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nran/Documents/SH3_orthology_paper_analysis/data/"/>
    </mc:Choice>
  </mc:AlternateContent>
  <xr:revisionPtr revIDLastSave="0" documentId="13_ncr:1_{7908994E-BC20-D843-8F08-86571D6F30DC}" xr6:coauthVersionLast="47" xr6:coauthVersionMax="47" xr10:uidLastSave="{00000000-0000-0000-0000-000000000000}"/>
  <bookViews>
    <workbookView xWindow="380" yWindow="500" windowWidth="28040" windowHeight="15820" xr2:uid="{00000000-000D-0000-FFFF-FFFF00000000}"/>
  </bookViews>
  <sheets>
    <sheet name="raw_counts_desig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2" i="1"/>
  <c r="B3" i="1"/>
  <c r="I7" i="1"/>
  <c r="I9" i="1"/>
  <c r="H17" i="1"/>
  <c r="B18" i="1"/>
  <c r="B27" i="1"/>
  <c r="B51" i="1"/>
  <c r="I53" i="1"/>
  <c r="B57" i="1"/>
  <c r="I58" i="1"/>
  <c r="I76" i="1"/>
  <c r="B107" i="1"/>
  <c r="P114" i="1"/>
  <c r="B127" i="1"/>
  <c r="I127" i="1"/>
  <c r="I132" i="1"/>
  <c r="B139" i="1"/>
  <c r="B169" i="1"/>
  <c r="I210" i="1"/>
  <c r="B219" i="1"/>
  <c r="I226" i="1"/>
  <c r="I231" i="1"/>
  <c r="I242" i="1"/>
  <c r="B265" i="1"/>
  <c r="B266" i="1"/>
  <c r="I288" i="1"/>
  <c r="P298" i="1"/>
  <c r="B299" i="1"/>
  <c r="B307" i="1"/>
  <c r="I330" i="1"/>
  <c r="B347" i="1"/>
  <c r="B357" i="1"/>
  <c r="H382" i="1"/>
  <c r="P382" i="1"/>
  <c r="B399" i="1"/>
  <c r="B506" i="1"/>
  <c r="B511" i="1"/>
  <c r="I512" i="1"/>
  <c r="I537" i="1"/>
  <c r="I564" i="1"/>
  <c r="P564" i="1"/>
  <c r="H597" i="1"/>
  <c r="I597" i="1"/>
  <c r="I631" i="1"/>
  <c r="P635" i="1"/>
  <c r="B636" i="1"/>
  <c r="B639" i="1"/>
  <c r="B641" i="1"/>
  <c r="P651" i="1"/>
  <c r="I670" i="1"/>
  <c r="I725" i="1"/>
  <c r="I731" i="1"/>
  <c r="G768" i="1"/>
  <c r="H768" i="1"/>
  <c r="I768" i="1"/>
  <c r="I789" i="1"/>
  <c r="I795" i="1"/>
  <c r="I802" i="1"/>
  <c r="P802" i="1"/>
  <c r="I806" i="1"/>
  <c r="B824" i="1"/>
  <c r="B827" i="1"/>
  <c r="B832" i="1"/>
  <c r="B844" i="1"/>
  <c r="B847" i="1"/>
  <c r="B848" i="1"/>
  <c r="B852" i="1"/>
  <c r="G865" i="1"/>
  <c r="H865" i="1"/>
  <c r="I865" i="1"/>
  <c r="B913" i="1"/>
  <c r="B922" i="1"/>
  <c r="B926" i="1"/>
  <c r="B936" i="1"/>
  <c r="O962" i="1"/>
  <c r="P965" i="1"/>
  <c r="B966" i="1"/>
  <c r="H995" i="1"/>
  <c r="P995" i="1"/>
  <c r="P1005" i="1"/>
  <c r="B1026" i="1"/>
  <c r="I1026" i="1"/>
  <c r="I1027" i="1"/>
  <c r="I1089" i="1"/>
  <c r="I1098" i="1"/>
  <c r="I1109" i="1"/>
  <c r="G1126" i="1"/>
  <c r="H1126" i="1"/>
  <c r="I1126" i="1"/>
  <c r="P1126" i="1"/>
  <c r="I1158" i="1"/>
  <c r="I1165" i="1"/>
  <c r="G1181" i="1"/>
  <c r="H1181" i="1"/>
  <c r="I1181" i="1"/>
  <c r="P1181" i="1"/>
  <c r="G1188" i="1"/>
  <c r="H1188" i="1"/>
  <c r="I1188" i="1"/>
  <c r="I1194" i="1"/>
  <c r="P1194" i="1"/>
  <c r="P1198" i="1"/>
  <c r="N1204" i="1"/>
  <c r="O1204" i="1"/>
  <c r="P1204" i="1"/>
  <c r="P1227" i="1"/>
  <c r="I1229" i="1"/>
  <c r="I1252" i="1"/>
  <c r="P1277" i="1"/>
  <c r="P1286" i="1"/>
  <c r="I1288" i="1"/>
  <c r="I1297" i="1"/>
  <c r="P1297" i="1"/>
  <c r="I1327" i="1"/>
  <c r="P1327" i="1"/>
  <c r="B1358" i="1"/>
  <c r="I1381" i="1"/>
  <c r="I1391" i="1"/>
  <c r="P1405" i="1"/>
  <c r="P1423" i="1"/>
  <c r="I1460" i="1"/>
  <c r="B1482" i="1"/>
  <c r="B1484" i="1"/>
  <c r="B1486" i="1"/>
  <c r="B1488" i="1"/>
  <c r="B1489" i="1"/>
  <c r="B1490" i="1"/>
  <c r="I1500" i="1"/>
  <c r="I1516" i="1"/>
  <c r="I1527" i="1"/>
  <c r="P1527" i="1"/>
  <c r="I1548" i="1"/>
  <c r="I1550" i="1"/>
  <c r="I1566" i="1"/>
  <c r="B1588" i="1"/>
  <c r="I1589" i="1"/>
  <c r="B1591" i="1"/>
  <c r="B1594" i="1"/>
  <c r="B1596" i="1"/>
  <c r="B1598" i="1"/>
  <c r="I1613" i="1"/>
  <c r="I1627" i="1"/>
  <c r="I1633" i="1"/>
  <c r="B1665" i="1"/>
  <c r="H1666" i="1"/>
  <c r="I1666" i="1"/>
  <c r="H1698" i="1"/>
  <c r="I1698" i="1"/>
  <c r="I1710" i="1"/>
  <c r="I1725" i="1"/>
  <c r="I1764" i="1"/>
  <c r="I1782" i="1"/>
  <c r="I1833" i="1"/>
  <c r="G1879" i="1"/>
  <c r="I1879" i="1"/>
  <c r="P1879" i="1"/>
  <c r="I1884" i="1"/>
  <c r="I1885" i="1"/>
  <c r="P1885" i="1"/>
  <c r="P1898" i="1"/>
  <c r="B1943" i="1"/>
  <c r="B1945" i="1"/>
  <c r="I1973" i="1"/>
  <c r="I2006" i="1"/>
  <c r="P2006" i="1"/>
  <c r="I2008" i="1"/>
  <c r="P2008" i="1"/>
  <c r="B2014" i="1"/>
  <c r="P2063" i="1"/>
  <c r="G2074" i="1"/>
  <c r="H2074" i="1"/>
  <c r="I2074" i="1"/>
  <c r="I2083" i="1"/>
  <c r="I2087" i="1"/>
  <c r="B2094" i="1"/>
  <c r="I2103" i="1"/>
  <c r="I2105" i="1"/>
  <c r="I2129" i="1"/>
  <c r="B2144" i="1"/>
  <c r="G2169" i="1"/>
  <c r="H2169" i="1"/>
  <c r="H2224" i="1"/>
  <c r="B2228" i="1"/>
  <c r="B2229" i="1"/>
  <c r="B2231" i="1"/>
  <c r="B2235" i="1"/>
  <c r="I2236" i="1"/>
  <c r="P2237" i="1"/>
  <c r="I2253" i="1"/>
  <c r="O2253" i="1"/>
  <c r="H2272" i="1"/>
  <c r="I2272" i="1"/>
  <c r="N2272" i="1"/>
  <c r="P2272" i="1"/>
  <c r="B2284" i="1"/>
  <c r="B2339" i="1"/>
  <c r="I2339" i="1"/>
  <c r="P2339" i="1"/>
  <c r="I2345" i="1"/>
  <c r="I2359" i="1"/>
  <c r="P2360" i="1"/>
  <c r="I2381" i="1"/>
  <c r="H2382" i="1"/>
  <c r="I2382" i="1"/>
  <c r="P2382" i="1"/>
  <c r="I2417" i="1"/>
  <c r="I2444" i="1"/>
  <c r="I2481" i="1"/>
  <c r="I2501" i="1"/>
  <c r="I2527" i="1"/>
  <c r="I2584" i="1"/>
  <c r="I2609" i="1"/>
  <c r="I2639" i="1"/>
  <c r="G2644" i="1"/>
  <c r="I2644" i="1"/>
  <c r="O2644" i="1"/>
  <c r="I2646" i="1"/>
  <c r="I2664" i="1"/>
  <c r="P2664" i="1"/>
  <c r="P2670" i="1"/>
  <c r="I2696" i="1"/>
  <c r="I2698" i="1"/>
  <c r="O2698" i="1"/>
  <c r="P2698" i="1"/>
  <c r="I2704" i="1"/>
  <c r="I2733" i="1"/>
  <c r="I2766" i="1"/>
  <c r="I2767" i="1"/>
  <c r="I2780" i="1"/>
  <c r="I2812" i="1"/>
  <c r="I2822" i="1"/>
  <c r="I2858" i="1"/>
  <c r="G2870" i="1"/>
  <c r="H2870" i="1"/>
  <c r="O2870" i="1"/>
  <c r="P2899" i="1"/>
  <c r="I2924" i="1"/>
  <c r="I2934" i="1"/>
  <c r="O2954" i="1"/>
  <c r="P2954" i="1"/>
  <c r="I2961" i="1"/>
  <c r="I2974" i="1"/>
  <c r="I2985" i="1"/>
  <c r="P2985" i="1"/>
  <c r="P2986" i="1"/>
  <c r="P3013" i="1"/>
  <c r="B3049" i="1"/>
  <c r="G3068" i="1"/>
  <c r="H3068" i="1"/>
  <c r="I3068" i="1"/>
  <c r="I3094" i="1"/>
  <c r="P3115" i="1"/>
  <c r="I3138" i="1"/>
  <c r="I3151" i="1"/>
  <c r="I3152" i="1"/>
  <c r="P3157" i="1"/>
  <c r="B3162" i="1"/>
  <c r="I3188" i="1"/>
  <c r="P3211" i="1"/>
  <c r="I3212" i="1"/>
  <c r="P3212" i="1"/>
  <c r="B3231" i="1"/>
  <c r="B3247" i="1"/>
  <c r="I3261" i="1"/>
  <c r="I3263" i="1"/>
  <c r="I3268" i="1"/>
  <c r="P3268" i="1"/>
  <c r="I3269" i="1"/>
  <c r="P3272" i="1"/>
  <c r="I3315" i="1"/>
  <c r="I3363" i="1"/>
  <c r="B3386" i="1"/>
  <c r="I3421" i="1"/>
  <c r="B3435" i="1"/>
  <c r="I3443" i="1"/>
  <c r="I3463" i="1"/>
  <c r="G3553" i="1"/>
  <c r="H3553" i="1"/>
  <c r="I3553" i="1"/>
  <c r="B3574" i="1"/>
  <c r="I3575" i="1"/>
  <c r="G3589" i="1"/>
  <c r="I3601" i="1"/>
  <c r="P3601" i="1"/>
  <c r="I3614" i="1"/>
  <c r="I3658" i="1"/>
  <c r="I3681" i="1"/>
  <c r="P3696" i="1"/>
  <c r="I3700" i="1"/>
  <c r="P3739" i="1"/>
  <c r="I3745" i="1"/>
  <c r="H3755" i="1"/>
  <c r="I3755" i="1"/>
  <c r="I3765" i="1"/>
  <c r="H3780" i="1"/>
  <c r="I3780" i="1"/>
  <c r="I3781" i="1"/>
  <c r="P3787" i="1"/>
  <c r="I3793" i="1"/>
  <c r="I3801" i="1"/>
  <c r="I3815" i="1"/>
  <c r="I3839" i="1"/>
  <c r="B3840" i="1"/>
  <c r="I3844" i="1"/>
  <c r="B3850" i="1"/>
  <c r="I3861" i="1"/>
  <c r="B3864" i="1"/>
  <c r="B3868" i="1"/>
  <c r="O3882" i="1"/>
  <c r="I3900" i="1"/>
  <c r="I3930" i="1"/>
  <c r="P3937" i="1"/>
  <c r="H3944" i="1"/>
  <c r="I3944" i="1"/>
  <c r="O3944" i="1"/>
  <c r="I3956" i="1"/>
  <c r="I3973" i="1"/>
  <c r="I3974" i="1"/>
  <c r="I3997" i="1"/>
  <c r="I3998" i="1"/>
  <c r="I4024" i="1"/>
  <c r="I4025" i="1"/>
  <c r="I4060" i="1"/>
  <c r="P4060" i="1"/>
  <c r="I4061" i="1"/>
  <c r="I4070" i="1"/>
  <c r="I4132" i="1"/>
  <c r="I4203" i="1"/>
  <c r="I4233" i="1"/>
  <c r="P4233" i="1"/>
  <c r="H4281" i="1"/>
  <c r="I4281" i="1"/>
  <c r="P4281" i="1"/>
  <c r="I4333" i="1"/>
  <c r="I4388" i="1"/>
  <c r="I4440" i="1"/>
  <c r="I4472" i="1"/>
  <c r="H4572" i="1"/>
  <c r="H4588" i="1"/>
  <c r="I4595" i="1"/>
  <c r="I4619" i="1"/>
  <c r="H4630" i="1"/>
  <c r="I4632" i="1"/>
  <c r="P4632" i="1"/>
  <c r="I4636" i="1"/>
  <c r="I4637" i="1"/>
  <c r="H4641" i="1"/>
  <c r="P4641" i="1"/>
  <c r="I4645" i="1"/>
  <c r="I4666" i="1"/>
  <c r="I4667" i="1"/>
  <c r="H4703" i="1"/>
  <c r="I4704" i="1"/>
  <c r="P4710" i="1"/>
  <c r="P4712" i="1"/>
  <c r="I4737" i="1"/>
  <c r="I4772" i="1"/>
  <c r="I4820" i="1"/>
  <c r="I4881" i="1"/>
  <c r="B4883" i="1"/>
  <c r="I4913" i="1"/>
  <c r="I4955" i="1"/>
  <c r="P4982" i="1"/>
  <c r="I4985" i="1"/>
  <c r="I5014" i="1"/>
  <c r="H5091" i="1"/>
  <c r="I5135" i="1"/>
  <c r="I5140" i="1"/>
  <c r="P5140" i="1"/>
  <c r="H5156" i="1"/>
  <c r="G5170" i="1"/>
  <c r="H5170" i="1"/>
  <c r="I5170" i="1"/>
  <c r="P5170" i="1"/>
  <c r="I5201" i="1"/>
  <c r="P5201" i="1"/>
  <c r="I5206" i="1"/>
  <c r="P5206" i="1"/>
  <c r="P5213" i="1"/>
  <c r="I5225" i="1"/>
  <c r="I5245" i="1"/>
  <c r="H5249" i="1"/>
  <c r="I5249" i="1"/>
  <c r="I5256" i="1"/>
  <c r="H5267" i="1"/>
  <c r="I5267" i="1"/>
  <c r="I5342" i="1"/>
  <c r="N5342" i="1"/>
  <c r="B5349" i="1"/>
  <c r="I5350" i="1"/>
  <c r="I5376" i="1"/>
  <c r="I5412" i="1"/>
  <c r="I5450" i="1"/>
  <c r="I5467" i="1"/>
  <c r="I5479" i="1"/>
  <c r="I5576" i="1"/>
  <c r="I5592" i="1"/>
  <c r="G5595" i="1"/>
  <c r="I5611" i="1"/>
  <c r="B5618" i="1"/>
  <c r="I5632" i="1"/>
  <c r="I5634" i="1"/>
  <c r="I5662" i="1"/>
  <c r="G5678" i="1"/>
  <c r="H5678" i="1"/>
  <c r="B5682" i="1"/>
  <c r="P5683" i="1"/>
  <c r="P5703" i="1"/>
  <c r="B5705" i="1"/>
  <c r="I5710" i="1"/>
  <c r="G5732" i="1"/>
  <c r="H5732" i="1"/>
  <c r="P5732" i="1"/>
  <c r="I5775" i="1"/>
  <c r="P5775" i="1"/>
  <c r="H5783" i="1"/>
  <c r="I5783" i="1"/>
  <c r="P5783" i="1"/>
  <c r="P5813" i="1"/>
  <c r="B5817" i="1"/>
  <c r="B5834" i="1"/>
  <c r="I5847" i="1"/>
  <c r="P5867" i="1"/>
  <c r="I5886" i="1"/>
  <c r="I5927" i="1"/>
  <c r="B5938" i="1"/>
  <c r="I5939" i="1"/>
  <c r="I6000" i="1"/>
  <c r="I6012" i="1"/>
  <c r="O6012" i="1"/>
  <c r="H6017" i="1"/>
  <c r="P6017" i="1"/>
  <c r="I6044" i="1"/>
  <c r="I6052" i="1"/>
  <c r="I6134" i="1"/>
  <c r="B6181" i="1"/>
  <c r="N6187" i="1"/>
  <c r="O6187" i="1"/>
  <c r="P6187" i="1"/>
  <c r="P6195" i="1"/>
  <c r="H6229" i="1"/>
  <c r="I6229" i="1"/>
  <c r="I6231" i="1"/>
  <c r="I6273" i="1"/>
  <c r="I6284" i="1"/>
  <c r="P6290" i="1"/>
  <c r="I6294" i="1"/>
  <c r="I6363" i="1"/>
  <c r="I6382" i="1"/>
  <c r="P6403" i="1"/>
  <c r="I6406" i="1"/>
  <c r="P6418" i="1"/>
  <c r="B6482" i="1"/>
  <c r="I6491" i="1"/>
  <c r="P6529" i="1"/>
  <c r="I6543" i="1"/>
  <c r="P6549" i="1"/>
  <c r="B6563" i="1"/>
  <c r="I6608" i="1"/>
  <c r="B6629" i="1"/>
  <c r="I6645" i="1"/>
  <c r="B6679" i="1"/>
  <c r="I6685" i="1"/>
  <c r="P6696" i="1"/>
  <c r="B6704" i="1"/>
  <c r="B6712" i="1"/>
  <c r="I6719" i="1"/>
  <c r="I6726" i="1"/>
  <c r="I6769" i="1"/>
  <c r="P6769" i="1"/>
  <c r="B6794" i="1"/>
  <c r="I6913" i="1"/>
  <c r="I6973" i="1"/>
  <c r="I7003" i="1"/>
  <c r="I7006" i="1"/>
  <c r="G7013" i="1"/>
  <c r="I7013" i="1"/>
  <c r="O7013" i="1"/>
  <c r="P7013" i="1"/>
  <c r="B7024" i="1"/>
  <c r="I7025" i="1"/>
  <c r="P7025" i="1"/>
  <c r="B7042" i="1"/>
  <c r="I7064" i="1"/>
  <c r="H7084" i="1"/>
  <c r="I7084" i="1"/>
  <c r="P7084" i="1"/>
  <c r="I7107" i="1"/>
  <c r="I7123" i="1"/>
  <c r="P7133" i="1"/>
  <c r="H7147" i="1"/>
  <c r="I7156" i="1"/>
  <c r="P7156" i="1"/>
  <c r="H7158" i="1"/>
  <c r="P7158" i="1"/>
  <c r="H7178" i="1"/>
  <c r="I7178" i="1"/>
  <c r="H7180" i="1"/>
  <c r="I7180" i="1"/>
  <c r="G7188" i="1"/>
  <c r="H7188" i="1"/>
  <c r="I7190" i="1"/>
  <c r="I7194" i="1"/>
  <c r="H7210" i="1"/>
  <c r="I7212" i="1"/>
  <c r="H7215" i="1"/>
  <c r="I7215" i="1"/>
  <c r="P7215" i="1"/>
  <c r="H7218" i="1"/>
  <c r="I7218" i="1"/>
  <c r="P7218" i="1"/>
  <c r="I7235" i="1"/>
  <c r="I7243" i="1"/>
  <c r="B7269" i="1"/>
  <c r="I7305" i="1"/>
  <c r="I7329" i="1"/>
  <c r="I7410" i="1"/>
  <c r="I7413" i="1"/>
  <c r="I7460" i="1"/>
  <c r="I7496" i="1"/>
  <c r="I7510" i="1"/>
  <c r="B7511" i="1"/>
  <c r="I7516" i="1"/>
  <c r="I7520" i="1"/>
  <c r="I7527" i="1"/>
  <c r="N7527" i="1"/>
  <c r="O7527" i="1"/>
  <c r="P7527" i="1"/>
  <c r="H7530" i="1"/>
  <c r="P7530" i="1"/>
  <c r="I7601" i="1"/>
  <c r="O7601" i="1"/>
  <c r="H7628" i="1"/>
  <c r="I7628" i="1"/>
  <c r="N7628" i="1"/>
  <c r="O7628" i="1"/>
  <c r="I7633" i="1"/>
  <c r="P7633" i="1"/>
  <c r="I7639" i="1"/>
  <c r="B7658" i="1"/>
  <c r="I7665" i="1"/>
  <c r="P7665" i="1"/>
  <c r="I7681" i="1"/>
  <c r="I7689" i="1"/>
  <c r="B7712" i="1"/>
  <c r="I7760" i="1"/>
  <c r="I7768" i="1"/>
  <c r="O7798" i="1"/>
  <c r="P7798" i="1"/>
  <c r="I7858" i="1"/>
  <c r="B7859" i="1"/>
  <c r="I7879" i="1"/>
  <c r="I7891" i="1"/>
  <c r="P7891" i="1"/>
  <c r="B7922" i="1"/>
  <c r="I7922" i="1"/>
  <c r="I7931" i="1"/>
  <c r="I7958" i="1"/>
  <c r="I8000" i="1"/>
  <c r="P8013" i="1"/>
  <c r="I8088" i="1"/>
  <c r="B8107" i="1"/>
  <c r="I8112" i="1"/>
  <c r="O8112" i="1"/>
  <c r="P8112" i="1"/>
  <c r="G8123" i="1"/>
  <c r="I8123" i="1"/>
  <c r="I8140" i="1"/>
  <c r="I8171" i="1"/>
  <c r="I8193" i="1"/>
  <c r="I8209" i="1"/>
  <c r="I8215" i="1"/>
  <c r="B8223" i="1"/>
  <c r="B8295" i="1"/>
  <c r="I8301" i="1"/>
  <c r="I8334" i="1"/>
  <c r="I8335" i="1"/>
  <c r="P8384" i="1"/>
  <c r="B8401" i="1"/>
  <c r="I8416" i="1"/>
  <c r="P8416" i="1"/>
  <c r="G8449" i="1"/>
  <c r="H8449" i="1"/>
  <c r="I8449" i="1"/>
  <c r="N8449" i="1"/>
  <c r="P8449" i="1"/>
  <c r="B8453" i="1"/>
  <c r="I8478" i="1"/>
  <c r="P8478" i="1"/>
  <c r="I8489" i="1"/>
  <c r="B8562" i="1"/>
  <c r="B8623" i="1"/>
  <c r="I8623" i="1"/>
  <c r="I8625" i="1"/>
  <c r="P8625" i="1"/>
  <c r="I8634" i="1"/>
  <c r="B8675" i="1"/>
  <c r="B8680" i="1"/>
  <c r="I8680" i="1"/>
  <c r="B8689" i="1"/>
  <c r="H8705" i="1"/>
  <c r="I8731" i="1"/>
  <c r="I8755" i="1"/>
  <c r="I8773" i="1"/>
  <c r="P8773" i="1"/>
  <c r="H8774" i="1"/>
  <c r="I8774" i="1"/>
  <c r="P8774" i="1"/>
  <c r="I8785" i="1"/>
  <c r="B8789" i="1"/>
  <c r="B8795" i="1"/>
  <c r="I8802" i="1"/>
  <c r="I8818" i="1"/>
  <c r="I8846" i="1"/>
  <c r="I8855" i="1"/>
  <c r="H8857" i="1"/>
  <c r="B8872" i="1"/>
  <c r="B8876" i="1"/>
  <c r="I8880" i="1"/>
  <c r="I8905" i="1"/>
  <c r="O8905" i="1"/>
  <c r="B8912" i="1"/>
  <c r="I8914" i="1"/>
  <c r="H8924" i="1"/>
  <c r="I8924" i="1"/>
  <c r="B8937" i="1"/>
  <c r="I8941" i="1"/>
  <c r="P8972" i="1"/>
  <c r="I8976" i="1"/>
  <c r="I8983" i="1"/>
  <c r="H8994" i="1"/>
  <c r="I8994" i="1"/>
  <c r="I8998" i="1"/>
  <c r="I9005" i="1"/>
  <c r="I9017" i="1"/>
  <c r="I9059" i="1"/>
  <c r="B9060" i="1"/>
  <c r="I9061" i="1"/>
  <c r="B9064" i="1"/>
  <c r="I9093" i="1"/>
  <c r="I9119" i="1"/>
  <c r="B9124" i="1"/>
  <c r="H9131" i="1"/>
  <c r="O9131" i="1"/>
  <c r="P9131" i="1"/>
  <c r="I9152" i="1"/>
  <c r="P9152" i="1"/>
  <c r="B9155" i="1"/>
  <c r="I9181" i="1"/>
  <c r="B9186" i="1"/>
  <c r="B9187" i="1"/>
  <c r="I9217" i="1"/>
  <c r="N9247" i="1"/>
  <c r="P9247" i="1"/>
  <c r="B9254" i="1"/>
  <c r="I9257" i="1"/>
  <c r="B9267" i="1"/>
  <c r="I9276" i="1"/>
  <c r="I9317" i="1"/>
  <c r="I9323" i="1"/>
  <c r="P9333" i="1"/>
  <c r="B9349" i="1"/>
  <c r="B9352" i="1"/>
  <c r="I9359" i="1"/>
  <c r="B9384" i="1"/>
  <c r="I9388" i="1"/>
  <c r="B9420" i="1"/>
  <c r="P9423" i="1"/>
  <c r="I9428" i="1"/>
  <c r="I9434" i="1"/>
  <c r="B9474" i="1"/>
  <c r="G9474" i="1"/>
  <c r="H9474" i="1"/>
  <c r="I9474" i="1"/>
  <c r="B9480" i="1"/>
  <c r="H9491" i="1"/>
  <c r="P9491" i="1"/>
  <c r="I9496" i="1"/>
  <c r="I9505" i="1"/>
  <c r="B9518" i="1"/>
  <c r="B9523" i="1"/>
  <c r="B9530" i="1"/>
  <c r="B9536" i="1"/>
  <c r="I9537" i="1"/>
  <c r="I9556" i="1"/>
  <c r="I9569" i="1"/>
  <c r="B9586" i="1"/>
  <c r="I9590" i="1"/>
  <c r="I9646" i="1"/>
  <c r="P9676" i="1"/>
  <c r="H9683" i="1"/>
  <c r="B9684" i="1"/>
  <c r="I9703" i="1"/>
  <c r="I9714" i="1"/>
  <c r="G9716" i="1"/>
  <c r="I9716" i="1"/>
  <c r="O9716" i="1"/>
  <c r="I9748" i="1"/>
  <c r="B9752" i="1"/>
  <c r="P9788" i="1"/>
  <c r="B9789" i="1"/>
  <c r="O9794" i="1"/>
  <c r="B9796" i="1"/>
  <c r="B9804" i="1"/>
  <c r="P9804" i="1"/>
  <c r="I9805" i="1"/>
  <c r="I9814" i="1"/>
  <c r="I9828" i="1"/>
  <c r="N9839" i="1"/>
  <c r="B9840" i="1"/>
  <c r="B9881" i="1"/>
  <c r="B9888" i="1"/>
  <c r="I9899" i="1"/>
  <c r="P9910" i="1"/>
  <c r="I9923" i="1"/>
  <c r="B9932" i="1"/>
  <c r="B9975" i="1"/>
  <c r="P9981" i="1"/>
  <c r="I9994" i="1"/>
  <c r="I9996" i="1"/>
  <c r="G10007" i="1"/>
  <c r="I10007" i="1"/>
  <c r="P10007" i="1"/>
  <c r="I10020" i="1"/>
  <c r="I10032" i="1"/>
  <c r="I10047" i="1"/>
  <c r="B10052" i="1"/>
  <c r="G10058" i="1"/>
  <c r="H10058" i="1"/>
  <c r="I10058" i="1"/>
  <c r="B10062" i="1"/>
  <c r="I10074" i="1"/>
  <c r="H10091" i="1"/>
  <c r="I10091" i="1"/>
  <c r="P10091" i="1"/>
  <c r="B10097" i="1"/>
  <c r="B10113" i="1"/>
  <c r="B10152" i="1"/>
  <c r="I10192" i="1"/>
  <c r="B10193" i="1"/>
  <c r="B10195" i="1"/>
  <c r="I10195" i="1"/>
  <c r="I10245" i="1"/>
  <c r="B10273" i="1"/>
  <c r="I10301" i="1"/>
  <c r="P10305" i="1"/>
  <c r="H10306" i="1"/>
  <c r="I10306" i="1"/>
  <c r="O10306" i="1"/>
  <c r="B10307" i="1"/>
  <c r="P10309" i="1"/>
  <c r="I10321" i="1"/>
  <c r="B10325" i="1"/>
  <c r="I10341" i="1"/>
  <c r="B10352" i="1"/>
  <c r="I10370" i="1"/>
  <c r="I10390" i="1"/>
  <c r="B10416" i="1"/>
  <c r="I10432" i="1"/>
  <c r="H10434" i="1"/>
  <c r="I10440" i="1"/>
  <c r="P10465" i="1"/>
  <c r="I10523" i="1"/>
  <c r="P10523" i="1"/>
  <c r="H10546" i="1"/>
  <c r="B10564" i="1"/>
  <c r="H10576" i="1"/>
  <c r="P10576" i="1"/>
  <c r="I10616" i="1"/>
  <c r="P10788" i="1"/>
  <c r="I10929" i="1"/>
  <c r="I10934" i="1"/>
  <c r="G10956" i="1"/>
  <c r="H10956" i="1"/>
  <c r="I10956" i="1"/>
  <c r="I11057" i="1"/>
  <c r="I11151" i="1"/>
  <c r="I11179" i="1"/>
  <c r="I11210" i="1"/>
  <c r="I11303" i="1"/>
  <c r="I11306" i="1"/>
  <c r="H11377" i="1"/>
  <c r="N11377" i="1"/>
  <c r="G11496" i="1"/>
  <c r="I11496" i="1"/>
  <c r="I11587" i="1"/>
</calcChain>
</file>

<file path=xl/sharedStrings.xml><?xml version="1.0" encoding="utf-8"?>
<sst xmlns="http://schemas.openxmlformats.org/spreadsheetml/2006/main" count="23628" uniqueCount="23102">
  <si>
    <t>header</t>
  </si>
  <si>
    <t>seq</t>
  </si>
  <si>
    <t>count_t0_ex1</t>
  </si>
  <si>
    <t>count_typd_ex1</t>
  </si>
  <si>
    <t>count_t05_ex1</t>
  </si>
  <si>
    <t>count_t1_ex1</t>
  </si>
  <si>
    <t>re_ypd_ex1</t>
  </si>
  <si>
    <t>re_05_ex1</t>
  </si>
  <si>
    <t>re_1_ex1</t>
  </si>
  <si>
    <t>count_t0_ex2</t>
  </si>
  <si>
    <t>count_typd_ex2</t>
  </si>
  <si>
    <t>count_t05_ex2</t>
  </si>
  <si>
    <t>count_t1_ex2</t>
  </si>
  <si>
    <t>re_ypd_ex2</t>
  </si>
  <si>
    <t>re_05_ex2</t>
  </si>
  <si>
    <t>re_1_ex2</t>
  </si>
  <si>
    <t>closest_id</t>
  </si>
  <si>
    <t>Sho1_id</t>
  </si>
  <si>
    <t>Sho1_RE_0</t>
  </si>
  <si>
    <t>NFIYKAKALYPYDADDDDAYEISFEQNEILQVSDIEGRWWKARRANGETGIIPSNYVQLIDG</t>
  </si>
  <si>
    <t>VAE_0</t>
  </si>
  <si>
    <t>VAE_1</t>
  </si>
  <si>
    <t>TAKKVYVAMYSHTAAKDDSNLITLKQDDLFTVLQKETEVCLAENANGRSALVPEALIVVIVS</t>
  </si>
  <si>
    <t>VAE_2</t>
  </si>
  <si>
    <t>PAKPMAKVIYDFSSQRDDENEVALKAGDLLEIVQKETGWWLCMNASGVQAWVPAAYLEEIEV</t>
  </si>
  <si>
    <t>VAE_3</t>
  </si>
  <si>
    <t>KRKIMAKVLYDFNSDRDDDNELSIRAGEIVEIVQKEGGWWLCMNATETQGWTPEAYVEEQVA</t>
  </si>
  <si>
    <t>VAE_4</t>
  </si>
  <si>
    <t>PRKPMAKVLYDFNSQKDDDNELSIRAGEVVQIVSKENGWWLCMNAPIAQGWVPEAYLEEQVA</t>
  </si>
  <si>
    <t>VAE_5</t>
  </si>
  <si>
    <t>AKKPMAKVLYDFASGRDDDNELPIKAGDIIQIVAKENGWWLCMNATAAQGWTPEAYVEEQEQ</t>
  </si>
  <si>
    <t>VAE_6</t>
  </si>
  <si>
    <t>PAKPMAKVIYDFDSDRDDPNEMDLKAGDTIEIVQKETGWWLCMNATGGQAWAPEAYLEEIQQ</t>
  </si>
  <si>
    <t>VAE_7</t>
  </si>
  <si>
    <t>LRKPMAKVLYDFQSDKDDENELDIKAGEIIQIVSKENGWWLCKNATYAQGWTPEAYVEEQVA</t>
  </si>
  <si>
    <t>VAE_8</t>
  </si>
  <si>
    <t>PAKPMAKVIYDFESQNDDENELAIKAGDLLLIVSQETGWWLCKSAAGIQAWVPEAYLEEIEE</t>
  </si>
  <si>
    <t>VAE_9</t>
  </si>
  <si>
    <t>LQKPMAKVLYDFNSEKDDENELAIRAGEIVMIVSKENGWWLCKNATDAQGWTPEAYVEEQAA</t>
  </si>
  <si>
    <t>VAE_10</t>
  </si>
  <si>
    <t>DSAARAKVLFDFARGNDDENELPIKAGEIIQIVSKENGWWLTKNATAKAGWTPAAYVEKEET</t>
  </si>
  <si>
    <t>VAE_11</t>
  </si>
  <si>
    <t>TARKVAVALHPFNPASDDSDVISLKVNDRVTVLNEVTDGWMGE-ANNRSVLFGTTYTEVISS</t>
  </si>
  <si>
    <t>VAE_12</t>
  </si>
  <si>
    <t>YVFPAAVALQPFQPYSDDDDQVSLKKSDCVTVLRE-DDWWIYENANNREGLLQGTYVEPISY</t>
  </si>
  <si>
    <t>VAE_13</t>
  </si>
  <si>
    <t>SEQGYLIVNEDYEAKNDDDSELSVNLGEKLILEERDSGWFYVRVADGAEGEVPARALSDTVV</t>
  </si>
  <si>
    <t>VAE_14</t>
  </si>
  <si>
    <t>A-HQYLFVGYDYKACDDDDLELVVGRGEVLWLIEPREGWVDCWRASGKEGWLPAEFLTYRCC</t>
  </si>
  <si>
    <t>VAE_15</t>
  </si>
  <si>
    <t>VAE_16</t>
  </si>
  <si>
    <t>AGSSIAVALFEFNSDSDDPDGSSLKKSDLVTVLAEPVSWWQLEPANRREGLVLVTYLELISI</t>
  </si>
  <si>
    <t>VAE_17</t>
  </si>
  <si>
    <t>LKDTYGFALENFKH-NDDEVQIVVCKGDYVYVLKQSEHWVYVCKAHRTVGWVPARFIIYFEV</t>
  </si>
  <si>
    <t>VAE_18</t>
  </si>
  <si>
    <t>PIEEQAVALRPFEPQSDDGDDFSLKPGDIVTVLDEDDDWWLQENATNRIGLIPLTYVEPVPE</t>
  </si>
  <si>
    <t>VAE_19</t>
  </si>
  <si>
    <t>LKDTYGFVIAGFKAENDDEYELVVCKGETLQLYTSSMPWVYVTQAHDTCGWVPGRFIIM-ED</t>
  </si>
  <si>
    <t>VAE_20</t>
  </si>
  <si>
    <t>DSAARFLAVYNFARGADDRRQLPVDRGDVVEVIQVHNTWYFVIRASAKQGIVPRHFLDKENT</t>
  </si>
  <si>
    <t>VAE_21</t>
  </si>
  <si>
    <t>TARKVAVALHDHNPASDDSDDVSLKVNDRITILNEVTGGWMVE-ANNRSVLFGTTYTEVISS</t>
  </si>
  <si>
    <t>VAE_22</t>
  </si>
  <si>
    <t>YVFPAAVALQDMQPQFDDDDDISLKKDDFITILKE-DGYWIVTNANNRSGLFPAGYVEVIGH</t>
  </si>
  <si>
    <t>VAE_23</t>
  </si>
  <si>
    <t>SKPTQLIVNKVFEAEEDDDGELRVFLGEKVIVHRR-ELWMYGRSAAGTEGWCPLEHLSRFEM</t>
  </si>
  <si>
    <t>VAE_24</t>
  </si>
  <si>
    <t>VAE_25</t>
  </si>
  <si>
    <t>AMNFLATVLYDYCTEDDDPVQISLTKGDVLE-IEQGEGWVHCGYADRKEGIFPWAYLTYFTN</t>
  </si>
  <si>
    <t>VAE_26</t>
  </si>
  <si>
    <t>CGSKVAVALFDYDSASDDPDGISLKKDDLLTILAEGDGNWQLECANFRSGLFPVTYVEVIQI</t>
  </si>
  <si>
    <t>VAE_27</t>
  </si>
  <si>
    <t>AKNTYECVLYDYKMENDDEVQMSLTKGDYLGLERLSPGWVYAGKAHRKCGIFPQAFLTYFEN</t>
  </si>
  <si>
    <t>VAE_28</t>
  </si>
  <si>
    <t>PIQGQAIALRDCEPQEDDGDDISLKPGDIILILDKFDGWALVRNATNRIGLFPIDYVEPIPE</t>
  </si>
  <si>
    <t>VAE_29</t>
  </si>
  <si>
    <t>RKTTYPPVAYLYKMCNDDEIELLVIPGDTVQVERLSPGWVYATFAHDTVGRFPQPFLNFDED</t>
  </si>
  <si>
    <t>VAE_30</t>
  </si>
  <si>
    <t>DSAARFLVLYDYAMGADDRREMPLDRGDVLE-IQVHNGWYFCIRASAKQGIFPRHFLDKENT</t>
  </si>
  <si>
    <t>VAE_31</t>
  </si>
  <si>
    <t>TARKVAVAKHPANAASDDSDVISLKANDRVTVLNEDTEWCMGE-ANNRSALAPSTLVEVISS</t>
  </si>
  <si>
    <t>VAE_32</t>
  </si>
  <si>
    <t>PAKPMAKAKYEAAATSDDENEMSLKKDDRVEVLEQEDVWWIAKNANNVEAWAPSNYVEEVEV</t>
  </si>
  <si>
    <t>VAE_33</t>
  </si>
  <si>
    <t>KEKIMYKVLYDFETQDDDDGELDISKGELLEIVEKSSGWWLVKKAHGIEGWVPSNYLKEEKQ</t>
  </si>
  <si>
    <t>VAE_34</t>
  </si>
  <si>
    <t>PQKPMFKVLFDFAGTEDDDGELDITKGEVL-LEQKDEGWWLAKKASGKQGWVPSNYLKKQCQ</t>
  </si>
  <si>
    <t>VAE_35</t>
  </si>
  <si>
    <t>MQKPMYKAVFDFAAQEDDANESSLTKEEVVYVLQKEEGWWLVKKANGKQGWVPSNYLEKQEQ</t>
  </si>
  <si>
    <t>VAE_36</t>
  </si>
  <si>
    <t>PAKPMAKAIYVYDATSDDPNEMSLKMDDRVEVLEK-ESWWLAKKANRGEAWVPSNYLELIES</t>
  </si>
  <si>
    <t>VAE_37</t>
  </si>
  <si>
    <t>LQKPMYKVVYDFAAQEDDESEMSLTKNEVVYVLQKDEGWWLVKKADGDEGWVPSNYLEEQVQ</t>
  </si>
  <si>
    <t>VAE_38</t>
  </si>
  <si>
    <t>PAEEMAKAKYPAAAESDDGGEFSLKKDDIVEVLDR-DDWWVAKNANNIEAWAPSNYVEPVPQ</t>
  </si>
  <si>
    <t>VAE_39</t>
  </si>
  <si>
    <t>LRKPSYKVLYDFATQEDDEGELDLTKGELLEIVRKDEGWWLVKQADGNEGWVPSNYLKEQTQ</t>
  </si>
  <si>
    <t>VAE_40</t>
  </si>
  <si>
    <t>DSAARYLVLFDFAAQADDEGENSLDRNEVLDVVQKDNGWWLVIRASGKQGWVPSNYLEKANT</t>
  </si>
  <si>
    <t>VAE_41</t>
  </si>
  <si>
    <t>TAVKVAVVLHDHNAASDDSEVLSLKAGQRITLLNEDEEWYMGE-ANNREGLVPSTLIAVISS</t>
  </si>
  <si>
    <t>VAE_42</t>
  </si>
  <si>
    <t>-R-MEAVALHDFEAQEDDGGMLSLKKGSILELLNQDEHWYRAKKANNTEGWVPSNYLALIES</t>
  </si>
  <si>
    <t>VAE_43</t>
  </si>
  <si>
    <t>PESPEYKAIFAFKTEQDDNDESSFTKDDVVEVVEKDDGWWLVTKADGVEGWAPSNYLELRPR</t>
  </si>
  <si>
    <t>VAE_44</t>
  </si>
  <si>
    <t>A--PEVKAVYNFETQEDDEDEMPFSKSDLVYVIEKDEGWWLVRKADGKEGWAPSNYLELEVV</t>
  </si>
  <si>
    <t>VAE_45</t>
  </si>
  <si>
    <t>P--MEAKAVHDFEATADDPDELSLKKGATLYIIEKDDGWWLVRKADGKEGWAPSNYLEEENH</t>
  </si>
  <si>
    <t>VAE_46</t>
  </si>
  <si>
    <t>AA-PEAVALHDFDAEEDDPLMLSLKMGGVLELLNKDDSWYLVKKANTREGWIPSNYLQMIQS</t>
  </si>
  <si>
    <t>VAE_47</t>
  </si>
  <si>
    <t>P--PEAKAIHDFETEEDDEDELALSKGETLYIVRKDDGWWLVKKADGVEGWAPSNYLEMEPH</t>
  </si>
  <si>
    <t>VAE_48</t>
  </si>
  <si>
    <t>VAE_49</t>
  </si>
  <si>
    <t>PQVPEYKAIYDFEGSEDDEDESSFSKGDLVEVVKKDDGWWLVKQADGVEGWAPSNYLELKPD</t>
  </si>
  <si>
    <t>VAE_50</t>
  </si>
  <si>
    <t>PSAARYLAVHDFASGADDRDELPFDRGELLYIVQKDDGWWLVIRASGKQGWAPRNYLEKEPT</t>
  </si>
  <si>
    <t>VAE_51</t>
  </si>
  <si>
    <t>TARRVARAMYSFNPASDDSDELSAKVNEPMTIVDEVDEWCMGRNAGNREGVFPATCLVVISS</t>
  </si>
  <si>
    <t>VAE_52</t>
  </si>
  <si>
    <t>QRWPPATALYEFMAQGDDDDEVSVAVGEELIIIDDTDEWWMIRRAKGREGVVPASYIEVTES</t>
  </si>
  <si>
    <t>VAE_53</t>
  </si>
  <si>
    <t>LVQKYGVMLYDFMAQGDDDDEVTVAEGDEVLVLDDSAEWWNVRRANGKEGVVPASYVEITGT</t>
  </si>
  <si>
    <t>VAE_54</t>
  </si>
  <si>
    <t>VAE_55</t>
  </si>
  <si>
    <t>AGMLLGTMLYDFVAQGDDDDEVTVAVGDEIVILDDTAEWWQVRRANGGEGVVPASYVELTGV</t>
  </si>
  <si>
    <t>VAE_56</t>
  </si>
  <si>
    <t>GGSLIATALYTFDAQGDDDDEVSVAVDEEIIIIDDTKEWWMVRRALGREGVVPVSYVEVSGS</t>
  </si>
  <si>
    <t>VAE_57</t>
  </si>
  <si>
    <t>GGNLKGHMLYDFMAQGDDEDEVTVGEGDEIIILDDSKEWWQVRRANGGEGVVPASYVEITGG</t>
  </si>
  <si>
    <t>VAE_58</t>
  </si>
  <si>
    <t>GLQEKAIALYEFEAKGDDEDEVSVNVGAELLLLDRTDEWWMIRNATGREGVIPASYIEVTGK</t>
  </si>
  <si>
    <t>VAE_59</t>
  </si>
  <si>
    <t>GVTHKGVMLYDFMAQGDDEDEVTVGYGDEVIILDDSKEWWQVRRANGKEGVVPASYVEITGG</t>
  </si>
  <si>
    <t>VAE_60</t>
  </si>
  <si>
    <t>DSAARGLTLFDFAAQGDDEDEVTVGRGDEVEILDDTNEWWFVRDANGHQGVVPRSYVEITNR</t>
  </si>
  <si>
    <t>VAE_61</t>
  </si>
  <si>
    <t>TARKVAVGMHPFNAASDDSDDITLKVNERVTLLNEVTGGCMAV-ANNRSGFLGTTLTVVISS</t>
  </si>
  <si>
    <t>VAE_62</t>
  </si>
  <si>
    <t>TVRKVAVARHPFQADSDDDDDSSFKKGEIITPLNEVYGWWMGSSANNRSGWFPATGVKVISS</t>
  </si>
  <si>
    <t>VAE_63</t>
  </si>
  <si>
    <t>SCCIEVIALYDYERKEDDDHELSFSKGDKIVVIEQEGKWWYGELAAGKIGLFPKSYVEATEN</t>
  </si>
  <si>
    <t>VAE_64</t>
  </si>
  <si>
    <t>CCLLRVTALFDL-SDNDDDQELSFNKGDVIVVSEQKEDWWRGEPAHGNVGLFPKSYVEMVET</t>
  </si>
  <si>
    <t>VAE_65</t>
  </si>
  <si>
    <t>ACLKRAVALANFAATKDDDDHLSFKKGDVIVVLEE-EMWWRGSFA-GEVGWFPKSYVKWMNS</t>
  </si>
  <si>
    <t>VAE_66</t>
  </si>
  <si>
    <t>TGRKVAVTHHPFKAKSDDSDHDAFKQGMRITFLNEVEGWWMGN-ANDRSGWFPVTFTKVISS</t>
  </si>
  <si>
    <t>VAE_67</t>
  </si>
  <si>
    <t>AKLKQAVALAQFHAPNDDEDLLSFNKGDVIIVSEE-LMWWYGSLADGTVGWFPKNYVKEFEN</t>
  </si>
  <si>
    <t>VAE_68</t>
  </si>
  <si>
    <t>PIRKCAVAKHPFEAQSDDEDDLGFKKGEIITLLEEVDGWWMGR-ANNRKGQFPKSYISVIPS</t>
  </si>
  <si>
    <t>VAE_69</t>
  </si>
  <si>
    <t>RKIFQANALFDFYGENDDEELLSFNKGDVIIVSEMTLYWWYGELADGKCGWFPKNYVEETED</t>
  </si>
  <si>
    <t>VAE_70</t>
  </si>
  <si>
    <t>DSAKRAVALFNFAAGADDRRQLSFDRGDVIEVYQEQNTWWFGELASGVQGIFPRSYVEKENT</t>
  </si>
  <si>
    <t>VAE_71</t>
  </si>
  <si>
    <t>TAVKTCVVMYDHNAASDDSGDLTFKVDARVTVLKRVTEWDKGELAGNRSGIFPANFTVVIS-</t>
  </si>
  <si>
    <t>VAE_72</t>
  </si>
  <si>
    <t>SAIEQVVALYDFQGQQDDSGDLPFKKGQRITVLKRTTTWDTGRVAKNRKGIFPANFVKVA--</t>
  </si>
  <si>
    <t>VAE_73</t>
  </si>
  <si>
    <t>IKFPKAIALYTFEGEEDDKGDLSFRKGDVIIIIKKSQDDWTGRVANGVEGIFPANYVELV--</t>
  </si>
  <si>
    <t>VAE_74</t>
  </si>
  <si>
    <t>SSAPKAIALYNFAGEQDDEGDLSFRKGDKIEITKKSQTDWTGRVANGKEGNFPANYVELD--</t>
  </si>
  <si>
    <t>VAE_75</t>
  </si>
  <si>
    <t>SSAPRAVALYDFAGEQDDSGDLAFKKGDKITILKKTQTWWTGRVADGKEGSFPANYVQLF--</t>
  </si>
  <si>
    <t>VAE_76</t>
  </si>
  <si>
    <t>HASSKVVAAYDFDAEEDDSGDLPFKQGQRITVLKKTTQWDTGECAHRREGIFPANFVKVI--</t>
  </si>
  <si>
    <t>VAE_77</t>
  </si>
  <si>
    <t>SGLTKAVALYDFHGEQDDSGDLAFKKGDKITILKKSQDWWTGRVAGGKEGNFPANYVKLV--</t>
  </si>
  <si>
    <t>VAE_78</t>
  </si>
  <si>
    <t>PLEEFVVALYDFEGQEDDSGDLGFKKGQIITVLKMTDTWDTGSNAANRKGVFPANYCSVK--</t>
  </si>
  <si>
    <t>VAE_79</t>
  </si>
  <si>
    <t>SKTTKAVALYSFIGYQDDEGDLSFSKGDVIDITKKSEDWWTGRVAGGVEGDFPANYVELV--</t>
  </si>
  <si>
    <t>VAE_80</t>
  </si>
  <si>
    <t>DSAARAVALFDFAGGADDRGDLDFRRGDKITILQKTNDWWFGIVAGGKQGNFPANYVDKVNT</t>
  </si>
  <si>
    <t>VAE_81</t>
  </si>
  <si>
    <t>EILKTVRALYDYNAQIDDPEVLSFRKGDIVSIIREQDGWWEGVLANSHRLVVMSNLKVVIS-</t>
  </si>
  <si>
    <t>VAE_82</t>
  </si>
  <si>
    <t>PILHYARALYSYQAQIDDPEELSFAKGDILAVIRHQDGWWEATIANTQVGLVPSNYLQPI--</t>
  </si>
  <si>
    <t>VAE_83</t>
  </si>
  <si>
    <t>PILHFARAMYSYQAAIDDPEELGFAKGDVLAVLRQQDGWWEAEIAGGRVGLVPSNYLQAC--</t>
  </si>
  <si>
    <t>VAE_84</t>
  </si>
  <si>
    <t>PILQYARAMYSYQAAIDDPEELGFAKGDVLAVLRLQDGWWEAEIAGGRVGLVPSNYLQCC--</t>
  </si>
  <si>
    <t>VAE_85</t>
  </si>
  <si>
    <t>PILHFARALYSYQAAIDDPEELSFAKGDVLAVTRHQDGWWEAEIAGGQPGLVPSNYLQII--</t>
  </si>
  <si>
    <t>VAE_86</t>
  </si>
  <si>
    <t>PILQFARALYSYQAQIDDPEELSFAKGDVLAVIRHQDGWWEATIANTQVGLVPSNYLQII--</t>
  </si>
  <si>
    <t>VAE_87</t>
  </si>
  <si>
    <t>PILHFARALYSYQAAIDDPEELSFTKGDVLAVTRHQDGWWEAEIAGGHVGLVPSNYLQNC--</t>
  </si>
  <si>
    <t>VAE_88</t>
  </si>
  <si>
    <t>AVLGYARALYSYEAKIDDPEELSFNKGDIIAVTRLQDGWWEAFIANTQIGLVPSNYLAPI--</t>
  </si>
  <si>
    <t>VAE_89</t>
  </si>
  <si>
    <t>PILLFARAMYVYQAAIDDPEELSFTKGDVLAVLRHQDGWWEAEIAGGRCGLVPSNYLQNC--</t>
  </si>
  <si>
    <t>VAE_90</t>
  </si>
  <si>
    <t>PIAHFARAMYSYAAAIDDPEELSFTKGDLLAVTRLQDGWWEAEIAGGQQGLVPSNYLQNC-T</t>
  </si>
  <si>
    <t>VAE_91</t>
  </si>
  <si>
    <t>TAVRKYVGMHDHNPRSDDSGAVKLQAYQVVTILNEVEEWWAVVLANSRSGLLGETYVVPISS</t>
  </si>
  <si>
    <t>VAE_92</t>
  </si>
  <si>
    <t>TGTVKYRAIYEFNARSDDDDEITFQPGDVILIPKEHEGWMAGQIANDHVGWFPEAYVEPIEN</t>
  </si>
  <si>
    <t>VAE_93</t>
  </si>
  <si>
    <t>SGTVKYRALYEFKARNDDDDELSFQPGDIIIVPPNQEGWLAGEIARGKVGWFPEEFAECLLV</t>
  </si>
  <si>
    <t>VAE_94</t>
  </si>
  <si>
    <t>AGTVRYRALFEFVARNDDDDELSFQPGDTILVNLVQEGWLAGEIARGHVGWFPEAHVEKRCC</t>
  </si>
  <si>
    <t>VAE_95</t>
  </si>
  <si>
    <t>CVTTRYRALEEFEARNDDDDEISFQPGDIILVPPVQEGWMAGQIARDHVGWFPEAYVEKIET</t>
  </si>
  <si>
    <t>VAE_96</t>
  </si>
  <si>
    <t>TVTSKYRAVYTFNARSDDPEEITFQPGDVIFLFLEQEGWMAGQIANDKVGWFPEAYVELIEI</t>
  </si>
  <si>
    <t>VAE_97</t>
  </si>
  <si>
    <t>CVTVRYRALYEFVARNDDEDEISFQPGDIILVPPSQEGWMAGQIARDHVGWFPESYAEKITG</t>
  </si>
  <si>
    <t>VAE_98</t>
  </si>
  <si>
    <t>PGTVKCRAIYPFVARSDDGDEITFQPGDVLFVPDKQEGWLAGQIARDHIGWFPEDYVEPIEV</t>
  </si>
  <si>
    <t>VAE_99</t>
  </si>
  <si>
    <t>MGFVKYRALYEFVARNDDEDEISFQPGDIILVPTSHEGWRSGEIAREHTGWFPESYAEKLTG</t>
  </si>
  <si>
    <t>VAE_100</t>
  </si>
  <si>
    <t>DSAARYRALFNFAARADDEDEISFDPGDIIEVIQVHNGWYAGIRASAHVGIFPEHYAEKLNT</t>
  </si>
  <si>
    <t>VAE_101</t>
  </si>
  <si>
    <t>TARKVAVVLHSHNAASDDSDELSLKVNDRVTVLNEVTGWWMAE-ANGRSGLVPTTYTEVISS</t>
  </si>
  <si>
    <t>VAE_102</t>
  </si>
  <si>
    <t>AVEQQAVVLYAFPAQDDDVGELSLKKGDIVTVLRRVFGWWEGEVANGRNGIFPITYVEVISV</t>
  </si>
  <si>
    <t>VAE_103</t>
  </si>
  <si>
    <t>SKQGYFKAIADFEMEEDDHGDGKFNKGELIYGKRQIDNWFEGSSAAEKIGIFPAAFVWETEV</t>
  </si>
  <si>
    <t>VAE_104</t>
  </si>
  <si>
    <t>VAE_105</t>
  </si>
  <si>
    <t>AQLPQCKSLYNFKMGVDDEVELSLTKGDVVIVIRRVDNWYEGKVAQGREGIFPLAHVWVNVA</t>
  </si>
  <si>
    <t>VAE_106</t>
  </si>
  <si>
    <t>CGSKIAVSLFAFDAQTDDPLELSLKVGDKVTVLRDVDGWWQGECANGRIGIFPVTYVEVISI</t>
  </si>
  <si>
    <t>VAE_107</t>
  </si>
  <si>
    <t>LKDPQCKSLYNFMMENDDDGELSLCKGDVVIGIRRVDNWYEGRVADGRNGIFPLAHVWMLEV</t>
  </si>
  <si>
    <t>VAE_108</t>
  </si>
  <si>
    <t>PLEGCAKVLYPFPAQEDDDGELSLKKGDIVLVLDKVSDWAVGTSATGRKGIFPITFIEVVPE</t>
  </si>
  <si>
    <t>VAE_109</t>
  </si>
  <si>
    <t>LKDPQCIAIYNFFMPNDDDGEGIFCKGEVIIGTRRVDNWCRGRVADDKVGIFPLSFVWGLED</t>
  </si>
  <si>
    <t>VAE_110</t>
  </si>
  <si>
    <t>DSAARCLTLYNFASGADDRREMPFDRGDVIE-IQVVDNWYFGIRASARQGNFPRHHVDKLNT</t>
  </si>
  <si>
    <t>VAE_111</t>
  </si>
  <si>
    <t>TARKVAVGMHDFNAASDDSDHIGLKVNERVTKLNEVTGGFMEV-ANNRSGLVNKTLTEVISS</t>
  </si>
  <si>
    <t>VAE_112</t>
  </si>
  <si>
    <t>PVIKQAVCRYDFQAQNDDEDLLDFKKDETITLLEE-DGWWRGCLANNRSGLFPANYVEPISS</t>
  </si>
  <si>
    <t>VAE_113</t>
  </si>
  <si>
    <t>LENIEVIALYGYEGKEDDEGELSFNKGDIIIVSERDEMWWIGELADGTIGNFPPNYVKEQEG</t>
  </si>
  <si>
    <t>VAE_114</t>
  </si>
  <si>
    <t>SKLQQVTALFPYCGEDDDEGELSFYKGDTIWVIEQKEVWWRGELADGKVGIFPKNYVKEREN</t>
  </si>
  <si>
    <t>VAE_115</t>
  </si>
  <si>
    <t>SCLLQVTALFDYKATNDDDDLLPFKKGDTINILEQ-EMWWRGSLANGKQGIFPKNYVTEM--</t>
  </si>
  <si>
    <t>VAE_116</t>
  </si>
  <si>
    <t>SGSKQAVCGYDFDAETDDSDLLAFKQDMVITILAE-EGWWQGNLANDRSGLAPVTFVELISS</t>
  </si>
  <si>
    <t>VAE_117</t>
  </si>
  <si>
    <t>SKLLQVTALYDYHAEDDDEDDLPFKKGDIIYVITQ-EMWWYGTLANGKVGWFPKNYVTGNEG</t>
  </si>
  <si>
    <t>VAE_118</t>
  </si>
  <si>
    <t>PIQEDAEAKYDFEAQEDDEDHLGFKKHEKITDLDKDDGWWVGRLANNRKGLFPKNYCEPIPE</t>
  </si>
  <si>
    <t>VAE_119</t>
  </si>
  <si>
    <t>SKTLQVTALYQYYGCDDDEQELSFPKGDIISVIIFGEYWWYGELANGKCGWFPSNYVKFNEG</t>
  </si>
  <si>
    <t>VAE_120</t>
  </si>
  <si>
    <t>DSAARVLALFDYAAGADDRRDLSFDRGDIIEVIQV-NTWWFGILANGKQGIFPRNYVDKENT</t>
  </si>
  <si>
    <t>VAE_121</t>
  </si>
  <si>
    <t>TARKVVVGKYSFNAASDDSDDMSLKVHDRVTVLNEVTDVWMGE-ANNRSALFPTTFLEVISS</t>
  </si>
  <si>
    <t>VAE_122</t>
  </si>
  <si>
    <t>AAEPDCKVKYAFEAQGDDSDDISLKENDIVTVLYE-DDWWIGENANNVSGLFPDTFIEGIRY</t>
  </si>
  <si>
    <t>VAE_123</t>
  </si>
  <si>
    <t>SEPGQAKALYDYHSEEDDEGELDISEGETLLIIDRDSGWTYADSAAGTEGRVPANYVQGCKH</t>
  </si>
  <si>
    <t>VAE_124</t>
  </si>
  <si>
    <t>VAE_125</t>
  </si>
  <si>
    <t>AQGLDCKVLYDFESDCDDDGELALTEGDVLTVEYQ-GEWWFGRKASGKEGIFPANYVEYI-N</t>
  </si>
  <si>
    <t>VAE_126</t>
  </si>
  <si>
    <t>CASKICVVQYEFDAETDDSDDISLKENDLVTVLAE-DDWWQGECANRRSGLFPVTFVELIQN</t>
  </si>
  <si>
    <t>VAE_127</t>
  </si>
  <si>
    <t>AKNTYCKVLYDFESENDDEGELALTEGDTLWVERQSGNWWYGRKAHGTAGIFPANYVEYDE-</t>
  </si>
  <si>
    <t>VAE_128</t>
  </si>
  <si>
    <t>PAEGQCKLKYPFHAQEDDSDQISLKEGDIVTVLDEDDDWWLGENANNISGLFPLTAIEPIRE</t>
  </si>
  <si>
    <t>VAE_129</t>
  </si>
  <si>
    <t>RKTTYGKALYDFESPNDDEGELDITAGEYLMIERYSGGWQYERKAKGTVGNVPSNYVNF-E-</t>
  </si>
  <si>
    <t>VAE_130</t>
  </si>
  <si>
    <t>DSAARFLVLFDFARGADDERELPLDRGEVLEVEQVKNGWYFGIRASGKQGIFPRHYVDKENT</t>
  </si>
  <si>
    <t>VAE_131</t>
  </si>
  <si>
    <t>TARKVAVGMHPHNAASDDSDEIGLKVNQRVTVLNEVTGGCMEE-ANNRSGLFATTLTEVISS</t>
  </si>
  <si>
    <t>VAE_132</t>
  </si>
  <si>
    <t>PVLPEAVTAYPNQARSDDSDELCFKKGSRITVLKKVDGWIRAENANNREGLFPATNIEVIGQ</t>
  </si>
  <si>
    <t>VAE_133</t>
  </si>
  <si>
    <t>KENLQVIALYDFEGREDDEHDLSFNKGDTLIIYDQDSQWW-GRSAAGAEGTIPKNYVREKER</t>
  </si>
  <si>
    <t>VAE_134</t>
  </si>
  <si>
    <t>CKLLEVTALFDFMGTDDDERDLSFSRGDILEIIRQHEDWWRGAPA-GKEGWVPWNYVLECEN</t>
  </si>
  <si>
    <t>VAE_135</t>
  </si>
  <si>
    <t>ACLFEATAVFNYAARDDDERELPFKRGEVLEVLEQ-EMWWRATYADGKEGLIPDNYVKLRTV</t>
  </si>
  <si>
    <t>VAE_136</t>
  </si>
  <si>
    <t>VAE_137</t>
  </si>
  <si>
    <t>AKLTEATAEFGYHADNDDERELPFKKGEVLFVIRQSEMWWYAAEAHGKVGLIPDNYVMHREG</t>
  </si>
  <si>
    <t>VAE_138</t>
  </si>
  <si>
    <t>PIQEQAVVKFPCEAQSDDLDELGFKKGMIITVLDKDDGWALVENATNRKGLFPLNHIEPVPE</t>
  </si>
  <si>
    <t>VAE_139</t>
  </si>
  <si>
    <t>RKTTEVTALFDYYGENDDESDLSFSKGDFLFIIRPSQHWWYAAEAHGTCGWIPFNYVCHDEG</t>
  </si>
  <si>
    <t>VAE_140</t>
  </si>
  <si>
    <t>DSAARALAVFNYAGGADDRRELPFDRGEVLEIIQVQNTWWFAIRASGKQGLIPRNYVDKENT</t>
  </si>
  <si>
    <t>VAE_141</t>
  </si>
  <si>
    <t>TARRVAVVMHPHNAASDDSELISLYVDERVTMLNKTTGWCMGV-ANSRSGVFPASLTVVISS</t>
  </si>
  <si>
    <t>VAE_142</t>
  </si>
  <si>
    <t>PERQVVVARHPFQAASDDSGLSSFRVGEIITVLNKTDGWWMGT-ANRRKGVFPDNYTTVISS</t>
  </si>
  <si>
    <t>VAE_143</t>
  </si>
  <si>
    <t>AKTKLVRALYDFEGDEDDNDELSFKAGDVIIVIEEVSDWWIGELADGKTGLFPTTYVEHFEK</t>
  </si>
  <si>
    <t>VAE_144</t>
  </si>
  <si>
    <t>SETKRVRALFDFAGGNDDEDELSFKAGDKIGVTEEVNEWWLGELADGMTGLFPTTYVEARND</t>
  </si>
  <si>
    <t>VAE_145</t>
  </si>
  <si>
    <t>AGCSRVRAVADFAAGSDDSGELSFRAGDQITVLNETNGWWMGTLASGRQGLFPVNYTTAIND</t>
  </si>
  <si>
    <t>VAE_146</t>
  </si>
  <si>
    <t>FARSVAVAQHFFNAASDDSLLESFRVGEVITVLNRPVGWWMGT-ANNRTGIFPVNYTKVISS</t>
  </si>
  <si>
    <t>VAE_147</t>
  </si>
  <si>
    <t>AETQLVRACYDFSASNDDDGELSFCKGDKIMVLNESEGWWMGTLAYGKTGLFPVNYTEANED</t>
  </si>
  <si>
    <t>VAE_148</t>
  </si>
  <si>
    <t>PLREVVVANYDFSAASDDSGDLSFHVGDIITVLNKDDGWWMGR-ANTRKGVFPLNYTSVIPS</t>
  </si>
  <si>
    <t>VAE_149</t>
  </si>
  <si>
    <t>REMKLVQALYDFSGSNDDDDELSFCKGDKIQVLREVLDWWEGTIARGKAGLFPANYVEALEH</t>
  </si>
  <si>
    <t>VAE_150</t>
  </si>
  <si>
    <t>DSAARVRALFDFAGGADDRRELSFDRGDKIEVLQEWNDWWMGILASGMQGLFPRNYTEKENT</t>
  </si>
  <si>
    <t>VAE_151</t>
  </si>
  <si>
    <t>TARKVVVMMYDFNSASDDSEEISLKVDDRITMVNEVTGWCMGRNANSRSGLVPTTLVVVISS</t>
  </si>
  <si>
    <t>VAE_152</t>
  </si>
  <si>
    <t>AAGKHGVMAYDFDGTGDDEGELSVAEGDELTLLEDREGWIKVRNATGREGLVPASYVHVR--</t>
  </si>
  <si>
    <t>VAE_153</t>
  </si>
  <si>
    <t>AQGRPAIALYSFEATGDDEDELTVAEGEEVVVLEDDDEWWKCRDAYGDEGVVPASYLEAR--</t>
  </si>
  <si>
    <t>VAE_154</t>
  </si>
  <si>
    <t>AECRPATALYSFCATGDDEDELTVAEGAEVVVLED-NEWWKVRNAAGKEGVVPASYVE-T--</t>
  </si>
  <si>
    <t>VAE_155</t>
  </si>
  <si>
    <t>GGGRPGVVRYDFDGTGDDEDELSVAEGEELVILDDRDEWWKHRNAAGKEGVVPASYLD-T--</t>
  </si>
  <si>
    <t>VAE_156</t>
  </si>
  <si>
    <t>HAGKIGVIRYDFDGTGDDPHEVSVKEGDELTIIEDDDGWLKVRNALGREGLVPASYVKVSQ-</t>
  </si>
  <si>
    <t>VAE_157</t>
  </si>
  <si>
    <t>AGHRPATVRYDFDGDGDDEDELSVTEGEELFILEDSDAWWKCRDAAGKEGVVPASYLY-TEV</t>
  </si>
  <si>
    <t>VAE_158</t>
  </si>
  <si>
    <t>KAEEQSVYRYDFPGQGDDEGELSVNEGDEITLLEKDSGWWLVTNATGLEGLVPASYVYPVPK</t>
  </si>
  <si>
    <t>VAE_159</t>
  </si>
  <si>
    <t>EETRPATVLYEFHAEGDDEDELSVTEGEPLFVLEDSDAWWKCRDAAGKEGVVPASYLEF-ED</t>
  </si>
  <si>
    <t>VAE_160</t>
  </si>
  <si>
    <t>DSARRALVVFSFAGGGDDEDELSVTEGEELEVLED-DEWWKTRRASGKQGVVPASYLEKENT</t>
  </si>
  <si>
    <t>VAE_161</t>
  </si>
  <si>
    <t>TARKVAVGMHDFNAASDDSDEIGLKVNQRVTLLNEVTGGCMEE-ANNRSVLVGKTLTEVISS</t>
  </si>
  <si>
    <t>VAE_162</t>
  </si>
  <si>
    <t>AVILYAVTQYDFQAESDDEDELCFKKDTILTLLKKVDGWLRAEQANNRVGLVPANFVEVIGQ</t>
  </si>
  <si>
    <t>VAE_163</t>
  </si>
  <si>
    <t>SELIQVIALYRYEGKNDDEQHLSFNKGDTILVSDQSGKWWYGRVADGAIGWFPDNYVRDKEG</t>
  </si>
  <si>
    <t>VAE_164</t>
  </si>
  <si>
    <t>CKHLDVTALFPYMGENDDERHLSFSKGDVIGVITQHEDWWRGTPADGKVGWFPKNYVTMREN</t>
  </si>
  <si>
    <t>VAE_165</t>
  </si>
  <si>
    <t>ACNFYATAHCDFAATDDDERELSFKKGDVIEIITQ-EMWWRGKFADGKEGWIPKNYVKIFVV</t>
  </si>
  <si>
    <t>VAE_166</t>
  </si>
  <si>
    <t>VAE_167</t>
  </si>
  <si>
    <t>LKNFHATAHFDFHAENDDEGELSFSKGDVIYIIEQSEMWWYGAEAHGKVGWIPKNYVKLFEG</t>
  </si>
  <si>
    <t>VAE_168</t>
  </si>
  <si>
    <t>PIQEQAVAQYDFEAQSDDETELGFKKDSILTLLEKDDGWRLGENANNRKGLVPKNFIEPVPE</t>
  </si>
  <si>
    <t>VAE_169</t>
  </si>
  <si>
    <t>LKTFSATAQYNYYGPNDDEIELSFSKGDVIQISEPSQYWWYGAEAHGKCGWFPKNYVTENEG</t>
  </si>
  <si>
    <t>VAE_170</t>
  </si>
  <si>
    <t>DSAARALAVFDFAAGADDRRELSFDRGDVIEIIQVQNTWWFGIRASGKQGIIPRNYVDKENT</t>
  </si>
  <si>
    <t>VAE_171</t>
  </si>
  <si>
    <t>TARKVAVAMFDYNPA-DDSDEIGIKVNDRITVIEEDDDYWYAENANSRSGFVPTTYVVVISS</t>
  </si>
  <si>
    <t>VAE_172</t>
  </si>
  <si>
    <t>AAFQSASAIFDFEPSGDDPFEVAVSEGDTITVVEDDDDWWKVRNAAQRSGLVPTTYVYFIES</t>
  </si>
  <si>
    <t>VAE_173</t>
  </si>
  <si>
    <t>AEYPQGIVLFTFHASSDDEFELSVTEGMTVDLLEPDDGWIKVAAAHGAEGLVPASYCEFTGR</t>
  </si>
  <si>
    <t>VAE_174</t>
  </si>
  <si>
    <t>ASYPSGTVLYTFEASSDDEFELSVSEGETVEILEDDDGWIKVRAAAGKEGLVPASYCEFDNC</t>
  </si>
  <si>
    <t>VAE_175</t>
  </si>
  <si>
    <t>GSYPAASVVYDFDASSDDPFELAVAEGATVEVLEDDDGWIKVRAAAGKEGLVPTSYCTFGNA</t>
  </si>
  <si>
    <t>VAE_176</t>
  </si>
  <si>
    <t>TASPIAVAIFDFDQSGDDPFEVDVSEGDLLTVVEEDDAWWKVRAAAFRSGLVPTTYCNLIQS</t>
  </si>
  <si>
    <t>VAE_177</t>
  </si>
  <si>
    <t>AGHPSASVIYTFDATSDDPFELTVSEGTTVHVLEDDDGWIKVRAAAGNEGLVPTSYCIFDGV</t>
  </si>
  <si>
    <t>VAE_178</t>
  </si>
  <si>
    <t>PAQPQAIAIYDFPPSEDDEFEVGVNEGEIVLVLERRSGWTKIGNATNRKGLVPTSYVAPKPE</t>
  </si>
  <si>
    <t>VAE_179</t>
  </si>
  <si>
    <t>MKTPGGKVLYTFEATSDDEFELSVSEGTSVQVLEDDDGWVKVRAAAGMEGLVPASYCIYTHD</t>
  </si>
  <si>
    <t>VAE_180</t>
  </si>
  <si>
    <t>DSAARATVVYNFAAGSDDEFELSVDEGAVVEVLQDDDGWVKVIDASGKQGLVPTSYCDKENT</t>
  </si>
  <si>
    <t>nan</t>
  </si>
  <si>
    <t>VAE_181</t>
  </si>
  <si>
    <t>TARKVYVVLYSYEGSEDDSNEVSLKEDERVTDLVFVSGWWMGELANNRSGFVPATLVEVISS</t>
  </si>
  <si>
    <t>VAE_182</t>
  </si>
  <si>
    <t>PAGPTAVALYEYEADEDDDNEISFVENARITNLEFVSDWWSGEYANGESGLFPANYVELDE-</t>
  </si>
  <si>
    <t>VAE_183</t>
  </si>
  <si>
    <t>SQHPTAIAEYDYEAAEDDDNELTFPEGDTIVNIEFPDDWWLGRFAQGDVGLFPANYVSLNK-</t>
  </si>
  <si>
    <t>VAE_184</t>
  </si>
  <si>
    <t>ASLATATAEYDYEAAEDDDNELTFPEGDKIVNIEFPSDWWSGHFAQGKVGLFPANYVTLEN-</t>
  </si>
  <si>
    <t>VAE_185</t>
  </si>
  <si>
    <t>ASGATATALYDYDADEDDENEISFPENVKIVNIEFVDDWWFGEFANGKVGLFPANYVKLEN-</t>
  </si>
  <si>
    <t>VAE_186</t>
  </si>
  <si>
    <t>CAGPVHVALYTYDAGEDDDNEISFPENARITNLEFVSDWWQGEYANGESGLFPANYVEMDQ-</t>
  </si>
  <si>
    <t>VAE_187</t>
  </si>
  <si>
    <t>AQLPTATALYDYEAAEDDDNELSFPEGTKIIDIEFVDDWWLGEYAQGKVGLFPANYVKLNN-</t>
  </si>
  <si>
    <t>VAE_188</t>
  </si>
  <si>
    <t>PAEPFAVALYDYQAQEDDDNEISFNENEIITEIEFVEEWWVGESANGHSGLFPANYVELKE-</t>
  </si>
  <si>
    <t>VAE_189</t>
  </si>
  <si>
    <t>AMTPTATAEYDYEAAEDDDNELTFGEGDKIIDIEFVDDWWLGKLAQGNAGLFPANYVNLNT-</t>
  </si>
  <si>
    <t>VAE_190</t>
  </si>
  <si>
    <t>DSAATALALFDYAAAEDDDNELSFDEGDVIEDNQFVDDWWLGIRASGKQGLFPANYVTLENT</t>
  </si>
  <si>
    <t>VAE_191</t>
  </si>
  <si>
    <t>TARKVAVVMHDFNAASDDSDDISLKVNERVTILNEVTGFCMEE-ANNRSVLVGDTLTEVISS</t>
  </si>
  <si>
    <t>VAE_192</t>
  </si>
  <si>
    <t>AAIKVAVVRHDFQAQGDDSDKSSLKKDEIVTILKK-DGWIRAEQANNRVGLVLATGKEYVMV</t>
  </si>
  <si>
    <t>VAE_193</t>
  </si>
  <si>
    <t>SEPIQVIALYRYEVDEDDDSELSFNKGDKILVTDRDSLWWSGRVADGAIGRFPKNYVREFER</t>
  </si>
  <si>
    <t>VAE_194</t>
  </si>
  <si>
    <t>CKHQYVTALANYHSDNDDDLELPFPKGDVIGVIRQHEDWWRGWPADGKVGWFPHNYVTEREC</t>
  </si>
  <si>
    <t>VAE_195</t>
  </si>
  <si>
    <t>MMNLRVTAVFDFKATDDDDDQLSFKKGEVITILEMREGWYRGEKANFKEGIGPDNHVEEETN</t>
  </si>
  <si>
    <t>VAE_196</t>
  </si>
  <si>
    <t>MASKVAVVQHDFDADTDDSDGSSLKQDELVTILAPVEGNLQAECANDRVGLVLVTFTEVIQR</t>
  </si>
  <si>
    <t>VAE_197</t>
  </si>
  <si>
    <t>LKDTYVTAEFDFMADNDDEGQLSFFKGAVIYLIRQSPGWYYGEKAHGKVGWIPDNDVEWFEG</t>
  </si>
  <si>
    <t>VAE_198</t>
  </si>
  <si>
    <t>PIEEQAVVKADFEAQEDDGDDVSLKKDEILTILDKDDGWTLVENANNRKGLVRLNAIEPVPE</t>
  </si>
  <si>
    <t>VAE_199</t>
  </si>
  <si>
    <t>LKDTYVTAEFDFYAENDDEIELSFGKGDVIQVSRFSPLWWYGAKAHGKAGWFPGNNVTFDEG</t>
  </si>
  <si>
    <t>VAE_200</t>
  </si>
  <si>
    <t>DSAARVLAVQDFAAGADDRRELSFDRGAVIEVIQVRNGWWFGIRASGKQGIFPRHRVDKENT</t>
  </si>
  <si>
    <t>VAE_201</t>
  </si>
  <si>
    <t>TAVRVAVVMHDHNPASDDSEAVTLKVSERVTILNEVLDGWKVE-ANSRSYWFGTTLTVVISS</t>
  </si>
  <si>
    <t>VAE_202</t>
  </si>
  <si>
    <t>PVLVYCRVVFDPNPRGDDDGCIDFQKNEIVQILKEQEGWWAVEMANDVSGWFPETHIQPIES</t>
  </si>
  <si>
    <t>VAE_203</t>
  </si>
  <si>
    <t>SLCVQYRALYEFKAEDDDDDELSFNPGDVILVPDSDEGWLAGRVADGHVGWLPGAYVEETLV</t>
  </si>
  <si>
    <t>VAE_204</t>
  </si>
  <si>
    <t>AKLVRYRALAEFEATDDDDDELSFGPGDIIEVIFQ-EGWLDGIPADGKVGWLPEAYVEKRTV</t>
  </si>
  <si>
    <t>VAE_205</t>
  </si>
  <si>
    <t>WMLVRYRTVFAYEARNDDPGEIAFQKGDIIEVIEMHEGWWAGEYADDKVGWFPEAFVQKIEN</t>
  </si>
  <si>
    <t>VAE_206</t>
  </si>
  <si>
    <t>HGSSIYRVIYDYNDRTDDPGGIAFQKNEIVRLLAEHEGWWQVECANDGSGWFPVTHVQLISS</t>
  </si>
  <si>
    <t>VAE_207</t>
  </si>
  <si>
    <t>WKLTHYRAVFTYEAEDDDPGEIAFMKGDYIQVPRQSEGWWAGEFAKDKVGWFPEAHVTCIRV</t>
  </si>
  <si>
    <t>VAE_208</t>
  </si>
  <si>
    <t>PIEGQCRVKMDCHPQEDDGTDIGANPNEIVLILDKDDGWWLGESANNKSGWFPLTHASPIPE</t>
  </si>
  <si>
    <t>VAE_209</t>
  </si>
  <si>
    <t>MKTTSYRALCTFEAYDDDEDELSFEPGDVIMVYRSSEGWLEGTIAHGKCGWLPEAYVEMMVD</t>
  </si>
  <si>
    <t>VAE_210</t>
  </si>
  <si>
    <t>DSAARYRAVANYAAGADDRDELPFDRGDYIEVIQVQNGWYFGERASAKQGIFPRHFVEKENT</t>
  </si>
  <si>
    <t>VAE_211</t>
  </si>
  <si>
    <t>TARKVAVGLHDFNPASDDSDEVSFKVNDRVTVLNEVTDFCMGE-ANNRSVLAGTTLVEVISS</t>
  </si>
  <si>
    <t>VAE_212</t>
  </si>
  <si>
    <t>ACFKVAVSLEDFQPEGDDSDEISFKKEDRVYVLRKKYDWSLVENANNVEGLAPHTFVEPIRS</t>
  </si>
  <si>
    <t>VAE_213</t>
  </si>
  <si>
    <t>SELQQSQAIERYIAENDDDHTLKLSKGESYDIIDRSPGWWYASKADGEEGWVPAAYLRDFKR</t>
  </si>
  <si>
    <t>VAE_214</t>
  </si>
  <si>
    <t>FRMHDFIAVSNYHAENDDDSQLSLGKGAVYELTQKSNGWWFVRKASGEEGWVPAEYLHKENH</t>
  </si>
  <si>
    <t>VAE_215</t>
  </si>
  <si>
    <t>ARNQLFVTVYDFKSEDDDDGEISMFKGDVVEVLQK-NHWWFARKASRKQGWVPAWHLKKENV</t>
  </si>
  <si>
    <t>VAE_216</t>
  </si>
  <si>
    <t>VAE_217</t>
  </si>
  <si>
    <t>AKNTYFVVIADFCSENDDEGEIAVFKGDKVEVLKQSPGWWYARKAHREVGWVPAWELKHEEG</t>
  </si>
  <si>
    <t>VAE_218</t>
  </si>
  <si>
    <t>KLEEVYVSLMDFEPQEDDGDEISFKKEDIVLVLDKDDDWTLVENATNEKGLIPATFVEPVPE</t>
  </si>
  <si>
    <t>VAE_219</t>
  </si>
  <si>
    <t>RKNTYFIACADFIKYNDDESQVSVIKGEKVFINTYSPGWWYARQAHGEAGWVPANYLHHDEG</t>
  </si>
  <si>
    <t>VAE_220</t>
  </si>
  <si>
    <t>DSAARFVAVYDFASGADDRREIPVDRGEVVEVLQV-NGWWFAIRASGKQGIVPRARLDKENT</t>
  </si>
  <si>
    <t>VAE_221</t>
  </si>
  <si>
    <t>TARKVAVVMHPHNAASDDSDVISLKVHQRVTGLNEVTGGCMGE-ANNRSGLFPTTFTEVISS</t>
  </si>
  <si>
    <t>VAE_222</t>
  </si>
  <si>
    <t>PQTKLAVAQYPNQADKDDSDLLSFKQGAIITLLNKVGDWWRGEVANNRKGLFPFTFVEVISS</t>
  </si>
  <si>
    <t>VAE_223</t>
  </si>
  <si>
    <t>SETGLVIALYDFEGQEDDDGELSFNQGDTIYVTTSSDNWWIGRYAHGKIGQFPANYVSHFER</t>
  </si>
  <si>
    <t>VAE_224</t>
  </si>
  <si>
    <t>LSTHLVQALFDFCPDNDDDGELPFYRGDVIEVIDRCNDWWRGTVAHGMVGIFPANYVCPCNC</t>
  </si>
  <si>
    <t>VAE_225</t>
  </si>
  <si>
    <t>ASLQRVQAQFDFKGEDDDDVDLSFKRGDVITVLERNGNWWRGTCAYNRVGIFPANYVEEFNN</t>
  </si>
  <si>
    <t>VAE_226</t>
  </si>
  <si>
    <t>CGSKIAVAQYAYDACTDDSDDLSLKKNELITILNHVSDWWMGECANNRVGLFPVTFVEVISS</t>
  </si>
  <si>
    <t>VAE_227</t>
  </si>
  <si>
    <t>LKDQLVQAQYDFHGQNDDEVDLSFKRGDVIDVLDRSDNWWYGTLADHRVGIFPANYVCHFEN</t>
  </si>
  <si>
    <t>VAE_228</t>
  </si>
  <si>
    <t>PLEEFVEAKYPCEAKEDDSDLLSIKQGAIITDLTKVSDWWLGESANNRKGLFPLTFVEVIPS</t>
  </si>
  <si>
    <t>VAE_229</t>
  </si>
  <si>
    <t>LKDCLVQALYDFYGQNDDEGELDFCQGDVIQVIDRSDNWWYGTLADHTCGIFPSNYVNHDED</t>
  </si>
  <si>
    <t>VAE_230</t>
  </si>
  <si>
    <t>DSAARVLAVFDFAGQADDRRDLPFKRGDVIEVIQVKDTWWFGIRASARQGIFPRNYVDKENT</t>
  </si>
  <si>
    <t>VAE_231</t>
  </si>
  <si>
    <t>TAVKVAVVLHDFNAASDDSDEISVKVAERVTILNEVTDGCMAE-ANNRSGLLGTTLTEVISS</t>
  </si>
  <si>
    <t>VAE_232</t>
  </si>
  <si>
    <t>WACFQAVVLHDFNAYKDDPDESSIKVNEIVTILKTMYGQYEGEMANNRKGWFPATHTEFIVN</t>
  </si>
  <si>
    <t>VAE_233</t>
  </si>
  <si>
    <t>WLCFHVQAPDRYEIYQDDEMALRLSKGDVIQVTEKDSGWWEGSVADGAIGWFPFNYVRFNEN</t>
  </si>
  <si>
    <t>VAE_234</t>
  </si>
  <si>
    <t>A-NPRVIAVYNPKSCDDDKSQLHLGKGDFIQVIEP-PGWWEGTRADGKVGWFPFNYVMFEEN</t>
  </si>
  <si>
    <t>VAE_235</t>
  </si>
  <si>
    <t>WDCARALVVYNY-AYDDDPDELSFFQGETINVLEK-AGWWDGERANDKVGWFPFNFTEFETV</t>
  </si>
  <si>
    <t>VAE_236</t>
  </si>
  <si>
    <t>AACSIAVVLHDFNACTDDSDEVSFKVNEVVTFLAQREGQYQGECANDRVGWFPFTVTELIQS</t>
  </si>
  <si>
    <t>VAE_237</t>
  </si>
  <si>
    <t>WKCPQAIQAFVYKAYNDDPSELSFFLGDCIQVHFKSPGWWEGELANGKVGWFPFNFVEENEN</t>
  </si>
  <si>
    <t>VAE_238</t>
  </si>
  <si>
    <t>PLQEHAVVLHDCNAQEDDLDESSNKVNEIVTILDRDDGQTLGENANNRKGVFPLTHTEPIPE</t>
  </si>
  <si>
    <t>VAE_239</t>
  </si>
  <si>
    <t>MKMLQAIACFVYKADNDDPSILKLYKGDTIMVYKKSPGWWSGTLAHGKCGWFPSNHVCENED</t>
  </si>
  <si>
    <t>VAE_240</t>
  </si>
  <si>
    <t>DSAARALTVYNYAAGADDRRELSLDRGDFIEVIQKWNGWWFGIRASGKQGIFPRHFVEKENT</t>
  </si>
  <si>
    <t>VAE_241</t>
  </si>
  <si>
    <t>TARKVAVVMHPFNAASDDSDDITLKVDQRVTVLNEVTGDLMAE-ANNRSSLVPTTFTEVISS</t>
  </si>
  <si>
    <t>VAE_242</t>
  </si>
  <si>
    <t>QCLKQAVAAYPFEAQFDDSDDLDFKKGATITVLDE-DGWLIGELANDRVGLFPDNFVEQI--</t>
  </si>
  <si>
    <t>VAE_243</t>
  </si>
  <si>
    <t>KKNICCIALYDYHGEEDDEGELSFSKGDIIIITKRDSKWWRGRFAHGAIGNFPANYVSRQ--</t>
  </si>
  <si>
    <t>VAE_244</t>
  </si>
  <si>
    <t>-KL-QVTALFDYEGQNDDDGELSFMKGDVIEIIDQSDDWWAGTLAHGKVGIFPANYVTCC--</t>
  </si>
  <si>
    <t>VAE_245</t>
  </si>
  <si>
    <t>ASYLQATAAFDFEAEDDDDSDLPFKQGDIITVIEQ-NGWWSGELANGKQGIFPANYVEED--</t>
  </si>
  <si>
    <t>VAE_246</t>
  </si>
  <si>
    <t>HGSKYAVCAYEFDAETDDSDDLAFKQNELITVLAECDGWLQGELANDRVGLAPVNFVEVI--</t>
  </si>
  <si>
    <t>VAE_247</t>
  </si>
  <si>
    <t>LKLTQATALYDFEGENDDESDLTFKKGDIIEVIDQSEGWWYGECANGKVGMFPANYVKMN--</t>
  </si>
  <si>
    <t>VAE_248</t>
  </si>
  <si>
    <t>PLQEYAEAQYPFKAQEDDSDMLGIKKGAVITVLKEDDGWTLGELANNRKGLFPLNFIEPI--</t>
  </si>
  <si>
    <t>VAE_249</t>
  </si>
  <si>
    <t>LKTTQCTALYDYEGPNDDEGELSFYKGDIIDIIDYSEQWWYGTVAHGTAGKFPANYVNMN--</t>
  </si>
  <si>
    <t>VAE_250</t>
  </si>
  <si>
    <t>DSAARALALFDFAGGADDRRDLPFKRGDIIEVIQVKNTWWFGSRANGKQGIFPRNYVDKENT</t>
  </si>
  <si>
    <t>VAE_251</t>
  </si>
  <si>
    <t>TAVKVVKSMYDYEAQSDDDEEITLKEGDRVTMFDTSDDWWLAGFANSRFGYAPTNLLGVISS</t>
  </si>
  <si>
    <t>VAE_252</t>
  </si>
  <si>
    <t>PPIGKTRAIYDYTRQTDDDEEVSFKEEARLDEFDTSDDWILVGLADDDYGFAPANYIQVGSS</t>
  </si>
  <si>
    <t>VAE_253</t>
  </si>
  <si>
    <t>KPTTQARALYEYTRQTDDDEELSFSEDATLDVYDTSDDWILVGLADGEFGFVPANYIERQEA</t>
  </si>
  <si>
    <t>VAE_254</t>
  </si>
  <si>
    <t>QPAAHARALFEYTRQTDDDEELSFPEEAVLEVYDTSDDWILVGLADGEYGFVPANYIEKTEN</t>
  </si>
  <si>
    <t>VAE_255</t>
  </si>
  <si>
    <t>QPAAKARALFDYTRQTDDDEELSFPEEAVLEVFDTSDDWILVGLAKGDYGFVPANYIEKGEA</t>
  </si>
  <si>
    <t>VAE_256</t>
  </si>
  <si>
    <t>HPSSQGRAIYDYTRQTDDDEEVSFKEDARLDIFDTSDDWILVGLANDGYGFVPANYIQVGSS</t>
  </si>
  <si>
    <t>VAE_257</t>
  </si>
  <si>
    <t>QPTGHARALYDYTRQTDDDEELSFPEEAQLDVFDTTDDWILVGLADGEFGFVPANYIELTEV</t>
  </si>
  <si>
    <t>VAE_258</t>
  </si>
  <si>
    <t>PIQHQYRAIYDYTRQTDDDEELSFKEEAQLLVYDRSDDWTLTGLADDEYGFAPANYIEPVSE</t>
  </si>
  <si>
    <t>VAE_259</t>
  </si>
  <si>
    <t>QPLGSARALYEYTRQTDDDEELSFGEEAQLDVFDTNDDWILVGLADGEFGFVPANYIENTED</t>
  </si>
  <si>
    <t>VAE_260</t>
  </si>
  <si>
    <t>DSAARARALFDYTRQADDDEELSFDEETVLEVYDVSDDWILVGLASGKYGFVPRNYIEKENT</t>
  </si>
  <si>
    <t>VAE_261</t>
  </si>
  <si>
    <t>TARKVYVVLHDFNAASDDSDSIGLKKNDRVTVVNE-TGWCMNE-ANNRSGLVSSTLVEVISS</t>
  </si>
  <si>
    <t>VAE_262</t>
  </si>
  <si>
    <t>VAE_263</t>
  </si>
  <si>
    <t>VAE_264</t>
  </si>
  <si>
    <t>APNQEAIARFNYKPTDDDDHELSFTKGEILEILDDREKWWRARKADGTCGQVPSNYVRKECT</t>
  </si>
  <si>
    <t>VAE_265</t>
  </si>
  <si>
    <t>SSALEFIALFDYAATDDDPVDLSFKKGELLEVLNDSEKWWRVKKADRKCGMKPSNYVRKEET</t>
  </si>
  <si>
    <t>VAE_266</t>
  </si>
  <si>
    <t>APRSILVVLHDFDATTDDPDDSALKKDDRVRVFNDSESWYMARKANRRCGLVPSNFVKLSSS</t>
  </si>
  <si>
    <t>VAE_267</t>
  </si>
  <si>
    <t>SPNLEFIALYDYKADDDDPHDLSFKKGELLEVLNDSEKWWRVRKACGTEGMIPSNYLRKHVT</t>
  </si>
  <si>
    <t>VAE_268</t>
  </si>
  <si>
    <t>PPREFYVALYDFEAQEDDEQSVGLKKSDIVEVINKDDDWTLAMNATNIEGWVPSNYVAPVPS</t>
  </si>
  <si>
    <t>VAE_269</t>
  </si>
  <si>
    <t>RQTLEAIALYNYKFEPDDEHELSFTKGEYLEILDDTQKWWEVRQAVGSEGYAPSNYIRKDTN</t>
  </si>
  <si>
    <t>VAE_270</t>
  </si>
  <si>
    <t>DSAARFLALFDYAAGADDERELPFDRGEVLEVLNDSNTWWFVIRASGKQGIAPRNYLRKENT</t>
  </si>
  <si>
    <t>VAE_271</t>
  </si>
  <si>
    <t>TARKVVVGMYDYTAASDDSDVLGFKENDRMTILNETDEWRLVELAGSRFSLVPTNLVEVISS</t>
  </si>
  <si>
    <t>VAE_272</t>
  </si>
  <si>
    <t>QAPPHSKAIYDYEAQSDDEDELSFTEDDILDIGDTSDRWILVRKAKGDYGLVPSNYVELISS</t>
  </si>
  <si>
    <t>VAE_273</t>
  </si>
  <si>
    <t>SFTYKAKALYEYQRDDDDNNEISFSEGEKLDVSDSTGDWWQAGKANGTFGIAPSNYLQLQE-</t>
  </si>
  <si>
    <t>VAE_274</t>
  </si>
  <si>
    <t>-YPAKAKALYAYERQDDDENEISFTEGEILDVIDDTDRWWLVKRANGEYGIAPSNYLQLCE-</t>
  </si>
  <si>
    <t>VAE_275</t>
  </si>
  <si>
    <t>DYPARAKALYDYEADTDDEAELSFTEEEVLEIIDVSGDWFSVKRACGDVGLAPSNYLELDEV</t>
  </si>
  <si>
    <t>VAE_276</t>
  </si>
  <si>
    <t>FASYKHKAIYDYDAQSDDPDELSFPEDDLLDIFDDSDRWLLVRYAYTDLGLCPSNYLERISS</t>
  </si>
  <si>
    <t>VAE_277</t>
  </si>
  <si>
    <t>LYPYKAKALYDYEADTDDDNELSFTEDEVLDISDDTGDWRSARRADGEFGIAPSNYLQLD--</t>
  </si>
  <si>
    <t>VAE_278</t>
  </si>
  <si>
    <t>KLQGKGKAIYDCQAQSDDDNELSFNEDDILLDMDKSDRWALVGSATGEIGLVPSNYVELI--</t>
  </si>
  <si>
    <t>VAE_279</t>
  </si>
  <si>
    <t>LYPYKAKALYSYEAEPDDDNEISFTEGEVLDVSDDGGDWWQARYANGEFGIAPSNYLQLL--</t>
  </si>
  <si>
    <t>VAE_280</t>
  </si>
  <si>
    <t>DSAARALALFNYAAGADDDREISFDREEVLEIIDVSNDWWFARRASGKYGNAPRNYLDKENT</t>
  </si>
  <si>
    <t>VAE_281</t>
  </si>
  <si>
    <t>TARKVAVSLHPFNAASDDSDVVSIKVDDRITVLNEVTDWWMGE-ANSRSALATATLVEVISS</t>
  </si>
  <si>
    <t>VAE_282</t>
  </si>
  <si>
    <t>RREKHYVSLYEFQAESDDEKSISVKKNDRITVLKK-DDWWIAKNADTEEGLVPGTIVEDAKS</t>
  </si>
  <si>
    <t>VAE_283</t>
  </si>
  <si>
    <t>SEHPQGEAAYDYEGVGDDNSELPLTKGEFVDLIDDSEGWSLVKKADGTVGWVPTAYLHRHEG</t>
  </si>
  <si>
    <t>VAE_284</t>
  </si>
  <si>
    <t>RSCPAYTAASDRIGEGDDESELKLSKGEVVEITRQSEGWSLAKKASGKQGWVPTAYLTKEKG</t>
  </si>
  <si>
    <t>VAE_285</t>
  </si>
  <si>
    <t>RSHPKFEVAFNFVATGDDPSEIAVKKGDVLEVLRQRPRWSLAKTASRKQGWVPAAYLTKEKN</t>
  </si>
  <si>
    <t>VAE_286</t>
  </si>
  <si>
    <t>RASKIYVVLYIFDAESDDSGGISVKPNDRLTVLDEPPSWWLAKPANVESGLVPATVLELSQS</t>
  </si>
  <si>
    <t>VAE_287</t>
  </si>
  <si>
    <t>RSDPIFEVAFGFIAIGDDESEIAVSKGDVLYVLRQSEHWSLVRKAHRTEGWVPAAYLTEEKG</t>
  </si>
  <si>
    <t>VAE_288</t>
  </si>
  <si>
    <t>PLEKQYISKYPFPAQEDDLQEISVKKNDIILVLDKDDDWWFACNATNIKGLLPATIVEPVPE</t>
  </si>
  <si>
    <t>VAE_289</t>
  </si>
  <si>
    <t>MKDPGFEAAYDFYAIGDDEKELIVSKGEKVMLLRMSQGWSLVRYAHGTEGWVPTAYMTEDKG</t>
  </si>
  <si>
    <t>VAE_290</t>
  </si>
  <si>
    <t>DSAARFEAVEDFAAGADDRKELDVDRGEVLEVLQVRNGWSLVIRASAKQGIVPRAYLDKENT</t>
  </si>
  <si>
    <t>VAE_291</t>
  </si>
  <si>
    <t>TARKVAVVMHDFNRASDDSDDITLKVNERVTLLNEVTGGFMEV-ANNRSPLVGDTLTEVISS</t>
  </si>
  <si>
    <t>VAE_292</t>
  </si>
  <si>
    <t>PVIKQAVCHYDFQGQNDDEDDLDFKKDEIITELDK-DGWWRGCLANNRVGLVPANFVEPISS</t>
  </si>
  <si>
    <t>VAE_293</t>
  </si>
  <si>
    <t>SENFEVIALYPYEADEDDEQELSFNKGDVIIVTTREGKWWIGELADGAIGNFPKNYVSENEG</t>
  </si>
  <si>
    <t>VAE_294</t>
  </si>
  <si>
    <t>CKLQQVTALFNYCADDDDELELSFGKGDIIDVIDKKEHWWRGELADGKVGWFPHNYVTEREN</t>
  </si>
  <si>
    <t>inf</t>
  </si>
  <si>
    <t>VAE_295</t>
  </si>
  <si>
    <t>ACLLRVTALFDYKGTNDDDDELPFKKGDIINIIEQ-EGWWRGTLANGKVGLFPKNYVEEMT-</t>
  </si>
  <si>
    <t>VAE_296</t>
  </si>
  <si>
    <t>VAE_297</t>
  </si>
  <si>
    <t>LKLLQVTALYDYHSDDDDEDELSFKKGDTIDIIDQSEHWWRGTLANGKVGLFPFNYVEMNEG</t>
  </si>
  <si>
    <t>VAE_298</t>
  </si>
  <si>
    <t>PIQKYAIVKYDFEPQEDDEDDLGFKKDEILTLLTKDDGWWVGRLANNRKGLFPDNACEPIPE</t>
  </si>
  <si>
    <t>VAE_299</t>
  </si>
  <si>
    <t>LKTLQVTALYPYQAEDDDEWELSFYKGDYISVSDFSELWWEGEKAHGKCGWFPANYVTFNEG</t>
  </si>
  <si>
    <t>VAE_300</t>
  </si>
  <si>
    <t>DSAARVLALFDYAGGADDRRELSFDRGDTIEIIQVKNTWWFGILANGKQGIFPRNYVDKENT</t>
  </si>
  <si>
    <t>VAE_301</t>
  </si>
  <si>
    <t>TARKVAVALHDFNPASDDSDDVSLKVNDRVTVLNEVTDGWMGE-ANGRSVLFGTTYTEVISS</t>
  </si>
  <si>
    <t>VAE_302</t>
  </si>
  <si>
    <t>YVFPAAVALFDFQPAGDDDDDISLKPDDIVTVLKE-DDRWIGENANGRVGLFFATYEEYISH</t>
  </si>
  <si>
    <t>VAE_303</t>
  </si>
  <si>
    <t>SEPTQLIVNCGYEAEEDDDSELSINLGEKLIIEDRSYGWTYARVAHETIGDVPKAFVSRTEV</t>
  </si>
  <si>
    <t>VAE_304</t>
  </si>
  <si>
    <t>VAE_305</t>
  </si>
  <si>
    <t>AFNFRATALYDFMDPDDDDDQISLTKGDVVEVLEQREHWWRGGYASGKEGLFPGEYVEWFTN</t>
  </si>
  <si>
    <t>VAE_306</t>
  </si>
  <si>
    <t>CGSSIAVALFDFDSATDDPDGISLKVDDLVTVLAEGVSNWQGECANGRVGLFLVTYAEVISN</t>
  </si>
  <si>
    <t>VAE_307</t>
  </si>
  <si>
    <t>AKNTYADALYDFKVENDDEDQVKLFKGDTVGVLRQSPLWWYGGQAHGTVGWFPGETVENFEN</t>
  </si>
  <si>
    <t>VAE_308</t>
  </si>
  <si>
    <t>PLEGQAVALYDFEPQEDDLDDISLKPGDIVTVLDKDDDWWLGENANGRIGLFRLDYIEPIPE</t>
  </si>
  <si>
    <t>VAE_309</t>
  </si>
  <si>
    <t>RKDTYGCVIYGFKAPNDDEYELLIIPGDFLQVIRSSPGWVYCTFAHDTAGWVPHPTVNFTED</t>
  </si>
  <si>
    <t>VAE_310</t>
  </si>
  <si>
    <t>DSAARALALYDFARGADDRDEMPLDRGDVVEVIQVRNTWYFGIRASGKQGIFPRHRVDKENT</t>
  </si>
  <si>
    <t>VAE_311</t>
  </si>
  <si>
    <t>TALKRAVGMHSYNHAEDDSGELGLKVDERVTILEMVTGWDMGELANNRSGLFPANYTVVISS</t>
  </si>
  <si>
    <t>VAE_312</t>
  </si>
  <si>
    <t>EGVARAVAIYNFQGVEDDSGDLRLKKGEVITILRKSTTWWRGKVANNREGVFPANYVKVVGG</t>
  </si>
  <si>
    <t>VAE_313</t>
  </si>
  <si>
    <t>EGVARVIALYDFEAVQDDNGDLSFNKGDVILVTDK-SDWWTGKVAKGKEGTFPANFVELAER</t>
  </si>
  <si>
    <t>VAE_314</t>
  </si>
  <si>
    <t>EGVGRVIALYDFHAVEDDEGDLSFSKGDTIIVTKKKNQWWTGKVAKGHEGIFPANFVELVEV</t>
  </si>
  <si>
    <t>VAE_315</t>
  </si>
  <si>
    <t>EGVGRAIALFAFKAVEDDSGDLDFKKGDTITVTKKSNQWWRGKCANGREGIFPANRVEVATG</t>
  </si>
  <si>
    <t>VAE_316</t>
  </si>
  <si>
    <t>EQVARAVAIYNFDPVQDDSGDLDLKQGEVITILKKSTTWWRGKCANDREGMFPANYVKVSSG</t>
  </si>
  <si>
    <t>VAE_317</t>
  </si>
  <si>
    <t>EGVGRAIALYTFHAVEDDSGDLSFSKGDVIIVTEK-EDWWTGKCANGREGIFPANFVEVA--</t>
  </si>
  <si>
    <t>VAE_318</t>
  </si>
  <si>
    <t>PGVERATAIYPFEGQQDDSGDLGFKKGEIITLLERSTTWWTGKSANNRKGVFPANYVEVVPE</t>
  </si>
  <si>
    <t>VAE_319</t>
  </si>
  <si>
    <t>SGVGRCIALYDFYAVEDDPGDLSFSKGDVIIVTEKTEDWWKGKVAVGMEGIFPANFVELA--</t>
  </si>
  <si>
    <t>VAE_320</t>
  </si>
  <si>
    <t>ESVGWAIALFDFAAVADDSGDLSFDRGDHIEVIQKSNDWWFGIVASGRQGIFPRNRVEKENT</t>
  </si>
  <si>
    <t>VAE_321</t>
  </si>
  <si>
    <t>LRKNETRVMFSFNSAQDDSGDLSFRKGEIVAIVKKTTDWWTGMLANGQSGIFPSNYVEMIS-</t>
  </si>
  <si>
    <t>VAE_322</t>
  </si>
  <si>
    <t>LKKNEAIASFTFDGDQDDPGDLAFKKGEIITITKKTDDNDTGMIAGTKHGIFPSNYVKMKE-</t>
  </si>
  <si>
    <t>VAE_323</t>
  </si>
  <si>
    <t>LRKNEAVALFTFEADQDDPGDLGFKKGDVITVLKKTEENDTGMIAGTRHGIFPSNYVKMRE-</t>
  </si>
  <si>
    <t>VAE_324</t>
  </si>
  <si>
    <t>LKKNEAVALYNFEADQDDPGDLGFKKGDIITVLKKTDDTDTGMIAGTRHGIFPSNYVKMKE-</t>
  </si>
  <si>
    <t>VAE_325</t>
  </si>
  <si>
    <t>LKKNEAIASYNFDADQDDPGDLGFKKGEVITVLKKTEDTDTGMIAGTRHGIFPSNYVKMKE-</t>
  </si>
  <si>
    <t>VAE_326</t>
  </si>
  <si>
    <t>LKKNEAIAVFTFDPDQDDEGDLGFKKGEVITITKKTDDNDTGMIAGTKHGIFPSNYVKMRE-</t>
  </si>
  <si>
    <t>VAE_327</t>
  </si>
  <si>
    <t>LRKNEAVALYNFDADQDDPGDLGFKKGEVITVLKKTEKNDTGMIAGTRHGIFPSNYVKMKE-</t>
  </si>
  <si>
    <t>VAE_328</t>
  </si>
  <si>
    <t>LKKNQATAKFNFKGDQDDPGDLAFKKGEIITDTKMTDDNDTGRIAGTKHGIFPSNYVKMRE-</t>
  </si>
  <si>
    <t>VAE_329</t>
  </si>
  <si>
    <t>LQKNEAVALFNFDADQDDPGDLGFKKGDVITVLKKTEPNDTGMIAGTRHGIFPSNYVKMKE-</t>
  </si>
  <si>
    <t>VAE_330</t>
  </si>
  <si>
    <t>LSANRAVALYNFAADQDDPGDLGFKKGEHITVLKKTNETDTGIIAGARHGTFPSNYVDMKN-</t>
  </si>
  <si>
    <t>VAE_331</t>
  </si>
  <si>
    <t>TARKVARGMHPFNPASDDSDEISLKANDRVTVVND-TGGAMGE-ANNRSGLIPTTFIEVISS</t>
  </si>
  <si>
    <t>VAE_332</t>
  </si>
  <si>
    <t>ARIKVLICAHNFQPMDDDSGEVSLKKDDRVTVYNDSDDWWRAENATNNHGYIPSNFLRPISS</t>
  </si>
  <si>
    <t>VAE_333</t>
  </si>
  <si>
    <t>LEPNQVVALYDYEAREDDDHDLSFSKGEKMIILDDSSYWWYVASAAGNIGYVPSNYVAAKEG</t>
  </si>
  <si>
    <t>VAE_334</t>
  </si>
  <si>
    <t>L-HQYFVALFDYCARNDDDSDLHMTKGEGYELLDDKNDWWYARNASGNHGYIPSNYVRKEEC</t>
  </si>
  <si>
    <t>VAE_335</t>
  </si>
  <si>
    <t>AGSFNFIAVFAYKSYCDDDGEMSLTKGDTYEVHDDSNHWWRVKHASRKEGYVPSNHVAKETS</t>
  </si>
  <si>
    <t>VAE_336</t>
  </si>
  <si>
    <t>CGSKVATCQHNFDPCTDDSGESSLKQDDRVTVINDSESWWQAENANRNHGLVPSNFVKLISS</t>
  </si>
  <si>
    <t>VAE_337</t>
  </si>
  <si>
    <t>LKDTYVIAQFTYYSRNDDEGDLSFTKGDNLEVHDD-EHWWYVRQAHHNHGYVPSNYVAKDES</t>
  </si>
  <si>
    <t>VAE_338</t>
  </si>
  <si>
    <t>PLEKVYEAKHPYEPQEDDETEVSLKKHDRYLVMNRDDDWWLACNATNIIGYIPSNFLSPVPS</t>
  </si>
  <si>
    <t>VAE_339</t>
  </si>
  <si>
    <t>LKDTYVVALFYYIARNDDESDLLFIKGETLFILDDTQMWWYVRFAKGDVGYVPSNYVARDES</t>
  </si>
  <si>
    <t>VAE_340</t>
  </si>
  <si>
    <t>DSAARVLAVFGYASGADDRRDLSFDRGDVYEVYQVSNTWWFVIRASAKQGIVPRNYVAKENS</t>
  </si>
  <si>
    <t>VAE_341</t>
  </si>
  <si>
    <t>TARKVCVVMYPHNAASDDSDEISLKVYQRVTVLNEVTGGWMAE-ANNRSGLVPTTFVEVISS</t>
  </si>
  <si>
    <t>VAE_342</t>
  </si>
  <si>
    <t>QRLFHVVAIYPYEAEVDDSDELSLKENSIITVLKKVDDWWRGEVANNREGNFPFTFVEVIVD</t>
  </si>
  <si>
    <t>VAE_343</t>
  </si>
  <si>
    <t>SKQPYAIALYDFKSEEDDEGDLQFNEGDKIDLETQIENWLIGHSAAGTEGIFPANYVSRKVD</t>
  </si>
  <si>
    <t>VAE_344</t>
  </si>
  <si>
    <t>VAE_345</t>
  </si>
  <si>
    <t>ASLPHVTALFDYEEGDDDPGDLSFKENEVIMVLERVDNWYRGEVANDKQGQFPVNRVQVFVN</t>
  </si>
  <si>
    <t>VAE_346</t>
  </si>
  <si>
    <t>CGSSIVVAIYAYDAETDDSDELSLKENELITVLAHVDDWWQGECANNREGIFPVTFVEVITI</t>
  </si>
  <si>
    <t>VAE_347</t>
  </si>
  <si>
    <t>LKDPYCTALYDYEGENDDPGDLSFKEGDTIYVITRVNNWMYGRVANHKVGQFPANFVKVNVD</t>
  </si>
  <si>
    <t>VAE_348</t>
  </si>
  <si>
    <t>PLEEQVVAKYPCMAQEDDETELSFKEHTIITVLDKVDDWWVGESANNRKGMFPITFIEVIPE</t>
  </si>
  <si>
    <t>VAE_349</t>
  </si>
  <si>
    <t>LKDPYATALYDFEGPNDDEGDLCFYEGDTIQLIKRISNWLYGRVAQGTHGQFPANYVTMNTN</t>
  </si>
  <si>
    <t>VAE_350</t>
  </si>
  <si>
    <t>DSAARVLALFDFATGADDRRDLSFKRGDVIEVIQVINTWYFGIRANAKQGMFPRNHVDVENT</t>
  </si>
  <si>
    <t>VAE_351</t>
  </si>
  <si>
    <t>TARKVAVALHDFNPASDDSDDISVKVNDRVTVLNEVTGGWKVE-ANGRSVLVGTTYTEVISS</t>
  </si>
  <si>
    <t>VAE_352</t>
  </si>
  <si>
    <t>QVFPAAVALFDFQPQSDDDDDRSIKVDDIVTVLKE-DGRWEVENANGRVGLVPATYIEVIFV</t>
  </si>
  <si>
    <t>VAE_353</t>
  </si>
  <si>
    <t>SELGQGQVEEGYEAKEDDDSELSLMKGEKILLERDSELWTYGRVADEKIGHFPKEFVSNFEV</t>
  </si>
  <si>
    <t>VAE_354</t>
  </si>
  <si>
    <t>VAE_355</t>
  </si>
  <si>
    <t>AHNFRAIALYDFASTDDDPDELSFTLGDVVEVLEQ-EGWWSGGYADGMVGIFPDAYVEEDTN</t>
  </si>
  <si>
    <t>VAE_356</t>
  </si>
  <si>
    <t>TGSSIAVALFDFDPESDDPDGSSIKVDDLVTVLAEPVGNWQLECANGRSGLALVTYVEVISI</t>
  </si>
  <si>
    <t>VAE_357</t>
  </si>
  <si>
    <t>AKDTYAIAEYDFKSENDDPDELSFTQGDVVFVLRQSEGWWYGGQAHGTVGWFPDAYVERFEN</t>
  </si>
  <si>
    <t>VAE_358</t>
  </si>
  <si>
    <t>PIEGQAVALYDFEPQEDDLDDMSINIDDIVTVLDKDDGWWLGENANGRKGLFPIDYYEPIPE</t>
  </si>
  <si>
    <t>VAE_359</t>
  </si>
  <si>
    <t>RKDTYSRVEYGYKSCNDDEEELLLIKGETIFLIRQSQGWWYGTFAKDTAGWFPGPTVNFDED</t>
  </si>
  <si>
    <t>VAE_360</t>
  </si>
  <si>
    <t>DSAARALVVYNFASGADDRRELSLDRGDVVEVIQVHNGWWFGIRASGVQGIFPRHYVEKENT</t>
  </si>
  <si>
    <t>VAE_361</t>
  </si>
  <si>
    <t>TARKVAVGLHPYNAASDDSDFISLRVDQRVTILNEVTEWWMGE-ANNRSGLFPTTLLVVISS</t>
  </si>
  <si>
    <t>VAE_362</t>
  </si>
  <si>
    <t>PTCKVVCCLHPYAARSDDSDFLWLEVGYIVQVLNEVEGWWMGE-ARGRKGLFPTTYTLAIVD</t>
  </si>
  <si>
    <t>VAE_363</t>
  </si>
  <si>
    <t>ATCHIVQANFDFEIPEDDPHELWCKAGDVIQVHRQWPGWWEGSLARGKRGIFPSNYTEPCVF</t>
  </si>
  <si>
    <t>VAE_364</t>
  </si>
  <si>
    <t>VTCQRVCAAYDFASYQDDPHELWCKAGDVIQVIRRWNGWWEGTLARGKRGIFPSNYTEPNVD</t>
  </si>
  <si>
    <t>VAE_365</t>
  </si>
  <si>
    <t>ATCSRVCALHEYASRQDDSGELWLEVGDQIQVIERWNGWWEGTLARGRRGLFPSTYTLPNVA</t>
  </si>
  <si>
    <t>VAE_366</t>
  </si>
  <si>
    <t>WTCKVVVVLHMYEARSDDSDFLSLEVGEVVRVLNEVYDWWMGE-ARGRRGLFPTTYTLPIQI</t>
  </si>
  <si>
    <t>VAE_367</t>
  </si>
  <si>
    <t>VTCSIVYAAHEYAGPQDDSHELWLRVGDVIQVHRRWNGWWEGTLARGRRGLFPSTYTLPDVD</t>
  </si>
  <si>
    <t>VAE_368</t>
  </si>
  <si>
    <t>PTQKVVYALHPYAAPSDDSHFLWLHVGDIMLVLNEWDGWWLGTNARGRKGLFPTTYTLNIPK</t>
  </si>
  <si>
    <t>VAE_369</t>
  </si>
  <si>
    <t>VECLIVYAAYDFAGDQDDPHELWCKVGDVIMVDRRWNGWWRGTLARGKRGIFPSNYTEPDTN</t>
  </si>
  <si>
    <t>VAE_370</t>
  </si>
  <si>
    <t>DTAARVLAVHNFASGADDRRELPLRVGDHIEVIQVDNGWWFGILASGVRGLFPSTYTDPENT</t>
  </si>
  <si>
    <t>VAE_371</t>
  </si>
  <si>
    <t>TAGRWGVSMYPFNAASDDSDEMSLKVADEVTVLEEVSGWMMRV-ANNRSIVIPATLVEVISS</t>
  </si>
  <si>
    <t>VAE_372</t>
  </si>
  <si>
    <t>VEGPWVELIYPFHAEDDDSTDISLKANDTVLVLEKTSEWWTGCMANNRSGVIPATYVKVL--</t>
  </si>
  <si>
    <t>VAE_373</t>
  </si>
  <si>
    <t>AQGEWAEALYDYESEEDDPGDLQISAGQRILITERTSDWWTGEVADGKTGLFPASYVKLL--</t>
  </si>
  <si>
    <t>VAE_374</t>
  </si>
  <si>
    <t>CEGEWAEALYDYQSEDDDPGDLVIFAGQRILIIERTSDWWTGEFADGKTGLFPASYVKLL--</t>
  </si>
  <si>
    <t>VAE_375</t>
  </si>
  <si>
    <t>VEGEWAEVLYGYQSGDDDAGDLPLQAGQHVLVIERTSDWWTGTFADGRTGLVPASYVKML-D</t>
  </si>
  <si>
    <t>VAE_376</t>
  </si>
  <si>
    <t>VGGEWVESIYGFDAEDDDSADISLKANDLVLVLAHPSDWWTGTCANDRSGMIPATYVRVLQ-</t>
  </si>
  <si>
    <t>VAE_377</t>
  </si>
  <si>
    <t>AEGEWAEALYGYSSEDDDPGDLVLGAGQHVLVIERSSDWWTGTYADGRTGLVPASYVKML--</t>
  </si>
  <si>
    <t>VAE_378</t>
  </si>
  <si>
    <t>PLGGWYISLYPFSPQEDDPTDLSLKANEIVWVLEKDEEWWTGRSANGRKGLIPASYVKLV-E</t>
  </si>
  <si>
    <t>VAE_379</t>
  </si>
  <si>
    <t>MEGEWAEALYDYSSYDDDPGDLVIPEGQHILVTERSSDWWTGMKADGKRGLFPASYVKLL--</t>
  </si>
  <si>
    <t>VAE_380</t>
  </si>
  <si>
    <t>DSAEWAEALFNYARGADDPRDLPLDAGQVVLVIQRTNDWWFGIVASGRQGLFPASYVDKLNT</t>
  </si>
  <si>
    <t>VAE_381</t>
  </si>
  <si>
    <t>LGIARVVAMHSFNHVEDDSGELGFKKGEVIAILKMSTDWWMGKLANNQSGIFPANYVVTL--</t>
  </si>
  <si>
    <t>VAE_382</t>
  </si>
  <si>
    <t>EGVARAIALYNFNGVEDDSGDLGFKKGQVIVITRMSTDWWTGKVANDKEGIFPANFVELF--</t>
  </si>
  <si>
    <t>VAE_383</t>
  </si>
  <si>
    <t>EGVARAIALYDFEAVQDDPGDLSFNKGDVITVTKKSSTWWTGKVADGREGIFPANFVEVV--</t>
  </si>
  <si>
    <t>VAE_384</t>
  </si>
  <si>
    <t>EGVGRAIALFDFKAVEDDPGDLSFSKGDVITVTKKSNDWWTGKVADGREGNFPANFVEVV--</t>
  </si>
  <si>
    <t>VAE_385</t>
  </si>
  <si>
    <t>EGVGRAIALFTFNAVEDDSGDLSFKKGQVIVITEKSTTWWRGKVADGREGNFPANFVELV--</t>
  </si>
  <si>
    <t>VAE_386</t>
  </si>
  <si>
    <t>ERVARAIALYNFNPVQDDSGDLTFKKGQVIVITKKSTDWWTGKVANDKEGIFPANFVEMV--</t>
  </si>
  <si>
    <t>VAE_387</t>
  </si>
  <si>
    <t>EGVARAIALFNFKAVEDDSGDLSFKKGQVIIITKKTTTWWTGKVADGREGIFPANFVEVV--</t>
  </si>
  <si>
    <t>VAE_388</t>
  </si>
  <si>
    <t>EGVARAIALYNFNAVQDDSGDLGFKKGEIILITDRSTDWWTGKSANNHKGIFPANFVEPA--</t>
  </si>
  <si>
    <t>VAE_389</t>
  </si>
  <si>
    <t>EGVARAIALFDFKAVEDDPGDLSFSKGQVITVTKKGTTWWTGKVADGREGIFPANFVEVV--</t>
  </si>
  <si>
    <t>VAE_390</t>
  </si>
  <si>
    <t>ESVGQAIALFMFAAVEDDRGDLSFDRGQTIEIIQKSTAWWTGKVASGRQGNFPANRVEVV--</t>
  </si>
  <si>
    <t>VAE_391</t>
  </si>
  <si>
    <t>TARKVVVALHDHTAALDDSEEISLKVDDRITMVNGFDDWGMAELANNRRGLFPMECMEVLSS</t>
  </si>
  <si>
    <t>VAE_392</t>
  </si>
  <si>
    <t>ARPPNEVVKRGFIPTLDDPDELSITVGERIRLIISFDGWCSCEDARNEQGVVPLECLERTGA</t>
  </si>
  <si>
    <t>VAE_393</t>
  </si>
  <si>
    <t>LF-N-ATVNCTFIPSLDDPDELAISNGETVRVLAEYDGWALCANARGEQGMVPQECLSRNTK</t>
  </si>
  <si>
    <t>VAE_394</t>
  </si>
  <si>
    <t>LSAQAATVRRTFIPTLDDPDELPITNGETVRVLAEYDGWALCANARGECGMVPLECLDRDTG</t>
  </si>
  <si>
    <t>VAE_395</t>
  </si>
  <si>
    <t>ASAFAATVRCTFIPTLDDPDELSITTGETVHIEEQYDGWALCSNARGECGMVPLECLDRGVA</t>
  </si>
  <si>
    <t>VAE_396</t>
  </si>
  <si>
    <t>VAE_397</t>
  </si>
  <si>
    <t>LSPTAATVRCTFIPSLDDPDELSITNGETVFIVLLYDGWALCANARGEQGMVPLECLDRNVG</t>
  </si>
  <si>
    <t>VAE_398</t>
  </si>
  <si>
    <t>PSQEFGIIKRPFITTMDDPDELSINNGEIIR-IARFSGWCVCESATNEKGVIPQDCLEADPE</t>
  </si>
  <si>
    <t>VAE_399</t>
  </si>
  <si>
    <t>LSPTSATVRATFIPSLDDPDELAITNGESVRILALYDGWALCANARGEQGMVPLECLDRNRG</t>
  </si>
  <si>
    <t>VAE_400</t>
  </si>
  <si>
    <t>DSAARALVVYNFAPSADDPDELSIDRGEVVEIHQVYDGWALSINASGKCGMVPRECLDKENT</t>
  </si>
  <si>
    <t>VAE_401</t>
  </si>
  <si>
    <t>ETARTARVLYSFTAGSDDPFELTMRAGQEVEMLEDDDGWVFVIRAGGKKGLVPAHYLEKLDP</t>
  </si>
  <si>
    <t>VAE_402</t>
  </si>
  <si>
    <t>AMTPAAKMLFGFSASSDDPFELGVSEGTSVHILEPDDGWIKVRAAAGGKGLVPASYVEAAGG</t>
  </si>
  <si>
    <t>VAE_403</t>
  </si>
  <si>
    <t>ARHPSAKMLFTFHATSDDPFELAVSEGMTVHILEPDDGWVKVRDAAGGKGLVPASYVEMTTD</t>
  </si>
  <si>
    <t>VAE_404</t>
  </si>
  <si>
    <t>ETFRTARVLFSFTATSDDPFELTIRAGQEVQMLEPDDGWVIVADAGGGRGLVPAAYLEFLDP</t>
  </si>
  <si>
    <t>VAE_405</t>
  </si>
  <si>
    <t>GRCPAGTVQFDFSASSDDEFELSVSDGTTVHLLEPDDGWVKVCDARGSTGLVPASYIEMTAG</t>
  </si>
  <si>
    <t>VAE_406</t>
  </si>
  <si>
    <t>ESSPAGRVVYDFTPTSDDEFELSISEGAVVRVLEEDDGWVKVTDAG-KDGLVPATYLDYSNT</t>
  </si>
  <si>
    <t>VAE_407</t>
  </si>
  <si>
    <t>ETEPKGRIMFDFPGTSDDEFELSAQEGEIVHVLEPDGGWVKASNATGEKGLVPANYVAIVPE</t>
  </si>
  <si>
    <t>VAE_408</t>
  </si>
  <si>
    <t>EGSPKGRIIFEFTATSDDEFELSVTEGSSVHILEDDDGWVKVRAAAGAKGLVPASYVEMGGA</t>
  </si>
  <si>
    <t>VAE_409</t>
  </si>
  <si>
    <t>ESYPRSRVVYDFTPKSDDPFELSIADGAEVEVLEPDDGWVKVRDAGGKRGLVPASYLDILDP</t>
  </si>
  <si>
    <t>VAE_410</t>
  </si>
  <si>
    <t>GSKPRATMLYTFSASSDDPGELNVSDGAVVEILEADDGWVKVQDASGKKGLVPSSYIESTNT</t>
  </si>
  <si>
    <t>VAE_411</t>
  </si>
  <si>
    <t>DSVATLRVMAPYTPQADDRDELTLRAGDEVAVVQVWDGWAKGILAMSQQGIFPMVCVDKLDT</t>
  </si>
  <si>
    <t>VAE_412</t>
  </si>
  <si>
    <t>CPTLQYIVIYTYKPQLDDNDELELMPGDKVYVTERFSGWFLGRNATQMIGAFPGNCITPTRG</t>
  </si>
  <si>
    <t>VAE_413</t>
  </si>
  <si>
    <t>CLTFNYIVIYPYKPQLDDNDELELMPGDKVYVTRRYSGWALGRNATFMEGAFPGNCVTGTRG</t>
  </si>
  <si>
    <t>VAE_414</t>
  </si>
  <si>
    <t>YKVVTFRVMYPYTPSNDDNDELTLRAGDEVAVVECCDGWAKGSLASSQFGAFPLVCVTHLDY</t>
  </si>
  <si>
    <t>VAE_415</t>
  </si>
  <si>
    <t>APGDNVFVHYPYKPTKDDPDELELEEDDMIMVYEIYDGWASGQIASGSTGAFPLVCVTSYRG</t>
  </si>
  <si>
    <t>VAE_416</t>
  </si>
  <si>
    <t>CPGSTLVALFPYNAALDDPDEITLKRNQVITVTRQCDGWAKGTSALGKEGAFPLVCVTKSRG</t>
  </si>
  <si>
    <t>VAE_417</t>
  </si>
  <si>
    <t>PPEETYVALYSRNAQRDDADEVTLHINEILTVAEKFRGWCLGYNATGEVGVFPLSFLAPVPE</t>
  </si>
  <si>
    <t>VAE_418</t>
  </si>
  <si>
    <t>CLGSNYIVIYPYFPQLDDPDELELQKGDLYRVQRIYQGWALGRNATGGEGAFPLNCVTPRKG</t>
  </si>
  <si>
    <t>VAE_419</t>
  </si>
  <si>
    <t>CPAATMVALAPYNATEDDDDEMTLRRNDVITVIEICDGWAKGKTADGKQGIFPGVCVTKTLT</t>
  </si>
  <si>
    <t>VAE_420</t>
  </si>
  <si>
    <t>NPKARYLVVLPYRPQHDDNDELELERGDVVEVREAYDGWAWGQIARFKTGAFPLACVTKYAT</t>
  </si>
  <si>
    <t>VAE_421</t>
  </si>
  <si>
    <t>DTVRTALALWSYNSSADDRRDLSFRSGEIIDITQETEDWWTGILAGGREGLFPSSFVEMEDP</t>
  </si>
  <si>
    <t>VAE_422</t>
  </si>
  <si>
    <t>PQMQYARALWGYNGQDDDPNDLSFSAGEVIEIVEEKNDWWTGKVARGRQGLFPSNHVEKVRN</t>
  </si>
  <si>
    <t>VAE_423</t>
  </si>
  <si>
    <t>PQHQYARALWGYNGQDDDPNDLSFSSGEVIEIVTETNDWWTGRVARGRQGLFPSNHVEKLTH</t>
  </si>
  <si>
    <t>VAE_424</t>
  </si>
  <si>
    <t>ATVRQAKALWSYNNSEDDPNDLSFRQGEIIEIIEETNDWWTGKLAGGRQGLFPSSHVEKNDP</t>
  </si>
  <si>
    <t>VAE_425</t>
  </si>
  <si>
    <t>APKQQARASWGYNGEEDDPNDLSFSAGDIIEIVEETNDWWTGKIAHGRQGLFPANYVEKLAN</t>
  </si>
  <si>
    <t>VAE_426</t>
  </si>
  <si>
    <t>AGVQRCRAVWGYNGSDDDENDLTFRKGDIIEIFAETNDWWTGRCANGCEGLFPSNYVKLIDS</t>
  </si>
  <si>
    <t>VAE_427</t>
  </si>
  <si>
    <t>PGVEFYKAKWPWNDQEDDAGDLSFHTGDVIEMISETNPWWLGRLAGGKQGLFPSNYAAKIPP</t>
  </si>
  <si>
    <t>VAE_428</t>
  </si>
  <si>
    <t>PGPQKARAIWAYNGQDDDHGDLSFSKGEVIEIVAEKNDWWTGRCARGRQGLFPSNYVEKLDA</t>
  </si>
  <si>
    <t>VAE_429</t>
  </si>
  <si>
    <t>ASVVRCIAVWAYNSSDDDPADLSFRTGDIIDITQETNDWWTGIIADGDTGLFPANYVVMIDP</t>
  </si>
  <si>
    <t>VAE_430</t>
  </si>
  <si>
    <t>PSAVRARALWGYNGREDDQNDLSFEAGEMIEIVQETNDWWTGIIAHGRTGLFPAAHVESLNT</t>
  </si>
  <si>
    <t>VAE_431</t>
  </si>
  <si>
    <t>STAKTGRMLFDFAAQGDDDDEVPVAAGDVVEVLDDTNTWWFVRPANGNEGVVPRHYVEITNT</t>
  </si>
  <si>
    <t>VAE_432</t>
  </si>
  <si>
    <t>GGHKKGKMLYDFEAQGDDDDEVTVAEGDEVLVLDDGDEWWKVRRANGKEGVVPSSYIEITEV</t>
  </si>
  <si>
    <t>VAE_433</t>
  </si>
  <si>
    <t>KGHKKGKMLYDFEAQGDDDDEVTVGEGDEVVVLDDTSEWWKVRRANGKEGVVPSSYVEITGV</t>
  </si>
  <si>
    <t>VAE_434</t>
  </si>
  <si>
    <t>GTQKTGRMLYDFMAQGDDDDEVTVAAGDDVIVLDDSKKWWQVRRANGKEGVVPSNYVEITGY</t>
  </si>
  <si>
    <t>VAE_435</t>
  </si>
  <si>
    <t>GRKKKGTMLYDFMAQGDDDDEVTVALGDEVIVLDDTAEWWKVRRANGKEGVVPASYVEFTAL</t>
  </si>
  <si>
    <t>VAE_436</t>
  </si>
  <si>
    <t>RRQKKGTILCTFDAQGDDDDEVTVGVGDEVVILDDTKEWWMVRRANGKEGVVPASYVEVSGT</t>
  </si>
  <si>
    <t>VAE_437</t>
  </si>
  <si>
    <t>GREKIGTVLYAFVASGDDDDEVTVQVGDQVVMLDDTDDWWNIRRANGKEGVIPASYIEVVPA</t>
  </si>
  <si>
    <t>VAE_438</t>
  </si>
  <si>
    <t>SRLKKGKILYDFEAQGDDDDEVTVGEGDEVVVLDDS-EWWNVRRANGKEGVVPSSYIEASRT</t>
  </si>
  <si>
    <t>VAE_439</t>
  </si>
  <si>
    <t>GSKKKGIMLFNFEAQGDDEDEVTVAVGDDVLILEDDNEWWQVRAANGKEGVVPASYVEVTNT</t>
  </si>
  <si>
    <t>VAE_440</t>
  </si>
  <si>
    <t>NSKKKGTMLFDFMAQGDDEDEVTVALGDEVIVLEATNEWWKVRRANGKEGVVPASYVEITNT</t>
  </si>
  <si>
    <t>VAE_441</t>
  </si>
  <si>
    <t>ETVRTGRVLYSFTAGSDDEFELSMDAGQEVEILQPDDGWVFVILAGGQQGLVPRAYLEKLDP</t>
  </si>
  <si>
    <t>VAE_442</t>
  </si>
  <si>
    <t>AQTPQGKMLFTFFASSDDEFELSVSEGESVQILEDDGGWIKIRNAQGAEGLVPASYCEMRGG</t>
  </si>
  <si>
    <t>VAE_443</t>
  </si>
  <si>
    <t>AQHPQGKMLFTFHASSDDEFELSVSEGETVQILEDDDGWVKVRAAHGAEGLVPASYCEFDTD</t>
  </si>
  <si>
    <t>VAE_444</t>
  </si>
  <si>
    <t>ETVRTGRVLFSFTATSDDEFELSISAGQEVYMLEDDDGWVYVRLAGGQEGLVPAAYLEFLDP</t>
  </si>
  <si>
    <t>VAE_445</t>
  </si>
  <si>
    <t>GPTPSGTVAFTFEASSDDEGELSVSPGTTVQVLEDDDGWVKVRAARGSEGLVPTSYCGSHAG</t>
  </si>
  <si>
    <t>VAE_446</t>
  </si>
  <si>
    <t>ESSPSARAVYDFTATGDDPHELPISEGAELEVLEDDDGWVQVRAAGYKEGLVPTSYLNLEND</t>
  </si>
  <si>
    <t>VAE_447</t>
  </si>
  <si>
    <t>PDEPTARIMFDFPATGDDAFELGAQEGEIVQVLEKDGGWVTARNATGEKGLVPTAYVAPVPE</t>
  </si>
  <si>
    <t>VAE_448</t>
  </si>
  <si>
    <t>AGSPSGKILYEFDATSDDPFELSVTEGETVQILEPDDGWIKVRAAAGGEGLVPTSYCELGGA</t>
  </si>
  <si>
    <t>VAE_449</t>
  </si>
  <si>
    <t>ESAATARVMYSFTAGSDDDGELPIAEGAEVEVLTDDDGWVEVSAAGGKEGLVPTSYLDILNT</t>
  </si>
  <si>
    <t>VAE_450</t>
  </si>
  <si>
    <t>DSAPRGTCLYKFAASSDDDGELSVAPGEVVEILEADDGWVKVQAASGKTGLVPSSYCESENL</t>
  </si>
  <si>
    <t>VAE_451</t>
  </si>
  <si>
    <t>ETVRTALALWSYTSS-DDTEDLSFRAGDIIDIVQV-NDWWKGILAGGQRGLIPRSYVEKEDP</t>
  </si>
  <si>
    <t>VAE_452</t>
  </si>
  <si>
    <t>PVQLPARALYGWEGDPDDPQDLSFNEGDTLEIPEMTSYWWEGRFAAGKEGLVPKNYVEFLTD</t>
  </si>
  <si>
    <t>VAE_453</t>
  </si>
  <si>
    <t>SHLLSAKALYGYERDDDDPQDLSFNEGDTFEIVEQ-SYWWRGRKADGKEGLVPANYVERTTR</t>
  </si>
  <si>
    <t>VAE_454</t>
  </si>
  <si>
    <t>STVRTAKALWSYTESIDDTEDLSFRAGDIIEIVESSGDWWKGRLAGGQRGLIPASYVEYVDP</t>
  </si>
  <si>
    <t>VAE_455</t>
  </si>
  <si>
    <t>SPKLQARALYGYRGNDDDPQDLSFEKGEIIEIHEE-GDWWRGRFANGKTGLFPSAYVESVAR</t>
  </si>
  <si>
    <t>VAE_456</t>
  </si>
  <si>
    <t>SALFRTKTIWSYNADDDDKDELSFPAGEIIDVVEE-NDWWKCRLANGCQGLFPATFVKVVQP</t>
  </si>
  <si>
    <t>VAE_457</t>
  </si>
  <si>
    <t>PIELKMEPKWPTTAQPDDGDHLSFRAGQLFEVVSEEDEWWKGRLANGKKGLFPASHLAITPE</t>
  </si>
  <si>
    <t>VAE_458</t>
  </si>
  <si>
    <t>SGPFQAKALYGWDDDPDDENDLSFSEGKLFDIVEDSGSWWKGRKANGKEGLVPPNYVELTTN</t>
  </si>
  <si>
    <t>VAE_459</t>
  </si>
  <si>
    <t>STVVRAKAVWSYTASEDDPEDLSFEAGEIIDIVSEDNDWWKGKLANGTQGLFPSSYVDKVTP</t>
  </si>
  <si>
    <t>VAE_460</t>
  </si>
  <si>
    <t>NSKLRARALLGYRGNHDDQRDLSFEKGDVLKIIGANGNWWFGKRASGSQGLIPSAYVEKLAT</t>
  </si>
  <si>
    <t>VAE_461</t>
  </si>
  <si>
    <t>DTAAHCLALFPYAPQADDEDELELDRGDTIAVVQSWNDWWFGILATGQQGVFPRSYVEREDT</t>
  </si>
  <si>
    <t>VAE_462</t>
  </si>
  <si>
    <t>PLVSRYRALYLYKPMEDDEDELELRKGDIYYVTEKCDPWWKGSNARGKTGIFPLNYVEPVTN</t>
  </si>
  <si>
    <t>VAE_463</t>
  </si>
  <si>
    <t>ARPSRYRALYLYKPSEDDDDELELRKGDIIYVTERCDDWWKGSVARGKTGIFPLNYVEKFTG</t>
  </si>
  <si>
    <t>VAE_464</t>
  </si>
  <si>
    <t>ATPSRFQALYPYMPQNDDEDELELMKGDVIAVVEMMQDWWTGGLATGQTGVFPASYVEKTTG</t>
  </si>
  <si>
    <t>VAE_465</t>
  </si>
  <si>
    <t>APVSRVRALYPYKPQDDDPDELELREGDVIYVHEAVYDWYKGSSATGKEGVFPANYVEKLAD</t>
  </si>
  <si>
    <t>VAE_466</t>
  </si>
  <si>
    <t>ATPANCLALTDYKAQEDDPYELEFKKGDLVTVLESVNGWLTGSLATQQTGVFPANYVKLDQG</t>
  </si>
  <si>
    <t>VAE_467</t>
  </si>
  <si>
    <t>PTGCRYSALYDYPGSVDDADELALKKGDIVAVTEKVDGWYRGTNALQQTGIFPASYVAPVPA</t>
  </si>
  <si>
    <t>VAE_468</t>
  </si>
  <si>
    <t>ATNCRYRALYEYIPSEDDPDELELMKGDIIAVTEKCDDWYKGTLARGKTGIFPLNYVEKTQG</t>
  </si>
  <si>
    <t>VAE_469</t>
  </si>
  <si>
    <t>ATAAQCLALFPYAPQEDDADELELKRGDKIAVIKRVNGWFVGTLATQQEGVFPLSYVESEAT</t>
  </si>
  <si>
    <t>VAE_470</t>
  </si>
  <si>
    <t>NPVAMVRALFPYAPNDDDEDELELRRGDIIYVIEAIDDWWKGQRASGSEGYFPSEYVESLAT</t>
  </si>
  <si>
    <t>VAE_471</t>
  </si>
  <si>
    <t>DTVRTALALWSYNNSADDRRDLSFRAGEIIDINQETEDWWTGILAGGREGLFPSNFVEREDP</t>
  </si>
  <si>
    <t>VAE_472</t>
  </si>
  <si>
    <t>PQMQYARALWGYNGQDDDPNDLSFSKGEVIEIVLETNDWWTGMVARGRQGLFPSNHVEKLED</t>
  </si>
  <si>
    <t>VAE_473</t>
  </si>
  <si>
    <t>PRTQYARALWGYNGQDDDPNDLSFSAGEVIEIVTETNDWWTGKVARGRQGLFPSNHVEKLDH</t>
  </si>
  <si>
    <t>VAE_474</t>
  </si>
  <si>
    <t>ATVRTAKALWSYNSSEDDPNDLSFRAGEIIEIIDETNDWWTGRLAGGRQGLFPSNHVEKNDP</t>
  </si>
  <si>
    <t>VAE_475</t>
  </si>
  <si>
    <t>NPKFYARALWGYNGREDDPNDLSFSEGEIIEIVDETNDWWTGRIARGRQGLFPANYVEKIAN</t>
  </si>
  <si>
    <t>VAE_476</t>
  </si>
  <si>
    <t>ARAQRCKAVWGYNGREDDENDLSFRAGDIVEIFAETNDWWTGKCARGCEGLFPSNYVKLIDS</t>
  </si>
  <si>
    <t>VAE_477</t>
  </si>
  <si>
    <t>PTVEFCKAKWPWNGQEDDAGDLSFHAGEVVEIISETNPWWSGRLARGKQGLFPSNYAAKIPE</t>
  </si>
  <si>
    <t>VAE_478</t>
  </si>
  <si>
    <t>PQHQKARALWAYNGQDDDKGDLSFSAGEVIEIVLETNDWWTGKCARGRQGLFPSNYVEKLDG</t>
  </si>
  <si>
    <t>VAE_479</t>
  </si>
  <si>
    <t>ASVVRLKAVWAYNGSADDPQDLSFRAGEIIEITQETNDWWTGILARGDTGLFPANYVVRIDT</t>
  </si>
  <si>
    <t>VAE_480</t>
  </si>
  <si>
    <t>NSAVRARALWGYNGREDDQNDLSFEEGEIIEIVQETNDWWTGIIAHGRTGLFPAAHVESLAT</t>
  </si>
  <si>
    <t>VAE_481</t>
  </si>
  <si>
    <t>PSVERCLALFDFTAQQDDEGDLSFPRGDTIDITQRTNTWWTGILAGGRQGIFPGHYVDTLNT</t>
  </si>
  <si>
    <t>VAE_482</t>
  </si>
  <si>
    <t>KRPQTVTALYDFEAQADDEGDLSFRAGDIIEIVKRTDEWWTGRIAAGREGVFPGNYVKLN--</t>
  </si>
  <si>
    <t>VAE_483</t>
  </si>
  <si>
    <t>KRPEYVTALYDFEAQADDEGDLSFSAGDVIEIVERTQEWWTGRIAGGREGVFPGNYVKLTK-</t>
  </si>
  <si>
    <t>VAE_484</t>
  </si>
  <si>
    <t>PKVEQCTALYDFTAQADDEGDLSFSTGDVIEIITRTPHWWTGRLAGGREGQFPGNYVKTL--</t>
  </si>
  <si>
    <t>VAE_485</t>
  </si>
  <si>
    <t>PAKETVTALYDYEAQADDEGDLSFRAGDVIEIVSRTQEWWTGRVANGKTGQFPGNYVRLN-L</t>
  </si>
  <si>
    <t>VAE_486</t>
  </si>
  <si>
    <t>PAVEYATALYDYAAQQDDPGDLGFKTGELIEITQRTQEWWTGRLANAQQGIFPGNYVRASK-</t>
  </si>
  <si>
    <t>VAE_487</t>
  </si>
  <si>
    <t>VAVSKCTALYDYDADADDAGDLTFKKGQIIEIISKTDDWWSGRLANGQEGVFPGNYLQIV--</t>
  </si>
  <si>
    <t>VAE_488</t>
  </si>
  <si>
    <t>AGPEHVTALYDFDAQADDPGDLSFPAGDIIEIVSRTPEWWTGRLANGRQGVFPGNYVQASK-</t>
  </si>
  <si>
    <t>VAE_489</t>
  </si>
  <si>
    <t>PAVEYCTALFDYAAQQDDDGDLSFKKGEKIYIMQRTNEWWVGKLANGQQGIFPGNYVQLE-N</t>
  </si>
  <si>
    <t>VAE_490</t>
  </si>
  <si>
    <t>PPAETVTALFDFAAQQDDEGDLSFRAGDMIEIVQRTAEWWTGRVARGRQGVFPSEYVKLNAL</t>
  </si>
  <si>
    <t>VAE_491</t>
  </si>
  <si>
    <t>DSVATYRAMAPYTPQADDTDELTLRAGDEVAVVQVYDGWCKGILATSQQGIFPRSCVVKLDT</t>
  </si>
  <si>
    <t>VAE_492</t>
  </si>
  <si>
    <t>ALTLPYIAIYLYKPMKDDDDELELNKGDKVQVTRKFDGWALGTNASQIEGVFPLVFVTPVRG</t>
  </si>
  <si>
    <t>VAE_493</t>
  </si>
  <si>
    <t>ALNQNYIAIYPYKPMNDDEDELELRKGDKVYVYEFYDGWAKGTNASQIAGVFPLVCVTPTRG</t>
  </si>
  <si>
    <t>VAE_494</t>
  </si>
  <si>
    <t>LKVPTVRAMYPYKPQNDDTDELTLRAGDEVAVVCRYQGWCKGGLATSQEGTFPGSCVTHLDY</t>
  </si>
  <si>
    <t>VAE_495</t>
  </si>
  <si>
    <t>CPTDGFFVHYPYKPQKDDDDELELGEGDMIYVTRACEGWGVGTSATGSTGTFPGACVTSYAG</t>
  </si>
  <si>
    <t>VAE_496</t>
  </si>
  <si>
    <t>APSAAVVVLFPYKPQNDDPDELELKRNQVITVHEQYNGWYKGTSATGKAGAFPGSYVTKTRT</t>
  </si>
  <si>
    <t>VAE_497</t>
  </si>
  <si>
    <t>PREETYVSLYSYVGSRDDADELALHINDILWVARKFDGWALGYNASGEFGVFPGVFLAPVPA</t>
  </si>
  <si>
    <t>VAE_498</t>
  </si>
  <si>
    <t>SLSSPYIVIYPYKPCNDDPDELELRLGDLVIVQELFDGWAKGTNASGKVGVFPLVFVTPAKD</t>
  </si>
  <si>
    <t>VAE_499</t>
  </si>
  <si>
    <t>KPAATVVVLVPYSPQLDDDDELQLRRGDVIEVIRIYNGWCKGKRATGKQGIFPLSCVTKTRT</t>
  </si>
  <si>
    <t>VAE_500</t>
  </si>
  <si>
    <t>NPAARYLAVLPYRPQHDDDDELELERGDVVEVRRAIDGWYWGQIATQKTGVFPSACVTKYAT</t>
  </si>
  <si>
    <t>VAE_501</t>
  </si>
  <si>
    <t>ETVRTFRALFDYTGS-DDTEQLSFRAGDEIAVVQVDLGWWKGVLAGGQQGIFPRSYVVTLDP</t>
  </si>
  <si>
    <t>VAE_502</t>
  </si>
  <si>
    <t>PMCCQVPALYDHESPEDDESSLSFNKGDIIHVHFK-EGWWDGTVADGNRGWFPSNYVSEVVD</t>
  </si>
  <si>
    <t>VAE_503</t>
  </si>
  <si>
    <t>VAE_504</t>
  </si>
  <si>
    <t>ETVRTGRALYDYTGS-DDTESLSFRAGDEIAVVRQDLGWWKGVLAGGQVGWFPSSYVVTLDP</t>
  </si>
  <si>
    <t>VAE_505</t>
  </si>
  <si>
    <t>APKDHVKAIYQYRANDDDPSLLSFEEGDTIHVLYM-EGWWDGQIARGSRGWFPHAYVTEHFL</t>
  </si>
  <si>
    <t>VAE_506</t>
  </si>
  <si>
    <t>ESSSRARAVHNFTASDDDPGQLTFKAGEVIHVLNQ-PGWWDGELANSRQGWFPSSYTEEINT</t>
  </si>
  <si>
    <t>VAE_507</t>
  </si>
  <si>
    <t>PIEEFMEAKYPFTAQDDDGTHLGSKAGQIMAVLSKEDGWWLGENANNQKGWFPSSYLEPIPE</t>
  </si>
  <si>
    <t>VAE_508</t>
  </si>
  <si>
    <t>VAE_509</t>
  </si>
  <si>
    <t>ESAARVRAMFSFTASEDDDSQLTFKAGEVIEVLQRLNGWWDGELANSQQGWFPSSYVEALDT</t>
  </si>
  <si>
    <t>VAE_510</t>
  </si>
  <si>
    <t>DSKARVLALLDYAKGHDDQSQLSFEEGDVIKVIQKLIGWWDGIIASGKRGYFPPAYVTSENT</t>
  </si>
  <si>
    <t>VAE_511</t>
  </si>
  <si>
    <t>DTVATALALDSLTDSADDREDLSFRAGDIIDIVQETEEWWKGILAGGQQGLFPRSYVEREDP</t>
  </si>
  <si>
    <t>VAE_512</t>
  </si>
  <si>
    <t>PQTFEARALWGYEGQEDDPQDLSFNKGDFIEITDETDDWWRGRKAAGKEGLFPPNYIEKVPD</t>
  </si>
  <si>
    <t>VAE_513</t>
  </si>
  <si>
    <t>PQLFEAKALYGYESEEDDPQDLSFRKGDTIEIVEETNDWWRGRKAAGKEGLFPANYVEKVPV</t>
  </si>
  <si>
    <t>VAE_514</t>
  </si>
  <si>
    <t>STVPTAKALYSWTSSIDDPEDLSFRAGDIIEIVHESNEWWKGRLAGGQEGLFPASYVEKTDP</t>
  </si>
  <si>
    <t>VAE_515</t>
  </si>
  <si>
    <t>SPKQMARAIWDSRGNDDDPSDLSFEEGEIIEITHETNHWWRGRKARGKTGLLPSAYVEKLAD</t>
  </si>
  <si>
    <t>VAE_516</t>
  </si>
  <si>
    <t>STLFRTKTIFDFNADDDDEDDLTFRAGEIIDVLAETESWWKGRLANGRQGIAPANFVKLITP</t>
  </si>
  <si>
    <t>VAE_517</t>
  </si>
  <si>
    <t>PTGPTAKVKYDYTAQDDDGDDLSFHAGQLFENVSEEDDWWLGRNANGKEGVVPAVHLAKVPE</t>
  </si>
  <si>
    <t>VAE_518</t>
  </si>
  <si>
    <t>PGPPQAKANFDYDSQEDDHGDLSFRPGDVIEIVSESSDWWTGRLAAGKEGLFPPNYVEKVPG</t>
  </si>
  <si>
    <t>VAE_519</t>
  </si>
  <si>
    <t>STKVRAKTVDDSTDGEDDPDDLSFRAGEIIDIVSEDSYWWKGKLANGDQGICPSNYVEEMDP</t>
  </si>
  <si>
    <t>VAE_520</t>
  </si>
  <si>
    <t>NSKFRARALWGYAGNDDDQSDLSFEEGDIIKIIGEEGNWWFGRRARGSQGLFPSAYVESLAT</t>
  </si>
  <si>
    <t>VAE_521</t>
  </si>
  <si>
    <t>ETVRTFRALFDFTASADDTEELSFRAGDEIEIVQV-NEWWKGELAGGQRGFFPRSYVVKLDP</t>
  </si>
  <si>
    <t>VAE_522</t>
  </si>
  <si>
    <t>KMTLQVIALYDFKAQEDDDSELSINKGDILQLTDKDDDWWEGEKAAGKIGWFPSNYISADT-</t>
  </si>
  <si>
    <t>VAE_523</t>
  </si>
  <si>
    <t>KKNPQVIALYDFQADEDDESELSFNKGDIIYLHDR-DDWWEGELA-GKIGWFPANYVSAFTD</t>
  </si>
  <si>
    <t>VAE_524</t>
  </si>
  <si>
    <t>ETVRTGRALYDFTASNDDDEELSFRAGDEIDIVRSSYEWWKGELAGGQRGFFPASYVVRLDP</t>
  </si>
  <si>
    <t>VAE_525</t>
  </si>
  <si>
    <t>NPKPMAKALYDYQANDDDDGELNFKEGDMIKITTPIEHWWEGQIARGKTGYFPSAFVKMDT-</t>
  </si>
  <si>
    <t>VAE_526</t>
  </si>
  <si>
    <t>ASSKRARVVCNYDSGTDDPDDLTFKAGEVVTVLAQ-NGWYQGTLANDRQGLVPSSNVELLQD</t>
  </si>
  <si>
    <t>VAE_527</t>
  </si>
  <si>
    <t>PDEETARGKYPHTPQDDDADELGVKAGQIFTVLSKEDDWSKGSNANNQKGLYPSSFLEPVPE</t>
  </si>
  <si>
    <t>VAE_528</t>
  </si>
  <si>
    <t>SGSPYIIALYDYDADEDDPNELTISPGDIIRDFDKSDDWWQGRLAHGAYGMFPVNYIKLLED</t>
  </si>
  <si>
    <t>VAE_529</t>
  </si>
  <si>
    <t>DSAATARVVFDYASSADDDDELTFKAGEVIEVVQVDNEWWKGKLANGQRGLVPRSHVEKLDT</t>
  </si>
  <si>
    <t>VAE_530</t>
  </si>
  <si>
    <t>DSADRVKALLDFAAGADDQRELSFERGDIIE-IGAIDQWWRGEIASGSQGIFPSAYVGKEAT</t>
  </si>
  <si>
    <t>VAE_531</t>
  </si>
  <si>
    <t>ESVARVRALFDYTASADDTDEIPMRAGQEFAVHQV-NTWWFVKLAGGQQGVVPAAYIETLDP</t>
  </si>
  <si>
    <t>VAE_532</t>
  </si>
  <si>
    <t>GKPEPGKALYDYHAQGDDDDEVTVTEGTTIVVVDKDDDWWKIKNAAGVIGIVPASYLELVED</t>
  </si>
  <si>
    <t>VAE_533</t>
  </si>
  <si>
    <t>AQPEHGIALYDYQAQGDDDDEVTATEGTTLWVVDKDSDWWRIKKAAGNEGVVPAAYLELREG</t>
  </si>
  <si>
    <t>VAE_534</t>
  </si>
  <si>
    <t>ERVPAVRALYDYTASGDDEDEIDARAGEEMAVIDQSGSWWEVKLAGGQVGVVPAAYVELLDP</t>
  </si>
  <si>
    <t>VAE_535</t>
  </si>
  <si>
    <t>GKKFHAKALYTFEANHDDEDEASVEEGDTLVIVDQGGEWWKVEQARGSTGVVPASYVQLDAN</t>
  </si>
  <si>
    <t>VAE_536</t>
  </si>
  <si>
    <t>DSAAHAVMMYEFTATGDDPDELSMTENDTVWIVDRSNGWWQVEKAGGQQGLVPAAYVDDSDG</t>
  </si>
  <si>
    <t>VAE_537</t>
  </si>
  <si>
    <t>PDEEKAEVLYPFTAQGDDADELSIQEHDQVAQIDKEDGWWLAENATGQKGLIPAAYIQPVDE</t>
  </si>
  <si>
    <t>VAE_538</t>
  </si>
  <si>
    <t>SGGEAATALYDYDAQGDDPDEVTISEGDDLIVVDKSGDWWTIKDAAGGEGVVPAAYLEAVQG</t>
  </si>
  <si>
    <t>VAE_539</t>
  </si>
  <si>
    <t>DSVARARMLYNFTASHDDADELSMEENDVVAITERENGWWTVESAGGQQGLVPAQYVDKLD-</t>
  </si>
  <si>
    <t>VAE_540</t>
  </si>
  <si>
    <t>DSAEMGKALYDYSAGHDDEDEMTVENGAVLVVVDAGNEWWKCQIASGKQGVVPSSYLEKEAN</t>
  </si>
  <si>
    <t>VAE_541</t>
  </si>
  <si>
    <t>ESVATARALFDYTSQTDDDRELSFDENTEMAVVDVSDDWILVGLAGGQYGIAPRNYLEKLDP</t>
  </si>
  <si>
    <t>VAE_542</t>
  </si>
  <si>
    <t>KPIGQAKALYDYQRQTDDDEELSFPEDAKLDVYDTSDDWTLVGVAHGDYGFVPANYIERAEG</t>
  </si>
  <si>
    <t>VAE_543</t>
  </si>
  <si>
    <t>KPLGQAKALYDYTRQTDDDEELSFPEDAKLDVYDTSDDWTLVGVAKGDFGFVPANYIERTEV</t>
  </si>
  <si>
    <t>VAE_544</t>
  </si>
  <si>
    <t>EPVTTARALYDYTRQTDDDAELSFTENAEFAVVDTTDDWILVGLAGGQFGQAPANYLEMLDP</t>
  </si>
  <si>
    <t>VAE_545</t>
  </si>
  <si>
    <t>KQTHSATALYDYEKQTDDDEELSFPEDAALDVYDTSDDWTLVGVARGDYGFAPSIYIQLTAA</t>
  </si>
  <si>
    <t>VAE_546</t>
  </si>
  <si>
    <t>KPVAQSRALYGYTRQTDDDEEVSFPEGARLEIFDTSDDWTLVGLANDDFGFAPANYLDLSSV</t>
  </si>
  <si>
    <t>VAE_547</t>
  </si>
  <si>
    <t>PPVSTMRALYAYTRQTDDDEEISFTEDEIFNVFDKSGRWILAGLAGNQYGSVPANYVWPVDE</t>
  </si>
  <si>
    <t>VAE_548</t>
  </si>
  <si>
    <t>KPISQAKALYDYTRQTDDDEELSFSEDAKLDVFDTNDDWTLVGYAGGEFGFVPANYIEISEA</t>
  </si>
  <si>
    <t>VAE_549</t>
  </si>
  <si>
    <t>DYVARARALFDYTKQTDDEEEISFAEEVEMEVYDVSDDWTLVGLAGSQYGIAPSNYLDKQDT</t>
  </si>
  <si>
    <t>VAE_550</t>
  </si>
  <si>
    <t>QHAAHATALFDYAKQTDDEEELSFPDQNVLEVYGASDDWILVQIARGKTGFVPSIYIEKTA-</t>
  </si>
  <si>
    <t>VAE_551</t>
  </si>
  <si>
    <t>DSGARAVVLFDYAAGEDDDNEVTLDEGEVIQQHVQIDGWWFGTGASGDSGLFPANYVEIVDT</t>
  </si>
  <si>
    <t>VAE_552</t>
  </si>
  <si>
    <t>GRGVCAVVLYDYEAQEDDDNEMNLTEGEYIEQIEMIDGWWSGVGAGGKSGLFPANYVEIVEQ</t>
  </si>
  <si>
    <t>VAE_553</t>
  </si>
  <si>
    <t>GQGICAVVLYDYEATEDDDNEMNLVEGEYIEQIEQIDGWWSGIGAGGKSGLFPANYVEIVEQ</t>
  </si>
  <si>
    <t>VAE_554</t>
  </si>
  <si>
    <t>GQGVCAVVLYDYEATEDDDNEMTLVEGEFIEQIVMIDGWWSGIGAHGKSGLFPANYVEIVDQ</t>
  </si>
  <si>
    <t>VAE_555</t>
  </si>
  <si>
    <t>GQGVCAVVLYEYEATEDDDNEMALVEGEMIEQIEETDGWWSGVGAGGKSGLFPSNYVEIVEQ</t>
  </si>
  <si>
    <t>VAE_556</t>
  </si>
  <si>
    <t>GQGICALVVMGYEATEDDDNEMALVEGEVVEQIEEVDEWWSGTGAGGKQGLFPANYVEIVET</t>
  </si>
  <si>
    <t>VAE_557</t>
  </si>
  <si>
    <t>GQSICAVVLYAYEAQEDDDNEMNLVEGEIIEQIEETLGWWSGIGAGGKTGLFPANYVEATEA</t>
  </si>
  <si>
    <t>VAE_558</t>
  </si>
  <si>
    <t>GQGICAVVLYEYEAQEDDDNEMNLTEGELIEQIEEIDGWWSGIGAGGKSGLFPANYVEAVEQ</t>
  </si>
  <si>
    <t>VAE_559</t>
  </si>
  <si>
    <t>GQGVRAVVLFEYEAEEDDENEMPLDEGEVIVQIEEDDGWWSGKGAGGKQGLFPSNYVELVET</t>
  </si>
  <si>
    <t>VAE_560</t>
  </si>
  <si>
    <t>GQGVCAVVLFDYEATEDDDNEMHLEEGEVIEQIEMGDGWWSGVGAGGKSGLFPSEYVEIVAT</t>
  </si>
  <si>
    <t>VAE_561</t>
  </si>
  <si>
    <t>ESVRTVRAMYSYTGS-DDTEELTVRAGEEMEVVQVCNGWWKVVLAGGQRGFVPRSLIVTLDP</t>
  </si>
  <si>
    <t>VAE_562</t>
  </si>
  <si>
    <t>RQTFQYIAGALTEPYEDDDSELDYNKGKKLLVMDK-SGWW-VRQAQGEAGWGPGPFVTRFTD</t>
  </si>
  <si>
    <t>VAE_563</t>
  </si>
  <si>
    <t>AMMFQEIAIALYEHEDDDESELSVNKGYKLLVMDKSEGWWSVRFAQGEAGWIPAEFVTRFTD</t>
  </si>
  <si>
    <t>VAE_564</t>
  </si>
  <si>
    <t>EKVRTVRAMGSYTGS-DDTEELTFRAGEEFDVVKSSYGWWKRVLAGGQRGFVPASLIVTLDP</t>
  </si>
  <si>
    <t>VAE_565</t>
  </si>
  <si>
    <t>RPMLGCKFPAKFYANDDDQSLLNLEEGETLKLLEP-EGWWWAQFARDETGYVPSNYLTRTAL</t>
  </si>
  <si>
    <t>VAE_566</t>
  </si>
  <si>
    <t>RGSSRAVTLYDFDADTDDPDQISLREGDVVELLQQ-EEWYKCRRAGDKRGLVPASYAEKEDD</t>
  </si>
  <si>
    <t>VAE_567</t>
  </si>
  <si>
    <t>PDEEFYRVLFDFTAQVDDGDDISLRIGDIVRILSKCDDWALVVNATNNKGWAPASYVEPVPE</t>
  </si>
  <si>
    <t>VAE_568</t>
  </si>
  <si>
    <t>SGSSIYIAIFEHDADNDDPGGLAVIMGSLFRIFDK-EGWWYVRKALGNLGWAPHEFVKLTED</t>
  </si>
  <si>
    <t>VAE_569</t>
  </si>
  <si>
    <t>DSGRRVRTLYDFTASADDREQISLRAGDVVE-LQVDNGWWKCIRAGAKRGIVPSSYGSKLDP</t>
  </si>
  <si>
    <t>VAE_570</t>
  </si>
  <si>
    <t>DPKARFLAVYNYRSNHDDQRELPMERGAVLEVIQK-EGWWFVQRASGKQGYPPSNKLGKENT</t>
  </si>
  <si>
    <t>VAE_571</t>
  </si>
  <si>
    <t>ESAEWAEALFDYTSSADDPGDLTVRAGARVLVVQRTSDWWTGELAGGQQGLFPAAYVKKEN-</t>
  </si>
  <si>
    <t>VAE_572</t>
  </si>
  <si>
    <t>PMGEWAEALYDYSSDEDDPGDLKIEEGQRVLVTEKTSDWWTGEVADGKKGLFPASYVKLL--</t>
  </si>
  <si>
    <t>VAE_573</t>
  </si>
  <si>
    <t>PQGEWAEALYDYSSDEDDPGDLKIEAGQRVLVTERTSDWWTGEVADGKEGLFPASYVKLL--</t>
  </si>
  <si>
    <t>VAE_574</t>
  </si>
  <si>
    <t>EQGEWAEALYDYTSSDDDPGDLTVRAGSRVLVVERTSDWWTGELAGGQEGLFPAAYVKLM--</t>
  </si>
  <si>
    <t>VAE_575</t>
  </si>
  <si>
    <t>QQGEWAEALYEYSSDDDDPGDLNITPGQRVLVTERTSDWWTGEIADGKRGLVPASYVKLL--</t>
  </si>
  <si>
    <t>VAE_576</t>
  </si>
  <si>
    <t>QQGEWGEVLYGYDSGDDDEGDLPLRANGHILIVAHTSDWWTGMVAGGRQGLVPAAYVKML--</t>
  </si>
  <si>
    <t>VAE_577</t>
  </si>
  <si>
    <t>PDHSWAEMLYPYTSQDDDATDLTLRAEEQFLQVEKTSHWWHGELAGGRKGLIPAAYLKIL--</t>
  </si>
  <si>
    <t>VAE_578</t>
  </si>
  <si>
    <t>PEGEWAEALYDYDSDDDDAGDLAIQAGQRVLVTEKTSDWWTGEFAEGKEGLVPASYVKML--</t>
  </si>
  <si>
    <t>VAE_579</t>
  </si>
  <si>
    <t>ESGEWAEVLYAYTSGEDDAGDLTLRANARIVIVDRTSDWWTGEIAGGRQGLVPAAYVKLL--</t>
  </si>
  <si>
    <t>VAE_580</t>
  </si>
  <si>
    <t>QQGEWAEALYDYQSGDDDPGDLPITPGQRVLVIERTSDWWTGEIARGSRGLFPSSYVKLL--</t>
  </si>
  <si>
    <t>VAE_581</t>
  </si>
  <si>
    <t>DTAEFVFAMHDFTSQNDDATCLSFNRGQKIEVLNRDNGWWDGERAEGRRGWFPSNYVDTDVT</t>
  </si>
  <si>
    <t>VAE_582</t>
  </si>
  <si>
    <t>LMPEYVLAMHDFEHNNDDATCLSFRAGQVIHVLNRDPGWWDGELADGRRGWFPSNYVSCEVG</t>
  </si>
  <si>
    <t>VAE_583</t>
  </si>
  <si>
    <t>AMPEYVLAMHDFEHNNDDATCLSFRAGQVIHVLNRDPGWWDGELADGRRGWFPSNYVSQEVD</t>
  </si>
  <si>
    <t>VAE_584</t>
  </si>
  <si>
    <t>ITPEFVLAMHDFTQQNDDATCLSFNAGQVIHVLNRDPGWWDGEVADGRRGWFPSNYVNTEER</t>
  </si>
  <si>
    <t>VAE_585</t>
  </si>
  <si>
    <t>LPPEFVLAMHDYFHQNDDATCLSFRAGQVIHVLNRDPGWWDGELAEGRRGWFPSNYVTSEAG</t>
  </si>
  <si>
    <t>VAE_586</t>
  </si>
  <si>
    <t>ASSEFVLALHDYASQSDDATCLPFGAGQVIRVLNRDTGWWDGEIAEGKRGWFPSNYVTADVD</t>
  </si>
  <si>
    <t>VAE_587</t>
  </si>
  <si>
    <t>PDEDYVLALHDYTTETDDPICLSFQAGEIIRVLNRDPGWWDGEIAEGERGWFPSNYVTTERG</t>
  </si>
  <si>
    <t>VAE_588</t>
  </si>
  <si>
    <t>SGSEYVLAMHDYEHNTDDATCLSFRAGQVIRVLNRDPGWWDGELAEGRRGWFPSNYVSADED</t>
  </si>
  <si>
    <t>VAE_589</t>
  </si>
  <si>
    <t>DSQEFVIALHDYTSQNDDDTCLSFQAGQAIHVLNRDNGWWDGEIAEGKRGWFPSNYVDTDAT</t>
  </si>
  <si>
    <t>VAE_590</t>
  </si>
  <si>
    <t>LSPEYVLAMHDFASQNDDATCLSFRAGQVIKVLNRDAGWWDGELADGRRGWFPSNYVDSDAT</t>
  </si>
  <si>
    <t>VAE_591</t>
  </si>
  <si>
    <t>ETVRTFRALFDYTASADDREELSFKAGDIIEIVQV-NEWWKGIRANGQRGLIPRSYVVKLDT</t>
  </si>
  <si>
    <t>VAE_592</t>
  </si>
  <si>
    <t>KQTPQVIALYDYKAQEDDDSELSFKKGDILQLHDKDDDWWEGRLANGHIGLVPYNYISA-T-</t>
  </si>
  <si>
    <t>VAE_593</t>
  </si>
  <si>
    <t>KKNLQVIALYDYQAEEDDESELSFKKGDIIYLHDRDSDWWEGRYANGHIGLVPANYVSAD--</t>
  </si>
  <si>
    <t>VAE_594</t>
  </si>
  <si>
    <t>ETVRTCRALYDYTASNDDDEELSFKAGDEIDIVISSMEWWKGAVANGQRGLIPASYVVYLDG</t>
  </si>
  <si>
    <t>VAE_595</t>
  </si>
  <si>
    <t>FPKLQVKALYDYEANDDDQGELSFEEGDMIKINTPEGNWWEGELARGSTGYFPSAYVT-DTH</t>
  </si>
  <si>
    <t>VAE_596</t>
  </si>
  <si>
    <t>ASSPTARGVCNFDSETDDPDELPFRQGQVITVLTQ-NGWYKLECAQRRQGIFPSNWVELI--</t>
  </si>
  <si>
    <t>VAE_597</t>
  </si>
  <si>
    <t>PDGETARAKYPFTPQDDDADELGVHAGEIMTVLSKEDGWWKVENATNQKGVFPSSFLEPVPE</t>
  </si>
  <si>
    <t>VAE_598</t>
  </si>
  <si>
    <t>SGLFQCRALYDYDAQNDDPGELSFKQGDIMIKFDKDDDWWQGECAQGKYGMVPDNYIKLL--</t>
  </si>
  <si>
    <t>VAE_599</t>
  </si>
  <si>
    <t>DSAVTARAMFSFTASADDDDELPFRAGDVITVVQVDNGWWKGEVAGGQQGFFPSSHVSKLLT</t>
  </si>
  <si>
    <t>VAE_600</t>
  </si>
  <si>
    <t>NSADRVKALFDYAAGHDDQRELSFKRGDIIEIIGAINDWWRGQLANGKQGLVPSAYVGKYAT</t>
  </si>
  <si>
    <t>VAE_601</t>
  </si>
  <si>
    <t>ETVAEALALFSYTAS-DDPRDLSFRAGQIMAVIQKTNDWWKGVLAGGQRGLIPRSYVDTLDP</t>
  </si>
  <si>
    <t>VAE_602</t>
  </si>
  <si>
    <t>SIEHRARALYPYEAQGDDPEDLSFGKGEVLLVPSSTEDWWHGRKADGKIGLVPKNYIQMVED</t>
  </si>
  <si>
    <t>VAE_603</t>
  </si>
  <si>
    <t>SIQHRARALYPYEAQDDDPEDLSFGKGMVLLVPSSSGDWW-GRKADGKIGLVPKNYIQCVTR</t>
  </si>
  <si>
    <t>VAE_604</t>
  </si>
  <si>
    <t>ETVFRAQALYSYTAS-DDPHDLSFRAGQIFAVPSKSGEWWKGVLAGGQRGLIPKSYVQTLDP</t>
  </si>
  <si>
    <t>VAE_605</t>
  </si>
  <si>
    <t>SPLLRARSLYAFQANDDDPEDLSFEENDILKVPSKTGNWW-ATIADGKTGYPPSTYVQSYER</t>
  </si>
  <si>
    <t>VAE_606</t>
  </si>
  <si>
    <t>STSHQSRTMYDFESFDDDEDELSFGRDDILTIPSKSGEWWHQELADGRSGFFPSTYVEVLQP</t>
  </si>
  <si>
    <t>VAE_607</t>
  </si>
  <si>
    <t>PIEQRMAELYPFTPQDDDPDELSFQQRDVITAHLQTDDWWKVENATGRSGVFPSTYLEVVDP</t>
  </si>
  <si>
    <t>VAE_608</t>
  </si>
  <si>
    <t>AITHRARSLYPYEAQGDDPEDLSFSPGMLLLVPDDSKDWWYGRVADGKVGLVPKNYLKLVTP</t>
  </si>
  <si>
    <t>VAE_609</t>
  </si>
  <si>
    <t>DTAHKFRTLFSFASTDDDPNDLSFERDDILEIIEK-GEWWFCILASGQTGFFPSTYVETLNP</t>
  </si>
  <si>
    <t>VAE_610</t>
  </si>
  <si>
    <t>NSKLMARALLPYRANHDDPEDLSFERGNMLEVPSK-GDWWFGQIADGSTGLPPSYYVQKYNT</t>
  </si>
  <si>
    <t>VAE_611</t>
  </si>
  <si>
    <t>DTAARFRALVNWTGGADDREDLGFRAGDVIDVVQV-NEWWKGIRAGAQQGFFPRSYVVKEDP</t>
  </si>
  <si>
    <t>VAE_612</t>
  </si>
  <si>
    <t>PVPFKVKALYSWSGQDDDEGDLGFLKGDLIEVTKT-DDWWYGKLARNCIGYFPKNYVTILEE</t>
  </si>
  <si>
    <t>VAE_613</t>
  </si>
  <si>
    <t>KQPFKVKALYGWSGQDDDEGDLGFLKGDLIEVYRQ-DQWWYGTLARKCEGNFPKNYVTILEV</t>
  </si>
  <si>
    <t>VAE_614</t>
  </si>
  <si>
    <t>ITPFKCRALYGWTGEEDDEGDLGFRAGDIIEVVTSYGKWWKGKMAGKQLGFFPKSYVVIMDP</t>
  </si>
  <si>
    <t>VAE_615</t>
  </si>
  <si>
    <t>APPFKVTAIYSWKGNEDDDQDLGFEENDIIEVTRQVENWYYGKLADKSTGYFPSAFVTLLEN</t>
  </si>
  <si>
    <t>VAE_616</t>
  </si>
  <si>
    <t>ATPFKVRTVFDWAGETDDPQDLSFIEDEIVRVLRVVNSWLSGRSANGKQGIFPKS-VEVIEI</t>
  </si>
  <si>
    <t>VAE_617</t>
  </si>
  <si>
    <t>PTPFQCRVKYPWPGQTDDGNDLTFREKVTLEVVSKVDDWYKGKNANGLKGVFPKSFQVVVPE</t>
  </si>
  <si>
    <t>VAE_618</t>
  </si>
  <si>
    <t>PVPFKVRANYGWSGQTDDKQDLGFIGGDTIEVFKT-DDWWSGSLARKAEGMFPKNYVKLFEI</t>
  </si>
  <si>
    <t>VAE_619</t>
  </si>
  <si>
    <t>KTPFRCRSVINWAGNADDDRDLGFLRDDIINVVSVVNAWFFGKRANGQQGIFPSSVVVVMNP</t>
  </si>
  <si>
    <t>VAE_620</t>
  </si>
  <si>
    <t>NSKFKVTALLSWAGQEDDQGDLGFEEGDVIKVTGVNGNWWYGQLADKKQGIFPSDYVTKLAT</t>
  </si>
  <si>
    <t>VAE_621</t>
  </si>
  <si>
    <t>DTVATVRAMYDFTGSADDRSELTLRAGDLVEIVQV-NGWYLCVLAGSQQGWVPRSYIVKLDP</t>
  </si>
  <si>
    <t>VAE_622</t>
  </si>
  <si>
    <t>PQTPQYEAACDFETQEDDPSELPLVKGDIVYLTKKDDGWSAVKKADTVEGWVPSDYLNPRHE</t>
  </si>
  <si>
    <t>VAE_623</t>
  </si>
  <si>
    <t>SQNPQYQAACDFETDEDDPSELPLSKGDVVYLTRKDDGWSLVKKADTTEGWVPSDYLTEREV</t>
  </si>
  <si>
    <t>VAE_624</t>
  </si>
  <si>
    <t>STVFTVRAMGDFTGSVDDPSELTLRAGDVVFIVRQSPGWSLIVLAGSQVGWAPSSYMVELDP</t>
  </si>
  <si>
    <t>VAE_625</t>
  </si>
  <si>
    <t>SPKPMFKAIADFKTTDDDQGLIPLEEGEVLYVSRQ-EGWWLAKPADGEVGWSPANYLTEYAN</t>
  </si>
  <si>
    <t>VAE_626</t>
  </si>
  <si>
    <t>SSSPIHLTAYNYAASDDDNGQMSFKQNETMEVLQQ-NGWWLIKKAGGKQGWIPTN-IELEEI</t>
  </si>
  <si>
    <t>VAE_627</t>
  </si>
  <si>
    <t>PDEETYEVMFDEPGQDDDGTDTSVRQNQIIDVVRKEDGWW-VKLAGGEEGWVPSAYVAPVPE</t>
  </si>
  <si>
    <t>VAE_628</t>
  </si>
  <si>
    <t>PELPKYTAAFDFDTQDDDEGELPLTMGTVIFVTKKEDGWWLVKTADTKEGWVPSDYLKPREE</t>
  </si>
  <si>
    <t>VAE_629</t>
  </si>
  <si>
    <t>SSVATVLTVYDFTGSADDASQMSFRRNELMEVVQVENGWWLCRLAGGKQGWAPANYMVKLDP</t>
  </si>
  <si>
    <t>VAE_630</t>
  </si>
  <si>
    <t>NSKDRCLAVYDFASNDDDQSELNLEEGDMVEIIQV-NGWSLAQRASTKQGWVPANYLGKEAL</t>
  </si>
  <si>
    <t>VAE_631</t>
  </si>
  <si>
    <t>ETARRARVLWSYTAGADDEDELTVRAGQEIE-VQDYETWYKGVLASGQRGLFPAHYVDKIDT</t>
  </si>
  <si>
    <t>VAE_632</t>
  </si>
  <si>
    <t>GGNLYATMLYGWEAEGDDEDELRFFKGEKLQIIEDHDDWFHGKPAAGGEGLFPASYVSIIEG</t>
  </si>
  <si>
    <t>VAE_633</t>
  </si>
  <si>
    <t>VAE_634</t>
  </si>
  <si>
    <t>ETTRYARVLWSYTAEEDDEDELTVRAGQEIWGVEDYNYWFKGVLAMGQRGLFPANYVTIIDD</t>
  </si>
  <si>
    <t>VAE_635</t>
  </si>
  <si>
    <t>GPKLYAIVIYGFKPEEDDENELDIEEGATIHEIEDINEWF-GKYAMGATGLFPSSYVNMVAG</t>
  </si>
  <si>
    <t>VAE_636</t>
  </si>
  <si>
    <t>VAE_637</t>
  </si>
  <si>
    <t>P-GLKARAKWDFPGERDDETELSLRAGEILRIVAKVDDWFLVVNALGEKGLFPVPYLKRLDE</t>
  </si>
  <si>
    <t>VAE_638</t>
  </si>
  <si>
    <t>VAE_639</t>
  </si>
  <si>
    <t>GSGARARAVWDFAPEADDDGELSLAAGAEIEECRRVANWFFFIPASGKQGLFPSDYVDLVDT</t>
  </si>
  <si>
    <t>VAE_640</t>
  </si>
  <si>
    <t>NPKARALVLLNYKAEADDQDELNIERGEVIEERGDIEDWFFGKIAMGKTGLFPSSYVRIIAT</t>
  </si>
  <si>
    <t>VAE_641</t>
  </si>
  <si>
    <t>ETVATYRAMFPYAPSADDTEELPLDAGDTLAVVQKWNGWFFGILATGQQGIFPGSYVEKLDT</t>
  </si>
  <si>
    <t>VAE_642</t>
  </si>
  <si>
    <t>ALQLQFQAIYEYKPEKDDPYELELRKGDIIYVTEQCDGWYKGTNAQGKTGTFPGNYVEPA-K</t>
  </si>
  <si>
    <t>VAE_643</t>
  </si>
  <si>
    <t>ALQWQFRAIYPYKPMKDDPIELELNKGDIYYVHEFCDGWY-GTAAQGKTGTFPGNYVEPLR-</t>
  </si>
  <si>
    <t>VAE_644</t>
  </si>
  <si>
    <t>ETVPTYRAMYPYKPQNDDTEELELWAGDVLAVVEKCQGWYRGSLATGQTGVFPGSYVEHLDG</t>
  </si>
  <si>
    <t>VAE_645</t>
  </si>
  <si>
    <t>APKDAYKCLYPYRPQKDDEGELELKEGDVYMVTRKCQGWYKGTSATQKFGVFPGNYVTSY-D</t>
  </si>
  <si>
    <t>VAE_646</t>
  </si>
  <si>
    <t>TLSARYRCLTPYKPQKDDSDELELKYGALVYVHEKCVGWFPGTRATQICGLFPGSFVKKLQ-</t>
  </si>
  <si>
    <t>VAE_647</t>
  </si>
  <si>
    <t>PTEEIVRVLYSYPPSKDDADELALKYGEIVYVQERRDGWYLGSNALNQTGLFPGSFLVPVPA</t>
  </si>
  <si>
    <t>VAE_648</t>
  </si>
  <si>
    <t>ALSSRFRALYRYKPENDDDGELELKDGDIIYVHESCDGWYTGTSALGKTGTFPGNYVQPLR-</t>
  </si>
  <si>
    <t>VAE_649</t>
  </si>
  <si>
    <t>ATVARYRCLFPYAPQEDDPDELELKRGAKYVVIRKCNGWFTGSLATQQIGLFPGSHVQKL-T</t>
  </si>
  <si>
    <t>VAE_650</t>
  </si>
  <si>
    <t>NPAARFLAVVPYRPNHDDPFELELREGDIFYVTRACDGWFKGQRASGSFGIFPSAYVEKYAT</t>
  </si>
  <si>
    <t>VAE_651</t>
  </si>
  <si>
    <t>ETVRTVRALFDYTASADDTEELPFRAGDEIA-VQGCDGWWKGERANGQRGFFPRSYVDKLDT</t>
  </si>
  <si>
    <t>VAE_652</t>
  </si>
  <si>
    <t>KKNQQCEALYDYHAQEDDDGELTFNEGDIIVIIDKDDGWWHGELANGVEGMFPANYIK-V--</t>
  </si>
  <si>
    <t>VAE_653</t>
  </si>
  <si>
    <t>KRNPQVKALYDYQAQEDDDGELCFNEGDIIIIIDKDDGWWSGEKANGMIGMFPANYCK----</t>
  </si>
  <si>
    <t>VAE_654</t>
  </si>
  <si>
    <t>ETVRTVRALYDYTASNDDTEELIVRAGDEIALVRGSGGWWKGEVANGQRGFFPASYVKYLD-</t>
  </si>
  <si>
    <t>VAE_655</t>
  </si>
  <si>
    <t>FKKPYLTALYDYEADDDDEDELTIPKGDTIKLITPTGQWTAGTLARGMTGYFPSAYVTC---</t>
  </si>
  <si>
    <t>VAE_656</t>
  </si>
  <si>
    <t>ASVQTVRAVCNFDKDNDDSDDMSLKAGEVITVLQEDNEWYQGTCAGSQQGLFPSSHVEKI--</t>
  </si>
  <si>
    <t>VAE_657</t>
  </si>
  <si>
    <t>PDEETYEAIYDFVSQDDDADELSFKAGDIFTVVSEEDDWSTGSNATGQKGLFPSSYLEPIP-</t>
  </si>
  <si>
    <t>VAE_658</t>
  </si>
  <si>
    <t>KGLPQVKALYDYDAQEDDPDELAFREGDIIDITDKDDGWWQGRCAQGAAGRFPASYCSLL--</t>
  </si>
  <si>
    <t>VAE_659</t>
  </si>
  <si>
    <t>DSVVTVRALFDYATSEDDEDELSMKAGDVITVVQRDNEWYEGKRAGGQQGLFPSSYVEKILK</t>
  </si>
  <si>
    <t>VAE_660</t>
  </si>
  <si>
    <t>NSADRLTALFDYRAGDDDQGELTFEQGDVIELRQAIDGWWEGELANGKQGIFPSAYVKKY--</t>
  </si>
  <si>
    <t>VAE_661</t>
  </si>
  <si>
    <t>DTVRRVRALFSYTASGDDRDELSVREGDVFAVHQRSDDWWFVELAGGQQGNVPASYIETVDP</t>
  </si>
  <si>
    <t>VAE_662</t>
  </si>
  <si>
    <t>AKQVPGKALYAYQATGDDEDELSAGEGDELIVVDQSGDWWKIEQADGNIGIVPAAYVEAAEE</t>
  </si>
  <si>
    <t>VAE_663</t>
  </si>
  <si>
    <t>AHQQHGRALYAYQATGDDDDELSVPEGDDLVVVDPSEDWWKVEKAGGVIGIVPAAYVEATED</t>
  </si>
  <si>
    <t>VAE_664</t>
  </si>
  <si>
    <t>ITVRAVRALYSYTASGDDEDELSVREGDDMAVIDRKDDWWRVELAGGQVGVVPASYIETVDP</t>
  </si>
  <si>
    <t>VAE_665</t>
  </si>
  <si>
    <t>FNKVHGTMAYAYEANHDDEDELNCEDGTEVIIVDQSDDWWKVEFARGVTGVVPAAYLEDVAD</t>
  </si>
  <si>
    <t>VAE_666</t>
  </si>
  <si>
    <t>ASVKIARMMYDYTAGGDDPDEITLPEGQDVTILDPSDDWWQVEKAGGKVRLVPASYIDLVDD</t>
  </si>
  <si>
    <t>VAE_667</t>
  </si>
  <si>
    <t>VDEEKGRVMYPYTAQGDDADEITFQEGEDVVEIDKEEEWWTAENAGGLVFIIPASYVEILPE</t>
  </si>
  <si>
    <t>VAE_668</t>
  </si>
  <si>
    <t>SHPPKGRALYEYQATGDDADELSVSEGENVVIVDDTEDWWKVEKAGGAIGIVPASYVELSDG</t>
  </si>
  <si>
    <t>VAE_669</t>
  </si>
  <si>
    <t>DSVARGRMMYSYTASGDDADEITVDEGQVVLITEPDDDWWTVERAGGQQRVVPASYMEKVDT</t>
  </si>
  <si>
    <t>VAE_670</t>
  </si>
  <si>
    <t>DSAARGTALYAYEAGHDDEDELSMEDGDELKVVDASDDWWKVEQASGKTGYVPSNYLEKEAT</t>
  </si>
  <si>
    <t>VAE_671</t>
  </si>
  <si>
    <t>ETAARALALFSYTSGADDFQELPMDRGDEMEVVQEDLGWYLCVRAGGKRGLVPRAYLDTLNT</t>
  </si>
  <si>
    <t>VAE_672</t>
  </si>
  <si>
    <t>IMNRPARALYQYEGEEDDFRELTVVAGDTIGVIKEHEGWLVVRNATGEVGLIPKSYVTYTRN</t>
  </si>
  <si>
    <t>VAE_673</t>
  </si>
  <si>
    <t>IHTRPARALYQYEGEEDDFRELTITEGDEIGVVKEHGGWLVVSNATGEVGLLPKEYYTFTTN</t>
  </si>
  <si>
    <t>VAE_674</t>
  </si>
  <si>
    <t>ETTIPAKALYSYTRKNDDYRELVIYEGDEFDVVKEDLGWLLLVYAGGERGLVPQAYLIFLRD</t>
  </si>
  <si>
    <t>VAE_675</t>
  </si>
  <si>
    <t>IPHRPARALYDFEGKPDDFRELSVEAGDTLYVIKEDGGWWLAQYARGETGLVPSTYYTYTAN</t>
  </si>
  <si>
    <t>VAE_676</t>
  </si>
  <si>
    <t>EGNSPVRVLYDFDAKADDFGELSIDKGDEFEILKRDVDWWLIECASGEVGLVPRTYYELTSN</t>
  </si>
  <si>
    <t>VAE_677</t>
  </si>
  <si>
    <t>P-ESKAKSLYDFVAQPDDARELSFQKGDIINLVSEEDEWWKVVNATGGVGLIPKTYVEITIE</t>
  </si>
  <si>
    <t>VAE_678</t>
  </si>
  <si>
    <t>EHGRPARALYEYEQKEDDERELSIVEGDEIGVVKEHEGWSVVNNATGEVGLLPEAYYRLTTN</t>
  </si>
  <si>
    <t>VAE_679</t>
  </si>
  <si>
    <t>ESAVRARALFDFAAEADDDNELSMDRGDEFEIVQELAGWWLIQSAGGKQGLVPRTYIDITNT</t>
  </si>
  <si>
    <t>VAE_680</t>
  </si>
  <si>
    <t>IPARRARALFKYAGNADDYFELTVDAGDVLEVYGEIGGWL-AQIATGETGLPPRSYFTSYNT</t>
  </si>
  <si>
    <t>VAE_681</t>
  </si>
  <si>
    <t>DSARRALALFDFTGSADDTRELTLRAGAEIAVVQEDLGWYKVVRAGGKQGLVPRIYLDLLDP</t>
  </si>
  <si>
    <t>VAE_682</t>
  </si>
  <si>
    <t>EMTLPARALYDFEPKNDDEQELALTEGQVIQVSKEHDGWLLVMDATGEVGLIPASYVTLVTW</t>
  </si>
  <si>
    <t>VAE_683</t>
  </si>
  <si>
    <t>LMTLPARALYDFEGKDDDEQELALTEGQVIWVVYEGGGWLKVMDAHGELGLVPESYYTLTTD</t>
  </si>
  <si>
    <t>VAE_684</t>
  </si>
  <si>
    <t>LMHRPATALYDFTGSKDDTAELTLRAGSEFAVVYEDLGWLKLVDAGGEAGLVPEQYLHLLDP</t>
  </si>
  <si>
    <t>VAE_685</t>
  </si>
  <si>
    <t>EMTGPARALYGFEKEHDDENELKLEGGQVLYVSGEDGGWWVAEDARGETGLVPESYYELYAD</t>
  </si>
  <si>
    <t>VAE_686</t>
  </si>
  <si>
    <t>HMTRPYRAMFSYEAESDDPREISVTADDEVRILYPDGGGWKIEDASGELGLVPETYLEYLQT</t>
  </si>
  <si>
    <t>VAE_687</t>
  </si>
  <si>
    <t>PIGRKARAMYSFTAESDDGNEISVQAGTIVRLVSKDDGGWLVENATGGLGLIPETYVEIVPE</t>
  </si>
  <si>
    <t>VAE_688</t>
  </si>
  <si>
    <t>LMPRKARALYEFEPKPDDPNELRLTEGQLIRVVKEGGGWSKVEDATGELGLVPASYVCYTQN</t>
  </si>
  <si>
    <t>VAE_689</t>
  </si>
  <si>
    <t>VSARRARAMFSFTAKSDDDREISVDAGAEVEIVEEGSGGWKIEDASGEIGLVPRTYLEILNT</t>
  </si>
  <si>
    <t>VAE_690</t>
  </si>
  <si>
    <t>EPYGRARALFDFESEHDDQRELPLDGGQMIEVIGEIGGWLVVQDASGETGLVPRSYIGSYNT</t>
  </si>
  <si>
    <t>VAE_691</t>
  </si>
  <si>
    <t>ETVRTARVLFDFTGSADDEDELTMRAGEEVEIVQG-NGWCKIILAGGQRGLVPRSYLDKLDP</t>
  </si>
  <si>
    <t>VAE_692</t>
  </si>
  <si>
    <t>CQLCQAIILYDFEPQDDDEDELQVTEGQIVLIIEYDDGWTEAMNAKGNEGLIPEAYIQMHEE</t>
  </si>
  <si>
    <t>VAE_693</t>
  </si>
  <si>
    <t>CQLQQAIVLYDFEPQNDDEDELTVTEGQYVLIIDQDDGWTRCSSAQGDIGLIPASYLQMHRD</t>
  </si>
  <si>
    <t>VAE_694</t>
  </si>
  <si>
    <t>ETVRTARVLYDFTGSNDDEDELTIRAGEEVDIVEGSPGWCKCRLAGGQRGLVPASYVQFLDP</t>
  </si>
  <si>
    <t>VAE_695</t>
  </si>
  <si>
    <t>APLLHCKALYDYIANHDDDGELNVTQGEYLYIIEYGEDWLRARPARGSTGLVPSNYVNYRAD</t>
  </si>
  <si>
    <t>VAE_696</t>
  </si>
  <si>
    <t>FGAKRCRAMSSYAAETDDPEEISLKASDVLTVLAY-NDWWQIRKANDQSGIVPASWVELIDD</t>
  </si>
  <si>
    <t>VAE_697</t>
  </si>
  <si>
    <t>PIELKVRAKYPRTAQRDDATEISFRAHDIITVLSKEDKWWLVRNATNLKGVIPASYLEPIPE</t>
  </si>
  <si>
    <t>VAE_698</t>
  </si>
  <si>
    <t>SGPQKAIDLYDFDAQTDDPEELTISEGSLVDIDAYSDGWLHCRNAKGAAGLIPQSYLKIDQD</t>
  </si>
  <si>
    <t>VAE_699</t>
  </si>
  <si>
    <t>GSAARVRALFSYAAGADDDEEISMRAGDEMTVVQNDNDWWKRKLAGSQQGFVPSSYVEIIDT</t>
  </si>
  <si>
    <t>VAE_700</t>
  </si>
  <si>
    <t>NSADRALVLLDFAPGHDDQDELNVEQGQVVEIRQAIDGWFRAQIASGKQGLVPSNYFDSYAT</t>
  </si>
  <si>
    <t>VAE_701</t>
  </si>
  <si>
    <t>ETVRTARALWDYTASADDDDEMPFRAGDEIT-VQVTDGWYFGVLASGQRGLFPASYVVKLDT</t>
  </si>
  <si>
    <t>VAE_702</t>
  </si>
  <si>
    <t>KRGQQAEALYDYEAEEDDEDEITIFPGDIITEIDKDSGWTSGRNAAGVVGLFPANYVKMV--</t>
  </si>
  <si>
    <t>VAE_703</t>
  </si>
  <si>
    <t>KKGLQAEALYDYEADEDDDDEICFPPGDIITEIEQISGWTSGRYAAGMYGLFPANYVKML--</t>
  </si>
  <si>
    <t>VAE_704</t>
  </si>
  <si>
    <t>ETVRTARALWDYTASVDDEDEEVFRAGDEITSVRMIDGWFEGVLA-GQRGLFPASYVVRLD-</t>
  </si>
  <si>
    <t>VAE_705</t>
  </si>
  <si>
    <t>-PGQSAKALYDYQADDDDEDELSFEEGETIKEIDPDDGWWSGTCANGSTGMFPSPYVRLIT-</t>
  </si>
  <si>
    <t>VAE_706</t>
  </si>
  <si>
    <t>DSGLTCRAISDYDSADDDDGELSFKAGEEIEEVQEVDDWWFGELANGQRGIFPSSYVELID-</t>
  </si>
  <si>
    <t>VAE_707</t>
  </si>
  <si>
    <t>PTVRTYEALWDYVAADDDDDELSIHAGQIFRIVYKEGGWWTGENANGQKGVFPSSYLEPIDE</t>
  </si>
  <si>
    <t>VAE_708</t>
  </si>
  <si>
    <t>SGTLYAEALYDYDADEDDDDEISFTKGDIITEIEDIGGWTQGRCAAGVFGLFPANYVQLLQ-</t>
  </si>
  <si>
    <t>VAE_709</t>
  </si>
  <si>
    <t>DSVRTCRALFDYAASADDEDELSFRAGEEIENVQRDDGWWFGRLANGQRGIFPSSYVEKIDK</t>
  </si>
  <si>
    <t>VAE_710</t>
  </si>
  <si>
    <t>DSADRAKALFDYRAGADDQDEITFDRGDVITARQA-DGWYFGQIARGKQGLFPSAYVKKYTN</t>
  </si>
  <si>
    <t>VAE_711</t>
  </si>
  <si>
    <t>ETVARARALFDFTGSADDEEELSFRAGEEIE-VQVIDNWYFGILAGSQQGMFPMHYVDKINP</t>
  </si>
  <si>
    <t>VAE_712</t>
  </si>
  <si>
    <t>RVEPYAIALYDFETQFDDEGELSFGEGEILQLTRYIDEWTEGRSADNNIGIFPASYIQIIVD</t>
  </si>
  <si>
    <t>VAE_713</t>
  </si>
  <si>
    <t>AQQPYAIALYDFEGEFDDEGELSFGAGEILYLHRYIDNWTEGRSAANTIGIFPASYVQIIVD</t>
  </si>
  <si>
    <t>VAE_714</t>
  </si>
  <si>
    <t>ETVPYARALYDFTGSDDDEEELSFRAGEEIHLVRRIDNWMEGCLAGSQVGIFPMQYVQIIVP</t>
  </si>
  <si>
    <t>VAE_715</t>
  </si>
  <si>
    <t>NPKPYAKALYDFMKEHDDPNELNFEKGEKVYLRGRVDEWLEGSIADGRTGIFPSSFVNICVD</t>
  </si>
  <si>
    <t>VAE_716</t>
  </si>
  <si>
    <t>DQSPYGRSVASFDAEFDDPEDLTFKAEDVVYLLRHVDSWYEGRLAGGRQGKFPTNHVEILVP</t>
  </si>
  <si>
    <t>VAE_717</t>
  </si>
  <si>
    <t>PIEPYARAKYPFTAQVDDAEHLGVKADQIVNLVRKVRDWALGTNATGRKGIFPTNFLELVIP</t>
  </si>
  <si>
    <t>VAE_718</t>
  </si>
  <si>
    <t>SVSPYARALYDFDGQFDDPNELAFSAGEILHLIRHIDNWLEGRCAANTHGIFPVSYVKIIVP</t>
  </si>
  <si>
    <t>VAE_719</t>
  </si>
  <si>
    <t>DTKPYARAVFSFEAGADDDEELTFKAGEVVELVQQVDAWYFGKLAGGRQGMFPTNEVDILVP</t>
  </si>
  <si>
    <t>VAE_720</t>
  </si>
  <si>
    <t>DSKPYAKALFDFRSGHDDQGELSFDKGEVIKLIQR-DEWYEGQIASAKQGYFPSSYVDIIVL</t>
  </si>
  <si>
    <t>VAE_721</t>
  </si>
  <si>
    <t>ETVATVRVLFSYTGS-DDEDEISVDAGEEME-HQVDNGWTKARLAGGQQGLVPTHYLDTLDT</t>
  </si>
  <si>
    <t>VAE_722</t>
  </si>
  <si>
    <t>AQTGQGKDLYQYEKQDDDDDEVSISPGTSIQIVERDDGWILVRNAAGEEGLVPTSYVKIHEK</t>
  </si>
  <si>
    <t>VAE_723</t>
  </si>
  <si>
    <t>AHLGQGKVLYTYTKTDDDEDEVSISPGTSISIIEPDDGWVKIRKAAGEEGLVPTSYIKITRK</t>
  </si>
  <si>
    <t>VAE_724</t>
  </si>
  <si>
    <t>ETVITNRVLYSYTGS-DDDDEISVSAGEEFSLIEPDGGWTKARLAGGQEGLVPTIYLKTLMR</t>
  </si>
  <si>
    <t>VAE_725</t>
  </si>
  <si>
    <t>APLLGCTALYTYEQNDDDDDEATISEGEQLSLLEADGGWTRIRIARGETGLVPTSYIESTAV</t>
  </si>
  <si>
    <t>VAE_726</t>
  </si>
  <si>
    <t>ESAQTNRAQFDFTASDDDPDELPMSENDEVEVLAEDGGWTKINKASQEEGFVPANYLELDQN</t>
  </si>
  <si>
    <t>VAE_727</t>
  </si>
  <si>
    <t>PTEETNEALYPFTAQDDDADEIAVQEGQIINVLEKDDGWTLVNNATNNKGVIPANYVETVPE</t>
  </si>
  <si>
    <t>VAE_728</t>
  </si>
  <si>
    <t>SGSNKNKVLYEYTKQDDDEDEISITPGTQIWILEPDDGWTKVNNAQGNEGLVPTAYIRLNQK</t>
  </si>
  <si>
    <t>VAE_729</t>
  </si>
  <si>
    <t>ESAATGRALFSFTASDDDDDEIPVAEGEEMEVLQADNGWVKAKLASAGQGLVPSNYLEMENT</t>
  </si>
  <si>
    <t>VAE_730</t>
  </si>
  <si>
    <t>DSAAMCTVLFKYAQGDDDDDEASMEEGAVIELVGADDGWTRRQIASGEQGLVPTSYIDIEAL</t>
  </si>
  <si>
    <t>VAE_731</t>
  </si>
  <si>
    <t>LSANRAVALYNFAADQDDRGDLGFKKGEIITIVQRTNETDTGIIAGSRQGTFPSNYVETLN-</t>
  </si>
  <si>
    <t>VAE_732</t>
  </si>
  <si>
    <t>LRQGQAVALFTFDADQDDPGDLGFKKGEIITITKKTDDNDTGRIAGTREGIFPSNYVEAVE-</t>
  </si>
  <si>
    <t>VAE_733</t>
  </si>
  <si>
    <t>LRKGQAVALFTFDADQDDPGDLGFKKGEIITIVKKTDDNDTGRIAGTRVGIFPSNYVEAK--</t>
  </si>
  <si>
    <t>VAE_734</t>
  </si>
  <si>
    <t>LKKNQAVALFTFDADQDDPGDLGFKKGEVITIVKRTEENDTGRIAGSREGIFPSNYVETLV-</t>
  </si>
  <si>
    <t>VAE_735</t>
  </si>
  <si>
    <t>LRPDQAIAKFTFDADQDDEGDLGFKKGDVITILKRTEPDDTGRIAGTRTGIFPANYVEMTE-</t>
  </si>
  <si>
    <t>VAE_736</t>
  </si>
  <si>
    <t>LSSDQAIAKYTFEPDQDDEGDLGFKKGDVITVLKRTEEWWTGRIAGSRTGIFPSNYVDTS--</t>
  </si>
  <si>
    <t>VAE_737</t>
  </si>
  <si>
    <t>PGEDQAIASFTFEADQDDEGDLTFKKGDIITVLKKTDDDWTGRIAGNREGIFPSNYVRPV--</t>
  </si>
  <si>
    <t>VAE_738</t>
  </si>
  <si>
    <t>LGKNQAIALFTFEADQDDEGDLGFKKGDIITILKKTDDDDTGRIAGSRVGIFPSNYVELV--</t>
  </si>
  <si>
    <t>VAE_739</t>
  </si>
  <si>
    <t>LSADEALAKYNFDADQDDPGDLGFKKGDKITVLKRTNETWTGKIAGSRTGIFPANYVDTME-</t>
  </si>
  <si>
    <t>VAE_740</t>
  </si>
  <si>
    <t>LSADQAVALYTFDADQDDPGDLGFKKGEIITIIKKTEDTDTGQVAGDRTGIFPANYVEMREL</t>
  </si>
  <si>
    <t>VAE_741</t>
  </si>
  <si>
    <t>ETVRTFRALSSYTASADDREELSFRAGDIFEIVQVSNDWWKCILAGGQRGFIPRNYVVKLDT</t>
  </si>
  <si>
    <t>VAE_742</t>
  </si>
  <si>
    <t>RQQPQVKALYTYEAQDDDDMELSFNEGDLLYIMDQSSKWWDAKYA-GICGKVPSNYLQEQTD</t>
  </si>
  <si>
    <t>VAE_743</t>
  </si>
  <si>
    <t>RKVPQVRALYGYEAEDDDEMELSFNEGDLLYIVDQSSKWWDATKA-GMLGKVPSNYLQMQTD</t>
  </si>
  <si>
    <t>VAE_744</t>
  </si>
  <si>
    <t>ETVRTMRALYSYTASKDDDEELSFRAGDIMDIVDSMGDWWKRKLAGGQRGFIPSNYVVELDG</t>
  </si>
  <si>
    <t>VAE_745</t>
  </si>
  <si>
    <t>RPKPSVQALYDYDANHDDPMELSFEKGDILYIYDMSGDWWDAKYARGSTGKIPAAYVTSYFD</t>
  </si>
  <si>
    <t>VAE_746</t>
  </si>
  <si>
    <t>RAVPVARAVYDFTASDDDSDEIAFKEGEILTVVDQTNDWWDARLANMRTGLAPANYVELITD</t>
  </si>
  <si>
    <t>VAE_747</t>
  </si>
  <si>
    <t>PQVRVARALYDSTAQRDDGDELGFKEGDTITVADKSDRWWKVKNATNQKGLVPSNYAEPITE</t>
  </si>
  <si>
    <t>VAE_748</t>
  </si>
  <si>
    <t>SKVPTTRALYTYDAQQDDPMELSFPEGDTLDIVDSTSSWWRARLA-GNLGMVPSNYLSLNKG</t>
  </si>
  <si>
    <t>VAE_749</t>
  </si>
  <si>
    <t>DSVRTARALCDYTASDDDDDELSFKKGDIFTVVERSNDWWRAKLAGAQQGLSPANYVEKL-T</t>
  </si>
  <si>
    <t>VAE_750</t>
  </si>
  <si>
    <t>NSKPRVQALLKYRANHDDQMELSFDKGDVLEIIDAINNWWDAQIARGKTGIVPAAYVQSYA-</t>
  </si>
  <si>
    <t>VAE_751</t>
  </si>
  <si>
    <t>ETVRTFRAMFSYTGSADDREELTFRAGDEIAVVQVCNEWWKGVLAGGQRGFFPRSYVVKLDP</t>
  </si>
  <si>
    <t>VAE_752</t>
  </si>
  <si>
    <t>RQTLQVIAAYPCEQEEDDDSELQIPKGDILQVTDKDDDWWEGRFAQGNIGWFPANYSSAHTD</t>
  </si>
  <si>
    <t>VAE_753</t>
  </si>
  <si>
    <t>AQNFCGIAAYRYEVEEDDESELKFPKGDIIYVYDKDDDWW-GRQA-GTIGWFPGNYVTAHTN</t>
  </si>
  <si>
    <t>VAE_754</t>
  </si>
  <si>
    <t>ETVRTLRAMYSYTGSNDDDEELTFRAGDEIDVVRSRYEWWKGVLAGGQRGFFPKSYVVRLDP</t>
  </si>
  <si>
    <t>VAE_755</t>
  </si>
  <si>
    <t>NPKDMAKALYDFKANDDDDGELSFEEGEMIKITEP-EGWLEGQIARGSTGYFPSIFVTFYAD</t>
  </si>
  <si>
    <t>VAE_756</t>
  </si>
  <si>
    <t>AGSSRARVLCDFAAENDDPDQLSLKAGEVVTILAQ-NGWYKGELANDRVGLFPVSVVELLQD</t>
  </si>
  <si>
    <t>VAE_757</t>
  </si>
  <si>
    <t>PDEETARALYDFVAQRDDADDLSLRAGQIATFLSKEDGWSLGENANNQKGVFPVSCLEPVPE</t>
  </si>
  <si>
    <t>VAE_758</t>
  </si>
  <si>
    <t>SETFSGRALYDFDAEEDDPGELAFSPGDILRVDAK-DGWWQGRLAHGAAGMFPVNFVKLFED</t>
  </si>
  <si>
    <t>VAE_759</t>
  </si>
  <si>
    <t>ESAATARALFDFAAGADDDDQLSLRAGEVIEILQVDNGWYKGKLANGQQGIFPSSHVEKLDT</t>
  </si>
  <si>
    <t>VAE_760</t>
  </si>
  <si>
    <t>NSADRVLAVLNYASNADDQRELPFDRGDVIEVIQVINNWWFGQIASGKQGIFPSEYVGSEAL</t>
  </si>
  <si>
    <t>VAE_761</t>
  </si>
  <si>
    <t>DTAATFRALFDFTSQADDREDLTFRAGDIIEVVQVCNEWWKGIRAGGQQGFFPRSYVVTEDP</t>
  </si>
  <si>
    <t>VAE_762</t>
  </si>
  <si>
    <t>PLPFSVKALYDFEGQDDDEGDLGFYKGDVIQVTEQTDDWWHGRLADGNIGIFPANYVSALPD</t>
  </si>
  <si>
    <t>VAE_763</t>
  </si>
  <si>
    <t>SLPFQVRALYDFEGQDDDEGDLGFYKGDVIDVYDS-DDWWSGRLAAGNEGIFPKNYVSALED</t>
  </si>
  <si>
    <t>VAE_764</t>
  </si>
  <si>
    <t>STPPQCRALYDFTRSEDDEEDLTFRAGDIIHVVESSYEWWKGSYAGGQVGFFPPSYVVTMDP</t>
  </si>
  <si>
    <t>VAE_765</t>
  </si>
  <si>
    <t>SPKFKVTALYAWRGNEDDQGDLSFEEGDIIKVTESGENWWHGRLARGSTGIFPSAYVEFL-D</t>
  </si>
  <si>
    <t>VAE_766</t>
  </si>
  <si>
    <t>STPSRVRAVDSWTGEEDDPSELSFREGAIIEILDEVNSWWKGECANAQQGMFPVTVVEKIND</t>
  </si>
  <si>
    <t>VAE_767</t>
  </si>
  <si>
    <t>PTGQKVEALYPYPPQEDDGNHLSFRAGDVINVLSKEDDWWKGENANGLKGVFPGSYQEPVPE</t>
  </si>
  <si>
    <t>VAE_768</t>
  </si>
  <si>
    <t>PGTFKVRALYSFEGQQDDPSDLGFLQGDVIEVYDSTDDWWKGRCAAGAEGIFPANYVKLFPD</t>
  </si>
  <si>
    <t>VAE_769</t>
  </si>
  <si>
    <t>KTAFRVRALFSLTGNADDDGDLSFRAGDIIEVVQVENNWWKGEIANGQQGYFPRSYVEKMNT</t>
  </si>
  <si>
    <t>VAE_770</t>
  </si>
  <si>
    <t>NSKDRVTALLDFAGQEDDQGDLPFEEGDMIEVIGVIDNWWHGQLARGKQGYFPSAYVGKLNT</t>
  </si>
  <si>
    <t>VAE_771</t>
  </si>
  <si>
    <t>ESAATARALFNYTASADDAYEMSFDQGEILEVVQINGRWWFCKKANGQQGGIPSNYVEKINT</t>
  </si>
  <si>
    <t>VAE_772</t>
  </si>
  <si>
    <t>SFPYKAKALYSYEADEDDAYEISFEQGELLRVDDIEERWWKAKRANGETGIIPSNYVELIDN</t>
  </si>
  <si>
    <t>VAE_773</t>
  </si>
  <si>
    <t>SFPYTAKALYTYEADEDDAYEISFEQGEILRVGDIEGRWWKAKRANGETGIIPSNYVELIEN</t>
  </si>
  <si>
    <t>VAE_774</t>
  </si>
  <si>
    <t>SFPYTARALYTYTASDDDAYEVSFEQGEILRVVDIEGRWWQSKRANGQTGIIPSNYVELIEG</t>
  </si>
  <si>
    <t>VAE_775</t>
  </si>
  <si>
    <t>NFPYKAKALYSYQANDDDQYEISFVQGEILKVGDIGGRWWKAKRANGEVGIIPANYVQLLDH</t>
  </si>
  <si>
    <t>VAE_776</t>
  </si>
  <si>
    <t>NFPYVARALYTYDADDDDAYYESFDQGDILEVGDIGGRWWKAKKANGQVGIIPSNYVQLSNT</t>
  </si>
  <si>
    <t>VAE_777</t>
  </si>
  <si>
    <t>VFGYTARALYASDADDDDGNEVSFQQGETIKVVDIDGRWWTAKRANGQTGIVPSNYVQLVEE</t>
  </si>
  <si>
    <t>VAE_778</t>
  </si>
  <si>
    <t>SFTYTARALYAYDADDDDPYEISFEQGEFLQVSDIDERWWKAKRANGETGIIPSNYVQLIEN</t>
  </si>
  <si>
    <t>VAE_779</t>
  </si>
  <si>
    <t>NFAYTARALYAYEADADDQYEVSFDQGEILEVGDIDGRWWQASVANGQIGILPSNYVQLMNT</t>
  </si>
  <si>
    <t>VAE_780</t>
  </si>
  <si>
    <t>NFAYRATALYSYQANADDAYEISFDEGEILEVGDIEGNWWKARIANGEVGIIPAAYVELIDT</t>
  </si>
  <si>
    <t>VAE_781</t>
  </si>
  <si>
    <t>ETAATVRALFSFTGS-DDEDEIPVDAGEEMEVYQVDNGWYKARLAGGKQGLVPRHYLDTLNT</t>
  </si>
  <si>
    <t>VAE_782</t>
  </si>
  <si>
    <t>AQIGQGTALYTFFKQDDDEDEVTISEGNTISVVERGGGWVLVRNAAGEIGLIPASYVIFTTE</t>
  </si>
  <si>
    <t>VAE_783</t>
  </si>
  <si>
    <t>AHLGQGTALYTFQQTDDDEDEITISEGNTLDVIERGGGWIRVRNAAGEEGLVPHAYLIFTTY</t>
  </si>
  <si>
    <t>VAE_784</t>
  </si>
  <si>
    <t>ETFITVRALYSFTGS-DDEDEIRVSAGEEFHVIEPDDGWTKARLAGGEAGLVPQYYLHTLEH</t>
  </si>
  <si>
    <t>VAE_785</t>
  </si>
  <si>
    <t>APLLSCKVLYKYEKNDDDEDELSISPGEQLKLLGADDGWTRRRKARGEVGFVPSSYEIITAV</t>
  </si>
  <si>
    <t>VAE_786</t>
  </si>
  <si>
    <t>ESSQTARVLSSYTASDDDPHELSVSPNDELTLLAEDDGWLKANCASSEEGIVPTTYLELERY</t>
  </si>
  <si>
    <t>VAE_787</t>
  </si>
  <si>
    <t>PDEITARSLYPTTAQ-DDAHELSVQPNQIINILEEDGGWLLVRNATNGVGVLPTNYVEIRPE</t>
  </si>
  <si>
    <t>VAE_788</t>
  </si>
  <si>
    <t>EGGNSNRVLYEFDQQNDDPDEIAIYEGNELGIIEPDGGWLRVRNAKGEEGYLPAQYLQINEE</t>
  </si>
  <si>
    <t>VAE_789</t>
  </si>
  <si>
    <t>ESAGTVRVLFSYTASADDDRELSVDPGEEMETLDEGDGWIKAKRAGSSQGIVPTNYLEIENT</t>
  </si>
  <si>
    <t>VAE_790</t>
  </si>
  <si>
    <t>DSALMCKALFKFAKGADDDDEMTMEPGEVLEVVGADNGWTRRQNASGETGLVPRSYEDSEAL</t>
  </si>
  <si>
    <t>VAE_791</t>
  </si>
  <si>
    <t>ETVATFRALFDFTSSADDTEDLTFRAGDVIEVVQVTDDWWKGILAGSQRGFFPRSYVVTLDP</t>
  </si>
  <si>
    <t>VAE_792</t>
  </si>
  <si>
    <t>PQTGLVIALYDFEPQEDDDGDLDFNQGDIIQVTEKTDDWWEGRVAHNVKGIFPANYVSPFHD</t>
  </si>
  <si>
    <t>VAE_793</t>
  </si>
  <si>
    <t>AQTGLVIALYDFEPQEDDEGDLRFRQGDIIQVTTQTDDWWRGRLADNNIGIFPANYVSPFTD</t>
  </si>
  <si>
    <t>VAE_794</t>
  </si>
  <si>
    <t>ETVPTCRALYDFTESVDDTEDLTFRAGDTIHVVERSYEWWKGSLAGSQRGFFPASYVVTLDP</t>
  </si>
  <si>
    <t>VAE_795</t>
  </si>
  <si>
    <t>NPTFSVKALYDFKGNDDDDGELSFKEGDMIKVTERIEQWWRGQIARGSTGIFPSPYVTMYTD</t>
  </si>
  <si>
    <t>VAE_796</t>
  </si>
  <si>
    <t>DSTSRVRAQESYDADTDDSVELSFKRGEVITILYHINEWWKGELANGRRGMFPSTRVELLND</t>
  </si>
  <si>
    <t>VAE_797</t>
  </si>
  <si>
    <t>PDEEFMEAMYDFPPQDDDALELSFKAGDIITVLSKEDDWWKGSLANGRKGVFPVNFVQPVPE</t>
  </si>
  <si>
    <t>VAE_798</t>
  </si>
  <si>
    <t>SGTGLVTALYDFEPQEDDPSDLAFRKGDIIQVTYKPDDWWEGSLAGGKIGMFPVNYVKPLED</t>
  </si>
  <si>
    <t>VAE_799</t>
  </si>
  <si>
    <t>DSNARVRAMFDFASGEDDDGELSFKRGDVITVLEQINEWWKGQLANGRRGQFPRNYVSKLNT</t>
  </si>
  <si>
    <t>VAE_800</t>
  </si>
  <si>
    <t>DSKDRVKALFDFAGQQDDQGDLPFERGDVIEVIGAIDDWWWGQIASNKQGYFPRAYVTPYNL</t>
  </si>
  <si>
    <t>VAE_801</t>
  </si>
  <si>
    <t>AGSPIARMLYDFDPEDDDPGELTITAGALIYIEYH-DEWLIASNATGMAGVIPSNYIKLCR-</t>
  </si>
  <si>
    <t>VAE_802</t>
  </si>
  <si>
    <t>KPKGQAIVLYDFESKEDDDGELNVNSGDKVLIIERDDGWTVCSSAAGHTGIIPSSYLSAD-K</t>
  </si>
  <si>
    <t>VAE_803</t>
  </si>
  <si>
    <t>QVIYPARVLYDFQGLGDDVGELTIRAGEHLSICKTQGDWIEARDA-GVVGHVPKGYVYQAG-</t>
  </si>
  <si>
    <t>VAE_804</t>
  </si>
  <si>
    <t>AGSQIATVLYDFDSECDDPSELHVKKGDLVYVIAHHVGWLSCRYAKGMAGIVPSSYVKLHR-</t>
  </si>
  <si>
    <t>VAE_805</t>
  </si>
  <si>
    <t>GPKIIAQCLYDFDPTLDDPGELNVAKGDIVVIIEHNDGWLRCKNATGATGVLPSSYLKLQ-D</t>
  </si>
  <si>
    <t>VAE_806</t>
  </si>
  <si>
    <t>ATLRWARVLYDFHGEVDDEEELTCRAGEELYIVDF-EDWCRAGLAKGQRGIVPAQYVQ-LD-</t>
  </si>
  <si>
    <t>VAE_807</t>
  </si>
  <si>
    <t>KVQGQAKVLYRFEAKEDDEGELAVKEGDKVLVEDRDSGWTVCLSAAGVIGIVPLSFVEA-G-</t>
  </si>
  <si>
    <t>VAE_808</t>
  </si>
  <si>
    <t>PIEEFAEMLVDFAPQADDGTELGFHAGQIIC-FAKFDEWALVFNATGLKGVLPIAYIAPVPE</t>
  </si>
  <si>
    <t>VAE_809</t>
  </si>
  <si>
    <t>GGSVIARVLYDFDSTLDDPAELTIKAGDLVVVIAHLVGWLRAKHADGVEGIVPVEYVELR-V</t>
  </si>
  <si>
    <t>VAE_810</t>
  </si>
  <si>
    <t>QPKSIARVLYDFDPNTDDPQELTIRAGALIRIEAH-DEWLQAQSARGVTGVIPSNYFKLCQ-</t>
  </si>
  <si>
    <t>VAE_811</t>
  </si>
  <si>
    <t>AQVHRVRALYPYKPQEDDDGELQLRKGDIYMVTEKVYDWWKGSNATGKTGIFPGNYVKPAQD</t>
  </si>
  <si>
    <t>VAE_812</t>
  </si>
  <si>
    <t>KTQSRVRALYPYEPQKDDPGELALRKGDKIAVMERMSDWWKGSVATGKIGIFPLNYVTKLAD</t>
  </si>
  <si>
    <t>VAE_813</t>
  </si>
  <si>
    <t>QVVSRVMALYRYQPHEDDPGELALVKGDHISVTEYVGDWWSGLLARGQTGVFPANYVMKQGQ</t>
  </si>
  <si>
    <t>VAE_814</t>
  </si>
  <si>
    <t>ATCFRVRALYEY-PSEDDDGELELRKGDLIAVLESCYDWYKGSLAQGKTGVFPGNYVQKLQD</t>
  </si>
  <si>
    <t>VAE_815</t>
  </si>
  <si>
    <t>ATNVRVRALYPYSPQQDDNGELQLRKGDIYAVYEKLYDWWKGTNATGKCGIFPKNYVKPLA-</t>
  </si>
  <si>
    <t>VAE_816</t>
  </si>
  <si>
    <t>ALVSRVTALYRYKPEDDDPGELELWKGDKIYVTESVYDWW-GTLARGQTGVFPGNYVQKARD</t>
  </si>
  <si>
    <t>VAE_817</t>
  </si>
  <si>
    <t>KTISRVRALYYYEPSKDDPDELALRKGDKIAVLERMSDWFKGSVARGKTGVFPLNYVEKLTD</t>
  </si>
  <si>
    <t>VAE_818</t>
  </si>
  <si>
    <t>PIEEFYEALVPYLGQDDDGTELQLHRGDIYCVIEKVDSWWLGSNATGGTGMFPGNYLAPVPE</t>
  </si>
  <si>
    <t>VAE_819</t>
  </si>
  <si>
    <t>ANVVRVRALYEYSPTEDDNGELQLRKGDLIVVLESLQDWYKGKLARGKTGVFPGNYVKKMQ-</t>
  </si>
  <si>
    <t>VAE_820</t>
  </si>
  <si>
    <t>QPVHRVKALYPYQPQDDDDQELRLEDGDLYSVTESVFDWWRGSNATGQEGIFPLNYVKPDAD</t>
  </si>
  <si>
    <t>VAE_821</t>
  </si>
  <si>
    <t>VAE_822</t>
  </si>
  <si>
    <t>KLQGLVRALYDFESNEDDPSALSFFEGDIILVLTKLSGWWDGCCARGERGWFPSNYVSEVRL</t>
  </si>
  <si>
    <t>VAE_823</t>
  </si>
  <si>
    <t>EVIYSVMALYDFTGEDDDPSSLSFRAGDVIDVLKTLPGWWDGVLAGGERGWFPSNYVNQLLQ</t>
  </si>
  <si>
    <t>VAE_824</t>
  </si>
  <si>
    <t>VAE_825</t>
  </si>
  <si>
    <t>IESSFVEALYDFLSTDDDDSALSFSEGDIIQVLAKDAGWWDGLMARGERGWFPSNYVKEVLE</t>
  </si>
  <si>
    <t>VAE_826</t>
  </si>
  <si>
    <t>EMLLHVQALYDFTGSDDDPSSLSFRAGDVIQVLSRLPGWWDGVLAGGQRGWFPSNYVTMLLD</t>
  </si>
  <si>
    <t>VAE_827</t>
  </si>
  <si>
    <t>KLQCQVRALYDYEAKEDDPSSLSFVQGDVIGVFTRLSGWWDGLCAATERGWFPSNYVSATTQ</t>
  </si>
  <si>
    <t>VAE_828</t>
  </si>
  <si>
    <t>PIEEFVEALADFDPQDDDGTALSMHRGDILEVLMKDDGWWDGFLATGKRGWFPSNYAAPVPE</t>
  </si>
  <si>
    <t>VAE_829</t>
  </si>
  <si>
    <t>VAE_830</t>
  </si>
  <si>
    <t>QPSSFVKALYDFTSNDDDLSSLSFRAGDIIRVLAKLEGWWDGVLAGGERGWFPSNYVKLVTL</t>
  </si>
  <si>
    <t>VAE_831</t>
  </si>
  <si>
    <t>AGQKKGKMLYTFEATGDDEGELTVPEGRDVVMLEPDNGWVKVRAAGYKEGIVPASYIELTAA</t>
  </si>
  <si>
    <t>VAE_832</t>
  </si>
  <si>
    <t>KEHKKGKMLYTFQASGDDDGELSVAEGREVVLLEPDSGWVKVRAAGYKEGIVPSSYVEATAA</t>
  </si>
  <si>
    <t>VAE_833</t>
  </si>
  <si>
    <t>QVEKKGKMLYSFEANGDDEGELTVPEGRDVVILEPDDGWIKVRDAGYKEGVVPASYVEWAGA</t>
  </si>
  <si>
    <t>VAE_834</t>
  </si>
  <si>
    <t>AGEQKGKMLYTFEASGDDEGEVSVPEGREVVILEPDDGWVKVRAAGYKEGLVPASYVELSAA</t>
  </si>
  <si>
    <t>VAE_835</t>
  </si>
  <si>
    <t>GGQKKGKMLYHFEASGDDDGELSVAEGREVILLEPDAGWVKVRAAGYKEGLVPSSYIELSAA</t>
  </si>
  <si>
    <t>VAE_836</t>
  </si>
  <si>
    <t>SEEKKGKMLYSFEANGDDEGELTVPEGRDVVILEPDDGWVKVRAAGYKEGVVPASYVEFTVP</t>
  </si>
  <si>
    <t>VAE_837</t>
  </si>
  <si>
    <t>KEEPKGKMLYQFIASGDDEGEVSVPEGREVVVLEPDDGWIKVRAAGYKEGLVPASYVEAAGA</t>
  </si>
  <si>
    <t>VAE_838</t>
  </si>
  <si>
    <t>PGQKKGKVLYPFDAQGDDDGELTVAEGRDVILLEPDNGWLKCRAAGYKEGMWPASYIELVPT</t>
  </si>
  <si>
    <t>VAE_839</t>
  </si>
  <si>
    <t>GGERKGKMLYHFEANGDDDGEVSVAEGRDVQVLEPDDGWVKVRAAGYKEGLVPASYVELSGA</t>
  </si>
  <si>
    <t>VAE_840</t>
  </si>
  <si>
    <t>KGHKKGKMLYGFDATGDDEGELTVPDGRDVVMLEPDSGWIKVRAAGYKEGIVPSSYVELSAA</t>
  </si>
  <si>
    <t>VAE_841</t>
  </si>
  <si>
    <t>VAE_842</t>
  </si>
  <si>
    <t>K-QEQVKAKYDFEANEDDDDDLGFEKGEILLILDRTDQWWRAGNAAGQTGYVPANYIKAYFN</t>
  </si>
  <si>
    <t>VAE_843</t>
  </si>
  <si>
    <t>QVIYEIIARYDFQATGDDEDDLDFRKGEHLKVLKKDGNWWKARLADGVEGFIPSNYVKQADQ</t>
  </si>
  <si>
    <t>VAE_844</t>
  </si>
  <si>
    <t>VAE_845</t>
  </si>
  <si>
    <t>VAE_846</t>
  </si>
  <si>
    <t>KR-PQAMANYRFEGTEDDIEDLSFNKGEKLKILDKTENWWRALSADSQEGMIPSNYVKAKEQ</t>
  </si>
  <si>
    <t>VAE_847</t>
  </si>
  <si>
    <t>PIEEEYEAKCDFPAQTDDGDQLG-HRGTILEVLMVDDDWWLVRNATGLKGAVPSNYIAPVPE</t>
  </si>
  <si>
    <t>VAE_848</t>
  </si>
  <si>
    <t>ANLPLAIARYEFDKDQDDPGDLSFRKGELLKILEKDENWWKAKHAKLVVGAAPSNYVNLSDQ</t>
  </si>
  <si>
    <t>VAE_849</t>
  </si>
  <si>
    <t>VAE_850</t>
  </si>
  <si>
    <t>ARFFACRAIYETDADFDDPEELAVYEGDILYVNIK-DGWLIGTCA-GDVGMFPGNVAKYTFV</t>
  </si>
  <si>
    <t>VAE_851</t>
  </si>
  <si>
    <t>KLQGQVKAIFRYESTEDDDQELNFEEGDKLLLTERDSGWWVGRSARGITGYFPSNHVSEKAK</t>
  </si>
  <si>
    <t>VAE_852</t>
  </si>
  <si>
    <t>QVIYPGRARYSYQALGDDVEELTFRAGDHISVCKTQGGWIKGLLAKGVGGWFPASFVYQLGQ</t>
  </si>
  <si>
    <t>VAE_853</t>
  </si>
  <si>
    <t>AGLSIVQVIEDYDSDNDDPGELALLEGELIDIFLQRENWWRGCCAMEHVGMFPHNYVKLHFV</t>
  </si>
  <si>
    <t>VAE_854</t>
  </si>
  <si>
    <t>GNPVLVKAIKEWDPTYDDPGELNIEEGDILVLTEKNDGWWRGKCARGATGYFPSNVAKLMA-</t>
  </si>
  <si>
    <t>VAE_855</t>
  </si>
  <si>
    <t>MMLRTIRAGFSYTASDDDEEELTFRAGDSIDVVYWGEGWMKGSLAGGQRGWFPKSLVLRLDR</t>
  </si>
  <si>
    <t>VAE_856</t>
  </si>
  <si>
    <t>KLQGQAIVLYDFEMKEDDLDMLSLNPGEKILIMDRDSQWWVGRSAAQIIGKFPLDYVSAKGK</t>
  </si>
  <si>
    <t>VAE_857</t>
  </si>
  <si>
    <t>PIEEFYEAKRPSAAQTDDGTELGMHIGDILEVAAKFDGWALGKNATGLKGVFPIVCAAPVPE</t>
  </si>
  <si>
    <t>VAE_858</t>
  </si>
  <si>
    <t>GGISIARVLVDYDSTLDDPESLSLLSGELIVIFENLASWWEGKCADQPEGMFPNAYVKLM--</t>
  </si>
  <si>
    <t>VAE_859</t>
  </si>
  <si>
    <t>NPSSICRAIQEYDAETDDPEELNVREGDLLKVFAR-SGWLQGRIARGSTGYFPSNVVKLLAQ</t>
  </si>
  <si>
    <t>VAE_860</t>
  </si>
  <si>
    <t>SGYEQVKALYDYDGEDDDPGDLSFFQGDLIDVYDK-DSWWDGHIAPGVVGYFPANYVTLL--</t>
  </si>
  <si>
    <t>VAE_861</t>
  </si>
  <si>
    <t>KPKGCVKALYDYIAKEDDDGDLSFNKGDKIKITKRDDNWWVGQLARGITGYFPANYVKAK--</t>
  </si>
  <si>
    <t>VAE_862</t>
  </si>
  <si>
    <t>QVYYTVRALYDYEGQGDDEGDLSFREGDIISVDDTTGDWWEGLVAGGQHGNFPSNYVKQL--</t>
  </si>
  <si>
    <t>VAE_863</t>
  </si>
  <si>
    <t>AGYQQVKALYDYDAQNDDPGDLSFKQGDIIYIYDQSEDWWQGSLAHGAVGYFPGNYVRLQ--</t>
  </si>
  <si>
    <t>VAE_864</t>
  </si>
  <si>
    <t>GPKELVKALYDYDATDDDPGDLSFTSGDLIKLTEKNDNWWRGKLARGPTGYFPKNYVRLMKR</t>
  </si>
  <si>
    <t>VAE_865</t>
  </si>
  <si>
    <t>SMYITCRALYDYERQQDDEEDLSFRAGDIIYVVDM-EDWWKGSVAGGQRGFFPSNYVCRL--</t>
  </si>
  <si>
    <t>VAE_866</t>
  </si>
  <si>
    <t>KLYGYAIANYDFQAQEDDEGDLQFKEGDIISIMTRDSDWWVGELANGIIGWFPSNYVKAK--</t>
  </si>
  <si>
    <t>VAE_867</t>
  </si>
  <si>
    <t>PIEEFYEALDDLPPEQDDGTLLSMHEGDVMEVIAKSDSWWLGTNATGKKGVFPSNYCAPVPE</t>
  </si>
  <si>
    <t>VAE_868</t>
  </si>
  <si>
    <t>GGIVLAQAQYDYDAQDDDPGDLTFKEGDIIVITETTEDWWQGECANGPEGMFPSNYVRLLKR</t>
  </si>
  <si>
    <t>VAE_869</t>
  </si>
  <si>
    <t>QPKQYVRALYDYDGNEDDQQDLSFRQGDMIKVMTKSDEWWQGQIARGNTGYFPYNYVSLL--</t>
  </si>
  <si>
    <t>VAE_870</t>
  </si>
  <si>
    <t>ARLFNGTILYEYDQQNDDPDEIAITEGEQLYLFEPDDGWLRVRNARGEEGYIPHSYVQLTRE</t>
  </si>
  <si>
    <t>VAE_871</t>
  </si>
  <si>
    <t>KPLGQTKMLYRYIKNEDDDDELTITEGEQLLVVGR-DGWVVVTSARGEIGYVPSDYLDAKTE</t>
  </si>
  <si>
    <t>VAE_872</t>
  </si>
  <si>
    <t>EVIYTCTVLYSTEQT-DDVDEIDVVEGEELSICETDGGWTKIRDAQGEEGFVPASYIQFQGQ</t>
  </si>
  <si>
    <t>VAE_873</t>
  </si>
  <si>
    <t>SGLWDGTALYETDQTDDDPDELTISENEQLDVIAPDGGWLRARCARGEEGYVPENYLDLHQY</t>
  </si>
  <si>
    <t>VAE_874</t>
  </si>
  <si>
    <t>GPPILIKALYEYDKQNDDPDELTIAENEQLVVVGFNDGWL-VKNARGEAGYLPSYYVDLQLE</t>
  </si>
  <si>
    <t>VAE_875</t>
  </si>
  <si>
    <t>EYNITVTVLYSTTQS-DDEDEIFVMEGEELDIIEQ-EGWVKIRKAGGEEGFVPHSYIDMDRY</t>
  </si>
  <si>
    <t>VAE_876</t>
  </si>
  <si>
    <t>KVIGQCIALYRFQATEDDYDELSIVENEQLLVVERGSGWIVALSAAGEEGLVPANYLQFKGK</t>
  </si>
  <si>
    <t>VAE_877</t>
  </si>
  <si>
    <t>PIEEFCEILSPYAPQTDDGDEIGIHEGAIIELFAK-DGWALVKNATGLKGVLPHNYVQPVPE</t>
  </si>
  <si>
    <t>VAE_878</t>
  </si>
  <si>
    <t>GGIVLCTALYEFDQDGDDPDELAIAESEQLVVIANDAGWLRIKCADGEVGYVPASYMDLTQ-</t>
  </si>
  <si>
    <t>VAE_879</t>
  </si>
  <si>
    <t>QPSFQRKILYSYDKNGDDPDEINIEKGEQLLLFGAGDGWLRVQCARGEDGFVPSSYVDLSQE</t>
  </si>
  <si>
    <t>VAE_880</t>
  </si>
  <si>
    <t>AGFFHVIAIFEWHDDFDDPGILAFYQGDILRVHIQ-EGWWHGHQAQGNRGWVPGSYLKETTV</t>
  </si>
  <si>
    <t>VAE_881</t>
  </si>
  <si>
    <t>KPQGQLKAIEDYRETEDDDQLLSFNEGDKYLVTERDSGWWDGKIADGITGWIPGDYYSAKEK</t>
  </si>
  <si>
    <t>VAE_882</t>
  </si>
  <si>
    <t>QVIYPVIARQTYQRLGDDVKCLTFVKGDSISVVKKQGGWWKGLLAGGVRGWLPSSYVNELGQ</t>
  </si>
  <si>
    <t>VAE_883</t>
  </si>
  <si>
    <t>SGSSIHIAIFDYKDDDDDPGILSFSQGELIRVHRKHEGWWDGTCAQGNVGWFPDEFVKLFEV</t>
  </si>
  <si>
    <t>VAE_884</t>
  </si>
  <si>
    <t>SPLEIYKAKFDWRPTQDDPGLLSFAEGNIGRVTEQLAGWWRGKIADGATGWFPKEFAKDMLR</t>
  </si>
  <si>
    <t>VAE_885</t>
  </si>
  <si>
    <t>AMLLHVRAMESYTGPDDDEETLTFRAGDTIGVVYK-EGWWKGSLAGGNRGWLPSSYVLELDP</t>
  </si>
  <si>
    <t>VAE_886</t>
  </si>
  <si>
    <t>KLQGQCMANGDFEAKEDDLQMLSFNKGEKILILDKDSGWWEARSAAQIIGWFPSNFVSEKGK</t>
  </si>
  <si>
    <t>VAE_887</t>
  </si>
  <si>
    <t>PIEEFYEAKRPLAPQTDDGTDLGMHIGDILEVAQM-DGWWLGKNATGKKGWVPSNYLAPVPE</t>
  </si>
  <si>
    <t>VAE_888</t>
  </si>
  <si>
    <t>GGSSIVYAQFDYSATGDDPGSLSFASGELIRITEKLAGWWRTKCADGPEGWFPSSFVKLM--</t>
  </si>
  <si>
    <t>VAE_889</t>
  </si>
  <si>
    <t>APSDIVKAIFEYRKETDDQGLLNFLEGDLLKVFARDEGWWQGQLAGGVRGWVPASYLKLSQI</t>
  </si>
  <si>
    <t>VAE_890</t>
  </si>
  <si>
    <t>AVLFYASALYAYTPTDDDAGDLALQPNDHIQVTEYMNEWWRGRNATNLEGIFPRSYVKVIDD</t>
  </si>
  <si>
    <t>VAE_891</t>
  </si>
  <si>
    <t>PLLSIAIALYAYEPTDDDAGDLALQPNDKILVTEHMNEWWKGTNATNMEGIFPRSYVSVIEK</t>
  </si>
  <si>
    <t>VAE_892</t>
  </si>
  <si>
    <t>PHLSIATALYAYTPTDDDAGDLALQPNDWISVTEHMNDWWRGRSATQQEGIFPRSYVTVIDE</t>
  </si>
  <si>
    <t>VAE_893</t>
  </si>
  <si>
    <t>PVLPHASALYAYSPTDDDAGDLALQPNDHIQVTEYMNDWWKGRSATHMEGIFPRSYVKVIEE</t>
  </si>
  <si>
    <t>VAE_894</t>
  </si>
  <si>
    <t>GVLPLASALYAYQPTDDDAGDLALQPNDHIQVTRYMNEWWKGKNATNLEGIFPRSYVKVIED</t>
  </si>
  <si>
    <t>VAE_895</t>
  </si>
  <si>
    <t>PVLSIASALYAYTPTDDDAGDLALQPNDHIQVTEHMNDWWRGRSATSQEGIFPRSYVNVIDE</t>
  </si>
  <si>
    <t>VAE_896</t>
  </si>
  <si>
    <t>PLLSIASALYAYSPTDDDAGDLALQPNDRILVLEHMNDWWKGHDATGMEGIFPRSYVSIKEE</t>
  </si>
  <si>
    <t>VAE_897</t>
  </si>
  <si>
    <t>DILEFASALYPYTSQDDDGGDLDLHPHDILQVIEKMDEWWRGRNASNLKGIFPVSYAKVIND</t>
  </si>
  <si>
    <t>VAE_898</t>
  </si>
  <si>
    <t>PVLVLASALYAYTPEDDDAGDLALQPNDRIVVYRYMNDWWRGKSATGQEGIFPRSYVKIIDE</t>
  </si>
  <si>
    <t>VAE_899</t>
  </si>
  <si>
    <t>QQLGQASALYAYTPTDDDAGDLALQPNDKIQVTEYMNEWWRGRNATNQEGIFPRSYVKVIDD</t>
  </si>
  <si>
    <t>VAE_900</t>
  </si>
  <si>
    <t>ARLPEVRALYDFKGRKDDEGELSFFKGDIIYVFTKDGNWWRGCQA-GKEGLVPDNYIKLTTN</t>
  </si>
  <si>
    <t>VAE_901</t>
  </si>
  <si>
    <t>KPQGQVKALYDYEGREDDDQELSFEEGDIIKLMERDSNWWRGRLARGKTGLIPSPYVSEKE-</t>
  </si>
  <si>
    <t>VAE_902</t>
  </si>
  <si>
    <t>QVIYECRALYDFQGRGDDEEELSFRKGDVLSVVKTQGDWWKGLVAKGVEGLIPANYVTQLGQ</t>
  </si>
  <si>
    <t>VAE_903</t>
  </si>
  <si>
    <t>SKN-EARAAYDYQAETDDPGELSFKKGDLLIIFTQKEDWWRGALA-GKEGYIPDNYVKLCER</t>
  </si>
  <si>
    <t>VAE_904</t>
  </si>
  <si>
    <t>SPNIWVKALYDYSARDDDPGELSFEEGDIIKLFEKNDNWWDGKLARGKTGYVPKPYGKLM--</t>
  </si>
  <si>
    <t>VAE_905</t>
  </si>
  <si>
    <t>AYMIECRALYDFTREDDDEEELSFRKGDTMDVVTQ-EDWWKGSVAFGQEGLIPDNYVTRLDR</t>
  </si>
  <si>
    <t>VAE_906</t>
  </si>
  <si>
    <t>KLQGQAIAQYDYEAREDDEQELQFKKGDKLTIMDRDSDWWEARLAAGKEGWIPANYVSAKGK</t>
  </si>
  <si>
    <t>VAE_907</t>
  </si>
  <si>
    <t>PIEEFYEALCDFPPQTDDGTELSMHRGDIIEVIAK-DSWWLGFNATGLKGLVPVNYAAPVPE</t>
  </si>
  <si>
    <t>VAE_908</t>
  </si>
  <si>
    <t>GNYVLARAAYDYSARTDDPGELPFKKGDLLVIFEDQEDWWIAKHADGKHGMLPANYVKLM--</t>
  </si>
  <si>
    <t>VAE_909</t>
  </si>
  <si>
    <t>QPLFQVRALYDFEGRTDDPGELSFEEGDIIKVFAKDDNWWKGRCARGKTGLIPSAYVKLYQQ</t>
  </si>
  <si>
    <t>VAE_910</t>
  </si>
  <si>
    <t>VAE_911</t>
  </si>
  <si>
    <t>GLGLQVIALYDYEAGEDDDDELSFPKGAKITDIENDNEWFWGRSAHGHTGLFPGAYVSEK-K</t>
  </si>
  <si>
    <t>VAE_912</t>
  </si>
  <si>
    <t>QVGISLMALYDYQAGGDDVDELSFVEGAEITHVETIDDWYEGLGAAGQRGLFPANYVRQAD-</t>
  </si>
  <si>
    <t>VAE_913</t>
  </si>
  <si>
    <t>-GGLIVTAQYDYDAGDDDCSELFFPPGALITEIEDIDDWFWGCCAAGATGLFPGNYVKLRQ-</t>
  </si>
  <si>
    <t>VAE_914</t>
  </si>
  <si>
    <t>GGGIIVIALYDYDAGDDDDDELSFPSGAIITEITNPNEWFWGKCADGAKGLFPGYYVKLV-E</t>
  </si>
  <si>
    <t>VAE_915</t>
  </si>
  <si>
    <t>-HGITLRALWDYFASDDDEDELSFPEGAEITEVEFIDDWFRGSLAAGQRGLFPGNYVRRLD-</t>
  </si>
  <si>
    <t>VAE_916</t>
  </si>
  <si>
    <t>KLGPQAIANYDYEAGEDDKGELDFPEGDKILDIERVDDWFEGRSAKGVIGMFPANYVSAKG-</t>
  </si>
  <si>
    <t>VAE_917</t>
  </si>
  <si>
    <t>PIEEFYEALSDWPAQADDDDELSIHRGEIITIADKFSEWALGGNATGLKGLFPGNYAKPVPE</t>
  </si>
  <si>
    <t>VAE_918</t>
  </si>
  <si>
    <t>GGGVIAQAQYDYDAGGDDDAELTFPEGDLITNVDNIDDWFQGKCADGQEGKFPANYVKLAQQ</t>
  </si>
  <si>
    <t>VAE_919</t>
  </si>
  <si>
    <t>VAE_920</t>
  </si>
  <si>
    <t>FGLFKYFALYTFEAENDDPDELSFEKGDILQVFPSKEGWMAGHIARGHVGWAPESYLEPLEV</t>
  </si>
  <si>
    <t>VAE_921</t>
  </si>
  <si>
    <t>KPLVKYRALYEFIATEDDDDELSFEEGDILLVPERDEGWLAGQIARGSTGWGPSNYAEEDAK</t>
  </si>
  <si>
    <t>VAE_922</t>
  </si>
  <si>
    <t>QVIYKYMALQEFEALGDDVDELSFVPGDVISVCKTQEGWLEGLLAGGKYGWLPASYVEQLDQ</t>
  </si>
  <si>
    <t>VAE_923</t>
  </si>
  <si>
    <t>VAE_924</t>
  </si>
  <si>
    <t>SGFSKYRALYHFEATNDDPDELSFEEGDILQVFENLEGWKGGQIARGSTGWAPSNYKEPVAR</t>
  </si>
  <si>
    <t>VAE_925</t>
  </si>
  <si>
    <t>IHFFHYIALYEFTARNDDEDELSFTAGDVIQVPPMNEGWLAGRLAGGHVGWLPESYVECLDR</t>
  </si>
  <si>
    <t>VAE_926</t>
  </si>
  <si>
    <t>KLTGKYRCLGEYQAKEDDHDEINFNPGDVILVGDRDEGWWPGRSAAEVIGWFPADYVSAMED</t>
  </si>
  <si>
    <t>VAE_927</t>
  </si>
  <si>
    <t>PIEEFVEALRPFEAQTDDGDELSMHIGDILEVAEKGDGWKLGINATGKKGWVPESYKEPVPE</t>
  </si>
  <si>
    <t>VAE_928</t>
  </si>
  <si>
    <t>GGHSKYSALYHYSATGDDPDEWNFAKGDVIVVFENLEGWWGGKHADMVEGWFPDSYVELLED</t>
  </si>
  <si>
    <t>VAE_929</t>
  </si>
  <si>
    <t>QPSSKYKALYVFQAEGDDQDELSFEEGDILKVFDTQEGWMAGQIARGSTGWAPSSYLELLDD</t>
  </si>
  <si>
    <t>VAE_930</t>
  </si>
  <si>
    <t>CHCSRYRCIFIYHAYSDDPIELELGVGDVIYVHKSREGWYKGTVATGKVGLFPASFVEPLVN</t>
  </si>
  <si>
    <t>VAE_931</t>
  </si>
  <si>
    <t>KLQVQVKCNVEYEAKEDDDIELELEVGDVILVHKKDSGWYEGQRATGKIGLFPASFVEANT-</t>
  </si>
  <si>
    <t>VAE_932</t>
  </si>
  <si>
    <t>QVIYRFRCIQPYPANSDDVYELELVVGDIISVDRKQGGWYKGLGA-GKTGLFPKIFVEQLDQ</t>
  </si>
  <si>
    <t>VAE_933</t>
  </si>
  <si>
    <t>VAE_934</t>
  </si>
  <si>
    <t>PGYSLYKCPFQYSATQDDPHELELEVGDVIVVTEANAGWYEGQRATGKVGLFPASFVEPF--</t>
  </si>
  <si>
    <t>VAE_935</t>
  </si>
  <si>
    <t>WRCHPFRCIEPYPANSDDEIELRLRVGDIIMVHKKREGWYKGSLAKGQTGLFPAEFVEFLDH</t>
  </si>
  <si>
    <t>VAE_936</t>
  </si>
  <si>
    <t>KLQYRVICIQPYPPNEDDVIELELNLGDIVLVHRKDSGWWIGESAAGKTGHFPGSFVEAAVK</t>
  </si>
  <si>
    <t>VAE_937</t>
  </si>
  <si>
    <t>PIEEFYEVKRNSAAQSDDGTELGLHVGDLLMVFKQFDGWLLGTNATGGKGLFPASCKEPVPE</t>
  </si>
  <si>
    <t>VAE_938</t>
  </si>
  <si>
    <t>GGYSLFRCIFPYPPNGDDPIELELAAGDIIVVTEKQAGWWKGSRADGKTGLFPGSFVELL--</t>
  </si>
  <si>
    <t>VAE_939</t>
  </si>
  <si>
    <t>QGKDRFRCAFKYEAYSDDPFELELEVGDVILVHRAQEGWYKGQRATGKVGLFPSSFVELLAN</t>
  </si>
  <si>
    <t>VAE_940</t>
  </si>
  <si>
    <t>AQ-PDCKALYDYDAQVDDPSELTVYEGDILHINYW-CDWLRGTVA-GDVGMIPVSYIKLLTV</t>
  </si>
  <si>
    <t>VAE_941</t>
  </si>
  <si>
    <t>KPQGQVKALYDFKATEDDDGELNINEGNILKITERDSDWTVGRSARGSTGYLPSDYVSAKF-</t>
  </si>
  <si>
    <t>VAE_942</t>
  </si>
  <si>
    <t>QVIYPGRALYDYEALGDDVEELTFRAGDHISLVKTQDEWIEGLLAKGQGGHVPASYVYQLGQ</t>
  </si>
  <si>
    <t>VAE_943</t>
  </si>
  <si>
    <t>SGSQYVKVLYDFDSDTDDPSELSFSEGELIRLFYMKDSWL-GGYAFRHVGMFPVEFVKLCTV</t>
  </si>
  <si>
    <t>VAE_944</t>
  </si>
  <si>
    <t>GPPVLVKALYDFDPQYDDPAELNIAEGSILKITEDNHDWL-GKFARGSTGYLPSQYCKLM--</t>
  </si>
  <si>
    <t>VAE_945</t>
  </si>
  <si>
    <t>AQLIWGRALYDYTASDDDEEELTFRAGDTIDLVLQNDEWFKGSLAGGQRGFVPKSYVCRLDN</t>
  </si>
  <si>
    <t>VAE_946</t>
  </si>
  <si>
    <t>KLQGQAIVLYDFQMKEDDEGELSFNKGEKILVMDRDDNWWVARSAAQIIGWFPLNFVSAKGK</t>
  </si>
  <si>
    <t>VAE_947</t>
  </si>
  <si>
    <t>PIEEFYEALRDSAAQTDDGTELGVHIGDILEIIAKFNDWALGFNATGLKGVAPIVYAAPVPE</t>
  </si>
  <si>
    <t>VAE_948</t>
  </si>
  <si>
    <t>GGSVLAYVLYDFDSTTDDPAELSFAKGELIRVFEDLDEWLEGKQADQVEGMFPVSFVKLL--</t>
  </si>
  <si>
    <t>VAE_949</t>
  </si>
  <si>
    <t>KPSSICKALYDYDALTDDPEELTVRAGDILKIFAR-VDWLQGQLARGSTGYAPSSYVKLLQQ</t>
  </si>
  <si>
    <t>VAE_950</t>
  </si>
  <si>
    <t>AGSLAGTILYSFDASGDDPDELTVTEGTTVHVLDDDGGWWQARNATGGEGVVPASYVELTEG</t>
  </si>
  <si>
    <t>VAE_951</t>
  </si>
  <si>
    <t>GLQGQAKVLYTFEANGDDDDELTVNEGMAVVVLERGSSWWKCGNARGSEGVVPASYVEAKA-</t>
  </si>
  <si>
    <t>VAE_952</t>
  </si>
  <si>
    <t>EVIIPGTVLYSFQASGDDEDELLIVEGEHVSVLDDDDGWWEVRKAKGQEGVVPKGYIEQAGQ</t>
  </si>
  <si>
    <t>VAE_953</t>
  </si>
  <si>
    <t>AGGPHASAIYEFDATGDDPDELSVSEGETLYILDDDDAWWKVRAAYGGEGVVPASYLKLSQR</t>
  </si>
  <si>
    <t>VAE_954</t>
  </si>
  <si>
    <t>GGSVLAKALYEFDADGDDPDELTVAEGLAVVVLEDRGDWWKCKNATGGVGVVPASYVGLQA-</t>
  </si>
  <si>
    <t>VAE_955</t>
  </si>
  <si>
    <t>ETGIGGRVLYSFTASGDDEDELDITEGETVDVLDDDDGWW-VRDAAGQEGVVPAQYIEMQEG</t>
  </si>
  <si>
    <t>VAE_956</t>
  </si>
  <si>
    <t>KLQGQAIARYDFEATGDDEDELSVNEGEKLLILKRQDSWWKVHAAAGVEGVVPASYLKAKGK</t>
  </si>
  <si>
    <t>VAE_957</t>
  </si>
  <si>
    <t>PSEEIGEILVPFPAQGDDGDELGVHEGAIVEVLEKDNGWWLINNATGLKGMLPASYVEPVPE</t>
  </si>
  <si>
    <t>VAE_958</t>
  </si>
  <si>
    <t>GGSVLASARYSFDAEGDDPDELSVAEGEALVILEDDDEWWKVKAADGGAGVVPASYEKLSQ-</t>
  </si>
  <si>
    <t>VAE_959</t>
  </si>
  <si>
    <t>AGSPQGKVLYSFDASGDDPDELNITEGSTVRVLDDQEGWWQARNATGQEGVVPANYVESSAQ</t>
  </si>
  <si>
    <t>VAE_960</t>
  </si>
  <si>
    <t>YGSFIGTCGFDVDAEKDDPGELTIYEGKNLRLFKKFGNWLHVRNAPNEVGWAPAFVVKRTFV</t>
  </si>
  <si>
    <t>VAE_961</t>
  </si>
  <si>
    <t>KPQGLCKANMRYEAKEDDDQELNVEEGEKLLLMERDSNWTVVQSADCEEGYVPSNKLSAKYK</t>
  </si>
  <si>
    <t>VAE_962</t>
  </si>
  <si>
    <t>QVIYPVMVIQDYQALGDDVKELTIRDGEHFSIVDTQGPWIEMRDAKQEGGFVPYSFIYQAGQ</t>
  </si>
  <si>
    <t>VAE_963</t>
  </si>
  <si>
    <t>VAE_964</t>
  </si>
  <si>
    <t>SPSIICKAFFEWDATYDDPGELNVEEGNALRLFEKNHNWWRVQNADNEEGYAPSNKVKPTL-</t>
  </si>
  <si>
    <t>VAE_965</t>
  </si>
  <si>
    <t>FMLRTVRVIADYTASDDDEEELTIRAGEKFDIVKF-EEWVKYSQAGEHRGFVPASIICMDDR</t>
  </si>
  <si>
    <t>VAE_966</t>
  </si>
  <si>
    <t>KLQGQRIALMRFESKEDDLQMIDVNQGDKVLVLTRDSGWWVALSAAGEIGCVPLDALSAKYK</t>
  </si>
  <si>
    <t>VAE_967</t>
  </si>
  <si>
    <t>PIEEFYETKRDLDAQTDDGTELGFHIGAIIELIQKFDDWALVFNATNLKGMAPVVCVAPVPE</t>
  </si>
  <si>
    <t>VAE_968</t>
  </si>
  <si>
    <t>GGSVILYALFEYDSTGDDPGELTIAKGELLRVLENLKGWWQLKHADGEEGWVPVGVLKEM--</t>
  </si>
  <si>
    <t>VAE_969</t>
  </si>
  <si>
    <t>WPSSIVKVQFDHDANTDDPGELTIREGNLLRLFATPGNWLWVQDARNETGYAPSNKAKLSAI</t>
  </si>
  <si>
    <t>VAE_970</t>
  </si>
  <si>
    <t>AMEEFVRALHDFVHQNDDATCLSFQAGQIIRVLNRDEGWWDGELADGRRGWFPSNYVNADAG</t>
  </si>
  <si>
    <t>VAE_971</t>
  </si>
  <si>
    <t>SGSEFVLALHDFVHQNDDATCLSFRAGQVILVLNRHSGWWDGEVADGRRGWFPSNYVSSDAG</t>
  </si>
  <si>
    <t>VAE_972</t>
  </si>
  <si>
    <t>QGSEYVRALHDFVQNNDDATCLSFQAGQVIHVLNRDQGWWDGELADGRRGWFPSNYVTAAEG</t>
  </si>
  <si>
    <t>VAE_973</t>
  </si>
  <si>
    <t>AVPEYVLAMHDFEHNTDDATCLSFRAGQVIRVLNRDPGWWDGEIADGRRGWFPSNYVNADAG</t>
  </si>
  <si>
    <t>VAE_974</t>
  </si>
  <si>
    <t>PVEEFVLALHDFVHQNDDATCLSFRAGQIIRVLNRDKGWWDGEFADGRRGWFPSNYVNSDAG</t>
  </si>
  <si>
    <t>VAE_975</t>
  </si>
  <si>
    <t>SGSEYVRALHDFLHNNDDATCLSFQAGQVIHVLNRDEGWWDGELAEGRTGWFPSNYVNADEG</t>
  </si>
  <si>
    <t>VAE_976</t>
  </si>
  <si>
    <t>TGSEYVLAMHDFVQNNDDATCLSFRAGQVILVYNRQSGWWDGEIADGKRGWFPSNYVSQDEG</t>
  </si>
  <si>
    <t>VAE_977</t>
  </si>
  <si>
    <t>PREDFVLALHDFVPQTDDGGCLSFQAGEIIRVLNKDDGWWDGELATGRRGWFPSNYVKPVPT</t>
  </si>
  <si>
    <t>VAE_978</t>
  </si>
  <si>
    <t>GVYEYVRAMHDFVHNTDDATCLSFQAGQVIRVLNRDAGWWDGELADGRRGWFPSNYVTADE-</t>
  </si>
  <si>
    <t>VAE_979</t>
  </si>
  <si>
    <t>QVTEFVRALHDFVHQTDDATCLSFQAGQVIRVLNRDSGWWDGELADGRRGWFPSNYVKSDAG</t>
  </si>
  <si>
    <t>VAE_980</t>
  </si>
  <si>
    <t>PTVPRVRALYDFQPSEDDPGELQFRKGDIIAVLESVYDWWRGSLAKGKTGIFPLNYVEKLTD</t>
  </si>
  <si>
    <t>VAE_981</t>
  </si>
  <si>
    <t>ATVSRVRALYDFEPSDDDPGELAFNKGDIIAVHESVYDWWKGSLAKGQEGIFPKNYVEKLAD</t>
  </si>
  <si>
    <t>VAE_982</t>
  </si>
  <si>
    <t>ATVSRVRALYDFHPSEDDPGELAFRKGDVIAVLEYVYDWWSGLLARGVTGIFPLNYVEKAQD</t>
  </si>
  <si>
    <t>VAE_983</t>
  </si>
  <si>
    <t>ATVNRVRALYDFDPSEDDPGELQFEKGDVIAVYESVYDWWKGSLAKGQTGIFPLNYVEKLTD</t>
  </si>
  <si>
    <t>VAE_984</t>
  </si>
  <si>
    <t>PTVNRVRALYDFQPSDDDPGELQFAKGDIIAVTDSVYDWWKGSLAKGQVGIFPLNYVEKLAD</t>
  </si>
  <si>
    <t>VAE_985</t>
  </si>
  <si>
    <t>ATISRVRALYDFVPSDDDPGELAFRKGDVIAVLESVYDWWSGSKARGKTGIFPLNYVEKFTD</t>
  </si>
  <si>
    <t>VAE_986</t>
  </si>
  <si>
    <t>ATVSRVRALYLFEPSDDDPGELAFEKGDVIAVYEYVYDWWKGSLARGQTGIFPANYVEKLTD</t>
  </si>
  <si>
    <t>VAE_987</t>
  </si>
  <si>
    <t>PIVERVRALEDFAGSDDDGGELGFDRGDILAVLEKVDDWWLGSNATGQTGIFPLNYVEPVPE</t>
  </si>
  <si>
    <t>VAE_988</t>
  </si>
  <si>
    <t>ATVVRVRALYRFDPSEDDPGELQFRKGDVIAVTTSVYDWWSGSLARGKTGIFPLNYVEKLTD</t>
  </si>
  <si>
    <t>VAE_989</t>
  </si>
  <si>
    <t>ATVTRVRALYDFDPSDDDDGELQFRKGDIIAVLESVFDWWRGSLAQGKEGIFPLNYVEKLAD</t>
  </si>
  <si>
    <t>VAE_990</t>
  </si>
  <si>
    <t>YGSPIVTALYDYKGENDDPGELAVTQGQIFRLIDSSDDWWIARNAPGNVGWVPAAYIALTFH</t>
  </si>
  <si>
    <t>VAE_991</t>
  </si>
  <si>
    <t>KPQGQCKALYDYSKKEDDDQELNINEGDKLLITRRDSNWWVATSAAGSTGNVPSDYLSEKAK</t>
  </si>
  <si>
    <t>VAE_992</t>
  </si>
  <si>
    <t>QVIYPVMALFDYQGLGDDVEELTFRKGEHFSIVDTQGEWWEARDAKGVHGYVPYNYVYQAGQ</t>
  </si>
  <si>
    <t>VAE_993</t>
  </si>
  <si>
    <t>AGSWITTALYDFDAETDDPGELSFMQGDLLRVFADKENWWQARYALGAVGMVPAAYVKLHER</t>
  </si>
  <si>
    <t>VAE_994</t>
  </si>
  <si>
    <t>SPSVICKALYDYDATNDDPGELNIAEGDILRLFANSDDWWRAKNADGSTGHAPSQYLALV--</t>
  </si>
  <si>
    <t>VAE_995</t>
  </si>
  <si>
    <t>AMLFCVRALYDYTGENDDEEELTFRKGEEFDIVDFSHEWWKYALAGGQRGFVPASYVCRLDR</t>
  </si>
  <si>
    <t>VAE_996</t>
  </si>
  <si>
    <t>KLQGQGIANYRFEAKEDDEQQLSFNKGDKLLVIKRDSQWWVALSAAQAIGYVPGNFVSAKGK</t>
  </si>
  <si>
    <t>VAE_997</t>
  </si>
  <si>
    <t>PIEEFYEALCDLDPQTDDGTELGMHRGQIICLIQKPDDWWLVFNATGLKGYAPINYAAPVPE</t>
  </si>
  <si>
    <t>VAE_998</t>
  </si>
  <si>
    <t>GGSVIVYAQYDFDATTDDPGGLSFASGDLFRVFANSGEWWQAKHALGAEGYVPKNYVKLM--</t>
  </si>
  <si>
    <t>VAE_999</t>
  </si>
  <si>
    <t>QPSYIVKALYDYDGKTDDPEELTVVEGQLFKIFATPDEWWQALCALGSTGMVPSCYAKLYAQ</t>
  </si>
  <si>
    <t>VAE_1000</t>
  </si>
  <si>
    <t>FRLPDCTALYDFDAQNDDEDELTIMEGKTIHLPAQ-DGWLRARNAMGDLGLIPENYVKLTEM</t>
  </si>
  <si>
    <t>VAE_1001</t>
  </si>
  <si>
    <t>KPQGQCKVLYDFEGKEDDDDELNVNCGQKLLIIDRDSGWTVASSARGDEGLIPLSYVSADYK</t>
  </si>
  <si>
    <t>VAE_1002</t>
  </si>
  <si>
    <t>QVIYPGRALYDFQALGDDVDELTIVEGEHLSIVETQGGWIKCRDAKGVGGLVPAGYIYRADQ</t>
  </si>
  <si>
    <t>VAE_1003</t>
  </si>
  <si>
    <t>SGSHNATVLYEFDGENDDPHELAVTEGETVDVIAQHVGWLRARKAPGMDGLVPANYIKLCRM</t>
  </si>
  <si>
    <t>VAE_1004</t>
  </si>
  <si>
    <t>GPPILAKMLYDFDPQNDDPDELNVAKGQTIVLIANNDGWLHAKNARGAEGLLPASYVKLQE-</t>
  </si>
  <si>
    <t>VAE_1005</t>
  </si>
  <si>
    <t>EYNIWVRALYDFTASNDDEDELTIRAGEEFDIVEFNEGWVKIRQAGGQAGLVPEQYILFLDP</t>
  </si>
  <si>
    <t>VAE_1006</t>
  </si>
  <si>
    <t>KLQGQAIVNYRYEGKEDDYGELSVVEGEKVLVMERDSEWTVALSAAGNIGLVPLSYLEATGK</t>
  </si>
  <si>
    <t>VAE_1007</t>
  </si>
  <si>
    <t>PIEEFYEALSDFAAQTDDGDELGFHEGQIIC-AAKFDGWALVFNATGLKGLIPICYVAPVPE</t>
  </si>
  <si>
    <t>VAE_1008</t>
  </si>
  <si>
    <t>GGSVLATVQYEFDETNDDPEELSIAEGEAVVVIANLVAWLIAKHADGADGLVPAEYCKLQG-</t>
  </si>
  <si>
    <t>VAE_1009</t>
  </si>
  <si>
    <t>QPSYICRALYDFDAKTDDPDELTIEKGSLIRIVATDDGWLQALCARGSTGLIPSNYVKLSAQ</t>
  </si>
  <si>
    <t>VAE_1010</t>
  </si>
  <si>
    <t>SGLQHGIALYDYDSQVDDPSDLSFREGDIIYITTK-EEWWIGSLAHGNVGNFPSNYVKLL--</t>
  </si>
  <si>
    <t>VAE_1011</t>
  </si>
  <si>
    <t>KLQGQVKALYDYHGKEDDDGDLSFNEGDIIKIMERISNWWVGQIADGSTGYFPSNYVSEKTK</t>
  </si>
  <si>
    <t>VAE_1012</t>
  </si>
  <si>
    <t>QVIYSCRALYDYESDGDDVGDLSFRAGDHISLTDTTDDWWKGLLAKGQHGMFPYSYVNQL--</t>
  </si>
  <si>
    <t>VAE_1013</t>
  </si>
  <si>
    <t>SGNPYVTALYDYDGETDDPLDLNFKEGDLIIVTDQSDDWWQGTLAHGNVGQFPSNFVKLC--</t>
  </si>
  <si>
    <t>VAE_1014</t>
  </si>
  <si>
    <t>GGYVLVKALYDYDGQQDDPADLNFAEGDIIKIEEKIHNWWRGQIADGSTGYFPSNYVKLMKR</t>
  </si>
  <si>
    <t>VAE_1015</t>
  </si>
  <si>
    <t>ARMPTCRALYDYKSEDDDEEDLSFRAGDTIDLVTFNDDWWKGTLAGGQVGFFPASYVCRL--</t>
  </si>
  <si>
    <t>VAE_1016</t>
  </si>
  <si>
    <t>KVQGQAIALYDYQGMEDDEGDLQFKKGDKILVTKRDDDWWVGESANGIIGMFPLNFVEAK--</t>
  </si>
  <si>
    <t>VAE_1017</t>
  </si>
  <si>
    <t>PIEEFYEALADLPPQMDDGTQLSMHIGDIMEIIAKFNSWWLGKNATGLKGVFPINYAAPVPE</t>
  </si>
  <si>
    <t>VAE_1018</t>
  </si>
  <si>
    <t>GGYVLAQALYDYDGTTDDPADLTFKSGDLIVVYEQLDDWWQGKLANGPEGAFPVNFVELLGD</t>
  </si>
  <si>
    <t>VAE_1019</t>
  </si>
  <si>
    <t>QPSPQGRALYDYDSNTDDPQDLSFREGDIIKITAKISEWWQGQLARGSTGYFPSSYVKLL--</t>
  </si>
  <si>
    <t>VAE_1020</t>
  </si>
  <si>
    <t>YE-CHAKVLFDFDAEVDDPEELAATKGNYVHLGEF-VYWVIVTNAQNMVGFVPSSFIKITDD</t>
  </si>
  <si>
    <t>VAE_1021</t>
  </si>
  <si>
    <t>KPQGLAKVLSRFEATEDDEGEINVECGQKVLVTDRLSEWTVRQSADNITGIVPSNFLSIDTK</t>
  </si>
  <si>
    <t>VAE_1022</t>
  </si>
  <si>
    <t>QVIIPARVLQDFQASGDDDEELTAVEGEHVSIVETQDSWIEAVDAKQQAGFIPASHVYILDQ</t>
  </si>
  <si>
    <t>VAE_1023</t>
  </si>
  <si>
    <t>VAE_1024</t>
  </si>
  <si>
    <t>GPICLAKVLFEFDATTDDPAEINVEKGQSVRVTKFLVDWFRVQNADNDTGIVPSNFLKIPED</t>
  </si>
  <si>
    <t>VAE_1025</t>
  </si>
  <si>
    <t>EELCWARVLSDFTASDDDDEELTAPAGESVDIVEQ-DSWCKAVVAQEQRGFIPESFVTILDD</t>
  </si>
  <si>
    <t>VAE_1026</t>
  </si>
  <si>
    <t>KVQGQAIVLQRFEAKEDDDGDISVNEGEKVLVLERDDGWTVIRSAAGIIGIIPLDFVSIPGK</t>
  </si>
  <si>
    <t>VAE_1027</t>
  </si>
  <si>
    <t>PIEEFASMLRDFDAQMDDGTELGFHEGAIVE-IAKFNDWALVFNATNLKGVVPISCLAPVPE</t>
  </si>
  <si>
    <t>VAE_1028</t>
  </si>
  <si>
    <t>GNSVIATVLFEFDATTDDPEDWAVLEGETVRVLKTLDGWLRAKHADGAEGFLPVSFVKIPD-</t>
  </si>
  <si>
    <t>VAE_1029</t>
  </si>
  <si>
    <t>WPSCIARVLFDFDASTDDPEELTCEKGNLVKLHEHDVNWL-AQSALNSTGFVPSSFAKIHDM</t>
  </si>
  <si>
    <t>VAE_1030</t>
  </si>
  <si>
    <t>HF-SNETVRRPFVPTMDDDDELAITKGTLVHLLYRFEGWGLVHNATGHKGLVPIDCLRTTTE</t>
  </si>
  <si>
    <t>VAE_1031</t>
  </si>
  <si>
    <t>KPQGIEIVRRPFVPTVDDPDELAVNEGQKVRMLRQFDGWGVAQSARGSRGLVPIQCLSSKEE</t>
  </si>
  <si>
    <t>VAE_1032</t>
  </si>
  <si>
    <t>QVTTIERICRSFVPSLDDPDELAIVPGESVRLLKRYDGWAYALDAGGVHGLIPASCMRTAGQ</t>
  </si>
  <si>
    <t>VAE_1033</t>
  </si>
  <si>
    <t>HFPSAETLRRTFIPTLDDDDELKVTKGELVHLLRRRDGWAYASKARGARGLIPQDCLRLAEV</t>
  </si>
  <si>
    <t>VAE_1034</t>
  </si>
  <si>
    <t>HPYSLEYVRRPFVPHMDDEDELAVAEGQLVHILERFFGWGLVQNATGSKGLVPIDCLRLALE</t>
  </si>
  <si>
    <t>VAE_1035</t>
  </si>
  <si>
    <t>AFLRAERIRRSFIPSLDDDDELAITAGETVRALLRYDGWAYCSKAGGQVGLIPQSCCRTQVV</t>
  </si>
  <si>
    <t>VAE_1036</t>
  </si>
  <si>
    <t>KFQGQEIICRRFVPTLDDDDELAVNPGEKVRVLKS-DGWAYAESAAGRRGLIPLQCLSAKGK</t>
  </si>
  <si>
    <t>VAE_1037</t>
  </si>
  <si>
    <t>PFAEFYSVKYPFASQMDDGDELGVHKGAIVHILAKFYGWLLVINATGGKGLVPIDFVAPVPE</t>
  </si>
  <si>
    <t>VAE_1038</t>
  </si>
  <si>
    <t>HFYSLEYLRRSFVPEVDDKDELDIAKGELVHVLER-DGWAYAEDADGREGLIPQDCLRTATQ</t>
  </si>
  <si>
    <t>VAE_1039</t>
  </si>
  <si>
    <t>HPSSPETVIRPFVPTLDDDDELQITEGSLVHLLAQFDGWGYVQDARGSTGLVPISCLRTAQE</t>
  </si>
  <si>
    <t>VAE_1040</t>
  </si>
  <si>
    <t>QGKKIMRALYDFSGSSDDPDELSFRAGDEIVVINEVLGWWMGESAGGKRGLFPTPYTEPVPI</t>
  </si>
  <si>
    <t>VAE_1041</t>
  </si>
  <si>
    <t>KLRKMVRALYDFEGSSDDLDELSFEAGDEILVVNEVLGWWMGESAAGKIGLFPTNYTEMVAK</t>
  </si>
  <si>
    <t>VAE_1042</t>
  </si>
  <si>
    <t>RVKKLMKALYDFTGLSDDTDELSFRKGDQIAVINEVLGWWMGESAGGKRGLFPTSYTEAAGQ</t>
  </si>
  <si>
    <t>VAE_1043</t>
  </si>
  <si>
    <t>QGRKVVRALYDFSGSSDDPDESSFKAGDEIVVVNEVLDWWMGE-ADGKTGLFPTTYTEVLTI</t>
  </si>
  <si>
    <t>VAE_1044</t>
  </si>
  <si>
    <t>GGRKMVRALYDFEGSSDDPDELSFKAGDEIDVVNEVLGWWMGESAKGKKGLFPTNYTEPVPI</t>
  </si>
  <si>
    <t>VAE_1045</t>
  </si>
  <si>
    <t>QTKKLMKALYDFTSGSDDTDELSFRKGDQIAVINEVLGWWMGESAGGQRGLFPTSYTETDLP</t>
  </si>
  <si>
    <t>VAE_1046</t>
  </si>
  <si>
    <t>RLRKVVRALHDFSGS-DDDDLSSFKAGDEIVVVNEVLDWWMGE-ADGKTGLFPTTYTEVIGK</t>
  </si>
  <si>
    <t>VAE_1047</t>
  </si>
  <si>
    <t>PIKKFVRALADFAPQSDDGDELGFHAGDILRVFNEVLGWWMGE-ATGGKGLFPTPYTEPVPE</t>
  </si>
  <si>
    <t>VAE_1048</t>
  </si>
  <si>
    <t>GGRKVVRALHDFQGSTDDPDLSSFKAGDEIIVINEVLDWWMGE-AGGKRGLFPTTYTEVILI</t>
  </si>
  <si>
    <t>VAE_1049</t>
  </si>
  <si>
    <t>AGQKMMIALYDFSGGSDDTDELSFREGDQIAVINEVLGWWMGESAGGKRGLFPTNYTELVAL</t>
  </si>
  <si>
    <t>VAE_1050</t>
  </si>
  <si>
    <t>PESEIVKALFEYDATDDDEEELSLTKNEELDLLDDSEDWWLVRKACGSAGFVPSNYVKLVEQ</t>
  </si>
  <si>
    <t>VAE_1051</t>
  </si>
  <si>
    <t>KHKGQCKALYNYEAQEDDPQELSLNKGEALLVLDDDSDWWLVQSADGSEGWVPSNYVRRKEK</t>
  </si>
  <si>
    <t>VAE_1052</t>
  </si>
  <si>
    <t>EPVYPVTALFTYQAQGDDPEELTLRKNEELQLLDDSDRWWEVVDAKGQVGFAPSNYIRMAGD</t>
  </si>
  <si>
    <t>VAE_1053</t>
  </si>
  <si>
    <t>AGSSILKAQYNYDQQDDDIEELSFMKGELLDVFDDNDNWWQVRKAKESLGYSPSNYLKLSEQ</t>
  </si>
  <si>
    <t>VAE_1054</t>
  </si>
  <si>
    <t>PEKEICKALYNYDEVDDDDQELSLAKGELLHVFEDSEDWWLVQAADGSEGMVPSNYVKLVKR</t>
  </si>
  <si>
    <t>VAE_1055</t>
  </si>
  <si>
    <t>EPVLTVRALYNYTAQDDDPEELTLRKNEELYLLDDSDEWWKVVLACGQLGFAPSNYIRRLEQ</t>
  </si>
  <si>
    <t>VAE_1056</t>
  </si>
  <si>
    <t>KPQGQLIAIFDYEKQEDDPQELSFNKGEHLLVMDDDDRWLVVLSAAQIIGYAPSNYLRRKEM</t>
  </si>
  <si>
    <t>VAE_1057</t>
  </si>
  <si>
    <t>PIEEFYEALAPSAAETDDGTELGLHDHAIIEILDKKKDWWLACNATGKKGVVPRNYVAPVPE</t>
  </si>
  <si>
    <t>VAE_1058</t>
  </si>
  <si>
    <t>GPSSIVQAIYNYDKQDDDDEELSFAKGELLHVFENSDRWWQVKAADQAEGFIPSNYLKLSKR</t>
  </si>
  <si>
    <t>VAE_1059</t>
  </si>
  <si>
    <t>QGVSIVKALFKYDAQEDDEEELTLVENEELDLLDDTGDWWLVQDARGQVGFVPSNYVKLSEH</t>
  </si>
  <si>
    <t>VAE_1060</t>
  </si>
  <si>
    <t>PECDAVQAAESYMIPQDDPGELWLEAGDVMYVHRKDFGWWLGTNAQGQKGIFPSNYTLFYVF</t>
  </si>
  <si>
    <t>VAE_1061</t>
  </si>
  <si>
    <t>KLQDIVYAIFEYEIPEDDDHFLWLEEGDVILVDEAWAGWWEGTLADGKRGHFPLNYTLPYVF</t>
  </si>
  <si>
    <t>VAE_1062</t>
  </si>
  <si>
    <t>QTCQIVMARFSYQIEGDDVHELRLRAGDVISVDKRDGGWWRGSGARGQYGVFPSNYTLPAVF</t>
  </si>
  <si>
    <t>VAE_1063</t>
  </si>
  <si>
    <t>VHCDHVFAAHVYKIPNDDPGFLWLKVGDVIHVHRAWEGWWEGTLAQGKRGVFPSNYTLPYVF</t>
  </si>
  <si>
    <t>VAE_1064</t>
  </si>
  <si>
    <t>PHCDLVYAIVQYSIHDDDPGFLRLEVGDIMYVTEKWAGWWLGSNADGKKGMFPANYTTEYLR</t>
  </si>
  <si>
    <t>VAE_1065</t>
  </si>
  <si>
    <t>VTCHIGQAAFSYLIPQDDKHELRLRAGDVIHVYRRWEGWWKGTSARGQVGVFPSNYTLPNVF</t>
  </si>
  <si>
    <t>VAE_1066</t>
  </si>
  <si>
    <t>KLQPIVIANHEYEIPEDDKHFLWLKVGDVILVDDTMSGWWIGTLARGKRGVFPSNYTLPNVF</t>
  </si>
  <si>
    <t>VAE_1067</t>
  </si>
  <si>
    <t>PICEFYEAKRPLPPQQDDGTELGLHIGDIFHVYEKRDGWWLGTNATGLKGIFPSNYTAKVPE</t>
  </si>
  <si>
    <t>VAE_1068</t>
  </si>
  <si>
    <t>GQCVLVYAAHQYSITGDDPGFLRLKVGDVIVVTERWAGWWEGTCARGQRGVFPSNYTLPNV-</t>
  </si>
  <si>
    <t>VAE_1069</t>
  </si>
  <si>
    <t>PECDQVIAIQSYEIPGDDPGELWLRAGDVMQVDKKWVGWWEGTNAKGQKGIFPANYTLLYVF</t>
  </si>
  <si>
    <t>VAE_1070</t>
  </si>
  <si>
    <t>PILHKARALYPYQAQDDDPGDLSFGKGDVLAVPRKQDDWWEATKADGSVGMAPKYYVQCCER</t>
  </si>
  <si>
    <t>VAE_1071</t>
  </si>
  <si>
    <t>KIQHKARALYGYEANEDDPEDLSFAKGDVLLVTDKQSNWWEAKSADGSTGYPPKIYVQAKTR</t>
  </si>
  <si>
    <t>VAE_1072</t>
  </si>
  <si>
    <t>QTIYKARALYSYKAEGDDPSDLSFVKGDILAVHKTTGPWWRALVADGKGGCVPSNYLQQAEQ</t>
  </si>
  <si>
    <t>VAE_1073</t>
  </si>
  <si>
    <t>S-LFEARALYGYQADIDDPEELSFSPGDILDVNRHQKSWWEATVADGSVGLVPKYYIKCFWN</t>
  </si>
  <si>
    <t>VAE_1074</t>
  </si>
  <si>
    <t>PINIKARALYPYSAQDDDPEDLSFAKGDVLYVTEKNDDWWEAKAACGSTGYPPNAYVQEQ--</t>
  </si>
  <si>
    <t>VAE_1075</t>
  </si>
  <si>
    <t>ATMHWAKALYSYTADIDDPNDLSFTKGDIMAVPRQQEEWWEARLAGGQVGFVPSNYLLILDP</t>
  </si>
  <si>
    <t>VAE_1076</t>
  </si>
  <si>
    <t>KVQYKARANYTFEAKEDDPEELSFNKGMILLVPDRTSQWWHAESADGTIGLVPSNYIQACEQ</t>
  </si>
  <si>
    <t>VAE_1077</t>
  </si>
  <si>
    <t>PIEEFAEALDPSDAQIDDDTQLSFARGDLIDVAAKQDDWWQVFNATGKKGVAPINYVAPVPE</t>
  </si>
  <si>
    <t>VAE_1078</t>
  </si>
  <si>
    <t>GN-HKARAMYTFSATDDDPGELSFASGDILYVTEHTASWWEAEAAKGPEGLVPSNYLQEM--</t>
  </si>
  <si>
    <t>VAE_1079</t>
  </si>
  <si>
    <t>NILYKARALYPYEANGDDKGDLSFEEGDVLAVPDK-DDWWEARIADGSTGYPPVYYVQLYQQ</t>
  </si>
  <si>
    <t>VAE_1080</t>
  </si>
  <si>
    <t>PHTPIVKALYDYDAQADDEGELSVTEDTILLVFDT-EAWILVSSAKGKAGFVPGNYIEESTE</t>
  </si>
  <si>
    <t>VAE_1081</t>
  </si>
  <si>
    <t>KHTSLVKALYDYKAKADDPGELSINEDEVLMVFDRDEDWLLVKKAAGKIGYVPGNYVEDHTG</t>
  </si>
  <si>
    <t>VAE_1082</t>
  </si>
  <si>
    <t>EHISTVRALYDYEASADDPGELSVVEDEVLLVFDQTDDWLLVQSAGGVVGFVPANYVEEAGQ</t>
  </si>
  <si>
    <t>VAE_1083</t>
  </si>
  <si>
    <t>HHTFIVKAIYDYDATADDNGELSIKEDEVLLVYDTEDDWILVSSAKGKAGFVPANYVEESTG</t>
  </si>
  <si>
    <t>VAE_1084</t>
  </si>
  <si>
    <t>PHTNIVKALYDYDAQADDDGELSIKEDAILDVFETNEEWILVKAADGKAGYVPANYGEASTE</t>
  </si>
  <si>
    <t>VAE_1085</t>
  </si>
  <si>
    <t>EHTSTVRALYDYEASADDPGELSVSEDEELDVFDTEDDWILVQKAGGKAGFVPGNYVEETDG</t>
  </si>
  <si>
    <t>VAE_1086</t>
  </si>
  <si>
    <t>KHTSVVKAIYDYQANADDPGELSIKEDEVLHVFDRDDDWMLVQAAAGKLGYVPANYVEEAGQ</t>
  </si>
  <si>
    <t>VAE_1087</t>
  </si>
  <si>
    <t>PHSHFVKALYDYDAQTDDGTELSFHEDYIIMVYDKSEEWIVLQNATGLAGVAPGNYCEPVPE</t>
  </si>
  <si>
    <t>VAE_1088</t>
  </si>
  <si>
    <t>HHTNVVKAIYDYDANADDDGELSVKEDEVLVVYED-DDWILVQSADGKAGFVPANYVEASTG</t>
  </si>
  <si>
    <t>VAE_1089</t>
  </si>
  <si>
    <t>EPTWMVKALYDYDATADDEGELSVVEDEVLYVYDRDGDWILVRFAGGKAGFVPANYVEESAG</t>
  </si>
  <si>
    <t>VAE_1090</t>
  </si>
  <si>
    <t>ARSQCATALYDFDSEDDDPVELNIRQGEILYIIRQGGNWLEGSNAYGFVGIFPSAFIQLVVD</t>
  </si>
  <si>
    <t>VAE_1091</t>
  </si>
  <si>
    <t>KPQGQATALYDFESKEDDDGELNFNKGEIILLIERDDQWTSGRSARGSTGIFPSSYVQAKTK</t>
  </si>
  <si>
    <t>VAE_1092</t>
  </si>
  <si>
    <t>QVIPSARALYDFQGDGDDVGELDFRAGESISLCKTIDNWICGTDAGGVHGIFPHNFVQQLGP</t>
  </si>
  <si>
    <t>VAE_1093</t>
  </si>
  <si>
    <t>SGSPYGIALYDFDSEVDDPSDLNLKQGELIYLIRQKDNWLEGSVAHGCVGIFPSSYVQLNVD</t>
  </si>
  <si>
    <t>VAE_1094</t>
  </si>
  <si>
    <t>GPEPWAQALYDFDSTVDDPSELNIASGEILVIIERLNDWLEGKNARGSTGIFPSSYGQLV--</t>
  </si>
  <si>
    <t>VAE_1095</t>
  </si>
  <si>
    <t>ATLPCARALYDFEGECDDPGELTFRAGETIYLVRFIDEWFEGTLAGGDVGIFPANFVQYLDP</t>
  </si>
  <si>
    <t>VAE_1096</t>
  </si>
  <si>
    <t>KLQGQCKALYDFESKEDDNGDLQLKEGEKVLLIDRVDNWTIGRSAAQIIGIFPLSYVEVKGK</t>
  </si>
  <si>
    <t>VAE_1097</t>
  </si>
  <si>
    <t>PIEEFAEALEDFPPQTDDGTELGIHIGAILEITAKFGDWALGFNATGLKGVFPINCCAPVPE</t>
  </si>
  <si>
    <t>VAE_1098</t>
  </si>
  <si>
    <t>GGSVLCKALYDFDSTDDDPADLALKEGELVVLIEQVDNWLRGKAADLVEGIFPVNYVELL--</t>
  </si>
  <si>
    <t>VAE_1099</t>
  </si>
  <si>
    <t>APSPQARALYDFDGETDDPKELNFRAGEIISIIKRPISWLQGNIARGSTGIFPSGFVQLLVP</t>
  </si>
  <si>
    <t>VAE_1100</t>
  </si>
  <si>
    <t>PPKKVIRAQYSYKAQTDDEGELSFTEGDFFYVVAQ-EDWYEVPPATGTRGYVPVSYFEEVER</t>
  </si>
  <si>
    <t>VAE_1101</t>
  </si>
  <si>
    <t>PNKKVIIALYRYRAQEDDPQELSFNEGDFFHVIENDSEWYVARSARGSEGYVPSDYFEAKTR</t>
  </si>
  <si>
    <t>VAE_1102</t>
  </si>
  <si>
    <t>QPIKVIRAIYSYQALGDDPKELSFVKGDFFHVVGTTDLWYRASNAKGVRGMVPASYFEELGK</t>
  </si>
  <si>
    <t>VAE_1103</t>
  </si>
  <si>
    <t>SPKKVIKALYDYDADTDDEGELSFSEGEFFHVIASSDSWYQAHNAPHANGLVPVQYFQEFGK</t>
  </si>
  <si>
    <t>VAE_1104</t>
  </si>
  <si>
    <t>PGEKVLCALYEYRAQTDDDGELSFAEGDFFDVIANNEDWYEVSHATGSEGYVPSQYFEDVGN</t>
  </si>
  <si>
    <t>VAE_1105</t>
  </si>
  <si>
    <t>APLKVVRAIYSYTAVNDDPHELSFMKGDFFHVVGDGDLWYKCSNA-GTRGFVPHSYFEELDR</t>
  </si>
  <si>
    <t>VAE_1106</t>
  </si>
  <si>
    <t>QPQKVIKALYDYEKKEDDPQELAFNKGEFFYVIGRDDEWYVARNAAQAIGLVPANHFQEKGR</t>
  </si>
  <si>
    <t>VAE_1107</t>
  </si>
  <si>
    <t>PIEKVYEAKRPSDAQADDGTELSMHSGDIIHVAGKSNDWALVFCATGKKGVAPISYVEPVPE</t>
  </si>
  <si>
    <t>VAE_1108</t>
  </si>
  <si>
    <t>GPSKVLRALYDYDKTTDDDGELTFAKGEFFVVIGNLDSWYQAKNADTARGLVPVSYFQQMGK</t>
  </si>
  <si>
    <t>VAE_1109</t>
  </si>
  <si>
    <t>PGKKVIRAQYSYRAQTDDEGELSFEEGDFFHVVAR-GDWYQARCATGSRGYVPSSYFELHAR</t>
  </si>
  <si>
    <t>VAE_1110</t>
  </si>
  <si>
    <t>AGLPNGRALYDFDGQTDDPVELAFYEGEILHLIRRGGNWLEGRVAYGKVGIFPVSFLELLVV</t>
  </si>
  <si>
    <t>VAE_1111</t>
  </si>
  <si>
    <t>KPQGQITALYDFESKEDDDGELNFNEGEKILLMDMDDNWTEGKIARGITGIFPSDFVEEKTL</t>
  </si>
  <si>
    <t>VAE_1112</t>
  </si>
  <si>
    <t>QVIPSVRALYDFQGLGDDVEELTFRKGEHISLIKRIDNWICGLLAGGKHGIFPYSFVEQLDP</t>
  </si>
  <si>
    <t>VAE_1113</t>
  </si>
  <si>
    <t>SGSPDAIAIYDFDAETDDPVDLAFTEGELVILTRRKDNWLEGSKAHGGVGIFPVAYVELNVV</t>
  </si>
  <si>
    <t>VAE_1114</t>
  </si>
  <si>
    <t>SPHPLLTALYDFDSQTDDPSELNIAEGSILVLKERLINWLEGKKARGDTGIFPSQFGELV-L</t>
  </si>
  <si>
    <t>VAE_1115</t>
  </si>
  <si>
    <t>AQVPCVRALYDFKGEVDDEEELTFRAGETIDLVRRIDEWFEGRLAGGQVGIFPASFVERLDP</t>
  </si>
  <si>
    <t>VAE_1116</t>
  </si>
  <si>
    <t>KLQGQAKARYDFEAKEDDVGDLQLKKGDKVLLIDTVDNWTRGRSAAQRIGIFPLNYVSVKGK</t>
  </si>
  <si>
    <t>VAE_1117</t>
  </si>
  <si>
    <t>PIEEFYEALEDFPPQTDDGTELGIHIGAILRIIAKFNDWALGFNATGLKGVFPISCAEPVPE</t>
  </si>
  <si>
    <t>VAE_1118</t>
  </si>
  <si>
    <t>GGSPLAKAQYDFDATTDDPADLALKSGDLVVLKERIDNWLIGKAADPGEGIFPVSYVKLL--</t>
  </si>
  <si>
    <t>VAE_1119</t>
  </si>
  <si>
    <t>QPSPQVRALYDFDGETDDPKELTFREGEIIYLTKQDGNWLEGQLARGKTGIFPSSFVELLQL</t>
  </si>
  <si>
    <t>VAE_1120</t>
  </si>
  <si>
    <t>LQPVKATALYSYDATNDDNDEVSFTEGDIITVVDRSEEWWKVERADGVVYAVPAAYVEGVED</t>
  </si>
  <si>
    <t>VAE_1121</t>
  </si>
  <si>
    <t>ILPLKAIALYAYQGSEDDPDEVSFAEGDMLLVVDSSEQWWRAERAGGVIYAVPSNYVSLKER</t>
  </si>
  <si>
    <t>VAE_1122</t>
  </si>
  <si>
    <t>LYIVKAKALYSYEATGDDPDEVSFVEGDHLTVIDRQDDWWKTEVADGNVYIVPKAYLELADM</t>
  </si>
  <si>
    <t>VAE_1123</t>
  </si>
  <si>
    <t>IEPVAATALYAYDGSNDDNDELSFMEGDLLDIVDRSDDWWRAERAGGVVYAVPAAYLKGSEG</t>
  </si>
  <si>
    <t>VAE_1124</t>
  </si>
  <si>
    <t>GETIKATALYAYDGSNDDDDEYSFAEGDIIVVVDQLESWWSVERAGGVVYNAPSNYVKEVE-</t>
  </si>
  <si>
    <t>VAE_1125</t>
  </si>
  <si>
    <t>LQPVQARALYSYEATNDDPDEISFPEGDELTVIDQSDDWWKTERADGVVLAVPASYMELLDD</t>
  </si>
  <si>
    <t>VAE_1126</t>
  </si>
  <si>
    <t>LEPVKAKALYAYGGSEDDPDELSFNEGDKLLIVDSSDDWWRAEKAGGAIYAVPATYLSLKGR</t>
  </si>
  <si>
    <t>VAE_1127</t>
  </si>
  <si>
    <t>DSEEKAKALYPCDAGTDDGDEFSMHEGDIITVVDKLENWWLVENATGLVFVAPAAYVEPVEE</t>
  </si>
  <si>
    <t>VAE_1128</t>
  </si>
  <si>
    <t>GNTIKAKALYSYDGDGDDDDELSFAEGDLLVIVERLDDWWKAERAAGVVYNVPAAYLKESG-</t>
  </si>
  <si>
    <t>VAE_1129</t>
  </si>
  <si>
    <t>IGSVKATALYSYDANTDDNDEVSFEEGDMLTVVDQSEEWWKVERARGVIYAVPSNYVEASDR</t>
  </si>
  <si>
    <t>VAE_1130</t>
  </si>
  <si>
    <t>ARFPALIADEEEIAEKDDPGEIAAEEGEYLQLCESKEGWLLVRYAQEMVGWVPAAELKLTTV</t>
  </si>
  <si>
    <t>VAE_1131</t>
  </si>
  <si>
    <t>KLQGQGIMNARYEAKEDDDQEVNYEEGEKLLLMDRDSGWTFVSSADESEGNVPSDHLSAKAK</t>
  </si>
  <si>
    <t>VAE_1132</t>
  </si>
  <si>
    <t>QVTYPYMAIQTYQAC-DDVEEITVVAGQHLSLVETQGGWICVRDAGQVGGWLPKSRMNQAGQ</t>
  </si>
  <si>
    <t>VAE_1133</t>
  </si>
  <si>
    <t>HKLSIYSCACEYKKEDDDPDEVAAEEGSGLQLPEQ-EGWLFVRVAQGGVGWAPAAVLKLRTV</t>
  </si>
  <si>
    <t>VAE_1134</t>
  </si>
  <si>
    <t>SYLVLKYVFEEESATKDDPDENNAEEGEAIVLTKDNEGWLLVKHADFSEGWVPKEHLKLFA-</t>
  </si>
  <si>
    <t>VAE_1135</t>
  </si>
  <si>
    <t>IELIGYRAIASYTAE-DDTEEITVRAGQSFQLVEFNEGWCFVRLAGRDVGFLPASLKVNLVR</t>
  </si>
  <si>
    <t>VAE_1136</t>
  </si>
  <si>
    <t>KLQGQYICLQRYEIKEDDVDELSLNKGDKVLLMERDSGWWVVSSAAGIIGQTLGDALEAKGK</t>
  </si>
  <si>
    <t>VAE_1137</t>
  </si>
  <si>
    <t>PIEERFEAKRPEDAQMDDGTEFGFHIGEIIEIAQKFDGWALANNATNKKGVVPAVCVAPVPE</t>
  </si>
  <si>
    <t>VAE_1138</t>
  </si>
  <si>
    <t>HVLSIYSCIVEYSDTLDDPDELAAASGDALVLTKTNAGWWFVKHADGGEGWAPNYVLKLM--</t>
  </si>
  <si>
    <t>VAE_1139</t>
  </si>
  <si>
    <t>HPSDILSAQQEEDA-TDDPEEITVEEGELLKLNATPEGWLLVSYALQSTGWVPSSKLKLSAV</t>
  </si>
  <si>
    <t>VAE_1140</t>
  </si>
  <si>
    <t>PRPFQVRALYPWKGQEDDPGHLGFLGGDLIEVYEQ-EDWWKGSVARGCVGMFPSNYVTLTEV</t>
  </si>
  <si>
    <t>VAE_1141</t>
  </si>
  <si>
    <t>KPPL-VIALYGWRGNKDDDSDLSFEEGDKILVTDRDEQWWIGKLARGSTGYFPSDYVKELEG</t>
  </si>
  <si>
    <t>VAE_1142</t>
  </si>
  <si>
    <t>QVIYQVRALYSWQGHEDDEQDLDFVKGDIIEVVETQGKWWKGLPAKGQGGWFPASYVKQAGQ</t>
  </si>
  <si>
    <t>VAE_1143</t>
  </si>
  <si>
    <t>AFLFQVQALYEWHGETDDPGDLSFLGGDIIRVFEQ-EMWWSGTLARGMVGMFPSNYVTLLEG</t>
  </si>
  <si>
    <t>VAE_1144</t>
  </si>
  <si>
    <t>PP-IQVQALYPWRGQDDDPGHLSFEEGDLIRVFKQ-DDWWRGKLARGSTGYFPSYYVRLLE-</t>
  </si>
  <si>
    <t>VAE_1145</t>
  </si>
  <si>
    <t>STPLKCRALYSWTRKDDDEQDLTFRAGDIIMVVEQ-EMWWKGRKAQGQVGWFPKSYVKMQER</t>
  </si>
  <si>
    <t>VAE_1146</t>
  </si>
  <si>
    <t>KLIFYAKALYTWEGKKDDEKDLSFNKGDIIEVYERDQQWWIGRLANGIIGQFPANYVKALGQ</t>
  </si>
  <si>
    <t>VAE_1147</t>
  </si>
  <si>
    <t>PIPEFVEALVPYPPQMDDGTHLGFHSGDVLEVIAK-DDWWLGFNATGLKGVFPVVYAAPVPE</t>
  </si>
  <si>
    <t>VAE_1148</t>
  </si>
  <si>
    <t>QNFFLARALYSWSGTTDDPGDLSFLSGDIIRVFKQ-KMWWRGKHADGVEGMFPNNYVRLS--</t>
  </si>
  <si>
    <t>VAE_1149</t>
  </si>
  <si>
    <t>QPPFMVRALYSWRGQTDDPGDLGFEEGDLIEVVAT-ESWWKGRIARGSTGYFPSDYVSLSGI</t>
  </si>
  <si>
    <t>VAE_1150</t>
  </si>
  <si>
    <t>SP-FQVTALYESKDQDDDETDLSFYQGDVLDIVTK-EDWWRGRLADGKEGGFPPNYVKLVTN</t>
  </si>
  <si>
    <t>VAE_1151</t>
  </si>
  <si>
    <t>KPQLHVRALYDERGNEDDPQDLSFEEGNVILITERDSQWWRGKSA-GKTGYIPSDYVSEYRV</t>
  </si>
  <si>
    <t>VAE_1152</t>
  </si>
  <si>
    <t>QVIYQVKALYSYQQHGDDPKDLSFRAGDIIEIVDTQGPWWKGRLADGKEGKFPANYVLQLGQ</t>
  </si>
  <si>
    <t>VAE_1153</t>
  </si>
  <si>
    <t>APPHQVRALYDYKAEDDDEGDLSFSPGEIIDIFDDHKSWWHGRKADGKEGMIPPNYVKLCTR</t>
  </si>
  <si>
    <t>VAE_1154</t>
  </si>
  <si>
    <t>APPVQVRALYDSRGQDDDDTDLSFEEGNVLYIFEKNKDWWIGKVAVGKTGYVPSYYVKLV--</t>
  </si>
  <si>
    <t>VAE_1155</t>
  </si>
  <si>
    <t>STLLQCKALYSYEREDDDPEDLSFRAGDIIYIVTQEGKWWKGRLADGKEGNFPKSYVMMLFP</t>
  </si>
  <si>
    <t>VAE_1156</t>
  </si>
  <si>
    <t>KLQPPARALYDYEAKEDDPQELSFNKGEIILVPKRDSQWWRGSSADGKEGWIPANYVSAKTQ</t>
  </si>
  <si>
    <t>VAE_1157</t>
  </si>
  <si>
    <t>PIEEFVEALDPWPPQMDDGTGLSIHSGDLLEAIAK-DDWWLGKNATGTKGVFPPVYAAPVPE</t>
  </si>
  <si>
    <t>VAE_1158</t>
  </si>
  <si>
    <t>RVPVLVKALYDYSATDDDDGDLSFASGEIIVIVEN-ASWWIGKLAAGKHGMLPANYVKLL--</t>
  </si>
  <si>
    <t>VAE_1159</t>
  </si>
  <si>
    <t>SPKSMVIALYSSRDNTDDEGDLSFEEGDVFDIVAQDGDWWKGSLADGKTGYFPSPYVKLVQQ</t>
  </si>
  <si>
    <t>VAE_1160</t>
  </si>
  <si>
    <t>YGPSKVKALYDFSPNEDDPQELSFRAGDIIRVLDEVYEWWRGELADGKTGLFPTNYVEIVPD</t>
  </si>
  <si>
    <t>VAE_1161</t>
  </si>
  <si>
    <t>KPKFKVRALYDFEGSDDDLGELSFEEGDVILVIEEVLNWWMGELARGKTGLFPSDYVEIIPD</t>
  </si>
  <si>
    <t>VAE_1162</t>
  </si>
  <si>
    <t>QTIRKVKALYDFTGEEDDDEELSFRAGDEIVVLDEVYDWWAGELADGQAGLFPTNYVEIMGR</t>
  </si>
  <si>
    <t>VAE_1163</t>
  </si>
  <si>
    <t>AGTKQVRALYDFSGSEDDPDELSFECGDEIRVIASVLDWWMGELADGKTGLFPVNYVEVIQI</t>
  </si>
  <si>
    <t>VAE_1164</t>
  </si>
  <si>
    <t>SPKKKVRALYDFQPSEDDPQELSFEEGDIIRVIEEVLNWWMGELARGKTGLFPSPYVEIIPD</t>
  </si>
  <si>
    <t>VAE_1165</t>
  </si>
  <si>
    <t>ATPRWCKALYDFTSYEDDDEELSFRAGDEIVVLDEVYDWWSGEKAGGQRGLFPTSYVEAMLP</t>
  </si>
  <si>
    <t>VAE_1166</t>
  </si>
  <si>
    <t>KLQKKVRALYDFSGSVDDDDELSFKKGDVIVVIKRVLDWWMGELADGKIGLFPLNYVEVIGD</t>
  </si>
  <si>
    <t>VAE_1167</t>
  </si>
  <si>
    <t>PIEEFVKALYDFAPQADDGTELSFHRGDICEVLAEVDSWWLGENAHGGKGLFPTNYAEPVPE</t>
  </si>
  <si>
    <t>VAE_1168</t>
  </si>
  <si>
    <t>GGIKKVKALYDFQGTEDDPDELAFRAGDEIRVVAQVYDWWMGELAKGKEGLFPVNYVEVIQI</t>
  </si>
  <si>
    <t>VAE_1169</t>
  </si>
  <si>
    <t>NPKSKVIALYDFTGNTDDPEELSFRAGDIIKVLAEVFEWWQGELARGQTGLFPTAYVEISPI</t>
  </si>
  <si>
    <t>VAE_1170</t>
  </si>
  <si>
    <t>AGFLYGTALYPWKGDKDDEGDLSFSKGDIIRLIEK-EDWWHGHQADGNVGWFPKNYVTLVTN</t>
  </si>
  <si>
    <t>VAE_1171</t>
  </si>
  <si>
    <t>KCQGQVKAIFPWRRNEDDEQLLSFEEGDKILITDRDSNWWSGKIAAGSTGWFPSSYVKAKFK</t>
  </si>
  <si>
    <t>VAE_1172</t>
  </si>
  <si>
    <t>QVIYPCRALYTYQGLGDDEKCLSFVKGDHISIVETQGKWWKGLLADGVYGWFPAGYVKELGQ</t>
  </si>
  <si>
    <t>VAE_1173</t>
  </si>
  <si>
    <t>SGLLIVTAPAEYHDDTDDPGGLSFTQGDLIRVFEQKEMWWDGSYADGNVGWFPKSYVRLFTN</t>
  </si>
  <si>
    <t>VAE_1174</t>
  </si>
  <si>
    <t>SGLIYVQAIAPWRDTKDDPGDLSFEEGDIIRLTTKNHDWWRGKVAAGSTGWFPSSYVRLVL-</t>
  </si>
  <si>
    <t>VAE_1175</t>
  </si>
  <si>
    <t>ACLIYCRALFQYKGP-DDEEHLSFSKGDTIDIVEQEGKWWKGSLADGQRGWFPFLYVKELRP</t>
  </si>
  <si>
    <t>VAE_1176</t>
  </si>
  <si>
    <t>KVQGQVIAQYDYEAKEDDEQMLQFNKGDKILVIERDSGWWEGRSADGVIGWFPASYVKEKGQ</t>
  </si>
  <si>
    <t>VAE_1177</t>
  </si>
  <si>
    <t>PIEEFYEALRPLAPQMDDGTDLSMHQGDIMELIAK-DDWWLGNNATGLKGWFPKAYAAPVPE</t>
  </si>
  <si>
    <t>VAE_1178</t>
  </si>
  <si>
    <t>GGIIICQARVEYSATTDDPGGLSFASGDLIRVFKQLQGWWRGKHAKGAEGWFPAIYVRLM--</t>
  </si>
  <si>
    <t>VAE_1179</t>
  </si>
  <si>
    <t>APSLIHRALAPWRGNTDDQGDLSFEEGDIIRLVEKQQNWWQGQLADGSTGWFPSNYVTLSAQ</t>
  </si>
  <si>
    <t>VAE_1180</t>
  </si>
  <si>
    <t>AKPPHGEALYDYDAQGDDDDEVDMTEGTTMVVVDP-GGWWKIEKAKGVVGIVPAAYITLSEY</t>
  </si>
  <si>
    <t>VAE_1181</t>
  </si>
  <si>
    <t>GLKVQVIALYDYEAQHDDEDEATMEEGDKLLVVKRDSGWWEIKSADGGTGVVPASYLKAKA-</t>
  </si>
  <si>
    <t>VAE_1182</t>
  </si>
  <si>
    <t>QVVYPGRALYDYFASNDDDDEVLVVEGEHMVVIDTQQGWWKVEDAGGGHGVVPGAYVKQVGQ</t>
  </si>
  <si>
    <t>VAE_1183</t>
  </si>
  <si>
    <t>SGNQHVTALYEYDATGDDPDEVSMSEGDDLVLVDSRGGWWEVKKAKGAVGVVPASYVELVEG</t>
  </si>
  <si>
    <t>VAE_1184</t>
  </si>
  <si>
    <t>GNKVWVEALYDYDAQHDDEDEATMEEGDALDVVEP-DGWWEIRVADGATGIVPASYLRLSA-</t>
  </si>
  <si>
    <t>VAE_1185</t>
  </si>
  <si>
    <t>IKVIHGRALYDYTASGDDDDEVDVGEGETMAVIDSGGGWWKVEFAGGQIGVVPAAYVQDVDR</t>
  </si>
  <si>
    <t>VAE_1186</t>
  </si>
  <si>
    <t>KKQPQVKALYQYEATNDDDDEVSAVEGDKLVLVTRDSEWTEVKSARGGIGVVPASYVEAVGK</t>
  </si>
  <si>
    <t>VAE_1187</t>
  </si>
  <si>
    <t>PIEEHYEALYDTDAQGDDGDEFDFAEGAIIIVAAKSDGWWLCENATGLKGAAPAAYLAPSPE</t>
  </si>
  <si>
    <t>VAE_1188</t>
  </si>
  <si>
    <t>GGFVPGKALYEYDAEGDDPDEDSMAEGDAMDLVED-GEWWKVDDARGAEGVVPAAYVELV--</t>
  </si>
  <si>
    <t>VAE_1189</t>
  </si>
  <si>
    <t>KGVQPTIALYDYDAQHDDPDEADMEEGTKMVVVTR-EGWWKEESALGNTGIVPANYITLSAQ</t>
  </si>
  <si>
    <t>VAE_1190</t>
  </si>
  <si>
    <t>AELQCCTMLYSFDAEVDDPHELTVFEGSSLYIIAFGDGWLRVRNAKGDDGFIPESYVKLDRE</t>
  </si>
  <si>
    <t>VAE_1191</t>
  </si>
  <si>
    <t>KPLGQCKILYRFIAKEDDDDELNIECGEKLLIMDRKDGWTVATSARGDIGYIPSDYVSAKRE</t>
  </si>
  <si>
    <t>VAE_1192</t>
  </si>
  <si>
    <t>QVIYTGRVLYSFEALGDDVEELTVVEGEHLSIVETDGGWIKCRDAQGVEGFVPASYLYFAGQ</t>
  </si>
  <si>
    <t>VAE_1193</t>
  </si>
  <si>
    <t>AESQWCTVLYEFDAEDDDPDELAISEGEYVYIFAMDVGWLRARCAPGMDGYVPAAYIKLDQD</t>
  </si>
  <si>
    <t>VAE_1194</t>
  </si>
  <si>
    <t>GPSILCKLLYEFDATLDDPDELNIESGQALVITANNDGWL-VKNARGADGYLPSQYVKLPQE</t>
  </si>
  <si>
    <t>VAE_1195</t>
  </si>
  <si>
    <t>EYMLTVRVLYSFLASDDDEEELTVTEGEELDIVEQ-EGWTKIRLAGGQEGFVPESYLTCHDD</t>
  </si>
  <si>
    <t>VAE_1196</t>
  </si>
  <si>
    <t>KVIGQAIANYRFQGKEDDYDEIQIVEGEKVLVLERGSEWTVALSAAGVEGYVPLNYISATGK</t>
  </si>
  <si>
    <t>VAE_1197</t>
  </si>
  <si>
    <t>PIEEFYEMLSPFAAQADDGTELGVHEGQIICLIAKFDGWALVRNATGLKGVLPISYVDPVPE</t>
  </si>
  <si>
    <t>VAE_1198</t>
  </si>
  <si>
    <t>GNSVLAQALYSFDQTLDDPDEPTVAEGEAVVIFANDVEWLIIKCADGADGFVPASYLKLPQ-</t>
  </si>
  <si>
    <t>VAE_1199</t>
  </si>
  <si>
    <t>QPSQQCKQLYSFDANTDDPQELTVEKGELLLIVGHGDGWLQVRNARGGTGFIPSSYVKLDQE</t>
  </si>
  <si>
    <t>VAE_1200</t>
  </si>
  <si>
    <t>TAPEYVVALHDYNAHNDDATCLAFRAGQVIRVFNRDTGWWDGELANGRRGWFPSNYVSAEVS</t>
  </si>
  <si>
    <t>VAE_1201</t>
  </si>
  <si>
    <t>GGSEHVLAMHDFVQTTDDPTCLSFRAGQVIHVLNRDAGWWDGELAEGQRGWFPSNYVSEEER</t>
  </si>
  <si>
    <t>VAE_1202</t>
  </si>
  <si>
    <t>TAPEYVVALHDYNATSDDATCLAFRAGDVIHVTNRDTGWWDGELANGRRGWFPSNYVEAEES</t>
  </si>
  <si>
    <t>VAE_1203</t>
  </si>
  <si>
    <t>IGSEFVLAMHDFVSQTDDATCLSFRAGQVIHVLNRDPGWWDGELAEGQRGWFPSNYVTASLG</t>
  </si>
  <si>
    <t>VAE_1204</t>
  </si>
  <si>
    <t>LGSEHVLALHDYKQNDDDATCLAFRAGQVIHVLNRDQGWWDGELADGRRGWFPSNYVTAEER</t>
  </si>
  <si>
    <t>VAE_1205</t>
  </si>
  <si>
    <t>DSFEYVQAMHDFASGNDDATCLSFRAGQKIRVLNRDPGWWDGELADGQRGWFPSNYVDADET</t>
  </si>
  <si>
    <t>VAE_1206</t>
  </si>
  <si>
    <t>TAPEYVVALHDYNAHSDDATCLAFRAGDVIHVYNRDTGWWDGELANGRRGWFPSNYVTAEES</t>
  </si>
  <si>
    <t>VAE_1207</t>
  </si>
  <si>
    <t>DSPEYVHALHDYASGNDDATCLSFRAGQKIRVLNRDPGWWDGELADGRRGWFPSNYVDADLT</t>
  </si>
  <si>
    <t>VAE_1208</t>
  </si>
  <si>
    <t>RSSEYVLAMHDFASGNDDATCLSFNAGQVIHVLNRDPGWWDGEIADGARGWFPSNYVDADVG</t>
  </si>
  <si>
    <t>VAE_1209</t>
  </si>
  <si>
    <t>QVPEYVLAMHDFEQHNDDATCLSFRAGQVIRVLNRDPGWWDGELADGQRGWFPSNYVSQDEG</t>
  </si>
  <si>
    <t>VAE_1210</t>
  </si>
  <si>
    <t>APTFYVRCMYEYEADDDDHDSLPFRKNEIIQIINQLEGWWDAVVANGVVRWFFSNFTEVISS</t>
  </si>
  <si>
    <t>VAE_1211</t>
  </si>
  <si>
    <t>GPSMLVIALYDFDSTDDDPGSLSFRSGDVIQVLEQSAGWWDGVCA-DVEGWAPSNYIQLVI-</t>
  </si>
  <si>
    <t>VAE_1212</t>
  </si>
  <si>
    <t>RPNFYVVCMHEYNATDDDSDSLPFRKNEIVDIINQTEGWWDAEGANGRVRWFFSTFTEVISS</t>
  </si>
  <si>
    <t>VAE_1213</t>
  </si>
  <si>
    <t>IPSMYVRALYDFDSDDDDPGSLSFRQGDSLQVLTQLEGWWDGVCADDVVGWAPSNYYQLVID</t>
  </si>
  <si>
    <t>VAE_1214</t>
  </si>
  <si>
    <t>LGSTSVKAMYDYDADDDDPDSLSFRMDEIIQVVRQLPGWWDAVIANGVVGWFPSNFTELISS</t>
  </si>
  <si>
    <t>VAE_1215</t>
  </si>
  <si>
    <t>SPAFYVRALFDFETDDDDRTSLSFRRGDIIEVLKQLEGWWDGVRADNTVGWIPSNYYTEETT</t>
  </si>
  <si>
    <t>VAE_1216</t>
  </si>
  <si>
    <t>APTFYVVCMHEYNADDDDSDSLPFRKNEIVQIINQLEGWWDAVVANGRVRWFFSTFTEVISS</t>
  </si>
  <si>
    <t>VAE_1217</t>
  </si>
  <si>
    <t>ISAFYVRALFDFEADDDDRDSLSFRRGDIIEVETQLEGWWDAVRANNVVGWWPSNYYCEELT</t>
  </si>
  <si>
    <t>VAE_1218</t>
  </si>
  <si>
    <t>APAFYVLALFDFDSDDDDPTSLSFSRGDIIEVLTQLEGWWDGIMADNVRGWIPSNYYRLLTR</t>
  </si>
  <si>
    <t>VAE_1219</t>
  </si>
  <si>
    <t>QPILYVRALYDFESDDDDHTSLSFRKGDIIQVLKTLEGWWDGVVADDTVGWIPSNYCREARQ</t>
  </si>
  <si>
    <t>VAE_1220</t>
  </si>
  <si>
    <t>TRCSRFRAIVPFPANSDDDIELSFKPGDIVYVHKKQKGWWTHQRATHRTGLFPASYVLPFV-</t>
  </si>
  <si>
    <t>VAE_1221</t>
  </si>
  <si>
    <t>GGVERFRCIFPYPPNSDDPIELALRVGDIIYVHEKHAGWYTHQRARGKTGLFPASFVEPD-K</t>
  </si>
  <si>
    <t>VAE_1222</t>
  </si>
  <si>
    <t>TRRSRFRALADFPANNDDSYELSFKPNDIVYVHRKRKGWWTGERATHRTGLFPASYVNPFSG</t>
  </si>
  <si>
    <t>VAE_1223</t>
  </si>
  <si>
    <t>VGSERFRCIFPYPPNSDDPIELELRVGDIIYVHRKWKGWYTLQRARGKTGLFPASFVEKFV-</t>
  </si>
  <si>
    <t>VAE_1224</t>
  </si>
  <si>
    <t>TRVYRFRCIFPFPANSDDPIELELRKGDIIFVHLKRKGWYTHARATGRTGLFPASFVEPNE-</t>
  </si>
  <si>
    <t>VAE_1225</t>
  </si>
  <si>
    <t>VVASRFRCIVPYPPNSDDDIELELRVGDIIYVHKKWNGWYTHQHATGATGLFPASFVEPFE-</t>
  </si>
  <si>
    <t>VAE_1226</t>
  </si>
  <si>
    <t>TRRSRFRALVDFPANNDDSIELSFKPNDIVYVHKKQKGWWTGERATHRTGLFPASYVLPFS-</t>
  </si>
  <si>
    <t>VAE_1227</t>
  </si>
  <si>
    <t>VRASRFRCIYPYPPNSDDDIELELRVGDIIYVHRKWNGWYTHSHATGATGLFPASFVEPFVT</t>
  </si>
  <si>
    <t>VAE_1228</t>
  </si>
  <si>
    <t>VRVYRFRCIVPYPPNSDDDIELELQVGDIIYVHRKWKGWYKHQHATGKTGLFPASFVEPCV-</t>
  </si>
  <si>
    <t>VAE_1229</t>
  </si>
  <si>
    <t>VVMERFRCIVPYPPNSDDDIELELRVGDIIYVHKKQKGWYTHQRARGKTGLFPASFVEPAT-</t>
  </si>
  <si>
    <t>VAE_1230</t>
  </si>
  <si>
    <t>AVRKVTVALHDFEAAEDDSGELSVKVGHWITVLLLFEYWVHARNATGRSGLMPWAYLENIRM</t>
  </si>
  <si>
    <t>VAE_1231</t>
  </si>
  <si>
    <t>VNGSLLSVTFAYDPTLDDPDEIALLKGDLVRFTAILDGWCQGKNATLGIGAFPVYVCKLSQ-</t>
  </si>
  <si>
    <t>VAE_1232</t>
  </si>
  <si>
    <t>GARKVAVALHDFNAASDDSGSLSVKVNTRITVLEEFAAYWYAENATGRSGLIPYTYTEVISS</t>
  </si>
  <si>
    <t>VAE_1233</t>
  </si>
  <si>
    <t>IGGSIFSVVFAYDPHYDDPDEIALLKGDLVRFFAHYDGWLQGSCATEGHGAFPVQCLKLSQI</t>
  </si>
  <si>
    <t>VAE_1234</t>
  </si>
  <si>
    <t>LKDTYSPAESWFDAINDDPDELALCKGKLIFVSRLFPGWGQGANATGAEGTLPVRVLKLNQG</t>
  </si>
  <si>
    <t>VAE_1235</t>
  </si>
  <si>
    <t>DVPARFLVVYNYAPVADDDDEIPLSRGDVVEIIQVFNGWFFGINATQKQGIFPLGFLDKRNT</t>
  </si>
  <si>
    <t>VAE_1236</t>
  </si>
  <si>
    <t>AARKVAVALHDFNAASDDSGMLSVKVNHRITVLKEFEYYWYAENATGRSGLLPLTYTEVISS</t>
  </si>
  <si>
    <t>VAE_1237</t>
  </si>
  <si>
    <t>DQLARFLVVYNYAPTADDDDELPLFRGDVVEIIQVFNGWGFGINATGKQGIFPLIFLDKQNT</t>
  </si>
  <si>
    <t>VAE_1238</t>
  </si>
  <si>
    <t>AQTPRFRVVYNYCPEDDDPDEMALMKGDTVQIIQVFEGWCIGWNATRKVGIFPLQFIDKRTD</t>
  </si>
  <si>
    <t>VAE_1239</t>
  </si>
  <si>
    <t>QVIYQRIVRQTYEPLEDDDDEIDLVPGDHVLICKTYGGWIYGRNATQVGGMFPAGALSQAGQ</t>
  </si>
  <si>
    <t>VAE_1240</t>
  </si>
  <si>
    <t>FPNTELVVEHDNDPCVDDDGELSVKKGDWATVINQ--GDVYVHVANGRSGFVPQTNCKLFVH</t>
  </si>
  <si>
    <t>VAE_1241</t>
  </si>
  <si>
    <t>GPYSKMSVLFTFSATLDDPDDIAVASGQKVKLLELSDDWLYINTAAHKIGFLPVEYISIKEI</t>
  </si>
  <si>
    <t>VAE_1242</t>
  </si>
  <si>
    <t>GAYTLAVVAHDASPTSDDEGELSVKQNDWATVINQT-GDWYVEGANGRSGFVPHTFISLFHS</t>
  </si>
  <si>
    <t>VAE_1243</t>
  </si>
  <si>
    <t>DPSSKMSILYEFLACDDDPDDIAVLRGSLVKLLYR-DDWLYINCADEDEGFIPVQYAIIQLI</t>
  </si>
  <si>
    <t>VAE_1244</t>
  </si>
  <si>
    <t>LGDSKMQVQFDFKPINDDPPELSVKPGETVTVIYRSPNWLRVRCANGKEGFVPKRVCTHNEG</t>
  </si>
  <si>
    <t>VAE_1245</t>
  </si>
  <si>
    <t>DPATRMQVLYNFAACADDEDDIDVTRGEVVK-LYRNGNWMYVIRASRMEGFVPRGYCKLEVT</t>
  </si>
  <si>
    <t>VAE_1246</t>
  </si>
  <si>
    <t>LADTEAVVAHDNIPCVDDDGELSVKQNDTATVINR--GDWYVEVANGRSGFVPHTNCYLFVS</t>
  </si>
  <si>
    <t>VAE_1247</t>
  </si>
  <si>
    <t>DPAIRLLVVYNFAACADDEDELSVPRGEVVT-LYRNGNWIYVIRASGDEGFVPREYCKLELT</t>
  </si>
  <si>
    <t>VAE_1248</t>
  </si>
  <si>
    <t>DPNCRLQVLYNFHACADDDDDVAVYRGEVVKTLYREGNWIYVIRADENEGFVPRSYCIMFVN</t>
  </si>
  <si>
    <t>VAE_1249</t>
  </si>
  <si>
    <t>QPITPLQVLQGFDACGDDVDDIQVVRGEKVKTLYTQDDWVYVLDADQVEGFIPAGYCKLAGQ</t>
  </si>
  <si>
    <t>VAE_1250</t>
  </si>
  <si>
    <t>ARLFEVRAIWDFQGEDDDSDDLAFSPGEIIEVVEETNDWWTGRVANGREGGFPSNHVTKISS</t>
  </si>
  <si>
    <t>VAE_1251</t>
  </si>
  <si>
    <t>GGSSKARALWAYNGRDDDDGDLSFAKGDLIEIVAETNDWWVGKCARGKIGLFPSNYVEKLQA</t>
  </si>
  <si>
    <t>VAE_1252</t>
  </si>
  <si>
    <t>TATVEVRTIWDFSAADDDSDDLAFKSNEIVEVLESKNDWWTGKHANARSGGIPSTRVTKISS</t>
  </si>
  <si>
    <t>VAE_1253</t>
  </si>
  <si>
    <t>PGSSRARALWAYNGREDDLGDLSFSKGDVIEIVAETNDWWTGRCARGKQGLFPSNYVEKLPA</t>
  </si>
  <si>
    <t>VAE_1254</t>
  </si>
  <si>
    <t>LKDTQVRAIWGYNGEEDDLNDLQFSKGEIIEIVAESNDWWTGRCANGREGLFPSNHVEKLES</t>
  </si>
  <si>
    <t>VAE_1255</t>
  </si>
  <si>
    <t>SSAPRARALWGYNGREDDPNDLSFYQGDIIDIVEETNDWWTGRVARGVQGLFPSNYVERLET</t>
  </si>
  <si>
    <t>VAE_1256</t>
  </si>
  <si>
    <t>TALFQVRTIWDFEAAEDDSDDLAFKPGEIVEVLDSTNDWWTGRVANAREGGLPSTHVKKISS</t>
  </si>
  <si>
    <t>VAE_1257</t>
  </si>
  <si>
    <t>SSAVRARALWGYNGEEDDPNDLSFSSGDIIDIVQEKNDWWTGRRARGDQGLFPSNHVEMLNT</t>
  </si>
  <si>
    <t>VAE_1258</t>
  </si>
  <si>
    <t>AQTPRARALWGYNGDEDDLNDLSFRAGDIIEIFEEKNDWWTGRCARGKQGLFPSNYVERLTT</t>
  </si>
  <si>
    <t>VAE_1259</t>
  </si>
  <si>
    <t>QVIPEARALWGYNGEGDDPNDLSFVPGDIIEIVEE-NDWWTGRVARGKQGLFPSNYVEKLGQ</t>
  </si>
  <si>
    <t>VAE_1260</t>
  </si>
  <si>
    <t>TVRSRFRCLVPYPANGDDEYELELKLNSIIYVHRKRDGWYTHARATGRTGVFPASFVTFCC-</t>
  </si>
  <si>
    <t>VAE_1261</t>
  </si>
  <si>
    <t>HRSVRFRCITPYPPNSDDPIELELQVGDIVVVQEKRAGWYTHKRATDKTGLFPASFVELDQK</t>
  </si>
  <si>
    <t>VAE_1262</t>
  </si>
  <si>
    <t>TARSRFVALAPYPANNDDSDELSLKNNSIIYLTEKRDGWYTGERATGRSGVFPASYVTEFSS</t>
  </si>
  <si>
    <t>VAE_1263</t>
  </si>
  <si>
    <t>HHEAIFRCIFPYPPNSDDPIELELRVGDIVYVHKKRKGWYTLSRATHKTGLFPASFVEPTQ-</t>
  </si>
  <si>
    <t>VAE_1264</t>
  </si>
  <si>
    <t>TKSTRFRCIVPYPPNSDDEIELELSKGDIIFVSKKRDGWYTHARATGKTGLFPASFVKANE-</t>
  </si>
  <si>
    <t>VAE_1265</t>
  </si>
  <si>
    <t>SVAANFRCVVPYPPNSDDEIELELRVGDIVYVHRKQDGWFTHAAATHCTGLFPGSFVEKACT</t>
  </si>
  <si>
    <t>VAE_1266</t>
  </si>
  <si>
    <t>TARYRFVALVPYPANGDDSDELSLKLNGIIYLHRKQDGWYTGERATGRSGVFPASYVTACSS</t>
  </si>
  <si>
    <t>VAE_1267</t>
  </si>
  <si>
    <t>TRAAPFRCVYPYPPNSDDDYELELRRGDIIYVHKKRDGWFTHSVATGDTGLFPASFVEKFCT</t>
  </si>
  <si>
    <t>VAE_1268</t>
  </si>
  <si>
    <t>ARSAPFTCIVPYPPNSDDEYELELSVGDIVYVHKKRDGWYKHTVATHATGLFPASFVEKCRT</t>
  </si>
  <si>
    <t>VAE_1269</t>
  </si>
  <si>
    <t>QVISRFRCIVPYPPNSDDVYELELRVGDIVYVHRKQDGWYTHARATQKTGLFPGSFVEQAG-</t>
  </si>
  <si>
    <t>VAE_1270</t>
  </si>
  <si>
    <t>QALKQAQACYTYKAQEDDSDESSFKQNEIITILNEVEGWWMGELANNRSGLFPSTYTEVISS</t>
  </si>
  <si>
    <t>VAE_1271</t>
  </si>
  <si>
    <t>GGYSKVRALYDFDGTNDDPADLAFLKGDVIRVTARLASWWQGKLAAGQEGIFPSNYVKISQI</t>
  </si>
  <si>
    <t>VAE_1272</t>
  </si>
  <si>
    <t>RARKVAVCGYHYNAASDDSDESSFKVNERITILNEVQGWWMGE-ANNRSGLFPTTHTEVISS</t>
  </si>
  <si>
    <t>VAE_1273</t>
  </si>
  <si>
    <t>IGFSKVQALYDFDGETDDPSDLAFLKGDLIRVTASPDDWWQGSLAHGKVGMFPSNYVKILQI</t>
  </si>
  <si>
    <t>VAE_1274</t>
  </si>
  <si>
    <t>LGDTQVRALYDFKGQEDDPSELSFKKGDIITVLDLVPSWWYGELANNTFGLFPVNYTELLEG</t>
  </si>
  <si>
    <t>VAE_1275</t>
  </si>
  <si>
    <t>QSPFRVMALFDFAGQEDDDGLLPFFRGDIIEVIQT-NHWWRGTLASGKQGNFPSNYVRKLNT</t>
  </si>
  <si>
    <t>VAE_1276</t>
  </si>
  <si>
    <t>QARKVAVCCYTYNAASDDSDESSFKVNERITILNEVEGWWMGE-ANNRSGLFPTTFTEVISS</t>
  </si>
  <si>
    <t>VAE_1277</t>
  </si>
  <si>
    <t>DSNFRVQALFDFAGQEDDDGELPFYRGDIIEVIQQTNMWWHGELASGKQGQFPANYVEKLNT</t>
  </si>
  <si>
    <t>VAE_1278</t>
  </si>
  <si>
    <t>ASTFRVRALYDFAGQEDDEGLLPFRRGDIIEVVDSTNEWWKGSFAHGQQGMFPSNYVCKFND</t>
  </si>
  <si>
    <t>VAE_1279</t>
  </si>
  <si>
    <t>KVIYAVIALYDFEGQIDDDGDLDFVQGDKISVTKRDGHWWRGRLAAGKIGIFPSNYVSALGQ</t>
  </si>
  <si>
    <t>VAE_1280</t>
  </si>
  <si>
    <t>TACFVAVVLHDFHADNDDEDESSLKVDAKVTILEK-EMSQ-GEFANDRVGLIPATYTEWIRV</t>
  </si>
  <si>
    <t>VAE_1281</t>
  </si>
  <si>
    <t>GGSSIVYAQVAYDDTTDDPGHLAFLSGDLIRVFANPAGWWQGKCALGPEGMFPVNFVKLSQ-</t>
  </si>
  <si>
    <t>VAE_1282</t>
  </si>
  <si>
    <t>TATKVAVVLHDFNAASDDSDESSLKVDARVTILNEVTAQKERE-ANRRSGLIANTYTEVISS</t>
  </si>
  <si>
    <t>VAE_1283</t>
  </si>
  <si>
    <t>AGSSIVQAQYNYDSHTDDPGGLAFLQGDVIRVIAQPHGWWQGSCALGKVGMFPVNVVKLSQR</t>
  </si>
  <si>
    <t>VAE_1284</t>
  </si>
  <si>
    <t>LGDSIAFALDDYDAINDDPDELSLCLGALIRILRKSPSWWYGECANHRFGLFPQNYVELNEG</t>
  </si>
  <si>
    <t>VAE_1285</t>
  </si>
  <si>
    <t>SSIPRVLAVYNYASDADDDHQLPFVRGDVIEVIQK-NGWWFGCRASGKQGWFPANHVRDEET</t>
  </si>
  <si>
    <t>VAE_1286</t>
  </si>
  <si>
    <t>TACKVAVVLHDFNAASDDSDESSLKVDARVTILNEREVSQDRE-ANDRSGLMHATYTEVISS</t>
  </si>
  <si>
    <t>VAE_1287</t>
  </si>
  <si>
    <t>ASAIRVLAVYDYAAGADDDWELSFDRGTVIEVIQKNNGWWFGSRASGKQGWFPKNYVLRELT</t>
  </si>
  <si>
    <t>VAE_1288</t>
  </si>
  <si>
    <t>ARLFRGRAVYNYASEFDDPGQLPFTQGDVIEVIQKRNGWWEGSLAPGKNGWFPKNHVHFETR</t>
  </si>
  <si>
    <t>VAE_1289</t>
  </si>
  <si>
    <t>QVIYQVIARFRYERLGDDDKCLDFVKGDVILVTETDGGWWIGRDAKGKGGWFPANHVTAAGQ</t>
  </si>
  <si>
    <t>VAE_1290</t>
  </si>
  <si>
    <t>AANPCFVVLYQYEATSDDSSSMSVKKDDVLTVLREDEHWWLAKKADTKEGWVPGTYLEECKG</t>
  </si>
  <si>
    <t>VAE_1291</t>
  </si>
  <si>
    <t>PNYVKFEAAYDFVGEEDDAGELPLASGRVVVINENEAGWSLVATAHGKIGWVPTNYIKLSQI</t>
  </si>
  <si>
    <t>VAE_1292</t>
  </si>
  <si>
    <t>RATKVAVVLHQYSADSDDSDAMSVKKDDRLTVLEEDAQWWLGRKANDKLGLVPATYLEGISS</t>
  </si>
  <si>
    <t>VAE_1293</t>
  </si>
  <si>
    <t>PMLPKYEAAGDFVGTGDDAGELSLSFGSLVDISRSEPGWSLVKTADGEEGWVPTNYLKLEQI</t>
  </si>
  <si>
    <t>VAE_1294</t>
  </si>
  <si>
    <t>LKDTKFQAAYEFDGTGDDEGEIPIKQNDVLFVLLKSEGWWLAKKADGKEGWVPSAYMKESKG</t>
  </si>
  <si>
    <t>VAE_1295</t>
  </si>
  <si>
    <t>SSFPRWLAVFDFAGENDDPSELALTKGEYVEIIQKSNGWSLAKKADGVQGWVPTNYLRKENG</t>
  </si>
  <si>
    <t>VAE_1296</t>
  </si>
  <si>
    <t>AANKVAVVLHEYLATSDDSDSMSVKKDDRLTVLRESEHWWLGKKANTKEGLVPGTYLEEISS</t>
  </si>
  <si>
    <t>VAE_1297</t>
  </si>
  <si>
    <t>SSLPRWLAVFNFAGEGDDPSELALSKGDTVEVIQKNNGWSLAKKADGNQGWVPSAYLHKEND</t>
  </si>
  <si>
    <t>VAE_1298</t>
  </si>
  <si>
    <t>RSVPQWKAACDFASSGDDEGELSLSKGELVEIVRKKNGWSLAKKADGNEGWVPTNYIKEEKP</t>
  </si>
  <si>
    <t>VAE_1299</t>
  </si>
  <si>
    <t>QVIPPWEARYDFEGEEDDPKELPLVKGEVVYIEKTDGGWSLAKDADGVEGWVPTNYLTEAKQ</t>
  </si>
  <si>
    <t>VAE_1300</t>
  </si>
  <si>
    <t>IDFEFVYAYATFVATVDDEGQANATKGETMVLLDDSNYWWLVRVADESIGYLPAEHIETPTE</t>
  </si>
  <si>
    <t>VAE_1301</t>
  </si>
  <si>
    <t>IDFEFVYALHHFSAMLDDDGQANAAKGDAMFLLDDSNYWWLVKCAAGSIGYIPAEIEETPTE</t>
  </si>
  <si>
    <t>VAE_1302</t>
  </si>
  <si>
    <t>IDFEFVYSYTHFVATLDDDGQASAAKNEAMTLLDDSNYWWLVKVADDSIGYIPAEHNLTPTE</t>
  </si>
  <si>
    <t>VAE_1303</t>
  </si>
  <si>
    <t>IDFEFVYALHTFLATVDDEGQANAGKGDTMVLLDDSNYWWLVRCADGSIGYLPAEHIETPTE</t>
  </si>
  <si>
    <t>VAE_1304</t>
  </si>
  <si>
    <t>IDFEFVYALHTFVATVDDEGQANAFKGDTMVLLDDTNYWWLVRIADHSIGYLPARHIETPTE</t>
  </si>
  <si>
    <t>VAE_1305</t>
  </si>
  <si>
    <t>IDFEFVYALHNFVATVDDEGQANAVKGDHMVLLDDSNYWWLVRVADGSIGYLPAEHIETPTE</t>
  </si>
  <si>
    <t>VAE_1306</t>
  </si>
  <si>
    <t>IDFEFVYAFATFVATVDDEGQASATKNETMTLLDDSNYWWLVRVADESIGYLPAEHINTPTE</t>
  </si>
  <si>
    <t>VAE_1307</t>
  </si>
  <si>
    <t>IDFEFVYALHNFVATVDDEGQANAAKGDTMVLLDDSNYWWLVRVASASIGYLPAEHIETPTE</t>
  </si>
  <si>
    <t>VAE_1308</t>
  </si>
  <si>
    <t>IDFEFVYALHTFVATVDDEGQANAVKGDHMVLLDDSNYWWLVRDADGSIGYLPAEHIETPWE</t>
  </si>
  <si>
    <t>VAE_1309</t>
  </si>
  <si>
    <t>AALHNATAQYDYHAESDDEDELSIYENDFVTVLNEDGDWTRVRKANGESGLVPTTHLECHWY</t>
  </si>
  <si>
    <t>VAE_1310</t>
  </si>
  <si>
    <t>GGSVKCTVLYAFDETTDDPNSPAIAEGEELVLFDNLDGWLRAKCADHTDGFVPNSYLQISEY</t>
  </si>
  <si>
    <t>VAE_1311</t>
  </si>
  <si>
    <t>GATCVAVAQYDYSAASDDDDELSLKENDAVTVLNEDEDGWRVRHANGESGLVPTTHLEVIWD</t>
  </si>
  <si>
    <t>VAE_1312</t>
  </si>
  <si>
    <t>PGSGKCTVLSEFDGHTDDPNTIAMTEGEQLRLIASDDGWLIARCAKEMDGFVPKSYLQISQN</t>
  </si>
  <si>
    <t>VAE_1313</t>
  </si>
  <si>
    <t>LGDGYCFAEYEYDAISDDEDELSICENEEVFVLEEDPGWTYVRCAKGEDGFVPTSYLKCNEY</t>
  </si>
  <si>
    <t>VAE_1314</t>
  </si>
  <si>
    <t>DSAGRCLVLFYFAGGADDEGTIPMVRGEVLEIIESDNGWTRVRRASQKEGFVPRSYLDCERY</t>
  </si>
  <si>
    <t>VAE_1315</t>
  </si>
  <si>
    <t>AALGVAVAQYDYEAASDDEDELSLKENDFVTVLNEDGDGWRVRKANGESGLVPTTILEVIWY</t>
  </si>
  <si>
    <t>VAE_1316</t>
  </si>
  <si>
    <t>DSAGRCLALFTFAGGADDEGTLPMSRGEVLEIIQFDNGWT-VRRASEKEGFVPRSYLDCELY</t>
  </si>
  <si>
    <t>VAE_1317</t>
  </si>
  <si>
    <t>ASLGRCRVLSSFAQENDDEVTMTMTEGEELEIVEQDEGWTRVRKASSEEGFVPHAYIDCEWY</t>
  </si>
  <si>
    <t>VAE_1318</t>
  </si>
  <si>
    <t>QVIYQCMVLYQFKGKGDDEGTIDIVEGEHLLLIERQGGWTRARDADQEEGFVPASYLYMAGY</t>
  </si>
  <si>
    <t>VAE_1319</t>
  </si>
  <si>
    <t>AANFVAVCLHDFQADSDDESEISLKKDETVTILEQSEMWFDREKANDRVGLEPSTFVEEITV</t>
  </si>
  <si>
    <t>VAE_1320</t>
  </si>
  <si>
    <t>GGSSICYATFAYDDTTDDPGGLSFLSGDLIRVFAKLAGWWQGKCADGEEGWFPSSYVFLSQI</t>
  </si>
  <si>
    <t>VAE_1321</t>
  </si>
  <si>
    <t>TATCVAVCLHDFSATSDDSDEISLKVEERVTILRELTPQKERESANHRSGLIASTFTEVISS</t>
  </si>
  <si>
    <t>VAE_1322</t>
  </si>
  <si>
    <t>AGSSIVTAQYASDDHTDDPGGLSFLQGDVIRVIAKNYGWWQGSCALGKVGWFPSNYVHLSQI</t>
  </si>
  <si>
    <t>VAE_1323</t>
  </si>
  <si>
    <t>LGDSIAFALFDFKAINDDPGEIAFCHGELIRILELSPGWWYGACAHHTFGWFPQSFVELNEG</t>
  </si>
  <si>
    <t>VAE_1324</t>
  </si>
  <si>
    <t>SSIFRVLAVYNYASGGDDHHQLSFDRGDVIEVIQV-EGWWFGHKASGKQGWFPSNYVKEEET</t>
  </si>
  <si>
    <t>VAE_1325</t>
  </si>
  <si>
    <t>TANFVAVCLHDFQADSDDSDEISLKVDERVTILEESTMSFDRESANHRSGLLHSTFTEVISS</t>
  </si>
  <si>
    <t>VAE_1326</t>
  </si>
  <si>
    <t>DSLIRVLAVYDYAAGDDDDSQLPFDRGEVIEIIQVNEGWWFGSVASGKQGWFPKEHVKRELT</t>
  </si>
  <si>
    <t>VAE_1327</t>
  </si>
  <si>
    <t>AMLFRFRAVYNYASEIDDPGQLSFTKGDVIEVIQQREGWWEGSLAQGKAGWFPSSYVHEERD</t>
  </si>
  <si>
    <t>VAE_1328</t>
  </si>
  <si>
    <t>QVIYQVIARQTYERLGDDVKCLSFNKGDKILVIEKDGGWWSGRYADGVIGWFPSNYVKEAGQ</t>
  </si>
  <si>
    <t>VAE_1329</t>
  </si>
  <si>
    <t>AEIPYATALHDFHAKCDDSDEISLKAGQSLTVLRERDGWWAGRFATDRAGIVPTGFLE-IVD</t>
  </si>
  <si>
    <t>VAE_1330</t>
  </si>
  <si>
    <t>GGSVIGYVKYAFDPTLDDPAELMCAAGDLVRLTERVDEWLRAKNADGKEGIMPVDYLK-KI-</t>
  </si>
  <si>
    <t>VAE_1331</t>
  </si>
  <si>
    <t>GATKLAVALHDFKAALDDSDEISLKAGQTLTVLEELDGWWMGKDANDRSGLFPTTFLE-I--</t>
  </si>
  <si>
    <t>VAE_1332</t>
  </si>
  <si>
    <t>IGSIIRIIKYSFDPEYDDPSELRCYAGDLVELIADVDEWLYACNASGVHGIIPVQYLD--ID</t>
  </si>
  <si>
    <t>VAE_1333</t>
  </si>
  <si>
    <t>LGSTHAIVKYEFDGINDDPDELSCCAGQLLRVLKESDGWVRAADATGRFGIVPVNYLT--EG</t>
  </si>
  <si>
    <t>VAE_1334</t>
  </si>
  <si>
    <t>DVATRRIVKFSFAGEADDEGELPCSAGDVVEIIRHVDEWIIASRATGAAGIVPLGYLD--VT</t>
  </si>
  <si>
    <t>VAE_1335</t>
  </si>
  <si>
    <t>LAIKYAVALHDFEAACDDSDEISLKAGQSLTVLREHDGWWMGSQANERSGLFPTTFLE-IVD</t>
  </si>
  <si>
    <t>VAE_1336</t>
  </si>
  <si>
    <t>DEAARAIVKFSFAGDADDDGELPCGAGQVVEIIEHVDEWVYATRATGVEGKVPLNYLD--LT</t>
  </si>
  <si>
    <t>VAE_1337</t>
  </si>
  <si>
    <t>DGSLYRRVKFKFEGDCDDPGELACGAGDVVEIIKDVDQWCYACDATGVAGIVPVSYLD--VD</t>
  </si>
  <si>
    <t>VAE_1338</t>
  </si>
  <si>
    <t>QVQYPGMVKYSFQGKGDDVGELACVAGDHVSLIDHVDEWTIARNAKGMAGIIPDGYLS--GD</t>
  </si>
  <si>
    <t>VAE_1339</t>
  </si>
  <si>
    <t>LRKNQAVASYTFDPDQDDPGDLGFGKGEVIDVLKRTEQWWTGRIANGKEGIFPSNYVKAA--</t>
  </si>
  <si>
    <t>VAE_1340</t>
  </si>
  <si>
    <t>GGKNEAIALYTFSATQDDDGDLGFKKGDIITIIKKTADADTGKIAGTRHGIFPSNYVELSTK</t>
  </si>
  <si>
    <t>VAE_1341</t>
  </si>
  <si>
    <t>LAKNQVVASYTFNPEQDDPGDLSFAKGEVVQVLKRTAAWWTGKIANGKSGIFPSNYVKAISK</t>
  </si>
  <si>
    <t>VAE_1342</t>
  </si>
  <si>
    <t>LGKSQAIALFTFEADQDDEGDLGFKKGDIITIVKKTEDADTGRIAGEREGIFPSNYVELS--</t>
  </si>
  <si>
    <t>VAE_1343</t>
  </si>
  <si>
    <t>IGSDQAVAQYTFEPDQDDEGDLGFKKGEVIFILKRSPVNDTGRIAGHREGIFPSNYVRLS--</t>
  </si>
  <si>
    <t>VAE_1344</t>
  </si>
  <si>
    <t>LSANQALALFTFDADQDDPGDLGFKKGDVITIVKRTEKTDTGRIAGARHGIFPSNYVEMAK-</t>
  </si>
  <si>
    <t>VAE_1345</t>
  </si>
  <si>
    <t>LAKNQVVASYTFNPDQDDPGDLSFGKGEVVDVLKRTEKWWTGRIANGKSGIFPSNYVKMIS-</t>
  </si>
  <si>
    <t>VAE_1346</t>
  </si>
  <si>
    <t>LSANQAVALFTFAPDQDDPGDLGFKKGETITILKRTNVTDTGRIAGARVGIFPSNYVEMQE-</t>
  </si>
  <si>
    <t>VAE_1347</t>
  </si>
  <si>
    <t>LSKNQALALFTFEADQDDEGDLGFKKGDVITITKRTEPTDTGRIAGTREGIFPSNYVELR--</t>
  </si>
  <si>
    <t>VAE_1348</t>
  </si>
  <si>
    <t>LQKNQAIALFTFDADQDDPGDLGFKKGDVITIVKKTEQDDTGRIAGQREGIFPSNYVEAAV-</t>
  </si>
  <si>
    <t>VAE_1349</t>
  </si>
  <si>
    <t>FMNFNAVALYFYQSADDDSDFISLKQKDTVTVLNE-EGYWHAEYANGRIGLVPTTYLEGIEH</t>
  </si>
  <si>
    <t>VAE_1350</t>
  </si>
  <si>
    <t>GGSSKLYVIYDFDATTDDPNELACLKGELLRFFANPVEWLQCKTALLEEGFVPVSFVKIMQ-</t>
  </si>
  <si>
    <t>VAE_1351</t>
  </si>
  <si>
    <t>GATKVAVALYTYNSASDDSDSISLKVRDRVTVLNEVTGQWEAE-ANGRSGLVPTTYLEVISS</t>
  </si>
  <si>
    <t>VAE_1352</t>
  </si>
  <si>
    <t>IGSSIGTVIFDFDAETDDPNELAVLKGELLRLIAHPVRWLQVTCALEEDGMAPVCVVKISQR</t>
  </si>
  <si>
    <t>VAE_1353</t>
  </si>
  <si>
    <t>LGSTIAHALYEYDSIYDDPDEVSIKKGDLVRVLALSPGWLYCAEAHGTFGLVPVSYIKLNEG</t>
  </si>
  <si>
    <t>VAE_1354</t>
  </si>
  <si>
    <t>DSAARGTVVSDFQAGADDKKELPVFRGEVLEIIQTSNFWYIASRASTKQGIVPRAILDKENT</t>
  </si>
  <si>
    <t>VAE_1355</t>
  </si>
  <si>
    <t>VAE_1356</t>
  </si>
  <si>
    <t>DSAARATVLSDFAAGADDDHELSVTRGEVVEVLQQNNNWYFACRASGKQGIVPREYLDKENT</t>
  </si>
  <si>
    <t>VAE_1357</t>
  </si>
  <si>
    <t>YRAWRVTVVFDFDADNDDEGELTITRGEVLEIITMKFEWLEITKASFKCGFVPVSWIKRHND</t>
  </si>
  <si>
    <t>VAE_1358</t>
  </si>
  <si>
    <t>QVIYPRIVIQDFEAKGDDVKELDVVDGEHLSLCDTQGYWIIARDAKQVIGCVPGGFLYQAGQ</t>
  </si>
  <si>
    <t>VAE_1359</t>
  </si>
  <si>
    <t>PQKKYVTAIYDYQPQADDEGDLDFKVGDKIEVVERTEDWWTGRLAHDRQGVFPGNYTQDA--</t>
  </si>
  <si>
    <t>VAE_1360</t>
  </si>
  <si>
    <t>PAKSYVVALYDFDAQADDEGDLSFRAGDRIEIVTRTADWWTGKLANGQQGVFPGNYVKLSEG</t>
  </si>
  <si>
    <t>VAE_1361</t>
  </si>
  <si>
    <t>PNRKYATAIYDYSPQADDEGDLDFKVDEKIEVLTRTTDWWTGKLADTRQGVFPGNHTQVTC-</t>
  </si>
  <si>
    <t>VAE_1362</t>
  </si>
  <si>
    <t>PAASYVVALYDFDAQADDEGDLSFNAGDRIELVERTEDWWTGRLANGQTGVFPGNYVKLS--</t>
  </si>
  <si>
    <t>VAE_1363</t>
  </si>
  <si>
    <t>PGPKWVVALYDYDAQADDDGDLDFKAGDRIEVVERSPDWWTGRLAQGQQGVFPGNYVQLS--</t>
  </si>
  <si>
    <t>VAE_1364</t>
  </si>
  <si>
    <t>PAAQYVVALFDFAAQADDEGDLSFNAGDRIEIVQRTPDWWTGILANGQTGVFPGNYVQDE--</t>
  </si>
  <si>
    <t>VAE_1365</t>
  </si>
  <si>
    <t>PQRKYATAIYDYEPQADDDGDLDFKVDEKIEVLERTTDWWTGRLAHDRQGVFPGNTTQVA--</t>
  </si>
  <si>
    <t>VAE_1366</t>
  </si>
  <si>
    <t>PAAQYVVALYDFAAQADDEGDLSFRAGDRIEIVERTEDWWTGRVANGKTGVFPGNYVQDE--</t>
  </si>
  <si>
    <t>VAE_1367</t>
  </si>
  <si>
    <t>PAKQYVVALYDFKAQADDEGDLSFVAGDRIEIVERTGDWWTGRLANGQQGVFPGNYVQDA--</t>
  </si>
  <si>
    <t>VAE_1368</t>
  </si>
  <si>
    <t>EGVTRAIALYDFNPVEDDSGDLSFNKGEVIVVLKKSTDWWTGKVANDKEGIFPANFVEVV--</t>
  </si>
  <si>
    <t>VAE_1369</t>
  </si>
  <si>
    <t>ENSSRAIALYTFDATEDDDGDLGFKKGDVITIHEKSDDWWTGKVAGGRVGIFPANYVEEVE-</t>
  </si>
  <si>
    <t>VAE_1370</t>
  </si>
  <si>
    <t>EGVTRVVACYDFNPVEDDSGDLSFAKGEVIVVLEKSTDWDTGKVANTKAGIFPANFVDVV--</t>
  </si>
  <si>
    <t>VAE_1371</t>
  </si>
  <si>
    <t>EMVARAIALFNFDAVQDDEGDLGFKKGDVITITKKTDTWWTGKVAGGREGIFPANYVEAV--</t>
  </si>
  <si>
    <t>VAE_1372</t>
  </si>
  <si>
    <t>EKSGRAIALYTFDPVQDDEGDLSFSKGEVITVTKKSTDWWTGRIANHREGIFPANFVEVV--</t>
  </si>
  <si>
    <t>VAE_1373</t>
  </si>
  <si>
    <t>EGVAQAIALFNFHAVQDDPGDLGFKKGDVITIIKKSNDWWTGKVAGGREGTFPANYVELV--</t>
  </si>
  <si>
    <t>VAE_1374</t>
  </si>
  <si>
    <t>EGVGRVVAQYDFNPVQDDSGDLSFSKGEVIIVLKKSTDWDTGRVANDKEGIFPANFVDVV--</t>
  </si>
  <si>
    <t>VAE_1375</t>
  </si>
  <si>
    <t>EGVAQAIALFNFAAVQDDPGDLSFSKGDVITIIQKTNDWWTGKIAGGREGTFPANFVEVV--</t>
  </si>
  <si>
    <t>VAE_1376</t>
  </si>
  <si>
    <t>LGAAQAIALFNFDAVQDDEGDLGFKKGDVITIIKKTEDWWTGKVADGREGIFPANYVEAV--</t>
  </si>
  <si>
    <t>VAE_1377</t>
  </si>
  <si>
    <t>EGVTRAIALFNFEAVEDDPGDLGFKKGDVITITRKSGDWWTGKVAGGREGIFPANYVELV--</t>
  </si>
  <si>
    <t>VAE_1378</t>
  </si>
  <si>
    <t>TLPWAYVAIYPYKPQKDDSDELEFKKGDKYTVLERCQDWFKGTSATGKFGVFPGNYVEVARS</t>
  </si>
  <si>
    <t>VAE_1379</t>
  </si>
  <si>
    <t>HKPSIYSALYPYKPQNDDEDELELRDGSLYVVMDFCVGWFKGKCATQKEGVFPGNYVQPMQ-</t>
  </si>
  <si>
    <t>VAE_1380</t>
  </si>
  <si>
    <t>TAPKVYVVIYPFKAAKDDSGECEFKVDDKYTVLRRCEDWWKGKSATGRFGVFPGNYVEVMSS</t>
  </si>
  <si>
    <t>VAE_1381</t>
  </si>
  <si>
    <t>HLPAIYSALYPYKPQKDDDDELELLDGSVYHVTEKCVGWYKGSCATQICGVFPGNYVQPSQY</t>
  </si>
  <si>
    <t>VAE_1382</t>
  </si>
  <si>
    <t>LLPSIYIAIYPY-PQNDDDDELELKDGDLYFVTERCQGWFKGSSATGKFGVFPGNYVQWAEG</t>
  </si>
  <si>
    <t>VAE_1383</t>
  </si>
  <si>
    <t>QLPARYLALFPYKPQKDDPDELELWRGAVYYVTERCQGWYKGTSATDIFGVFPGNYVQKTRT</t>
  </si>
  <si>
    <t>VAE_1384</t>
  </si>
  <si>
    <t>TAPKVYVVIYPFKAAKDDSGEVEFKVDDLYTVLERCQDWWKGTSATGRFGVFPGNYVEVASS</t>
  </si>
  <si>
    <t>VAE_1385</t>
  </si>
  <si>
    <t>ALPARYLALFPYKPQKDDPDELELKRGAVYYVIERCQGWYKGSSATGICGVFPGNYVLKALT</t>
  </si>
  <si>
    <t>VAE_1386</t>
  </si>
  <si>
    <t>ALPAGYRALYPYKPQKDDDDELELRKGGVYMVTERCQGWY-GTSATQICGVFPGNYVTKARD</t>
  </si>
  <si>
    <t>VAE_1387</t>
  </si>
  <si>
    <t>QVILPYMALYPYQPQKDDPDELELVKGGKYSVTERCQGWFKGTSATDMFGVFPGNYVTQTTQ</t>
  </si>
  <si>
    <t>VAE_1388</t>
  </si>
  <si>
    <t>AANQSAVAAYDFHGTSDDEDTISIKEGDTVTVIEEDDDWVRVRKANQRSGLVATTYIECTSY</t>
  </si>
  <si>
    <t>VAE_1389</t>
  </si>
  <si>
    <t>HGSVKCRVLYEFDAQTDDPAELNVAEGEQLVLLDNSVGWLQVNCADGGDGFVPANYCQIK-I</t>
  </si>
  <si>
    <t>VAE_1390</t>
  </si>
  <si>
    <t>GAYVLAVAFYDYQGKSDDDDSISIKENDSVTVINEDDDGWNVKGANDRSLLVETTYCEVISS</t>
  </si>
  <si>
    <t>VAE_1391</t>
  </si>
  <si>
    <t>HGSISCSVLSEFDAQTDDPCELNIYEGEQLDLLEPDNGWLQINCAKGGDGFVPASYCQIDLI</t>
  </si>
  <si>
    <t>VAE_1392</t>
  </si>
  <si>
    <t>LPDTYAHALYEFDGTNDDPDIISVSEGEPVTVIEEDDGWTYVRCANGEDGLVPTRYIKLNEG</t>
  </si>
  <si>
    <t>VAE_1393</t>
  </si>
  <si>
    <t>DSAPRCQVLFNFAAGADDEGELPMSEGEVLELLEPDDGWTRVRKASGKEGFVPRSYEDYERV</t>
  </si>
  <si>
    <t>VAE_1394</t>
  </si>
  <si>
    <t>AANQSAVAAYDYDGTSDDEDTISIKENDTVTVINEDDDGWRVRKANQRSLLVATTYIEVISS</t>
  </si>
  <si>
    <t>VAE_1395</t>
  </si>
  <si>
    <t>DSAIRCTVLFNFAAGADDEGEIPMSEGEVVTVNEPDDGWTSVRVASGKLGLVPRSYKDCENY</t>
  </si>
  <si>
    <t>VAE_1396</t>
  </si>
  <si>
    <t>EQAIRCRVLFTFDATDDDEGELTVYEGEELELLEPDDGWTRVRKAGGEEGFVPRNYLKFEWN</t>
  </si>
  <si>
    <t>VAE_1397</t>
  </si>
  <si>
    <t>QVIGQCTVLYFFIATEDDEGELNIVEGEHLLLLERDFGWVRVRDADGEEGFVPHSYCYYAGQ</t>
  </si>
  <si>
    <t>VAE_1398</t>
  </si>
  <si>
    <t>AALKDYVALYTYEAASDDSDELTFKEDDLITVLESVDDWWEAEVARTRWGLFPANYVQQIKS</t>
  </si>
  <si>
    <t>VAE_1399</t>
  </si>
  <si>
    <t>GGGSVMRAIYDYDATDDDPDECSFAEGDAIVETESIDGWLTGKCARGKEGAIPANYVELN-I</t>
  </si>
  <si>
    <t>VAE_1400</t>
  </si>
  <si>
    <t>GATKSAVALYGYEAASDDSAELTLKEDRLVTVLNEVDDWWMAEGANLRSTLFPATNVQEISS</t>
  </si>
  <si>
    <t>VAE_1401</t>
  </si>
  <si>
    <t>HGGRVVRAIYDYDAHDDDPDEVSFYEGDVIINCEPIDGWLTGTCARGGWGQLPANYVELQQI</t>
  </si>
  <si>
    <t>VAE_1402</t>
  </si>
  <si>
    <t>LGDRYYRALYDYDAQNDDSDELTFKEGDPIINCRSIDGWLYGACARHKFGMLPSNYVQLNE-</t>
  </si>
  <si>
    <t>VAE_1403</t>
  </si>
  <si>
    <t>SSLRVYRAVFDYEAQDDDDDEVSFDEGDVIYNIQPIDGWMTGTVARGVQGMLPANYVEKANQ</t>
  </si>
  <si>
    <t>VAE_1404</t>
  </si>
  <si>
    <t>AALKDAVALYTYEAASDDSLELTLKEDTLVTVLNEVDDWWMAEVANTRSGLFPATNVQQISS</t>
  </si>
  <si>
    <t>VAE_1405</t>
  </si>
  <si>
    <t>DSHRVYRALFDYEAQDDDDDEVTFDEGDVIINIQSIDGWMEGTYASGNQGMLPANYVEKQND</t>
  </si>
  <si>
    <t>VAE_1406</t>
  </si>
  <si>
    <t>RSHPVYKAMYDYEAQDDDDDEVSFREGDVIINVQPIDGWMRGTLARGMWGMLPANYVELQKD</t>
  </si>
  <si>
    <t>VAE_1407</t>
  </si>
  <si>
    <t>QVIRVVRAIYDYEAQGDDDDEVSFVEGDLISNYETIDGWMEGRVARGKWGMLPGNYVEQAGQ</t>
  </si>
  <si>
    <t>VAE_1408</t>
  </si>
  <si>
    <t>AALPCAVSAYTYQAENDDSDDISLKVDETVTVLKEVDGWWRGEVANRRVGLIPKNFVEVIVM</t>
  </si>
  <si>
    <t>VAE_1409</t>
  </si>
  <si>
    <t>GGSSIVYALYDFDGTTDDPAELTFAKGDLIRFFARLVNWMQGKCADGGEGMFPVNYVQISQA</t>
  </si>
  <si>
    <t>VAE_1410</t>
  </si>
  <si>
    <t>TARKLAVSAYHYNATNDDSDDISLKVDERVTVLEEVDGNWERE-ANDRSGLIPATFVEVISS</t>
  </si>
  <si>
    <t>VAE_1411</t>
  </si>
  <si>
    <t>AGSSICTALGDFDTETDDPHELAFTKGDVIRLIASPNNWFQGRCAHGKHGIFPVNYVQISQR</t>
  </si>
  <si>
    <t>VAE_1412</t>
  </si>
  <si>
    <t>LKDTYAKAQYEYDAITDDPDDLSLKEGELVFVLYLIDNWWYGECANHRFGMFPVNFVEVNEG</t>
  </si>
  <si>
    <t>VAE_1413</t>
  </si>
  <si>
    <t>DSLQRCQALFDFARGNDDDGELPFDQGDVIELIKDDGNWYFGRVASGKQGIFPKNYVDYEKT</t>
  </si>
  <si>
    <t>VAE_1414</t>
  </si>
  <si>
    <t>TARKYAVSAYTYNAENDDSDDISLKVDETVTVLKEVDGNWRRE-ANRRSGLLPKTFVEVISS</t>
  </si>
  <si>
    <t>VAE_1415</t>
  </si>
  <si>
    <t>DSAIRALALFNFAAGVDDDRELPFDEGEVIEVIRQDGNWYFGRYASGKQGIFPANWVERELT</t>
  </si>
  <si>
    <t>VAE_1416</t>
  </si>
  <si>
    <t>ASHQRVTALFDFEGDDDDPLELTFTKGDVIELIRQKDNWYEGRLA-GKQGIFPASYVKLLVD</t>
  </si>
  <si>
    <t>VAE_1417</t>
  </si>
  <si>
    <t>QVIYQCIALYDFQRLEDDDGELDFNPGDKISLIKRQDNWLEGLDAKGKIGIFPKNYVTQAGQ</t>
  </si>
  <si>
    <t>VAE_1418</t>
  </si>
  <si>
    <t>APNTNVQVRHDFDPQVDDDDDISVPEGDTLTALYR-NGWWYVRKANRRVGLCPQEYCSSFSV</t>
  </si>
  <si>
    <t>VAE_1419</t>
  </si>
  <si>
    <t>GPYSKVSVLFTFSAQLDDAGELNVAEGEKVRVIER-NDWVNVNKADGEEGFVPHEYIKIK-I</t>
  </si>
  <si>
    <t>VAE_1420</t>
  </si>
  <si>
    <t>GAYTLAVAEHDYDPQVDDDDDISVKEDDSLTALNETNGDWNVEKANDRSGLIPQTYIEVHSS</t>
  </si>
  <si>
    <t>VAE_1421</t>
  </si>
  <si>
    <t>APSSIVSVLYTFLATMDDAGELNVTEGSTVRVMYM-DDWVYINNASGEVGFVPRAYCKIELI</t>
  </si>
  <si>
    <t>VAE_1422</t>
  </si>
  <si>
    <t>LPDSIVKVQFTFKPQVDDPDDISVCEGETVTALRLSNDWVRVNVANGRFGLCPKAYCKLNEI</t>
  </si>
  <si>
    <t>VAE_1423</t>
  </si>
  <si>
    <t>DPATRVTVLYTFAAQVDDDGELNVSRGEVVYVMEM-GDWIYVIRASGKVGFCPRGYCSSEET</t>
  </si>
  <si>
    <t>VAE_1424</t>
  </si>
  <si>
    <t>LANTDAVARHDYDPQVDDEDDISVKEDDTLTALNE-NGDWYVEKANRRSGLCPQTYCEVHSS</t>
  </si>
  <si>
    <t>VAE_1425</t>
  </si>
  <si>
    <t>DPATRVKVLYTFAAQVDDDGDLNVTRGEVVTVLEM--DWVYVIRANGKEGLCPRAYCSRELT</t>
  </si>
  <si>
    <t>VAE_1426</t>
  </si>
  <si>
    <t>EPATRGQVLYTFTAQVDDDGELNITEGESVHVVYMTEDWVYVNKASGKVGFCPRSYLKSELI</t>
  </si>
  <si>
    <t>VAE_1427</t>
  </si>
  <si>
    <t>QPITPVQVLYVFDAQGDDDGELNVVEGESVSVIER-NDWIYVRDADGVIGFVPRGYCSSAGQ</t>
  </si>
  <si>
    <t>VAE_1428</t>
  </si>
  <si>
    <t>AKNFCAVMAYGFQADSDDSDRVFLKKDETVTVLKQRSGWMRAEFANDRVGLFFDTFVEVIRV</t>
  </si>
  <si>
    <t>VAE_1429</t>
  </si>
  <si>
    <t>GGSSKVYALYDYDGRTDDPGELSFASGDLIRFFANLASWWQGKLADGPEGMAPVNYVQLSQ-</t>
  </si>
  <si>
    <t>VAE_1430</t>
  </si>
  <si>
    <t>GARKVAVMEHHFNAASDDSDSRLLKVDERVTVLNEVAGQFEAE-ANDRSGLFADTFTEVISS</t>
  </si>
  <si>
    <t>VAE_1431</t>
  </si>
  <si>
    <t>IGSSKVTALGDYDSRTDDPGELSFLQGDVIRFIAQNYSWWQGSCAPGKVGMVPVNYAKLSQR</t>
  </si>
  <si>
    <t>VAE_1432</t>
  </si>
  <si>
    <t>LKDTWAFAQYEFDAITDDPDLLAFKYGELLTVLRLSPGWLYAELANHRFGLFPQNFVELNEG</t>
  </si>
  <si>
    <t>VAE_1433</t>
  </si>
  <si>
    <t>SSAPRVLALFDYASDADDERELSFDRGDVLEIIQQSNDWWRGAFASGKQGIIPANYVRKEET</t>
  </si>
  <si>
    <t>VAE_1434</t>
  </si>
  <si>
    <t>AARKVAVMEHGFEAASDDSDRVFLKVDERVTVLKEVEGYFRAE-ANRRSGLFFATFVEVISS</t>
  </si>
  <si>
    <t>VAE_1435</t>
  </si>
  <si>
    <t>ISAARVLALFDFAAGADDDRELPFKRGDVLEVIQQNNDWWEGSVASGKQGIIPKNYVTKELT</t>
  </si>
  <si>
    <t>VAE_1436</t>
  </si>
  <si>
    <t>AQLPRGRALADYAGEDDDERELSFRRGDVLEIITQKEDWWEGSLAQGKYGIIPGNYVKLTLD</t>
  </si>
  <si>
    <t>VAE_1437</t>
  </si>
  <si>
    <t>QVIYPVIALYDYQSLGDDVKELSFVKGDHISLHDTDSQWWEGRDAKGVIGWIPANYVYQKG-</t>
  </si>
  <si>
    <t>VAE_1438</t>
  </si>
  <si>
    <t>AANKHAVASYGYEGESDDSDEVSVKENERLTVIDDKKGWWMCEQANDKEGVFPASFLRVISS</t>
  </si>
  <si>
    <t>VAE_1439</t>
  </si>
  <si>
    <t>GGGVIGIVLYDFDAQEDDPDELTVAEGDLVVILERDAEWWQCKNADGKIGVVPAQYVEESQ-</t>
  </si>
  <si>
    <t>VAE_1440</t>
  </si>
  <si>
    <t>TARKLAVASYEYNGASDDSDEVSVKENERLTVINEVAGWWMGEGANERSGLFPATFLRVISS</t>
  </si>
  <si>
    <t>VAE_1441</t>
  </si>
  <si>
    <t>AGGSIGTVLYDFDAQGDDPDELTVYEGDLVYILDDKSEWWQCNNASGEEGVVPASYVEYSQG</t>
  </si>
  <si>
    <t>VAE_1442</t>
  </si>
  <si>
    <t>LGKKYANASYDFDAESDDEDELSVKEGELLFVVDDSSDWWMCRVAHGKEGVVPAAYIKCIQR</t>
  </si>
  <si>
    <t>VAE_1443</t>
  </si>
  <si>
    <t>DSAARGLVLFDFAAEADDDDELTVSEGDVVYILDQKNDWWTIRDASGVQGVVPASYLELEGT</t>
  </si>
  <si>
    <t>VAE_1444</t>
  </si>
  <si>
    <t>TARKHAVASYEYNGASDDSDEVSVKENERLTVINEVSGWWMGEYANDRSGLFPATFLKVISS</t>
  </si>
  <si>
    <t>VAE_1445</t>
  </si>
  <si>
    <t>DSAKRALVLFDFAAEADDDDELTVKEGDVVYIEEDKNDWWTIKAASGDQGVVPASYLELINT</t>
  </si>
  <si>
    <t>VAE_1446</t>
  </si>
  <si>
    <t>ASTARGTVLYDFDAEADDDDELTVYEGDVVYILDDTNDWWKCRMASGAQGVVPAQYIEYRQT</t>
  </si>
  <si>
    <t>VAE_1447</t>
  </si>
  <si>
    <t>QVIQQGIVLYDFEAQEDDDDELTVVEGDHVSILDRQGDWWTCLDADGKEGVVPASYVELAGQ</t>
  </si>
  <si>
    <t>VAE_1448</t>
  </si>
  <si>
    <t>AFNFVAVVLFDFEVEDDDEDRISLKKDEKVTILKEREMVQ-AEKANDRVGLIHATYVEVIRV</t>
  </si>
  <si>
    <t>VAE_1449</t>
  </si>
  <si>
    <t>GGSSKHRAQVAYDATTDDPGELAFLSGDLIRVFANLAGWWQGKCALGEEGMFPVNVVQLSQ-</t>
  </si>
  <si>
    <t>VAE_1450</t>
  </si>
  <si>
    <t>TATKVAVVLHDFNEASDDSDSISLKVDERVTILNEVAAQMEAE-ANDRSGLIANTYTEVISS</t>
  </si>
  <si>
    <t>VAE_1451</t>
  </si>
  <si>
    <t>IGSSIVTAQYAYDAHTDDPGELAFLLGDVIRVIASPYGWWQGSCALGKVGMFPVNFVKLSQR</t>
  </si>
  <si>
    <t>VAE_1452</t>
  </si>
  <si>
    <t>LKDTYARVLDDFDDINDDPDLSSLCQGELIFILRLSPSWLYGACANHTFGLFPQRYVELNEG</t>
  </si>
  <si>
    <t>VAE_1453</t>
  </si>
  <si>
    <t>DSAPRVLAVYNYAADADDIRELPFDRGDVIEVIQV-NGWWFGTKASGKVGIFPANFVRDEWV</t>
  </si>
  <si>
    <t>VAE_1454</t>
  </si>
  <si>
    <t>TANKVAVVLHDFNVASDDSDRISLKVDERVTILNEVEMYQ-AE-ANRRSGLMHATYTEVISS</t>
  </si>
  <si>
    <t>VAE_1455</t>
  </si>
  <si>
    <t>DSAIRVLALYDYASEADDDRQLSFDRGEVIEIIQVNNKWYFGSVASGKVGIFPKEYVDKELT</t>
  </si>
  <si>
    <t>VAE_1456</t>
  </si>
  <si>
    <t>AQLWRIRAVYNYAAEKDDPEELPFTRGDVIEVITQHEGWWEGSVAPGKAGWFPKNFVMFETD</t>
  </si>
  <si>
    <t>VAE_1457</t>
  </si>
  <si>
    <t>QVIYPVIARYRYEALEDDVKELDFVKGDKILVCKTQGGWWIGRDAKGVGGNFPANFVYQAGQ</t>
  </si>
  <si>
    <t>VAE_1458</t>
  </si>
  <si>
    <t>AMLEVYVSLHTYKAEDDDSDELSLKKDDSFDVLEKREGWWHVEKANTEVGWAPGTFLERISR</t>
  </si>
  <si>
    <t>VAE_1459</t>
  </si>
  <si>
    <t>GGSSIHYAIFDFDDTLDDPGGIAFASGVLVRLIEKLAGWWLVKHAAGTVGWIPNNYLKLMQ-</t>
  </si>
  <si>
    <t>VAE_1460</t>
  </si>
  <si>
    <t>GATEVAVSLHLYCAALDDSDELSLKKDDRFTVLNKSAHWKEGE-ANDRLGLAPATFLEEISS</t>
  </si>
  <si>
    <t>VAE_1461</t>
  </si>
  <si>
    <t>IGSSIFIAIFDFDDEVDDPGGIAMTMGVVVELFEKNYGWWLASVADGDVGWVPANYLKLSQY</t>
  </si>
  <si>
    <t>VAE_1462</t>
  </si>
  <si>
    <t>LKSEIYVSQDEYDAINDDPGELSLKQGDLYRVLPKSPGWWQVAEADHEEGWTPSRFLELNEG</t>
  </si>
  <si>
    <t>VAE_1463</t>
  </si>
  <si>
    <t>SSLERYLAVYDFASEGDDECQIPFVRGAVVEITQKSNGWWFVHKASGKQGWAPGNYLRKENR</t>
  </si>
  <si>
    <t>VAE_1464</t>
  </si>
  <si>
    <t>AALEVAVSLHTYCAADDDSDELSLKKDDRFTVLNKSEHWIHGE-ANTREGLAPGTFLERISS</t>
  </si>
  <si>
    <t>VAE_1465</t>
  </si>
  <si>
    <t>DSNERYLAVYNYASEDDDRSEIPLTRGDVMEVLQKNNGWWFVIVASGKQGWAPSNYLEKENV</t>
  </si>
  <si>
    <t>VAE_1466</t>
  </si>
  <si>
    <t>AQNEIYIAVCDFKSEVDDHGQMAFYMGAVVEITQKNEGWWFVTKASGKQGWTPANYLKKEND</t>
  </si>
  <si>
    <t>VAE_1467</t>
  </si>
  <si>
    <t>QVIEQYMAICDFQELEDDVKCIDFVKGKVVELIEKQGGWWDVRDADGEAGWAPFNYLTQAGQ</t>
  </si>
  <si>
    <t>VAE_1468</t>
  </si>
  <si>
    <t>EKLPPYRVIYDFEAKSDDFDEMSVTEEDTLHILKPDEDWISVEDAH-EVGLVPATYYELTSS</t>
  </si>
  <si>
    <t>VAE_1469</t>
  </si>
  <si>
    <t>VNGRLARALYAFDGTNDDPRELVVAAGSLVRVIEELVGGWVVNKAEGGEGLVPNSYIIESED</t>
  </si>
  <si>
    <t>VAE_1470</t>
  </si>
  <si>
    <t>EAYPVYRVIYDFEATSDDDDEMSLAEEDALQILEPVADWVEVEGAN-REAFVPQTYIELISS</t>
  </si>
  <si>
    <t>VAE_1471</t>
  </si>
  <si>
    <t>EGGSPARALYAFDGKEDDPGELRVGEGALVRVVKEGVGGWIVNCAKGGVGLVPQSYYKFSQD</t>
  </si>
  <si>
    <t>VAE_1472</t>
  </si>
  <si>
    <t>HKDRPYRVLYDFEGKSDDFREMSVEEGDLLRILKRSVDWVYVAVAKGEFGLVPHSYYEHNEG</t>
  </si>
  <si>
    <t>VAE_1473</t>
  </si>
  <si>
    <t>EVYGSARALFQFEGKADDFAELAVDEGAVVEVVYEG-GGWIVSDASGEMGLVPRSYYILTNT</t>
  </si>
  <si>
    <t>VAE_1474</t>
  </si>
  <si>
    <t>EATGVYRVIYDFEAKSDDFDEMSLTEEDTLHILKRVEDWISVEDAN-RVAFVPATYYEFISS</t>
  </si>
  <si>
    <t>VAE_1475</t>
  </si>
  <si>
    <t>EYYGRYRALFDFEGKADDFAELAVDEGAVLEVVKEGGDWVSVTVASGEVGLVPRSYYTLENT</t>
  </si>
  <si>
    <t>VAE_1476</t>
  </si>
  <si>
    <t>AFNRPARALFEFEGKADDFAELAVDAGQEVEVEKEGGGGWKVGKASGEHGLVPRSYLTWTNT</t>
  </si>
  <si>
    <t>VAE_1477</t>
  </si>
  <si>
    <t>EVYFSARALYTFEGKGDDFAELAVVEGTTVSVVYEDQGGWIVRDADGEGGLVPASYYILAGQ</t>
  </si>
  <si>
    <t>VAE_1478</t>
  </si>
  <si>
    <t>SSSMEAVALYDFNGTADDEEMNSFKKSQIVKILNKDDGWWRARQANSREGWVPSNYIEMIEH</t>
  </si>
  <si>
    <t>VAE_1479</t>
  </si>
  <si>
    <t>VAE_1480</t>
  </si>
  <si>
    <t>SSSMEVVALYDYNGAADDDESVSLKKSDIVKILNEDDGWWMAKSANSRVGWVPSNYPEMISS</t>
  </si>
  <si>
    <t>VAE_1481</t>
  </si>
  <si>
    <t>VAE_1482</t>
  </si>
  <si>
    <t>LK-MEATAKYDFNGTADDPEELAFCKSQILKILAKDDNWY-ASEADSREGMVPSNYIELKLH</t>
  </si>
  <si>
    <t>VAE_1483</t>
  </si>
  <si>
    <t>VAE_1484</t>
  </si>
  <si>
    <t>SSSMEVVALYDYNGAADDEEMNSLKKSDIVKILNEDDGWWMAASANSREGWVPSNYIEMISS</t>
  </si>
  <si>
    <t>VAE_1485</t>
  </si>
  <si>
    <t>VAE_1486</t>
  </si>
  <si>
    <t>VAE_1487</t>
  </si>
  <si>
    <t>VAE_1488</t>
  </si>
  <si>
    <t>AATEQVVAIYDFNGQQDDPGDLAFKKGEVIEILKRTEEDDTGRVANAKEGLFPGNHVELISS</t>
  </si>
  <si>
    <t>VAE_1489</t>
  </si>
  <si>
    <t>GGSELAIALYAYDAQEDDDADLSFRSGDVIEIVERTAEWWTGKCAGGRLGMFPANYVQAS-G</t>
  </si>
  <si>
    <t>VAE_1490</t>
  </si>
  <si>
    <t>TANEQVVAIYDFNGAQDDSGDLAFKKGEVVTVLEETAGDDTGKVANDKSGLFPANSVEVISS</t>
  </si>
  <si>
    <t>VAE_1491</t>
  </si>
  <si>
    <t>PGAEQATALYAYDAEADDESDLSFPPGDVIEIVARTQEWWTGRCAHGRQGMFPANYVRRSQI</t>
  </si>
  <si>
    <t>VAE_1492</t>
  </si>
  <si>
    <t>LGSEQVFALYDYNAQQDDEGDLSFRKGEVIEIVRRSPEWWTGRIANGKTGLFPANYVEHNE-</t>
  </si>
  <si>
    <t>VAE_1493</t>
  </si>
  <si>
    <t>SSAERATALFNYAAQADDPGDLSFSKGDTIDIVQRTNEWWTGRVAKGRQGIFPGNYVDKNKH</t>
  </si>
  <si>
    <t>VAE_1494</t>
  </si>
  <si>
    <t>TATEQVVAIYDFNGAQDDSGDLAFKKGEVVTVLKETQEDDTGRVANAKSGLFPGNHVEVISS</t>
  </si>
  <si>
    <t>VAE_1495</t>
  </si>
  <si>
    <t>ASAERATALFNYAAQADDPGDLSFSKGETIDIVQRTNEWWTGRIANGDQGIFPANYVEKQ-H</t>
  </si>
  <si>
    <t>VAE_1496</t>
  </si>
  <si>
    <t>ASAETATALYTYAAQADDEGDLSFRAGDVIDITQRTNEWWTGRFAGGRQGIFPANYVDKLTN</t>
  </si>
  <si>
    <t>VAE_1497</t>
  </si>
  <si>
    <t>QVAEPATALYGYKAQADDPGDLSFVKGDVIEIVDRTSEWWTGRVAKGREGQFPGNYVKLAGQ</t>
  </si>
  <si>
    <t>VAE_1498</t>
  </si>
  <si>
    <t>SPRKQTVVLHDFFAALDDDEEISLNKGDYFTIHEILDGWCHRGTAQDKVGKIPEGYLHYIEI</t>
  </si>
  <si>
    <t>VAE_1499</t>
  </si>
  <si>
    <t>EPSVQARVKTTLFTEVDDPEELDLASGEYVRVTKIDDSWCYGKEADGREGKFPVGFLKLVV-</t>
  </si>
  <si>
    <t>VAE_1500</t>
  </si>
  <si>
    <t>SPRKQTVVLHDFLAAVDDSDEISINKDDTFTILKIVDGWC-YKTANEKSGKMPEGYLHYIE-</t>
  </si>
  <si>
    <t>VAE_1501</t>
  </si>
  <si>
    <t>VPSTRAKVKFTLKTQVDDPEELALTPGSLVRVEEILDSWCRGSSAQGREGKFPVGHLKKVED</t>
  </si>
  <si>
    <t>VAE_1502</t>
  </si>
  <si>
    <t>SPGKLARVLTDLFATLDDPEEISLCEGESFIISEILDGWCYGQSAHHKFGKFPLGFLTYILG</t>
  </si>
  <si>
    <t>VAE_1503</t>
  </si>
  <si>
    <t>DPGPRAKVKTNMFSTVDDDEELDLPKGEVVIVHEILDYWCHGISAQGREGIFPRGHLHKREI</t>
  </si>
  <si>
    <t>VAE_1504</t>
  </si>
  <si>
    <t>SPRKLTVVLHDFFAALDDDDEISIPKDDYFTILEIVDGWC-YGTANDKSGKIPLGYLHYIED</t>
  </si>
  <si>
    <t>VAE_1505</t>
  </si>
  <si>
    <t>DPGTRAKVLYNMKATVDDDEELDLTEGEVFVVIKILDHWCRGITAQDREGIFPRGHLHKQET</t>
  </si>
  <si>
    <t>VAE_1506</t>
  </si>
  <si>
    <t>EPGTRARVKTSMKTTLDDDEELDLTAGEVVIVHEILDYWCRGITAQGRVGIFPLGHIHKREH</t>
  </si>
  <si>
    <t>VAE_1507</t>
  </si>
  <si>
    <t>QPGPRAKVKTFLQTTVDDDEELILNKGEHVLVHEILDYWCHGRTAQGREGKFPAAHLSKVEI</t>
  </si>
  <si>
    <t>VAE_1508</t>
  </si>
  <si>
    <t>AMLKVAVVLYDFQQKSDDEDTVSLMENDFVTILNE-EGWWRARNANFDEGLVPTTILEVIES</t>
  </si>
  <si>
    <t>VAE_1509</t>
  </si>
  <si>
    <t>GGSSKLYATYASDATDDDPGELAVAEGELLRVIANLPSWLQVKCALGEEGYVPVSYLQISQ-</t>
  </si>
  <si>
    <t>VAE_1510</t>
  </si>
  <si>
    <t>TATKVAVVLYDFSEASDDSDSPSLKENDRVTILNETQGQWEAENANDRSGLVPTTHLEVISS</t>
  </si>
  <si>
    <t>VAE_1511</t>
  </si>
  <si>
    <t>IGSSKHTATGASDAENDDPGELAMTEGELLEVFAD-YSWLQVRCALGNDGFVPVQYLQLSQR</t>
  </si>
  <si>
    <t>VAE_1512</t>
  </si>
  <si>
    <t>LGDTICFVLYDFDGIYDDPGEISVCKGEPVFILDLSPGWWQARNAHHTFGYVPQTVLKLNEG</t>
  </si>
  <si>
    <t>VAE_1513</t>
  </si>
  <si>
    <t>YSAFNTTAVFNYQAVNDDKSELPMVRGEVLEVGQSSGFWYRARNASGKQGFVPRAYLDKENT</t>
  </si>
  <si>
    <t>VAE_1514</t>
  </si>
  <si>
    <t>TALKVAVVLYDFQQASDDSDTVSLKENDRVTILNE-EGYWRAENANFRSGLVPTTILEVISS</t>
  </si>
  <si>
    <t>VAE_1515</t>
  </si>
  <si>
    <t>ISAIRCTAVFNFASHNDDEKELPMTRGEVLEIEQNRERWYRARNASGKQGFVPRNYLDKENT</t>
  </si>
  <si>
    <t>VAE_1516</t>
  </si>
  <si>
    <t>YYAWIVTAVSNYIAMNDDPGELTVTRGEVLEVVEDRERWLHLRNAPGKEGYVPHSYLDRENY</t>
  </si>
  <si>
    <t>VAE_1517</t>
  </si>
  <si>
    <t>QVIGPGMANYRREAKGDDVHELDIVEGEHLLVCETQGRWIRALDAKGVEGFVPAGYLSQAGQ</t>
  </si>
  <si>
    <t>VAE_1518</t>
  </si>
  <si>
    <t>AENKYRVARYGYMTAVDDEDDISLKEGDYLTVLNEVDGWWHGGDANRRSGLFPAAYVEIIVD</t>
  </si>
  <si>
    <t>VAE_1519</t>
  </si>
  <si>
    <t>GGGVIAIVLYDFDATTDDPNELAVLEGELVRITEILDSWLYAKTALGEIGIGPVSFLQLWQ-</t>
  </si>
  <si>
    <t>VAE_1520</t>
  </si>
  <si>
    <t>GARKLLVAAHTYNTALDDSDDISLKEDDTLTVLNEVDGWWEGEQANLRSGLFPTAYVEVISS</t>
  </si>
  <si>
    <t>VAE_1521</t>
  </si>
  <si>
    <t>IGGIIASVLSDFDAETDDPNELAVLEGQLVRIIAILDSWLRARTALGKEGMVPVQFIKLSQY</t>
  </si>
  <si>
    <t>VAE_1522</t>
  </si>
  <si>
    <t>LGSTYAQVQYEYDRITDDPHDISLCKGDPFTVLKLSDGWLYGRSAHHREGIFPSSYVKIILG</t>
  </si>
  <si>
    <t>VAE_1523</t>
  </si>
  <si>
    <t>DSATRALVLFDFAAEADDEGELIVSEGEVVEIIEFLDHWIFARSASGKEGKIPRGHVDKTVT</t>
  </si>
  <si>
    <t>VAE_1524</t>
  </si>
  <si>
    <t>AARKYGVARHGYNTAVDDSDDISLKEDDYLTVLNEVDGWWHGESANRRSGLFPAAYVEVISG</t>
  </si>
  <si>
    <t>VAE_1525</t>
  </si>
  <si>
    <t>DSACRALVLFNFASGADDEGEIPLFQGEVVEIIEFLDGWYFARRASDKLGHIPRNNVDKQET</t>
  </si>
  <si>
    <t>VAE_1526</t>
  </si>
  <si>
    <t>YETCRATVLSDFLAEADDEEELTCYAGETVEIIEFLDEWCRCRSAQGKEGKIPVSHVDITET</t>
  </si>
  <si>
    <t>VAE_1527</t>
  </si>
  <si>
    <t>QVIPPAIVLFDFEALEDDVGELCVVEGEHVSIIETLDVWTIALDAKGKEGIIPLGFISIAGQ</t>
  </si>
  <si>
    <t>VAE_1528</t>
  </si>
  <si>
    <t>AHRPYGVTIYDFNAEFDDENDGDLKKNDTVYLLKRVDEWLEGEIANGRIGIFPTSYVEVKVD</t>
  </si>
  <si>
    <t>VAE_1529</t>
  </si>
  <si>
    <t>GGSPLAYALYPFDGTEDDPAELSFASGELIVLEEHIDEWFQGKIAALCEGIFPVSFVQIIVD</t>
  </si>
  <si>
    <t>VAE_1530</t>
  </si>
  <si>
    <t>GNRPYGVTIYDYNATFDDDDDVKLKVNDYVTVLERVDEWLRGEIANGREGLFPTTYVEVKVV</t>
  </si>
  <si>
    <t>VAE_1531</t>
  </si>
  <si>
    <t>IGSPYAIALYPFDSQDDDPHELSFGQGEVIHLIRHIDEWMQGRIADETVGIFPVSFVQIIVD</t>
  </si>
  <si>
    <t>VAE_1532</t>
  </si>
  <si>
    <t>LVKPWGITLYDFDAINDDPNDLAFCENDLVFLTYHVDEWFYGRIADGRFGIFPVSYVKINEG</t>
  </si>
  <si>
    <t>VAE_1533</t>
  </si>
  <si>
    <t>DSNPYAIALFNFQSGFDDENELSFDKGEVIHLIKYIDEWYEGRIASAKQGMFPLSHVDIIVD</t>
  </si>
  <si>
    <t>VAE_1534</t>
  </si>
  <si>
    <t>AHRPYGVTIYDYNAEFDDPDDGDLKVNDKVTVLKYVDEWLEGEIANGRVGLFPTTYVEVNVD</t>
  </si>
  <si>
    <t>VAE_1535</t>
  </si>
  <si>
    <t>DSKPYAISLFDFKAGFDDDNELPFDEGEVVYLIRYIDEWYEGRIASAKQGMFPLSYVDIIVD</t>
  </si>
  <si>
    <t>VAE_1536</t>
  </si>
  <si>
    <t>DVSPYARALFNFKGDFDDPNELSFGAGEVIYLIRYIDEWMEGRIAGAKQGTFPLNHVDIIVP</t>
  </si>
  <si>
    <t>VAE_1537</t>
  </si>
  <si>
    <t>QRQPYAIALYPFESEFDDVNELSFVKGEHISLTKRIDEWLEGLIADQVIGIFPGSFVSIIVD</t>
  </si>
  <si>
    <t>VAE_1538</t>
  </si>
  <si>
    <t>AAPKYLVAIHGYKSRSDDSDDVFFKKDERLYLLND-DDWLRVESA-GRCGLVPSTFVEEITS</t>
  </si>
  <si>
    <t>VAE_1539</t>
  </si>
  <si>
    <t>GGSSVVYALYDYDATTDDAQELSFLSGDLLVVIENLDDWWQAKCATLTEGYIPSNYVALSQ-</t>
  </si>
  <si>
    <t>VAE_1540</t>
  </si>
  <si>
    <t>TARKLAVSIHGFSSRSDDSDDCDLKKDERVTLLNNTDDWLYVEHANGRSGLVPSTFVEVISS</t>
  </si>
  <si>
    <t>VAE_1541</t>
  </si>
  <si>
    <t>AGSSVLIALYDYDAHTDDASELSFLQGDLLRVFDDS-DWWQAKCATEKHGYIPSNYVALEQM</t>
  </si>
  <si>
    <t>VAE_1542</t>
  </si>
  <si>
    <t>LGSKIVVAIYEYDARTDDPPDLTFCKGELLFLLDDNDDWPYVACAKGRFGLVPVNFVALNES</t>
  </si>
  <si>
    <t>VAE_1543</t>
  </si>
  <si>
    <t>DSAPVFLALFDYEARADDEGELSFDKGDVLEVYDS-DDWWYVKFASHKAGYVPRNYVAKENT</t>
  </si>
  <si>
    <t>VAE_1544</t>
  </si>
  <si>
    <t>TARKYAVSIHGFESRSDDSDDVFLKKDERVTLLND-DDWFYVEYANGRSGLVPSTFVEVISS</t>
  </si>
  <si>
    <t>VAE_1545</t>
  </si>
  <si>
    <t>DSAKVFLAVFNYEARADDDGDLSFDKGEVLE-EDDSDDWW-VKHASEKQGYVPRNYVAKENS</t>
  </si>
  <si>
    <t>VAE_1546</t>
  </si>
  <si>
    <t>AGPRVVRALCDYEARADDPSELSFDKGDVFHVYDDSDDWWRVTYASDQVGYVPSNYVAKETD</t>
  </si>
  <si>
    <t>VAE_1547</t>
  </si>
  <si>
    <t>QVIYVLMALYDYQAREDDVGELSFVKGDKLHVHDTKDDWWRAKSATQKVGYVPSNYVAEAGQ</t>
  </si>
  <si>
    <t>VAE_1548</t>
  </si>
  <si>
    <t>SGGIRAVIQYDYEKAEDDDNELELKEGEYVINIEMVDDWWLGTNARGESGLFPSNYVEVVED</t>
  </si>
  <si>
    <t>VAE_1549</t>
  </si>
  <si>
    <t>GNGKRALIHYDYEKAEDDENEIDLVEGEYVTEIDMVDDWWMGTNARGETGLFPSNYVELVEG</t>
  </si>
  <si>
    <t>VAE_1550</t>
  </si>
  <si>
    <t>TAGVRAVILYDYEKAEDDENELELKEGDYVVDIDMVDDWWLGTNARGESGLFPSNYVEVVSD</t>
  </si>
  <si>
    <t>VAE_1551</t>
  </si>
  <si>
    <t>SSGKRALIAYDYEKAEDDDNEIDLREGEYVTNIEMVDDWWMGSNARGERGLFPSNYVELVED</t>
  </si>
  <si>
    <t>VAE_1552</t>
  </si>
  <si>
    <t>LKGKRALIQYDYEKAEDDDNELELVEGEYVTNIEMVDDWWMGSNAHGESGLFPSNYVELVVG</t>
  </si>
  <si>
    <t>VAE_1553</t>
  </si>
  <si>
    <t>ASGKQAIIQYDYEKAEDDDNEIELREGEYVTNIEMVDDWWMGTNARGERGLFPSNYVELVED</t>
  </si>
  <si>
    <t>VAE_1554</t>
  </si>
  <si>
    <t>TAGIRAVILYDYEKAEDDDNELELKEGDYVINIEMVDDWWLGTNARGESGLFPSNYVEVVSD</t>
  </si>
  <si>
    <t>VAE_1555</t>
  </si>
  <si>
    <t>DSGKKAIIQYDYEKAEDDDNEIELREGEYVTNIEMVDDWWMGSNAQGESGLFPSNYVELVED</t>
  </si>
  <si>
    <t>VAE_1556</t>
  </si>
  <si>
    <t>SSGKRAIIQYDYEKAEDDDNEIELVEGEYVTNIEMVDDWWMGTNARGETGLFPSNYVELVED</t>
  </si>
  <si>
    <t>VAE_1557</t>
  </si>
  <si>
    <t>QGGKRALIQYDYEKAEDDDNEIELREGEYVTNIEMVDDWWMGTNARGERGLFPSNYVELVGD</t>
  </si>
  <si>
    <t>VAE_1558</t>
  </si>
  <si>
    <t>ATVSRVRALYDFNAYEDDSDELAFKKGDVITVLESVYDWWRGELANGKVGIFPLNYVTVLVD</t>
  </si>
  <si>
    <t>VAE_1559</t>
  </si>
  <si>
    <t>AGVVRVRALYDLSPYEDDDGELSFAKGDIIVVIDSVYDWWRGKLARGKIGIFPVNYVEKIQE</t>
  </si>
  <si>
    <t>VAE_1560</t>
  </si>
  <si>
    <t>TTVKRVRAMHHFNAYEDDSDELAFKKGEVITVLDSVYDWWRGELANHRVGIFPLNYVTVLSN</t>
  </si>
  <si>
    <t>VAE_1561</t>
  </si>
  <si>
    <t>ATVTKVRALYDLLPYEDDEGELSFRKGDIIDVIEQVYDWWRGHLARGKVGIFPVNYVELIPE</t>
  </si>
  <si>
    <t>VAE_1562</t>
  </si>
  <si>
    <t>ATVFRVRALYDLKPTEDDEDELSFSKGDVITVLESVYDWWRGALARGKVGIFPVNYVTPLEG</t>
  </si>
  <si>
    <t>VAE_1563</t>
  </si>
  <si>
    <t>ATVSKVRALFDLAPYEDDPGELSFRRGDLIRVIESVYDWWRGSLARGNVGIFPLNYVEPIVD</t>
  </si>
  <si>
    <t>VAE_1564</t>
  </si>
  <si>
    <t>TTVKRVRAMHQFNATEDDSDELDFKKGEVITVLESVYDWWRGELANHRVGIFPLNYVTVLSD</t>
  </si>
  <si>
    <t>VAE_1565</t>
  </si>
  <si>
    <t>ATVAKVRALFDLAPYEDDPGELSFRRGDLITVIESVYDWWRGTLARGNVGIFPLNYVEPLVD</t>
  </si>
  <si>
    <t>VAE_1566</t>
  </si>
  <si>
    <t>AVISKVRALYDLAPYEDDEGELSFSKGDVIQVIESVYDWWKGSLARGMVGIFPVNYVEPIVN</t>
  </si>
  <si>
    <t>VAE_1567</t>
  </si>
  <si>
    <t>QTVSKVRALYDLQPPEDDPGELSFRKGDIIRVIEQVYDWWRGLLARGKIGIFPLNYVEPIGD</t>
  </si>
  <si>
    <t>VAE_1568</t>
  </si>
  <si>
    <t>SALLHARALYGYEAADDDSDELTFKEDDLITVCTPVDDWWTARVARTRWTLLPANYVFQIFS</t>
  </si>
  <si>
    <t>VAE_1569</t>
  </si>
  <si>
    <t>GGGVVYRAIYDYDATDDDPDEESFAEGDAIVDCEQIDGWLQGKCARGKEGAIPANYVELAQI</t>
  </si>
  <si>
    <t>VAE_1570</t>
  </si>
  <si>
    <t>GATKSAVALYGYSAASDDSAELTFKEDELITVCNPVDDWWMAEVANLRVTLIPATWVFEISS</t>
  </si>
  <si>
    <t>VAE_1571</t>
  </si>
  <si>
    <t>HGGIVVRAIYDYDADDDDPDEVSFTEGDVLINCDSIDGWLQGTCARGGWGQLPANYVEPVQI</t>
  </si>
  <si>
    <t>VAE_1572</t>
  </si>
  <si>
    <t>SGDTYYRALYEYDAQNDDSDEVSFCEGDPIFVCDPSDGWMTAACAREKTGMLPANYVELAKI</t>
  </si>
  <si>
    <t>VAE_1573</t>
  </si>
  <si>
    <t>DSAPVYRAVYDYEAQDDDIDEVSFDEGDVIFNCQSIDGWMTGTVARGVWGMLPANYVEQNNQ</t>
  </si>
  <si>
    <t>VAE_1574</t>
  </si>
  <si>
    <t>SALKHAVALYGYEAASDDSMELTFKEDELITVCNPVDDWWMAEVANTRWTLLPATNVTQISS</t>
  </si>
  <si>
    <t>VAE_1575</t>
  </si>
  <si>
    <t>DSAIVYRALYDYEAQDDDVDEVSFDEGDVIDEIQPIDGWMTGTFARGNTGMLPANYVECAN-</t>
  </si>
  <si>
    <t>VAE_1576</t>
  </si>
  <si>
    <t>SSHRVYKAMYDYDAQDDDVDEVSFDEGDVIINVQSIDGWMTGTVARGNWGMLPANYVELANI</t>
  </si>
  <si>
    <t>VAE_1577</t>
  </si>
  <si>
    <t>QVIYVYRAIYDYKAEDDDEDEVSFVEGDLISNGKTIDGWMTGRVARGKWGMLPGNYVEQQGQ</t>
  </si>
  <si>
    <t>VAE_1578</t>
  </si>
  <si>
    <t>TACFVAVVLHDFKQDDDDDDEISLKVDEKVTILKK-EVSQ-REYANRRVGLLYPTYTEEIEV</t>
  </si>
  <si>
    <t>VAE_1579</t>
  </si>
  <si>
    <t>GGSSIHYATFAYDATTDDPGGLAFLSGDLIRVFANLAGWWYGKCALGEEGWFPNDFVKLSQI</t>
  </si>
  <si>
    <t>VAE_1580</t>
  </si>
  <si>
    <t>TATKVAVVLHDFNETSDDSDEISLKVDERVTILNELTPQKETE-ANHRSRLIANTYTEVISS</t>
  </si>
  <si>
    <t>VAE_1581</t>
  </si>
  <si>
    <t>WGSSIVIAQYNYDAHTDDPGQLAFLQGDVIRVFAQNYGWWQGSCALGGVGWFPKQVVKLSQI</t>
  </si>
  <si>
    <t>VAE_1582</t>
  </si>
  <si>
    <t>LGDSIAVVLFDFKDINDDPGENSLCLGELIRILEKSPGWWYGECAHHTFGWAPSNYVEENEG</t>
  </si>
  <si>
    <t>VAE_1583</t>
  </si>
  <si>
    <t>SSIARVLAVYNYAAGGDDDHQLPFVRGDVIEVIQK-NGWWFGIRASGKQGWFPAAHVREEET</t>
  </si>
  <si>
    <t>VAE_1584</t>
  </si>
  <si>
    <t>TANFVAVVLHDFNQDSDDSDEISLKVDERVTILNERTVSQDRE-ANHRSTLEYATYTEVISS</t>
  </si>
  <si>
    <t>VAE_1585</t>
  </si>
  <si>
    <t>VAE_1586</t>
  </si>
  <si>
    <t>CRNPRFLAVYNYLAEIDDPEQLSFTQGDVIEVITKHEGWWEGWLAQGKNGWFPGSHVKEETD</t>
  </si>
  <si>
    <t>VAE_1587</t>
  </si>
  <si>
    <t>QVIYPVMARQTYEALGDDDKCLDFVKGDKILVCKKDGGWWDGLKAAGVGGWFPADHVTEAGQ</t>
  </si>
  <si>
    <t>VAE_1588</t>
  </si>
  <si>
    <t>VAE_1589</t>
  </si>
  <si>
    <t>LGSVKASVLYSWSATRDDPDELAAASGALLRNCAHLNEWFSGKPALGATGLFPVAYVKALQI</t>
  </si>
  <si>
    <t>VAE_1590</t>
  </si>
  <si>
    <t>TAGLLLVARHDFFQEEDDSNEMSLPKNATVTVCREVNGWWHAEPADGRSGWVPAPFVEVID-</t>
  </si>
  <si>
    <t>VAE_1591</t>
  </si>
  <si>
    <t>VAE_1592</t>
  </si>
  <si>
    <t>GGSTIAVAQYSFYDENDDENELVLPEGAPIRECAHSNEWFYAAYALGAEGLFPVLYVKRILI</t>
  </si>
  <si>
    <t>VAE_1593</t>
  </si>
  <si>
    <t>VAE_1594</t>
  </si>
  <si>
    <t>TAGLCGVAWHDFYEEVDDSNEMSLPKNANVTVCEEVNGWWHAEPAMGRSGGVPAGFVEVIDD</t>
  </si>
  <si>
    <t>VAE_1595</t>
  </si>
  <si>
    <t>VAE_1596</t>
  </si>
  <si>
    <t>FGGLRALTLFSYKAEVDDEDELCFPRGAVIGEIAHHEEWFFGTPALGKPGLFPASYVKIVEM</t>
  </si>
  <si>
    <t>VAE_1597</t>
  </si>
  <si>
    <t>QVGLPAMLLYTYEAEEDDVDELDIVRGAHISECERHNEWFIGTDAAGGPGLFPFGYVYIVDQ</t>
  </si>
  <si>
    <t>VAE_1598</t>
  </si>
  <si>
    <t>VDGKKAVVLHDFVARRDDSDHISLKVNEVITILSEEGEWWTGELANKRTGLFPVTFTEIIQA</t>
  </si>
  <si>
    <t>VAE_1599</t>
  </si>
  <si>
    <t>SNPNLAIVLYDFGATQDDDDLLSLKVGATIIVLEKSPSWWHGEAANGRVGLFPSNITEDHEF</t>
  </si>
  <si>
    <t>VAE_1600</t>
  </si>
  <si>
    <t>QVIYLVMARFTYQALGDDDDELSFVKGDVISVTEKQGGWWRGELADGKVGWFPSNYVEQAGQ</t>
  </si>
  <si>
    <t>VAE_1601</t>
  </si>
  <si>
    <t>KLQGLVMANQEYERKEDDPQELQFNQGDVILVTEKDSGWWEGKLADGKIGHFPSNYVSAALK</t>
  </si>
  <si>
    <t>VAE_1602</t>
  </si>
  <si>
    <t>PSAERVLAVYPLAPQDDDKRELPFYRGDIIEVIQQ-NGWWEGTRASGNQGVFPSNYVDPENT</t>
  </si>
  <si>
    <t>VAE_1603</t>
  </si>
  <si>
    <t>GNIVLVYARFAYSETNDDDGELMFAKGDVIVVTEKDAGWWRGKVADGKEGNFPGNYVTAME-</t>
  </si>
  <si>
    <t>VAE_1604</t>
  </si>
  <si>
    <t>VDFGKANVLYDFVARRDDADHLSLKVNAKITILSKESHWWIGELANKRIGLFPSTHTEITVA</t>
  </si>
  <si>
    <t>VAE_1605</t>
  </si>
  <si>
    <t>PDKEKVKAKYPRRPQHDDANELNAQTGDIINVISAEDGWWLGQLARGEKGVFPHIYVQPVPE</t>
  </si>
  <si>
    <t>VAE_1606</t>
  </si>
  <si>
    <t>AQCQHAIACYDYKAPDDDKDLLSLYKGEVIQVLFK-EGWWEGELAKGRVGWFPSNFTEEFVD</t>
  </si>
  <si>
    <t>VAE_1607</t>
  </si>
  <si>
    <t>ETVRTCRAMFSYTGS-DDTEELTFRAGDEIAVVEKHLGWWKGVLAGGQRGFFPSSYVVTLDP</t>
  </si>
  <si>
    <t>VAE_1608</t>
  </si>
  <si>
    <t>VDGSKAVVTYAYVARTDDADDISLKTDDQVTVLSHVDNWWQGETANQRIGIFPVSFVQVIQA</t>
  </si>
  <si>
    <t>VAE_1609</t>
  </si>
  <si>
    <t>SEPPLAISSFNFEATQDDPDDLSLKPNDVVIVLYRVDNWLYGEAADPREGMFPANFVQVIK-</t>
  </si>
  <si>
    <t>VAE_1610</t>
  </si>
  <si>
    <t>QVIYPARARYDFQALGDDDGELDFVKGEHISLTKRQDNWICGRDADGVEGIFPKNFVYELGQ</t>
  </si>
  <si>
    <t>VAE_1611</t>
  </si>
  <si>
    <t>KLQGQCTALYDFQSKEDDPQELAFNQGEKILLTDTDDNWLRGRSADGIEGIFPLNYVEEKGK</t>
  </si>
  <si>
    <t>VAE_1612</t>
  </si>
  <si>
    <t>DSLARFLALFDFAIQADDERELPMDRGAILEIIRV-NDWYFGTRASGKQGQFPDNYIEKVNT</t>
  </si>
  <si>
    <t>VAE_1613</t>
  </si>
  <si>
    <t>GNYGLLTALYDFSSTEDDDGELDFAKGEKIVLTEQIDNWIEGKSADGDEGIFPLNYVEEM--</t>
  </si>
  <si>
    <t>VAE_1614</t>
  </si>
  <si>
    <t>SQGGKAVCTFNFVAEEDDNDDLSLKKDDKVTVLSSVDNWWEGESAATRIGKFPLNFVQVIKA</t>
  </si>
  <si>
    <t>VAE_1615</t>
  </si>
  <si>
    <t>PPEPKVRALFDFVPQNDDPLELECEEGAILKIISKIIDWLRGQNATGKTGYFPSSYIEPVPE</t>
  </si>
  <si>
    <t>VAE_1616</t>
  </si>
  <si>
    <t>AHLPHARAAYMFEAEVDDEGDLSLKKGDFVYVIRRDGNWF-GTVAKDRVGQFPDSFVNMLRD</t>
  </si>
  <si>
    <t>VAE_1617</t>
  </si>
  <si>
    <t>ETVRTVRALYDFTGSLDDTEELTFRAGEEIALVERYDEWCKGVLAGGQRGFFPMSYVETLDP</t>
  </si>
  <si>
    <t>VAE_1618</t>
  </si>
  <si>
    <t>VDGSVAVSLQDFVARRDDADETELKTDELVTFLSKEGSWSTGETANKRIGLYPSTYVEISIA</t>
  </si>
  <si>
    <t>VAE_1619</t>
  </si>
  <si>
    <t>SEPNLACALYDFGATQDDDGELKLSKGEVIIILHKAERWQYGEQANDKEGWFPHNYVEDHKV</t>
  </si>
  <si>
    <t>VAE_1620</t>
  </si>
  <si>
    <t>QVIYLRIARFTYQATGDDDKELDFVKGDHISVTKTQGGWWYGKDADGVGGWFPANYVYQAGQ</t>
  </si>
  <si>
    <t>VAE_1621</t>
  </si>
  <si>
    <t>KLQGLVIANQRYEETEDDPGMLSFNKGDKILVTDRDSGWWEGKSADGVIGRFPANFVSAKGK</t>
  </si>
  <si>
    <t>VAE_1622</t>
  </si>
  <si>
    <t>DSAARVLAVYPLAPGADDESQLSFDRGDIIEVIQK-DGWWFGTRASGKQGIFPHNNETPENT</t>
  </si>
  <si>
    <t>VAE_1623</t>
  </si>
  <si>
    <t>GNIVLVIARFAYSETEDDDALLSFAKGDKIVVTKK-AGWWRGKVADGVEGWFPNNFVSAM--</t>
  </si>
  <si>
    <t>VAE_1624</t>
  </si>
  <si>
    <t>VDGGKAVALYDFVARRDDMDESQLKKGAVILILSRDSHWSIGEFANKRIGLFPGNYVEITIA</t>
  </si>
  <si>
    <t>VAE_1625</t>
  </si>
  <si>
    <t>PPGEKCRAKYPHVPQHDDQNDLSFEEGDIMKVISK-DGWWLGQIAEGKTGYFPSFDFQPVPE</t>
  </si>
  <si>
    <t>VAE_1626</t>
  </si>
  <si>
    <t>SSNFHLRALFDYKAEDDDESELSFFKGEVIQIPEKSEMWWEGTLASRFAGWFPPNYVEEFVV</t>
  </si>
  <si>
    <t>VAE_1627</t>
  </si>
  <si>
    <t>ETVRTGRAMFSYTGS-DDTESLSFRAGDEIAVVKGLLGWWKGVLAGGQRGFFPNSLVVTLDP</t>
  </si>
  <si>
    <t>VAE_1628</t>
  </si>
  <si>
    <t>EAGRKGRVLYDYVAKSDDADEISIQEGEEITILRTDVGGWLVNNAEKGIGLLPTTYYEIASE</t>
  </si>
  <si>
    <t>VAE_1629</t>
  </si>
  <si>
    <t>GEGNSARVLYDFEATQDDEDELSVAAGNQLEILEEDGGGISIKAASGEMGLVPRTYIEFTTD</t>
  </si>
  <si>
    <t>VAE_1630</t>
  </si>
  <si>
    <t>EVIRPARALYTFEGKGDDYRELSIVDGDELSVIEEDPGWSKAKDAKGEGGLVPASYYTFAGQ</t>
  </si>
  <si>
    <t>VAE_1631</t>
  </si>
  <si>
    <t>QVQRQARALYRFHGDEDDFRELTINPGDKLSVVREGEGWTVIKSAAGEIGLVPASYMTYTGK</t>
  </si>
  <si>
    <t>VAE_1632</t>
  </si>
  <si>
    <t>ASAARARALFQFAGKADDFHELTVDAGDVIEVVKEDDGWVLVRNATGEQGLLPRSYYDYENE</t>
  </si>
  <si>
    <t>VAE_1633</t>
  </si>
  <si>
    <t>GNGVPARALYTFIGTEDDDRELTVAAGDQLSVVEELAGWTRIKDADGEEGLVPASYITFTTD</t>
  </si>
  <si>
    <t>VAE_1634</t>
  </si>
  <si>
    <t>VKGRKGRVLYDFQAESDDYDETSIQGGNQLHILKEDGGGWSIHTASHIIGLVPRTYYEITTK</t>
  </si>
  <si>
    <t>VAE_1635</t>
  </si>
  <si>
    <t>EPGRKARALYAFEGQNDDYFELNIQEGDEIEVIKEDDGWVLVQNATGSTGLPPRSYVTITAE</t>
  </si>
  <si>
    <t>VAE_1636</t>
  </si>
  <si>
    <t>EKHRPARVLYDFEGKPDDFDELSISPGDELSIIKEDGGWSKARKAKGELGLVPQSYYTYTTN</t>
  </si>
  <si>
    <t>VAE_1637</t>
  </si>
  <si>
    <t>ETVRTAKALYSFTKS-DDDEELVIRPGDEFAVIEELLGWVKAVLAGGEEGLVPAYYLTTLDP</t>
  </si>
  <si>
    <t>VAE_1638</t>
  </si>
  <si>
    <t>VAGSKSRAQYAYVALGDDSDDISLKTGDQVTVLAEVVEWWTGETANQESGIYPTSFLEIIQK</t>
  </si>
  <si>
    <t>VAE_1639</t>
  </si>
  <si>
    <t>GEPLDCQARYQYHSECDDDGDISIKAGDVVTVKEE-DDWTGGDSADDAEGRLPSSYVEYI--</t>
  </si>
  <si>
    <t>VAE_1640</t>
  </si>
  <si>
    <t>GVIYQCRVLYDFQSEGDDDGELAIVEGEHVSIIETQDGWTYRLDAKGVAGIFPSSYVYQIGQ</t>
  </si>
  <si>
    <t>VAE_1641</t>
  </si>
  <si>
    <t>GGQGQAIVLYDFESKEDDDGELQINAGEKILIIERDDGWIERRDAAGVAGIFPSSYVKYCGK</t>
  </si>
  <si>
    <t>VAE_1642</t>
  </si>
  <si>
    <t>DSEARALTLFDFAPGCDDEGELAITAGQILE-EQY-NGWTFVSNASGKQGRFPSSYIDYVRT</t>
  </si>
  <si>
    <t>VAE_1643</t>
  </si>
  <si>
    <t>GNIGLAKVLYDFESECDDDGELAIAAGEKLVIIERDDGWFYRKDADGVEGIFPSSYVSEC--</t>
  </si>
  <si>
    <t>VAE_1644</t>
  </si>
  <si>
    <t>VAGGKCIARYAYVAECDDEDDISLKAGDQVTVLDEVDDWFIGEYAEDEAGRVPTSYVEIIRK</t>
  </si>
  <si>
    <t>VAE_1645</t>
  </si>
  <si>
    <t>VPEPKARSLYDFHPQCDDQTELTIEQGKILSEEGQIGGWTLVTNATGEKGVFPKSYLQIVVE</t>
  </si>
  <si>
    <t>VAE_1646</t>
  </si>
  <si>
    <t>AQMLYCRVRYTYHGDCDDEGELTVKEGEYVTVIYY-DDWTEGSSAKGVAGRIPSAYVEYIRM</t>
  </si>
  <si>
    <t>VAE_1647</t>
  </si>
  <si>
    <t>ETVRTARVLWDFTGSCDDTEELTVREGEEIAIVEQYDGWCKAVLAGGQRGFFPSAYVVELDP</t>
  </si>
  <si>
    <t>VAE_1648</t>
  </si>
  <si>
    <t>EYPPRAKAIYSYDANPDDANEISFVKHEILEVSDVQYRWWQAKKASGVTGIAPSNYLILL--</t>
  </si>
  <si>
    <t>VAE_1649</t>
  </si>
  <si>
    <t>EYPYRAKAIYSYEANPDDANEISFTKHEILEVSDVSGRWWQARKASGDTGIAPSNYLILL--</t>
  </si>
  <si>
    <t>VAE_1650</t>
  </si>
  <si>
    <t>EYPYRAKAIYSYEANPDDANEISFSKHEILEVSDVSGRWWQARKANGETGIAPSNYLILL--</t>
  </si>
  <si>
    <t>VAE_1651</t>
  </si>
  <si>
    <t>EYPYKAKAI-SYEANPDDANEISFSKHENLEVSDVSGRWWQAKKANGDTGIAPSNYLILL--</t>
  </si>
  <si>
    <t>VAE_1652</t>
  </si>
  <si>
    <t>EYPYRAKAIYSYEANPDDANEISFSKHEILEVSDVSGRWWQAKKATGDTGIAPSNYLILL--</t>
  </si>
  <si>
    <t>VAE_1653</t>
  </si>
  <si>
    <t>DYPYRAKAIYTYEANPDDANEISFAKHEILEVSDVSGRWWQARKANGQTGIAPSNYLILL--</t>
  </si>
  <si>
    <t>VAE_1654</t>
  </si>
  <si>
    <t>QDGSKVVSTYAYVAKSDDADDLAFKDGVQLTVLSTVSNWWTGELANKREGSIPAKFVEIIIA</t>
  </si>
  <si>
    <t>VAE_1655</t>
  </si>
  <si>
    <t>SEPFNVQASFNYEARSDDDDELPFKKGEVLTVIEDVKDWWRGEAADGRMGYIPDNYVELRKG</t>
  </si>
  <si>
    <t>VAE_1656</t>
  </si>
  <si>
    <t>QVIYEVMAQYDYEARGDDDKELSFKKGDHLSIYETQSDWW-ALLADGKVGYIPANYVYEAGQ</t>
  </si>
  <si>
    <t>VAE_1657</t>
  </si>
  <si>
    <t>KLQGQAIALYDFQGREDDDQELSFNKGDKLLIYERDSDWWPARSADGKIGLIPANYVSLKGK</t>
  </si>
  <si>
    <t>VAE_1658</t>
  </si>
  <si>
    <t>PSAERATALFDFAGRADDERELSFPRGDILE-IQK-DTWWFACFASGHQGLVPDNYIMKRRT</t>
  </si>
  <si>
    <t>VAE_1659</t>
  </si>
  <si>
    <t>QNNVLAIALYDFSGREDDDSELSFAKGDTLVITEQLSDWWRAKHADGKIGLIPANYVMEM--</t>
  </si>
  <si>
    <t>VAE_1660</t>
  </si>
  <si>
    <t>KRGPKVVAQFAYKAKSDDEDHLPFKKGEQLTVYSQVSDWWTGESAAGREGSIPDKYVEIKIA</t>
  </si>
  <si>
    <t>VAE_1661</t>
  </si>
  <si>
    <t>PPGEKARALFDFEGQNDDQTELSFQEGDIINAISKRDNWWLAANATGETGLVPSKYIQIYIE</t>
  </si>
  <si>
    <t>VAE_1662</t>
  </si>
  <si>
    <t>VAE_1663</t>
  </si>
  <si>
    <t>ETVRTARALYDFTES-DDTEELSFRAGDEMAIVEQLLDWWKTVLAGGQRGLIPASYVVELDP</t>
  </si>
  <si>
    <t>VAE_1664</t>
  </si>
  <si>
    <t>QGGMKMRALYDYVTAGDDVDELGFQDGVMLTILSHQGRWYTAEDADSRPGLASSYVLKISQA</t>
  </si>
  <si>
    <t>VAE_1665</t>
  </si>
  <si>
    <t>S-PHYARALYDYSGTQDDPDELGFAKGEILIILTDAKRWWEAEAADAREGLQPSNFPRCCKH</t>
  </si>
  <si>
    <t>VAE_1666</t>
  </si>
  <si>
    <t>QVIYPARARYTFKATGDDPDELSFAKGDILAVLKTQGHWWEARDADGVEGMVPSNYVQQAGQ</t>
  </si>
  <si>
    <t>VAE_1667</t>
  </si>
  <si>
    <t>KVQYQARANYRFEATEDDPQDLSFAKGDILLVTDRQSQWW-ALSADGVEGCVPSNYVSAKRQ</t>
  </si>
  <si>
    <t>VAE_1668</t>
  </si>
  <si>
    <t>PIAHRARAKFPFAAQADDPEDLSFGRGDVLEVIRKQDDWWRARKASGKLGIIPSNYRTKCNT</t>
  </si>
  <si>
    <t>VAE_1669</t>
  </si>
  <si>
    <t>-V-HQARANYTFSATIDDPEDLSFAKGDILYVTENQAQWWEAKVAKGPEGMLPSNYKTEC--</t>
  </si>
  <si>
    <t>VAE_1670</t>
  </si>
  <si>
    <t>ARLMKVRALYDYVPKIDDPDELGFQKGEILNILSD-EQWWTAEMADKRIGLVPSNRVSICVA</t>
  </si>
  <si>
    <t>VAE_1671</t>
  </si>
  <si>
    <t>PI-MKARAKYPFVAQIDDPNHLSFQKGDVLAVNSKQDDWWTAQIARGKTGVPPAYYLLPYPA</t>
  </si>
  <si>
    <t>VAE_1672</t>
  </si>
  <si>
    <t>AVLHEARALYDYQRDDDDPDELGFGKGEVLAVLRWQEKWWRARKADGRLGMIPSNRLQNCVH</t>
  </si>
  <si>
    <t>VAE_1673</t>
  </si>
  <si>
    <t>ETVHTAQAMYSFTAS-DDTPDLSFRAGDIMAVVVGQAEWWKTVLAGGQRGFVPSSYVVTLDP</t>
  </si>
  <si>
    <t>VAE_1674</t>
  </si>
  <si>
    <t>VVVSRCIALYNFDALEDDSGDLEFKDGEVITVTRKQTDWWCGKTANQREGIFPGNYVQVS--</t>
  </si>
  <si>
    <t>VAE_1675</t>
  </si>
  <si>
    <t>EEPARAIALYTFSAIDDDSGDLPFKKGDVITVTEKTTAWWTGRVANGRVGTFPANYVEVV--</t>
  </si>
  <si>
    <t>VAE_1676</t>
  </si>
  <si>
    <t>GGVGRAIALYNFQAVGDDDGDLSFVKGDVIVVTEKTGTWWTGRVAGGVEGIFPGNFVELV--</t>
  </si>
  <si>
    <t>VAE_1677</t>
  </si>
  <si>
    <t>ELIIRAIALYDFEGVEDDPGDLSFNKGDVIVITEKSSTWWTGTSADGIEGIFPANFVELV--</t>
  </si>
  <si>
    <t>VAE_1678</t>
  </si>
  <si>
    <t>ESAAHAIALFDFAPQQDDEGDLSFSKGDSIEIIQKSDDWWTGKVAHGKQGNFPANRVELF--</t>
  </si>
  <si>
    <t>VAE_1679</t>
  </si>
  <si>
    <t>EGIIRAIALYDFSGVEDDDGDLSFAKGDVIVIMEKSATWWTGCVADGVIGIFPANFVELVGR</t>
  </si>
  <si>
    <t>VAE_1680</t>
  </si>
  <si>
    <t>EGGARAIALYNFEAVEDDSGDLPFKKGDVITVTKKSTTWWDGKVANGREGSFPANYVEVV--</t>
  </si>
  <si>
    <t>VAE_1681</t>
  </si>
  <si>
    <t>SQVARAIALYDFHPQQDDAGDLSFSKGDIIKITKR-DDWWRGKIAGGKKGVFPANFVEIF--</t>
  </si>
  <si>
    <t>VAE_1682</t>
  </si>
  <si>
    <t>SGVGRAIALYNFKAVQDDSGDLPFKKGDVITVTKKSQTWWTGKVANGREGNFPANFVEVV--</t>
  </si>
  <si>
    <t>VAE_1683</t>
  </si>
  <si>
    <t>GTVGTARALYDFTSVQDDDGDLSFRKGDVIAIVEKSAEWWKGRLAGGQRGIFPANFVETVEV</t>
  </si>
  <si>
    <t>VAE_1684</t>
  </si>
  <si>
    <t>EPGGIAMVLYDFVASGDDPNELSLQASELITLLKELDGWCMCRTATGRGGIFPVEFLDVIIP</t>
  </si>
  <si>
    <t>VAE_1685</t>
  </si>
  <si>
    <t>SGIPYAIVKFTFKARLDDDGELSLNPGQTIQLLRDADQWVMCKTATGREGIFPVGFLTVYED</t>
  </si>
  <si>
    <t>VAE_1686</t>
  </si>
  <si>
    <t>DVTYPAIVKHQFQGSLDDDDELSCNAGDHVSLKKTVDEWIYCLVATEKNGIIPLAFLDIYLQ</t>
  </si>
  <si>
    <t>VAE_1687</t>
  </si>
  <si>
    <t>DGQGQANVKHQFEGKLDDDDELHCVAGDKVRVKKRVDHWIYGRSATEKIGIIPVAFLDQYLD</t>
  </si>
  <si>
    <t>VAE_1688</t>
  </si>
  <si>
    <t>ASNPRAIVKHTFAGRQDDFDELTCNPGDVVEVIKMVDQWVYGITASEAKGKVPIGHVTYYVD</t>
  </si>
  <si>
    <t>VAE_1689</t>
  </si>
  <si>
    <t>DNQGLAYVKHAFSGRLDDDDELTCAPGDTVVVTETVDHWIYGKTATEKEGILPAGFLDEKL-</t>
  </si>
  <si>
    <t>VAE_1690</t>
  </si>
  <si>
    <t>VEGGHANVKTAFEARQDDFNELSLQASQKILLLRILDHWVMCRTATGRIGIFPEGFLDVYID</t>
  </si>
  <si>
    <t>VAE_1691</t>
  </si>
  <si>
    <t>PPEPFAKVIHPFKGQHDDGDELNIQAGDIVRVKKIVNDWCAGQNAENEKGIVPIGFVDSRLP</t>
  </si>
  <si>
    <t>VAE_1692</t>
  </si>
  <si>
    <t>EYNPHAIVKSSFLASQDDFGELSCNAGNTIILLKMVDEWCYCLDATGRHGIFPLGFLDVYVP</t>
  </si>
  <si>
    <t>VAE_1693</t>
  </si>
  <si>
    <t>ETTRTARVKHSFTTSLDDDDELDVRAGDEVVVVEMVDEWCKGVDATSQRGIMPLSFIDTLDP</t>
  </si>
  <si>
    <t>VAE_1694</t>
  </si>
  <si>
    <t>GGGYVAIVTYAYDATEDDDNEMSLTEGEHVEHIEEVDGWWQGIDAGGKGGLFPGNYVEVIGS</t>
  </si>
  <si>
    <t>VAE_1695</t>
  </si>
  <si>
    <t>GQGVCAIVQYEYEAVEDDDNEMNLVEGEYIEQIEEIDGWWSGVGAGGKQGLFPANYVELVEQ</t>
  </si>
  <si>
    <t>VAE_1696</t>
  </si>
  <si>
    <t>GQGVCAVVLYEYEATEDDDNEMNLTEGELIEQIEEIDGWWSGVGAGGKSGLFPQNYVEIVGV</t>
  </si>
  <si>
    <t>VAE_1697</t>
  </si>
  <si>
    <t>GQGVCAVVLYDYEATEDDDNEMNLTEGEYIEQIEQIDGWWSGVGAGGKSGLFPANYVEIVEM</t>
  </si>
  <si>
    <t>VAE_1698</t>
  </si>
  <si>
    <t>GQGICAVVLFDYEAQEDDDNEMPLDEGEVIEQIEQIDGWWSGVGAGGKSGLFPANYVELVET</t>
  </si>
  <si>
    <t>VAE_1699</t>
  </si>
  <si>
    <t>GQGVCAVVLYDYEAEEDDENEMNLTEGELIEQIEQIDGWWSGVGAGGKSGLFPANYVELVEM</t>
  </si>
  <si>
    <t>VAE_1700</t>
  </si>
  <si>
    <t>GQGICAIVQYEYEATEDDDNEMNLVEGELIEQIEEIDGWWSGVGAGGKTGLFPANYVELVEA</t>
  </si>
  <si>
    <t>VAE_1701</t>
  </si>
  <si>
    <t>GQGLCAVVLYDYEAQEDDDNEMALTEGEMIEQIEQLSGWWSGIGAGGKSGLFPSNYVELTEA</t>
  </si>
  <si>
    <t>VAE_1702</t>
  </si>
  <si>
    <t>GQGICAVVLYEYEATEDDDNEMNLVEGELIEQIEEIDGWWSGIGAGGKTGLFPANYVEIVEQ</t>
  </si>
  <si>
    <t>VAE_1703</t>
  </si>
  <si>
    <t>GQGVCAVVLYDYEASEDDENEITLREGELIEQIVQIDGWWSGIGAHGKSGLFPANYVEIVDP</t>
  </si>
  <si>
    <t>VAE_1704</t>
  </si>
  <si>
    <t>VDGSKAVALFDFVPRRDDAEHMSFQVNQLVTILSIEVSWWQGETANKEIGMYPVTYVELIIA</t>
  </si>
  <si>
    <t>VAE_1705</t>
  </si>
  <si>
    <t>SEPFLAQAVYDYKPTQDDDSEISLSVSEVVVCKEDSKGWW-GEAADDKEGWFPFEFVEEPKV</t>
  </si>
  <si>
    <t>VAE_1706</t>
  </si>
  <si>
    <t>QVIYPVMVRQTYQPTGDDDEELDLVDGDHVSVCETQGGWWCGLDADQVGGWFPAGHVYEAGQ</t>
  </si>
  <si>
    <t>VAE_1707</t>
  </si>
  <si>
    <t>KLQGQVIVNQRYEATEDDDDELQLNPGDKILVMERDSGWTVGRSADGIIGKFPLDHVSEKGK</t>
  </si>
  <si>
    <t>VAE_1708</t>
  </si>
  <si>
    <t>DSAARFLTVYPLAAQDDDKDELPLTRGDILEVIQK-DGWYFGINATGKAGIFPFHCIDKENT</t>
  </si>
  <si>
    <t>VAE_1709</t>
  </si>
  <si>
    <t>GNYVLLYVFVIYSATLDDDDELDLASGDAIVVTETDAGWTRGKVADGTEGAFPNNHVSEME-</t>
  </si>
  <si>
    <t>VAE_1710</t>
  </si>
  <si>
    <t>VDGGKAIATSDFVPKRDDENEESAQVSEKVNRLSSDSGWWIGESAEKEIGHFPLTAVEATIA</t>
  </si>
  <si>
    <t>VAE_1711</t>
  </si>
  <si>
    <t>PDGQKYKSKRPHVAQRDDGDELELQEGDILKVYSKSDGWALGQNATGKKGVFPSNCLQPVPE</t>
  </si>
  <si>
    <t>VAE_1712</t>
  </si>
  <si>
    <t>AMCQCATVASLYQPEDDDKEEHDLTVGETVGLYFT-EGWWEGTKAKRFAGWFPFFDVEFRRD</t>
  </si>
  <si>
    <t>VAE_1713</t>
  </si>
  <si>
    <t>ETVRTVRVMVSYTAS-DDTDELTLRAGDEIAVVVTYLGWCKGVLAGGQRGFFPMSLVVTLDP</t>
  </si>
  <si>
    <t>VAE_1714</t>
  </si>
  <si>
    <t>VDGEPYIALYDFVAAEDDAGDLSFQVGDLVSVLRK-GDWWCGNIANGRSGIFPSNYVEKSGA</t>
  </si>
  <si>
    <t>VAE_1715</t>
  </si>
  <si>
    <t>SMPEWYIALYRFQAAEDDDGDLSFNQGDVILVIEK-EEWWTGCIAGNRSGIFPANYVEKCDG</t>
  </si>
  <si>
    <t>VAE_1716</t>
  </si>
  <si>
    <t>GLIEPYVALYSYISSEDDPGDLDFNAGDHILVTTK-GEWWTGCIAGNRLGIFPGNYVKKAGQ</t>
  </si>
  <si>
    <t>VAE_1717</t>
  </si>
  <si>
    <t>GLIEYYVACYTYESTDDDLGDLAFVAGEKIMVTRK-EEWWTGRIAGNVIGIFPGNYVKKADV</t>
  </si>
  <si>
    <t>VAE_1718</t>
  </si>
  <si>
    <t>DSNARYVAVFPYQSQEDDPGDLPFDQGEVILVIQQ-DDWWTGIIAGAKQGMFPANYVQCADT</t>
  </si>
  <si>
    <t>VAE_1719</t>
  </si>
  <si>
    <t>QNNEYYVATYTYESTEDDPGDLDFNQGEKIMVSEK-EEWWTGKIAGNVTGIFPSNYVQKADV</t>
  </si>
  <si>
    <t>VAE_1720</t>
  </si>
  <si>
    <t>VDGEYYTALYAFVAAIDDAGDLSFSVGDKIMVIKK-EEWWTGRIAGNRSGIFPANYVEKCDA</t>
  </si>
  <si>
    <t>VAE_1721</t>
  </si>
  <si>
    <t>VDGQWYVATYPYVSQEDDAGDLTFNAGEVILVIKA-DDWWTGTCAGDKTGIFPSNYVQPVRG</t>
  </si>
  <si>
    <t>VAE_1722</t>
  </si>
  <si>
    <t>GENEYYIALYSYISSEDDPGDLSFNAGDTILVTKK-EEWWTGCIAGNREGIFPANYVKKAEV</t>
  </si>
  <si>
    <t>VAE_1723</t>
  </si>
  <si>
    <t>ENVEYYVAMYSYTGSEDDTGDLTFRAGEEIAVVEK-EAWWKGVLADNQRGIFPANYVKKL-P</t>
  </si>
  <si>
    <t>VAE_1724</t>
  </si>
  <si>
    <t>HVGSVEVPTRAFEPSRDDADEMSALKGQRLSVISRFDGWAYAQDAEQRRGVAPLGCLETSQE</t>
  </si>
  <si>
    <t>VAE_1725</t>
  </si>
  <si>
    <t>HFANVETIRRPFKPTVDDPDEMSVANGERVRVIRRADGWAYAKAASGRRGVIPIDCLTDPKV</t>
  </si>
  <si>
    <t>VAE_1726</t>
  </si>
  <si>
    <t>QVNYPEMIYRPFVPTGDDVDELAVVPGETVRLLKR-DGWAYALDADGVRGLVPIDCLRTAGQ</t>
  </si>
  <si>
    <t>VAE_1727</t>
  </si>
  <si>
    <t>HFQGIEIICRPFVPTGDDPDELAVNPGEKVRMLKQ-DGWAYAEDADGDRGLVPIECLSAKGK</t>
  </si>
  <si>
    <t>VAE_1728</t>
  </si>
  <si>
    <t>ASAASETVVRNFAPTMDDDDELPVDPGQVVRILQRFDGWVYVENATGKKGLIPRDCLDKANE</t>
  </si>
  <si>
    <t>VAE_1729</t>
  </si>
  <si>
    <t>GFP-LEYIRRPFSPCVDDEDELAVAPGETVRMLER-DGWAYAEDADGTRGLIPIQCLREAEQ</t>
  </si>
  <si>
    <t>VAE_1730</t>
  </si>
  <si>
    <t>SFAGVETIRRPFEPTRDDADEMSVTPGERVRVIYQ-DGWAYARKASGRRGIVPIQCLQIPTA</t>
  </si>
  <si>
    <t>VAE_1731</t>
  </si>
  <si>
    <t>HPAPMEKVIYAFKPSMDDADELGATEGQIVRILRRFFGWSLVENATGEKGLIPQDCLGTAEE</t>
  </si>
  <si>
    <t>VAE_1732</t>
  </si>
  <si>
    <t>FFLTPETIRRPFVPSLDDDDEMSITPGERVRVLYRFDGWAYASKASGRRGLIPISCLRTATQ</t>
  </si>
  <si>
    <t>VAE_1733</t>
  </si>
  <si>
    <t>ETVRTERIRRPFTPSVDDTDELTIRAGEEVRLLERYDGWAYCELAGGQEGLVPISCIRTLDP</t>
  </si>
  <si>
    <t>VAE_1734</t>
  </si>
  <si>
    <t>VDGSKAVALFDFVTRSDDADHLSLKTGDQLRILSEPVNWWQGETAEGRGGLVSVDVAEIIIA</t>
  </si>
  <si>
    <t>VAE_1735</t>
  </si>
  <si>
    <t>SEPNLLQALKDFKSTQDDMDQLSLSKGDVLILLED-KAWWYARAADGEEGWVPEEFLRDPK-</t>
  </si>
  <si>
    <t>VAE_1736</t>
  </si>
  <si>
    <t>QVIYLLMVRQDYQRLGDDVEELSLVDGDHLSLCETQGGWICMRDADGVEGWLPAGRMYQAGS</t>
  </si>
  <si>
    <t>VAE_1737</t>
  </si>
  <si>
    <t>KLQGLLIVNMRYEAKEDDVQEVSVNKGEKVLVMERDSGWTVALSADCIEGCTPLDALSAKGS</t>
  </si>
  <si>
    <t>VAE_1738</t>
  </si>
  <si>
    <t>DSAARFLTVYPLAAEADDDREIPVFRGAVVEVIQK-DGWYFVINATNKQGIVPRPFVDKENT</t>
  </si>
  <si>
    <t>VAE_1739</t>
  </si>
  <si>
    <t>GNLVLLYVIVRYSATLDDVAEIRVASGEAVVVTEN-AGWKYAKHADQEEGWVPNDHLFEA--</t>
  </si>
  <si>
    <t>VAE_1740</t>
  </si>
  <si>
    <t>VDGGKGIALEDFVSKSDDADQLSLQLGDKLLCLDRDSVWWVATKAEGRVGQISLDALEATFV</t>
  </si>
  <si>
    <t>VAE_1741</t>
  </si>
  <si>
    <t>LPGDKYKSTRPHVAQVDDDEEMNFQEGQIVKVRKK-DGWSLVQNATNETGYVPSNCVTPTPE</t>
  </si>
  <si>
    <t>VAE_1742</t>
  </si>
  <si>
    <t>FMNQHTTAGEDFSSEDDDDDELSLFPGDYFQLNKTSEGWWEYRKAQGHAGWVPAPDILNRFD</t>
  </si>
  <si>
    <t>VAE_1743</t>
  </si>
  <si>
    <t>ETVRTVRVMVSYTAS-DDTEEDTARAGEEVAVVENYLGWCKTVLAGSQRGFLPMSLKVTLDP</t>
  </si>
  <si>
    <t>VAE_1744</t>
  </si>
  <si>
    <t>PAVKKVIALYDYVGQADDVGDLTFKAGDQIEVLERQGDRWVGRCANKHTGVFPANYVKES--</t>
  </si>
  <si>
    <t>VAE_1745</t>
  </si>
  <si>
    <t>PAAEYVTALYDYEGQDDDDGDLSFKKGDVIEVVKRTADWWTGKLANGVVGVFPGNYVLLAK-</t>
  </si>
  <si>
    <t>VAE_1746</t>
  </si>
  <si>
    <t>QVIQYVVALYDFEAQADDDGDLSFRAGDRIEIITRTADWWTGKLANGMVGSFPANYVQLN--</t>
  </si>
  <si>
    <t>VAE_1747</t>
  </si>
  <si>
    <t>KKIQYVVALYDFHAQADDDGDLSFNAGDRIEIVTTTADWWTGKLADGIIGSFPANYVQAQ--</t>
  </si>
  <si>
    <t>VAE_1748</t>
  </si>
  <si>
    <t>PKAEYVVALFDFAAQQDDEGDLSFPKGDRIQLVQKTDEWWTGRLAGGKQGVFPGNYSRLE--</t>
  </si>
  <si>
    <t>VAE_1749</t>
  </si>
  <si>
    <t>PNIEYVVALYDFSAQADDDGDLSFNKGDRIEIVTRTADWWTGKLAGGMVGVFPANYVSLTKN</t>
  </si>
  <si>
    <t>VAE_1750</t>
  </si>
  <si>
    <t>KAAKKVIALYDYQGQADDEGDLEFKAGDVIEVVEQTEDWWVGRLANGVEGNFPGNYVSLA--</t>
  </si>
  <si>
    <t>VAE_1751</t>
  </si>
  <si>
    <t>PPVEFVVALYDFEATQDDEGDLSFRAGDRIELTEKTDNWWSGRIARGTKGVFPGNYFREN--</t>
  </si>
  <si>
    <t>VAE_1752</t>
  </si>
  <si>
    <t>PAVEYVTALYDFEAQADDEGDLSFRAGDRIEVIERTQDWWTGRVANGVEGVFPGNYVQLD--</t>
  </si>
  <si>
    <t>VAE_1753</t>
  </si>
  <si>
    <t>ETVRTCVALYDFTAQADDDGDLSFRAGDRIEIITRTADWWKGKVADGQVGSFPGNYVQTLFN</t>
  </si>
  <si>
    <t>VAE_1754</t>
  </si>
  <si>
    <t>QDGMPVRAIYAFDALDDDAGHLSFQDGEILSILATEGGWWDGVIANGRIGWFPSNFVEIISE</t>
  </si>
  <si>
    <t>VAE_1755</t>
  </si>
  <si>
    <t>SNPFSVLAMYDFEADDDDPHSLSFRQGEILEILTQ-EGWWDGIRANDVRGWFPSNFVEEISD</t>
  </si>
  <si>
    <t>VAE_1756</t>
  </si>
  <si>
    <t>QVIYSVRALYDFESDDDDPSSLSFRKGEVLSVIKTLEGWWAAVPAGDTVGWIPSNYVREISQ</t>
  </si>
  <si>
    <t>VAE_1757</t>
  </si>
  <si>
    <t>QCQFYVICLYDYLSDDDDPDSLSFRQNDVLSVIKRLEGWWDALSADDDRGWIPSNYVSELTD</t>
  </si>
  <si>
    <t>VAE_1758</t>
  </si>
  <si>
    <t>FSAFFVLCLFDYETDDDDPDQLSFHRNDIIEVVKQLDGWWDAIRASNKRGWIPSNYVAPVTE</t>
  </si>
  <si>
    <t>VAE_1759</t>
  </si>
  <si>
    <t>GNIFLVICLYDYSSTDDDPDALSFRKNDILQVVKQDEGWWDALHAADTRGWIPSNYVRELTD</t>
  </si>
  <si>
    <t>VAE_1760</t>
  </si>
  <si>
    <t>ADTFYVLAMYDFQADDDDASHLSFRKGEVLQILTQEEGWWAGMRANDERGWFPSNFVEIISD</t>
  </si>
  <si>
    <t>VAE_1761</t>
  </si>
  <si>
    <t>PDTFFVRCLYDYESQDDDADHLSFHESDIIQVIKKEDGWWAAVRAGNEVGWVPSAYFAPVPE</t>
  </si>
  <si>
    <t>VAE_1762</t>
  </si>
  <si>
    <t>ACTFYVRALYDFESDDDDPSSLSFSKGEILQVLKQLEGWWAAVVAGDVVGWFPSNFVEQISD</t>
  </si>
  <si>
    <t>VAE_1763</t>
  </si>
  <si>
    <t>ETVFLCRCLYDYTGSDDDTDALSFSADDVMAVIKQQEGWWACVLAGSQVGWIPSSYVVTMDP</t>
  </si>
  <si>
    <t>VAE_1764</t>
  </si>
  <si>
    <t>HVSGVVKAIYAYDTQSDDAKELTVKEDDVLLICDPEDDWLLVQTAGKKGGFVPGNYIEESSA</t>
  </si>
  <si>
    <t>VAE_1765</t>
  </si>
  <si>
    <t>SHTSVVKAVYEYESVSDDPGELTIKEDDALIVFDTEDDWILVKAADGGAGFVPANYVEATSD</t>
  </si>
  <si>
    <t>VAE_1766</t>
  </si>
  <si>
    <t>QHISPVKALYDYEALADDPGELSIKEDEVLLVFDQ-DDWRLVLSAGGKGGFVPGNYVEAAGQ</t>
  </si>
  <si>
    <t>VAE_1767</t>
  </si>
  <si>
    <t>KHISQVKALYDYDAKADDPGELSIVEDEVLLVFDRDDDWTLVRSAAGKAGFVPGNYVEQAGQ</t>
  </si>
  <si>
    <t>VAE_1768</t>
  </si>
  <si>
    <t>PHTARVKALFDYAAQDDDPGELSMTEESILEVFDTEEDWILVGQASGNAGFVPGNYIEEANE</t>
  </si>
  <si>
    <t>VAE_1769</t>
  </si>
  <si>
    <t>GHTSLVKALYDYSANADDPGELSIAEDAVLVVFEQEDDWILVQSADGKAGFVPGNYCEQAEG</t>
  </si>
  <si>
    <t>VAE_1770</t>
  </si>
  <si>
    <t>KHTSVVKAIYAYKTRSDDAGELTIKEDDVLLVFDREDDWILVGSAEGEYGFVPANYVEEHSA</t>
  </si>
  <si>
    <t>VAE_1771</t>
  </si>
  <si>
    <t>PPKSTVKALYDYDAQNDDPGELSVHEDAILYVFDKEGRWILQQQAGGEAGFVPGNYIEEVAE</t>
  </si>
  <si>
    <t>VAE_1772</t>
  </si>
  <si>
    <t>QHTSVVKAIYEYEASSDDPGELSVKEDAVLYVFDTSDDWILVGQAGGDAGYVPGNYIEEASG</t>
  </si>
  <si>
    <t>VAE_1773</t>
  </si>
  <si>
    <t>ETVSTLRALYDYTASADDPEELSVREDEELVVFET-DDWILVVLAGGQAGYVPGNYVETLDP</t>
  </si>
  <si>
    <t>VAE_1774</t>
  </si>
  <si>
    <t>QGGSVVRAMYAYDATSDDANELSLEEDDQVNFFARESGWWTAECAGKRIGSVPSNYVQIIQA</t>
  </si>
  <si>
    <t>VAE_1775</t>
  </si>
  <si>
    <t>GEPQHMKAIYTYQAQNDDDEELSLAENDVVIIIEDSDGWWEARCADDKFGIVPANYVQLNK-</t>
  </si>
  <si>
    <t>VAE_1776</t>
  </si>
  <si>
    <t>QVIYPVKALYGYEAQGDDDDELKVVEGDHYSITETQDEWIEARDADQVFGLVPQNYVEEAG-</t>
  </si>
  <si>
    <t>VAE_1777</t>
  </si>
  <si>
    <t>KVIKQVKALYDYEAQEDDDDEVFINEGEKYLVTKRDDNWTVASCADGVIGLVPKNYVELAG-</t>
  </si>
  <si>
    <t>VAE_1778</t>
  </si>
  <si>
    <t>ASAKRMLALFDYQAGDDDEDEMTFDEGAVIEVAQVKNDWYRVKKASGKKGLIPANYLEKVTE</t>
  </si>
  <si>
    <t>VAE_1779</t>
  </si>
  <si>
    <t>GNHKQMIALYDYSAQGDDDDEHTFAEGEALVVTERLADWVEACSARGVEGLVPKNYVEEQ--</t>
  </si>
  <si>
    <t>VAE_1780</t>
  </si>
  <si>
    <t>SQGPKVKAIYAYEAQDDDANELSLTENDVVLIIYRDDGWWEAKSAADKIGMVPANYVQITKN</t>
  </si>
  <si>
    <t>VAE_1781</t>
  </si>
  <si>
    <t>APGKKVEALYDYQANHDDADEINFEKGQIIDVAGSIIDWV-VQCAGGKKGLIPSAYFEPVAE</t>
  </si>
  <si>
    <t>VAE_1782</t>
  </si>
  <si>
    <t>AMVFHVRAMYGYQATDDDEGELSFTEGDTYYIVDQKGGWWRAKKAGPNNGLVPANYVTMRGD</t>
  </si>
  <si>
    <t>VAE_1783</t>
  </si>
  <si>
    <t>ETVKTVRALYDYTAQGDDTDEIDVRAGEEYAVVEGLDEWCKIVLAGGQRGLVPASYVETLDP</t>
  </si>
  <si>
    <t>VAE_1784</t>
  </si>
  <si>
    <t>VLGKIMVATFDFVARRDDADELELQVDDQIRVQAIYRGWSTAYNATGESGSAPVDVLELGQA</t>
  </si>
  <si>
    <t>VAE_1785</t>
  </si>
  <si>
    <t>SEPNPFVAVAQYIPTLDDPDELRLSVGDGIIVKELFAGWGYGTNATGMEGMIPLLHLREPKG</t>
  </si>
  <si>
    <t>VAE_1786</t>
  </si>
  <si>
    <t>QVIYARYVFQTYQPTGDDDDELDLVVGDHVSVCETFAGWGYGLNATGVEGCLPLGCLYEAGQ</t>
  </si>
  <si>
    <t>VAE_1787</t>
  </si>
  <si>
    <t>KLQGQRYVFQRYEPTEDDPDEIQLNPGDKVLLHERFSGWGVGRNATQVEGMFPADCLSEAYQ</t>
  </si>
  <si>
    <t>VAE_1788</t>
  </si>
  <si>
    <t>DQNARFTVVYPHAPQMDDNDEIPLDIGDVVEIIQVYDGWALGIRAKNKQGVFPRPFVDPDPT</t>
  </si>
  <si>
    <t>VAE_1789</t>
  </si>
  <si>
    <t>ANNVLRYVFVAYSPTLDDDDEIQLAPGDAVVLTETFAGWGYGKNATQMEGCFPKDHLSET--</t>
  </si>
  <si>
    <t>VAE_1790</t>
  </si>
  <si>
    <t>VLGGQFVATAAYVPRRDDEDELELQVGDQILVHFIFRGWSVAYNATGEIGSDPGDCLQATRA</t>
  </si>
  <si>
    <t>VAE_1791</t>
  </si>
  <si>
    <t>PPEDMYKTVAPRQPQMDDPDEIELHIGDIVKIRRIYDGWALGYVAENETGVFPLNKVAPVPA</t>
  </si>
  <si>
    <t>VAE_1792</t>
  </si>
  <si>
    <t>FQNQALTAYAGYQPCIDDNDELRLTVGDTIQVHFTFEGWGSGTNATGAVGALPLLSILNDRD</t>
  </si>
  <si>
    <t>VAE_1793</t>
  </si>
  <si>
    <t>ETVRTVRVMVSYTPS-DDTDEMTLRAGDEVAMVVTFLGWCKGVNATSQRGFFPMSCMVTLDP</t>
  </si>
  <si>
    <t>VAE_1794</t>
  </si>
  <si>
    <t>VDGSKAVVLYAYVGRRDDADDSSRKTNDQVTVLSEVDGWWTGETANKRIGLYPVSYVEVIQA</t>
  </si>
  <si>
    <t>VAE_1795</t>
  </si>
  <si>
    <t>SEPQLAQVLFNYENTQDDDDDLSFKKGDVVVVLEDVDNWWYGRAANPREGIFPANYVEEIK-</t>
  </si>
  <si>
    <t>VAE_1796</t>
  </si>
  <si>
    <t>QVIYLLIALYDFEGLGDDDGELYFVPGDHVVVTETQDNWICGLDADGKEGCFPKSYVEELGQ</t>
  </si>
  <si>
    <t>VAE_1797</t>
  </si>
  <si>
    <t>KLQGLVIANYDFQAKEDDDQELQLNKGEKIVLTERDDNWLVGSSADGKEGMFPLNFVSAKGK</t>
  </si>
  <si>
    <t>VAE_1798</t>
  </si>
  <si>
    <t>DSAQRVLAKFDFAAQADDERELPLDRGAILEIIRV-NDWYFGRRASGNQGIFPDNHIDKVNT</t>
  </si>
  <si>
    <t>VAE_1799</t>
  </si>
  <si>
    <t>GNYVLVIARYDFSATLDDDGELKLASGEKIVLTERLDNWIRGKSADGKEGAFPKNFVQEM--</t>
  </si>
  <si>
    <t>VAE_1800</t>
  </si>
  <si>
    <t>VQGGKAVVLFAYVGREDDADDISFKTGDKVLVLSRVDNWWIGETANTRIGIFPLNYVEIIVA</t>
  </si>
  <si>
    <t>VAE_1801</t>
  </si>
  <si>
    <t>PPGPKMRAKEDFVAQNDDEVELELEEGQILKIISKIIDWLEGQNATGETGIFPSSFIQPVPE</t>
  </si>
  <si>
    <t>VAE_1802</t>
  </si>
  <si>
    <t>AMLFCARVLFTYEGDVDDEDDLSFPPGDYVQVLRFDGNWWEGRVAQGRVGQFPHSYVEWLVD</t>
  </si>
  <si>
    <t>VAE_1803</t>
  </si>
  <si>
    <t>ETVRTLRAMWDFTASLDDTEELTLRAGEEIALVVGYDEWCKGVLAGGQRGFFPHSLVVTLDP</t>
  </si>
  <si>
    <t>VAE_1804</t>
  </si>
  <si>
    <t>TVGYKAVTLYPFDAN-DDPNDLAFVKGEIINILSTQGMWKKMECANNRIGWFPASYVSIVIS</t>
  </si>
  <si>
    <t>VAE_1805</t>
  </si>
  <si>
    <t>ACPLQAVALFPLHRKQDDDQHLPFAKGETIEILEQ-QMWRGRDAADGAEGWFPKSYVKDTTT</t>
  </si>
  <si>
    <t>VAE_1806</t>
  </si>
  <si>
    <t>QVIYQCMALYTWQGK-DDEQHLSFNKGDHIRIIETQQMWWRGREADGVEGWFPASYVKQAGQ</t>
  </si>
  <si>
    <t>VAE_1807</t>
  </si>
  <si>
    <t>KVQIYVIAQYTWEGDEDDESHLSFSKGDTILVIEQDEMWWYGRSADGVEGWFPKSYVKEAGQ</t>
  </si>
  <si>
    <t>VAE_1808</t>
  </si>
  <si>
    <t>SCALQVTAVFPYASKKDDEQDLSFNKGDIIEVSEQ-EMWWYGSPASGKQGWFPKSYVKKVNT</t>
  </si>
  <si>
    <t>VAE_1809</t>
  </si>
  <si>
    <t>ACILYVTAQYPWERTDDDDSHLSFAKGDIIRVIKQQQMWWRGKHADGNEGWFPKSYVKRMGQ</t>
  </si>
  <si>
    <t>VAE_1810</t>
  </si>
  <si>
    <t>KCGLKAVALFQREGDEDDENHLPFSKGETIEILSQ-QMWKGRRSANKRIGWFPKSYVKIGIT</t>
  </si>
  <si>
    <t>VAE_1811</t>
  </si>
  <si>
    <t>PPGIKIKAQFPYRPNMDDENDLSFEKGDILEVVEK-QMWWKGNEAAGETGWFPSSYVKIVIT</t>
  </si>
  <si>
    <t>VAE_1812</t>
  </si>
  <si>
    <t>SCLLQCTALYPWKGK-DDEQHLSFNKGDIIRIVEQ-EMWKKRSFAAGDNGWFPKSYVKETED</t>
  </si>
  <si>
    <t>VAE_1813</t>
  </si>
  <si>
    <t>ETVLTCRAMYSHTGT-DDDEHLSFRAGDEIAVVKQ-QEWWKGVLAGGQRGWFPKNYVVTLDP</t>
  </si>
  <si>
    <t>VAE_1814</t>
  </si>
  <si>
    <t>PPSGVVSAMYAYDAQTDDPEELTMKEGDLLNAFSIEDDWFLVLSAEGKGGFVPGNYCKIGSA</t>
  </si>
  <si>
    <t>VAE_1815</t>
  </si>
  <si>
    <t>PCISVTKAVYAYEAQTDDIEELTFKEEDKLHAYDMNDDWLLVKAAKGAFGYVPRNYCQENSG</t>
  </si>
  <si>
    <t>VAE_1816</t>
  </si>
  <si>
    <t>EVTSPVKALYDYEATSDDVEELSFVENEKLSVYDTDDDWLLVRDAHGKGGFVPGNYCEEAGQ</t>
  </si>
  <si>
    <t>VAE_1817</t>
  </si>
  <si>
    <t>KVNSTVKALYDYQKTSDDEEELSFNEDEHLLVYDRDDDWLLVSSAAQKVGFVPGNYCEEAGQ</t>
  </si>
  <si>
    <t>VAE_1818</t>
  </si>
  <si>
    <t>PCIATTKALFDYESQSDDEEELSISEEAILHVYDKNDRWLLVRRASDNVGYVPRNYVEPVNE</t>
  </si>
  <si>
    <t>VAE_1819</t>
  </si>
  <si>
    <t>PPISTLYALYDYEKQSDDDEELSFAEDETLNVYETDDDWLLVKSADQKLGYVPGNYIEEAGA</t>
  </si>
  <si>
    <t>VAE_1820</t>
  </si>
  <si>
    <t>KRISVMKAIYAYEATQDDEEELTFKEGDALNAYDIEDDWLLVTSAAGELGFVPANYCSAGSA</t>
  </si>
  <si>
    <t>VAE_1821</t>
  </si>
  <si>
    <t>PIIQKVTALYDYERQSDDPEELSISDNSILNVYGKEEEWILVRQAR-EFGFIPRNYVEPVAE</t>
  </si>
  <si>
    <t>VAE_1822</t>
  </si>
  <si>
    <t>PCISHVKAMYDYEAQNDDEEELTVKENDALHVYDDNDDWLLVRGA-GVVGFVPANYCQDTSM</t>
  </si>
  <si>
    <t>VAE_1823</t>
  </si>
  <si>
    <t>ETVRLVRALWDYTGSSDDDGELSFRANEEFHVYEDNDDWLLVVLAGSQLGFVPMNYLETLDP</t>
  </si>
  <si>
    <t>VAE_1824</t>
  </si>
  <si>
    <t>HGGSKVVALYSFDGLEDDSGDLPFRKGEVITVLRKEGSWIQGRNANKRTGIFPVNYVQAIG-</t>
  </si>
  <si>
    <t>VAE_1825</t>
  </si>
  <si>
    <t>LSTNQVVALYTFGGEQDDPGDLAFQKGDVITVLKRSYQWDTGRVANARHGIFPANYVKLL-D</t>
  </si>
  <si>
    <t>VAE_1826</t>
  </si>
  <si>
    <t>QNITQAVALYSFQGEQDDVGDLPFVKGDVISVVCRSYQDDTGRLANGVAGIFPKNYVELM-Q</t>
  </si>
  <si>
    <t>VAE_1827</t>
  </si>
  <si>
    <t>KNIFEAMALYRFEGEEDDPGDLPFKKGDVISIVDTGSIDWTGMSAAGIIGIFPKNYVELM-K</t>
  </si>
  <si>
    <t>VAE_1828</t>
  </si>
  <si>
    <t>PSAFRALALFNFAGEQDDRGDLGFKKGDIIEIIQKGDDDWTGRNASGKEGIFPANYVELVP-</t>
  </si>
  <si>
    <t>VAE_1829</t>
  </si>
  <si>
    <t>GNTNEAIALYTFSGTEDDDGDLPFKKGDVIDIYEKGAADWTGKVARGVIGIFPANYVELL-D</t>
  </si>
  <si>
    <t>VAE_1830</t>
  </si>
  <si>
    <t>ALTNKVVALYTFEGEEDDAGDLAFQKGEVITVLDMTEKWDIGHTANTREGIFPANYVKLIE-</t>
  </si>
  <si>
    <t>VAE_1831</t>
  </si>
  <si>
    <t>PQKNKARALYSFKPQQDDAGDLGFKKGDIIKIVKKSDDNWRGQNAGGKTGIFPSNYVEPVP-</t>
  </si>
  <si>
    <t>VAE_1832</t>
  </si>
  <si>
    <t>SQPFQAVALYSFKGEQDDEGDLAFRKGDVITVLKKGYQWDTGRLANTREGIFPANYVELFE-</t>
  </si>
  <si>
    <t>VAE_1833</t>
  </si>
  <si>
    <t>ETVFTARALYSFTESQDDDGDLTFKKGDVIAIVERTAEDWKGKLAGGQHGIFPANYVETMDP</t>
  </si>
  <si>
    <t>VAE_1834</t>
  </si>
  <si>
    <t>VDGSKAVVLFDFVPRRDDADHISFKVDELVTALSKEVSWSQAETANKRIGLYSSDYVEIIIA</t>
  </si>
  <si>
    <t>VAE_1835</t>
  </si>
  <si>
    <t>SEPFLAIVVYDYKSTQDDDDQMSFSKEEVVVCLEDSKRWYYGEAANDKEGWFPHNYVEEPKV</t>
  </si>
  <si>
    <t>VAE_1836</t>
  </si>
  <si>
    <t>QVIYPVRVRQTYQATGDDDEELDLVDGTHISVTETQGGWWYGLDADQVGGWFPANRVLEAGQ</t>
  </si>
  <si>
    <t>VAE_1837</t>
  </si>
  <si>
    <t>KLQGQLMANQRYEATEDDDQELQLNKGDKILVTERDSGWWVGRSADGIIGRFPLNAVSEKGK</t>
  </si>
  <si>
    <t>VAE_1838</t>
  </si>
  <si>
    <t>DSAARFLAVYPLAAQDDDERELPLFRGDILEVIQK-DGWWFGGRASGKAGIFPANFKDKVTT</t>
  </si>
  <si>
    <t>VAE_1839</t>
  </si>
  <si>
    <t>GNCVLCYAIVTYSATEDDDAELMLASGDKIVVTEN-AGWWRGKVADGPEGWFPNDAVSEME-</t>
  </si>
  <si>
    <t>VAE_1840</t>
  </si>
  <si>
    <t>KDGGKAVVLYDFVSKRDDMDQISFQPDAKVLCLSRDSHWSIGESANKKIGLFPGNYVEATTH</t>
  </si>
  <si>
    <t>VAE_1841</t>
  </si>
  <si>
    <t>NDGDKYRAKYPHVAQHDDQTELNLQEGDIAKVRSKSDGWWYGQIATGKTGYFPSIFAQPVPE</t>
  </si>
  <si>
    <t>VAE_1842</t>
  </si>
  <si>
    <t>AFCFHARVAYDYQQEDDDEDALSFFLGETVGLLKM-EGWFEGELAQRHAGWFPANYVEFRTD</t>
  </si>
  <si>
    <t>VAE_1843</t>
  </si>
  <si>
    <t>ETVRTVRAMVSYTAS-DDTEELTLRAGDEIAVVVG-LGWWKGVLAGGQRGFFPNSLVVTLDP</t>
  </si>
  <si>
    <t>VAE_1844</t>
  </si>
  <si>
    <t>VDGSVAVVLHDYVALRDDSNEISLKDNDQVRVLNKPRNWWTAECAEKVIGYVPSTFLEISQP</t>
  </si>
  <si>
    <t>VAE_1845</t>
  </si>
  <si>
    <t>SEPNLAVALYDYCATQDDDGSMSLSKGDVLRVLEKSNHWWHAKKADGAEGWVPKTILREENV</t>
  </si>
  <si>
    <t>VAE_1846</t>
  </si>
  <si>
    <t>QVIYPVVAASNFQGTGDDDKQLDLVKGEKYSVLKTQGGWWCARDADGEVGWVPANYLTEAGQ</t>
  </si>
  <si>
    <t>VAE_1847</t>
  </si>
  <si>
    <t>KLQGQVMAAFNFEDTEDDDGQLQFNKGEKYRIIDRDSGWWRALSADGEIGLVPANYLSEKGK</t>
  </si>
  <si>
    <t>VAE_1848</t>
  </si>
  <si>
    <t>DSMERTLAVYTFAPGADDETDLGMIRGAVLE-HQKRDGWWFVINASGKQGLIPANYVHPENT</t>
  </si>
  <si>
    <t>VAE_1849</t>
  </si>
  <si>
    <t>ANIPLFQAFENFSETEDDDHQLKFAKGEALVIIEKSSGWWHAKHADGNEGLVPANYLTEMF-</t>
  </si>
  <si>
    <t>VAE_1850</t>
  </si>
  <si>
    <t>V-GPKAVALYDYVAEEDDHNH-SLQKGDQYDVLSRDRQWWTAHKAEGNIGWVPKTFLQIKRA</t>
  </si>
  <si>
    <t>VAE_1851</t>
  </si>
  <si>
    <t>PPEEKYKATYPFVPQNDDQTDLGIEEGNIIRAVSKSDGWWLVQNATGTKGLIPSEYVQPVNE</t>
  </si>
  <si>
    <t>VAE_1852</t>
  </si>
  <si>
    <t>RRMQHVVALEDYKADDDDESQLSLTKGDTYDVLRKREHWWAARKAYGEVGWVPANYLHGRVP</t>
  </si>
  <si>
    <t>VAE_1853</t>
  </si>
  <si>
    <t>ETVRTVRAMCSFTGS-DDTEVLTFRAGEEYAIVETLEGWWKEVLAGGQRGLVPASYPVTLDP</t>
  </si>
  <si>
    <t>VAE_1854</t>
  </si>
  <si>
    <t>QDGSKAVAIYAYVALTDDADELSFKTGAQITVLSHVDDWITGELANKRIGLFPVNFVEVIQA</t>
  </si>
  <si>
    <t>VAE_1855</t>
  </si>
  <si>
    <t>SEPNLAQAQFNYEAVQDDDGELSFKKGDVITVLERSNDWYYGEAANDREGLFPANFVEEI--</t>
  </si>
  <si>
    <t>VAE_1856</t>
  </si>
  <si>
    <t>QVIYPAMALYDYEELGDDDGDLDFVKGDHISVCERQGNWWRGLLADGVEGQFPKNFVNEL--</t>
  </si>
  <si>
    <t>VAE_1857</t>
  </si>
  <si>
    <t>KLQGQVIALYDFQGKEDDDGDLQFNKGDKILLMETDSNWWVGRLADGIEGMFPLNYVKLK--</t>
  </si>
  <si>
    <t>VAE_1858</t>
  </si>
  <si>
    <t>DSLARVLALFDFAGQDDDEGDLPFDRGDIIEIIKKTDDWWEGSVASGKKGIFPRNYVTKVNT</t>
  </si>
  <si>
    <t>VAE_1859</t>
  </si>
  <si>
    <t>GNYGLVIALYDFSGTEDDDGDLQFAKGDKIVIYEQLDDWWRGKHADGPEGAFPKNYVNEM--</t>
  </si>
  <si>
    <t>VAE_1860</t>
  </si>
  <si>
    <t>KDQGKAIAAYNYVAEEDDAGELSFKKGDVITVLSSVSNWLIGELANDRIGLFPLNFVEVIRK</t>
  </si>
  <si>
    <t>VAE_1861</t>
  </si>
  <si>
    <t>PDEPKGEALFDFVSQNDDAGDLEFREGDIINIISKIDDWWEGQLARGKKGIFPSQYVQPVRD</t>
  </si>
  <si>
    <t>VAE_1862</t>
  </si>
  <si>
    <t>CQLFSATARYNYESEDDDEGELSFKKGDTIYVTKRTDDWLEGELANGRYGQFPANFVTCLRD</t>
  </si>
  <si>
    <t>VAE_1863</t>
  </si>
  <si>
    <t>ETVRTCRALWDFTES-DDTEDLTFRAGDEIALVERLEEWWKGVLAGGQRGFFPGSYVVTLDP</t>
  </si>
  <si>
    <t>VAE_1864</t>
  </si>
  <si>
    <t>VPGKKAVALHDLVAQTDDADDCSFQDGDQVTILSIVDGWLTGYTALGRIGIFPVTYVEIIDA</t>
  </si>
  <si>
    <t>VAE_1865</t>
  </si>
  <si>
    <t>SEPQLAIALYDLLAQLDDNGDISFSKGDVVVGTEDLDGWCRGKAADGREGKFPLAYVWENTM</t>
  </si>
  <si>
    <t>VAE_1866</t>
  </si>
  <si>
    <t>QVIYLARVLQDFQAQLDDVEELHLVKGEHVSGTETLDGWCCGLSADGREGIFPLGFVWELDQ</t>
  </si>
  <si>
    <t>VAE_1867</t>
  </si>
  <si>
    <t>KLQGLFRVNARFERQLDDVGELQLNKGEKILVTERLDNWCVGRSADQKEGIFPAGFVSEAGK</t>
  </si>
  <si>
    <t>VAE_1868</t>
  </si>
  <si>
    <t>DSAARRLSKYNFAPTADDDGELDLTRGAIMEVIQVNGNWCFGINATNNVGTFPLAHIWKVEE</t>
  </si>
  <si>
    <t>VAE_1869</t>
  </si>
  <si>
    <t>APLVLFYVFAHFSTQLDDVGELKLAKGEAIVVTERIDAWCHGKSADQKEGIFPANFVWET--</t>
  </si>
  <si>
    <t>VAE_1870</t>
  </si>
  <si>
    <t>VRGGKAVALADYVAQEDDDGDISFNKGDVVLLHRIDDGWCVGRTAQGRIGIFPDAYVQIIEA</t>
  </si>
  <si>
    <t>VAE_1871</t>
  </si>
  <si>
    <t>VIEPQMRCKAPFPPRNDDDEELELPEGQILIVERKFGDWA-GQNATNETGKFPSSHIWPVDE</t>
  </si>
  <si>
    <t>VAE_1872</t>
  </si>
  <si>
    <t>AVTFQARALADLKAQKDDDEEGDLTKGDYVIGHRMCDGWFEGTVAQGRVGIFPLSHVWMLDD</t>
  </si>
  <si>
    <t>VAE_1873</t>
  </si>
  <si>
    <t>ETVRTVRVMASFTGQLDDEEELTLRAGEEIAVVEFYDEWFKGVLAGSQRGFFPMSFVVTLDP</t>
  </si>
  <si>
    <t>VAE_1874</t>
  </si>
  <si>
    <t>VGGSKAVALFDFVAQRDDANESSFKEDDLVTLLSIVDSWWQGYTALKRIGMFPVTYVELLQA</t>
  </si>
  <si>
    <t>VAE_1875</t>
  </si>
  <si>
    <t>SEPQLFIALYDFIAQLDDDGEIELSKGDVVIGIEDCENWWHGKAADRAEGIFPGNYVEEPKV</t>
  </si>
  <si>
    <t>VAE_1876</t>
  </si>
  <si>
    <t>QVIYLCRARQTYQPTGDDDDELDLVKGDHISGTETQGGWICGLDADQKEGCFPANFVYELGQ</t>
  </si>
  <si>
    <t>VAE_1877</t>
  </si>
  <si>
    <t>KLQGLCRVNQRYEPTKDDPDELQLNKGELILVTERDSGWTVGRSADGKEGWFPLNFVSELGK</t>
  </si>
  <si>
    <t>VAE_1878</t>
  </si>
  <si>
    <t>DSAARYLTVYPTASQADDEDELPLTRGAIIEVIQKCDGWAFGINATGNQGVFPGNHVWKVRT</t>
  </si>
  <si>
    <t>VAE_1879</t>
  </si>
  <si>
    <t>GNIVLCHVRAAYSPQLDDDDELELAKGTKIVVTERLSGWFRGKSADGKEGAFPLNFVWEMR-</t>
  </si>
  <si>
    <t>VAE_1880</t>
  </si>
  <si>
    <t>VLGGKAVALYDFVARDDDANEMSLNKGDKVNLLRIESNWWIGRTAAKRIGIFPLNYVERLVA</t>
  </si>
  <si>
    <t>VAE_1881</t>
  </si>
  <si>
    <t>PPEDKYRCKYPRPGQHDDPDELELEEGAILIVIFKIDGWARGQNATGETGVFPSACLQPVPA</t>
  </si>
  <si>
    <t>VAE_1882</t>
  </si>
  <si>
    <t>AQNFHFRAAYTFKAQEDDEEEMDLTKGDWVYGNRMDGNWWEGTKAKDKNGIFPGNYVERLVD</t>
  </si>
  <si>
    <t>VAE_1883</t>
  </si>
  <si>
    <t>ETVRTVRVMASYTPSLDDTDELTLRAGEEIAVVVFYGGWCKGVLAGGQRGFFPMSLVVTLDP</t>
  </si>
  <si>
    <t>VAE_1884</t>
  </si>
  <si>
    <t>PIIYYARALYAYNAQIDDPEELSFQKGDILAIIRH-DGWWEARIANGQPGLVPSNYLQII--</t>
  </si>
  <si>
    <t>VAE_1885</t>
  </si>
  <si>
    <t>PILHFARALYSYQAAIDDPEELSFAKGDILAVMRHQDGWWEAEAAGGHMGLVPSNYLQNC--</t>
  </si>
  <si>
    <t>VAE_1886</t>
  </si>
  <si>
    <t>PILYFARAMYTYKAAIDDPEELGFAKGDVLAVLRLQDGWWEAEDAGGQGGLVPSNYLQQA--</t>
  </si>
  <si>
    <t>VAE_1887</t>
  </si>
  <si>
    <t>PILHFARAMYTYQAAIDDPEELGFAKGDVLAVLRHQDGWWEAEVAGGRIGLVPSNYLQAC--</t>
  </si>
  <si>
    <t>VAE_1888</t>
  </si>
  <si>
    <t>ARLHYARAMYSYQAAIDDPEELGFTKGDILAVLRLQDGWWEAEVAGGRVGLVPSNYLQPC--</t>
  </si>
  <si>
    <t>VAE_1889</t>
  </si>
  <si>
    <t>PILHYARAMYSYQAAIDDPEELGFAKGDILAVLRLQDGWWEAEVAGGREGLVPSNYLQIC--</t>
  </si>
  <si>
    <t>VAE_1890</t>
  </si>
  <si>
    <t>PILHFARALYSYQAAIDDPEELSFQKGDVLAIIRLQDGWWEAEVAGGHPGLVPSNYLQII--</t>
  </si>
  <si>
    <t>VAE_1891</t>
  </si>
  <si>
    <t>VDLHMARAMYAYTAAIDDPEELGFQKGDILAVLRKQDGWWEAEIAGGRPGLVPNNYLQPC--</t>
  </si>
  <si>
    <t>VAE_1892</t>
  </si>
  <si>
    <t>PILHYARAMYMYTAAIDDPEELGFTKGDILAVIRLQDGWWEAEVAGGQVGLVPSNYLQNC--</t>
  </si>
  <si>
    <t>VAE_1893</t>
  </si>
  <si>
    <t>PILHFAKASYMYTAAIDDPNELGFAKGDVMDVLRLQDGWWEAEVAVGRRGLVPSNYLQNC--</t>
  </si>
  <si>
    <t>VAE_1894</t>
  </si>
  <si>
    <t>HGVKVAVARYAYVAQSDDAEEINLKENEQVTFLDRDSGWLTAELANKRGGYAPSTYVQIIQA</t>
  </si>
  <si>
    <t>VAE_1895</t>
  </si>
  <si>
    <t>SEPKHAKAIYQYEATQDDKGEVTFAEDEVLTLLEDSDGWVIAEAANPKEGRVPANYVKDIK-</t>
  </si>
  <si>
    <t>VAE_1896</t>
  </si>
  <si>
    <t>QVIYPTKALYDYEATGDDVEELKFVEGRHLSIYETQDEWWCAKLAGQVEGLVPKNYVYQAG-</t>
  </si>
  <si>
    <t>VAE_1897</t>
  </si>
  <si>
    <t>KVIGQVKALYDYKATEDDVDELSFNEGDKLLVMERDDNWWVAKSAGGVEGLVPKNYVEAKG-</t>
  </si>
  <si>
    <t>VAE_1898</t>
  </si>
  <si>
    <t>ASAQRVLALFDYAAQNDDDDELSMDEGDILEVIQV-NDWWLARYASGKKGLIPANYLEKETE</t>
  </si>
  <si>
    <t>VAE_1899</t>
  </si>
  <si>
    <t>GKIVLVYALYDYSATGDDEDELSFAEGDALVVTERDDDWWRAKHADGVEGLVPGNYVEAQ--</t>
  </si>
  <si>
    <t>VAE_1900</t>
  </si>
  <si>
    <t>AQGKKAKAIYAYQARNDDANETTFKEDAQLTILYRDDGWVVAESANDEIGWVPANYVQIIMA</t>
  </si>
  <si>
    <t>VAE_1901</t>
  </si>
  <si>
    <t>APEFKMFALYDYEAQCDDADELSVEMGDIIKVIDKSPDWWLVQLATGEKGLIPSAYLEPVAE</t>
  </si>
  <si>
    <t>VAE_1902</t>
  </si>
  <si>
    <t>AFVFCTKALYDYEADNDDDEELDFTENETFYLYDQ-EDWPEAELAGDDLGKVPANYVTEDTV</t>
  </si>
  <si>
    <t>VAE_1903</t>
  </si>
  <si>
    <t>ETVRTLRALYDYTASDDDEDELSFRAGDEMAVVEGSDEWWKCKLAGGQRGLVPASYVEMLDP</t>
  </si>
  <si>
    <t>VAE_1904</t>
  </si>
  <si>
    <t>HPSSPAKSLYMYTQQTDDDEELSFVEDAELSVFDDSDDWTLVGLAGGEYGFAPGNYIEQIGA</t>
  </si>
  <si>
    <t>VAE_1905</t>
  </si>
  <si>
    <t>QPIHQAKALYDYTRQTDDDEELSFAEDAALIVYDTSDDWTLVGVAKGDFGFAPANYIEIIEG</t>
  </si>
  <si>
    <t>VAE_1906</t>
  </si>
  <si>
    <t>APTYKAKALYDYTRQTDDDEEVSFVEDAALSVYDDSDDWTLVGVAGQVFGFAPANYIEIAGQ</t>
  </si>
  <si>
    <t>VAE_1907</t>
  </si>
  <si>
    <t>KPQGKAKALYDYTRQTDDDEEVSFSEDAALLVYDTSDDWVLVGFANEDYGFAPANYIEIKGD</t>
  </si>
  <si>
    <t>VAE_1908</t>
  </si>
  <si>
    <t>QPAARAKALFDYTRQTDDDEEVSFSEETVLEVYDTSDDWTLVGVANADYGFAPANYIEKVET</t>
  </si>
  <si>
    <t>VAE_1909</t>
  </si>
  <si>
    <t>APTHHAKALYDYTRQTDDDEEVSFAEDAALVVYDTSDDWTLVGHANEEFGFAPANYIEIAEA</t>
  </si>
  <si>
    <t>VAE_1910</t>
  </si>
  <si>
    <t>KPIGHAKALYEYTRQTDDDEELSFPEDAQLLVYDTSDDWILVGVAEGEYGFAPANYIELIEA</t>
  </si>
  <si>
    <t>VAE_1911</t>
  </si>
  <si>
    <t>QPTHQAKALYDYTRQTDDDEEVSFTEDAELDVYDTSDDWTLVGLANEEFGFVPSNYIELVAE</t>
  </si>
  <si>
    <t>VAE_1912</t>
  </si>
  <si>
    <t>QPTHKAKALYDYTRQTDDDEELSFSEDAELDVYDTSDDWTLVGLAGGDYGFAPANYIEITED</t>
  </si>
  <si>
    <t>VAE_1913</t>
  </si>
  <si>
    <t>ETVHTARALYDYQRQTDDDEEISFAEDAELAVYDTSDDWTLVGLANSDYGFAPANYLEILDP</t>
  </si>
  <si>
    <t>VAE_1914</t>
  </si>
  <si>
    <t>QAGEFVLAMYDFVAQSDDPTYLSFRTGDVIRVLSRDGGWWDGTLANGRRGWFPSNYVSVSSA</t>
  </si>
  <si>
    <t>VAE_1915</t>
  </si>
  <si>
    <t>SEPEFVRAMYDFISQQDDATCLSFRAGDVIRVLNRLPGWWDGLLAEGRRGWFPSNYVTAESG</t>
  </si>
  <si>
    <t>VAE_1916</t>
  </si>
  <si>
    <t>QVIEFVLALHDYQQQDDDATYLSFRAGQVIHVLNRLPGWWDGELADGQRGWFPSNYVTQAEQ</t>
  </si>
  <si>
    <t>VAE_1917</t>
  </si>
  <si>
    <t>QLSEFVRALHDYEHQEDDATYLSFRAGQVIRVLNQLSGWWDGELAEGERGWFPSNYVSQDLD</t>
  </si>
  <si>
    <t>VAE_1918</t>
  </si>
  <si>
    <t>ISAFYVRALHDYASGNDDASCLSFRAGEIIEVLNRDNGWWDGELAEGKRGWFPSNYVDAEVT</t>
  </si>
  <si>
    <t>VAE_1919</t>
  </si>
  <si>
    <t>GNTEFVRALHDYSTQDDDATSLSFRAGQVIHVLNRLAGWWDGELAEGHRGWFPSNYVSQDLG</t>
  </si>
  <si>
    <t>VAE_1920</t>
  </si>
  <si>
    <t>ILGEFVRAMYDFVAQNDDVTCLSFRAGDVIHVLNQHPGWWDGLLAEGRRGWFPSNYVSIESV</t>
  </si>
  <si>
    <t>VAE_1921</t>
  </si>
  <si>
    <t>PPGDYVLALHDYVSHDDDPNCLSFRRGEIIRVLNKDPGWWDGELAEGQRGWFPSNYVNSEAG</t>
  </si>
  <si>
    <t>VAE_1922</t>
  </si>
  <si>
    <t>IMTEFVLAMHDFQHQNDDATCLSFRKGDVIHVLNRDPGWWDGTLADGRRGWFPSNYVNADVD</t>
  </si>
  <si>
    <t>VAE_1923</t>
  </si>
  <si>
    <t>ETVEFCLALHDYTGQDDDTTSLSFMKGAVIHVLNRLAGWWDGEIAGGQRGWFPSNYVTTLDP</t>
  </si>
  <si>
    <t>VAE_1924</t>
  </si>
  <si>
    <t>VGSYVAIVRYAYDKTEDDDNELTFTEGDRITDIEEVDGWWQGLNALGESGLFPGNYVQVVGA</t>
  </si>
  <si>
    <t>VAE_1925</t>
  </si>
  <si>
    <t>DEGVVAIVQYDYEAVEDDENELAFAEGDRITNIEMVSGWWQGKAAQGEVGLFPANYVELVE-</t>
  </si>
  <si>
    <t>VAE_1926</t>
  </si>
  <si>
    <t>GVGVVAIVQYDYEALEDDENEITFTEGEHIVHIETVSDWWSGKDAKGVVGLFPGNYVELAG-</t>
  </si>
  <si>
    <t>VAE_1927</t>
  </si>
  <si>
    <t>GQGVQAVALYDYDAAEDDDNEISLNEGEKIVDIEMLHDWWQGKSAAGEIGLFPANYVELKE-</t>
  </si>
  <si>
    <t>VAE_1928</t>
  </si>
  <si>
    <t>DSGIRAVALFDYEAAEDDDNEISLVEGEVIEEIEMADDWWSGINASGKAGLFPANYVELVET</t>
  </si>
  <si>
    <t>VAE_1929</t>
  </si>
  <si>
    <t>GNGVCAVALYDYEAAEDDENEISLAEGEYIVNIDMLEDWWNGKNADGEEGLFPANYVELVE-</t>
  </si>
  <si>
    <t>VAE_1930</t>
  </si>
  <si>
    <t>DEGIVATVQYDYEATEDDDNELTFVEGDRITDIEMVGGWWSGTGAAGESGLFPANYVEIQEA</t>
  </si>
  <si>
    <t>VAE_1931</t>
  </si>
  <si>
    <t>DQGITAVALYDYDAAEDDDNEISLEEGAIIEEIEAIDEWWQGTNARGETGLFPSNYVEIVEE</t>
  </si>
  <si>
    <t>VAE_1932</t>
  </si>
  <si>
    <t>AQGIVAIVQYDYEATEDDDNELTFIEGDYITEIEMVSDWWSGTNAHGNAGLFPANYVELVEQ</t>
  </si>
  <si>
    <t>VAE_1933</t>
  </si>
  <si>
    <t>ETGVTAVALYDYEAAEDDENEMSLREGEYIAMIDMLSDWWNGVLAGGQRGLFPASYVELLDP</t>
  </si>
  <si>
    <t>VAE_1934</t>
  </si>
  <si>
    <t>TVGMKMRSTYDYVALGDDVDDISFKDDDVLNVLSTQERWWTAEDADGETGSVSSNYLQISSA</t>
  </si>
  <si>
    <t>VAE_1935</t>
  </si>
  <si>
    <t>SFPFRVHASFDYGADDDDPSSESFKKGDIFEVLDDKGKWWEAKAADGTEGIVPSNYLIRCS-</t>
  </si>
  <si>
    <t>VAE_1936</t>
  </si>
  <si>
    <t>QVIYCARALYTYQGDGDDPNELSFVKGEILDITDTQEKWWEARKADGVVGCTPSNYLRQA--</t>
  </si>
  <si>
    <t>VAE_1937</t>
  </si>
  <si>
    <t>QVQYQARALYRYEEKEDDPQELSFNKGEIFLITKRQSKWWEALKADGTIGMAPSNFLSAC--</t>
  </si>
  <si>
    <t>VAE_1938</t>
  </si>
  <si>
    <t>DSAFRAEALFPTAPDDDDPRELSFTRGETMEIADKSGKWWEVRRADGKLGIVPSNNVRKCNT</t>
  </si>
  <si>
    <t>VAE_1939</t>
  </si>
  <si>
    <t>GVNYKAQALYAYQETDDDPPELSFAKGEIFDITENHAKWWEAKKAAGTEGQVPSNFLRIM--</t>
  </si>
  <si>
    <t>VAE_1940</t>
  </si>
  <si>
    <t>VAE_1941</t>
  </si>
  <si>
    <t>PPGFRAEALIPRRPNHDDPVELSFQKGVMLNIADK-GDWWEVRKADGSTGIVPKLCVQPVEA</t>
  </si>
  <si>
    <t>VAE_1942</t>
  </si>
  <si>
    <t>VAE_1943</t>
  </si>
  <si>
    <t>ETVRTARALWSYTGS-DDPEELSFRAGEILAIVEG-AEWWKTVLAGGQRGFHPSNLIVELDP</t>
  </si>
  <si>
    <t>VAE_1944</t>
  </si>
  <si>
    <t>VAGRVRRVLYDFVAKSDDANEITIQAENELSLLSREDAGWLVNNAEKGGGLVPTTYMQIASA</t>
  </si>
  <si>
    <t>VAE_1945</t>
  </si>
  <si>
    <t>SNPNDNRCLYVFEAKQDDDRECTIAGGDQLITLEEDGDWWLIKAATDEMGLVPTTYIRITTN</t>
  </si>
  <si>
    <t>VAE_1946</t>
  </si>
  <si>
    <t>QNIRPNRALYTYEGKGDDYQELTIVPGDELSTIEEDEGWVLAKDATGEGGLVPASYIIQAGQ</t>
  </si>
  <si>
    <t>VAE_1947</t>
  </si>
  <si>
    <t>QVQGQARALYRYHKDEDDYDELSINPGDELSVVEEGSGWTLAKSATGEIGLVPASYIEITTK</t>
  </si>
  <si>
    <t>VAE_1948</t>
  </si>
  <si>
    <t>PSAARARALFQYAKKADDFDELSMDPGDVIEVVKEDDGWSEVHNASGEQGLLPRSYVEITNT</t>
  </si>
  <si>
    <t>VAE_1949</t>
  </si>
  <si>
    <t>GNQVPARALYQYEKTEDDDDELSIAPGDQLSVVEELAGWSLIKNADGEEGLVPASYIEITTK</t>
  </si>
  <si>
    <t>VAE_1950</t>
  </si>
  <si>
    <t>VHGGKGRSLYDFQAEEDDARETTIQGDDELHLLDEGGDGWLARTATKIIGLVPTTYEQITTA</t>
  </si>
  <si>
    <t>VAE_1951</t>
  </si>
  <si>
    <t>PPGRKARALYAHEGQGDDYDELSIQAGDEISVFGEDDGWSRVQNASGSTGLPPRNYVEITAE</t>
  </si>
  <si>
    <t>VAE_1952</t>
  </si>
  <si>
    <t>EHHRPIRALYSFEAKDDDYREITVVAGDELSTLKEDQGWWLVCNAPGEVGLVPTTYYTYTTD</t>
  </si>
  <si>
    <t>VAE_1953</t>
  </si>
  <si>
    <t>ETVRTAKALYSYTGSGDDTDELSVRAGDEFSVIEELLGWSLAVLATGQRGLVPAYYLETLDP</t>
  </si>
  <si>
    <t>VAE_1954</t>
  </si>
  <si>
    <t>PELAHARALYRYAGADDDPRDLNLQKDDRVAVFEYMNDWWMGRNATGEEGIFPATYVQLEGE</t>
  </si>
  <si>
    <t>VAE_1955</t>
  </si>
  <si>
    <t>PVIAHARALYRYDAADDDARDLSFEKDDRVAVYEYMNDWWMGRNATGQEGIFPRNYVFKEQA</t>
  </si>
  <si>
    <t>VAE_1956</t>
  </si>
  <si>
    <t>PELANARALYRYAASDDDARDVSFEKDDKIAVYEYMNDWWMGRNATGMEGIFPASYVLVEQQ</t>
  </si>
  <si>
    <t>VAE_1957</t>
  </si>
  <si>
    <t>PELAQARALYRYAASDDDARDVSFEKDDHIAVYEYMNDWWMGMNATGQEGIFPKNYVLVEQA</t>
  </si>
  <si>
    <t>VAE_1958</t>
  </si>
  <si>
    <t>PILTRARALYRYQASDDDGRDCSFDRDDKIAVYEYMNDWWMGRNARGQEGIFPRNYVLVDQE</t>
  </si>
  <si>
    <t>VAE_1959</t>
  </si>
  <si>
    <t>PVLAHARALYRYAASDDDARDVSFEKDDKIAVYEYMNDWWMGKNATGQEGIFPQNYVFVEQA</t>
  </si>
  <si>
    <t>VAE_1960</t>
  </si>
  <si>
    <t>PVIAHARALYRYVGADDDDRDLSFEKDDRVAVYEYMNDWWMGMNATGQEGIFPRNYVLYEQA</t>
  </si>
  <si>
    <t>VAE_1961</t>
  </si>
  <si>
    <t>PILAHARALYKYVASDDDGRDCSFNKDDKIAVYEYMNDWWMGRNAEGEEGIFPRSYVLVEAE</t>
  </si>
  <si>
    <t>VAE_1962</t>
  </si>
  <si>
    <t>PVLAHARALYRYQAADDDARDLSFEKDDRIAVYEYMNDWWMGRNATGMEGIFPKSYVLIEQD</t>
  </si>
  <si>
    <t>VAE_1963</t>
  </si>
  <si>
    <t>PTVAHAKALYRYTAEDDDARDVSFEKNDEIVVYEYMNDWWMGVNATGMEGIFPKSYVVVEDA</t>
  </si>
  <si>
    <t>VAE_1964</t>
  </si>
  <si>
    <t>VGGSKVSATYAYNALTDDADDVSVKTGDQLTVLSHEVGWWTIETANQRIGLVPSGFVEIIQA</t>
  </si>
  <si>
    <t>VAE_1965</t>
  </si>
  <si>
    <t>SEPTYGKASFHYKAEVDDDSDISIKKGDTLTVLEDADGWVGADAADRREGILPASFVEDI--</t>
  </si>
  <si>
    <t>VAE_1966</t>
  </si>
  <si>
    <t>QVIYPGKVLYDFESLGDDDGELRVVQGEHISIIETQDNWICMLDADGVEGRLPHNFVYQLG-</t>
  </si>
  <si>
    <t>VAE_1967</t>
  </si>
  <si>
    <t>KVQGQAKVLYDFESKEDDDQELQLNKGEKVLIIERDDNWTVGRSADGIEGHFPLSYVSACG-</t>
  </si>
  <si>
    <t>VAE_1968</t>
  </si>
  <si>
    <t>DSAARALTLFDFAPGVDDEGELPLTRGQIVE-HQV-NDWYFGTNASGKQGIFPKSYIDKVTT</t>
  </si>
  <si>
    <t>VAE_1969</t>
  </si>
  <si>
    <t>GNIVLAIVLYDFSSTLDDDGELCLAEGEKVVLIERLDNWIRGKSADGVEGRFPGSYVQIM--</t>
  </si>
  <si>
    <t>VAE_1970</t>
  </si>
  <si>
    <t>VFGGKMKANYAYVAEEDDEDDISVKPGDKITVLDREDGWTIAETANTRIGIYPASFVEIITA</t>
  </si>
  <si>
    <t>VAE_1971</t>
  </si>
  <si>
    <t>VPEPKATSLYDFVPQDDDENELGLEEGNIVNAEYKIIDWFEGQNARGKTGIFPSIYLQPVEA</t>
  </si>
  <si>
    <t>VAE_1972</t>
  </si>
  <si>
    <t>FQNFDVKAAYDYMADVDDEGEVIVKAGDYLWVLYQDGNWFERTVAKRNVGQIPKNFVEYITD</t>
  </si>
  <si>
    <t>VAE_1973</t>
  </si>
  <si>
    <t>ETVRTARVLYDFTGSLDDDEELTLRAGEEVAIVEGYDEWCKGVLAGGQRGFFPKNYVVTLDP</t>
  </si>
  <si>
    <t>VAE_1974</t>
  </si>
  <si>
    <t>QAGYTAVAQYDYDKAEDDDNELSFEEDVHITHIETPDDWWTGEHANGVKGLFPSNYVEAGQ-</t>
  </si>
  <si>
    <t>VAE_1975</t>
  </si>
  <si>
    <t>AEGPSAVAEYDYEKAEDDHNELSFAENAKIVNIDFVDDWWSGEAATGEVGLFPANYVKLDND</t>
  </si>
  <si>
    <t>VAE_1976</t>
  </si>
  <si>
    <t>QVIPTATAEYDYEKAEDDVNELGFVEGDLIVNIDFVDDWWLGLDATGEVGLFPGNYVTLAGK</t>
  </si>
  <si>
    <t>VAE_1977</t>
  </si>
  <si>
    <t>KKSPTAIAEYDYEADEDDENEIGFNEGDHIVNIEFVDDWWLGRSATGEIGLFPANYVKLKEK</t>
  </si>
  <si>
    <t>VAE_1978</t>
  </si>
  <si>
    <t>DSAAWATAEFDYEAGEDDDNEITFDEGDLIIDIEFVDEWWFGKHASGKKGLFPANYVTLEN-</t>
  </si>
  <si>
    <t>VAE_1979</t>
  </si>
  <si>
    <t>GKGPSAIAEYDYEATEDDENEITFAEGDLIVNIDFVDDWWSGRYATGEVGLFPANYVSLN-K</t>
  </si>
  <si>
    <t>VAE_1980</t>
  </si>
  <si>
    <t>KKGPTAVAEYDYEKAEDDDNELSFNENALIIEIEFVDDWWLGEHATGDVGLFPANYVQLGN-</t>
  </si>
  <si>
    <t>VAE_1981</t>
  </si>
  <si>
    <t>PHGPTATAEYDYEADEDDDNEIAFEEGDKIIDIEFVSNWWTGKHASGSKGLFPSWYVKLQN-</t>
  </si>
  <si>
    <t>VAE_1982</t>
  </si>
  <si>
    <t>SKTPTATAEYDYEKAEDDDNELAFVEDDLIIDIEFVDDWWSGKLAKGEVGLFPANYVTLNN-</t>
  </si>
  <si>
    <t>VAE_1983</t>
  </si>
  <si>
    <t>ETVRTARAEYDYEASEDDENEGGFREGDEIVNVDFVDDWWLGVLATGQRGLFPASYVVLNDP</t>
  </si>
  <si>
    <t>VAE_1984</t>
  </si>
  <si>
    <t>TGGMPAVVLYDFVSEEDDANELSIKTNEHLSVVETQDEWITGEDAEGRDGLFPVGYVSQVDA</t>
  </si>
  <si>
    <t>VAE_1985</t>
  </si>
  <si>
    <t>GEGLWAVVLYDFHSERDDPNELDISAGENLLIIAHSDEWFIGTPALGRPGLVPASYVKIRD-</t>
  </si>
  <si>
    <t>VAE_1986</t>
  </si>
  <si>
    <t>GQTYPAIVLYDFQAERDDPDELVIVDGEHLSIVAHHGEWFIALFAKGGPGLVPAGYVKIID-</t>
  </si>
  <si>
    <t>VAE_1987</t>
  </si>
  <si>
    <t>GQTLYATVLYEFEAERDDPDELQIVPGEKLSIYAHHSEWFIARPALGGPGLVPADYVKIID-</t>
  </si>
  <si>
    <t>VAE_1988</t>
  </si>
  <si>
    <t>PQAEYAESLFEFAAERDDPDELDIDAGEVILIIAHHDEWFIAKPADGKPGLIPASYVDIIDM</t>
  </si>
  <si>
    <t>VAE_1989</t>
  </si>
  <si>
    <t>GQGVWAIVLYEFSAEEDDPDELDIAAGEALVITAHHDEWFIASHAKGGPGLVPASYVKIID-</t>
  </si>
  <si>
    <t>VAE_1990</t>
  </si>
  <si>
    <t>AQGMYAVVLYDFESEEDDANELSIKPGENLFIIAHHSEWFTGKPAEGRCGLVPAAYVKLRDV</t>
  </si>
  <si>
    <t>VAE_1991</t>
  </si>
  <si>
    <t>PQGEWAETLYEFQAEDDDADELEIQEGQNILIVAHSDEWFTAKIAEGGTGLIPAAYVKMIDL</t>
  </si>
  <si>
    <t>VAE_1992</t>
  </si>
  <si>
    <t>QQTLYAVVLYDFQSERDDPGELDIVPGETLLIVAHHDEWFIAKFADGGPGLVPAAYVKILDV</t>
  </si>
  <si>
    <t>VAE_1993</t>
  </si>
  <si>
    <t>EQVVYAIVLYSFTAERDDPDELTVRSGEALVIVAHYEAWFKAVLAGGGRGLVPAAYVKIIVP</t>
  </si>
  <si>
    <t>VAE_1994</t>
  </si>
  <si>
    <t>GGYVLVYAIFHFSATLDDPGSLAFASGDALVVTENLAGWWYAKHADGPEGWAPNNFVKLM--</t>
  </si>
  <si>
    <t>VAE_1995</t>
  </si>
  <si>
    <t>SGPPILQAIFEYSATQDDPGSLSFAPGSTIRLTEKRYGWWIAKCADGAEGWVPGNYVKLMMY</t>
  </si>
  <si>
    <t>VAE_1996</t>
  </si>
  <si>
    <t>VDGPKVNAVYNYASRRDDANQLSFQKGEVLEIIQSSYGWWTATMASGKVGWIPSQYVQITIA</t>
  </si>
  <si>
    <t>VAE_1997</t>
  </si>
  <si>
    <t>PIEEFYEAKCPWEPQDDDGTDLSINKGKIILLYDKRDGWWLVRNATGDKGWVPSLYLAPVPE</t>
  </si>
  <si>
    <t>VAE_1998</t>
  </si>
  <si>
    <t>SGISIVIALFDFEADDDDPGELAFNPGDLLRVLDT-ESWW-GRCAAEHIGLFPANFVELFTV</t>
  </si>
  <si>
    <t>VAE_1999</t>
  </si>
  <si>
    <t>KLQEQCIALMDFEAKEDDLQELGFNEGDIILVLDKDDDWWLGRSAANIIGQFPSDFIEPKYK</t>
  </si>
  <si>
    <t>VAE_2000</t>
  </si>
  <si>
    <t>DGSSRVLAVYNYASGTDDPGQLSFDRGAVIELIQKGNGWWFARCASGKQGWVPVNYVKLENT</t>
  </si>
  <si>
    <t>VAE_2001</t>
  </si>
  <si>
    <t>DSHQRVLAVYDFAAGNDDPGQLPFDRGDVLEVLQVLNGWWFGKHASDKQGWAPGNVVKLENT</t>
  </si>
  <si>
    <t>VAE_2002</t>
  </si>
  <si>
    <t>GNMVLVYAIAHYSETDDDDSSLSFAKGTKIVLTEKLEGWWHAKHADGNEGWVPNNYVTEMT-</t>
  </si>
  <si>
    <t>VAE_2003</t>
  </si>
  <si>
    <t>QVIYPVIAIQAYQATGDDVKCLDFVKGKHISLTEKQGGWWSALDADGEGGWVPANYLTEAGQ</t>
  </si>
  <si>
    <t>VAE_2004</t>
  </si>
  <si>
    <t>GNSVLLYAIVDFSDTLDDDGEIAYAKGEAVRVIENLAGWWYAKHADGEEGWVPNWYLKEM--</t>
  </si>
  <si>
    <t>VAE_2005</t>
  </si>
  <si>
    <t>SGSNILQAIFEYDATIDDDGSLALSSGTKYRIIEKRYGWWIAKKADGEEGWVPAQYLKETK-</t>
  </si>
  <si>
    <t>VAE_2006</t>
  </si>
  <si>
    <t>VFGPKFTAVYNYVAENDDENQLDLQKGEVYEIGQTSNGWWFAITASGKQGWVPHNYLQKENA</t>
  </si>
  <si>
    <t>VAE_2007</t>
  </si>
  <si>
    <t>PREEQYEAKAPWKAQDDDGTDLGLIKGKIIYLIDKGDGWWLVTNATGEKGWAPGNYVAPVPE</t>
  </si>
  <si>
    <t>VAE_2008</t>
  </si>
  <si>
    <t>SGSFIHVVLFDFDDETDDPGEIS-VPGDYVRVLDTSEHWWYATDAYFEVGWVPGWFLKLAKV</t>
  </si>
  <si>
    <t>VAE_2009</t>
  </si>
  <si>
    <t>KLKEQYVSLMDFEPKEDDLQEVSFNEGDYVLVLDKDSDWWLVTNAANEIGKAPSNFLSPVYK</t>
  </si>
  <si>
    <t>VAE_2010</t>
  </si>
  <si>
    <t>RSSSIFIAVYNYDAETDDPGQLPLIQGAVMELFQKGNGWWFAIRASGKQGWVPALYLKKENT</t>
  </si>
  <si>
    <t>VAE_2011</t>
  </si>
  <si>
    <t>VAE_2012</t>
  </si>
  <si>
    <t>ANMVLLYAIERYSATDDDDSSLSLAKGTAYVIIEKSEGWWHAKHADGEEGWVPAWYLHEMSS</t>
  </si>
  <si>
    <t>VAE_2013</t>
  </si>
  <si>
    <t>QVIYPMMATAAYVRLGDDDKSIDFVKGKKYSLIRKGGGWWSVRDADGVEGWSPGGYLHEAGQ</t>
  </si>
  <si>
    <t>VAE_2014</t>
  </si>
  <si>
    <t>GNYVLFYVLADFSEQLDDNEELDLAKGELIVVTELIDGWCYGKHADDREGIFPLGFVWEM--</t>
  </si>
  <si>
    <t>VAE_2015</t>
  </si>
  <si>
    <t>SGPQLAIVKFDFKMQLDDPVELDLAPGELVVGTEDIDNWCEGKSADDKEGIFPLAFVWLTEI</t>
  </si>
  <si>
    <t>VAE_2016</t>
  </si>
  <si>
    <t>DPGFRAKVVYDFVSQNDDAEELELQEGEVVILIRILDYWCEGTTASDEVGQFPLNHVQKNVA</t>
  </si>
  <si>
    <t>VAE_2017</t>
  </si>
  <si>
    <t>PIEPHAKSKTDFPPTEDDGEELDLHEGKIVIITRKLGDWALGRNATNKKGIFPINFIWPVPE</t>
  </si>
  <si>
    <t>VAE_2018</t>
  </si>
  <si>
    <t>SGTPHFTALFELFAQEDDPEDGSLNPGELIYVHRRVDGWC-GRKAQGRIGIFPLGFVWLNQI</t>
  </si>
  <si>
    <t>VAE_2019</t>
  </si>
  <si>
    <t>KPEGHFRALARYPATEDDDGMGSLNEGNIYLVMRRVSGWCVGRIAAGRIGIFPANFLSAVEE</t>
  </si>
  <si>
    <t>VAE_2020</t>
  </si>
  <si>
    <t>DSSARAFVKYDFDSTTDDPEELALNQGEVVIRIRRIDNWCSGRPASAGIGMFPAAHVCKDQT</t>
  </si>
  <si>
    <t>VAE_2021</t>
  </si>
  <si>
    <t>DSHARCIVLYNFSAQLDDNEEGDLAKGEVIVVIEVVDGWCEGKSASGREGAFPLAHVWKNRT</t>
  </si>
  <si>
    <t>VAE_2022</t>
  </si>
  <si>
    <t>ANWVLAFVKADFSMQLDDNEELDLAKGEYVVGTERIDNWCEGKKADDKEGIFPLAFVWERE-</t>
  </si>
  <si>
    <t>VAE_2023</t>
  </si>
  <si>
    <t>QVGPLAIVLEDFQTLCDDVEELILVKGEHVSLTKIIDNWCCGRSADQRVGIFPLGFVWQVGQ</t>
  </si>
  <si>
    <t>VAE_2024</t>
  </si>
  <si>
    <t>GGSVIVYAIYNYSATVDDDHELAIAKGEALRVLEN-PAWWQAKNADGTEGYVPHNHLKEM--</t>
  </si>
  <si>
    <t>VAE_2025</t>
  </si>
  <si>
    <t>RGSVILIAIYNYSATNDDPGELAVSKGELLRIIDDSKFWWQVKNADGAEGYVPHNVVKEMKF</t>
  </si>
  <si>
    <t>VAE_2026</t>
  </si>
  <si>
    <t>LDAPKVIAVFAYVARNDDANELPMQRGEQLEEQDDRRRWWIARNASGEVGYVPSNYLQKENA</t>
  </si>
  <si>
    <t>VAE_2027</t>
  </si>
  <si>
    <t>PNEEAYEAKYPRQAQNDDGKELGFHKGQILMIIDKSDDWWLVMQATGNKGYIPSNYVAPVPE</t>
  </si>
  <si>
    <t>VAE_2028</t>
  </si>
  <si>
    <t>AGSKIVVVLYDYQPVNDDPGELAILKGELLRVLDD-SHWWQACNAARNIGYVPHTVLKLKEF</t>
  </si>
  <si>
    <t>VAE_2029</t>
  </si>
  <si>
    <t>KNEKQGVVLYDREMKEDDEQELTVNEGEKLLVLLRDSNWWKVCSAANIIGYVPSTIVSPVRK</t>
  </si>
  <si>
    <t>VAE_2030</t>
  </si>
  <si>
    <t>MSALIVTAVAEYDAEEDDPGELPMLRGEVLEIFDDSSSWWQVMNASGKQGYVPFNYVKKENT</t>
  </si>
  <si>
    <t>VAE_2031</t>
  </si>
  <si>
    <t>LSAKIVVVVGDYAATDDDDKELPMTRGEVLEVLDN-NWWWQAKNASGKQGYVPHNFLKKENT</t>
  </si>
  <si>
    <t>VAE_2032</t>
  </si>
  <si>
    <t>RC-VLVTAIYNYSATEDDDKELKIAKGEALVIIDNSSHWWHVKNADGNEGYVPHNYVSEMFV</t>
  </si>
  <si>
    <t>VAE_2033</t>
  </si>
  <si>
    <t>QVIYPVIATYNKQALGDDDHELDIVKGEHLSIIDTSR-WWSVRDAKGVVGYVPANIVREAGQ</t>
  </si>
  <si>
    <t>VAE_2034</t>
  </si>
  <si>
    <t>GGEVKGKMLYHFSANGDDDGEGTVPEGREVIVLDPDDGWVKVRAAGYKEGVVPASYVELM-A</t>
  </si>
  <si>
    <t>VAE_2035</t>
  </si>
  <si>
    <t>GGQKKGKMLYHFEANGDDDGEVTVSEGREVIILEPDGGWWKVRAAGYKEGVVPASYVELSVA</t>
  </si>
  <si>
    <t>VAE_2036</t>
  </si>
  <si>
    <t>SDEKKGKMLYAFEAGGDDEGEVTVQEGREVVILEPDDGWWKVRAAGYKEGVVPSSYVEIGAT</t>
  </si>
  <si>
    <t>VAE_2037</t>
  </si>
  <si>
    <t>PEQKKGKMLYPFEAQGDDEGEVTVAEGREVVLLEPDSGWWKVRAAGYKEGKVPSSYIEMTPA</t>
  </si>
  <si>
    <t>VAE_2038</t>
  </si>
  <si>
    <t>KGEQKGKMLYEFDANGDDEDELSVAEGREVVVLEPDDGWVKVRAANYKEGVVPASYVELSGA</t>
  </si>
  <si>
    <t>VAE_2039</t>
  </si>
  <si>
    <t>KEHRKGKMLYTFMAQGDDEDELSVAEGREVVVLEPDSGWVKVRAANYKEGVVPSSYIEATPA</t>
  </si>
  <si>
    <t>VAE_2040</t>
  </si>
  <si>
    <t>KSMKKGKILYEFDAGGDDEGEVTVAEGREVVILEQDNGWWKVRAAGYKEGVVPASYVELSTT</t>
  </si>
  <si>
    <t>VAE_2041</t>
  </si>
  <si>
    <t>GSEPKGKMLYHFEAGGDDDGELSVPEGREVIVLEPDDGWVKVRAAGYKEGVVPASYVELTFT</t>
  </si>
  <si>
    <t>VAE_2042</t>
  </si>
  <si>
    <t>GEQKKGKMLYHFEANGDDDGEVTVPEGREVIILEPDAGWWKVRAAGYKEGVVPASYVEATTA</t>
  </si>
  <si>
    <t>VAE_2043</t>
  </si>
  <si>
    <t>QVQKKGKMLYAFEANGDDDGEVTVGEGREVVLLEPDQGWWKVRDAGYKEGVVPFSYVEIAGQ</t>
  </si>
  <si>
    <t>VAE_2044</t>
  </si>
  <si>
    <t>ENYRLAYARYSFSGDLDDDGELPVAEGLEVVVLEDRDHWWNAKDATGVVGVVPAAYLF--GG</t>
  </si>
  <si>
    <t>VAE_2045</t>
  </si>
  <si>
    <t>EGFRPAHARYSFSGVGDDPGELPLSAGLEVVVLEDRDAWWYARDASGQEGVVPAAYLY----</t>
  </si>
  <si>
    <t>VAE_2046</t>
  </si>
  <si>
    <t>ESGRPAHARFSFVGRGDDAGELELQTGAEVEVLDDRDAWWYARDATGKEGVVPAAYLY----</t>
  </si>
  <si>
    <t>VAE_2047</t>
  </si>
  <si>
    <t>EQSRPAHARYSFDPQGDDEGELGLHEGEEVQVLDDREAWWLVRNASGLEGIIPAAYVY--P-</t>
  </si>
  <si>
    <t>VAE_2048</t>
  </si>
  <si>
    <t>EGNRPAHARYSFHGTGDDPGELPVSEGTEIRVLDDRDAWWYARDATGVEGVVPAAYLY----</t>
  </si>
  <si>
    <t>VAE_2049</t>
  </si>
  <si>
    <t>ELSRPAHARYSFDGTEDDEGELPVTAGEKLLVLYRDDAWWVVTDASGQEGVVPAAYVY----</t>
  </si>
  <si>
    <t>VAE_2050</t>
  </si>
  <si>
    <t>ESMRPAHARMSFEGTGDDPGELRLTEGAEVEVLDDGDAWWYARDAAGKEGVVPAAYLY----</t>
  </si>
  <si>
    <t>VAE_2051</t>
  </si>
  <si>
    <t>ESFRPAHARFSFSGDGDDDGELRVAEGAEIEVLEDRDAWWYARDATGKEGVVPAAYLY----</t>
  </si>
  <si>
    <t>VAE_2052</t>
  </si>
  <si>
    <t>ENSRPAHARYSFDGDGDDDGELPLAEGLEVEVLEDRDAWWYARDASGNEGVVPAAYLY--FD</t>
  </si>
  <si>
    <t>VAE_2053</t>
  </si>
  <si>
    <t>EVGRAAHARYSFDGTCDDEGELPLTEGLEVSVLDDQDAWWYARPASGEEGVVPAAYLC----</t>
  </si>
  <si>
    <t>VAE_2054</t>
  </si>
  <si>
    <t>GNLVICCVLYEFSGTDDDPAEPAIAKGEALVVIRNLAGWLYAKHADLPFGFVPNSYLKEM--</t>
  </si>
  <si>
    <t>VAE_2055</t>
  </si>
  <si>
    <t>GNLPICTALYEFDATNDDPSELAISKGEYLHLIYNGDGWLRVRNADGAVGYVPEAYLKLTRY</t>
  </si>
  <si>
    <t>VAE_2056</t>
  </si>
  <si>
    <t>VSAPKWTALFAFAARRDDANELPMQRGEVLEIQESERGWTRARTAEGKEGFVPHSYLDIENA</t>
  </si>
  <si>
    <t>VAE_2057</t>
  </si>
  <si>
    <t>PIEGNYEALYPFHAQNDDEKELGFEEGMIIYLIEKDDGWALVRNATGLEGFIPHSYVLPVPE</t>
  </si>
  <si>
    <t>VAE_2058</t>
  </si>
  <si>
    <t>AELGICTVQYEYDGKNDDPDTVSIVKNEFVLVLARDGFWLRARKAKFNEGFVPASYLKLHEH</t>
  </si>
  <si>
    <t>VAE_2059</t>
  </si>
  <si>
    <t>PPQGQGKMIYPTQPKEDDEDDISIEENEKLLVLGRDDDWVVVCNARNIEGYVPSNYVSAKYE</t>
  </si>
  <si>
    <t>VAE_2060</t>
  </si>
  <si>
    <t>MSAGRCTALANFAAGNDDPIELPMPRGEVLE-FARDDGWLQVRNASGKDGFVPRSYLDLENT</t>
  </si>
  <si>
    <t>VAE_2061</t>
  </si>
  <si>
    <t>GSAQRCTVVENYAGGWDDPDEMSMARGEVLEVLRNSEAWLRARRASFKVGFVPRSYLDEENT</t>
  </si>
  <si>
    <t>VAE_2062</t>
  </si>
  <si>
    <t>GNLGLCTALYRFSATNDDDGELKIASGEALVLIDNDDGWVRVKNADGMIGFVPHSYLSEFFM</t>
  </si>
  <si>
    <t>VAE_2063</t>
  </si>
  <si>
    <t>QVIYKCMALYAFEALGDDENELDIVDGEQLSHIKTQDGWTRVRNADGEVGFVPASYLQIAGQ</t>
  </si>
  <si>
    <t>VAE_2064</t>
  </si>
  <si>
    <t>PILHFARAMYMYSAAIDDPEELGFAKGDVLAVYRQQDGWWEAEVAGGREGLVPSNYLQECEG</t>
  </si>
  <si>
    <t>VAE_2065</t>
  </si>
  <si>
    <t>PILHYARAMYMYQAAIDDPEELGFAKGDILAVYRLQDGWWEAEVAGGRVGLVPSNYLQNC--</t>
  </si>
  <si>
    <t>VAE_2066</t>
  </si>
  <si>
    <t>PILHFARAMYAYQAAIDDPEELGFGKGDFLAVIRHQDGWWEAEIAGGRPGLVPSNYLKIC--</t>
  </si>
  <si>
    <t>VAE_2067</t>
  </si>
  <si>
    <t>AVLHYARAMYVYQAAIDDPEELTFAKGDILAVTRHQDGWWEAEIATGRLGLLPSNYLAPC--</t>
  </si>
  <si>
    <t>VAE_2068</t>
  </si>
  <si>
    <t>PILHFARAMYMYQAAIDDPEELSFSKGDVLAVLRLQDGWWEAEVAGGPLGLVPSNYLQAC--</t>
  </si>
  <si>
    <t>VAE_2069</t>
  </si>
  <si>
    <t>PILHYARAMYMYQAAIDDPEELSFAKGDILAVLRHQDGWWEAEIATGQIGLVPSNYLQPC--</t>
  </si>
  <si>
    <t>VAE_2070</t>
  </si>
  <si>
    <t>PILLYARAMYVYQAAIDDPEELGFPKGDILAVIRLQDGWWEAEVAGGRCGLVPSNYLQAD--</t>
  </si>
  <si>
    <t>VAE_2071</t>
  </si>
  <si>
    <t>PILHFARAMYMYQAAIDDPEELSFAKGDLLAVLRQQDGWWEAEVAGGKVGLVPSNYLQCC--</t>
  </si>
  <si>
    <t>VAE_2072</t>
  </si>
  <si>
    <t>PILHYARAMYMYSAAIDDPEELGFAKGDILAVMRHQDGWWEAEVAGGRVGLVPSNYLQAC--</t>
  </si>
  <si>
    <t>VAE_2073</t>
  </si>
  <si>
    <t>PILYYARAMYVYQAAIDDPEELGFAKGDILAVTRHQDGWWEAEVAGGRPGLVPSNYLQPC--</t>
  </si>
  <si>
    <t>VAE_2074</t>
  </si>
  <si>
    <t>GNYVLLYVFVHYSPTLDDPDEIALAKGDAVVLTETFAGWVNGKNATGAEGAFPNYHLFLM--</t>
  </si>
  <si>
    <t>VAE_2075</t>
  </si>
  <si>
    <t>SEPQLLYVFAGYDPTLDDPDELALAKGDAVVIHESYFGWMQGKNATRCEGAVPLACLRLPQ-</t>
  </si>
  <si>
    <t>VAE_2076</t>
  </si>
  <si>
    <t>VDGARFNVVYNYVPRRDDADELPLQTGDQVFCIQVFNGWGYGYNATKKLGILPLAFLQIGFA</t>
  </si>
  <si>
    <t>VAE_2077</t>
  </si>
  <si>
    <t>PIEEQYIPKRPWERQMDDGDELLLHIGDIVLIYTQYDGWALGFQAKNAKGVVPIDCVAPVPE</t>
  </si>
  <si>
    <t>VAE_2078</t>
  </si>
  <si>
    <t>SVPPQIIAQQEFDAVEDDPDEIAVLVGHLLLVHKTFEGWVQARNATGHVGCFPFDVLSLRQG</t>
  </si>
  <si>
    <t>VAE_2079</t>
  </si>
  <si>
    <t>KLQGQYKAIMPFEAKEDDDDEIQINEGEKVLVMDRDDGWALVRSAAGIIGVFPFNCVAPKPK</t>
  </si>
  <si>
    <t>VAE_2080</t>
  </si>
  <si>
    <t>DLTARFLVVYNYAPEADDPDELPLLRGDVVEIIQVYNGWLFGRNATMKQGIVPRDCLDKENT</t>
  </si>
  <si>
    <t>VAE_2081</t>
  </si>
  <si>
    <t>DNDARFLAVYNFAPTADDPDEIPLARGDVVEVIQVFNGWVFGKNATGKQGIFPRAFLDKENT</t>
  </si>
  <si>
    <t>VAE_2082</t>
  </si>
  <si>
    <t>GN-VLLYVFVGYSPTLDDDDELHLASGDAVVITEWYAGWV-GKNATLAEGMVPFYHLSEM--</t>
  </si>
  <si>
    <t>VAE_2083</t>
  </si>
  <si>
    <t>QVGYPRMVTQAYQPRGDDDDELDLVPGDHVSICETYGGWILGLDATGVEGMFPLGCLYQAGQ</t>
  </si>
  <si>
    <t>VAE_2084</t>
  </si>
  <si>
    <t>GNYVLVMALYDYSGTDDDDDELSFAKGDAIVVTEESAAWWYGELAKGKEGAFPNNYVTLM--</t>
  </si>
  <si>
    <t>VAE_2085</t>
  </si>
  <si>
    <t>SGLPQVQALYEYSGTTDDDQELSFASGDIIRVTAK-YSWWRGELA-GKEGMFPKNYVRLSE-</t>
  </si>
  <si>
    <t>VAE_2086</t>
  </si>
  <si>
    <t>QDGPRVTALFPYAGRRDDANELSFQTGDVINVISSEYHWWYGELADGEQGIFPSNYVQIGNT</t>
  </si>
  <si>
    <t>VAE_2087</t>
  </si>
  <si>
    <t>PILESVIALYQWEPQMDDEGELSFHKGDIISVHEK-DDWWLGELADGKKGVFPSNYIKPVPE</t>
  </si>
  <si>
    <t>VAE_2088</t>
  </si>
  <si>
    <t>QGILYAIALYDFEAKTDDEDHLAFNPGDLIRILAE-ESWWRGTLANGKIGLFPVNYVELSTN</t>
  </si>
  <si>
    <t>VAE_2089</t>
  </si>
  <si>
    <t>KLQEYAKALYDFEAQEDDEDDLQFNKGDIILILDEDDDWWRGRLANGKTGLFPSDYVEPKEK</t>
  </si>
  <si>
    <t>VAE_2090</t>
  </si>
  <si>
    <t>MGLSRVIALANYAGFTDDPIELSFLQGDIIEVIAKDNSWWQGELASGMQGIFPVNYVSKSNT</t>
  </si>
  <si>
    <t>VAE_2091</t>
  </si>
  <si>
    <t>VAE_2092</t>
  </si>
  <si>
    <t>ANLVLVIALYHYSGTEDDDGELSFAKGDIIVVTEQDEAWWRGELAAGKEGWFPKNYVKEM--</t>
  </si>
  <si>
    <t>VAE_2093</t>
  </si>
  <si>
    <t>QVIYKVMALYAYQGTGDDDDELSFVKGDIINVTEKEGMWWRGELAKGKVGWFPANYVKPAGA</t>
  </si>
  <si>
    <t>VAE_2094</t>
  </si>
  <si>
    <t>GYSYKARALYATAATDDDPNEISFAKGEVLDIVESQGKWWQAKKAKGDTGIAPSNYLQLIFG</t>
  </si>
  <si>
    <t>VAE_2095</t>
  </si>
  <si>
    <t>GYSYKAKALYASAPDDDDPNEISFAKGEILDIVDDSGKWWQAKKADGTTGIIPSNYLQLL--</t>
  </si>
  <si>
    <t>VAE_2096</t>
  </si>
  <si>
    <t>DYAYRARALYGTQPNADDASEISFSKGELLEIVDIKGKWWQARRADGEVGIAPSNYLIIL--</t>
  </si>
  <si>
    <t>VAE_2097</t>
  </si>
  <si>
    <t>SYEYKARALYPYAEQDDDPTEISFSKGEILDIADKSGKWWQVRKADGTIGIVPSNYVQLV--</t>
  </si>
  <si>
    <t>VAE_2098</t>
  </si>
  <si>
    <t>AYSYKARALYASAADDDDVNEISFTKGEVLDIVDNQGKWWQARKADGTTGICPSNYLQLI--</t>
  </si>
  <si>
    <t>VAE_2099</t>
  </si>
  <si>
    <t>NYQYKAKALYAYAANEDDPNEISFNKGEILDIVDKDGKWWQARKADGIIGIVPSNYLQLI--</t>
  </si>
  <si>
    <t>VAE_2100</t>
  </si>
  <si>
    <t>DYAYRARALYASDPCADDHNEISFSKGEILEIVDNSGKWWQARRADGTTGICPSNYLQWV--</t>
  </si>
  <si>
    <t>VAE_2101</t>
  </si>
  <si>
    <t>DYAYRARALYATQADADDPNEISFAKGETLEIVDMKGKWWQAKRADGDTGIAPSNYLQLI--</t>
  </si>
  <si>
    <t>VAE_2102</t>
  </si>
  <si>
    <t>GYMYKARALYATAPDDDDPNEISFAKGEILDIVDSSGKWWQAKKADGTTGIAPSNYLQLLE-</t>
  </si>
  <si>
    <t>VAE_2103</t>
  </si>
  <si>
    <t>QVILKARALYANAAYDDDPSEISFVKGEILDIVDKQGKWWQARKADGETGIAPSNYLCIV--</t>
  </si>
  <si>
    <t>VAE_2104</t>
  </si>
  <si>
    <t>GNYVLCKALYDYSSTNDDEAELMIAAGDAIVLIENLAGWTNGKHADGPEGMFPSSYVFEMEG</t>
  </si>
  <si>
    <t>VAE_2105</t>
  </si>
  <si>
    <t>GGPVYCKALYDYDATGDDPLELTISEGEIIVIIEDDDGWTEGKLADGAEGMFPSNYIRLTKY</t>
  </si>
  <si>
    <t>VAE_2106</t>
  </si>
  <si>
    <t>VSGPKMTALFDYVAMNDDANELEIQAGEVIE-QQSEGGWSYGGYAEGKYGIFPDSYVQKT--</t>
  </si>
  <si>
    <t>VAE_2107</t>
  </si>
  <si>
    <t>PKELYCEALYDWQAQEDDDTELNFHAGAILIIIDKTDGWF-GRNATGLKGVFPGSYCKPV--</t>
  </si>
  <si>
    <t>VAE_2108</t>
  </si>
  <si>
    <t>KGISCCKALYDYDSEEDDPDELSISAGDLITVIDEGGNWFYGECANGVVGLFPSSYVELI--</t>
  </si>
  <si>
    <t>VAE_2109</t>
  </si>
  <si>
    <t>KLQGQLEALYDYHSQEDDDDELSFRPGDIITVIDE-DDWFVGENANGITGLFPLDYCKAI--</t>
  </si>
  <si>
    <t>VAE_2110</t>
  </si>
  <si>
    <t>KSSSRCKALADYAAGEDDPSELAIPAGEIIEIHQRTDGWYFGNCASGKQGIFPSSYASK---</t>
  </si>
  <si>
    <t>VAE_2111</t>
  </si>
  <si>
    <t>GSYVRCKALFDYAEGGDDEDELDIYAGDVITVTQEDNGWYFGEPANGKQGIFPSSYVTKTEY</t>
  </si>
  <si>
    <t>VAE_2112</t>
  </si>
  <si>
    <t>GNYVLCKALYDYHATEDDEGELDIAAGEIIVIIEQ-DGWFEGKSADGNEGRFPSSYIKECFV</t>
  </si>
  <si>
    <t>VAE_2113</t>
  </si>
  <si>
    <t>QVGYKCEALYDYQALVDDVGELCIVAGEIIVIIETDDGWTEGSDAKGVEGRFPSSYIQQA--</t>
  </si>
  <si>
    <t>VAE_2114</t>
  </si>
  <si>
    <t>GNYVLVYAFFEYSATLDDPGELAFASGDLIVVTENLAGWLYGKHADGPEGAFPNYVVKEM--</t>
  </si>
  <si>
    <t>VAE_2115</t>
  </si>
  <si>
    <t>GEPPILQAAFEYDDTIDDPGELAFASGSLLVVTEKRYGWWIGKKADGAEGWFPGQVVKLMM-</t>
  </si>
  <si>
    <t>VAE_2116</t>
  </si>
  <si>
    <t>VDGPRVLAVYNYASRRDDANELPFQTGEVIEVIQSEYGWWTGTTASGKVGWFPANFVQIEIA</t>
  </si>
  <si>
    <t>VAE_2117</t>
  </si>
  <si>
    <t>PIEEHYIAKRPCEPQDDDGTELGITIGGILLVYKKGDGWWLGRNATGNKGVFPANCKTPVPE</t>
  </si>
  <si>
    <t>VAE_2118</t>
  </si>
  <si>
    <t>SGNFIAIVLFDFDAEGDDPDMLSLLPGDLVLLHKQ-ESWLYARCAKQTVGLAPADYVELSEN</t>
  </si>
  <si>
    <t>VAE_2119</t>
  </si>
  <si>
    <t>KLQGQAKCLMDFEAKEDDLDLLSLNEGDIVLIMDKDDDWTVARSAANITGLVPSNYYEAKYK</t>
  </si>
  <si>
    <t>VAE_2120</t>
  </si>
  <si>
    <t>MGSARVLAVYNYASEADDPGELPFDRGAVLEVIQKGNGWWFGRRASGKIGIFPVDFAKLEQT</t>
  </si>
  <si>
    <t>VAE_2121</t>
  </si>
  <si>
    <t>GKAARVLVVYNYAATADDPGQLSLDRGDVIE-IQVSNGWYFGKRASAKEGLFPNQYVEEEET</t>
  </si>
  <si>
    <t>VAE_2122</t>
  </si>
  <si>
    <t>GN-VLVYAAVHYSETDDDDAELMFAKGTKLVVTEN-AGWWHGKFADGPEGQFPNDHVFEMT-</t>
  </si>
  <si>
    <t>VAE_2123</t>
  </si>
  <si>
    <t>QVIYKVMARQAYQRLGDDDKELDFVKGDHLSVTEKQGGWWSGLDADGEGGWFPAGHIYEAGQ</t>
  </si>
  <si>
    <t>VAE_2124</t>
  </si>
  <si>
    <t>GGSVLFIALYDYDARNDDPEDLSFAKGDLLVILENLADWWYAKHATGTFGYKPSNYVAEM-S</t>
  </si>
  <si>
    <t>VAE_2125</t>
  </si>
  <si>
    <t>GGSHLFIALYDYDARKDDPEDLSFAKGEILIILENTQDWWRVKHADGHCGYIPSNYVAETKS</t>
  </si>
  <si>
    <t>VAE_2126</t>
  </si>
  <si>
    <t>YSGHRMLALFDYEAMTDDAEDLSFQKGEVLEILSDSNDWWTARSATGKEGYIPRNYVAKEES</t>
  </si>
  <si>
    <t>VAE_2127</t>
  </si>
  <si>
    <t>PQLEQYEALYDYQAQTDDDEDLSFTKGAILDLLDKRDKWWLVLNAKGDEGYVPSNYIRPVTS</t>
  </si>
  <si>
    <t>VAE_2128</t>
  </si>
  <si>
    <t>SGSKIFVALYEYDRRDDDPDDVSFKKGDLLDVPDDSEDWWQALKATRTEGYIPSNFVARSQQ</t>
  </si>
  <si>
    <t>VAE_2129</t>
  </si>
  <si>
    <t>KPQGQFVALYKYKPRTDDDDDLSFKKGDILLVMTRDDNWWVVTKAANSTGWVPLNFVSPKVK</t>
  </si>
  <si>
    <t>VAE_2130</t>
  </si>
  <si>
    <t>MSASRLLALADYDARDDDPEDLSFPKGEILEILDDGNDWWFVTYASGKEGYAPRNYVAKEQS</t>
  </si>
  <si>
    <t>VAE_2131</t>
  </si>
  <si>
    <t>GSAVR-VALCNYDARNDDPDDLSFKKGDVLEVIENSNDWWFAKHATRKCGYIPRNYVAKEET</t>
  </si>
  <si>
    <t>VAE_2132</t>
  </si>
  <si>
    <t>GN-VLFQALYDYKARTDDEEDLSFAKGEILVILENTQDWWRAKHADGHCGYIPSNYVAEMVS</t>
  </si>
  <si>
    <t>VAE_2133</t>
  </si>
  <si>
    <t>QVIYPFIALYDYEARTDDVEDLSFVKGEILDILDDTDDWWRVRSADGVYGYIPSNYVQQAGS</t>
  </si>
  <si>
    <t>VAE_2134</t>
  </si>
  <si>
    <t>GPALFVRAMYDYDATDDDDTSLSFRRGDIIQVLNQSAGWWDGVIAQNSERGWFPSNYCLMIT</t>
  </si>
  <si>
    <t>VAE_2135</t>
  </si>
  <si>
    <t>PPALFVRAMYDYDATDDDHTSLSFARGDVIQVLNQLEGWWDGVIANNSERGWFPSNYCLVIT</t>
  </si>
  <si>
    <t>VAE_2136</t>
  </si>
  <si>
    <t>APGLFVRAMYDYEADDDDHTSLSFRQGDIIQVLNQLEGWWDGVIANNVVRGWFPSNYCIAEA</t>
  </si>
  <si>
    <t>VAE_2137</t>
  </si>
  <si>
    <t>PPAFYVRAKYDYKADDDDHSSLSFHRGDVLQVLNQLDGWWDGVIANDVVRGWFPSNYCCVIT</t>
  </si>
  <si>
    <t>VAE_2138</t>
  </si>
  <si>
    <t>APALFVRAMYDYDADDDDHTSLSFRRGDIIQVLTQLEGWWDGVIADNSVRGWFPSNYCLIIT</t>
  </si>
  <si>
    <t>VAE_2139</t>
  </si>
  <si>
    <t>PPALQVRAMYDYQAKDDDHTSLSFERGDVIQVLTRLEGWWDGVIADDHIRGWFPSNYCMIIT</t>
  </si>
  <si>
    <t>VAE_2140</t>
  </si>
  <si>
    <t>PPSFFVRAMYDYDACDDDYTSLSFRKGDWIQVLNFLEGWWSGVIANNKVRNWFPSNYLLVIV</t>
  </si>
  <si>
    <t>VAE_2141</t>
  </si>
  <si>
    <t>VAE_2142</t>
  </si>
  <si>
    <t>PPALFVRAMYDYSATDDDHTSLSFRRGDVIQVLNQLEGWWDGVIANNSERGWFPSNYCEMIT</t>
  </si>
  <si>
    <t>VAE_2143</t>
  </si>
  <si>
    <t>PPAFFVRAMYDYSADDDDHTSLSFRRGDVIQVLNQLEGWWDGVIANNSGRGWFPSNYCAVIT</t>
  </si>
  <si>
    <t>VAE_2144</t>
  </si>
  <si>
    <t>GGTTKAIALYTFSGTQDDPGDLPFRKGDVITIIEKTAADDTGKVANGTVGIFPANYVELVEG</t>
  </si>
  <si>
    <t>VAE_2145</t>
  </si>
  <si>
    <t>AGSNKAVALYTFSGEQDDPGDLPFRKGDVIVIIKKSQADDTGRVANGVVGIFPANYVELV--</t>
  </si>
  <si>
    <t>VAE_2146</t>
  </si>
  <si>
    <t>SSATQAVALFNFAGEQDDAGDLAFRKGDVIEILKKTQTNDIGRTANGKEGIFPANYVELV--</t>
  </si>
  <si>
    <t>VAE_2147</t>
  </si>
  <si>
    <t>PNEEKAVALYTFKGQEDDKGDLGFHKGDIIDILKRSDDDDTGRNANGVKGIFPANYCELF--</t>
  </si>
  <si>
    <t>VAE_2148</t>
  </si>
  <si>
    <t>AGSPKAIALYTFKGEEDDSGDLSFKKGDVITIIKKTEIDDTGRVANGAEGIFPANYVELV--</t>
  </si>
  <si>
    <t>VAE_2149</t>
  </si>
  <si>
    <t>KNQGKATALYRFEGEEDDSGDLSFKKGDVITIVKMSDDDDTGTNANGIEGIFPANYVELK--</t>
  </si>
  <si>
    <t>VAE_2150</t>
  </si>
  <si>
    <t>HSASKAVALFNFAGEEDDPGDLRFRKGDLIEILQKSNTDDTGRVANGKQGMFPANYVEAV--</t>
  </si>
  <si>
    <t>VAE_2151</t>
  </si>
  <si>
    <t>GSATRAIALFNFAGEQDDSGDLSFKKGDTITISQKTNTDDTGKVANGKQGMFPANYVELVE-</t>
  </si>
  <si>
    <t>VAE_2152</t>
  </si>
  <si>
    <t>GHTPKAVALYTFSGEEDDDGDLPFRKGDVIVILEKSQADDTGKVANGVVGIFPANYVELVR-</t>
  </si>
  <si>
    <t>VAE_2153</t>
  </si>
  <si>
    <t>QVIPQAIALYTFQGEGDDKGDLPFRKGDVISIIRKSGDDDTGRVANGMEGIFPANYVELA--</t>
  </si>
  <si>
    <t>VAE_2154</t>
  </si>
  <si>
    <t>GPYVLLQVFYDFSATLDDDDELSVARGMAVKAIERLADWLIVKHAKLPVGFVPNYYIKEAEN</t>
  </si>
  <si>
    <t>VAE_2155</t>
  </si>
  <si>
    <t>SPYSPLTILYEFDGTVDDDDELAVSRGEYVKALYREGNWLYIKAAPGMVGFVPQSYCKYTVN</t>
  </si>
  <si>
    <t>VAE_2156</t>
  </si>
  <si>
    <t>DPGTRMLVLKNFAPRVDDADELEVQKGTVVNLLYREEDWMYVITADGKEGFVPHKYCTIGVY</t>
  </si>
  <si>
    <t>VAE_2157</t>
  </si>
  <si>
    <t>PKEESYINLYPFEGQVDDDDELGVHRGEIVHILYKDGNWAYIQNATGHKGFIPQAYVAPVTE</t>
  </si>
  <si>
    <t>VAE_2158</t>
  </si>
  <si>
    <t>SPDSNWVVQYDFDACVDDEGEISVKRGTKAKAIYR--GWLYVRAADRTEGFVPQGYCKWAVN</t>
  </si>
  <si>
    <t>VAE_2159</t>
  </si>
  <si>
    <t>KLQGQCVNIYDFEAKEDDDDEVSVNRGEKILIIYQDDGWTVAQNAD-IEGFIPLSYCSPYVK</t>
  </si>
  <si>
    <t>VAE_2160</t>
  </si>
  <si>
    <t>DPASRWLILFNFAGDVDDPDELAVTPGEVVKAL-PGVNWLYCICASGKEGFVPRAYCKFETT</t>
  </si>
  <si>
    <t>VAE_2161</t>
  </si>
  <si>
    <t>DPAVRLLVVFDFAATVDDDDELSVASGMVVKATYRLEGWLYVIKASRKVGFVPRAYCKHEWT</t>
  </si>
  <si>
    <t>VAE_2162</t>
  </si>
  <si>
    <t>GPYVLLINLYTFSGTVDDDDELKVARGEKVKALYRL-NWIYVKKAMGMIGFVPQAYIFLKVN</t>
  </si>
  <si>
    <t>VAE_2163</t>
  </si>
  <si>
    <t>QPIIKMMNLYDFQGDGDDADELSVVRGEWVNALYRQGNWFYILDAKGEGGFVPAGYCYLAGQ</t>
  </si>
  <si>
    <t>VAE_2164</t>
  </si>
  <si>
    <t>PREPLYKALYDFAGQLDDAGELSLAKDEIIVVSQKENGWWLASRADSASGAIPSYYLEQVK-</t>
  </si>
  <si>
    <t>VAE_2165</t>
  </si>
  <si>
    <t>PKEPQFKALYDFAGQSDDAGELSLAKDEVIVVTQKENGWWLASRADSGSGWTPSAYLEETVQ</t>
  </si>
  <si>
    <t>VAE_2166</t>
  </si>
  <si>
    <t>PKEPMYKALYDFVGQSDDENELSLQKDEIILVQQKDYGWWLAKTASSESGWAPAAYLEEVIA</t>
  </si>
  <si>
    <t>VAE_2167</t>
  </si>
  <si>
    <t>SKKPMFKALYDFAGQSDDGGELSLTKDQVLIVTQKEDGWWLVKNAKSASGWVPAAYLEEAPQ</t>
  </si>
  <si>
    <t>VAE_2168</t>
  </si>
  <si>
    <t>PAEPQYKALYDFAGQEDDAGELTITKGEIISITQKENGWWLAKRAHSGEGWTPSAYLEEVVV</t>
  </si>
  <si>
    <t>VAE_2169</t>
  </si>
  <si>
    <t>KKKPMFRALYDFAGQTDDGGELNITKGEVIILTQKEDGWWLAKRAASAEGTAPAAYLEEKAK</t>
  </si>
  <si>
    <t>VAE_2170</t>
  </si>
  <si>
    <t>PKEPRHKALYDFDGQSDDAGELSLTQDETIIVTRKESGWWLAKQASSGSGWTPSAYLEEEQQ</t>
  </si>
  <si>
    <t>VAE_2171</t>
  </si>
  <si>
    <t>PKEPRYKALYDFSGQNDDAGELSLAKDEIIVITEKEAGWWLASHASSAQGWTPSAYLEEVKQ</t>
  </si>
  <si>
    <t>VAE_2172</t>
  </si>
  <si>
    <t>PKEPHFKALYDFAGQSDDAGELSLAKDEVIVVEQKENGWWLARRADSASGWAPSYYLEEMKQ</t>
  </si>
  <si>
    <t>VAE_2173</t>
  </si>
  <si>
    <t>PKEPQFKALYDFAGQSDDEGELSLVKDEVIVVTQKENGWWLASRAVSVSGWAPSAYLEEAKA</t>
  </si>
  <si>
    <t>VAE_2174</t>
  </si>
  <si>
    <t>GNYVLVYAIYDFSETLDDPADLAFASGDLIVLSERLDNWWNGKCADGKEGIFPVNFVKLM--</t>
  </si>
  <si>
    <t>VAE_2175</t>
  </si>
  <si>
    <t>SNPPLVQALYEFDGETDDPAELAFAPGDLIVVKERLSNWWEGKCADGKEGIFPVNYVKLTRC</t>
  </si>
  <si>
    <t>VAE_2176</t>
  </si>
  <si>
    <t>LSGPKVTALFNFVSENDDAGELPFDRGDVIEVISRIDNWWYGHTASGEVGNFPANYVQINEA</t>
  </si>
  <si>
    <t>VAE_2177</t>
  </si>
  <si>
    <t>PHEEFVEALYPFPPQEDDEGELGIPKGDIIQVTDKIEDWWSGRSATGKKGVFPINYVNPVPE</t>
  </si>
  <si>
    <t>VAE_2178</t>
  </si>
  <si>
    <t>SGDQQAIAIYDYDAETDDPSDLAFKPGDLIYLLDQDGNWFEGRCAKDRIGIFPVNFVELFTN</t>
  </si>
  <si>
    <t>VAE_2179</t>
  </si>
  <si>
    <t>KPQGQAIANYDFEPQEDDEGDLNFKEGDIILITDKIEDWFVGRIATNRIGIFPSDFVEPLPK</t>
  </si>
  <si>
    <t>VAE_2180</t>
  </si>
  <si>
    <t>DSSSRVLALENFDSGTDDPRELPFDRGDVIEVIAMPNNWWRGRCASGGIGMFPVNYVKLSNT</t>
  </si>
  <si>
    <t>VAE_2181</t>
  </si>
  <si>
    <t>DSDARVLAVADFSSGNDDPRDLPFDRGDVIELIERLDNWYYGKCASAREGMFPVNRVKLNNT</t>
  </si>
  <si>
    <t>VAE_2182</t>
  </si>
  <si>
    <t>ANLQLVYALYHFSETEDDDGELKFAKGDTIVVYEQLENWWEGKHADGKEGIFPANYVWEMV-</t>
  </si>
  <si>
    <t>VAE_2183</t>
  </si>
  <si>
    <t>QVIYLVMALYDFETQGDDDGELDFVKGDIISVCKRGGNWWEGLDADGKVGIFPKNFVCEAGQ</t>
  </si>
  <si>
    <t>VAE_2184</t>
  </si>
  <si>
    <t>LPTFFCRALYDFSSDDDDAAALSFRKGDIIEVLEQ-AGWWDGLLAGDERGWFPSNYVIIISD</t>
  </si>
  <si>
    <t>VAE_2185</t>
  </si>
  <si>
    <t>IPTFFCRALYDYSSDDDDASSLSFFKGDVIEVLTQQEGWWDGLLAGDERGWFPSNYVTIISD</t>
  </si>
  <si>
    <t>VAE_2186</t>
  </si>
  <si>
    <t>ISTFFCRALYDYQQNDDDDSSLSFRRGDIIHVLSQLPGWWDGLLAGDDRGWFPSNYVQRISD</t>
  </si>
  <si>
    <t>VAE_2187</t>
  </si>
  <si>
    <t>PQTLYCRALYDYQPQDDDASSLSFHKGDVIEVLTKLDGWWDGLLAGNERGWFPSNYYAPISE</t>
  </si>
  <si>
    <t>VAE_2188</t>
  </si>
  <si>
    <t>IPTFFCRALYDFEATDDDSSSLSFRCGDIIEVLTQLEGWWDGLLAGGERGWFPSNYVEVITD</t>
  </si>
  <si>
    <t>VAE_2189</t>
  </si>
  <si>
    <t>KLQFQVRALYDFEAQEDDSSSLSFHKGDVIEVLTRLSGWWDGLLARGERGGFPLNYVEVITE</t>
  </si>
  <si>
    <t>VAE_2190</t>
  </si>
  <si>
    <t>ISALFCRALYDYETTDDDASSLSFRRGDTIRVLTFLEGWWSGLLAGDKRGWFPSNYVTIISD</t>
  </si>
  <si>
    <t>VAE_2191</t>
  </si>
  <si>
    <t>ISAFFCRALYDFSTGDDDASSLSFRRGDIIVVLTQQPGWWDGLLAGDKRGWFPSNYVEVIND</t>
  </si>
  <si>
    <t>VAE_2192</t>
  </si>
  <si>
    <t>IPTFFCRALYDYSSDDDDASALSFRKGDVIEVLTQQAGWWDGLLAGDERGWFPSNYVTIISD</t>
  </si>
  <si>
    <t>VAE_2193</t>
  </si>
  <si>
    <t>QPILFCRALYDYLSPDDDVSSLSFRKGDVIEVLSTLGGWWDGMLAGDERGWFPSNYVTEISD</t>
  </si>
  <si>
    <t>VAE_2194</t>
  </si>
  <si>
    <t>GVIVKAKALYAAAPTDDDPNEISFAKGEVLDIFEKNAKWWQVKKAKGWEGIAPSNYLQESVQ</t>
  </si>
  <si>
    <t>VAE_2195</t>
  </si>
  <si>
    <t>GRSPKAKALYASAEDDDDPNEISFAKGEILDIFDNSGKWWQVRAACGTEGIAPSNYLQMSEN</t>
  </si>
  <si>
    <t>VAE_2196</t>
  </si>
  <si>
    <t>VRIARAKALFNTQPDDDDPSELSFTKGETLEIIDKNGKWWEVRRADGEVGIAPSNYLRIG-A</t>
  </si>
  <si>
    <t>VAE_2197</t>
  </si>
  <si>
    <t>PHIEKAEALYPYAQQDDDPTELSFTKGEILDGADDSDKWWLARNATGTLGIVPSNYLAPVP-</t>
  </si>
  <si>
    <t>VAE_2198</t>
  </si>
  <si>
    <t>QVSGKAKALYASAPDDDDINEISFSKGEVLDILDKNGKWWQVRKADGTVGIAPSNYLQMS--</t>
  </si>
  <si>
    <t>VAE_2199</t>
  </si>
  <si>
    <t>PPQGKAKALYATAKKDDDPNEISFNKGEILLILDRDSKWWEAMSADGSIGIAPSNYLQLV--</t>
  </si>
  <si>
    <t>VAE_2200</t>
  </si>
  <si>
    <t>DSAARAKALNNSDSEDDDENELSFTRGEILEIIDDSGKWWQARRADGKCGMSPSNYLQNSQT</t>
  </si>
  <si>
    <t>VAE_2201</t>
  </si>
  <si>
    <t>DSAARAKALFNTDPTDDDPNEISFARGELLEILEKNGKWWQVKRACGKEGQAPSNYLQMSRT</t>
  </si>
  <si>
    <t>VAE_2202</t>
  </si>
  <si>
    <t>GFLGKAKALYATAETDDDPNELSFAKGEILDITENSGKWWEVKKAAGTEGIAPSNYLQLMEH</t>
  </si>
  <si>
    <t>VAE_2203</t>
  </si>
  <si>
    <t>QVIYQAKALYTNAE-DDDPSEISFVKGEILDIPDNQEKWWEARYAKGVVGIAPSNYLRIVGQ</t>
  </si>
  <si>
    <t>VAE_2204</t>
  </si>
  <si>
    <t>GNYVLAYVFVDFSATLDDPAELALAKGDLIVVTENLDNWLYGKHADLTEGMFPNYYVFLM--</t>
  </si>
  <si>
    <t>VAE_2205</t>
  </si>
  <si>
    <t>SEPPLLQVQKEFDPTLDDPSELALAKGELIVITEDLYNWLIGKMADGAEGMFPVAFVKLTK-</t>
  </si>
  <si>
    <t>VAE_2206</t>
  </si>
  <si>
    <t>DVGPRFTVVYNFASRRDDANELPLQTGEVVE-ISIEDNWYTGYTASGKAGIFPANMVQITEA</t>
  </si>
  <si>
    <t>VAE_2207</t>
  </si>
  <si>
    <t>PIELDYISKAPFEPQEDDEGELILHIGYIVQIHRKFGDWALGRNATGDKGVFPINCIAPVPE</t>
  </si>
  <si>
    <t>VAE_2208</t>
  </si>
  <si>
    <t>SVLFQAIALQDYDADTDDPDEISINKGDLIRVHKR-DGWWEGRSAAQVIGMFPVAYVELFQN</t>
  </si>
  <si>
    <t>VAE_2209</t>
  </si>
  <si>
    <t>KLQGQARALEDCEAQEDDLDEMSFNEGDILLVMDRISGWWVGRNARNITGWFPSSYLEAKYK</t>
  </si>
  <si>
    <t>VAE_2210</t>
  </si>
  <si>
    <t>DSASRFLVVYNFAPKTDDPIELPLLRGEVVEIIQVGNNWYFGRCASGKIGIFPVAVADKEQT</t>
  </si>
  <si>
    <t>VAE_2211</t>
  </si>
  <si>
    <t>DSAVRALALYDYAATLDDPRELPLARGDVIEVIQVLDGWYFGKKASAKEGIFPGAYVDKENT</t>
  </si>
  <si>
    <t>VAE_2212</t>
  </si>
  <si>
    <t>GNLVLLYVAFHFSETLDDDGELDLASGEKVVITERLENWTHGKSADGHEGAFPDAFVSEM--</t>
  </si>
  <si>
    <t>VAE_2213</t>
  </si>
  <si>
    <t>QVGYPRMVTFAFEATGDDDGELILVPGYHLSITETQGNWICGLDAKGVLGCFPAGFMQEAGQ</t>
  </si>
  <si>
    <t>VAE_2214</t>
  </si>
  <si>
    <t>GNYVLRYVFVHYSPTLDDPDELALASGDAVVVTENFAGWGNGKNATLTFGMFPNICVIEM--</t>
  </si>
  <si>
    <t>VAE_2215</t>
  </si>
  <si>
    <t>SNNVLWYVFFPYSPTLDDPDEIALAKGDLVVLTESYDGWAQGKNATGANGMFPVQVLTLPC-</t>
  </si>
  <si>
    <t>VAE_2216</t>
  </si>
  <si>
    <t>VVGARFNVVYNYVPRRDDADEIELQRGDVVEIQQIFRGWSIGYNATGKEGIFPLACVQYTET</t>
  </si>
  <si>
    <t>VAE_2217</t>
  </si>
  <si>
    <t>PIEEAYECKRPHPKQMDDGDEIRLHIGDIVCLYMKYDGWALGFMAQGLEGVFPIVELAPVPE</t>
  </si>
  <si>
    <t>VAE_2218</t>
  </si>
  <si>
    <t>SVNQQLIVYFEYEPEEDDPDELALSVGDLIIVHLHFSGWGQGRNATQAEGMFPVICVSLDQG</t>
  </si>
  <si>
    <t>VAE_2219</t>
  </si>
  <si>
    <t>KPQGQYKVIMPHEPQEDDLDELQLNVGDILLVMDAYDGWALGRNAANIEGVFPGNAISPVPK</t>
  </si>
  <si>
    <t>VAE_2220</t>
  </si>
  <si>
    <t>DRAARFLVVYPYAPPEDDPDEIALTRGDVVE-FQVYDGWAFGRNATGKQGIFPVCFLDKSQT</t>
  </si>
  <si>
    <t>VAE_2221</t>
  </si>
  <si>
    <t>DNAARFLVVYNYAPTLDDPDELPLARGDVIEVIQVFNGWGFGKNATRKQGIFPLQCVDKT-T</t>
  </si>
  <si>
    <t>VAE_2222</t>
  </si>
  <si>
    <t>AN-VLTYVFVPYSPTLDDDDEIKLASGDAVVLTEMYDGWAAGKNATGFIGAFPGIHLSED--</t>
  </si>
  <si>
    <t>VAE_2223</t>
  </si>
  <si>
    <t>QVGYPMMVRQPYQPLLDDDDELELVDGDHVSGCEIYDGWALGLNATGVAGAFPLGDLYPAGQ</t>
  </si>
  <si>
    <t>VAE_2224</t>
  </si>
  <si>
    <t>GNIVLVRALYPFSATNDDPANLSFAKGDVIQVLEQDAGWWDGKHAKGVRGWFPSNYVFHM--</t>
  </si>
  <si>
    <t>VAE_2225</t>
  </si>
  <si>
    <t>VAE_2226</t>
  </si>
  <si>
    <t>VAE_2227</t>
  </si>
  <si>
    <t>PIIEFVEALYDFYPQDDDGTSLSIHQGDILQVFTKLDGWWDGFCAAGDRGWFPSNYIEPVPE</t>
  </si>
  <si>
    <t>VAE_2228</t>
  </si>
  <si>
    <t>VAE_2229</t>
  </si>
  <si>
    <t>KLQGFVEAKYEYEAKEDDLSSLSFEEGDIILVLDKLSGWWDGRCANNIRGWFPSNYVSEIYE</t>
  </si>
  <si>
    <t>VAE_2230</t>
  </si>
  <si>
    <t>DSSARVRALADFAQGEDDPSSLSFNRGDIIEVIARLEGWWSGIVADGKRGWFPSNYVELVNT</t>
  </si>
  <si>
    <t>VAE_2231</t>
  </si>
  <si>
    <t>DSFARVRAQCPYAAGDDDPSQLSFGRGDLIEVLEQDAGWWDGIVANGKRGWFPSNYVDHENT</t>
  </si>
  <si>
    <t>VAE_2232</t>
  </si>
  <si>
    <t>VAE_2233</t>
  </si>
  <si>
    <t>QVIYLVRALYDFQSTDDDVSCLSFQQGDIIQVFSKLEGWWDGLCAKGERGWFPSNYVQQVGQ</t>
  </si>
  <si>
    <t>VAE_2234</t>
  </si>
  <si>
    <t>GNPVTAKAEYDYSKTEDDENEIGFEEGDLIRNIEILDDWWQGRKANGETGLCPSNYVFLM-G</t>
  </si>
  <si>
    <t>VAE_2235</t>
  </si>
  <si>
    <t>AFSQTAKAEYTYDADEDDKNEISFEEGDLIRNIEIDGKWWQGRKARGETGLDPSNYVTLN-D</t>
  </si>
  <si>
    <t>VAE_2236</t>
  </si>
  <si>
    <t>VSGATATAEYAYEADEDDAYEISFVQGELIEDSDSEDDWWTGKRASGKVGSIPSNYVQLGNA</t>
  </si>
  <si>
    <t>VAE_2237</t>
  </si>
  <si>
    <t>PFEYTATAEYPYEADEDDGNEISFVQGAILIIIDIEGRWWLGKNATGEKGVVPSNYLKPVEE</t>
  </si>
  <si>
    <t>VAE_2238</t>
  </si>
  <si>
    <t>SKSYTAKALYDYDKDEDDDNEIGFEEGDKIREIDIVDDWWQGKHANGETGLFPSNYVSLDE-</t>
  </si>
  <si>
    <t>VAE_2239</t>
  </si>
  <si>
    <t>KFQPTAIALYDYQKDDDDDNEIAFNQGDILLEVTIVSQWWVGKHANGEIGLFPANYVKLKEK</t>
  </si>
  <si>
    <t>VAE_2240</t>
  </si>
  <si>
    <t>SSAATAKAQYEYDACDDDPNEISFDEGEVIEEDDIPDRWWQGKRASGKTGMAPSNYVSCSN-</t>
  </si>
  <si>
    <t>VAE_2241</t>
  </si>
  <si>
    <t>GSAATAKAEYDYEKDEDDENEIGFDEGDVIENSEIVDDWWQGRRANGKTGLFPSNYVTLRNG</t>
  </si>
  <si>
    <t>VAE_2242</t>
  </si>
  <si>
    <t>GFPVTAKAEYTYEADEDDENEISFEEGELIVNIEIDDRWWSGTRARGETGILPSNYVKLN-D</t>
  </si>
  <si>
    <t>VAE_2243</t>
  </si>
  <si>
    <t>QHGYTAKAEYAYEADEDDVYEIAFEEGDLISNIETEDRWWTGRYARGVTGLIPSNYVQLAGQ</t>
  </si>
  <si>
    <t>VAE_2244</t>
  </si>
  <si>
    <t>GNIVLVIAKYNYDAQNDDPVELSFAKGELLVVLENSAHWWNVKHADGSFGYVPSNYLKESSS</t>
  </si>
  <si>
    <t>VAE_2245</t>
  </si>
  <si>
    <t>ARSPIVIAIYNYDATDDDPVELSSAKGELLDILDDSDMWWQVKKADGSVGYCPSNYVKRSEQ</t>
  </si>
  <si>
    <t>VAE_2246</t>
  </si>
  <si>
    <t>DDAPKVIAKFAYAAQDDDANELSFQKGEVLEELDDMYSWWRVRMASGKEGYVPSNYLRKENT</t>
  </si>
  <si>
    <t>VAE_2247</t>
  </si>
  <si>
    <t>PPTEFYTAAYPEKAEEDDGQELG-TKGEILDILDKSDDWWLACNATGMEGYAPSNYVAPVPN</t>
  </si>
  <si>
    <t>VAE_2248</t>
  </si>
  <si>
    <t>AGSFIVQALYDYDRQEDDPQMLSLKKNELLDVFDD-KSWWQVLKACMSEGYVPSNYLKLSVH</t>
  </si>
  <si>
    <t>VAE_2249</t>
  </si>
  <si>
    <t>PPQENYKALYDYEPKEDDLEDLSLKKDEILLVMLDDDDWWVVMNAANIEGWAPSNYVSRVEK</t>
  </si>
  <si>
    <t>VAE_2250</t>
  </si>
  <si>
    <t>DSAARVTAVAEYAAEEDDPGELA-TKGEVLEILDDSDSWWQVHRASGKEGYIPSNYVKKENT</t>
  </si>
  <si>
    <t>VAE_2251</t>
  </si>
  <si>
    <t>DSAARVIALFEYASQDDDPVSLSLKKNEVLEVLED-EFWWRVKRASHKVGIVPSNYLKKENT</t>
  </si>
  <si>
    <t>VAE_2252</t>
  </si>
  <si>
    <t>GESVLVTAIYNYEATEDDDQELSSAKGEALVILEDSDHWWRVKKADGSIGYAPSNYVRRMEQ</t>
  </si>
  <si>
    <t>VAE_2253</t>
  </si>
  <si>
    <t>QVIEQVIATYNYQATGDDDKELDIVKGEALDILDDSDRWWRVRDAKGSVGYAPSNYVRRAGN</t>
  </si>
  <si>
    <t>VAE_2254</t>
  </si>
  <si>
    <t>DGGVLAIALYDYDAAEDDENEISFLEGDKITNIDNPSDWWQGKCADGPEGLFPANYVEEN-Q</t>
  </si>
  <si>
    <t>VAE_2255</t>
  </si>
  <si>
    <t>DGGVSAIALYDYDAGEDDENEISFLEGDLITNIDKVDGWWQGKCADGAEGLFPANYVEEPQY</t>
  </si>
  <si>
    <t>VAE_2256</t>
  </si>
  <si>
    <t>ASDTRAIALFDYEAREDDDSEISFDEGDQITGIEMVSGWWTGHAAQGKFGLFPANYVELNM-</t>
  </si>
  <si>
    <t>VAE_2257</t>
  </si>
  <si>
    <t>PEGLGAFALYDYEAQEDDDTEISFHEGDIITDIEKVDGWWEGRNATGNVGLFPANYKELVPE</t>
  </si>
  <si>
    <t>VAE_2258</t>
  </si>
  <si>
    <t>DGGTHAVAQYDYDAAEDDDNEITFLEGDLIVDIEFPSDWWQGRCAKGVFGLFPANFVKMCQ-</t>
  </si>
  <si>
    <t>VAE_2259</t>
  </si>
  <si>
    <t>DLGLQAVAAYDYQAADDDDNEITFNPGDTIVDIEKIDEWWSGRSAAGDIGLFPAAFVSLVEE</t>
  </si>
  <si>
    <t>VAE_2260</t>
  </si>
  <si>
    <t>MSGHRAFALDDYDAYDDDDNEISFDEGDVITDIEKVDGWWQGRCASGKVGLFPANYVECDQ-</t>
  </si>
  <si>
    <t>VAE_2261</t>
  </si>
  <si>
    <t>GSGVRAVALDDYDAAEDDENEITFDEGDVITNIDPPSDWWQGKCASGKQGLFPANYVEEN-G</t>
  </si>
  <si>
    <t>VAE_2262</t>
  </si>
  <si>
    <t>DNGVSAFALYDYQAGDDDENEISFAEGDTITNITKVDGWWSGKHADGDEGLFPANYVELF-C</t>
  </si>
  <si>
    <t>VAE_2263</t>
  </si>
  <si>
    <t>DVI-SAIALYDYEAAEDDEKEISFVEGDKITEIEKVDGWWHGLDADGVNGLFPGNYVELA-E</t>
  </si>
  <si>
    <t>VAE_2264</t>
  </si>
  <si>
    <t>LNGVLAVVAYDYEAEEDDENEMALAEGELVENIDQIDGWWNGVGADGKSGLFPANYVEEVRG</t>
  </si>
  <si>
    <t>VAE_2265</t>
  </si>
  <si>
    <t>SQGVCAIVLYDYEAVEDDENEMALVEGELIEQIEQIDGWWSGIGADGKTGLFPANYVEAMEQ</t>
  </si>
  <si>
    <t>VAE_2266</t>
  </si>
  <si>
    <t>GKHPRALVLFDYEATEDDDNEVELVEGEVISQIEQEDGWWSGVGAEGKQGLFPANYVEIVET</t>
  </si>
  <si>
    <t>VAE_2267</t>
  </si>
  <si>
    <t>GRGHCAEILYDYEAQEDDDNEMNLVEGQIIEQIEMLGGWWSGVNAPGKKGLFPANYIELTEE</t>
  </si>
  <si>
    <t>VAE_2268</t>
  </si>
  <si>
    <t>GKGLCAVVAYEYDAAEDDDNEMALTEGELVEQIEEVDGWWSGVGAHGKSGLFPANYVEAVED</t>
  </si>
  <si>
    <t>VAE_2269</t>
  </si>
  <si>
    <t>GQGLQAVVQYEYMAAGDDDNEMNLVEGEYVEDIEEVDGWWSGINAGGKSGLFPSNYVELKEQ</t>
  </si>
  <si>
    <t>VAE_2270</t>
  </si>
  <si>
    <t>GGGQRALVLSDYDATEDDDNEVALVEGEVIMQIEMIDGWWQGVGAPGGQGLFPANYVEASET</t>
  </si>
  <si>
    <t>VAE_2271</t>
  </si>
  <si>
    <t>YSGVRAVVVFEYEAEEDDENEVALAEGEVVVQIDEIDGWWSGVRADGHSGLFPANYVEAVET</t>
  </si>
  <si>
    <t>VAE_2272</t>
  </si>
  <si>
    <t>ANGVCAQVLYDYEAEEDDENEMDLAEGEYIENIDQIDGWWSGVGADGKTGLFPANYVELMEQ</t>
  </si>
  <si>
    <t>VAE_2273</t>
  </si>
  <si>
    <t>GVIYCAVVLYDYEATEDDDNEMILTEGEYVEHIEMIDGWWAGVDADGKSGLFPQNYVEIAGN</t>
  </si>
  <si>
    <t>VAE_2274</t>
  </si>
  <si>
    <t>GNHVLARALYTFSGTNDDDADLMFASGDIIEIYEESNDWWTGKHADGKHGIFPNNYVEKL--</t>
  </si>
  <si>
    <t>VAE_2275</t>
  </si>
  <si>
    <t>PNPNQARALYGYDGEQDDDHDLQFASGDVIEIYEETNAWWTGKVADGKHGIFPANYVEKLTY</t>
  </si>
  <si>
    <t>VAE_2276</t>
  </si>
  <si>
    <t>AKLPRARALTNWAGRKDDPNDLPFQKGDIIDIISEEYDWWIGRTARGVQGTFPSNYVEILEA</t>
  </si>
  <si>
    <t>VAE_2277</t>
  </si>
  <si>
    <t>PQKFEARALYPYPGQEDDGGDLGFHKGDVIELTKEKDVWWTGRNARGKEGVFPSVYCEKVPE</t>
  </si>
  <si>
    <t>VAE_2278</t>
  </si>
  <si>
    <t>SGPFEARANYTFDGDEDDLQDLSFSQGDIIEVFKSKNDWWTGTVANTREGIFPPNYVTKLEQ</t>
  </si>
  <si>
    <t>VAE_2279</t>
  </si>
  <si>
    <t>PPKGEARAIWRFPGQEDDPGDLSFEEGDVIEVVDRTNQWWTGTIANTRTGIFPSDYVKKVPK</t>
  </si>
  <si>
    <t>VAE_2280</t>
  </si>
  <si>
    <t>PSASRARALFNYAGCEDDLQDLPFLQGDWIDIIQEGESWWTGMCAAGMQGMFPVNYVELLNT</t>
  </si>
  <si>
    <t>VAE_2281</t>
  </si>
  <si>
    <t>VAE_2282</t>
  </si>
  <si>
    <t>PNHVEARALYGYSGEEDDPGDLAFAKGDVIEIHEETNAWWTGKHADGKHGIFPANYVEKLT-</t>
  </si>
  <si>
    <t>VAE_2283</t>
  </si>
  <si>
    <t>PVILKARALYTYEGEGDDPGDLAFVKGDVIEICKETNAWWHGRVAKGKEGIFPFNYVEKLGQ</t>
  </si>
  <si>
    <t>VAE_2284</t>
  </si>
  <si>
    <t>VNPIKAKALYSYSGGDDDADELPFAEGDELVIVERLADWWKAEHAGGVVFIVPAAYLEIV--</t>
  </si>
  <si>
    <t>VAE_2285</t>
  </si>
  <si>
    <t>VNSTKAKALYSYEGGNDDADELPFAEGDELVIVDRSDDWWKAEQAGGVVFIVPAAYLEIVED</t>
  </si>
  <si>
    <t>VAE_2286</t>
  </si>
  <si>
    <t>LDPVAAKALYSYAGTNDDPDELEFVEGDELNIVDRGEDWWKAERAGGVVFIVPAAYLEDVEA</t>
  </si>
  <si>
    <t>VAE_2287</t>
  </si>
  <si>
    <t>VQPVKAKALYSYEGGNDDADELPFVEGDIIMIVDKSDEWWKVENATGVVYIAPAAYLEIAEE</t>
  </si>
  <si>
    <t>VAE_2288</t>
  </si>
  <si>
    <t>VESVKAKAIYSYEGGNDDADELSFVEGDELTIVDQSEDWWKAEQAGGVVFIVPAAYLEVVEG</t>
  </si>
  <si>
    <t>VAE_2289</t>
  </si>
  <si>
    <t>VQQVKAIANYAYQGGNDDADELSFNEGDEITIVDQSDNWWKTEQADGIIFIVPAAYLEVKED</t>
  </si>
  <si>
    <t>VAE_2290</t>
  </si>
  <si>
    <t>VGAVKAKALYSYAGTNDDADELAFDEGDELEIVDMSDDWWKAERAGGVVFIVPAAYLEIVEN</t>
  </si>
  <si>
    <t>VAE_2291</t>
  </si>
  <si>
    <t>VNAIKAKAVYSYAGDNDDADELDFDEGDELTIVDRGEDWWKAERAGGVVFIVPAAYLEVVEG</t>
  </si>
  <si>
    <t>VAE_2292</t>
  </si>
  <si>
    <t>VNQTKAKALYSYSGGNDDADELPFAEGDELVIVDQSDDWWKAEQAGGVVFIVPAAYLEIVED</t>
  </si>
  <si>
    <t>VAE_2293</t>
  </si>
  <si>
    <t>IQIYPAKALYSYEGGGDDPDELPFAEGDELMIVDRSDDWWKAEKAGGHVFIVPGGYLEQVGA</t>
  </si>
  <si>
    <t>VAE_2294</t>
  </si>
  <si>
    <t>GGYVLLYAQFDFSDTLDDPGQLSFAKGEALRITENLAAWWNAKHADGPEGAVPNNFVKLM--</t>
  </si>
  <si>
    <t>VAE_2295</t>
  </si>
  <si>
    <t>SGPNIVQAQFDFDDTKDDPGQLAFASGELLRLLED-YVWWIAKHADGAEGMAPHNYLKLT--</t>
  </si>
  <si>
    <t>VAE_2296</t>
  </si>
  <si>
    <t>VDGPRFTAVYDFVSRADDANHLPFQRGEVLEILQTSP-WWTARTASGKQGYVPSKYVQITMA</t>
  </si>
  <si>
    <t>VAE_2297</t>
  </si>
  <si>
    <t>PIEEFYIAKEDFEPQDDDETDLGITKGKIIMLLDK-DDWWLVTNATGMKGYIPSNYLAPVPE</t>
  </si>
  <si>
    <t>VAE_2298</t>
  </si>
  <si>
    <t>SGSFIHVALFEYDAENDDPGQLSFKQGDLLRVFDTSEGWIQATQALMAIGLVPANFVKLATD</t>
  </si>
  <si>
    <t>VAE_2299</t>
  </si>
  <si>
    <t>KLQEQVVALMTFEAKEDDLGDLSIKKGDILLVMDKDDGWLLVTNAANITGLIPSDFISPKYK</t>
  </si>
  <si>
    <t>VAE_2300</t>
  </si>
  <si>
    <t>DGSSRFLAVYDFASEADDPRGLPFLRGEVLE-LQRPESWWQATCASGKQGIAPVNYLKKENT</t>
  </si>
  <si>
    <t>VAE_2301</t>
  </si>
  <si>
    <t>DGHQRFVALYNFAAGADDPRSLSFKRGDVLEVIQNSPGWWFAKRASTKQGIVPHNHVKKENT</t>
  </si>
  <si>
    <t>VAE_2302</t>
  </si>
  <si>
    <t>GNMFLFIAFVDFSETDDDDSQLRFAKGEALVLLENKEHWWHAKHADGNEGQLPNNYLREM--</t>
  </si>
  <si>
    <t>VAE_2303</t>
  </si>
  <si>
    <t>QVIYPLMARQDFQELGDDDKDLSFVKGKHLSLTETQGDWWSALNADGEEGWIPANYLYQAGQ</t>
  </si>
  <si>
    <t>VAE_2304</t>
  </si>
  <si>
    <t>GFTVKAKALYSYDANPDDDNEISFAKGEILVITENKGKWWQAKKAKGDEGIIPSNYVREL-G</t>
  </si>
  <si>
    <t>VAE_2305</t>
  </si>
  <si>
    <t>GRPYKARALYAYDANPDDINEISFAKGEVLDIDDNSGKWWQAKKAQGTVGIIPSNYVHML-N</t>
  </si>
  <si>
    <t>VAE_2306</t>
  </si>
  <si>
    <t>DRGYRAKALFSYAANPDDASEISFVKGEILEIIDIKGKWWQARRADGKVGICPSNYVQILTT</t>
  </si>
  <si>
    <t>VAE_2307</t>
  </si>
  <si>
    <t>SFLYKAEALYPEEAQPDDITEISFSKGKVIDGADKSGDWWQARKATGTKGIVPSNYMRPVPE</t>
  </si>
  <si>
    <t>VAE_2308</t>
  </si>
  <si>
    <t>AFRFKAKALYSYDGNPDDINELSFVKDEILDVDDSKGKWWYARKANGTIGIAPSNYVIMIE-</t>
  </si>
  <si>
    <t>VAE_2309</t>
  </si>
  <si>
    <t>NFRYKARALYATEPKEDDPNELSFNKNEVLLIMDKDGKWWQATKANGITGILPSNYLSLIE-</t>
  </si>
  <si>
    <t>VAE_2310</t>
  </si>
  <si>
    <t>DHAYRAKALASYAANADDHNEISFSKGELLEIIDSSGKWWEARRASGKIGIAPSNYVSWLQT</t>
  </si>
  <si>
    <t>VAE_2311</t>
  </si>
  <si>
    <t>DFRYRAKALGSYAGNADDINELSFAKGEILEIIDNKGKWWQAKRANGKEGIIPSNYVRKL-T</t>
  </si>
  <si>
    <t>VAE_2312</t>
  </si>
  <si>
    <t>GFTYKAKALYSYEANPDDPNEISFAKGEILDIDENSGKWWQAKKAAGTEGIIPSNYVKLL-N</t>
  </si>
  <si>
    <t>VAE_2313</t>
  </si>
  <si>
    <t>QVGLKAKALYSYKANPDDPSEISFVKGEVLDIDDNQGKWWQAKKADGEVGICPSNYVQLL-Q</t>
  </si>
  <si>
    <t>VAE_2314</t>
  </si>
  <si>
    <t>GGSVLAYALYWFSGTLDDDDELTVASGEALVICENHDEWFYAKHALGGPGVVPVSYVFIIDI</t>
  </si>
  <si>
    <t>VAE_2315</t>
  </si>
  <si>
    <t>GGSPYATTLYGFHAEDDDDDELTVAAGANLIICEDHNEWWSAKPALGNPGLVPVSYVRIV-I</t>
  </si>
  <si>
    <t>VAE_2316</t>
  </si>
  <si>
    <t>LQGMAAAVLYAFVAERDDEDELTVQTGENLEIIAHHDEWWTARPASGKEGLVPASYVTYTDT</t>
  </si>
  <si>
    <t>VAE_2317</t>
  </si>
  <si>
    <t>PMMLFAITLYPFHAQGDDEDELTVMPGANIFLCEHHNDWWLVRNATGGPGLIPISYISIVDE</t>
  </si>
  <si>
    <t>VAE_2318</t>
  </si>
  <si>
    <t>FGSLYAIALYDFEGEGDDESELSVVPGENLIICYDHDEWFIASPALGMPGVVPVSYVKIIDI</t>
  </si>
  <si>
    <t>VAE_2319</t>
  </si>
  <si>
    <t>KLQLQAIALYDFEPKEDDEDELQVNAGAKILICAHDNEWFVASPAAGGPGIIPLDYLSIIYK</t>
  </si>
  <si>
    <t>VAE_2320</t>
  </si>
  <si>
    <t>AGSQYAIILAGFAAECDDEDELTVPPGSVLEIIKDGSEWWFASKASGKPGLVPVSYVKIVDT</t>
  </si>
  <si>
    <t>VAE_2321</t>
  </si>
  <si>
    <t>GGSLLAHALFDFAGEKDDDDELTVASGEVLEIIEDHDEWFFAKPASGKPGVVPVSYVTIIDT</t>
  </si>
  <si>
    <t>VAE_2322</t>
  </si>
  <si>
    <t>GNTLLAITLYEFSATKDDDDELTVASGAALVICAHHNEWWIAKPADGGPGLVPASYVSIVD-</t>
  </si>
  <si>
    <t>VAE_2323</t>
  </si>
  <si>
    <t>QVGFPAITLYEFQAERDDEDELTVVPGAHLSINAHQNEWWIAKDAKGGPGLVPGSYVYQID-</t>
  </si>
  <si>
    <t>VAE_2324</t>
  </si>
  <si>
    <t>LPTFFCRALYDYSSTDDDAAALSFRKGDIIEVLTQSAGWWDGLLAGDERGWFPSNYVIEI-D</t>
  </si>
  <si>
    <t>VAE_2325</t>
  </si>
  <si>
    <t>IPSFFCRALYDYQSTDDDASSLSFSQGDVIEVLTQLEGWWDGLLAGDERGWWPSNYYTLITD</t>
  </si>
  <si>
    <t>VAE_2326</t>
  </si>
  <si>
    <t>ISTFFCRALYDYQKNDDDHSSLSFRRGDIIQVLSQLEGWWDGLLAGDDRGWWPSNYVQIISD</t>
  </si>
  <si>
    <t>VAE_2327</t>
  </si>
  <si>
    <t>PHTLYCRALYDYEPQDDDASSLSFHKGDVIEVLTKLDGWWDGLLAGNERGGWPSNYYAPISE</t>
  </si>
  <si>
    <t>VAE_2328</t>
  </si>
  <si>
    <t>IPSFFCRALYDYEADDDDASSLSFRQGDIIEVLTQLEGWWDGLLAGDERGGFPSNYVTVFTD</t>
  </si>
  <si>
    <t>VAE_2329</t>
  </si>
  <si>
    <t>KLQFFVRALYDYESQDDDASSLSFHKGDVIEVLTRLEGWWDGLLAGNERGGFPSNYFSVVTE</t>
  </si>
  <si>
    <t>VAE_2330</t>
  </si>
  <si>
    <t>ISSLFCRALYDYDTPDDDASSLSFRRGDWIRVLTMLEGWWDGLLAGDERGNMPSNYATLISD</t>
  </si>
  <si>
    <t>VAE_2331</t>
  </si>
  <si>
    <t>LSTFFCRALYDYSTTDDDASSLSFRRGDIIQVLTQLEGWWDGLLAGDERGWFPSNYVTEITD</t>
  </si>
  <si>
    <t>VAE_2332</t>
  </si>
  <si>
    <t>IPTFFCRALYDYSSTDDDASSLSFRKGDVIEVLTQQAGWWDGLLAGDERGGWPSNYVTEISD</t>
  </si>
  <si>
    <t>VAE_2333</t>
  </si>
  <si>
    <t>QPILFCRALYDYLSTDDDVSSLSFRKGDVIEVLTTLGGWWDGTLAGDERGWWPSNYYTIIIQ</t>
  </si>
  <si>
    <t>VAE_2334</t>
  </si>
  <si>
    <t>GNLVLVIAKYDFSGTLDDPDDLPFKKGEILVVIEKLEQWWTAKNALGQVGMIPNPYVQKSD-</t>
  </si>
  <si>
    <t>VAE_2335</t>
  </si>
  <si>
    <t>SKLELVIAKYDFGGTDDDPDDLPFRKGELLTIIEKDEQWWTAKKALGQVGMIPAPYVQKSVD</t>
  </si>
  <si>
    <t>VAE_2336</t>
  </si>
  <si>
    <t>VAE_2337</t>
  </si>
  <si>
    <t>PKLEQVEARYDFEGQDDDEDSLGFEKGSFLTLIRDTDDWWLVRSATGLKGCVPVPYIQPVPE</t>
  </si>
  <si>
    <t>VAE_2338</t>
  </si>
  <si>
    <t>K-L-QVIAKYEFDGKDDDPEDLSFKKGDILIVLTKTEQWWTARNALGREGMIPAPYVQKSDQ</t>
  </si>
  <si>
    <t>VAE_2339</t>
  </si>
  <si>
    <t>KPQEQVTANYPFEGNEDDLEDLSFKKGDKLKVLDREGNWWTATSAAGRTGYIPSNYVQKYYD</t>
  </si>
  <si>
    <t>VAE_2340</t>
  </si>
  <si>
    <t>KKLERVTAKADFAGKTDDPDDLAFLRGEVLTIYAVTEQWWTARSASGQEGMIPAPYVQLSDT</t>
  </si>
  <si>
    <t>VAE_2341</t>
  </si>
  <si>
    <t>ARLTRVIAKFDFAGTDDDPEDLSFKRGEILEVLEKDEQWWTAKNASGQVGMIPAPYVQESDT</t>
  </si>
  <si>
    <t>VAE_2342</t>
  </si>
  <si>
    <t>KKLELVTAKYDFEGTDDDDDDLPFAKGEALTIIEK-EQWWTAKHADGQIGAIPVPYVQKMDD</t>
  </si>
  <si>
    <t>VAE_2343</t>
  </si>
  <si>
    <t>QVIEKVIAKYDFQGRDDDDDDLPFVKGEHLTIISTDGQWWRARDADGQVGSIPVPYVRKADQ</t>
  </si>
  <si>
    <t>VAE_2344</t>
  </si>
  <si>
    <t>GNSVLAYVLYDFSSTLDDPAELAVAEGELLVIIENLDGWLYGKHADGVEGIFPSSFVKLI--</t>
  </si>
  <si>
    <t>VAE_2345</t>
  </si>
  <si>
    <t>GGSPLAQVLYDFDPTDDDPSELALAEGELVVIIEHHGNWLIARNADGCEGIVPSAYVKLT--</t>
  </si>
  <si>
    <t>VAE_2346</t>
  </si>
  <si>
    <t>VSGTRAKVLFDFATEDDDENELELQTGEVVEIQSIEDNWSFARTASGKAGRYPQSYVQITEA</t>
  </si>
  <si>
    <t>VAE_2347</t>
  </si>
  <si>
    <t>PVECDAKCLYDFEPQVDDEGELGLPQGQIVYLILKDCDWTLVFNATGLKGVVPKSYISPVPE</t>
  </si>
  <si>
    <t>VAE_2348</t>
  </si>
  <si>
    <t>SGSQQRIVQYEYDAECDDPVEISVKEGDLLTILYHDDGWLSGSSAKQVVGIFPSSFVKLIEM</t>
  </si>
  <si>
    <t>VAE_2349</t>
  </si>
  <si>
    <t>KLQGQCKCKYKYEAKEDDEGEINIKAGMIITLLDRISGWTVGSNARNITGIFPLNFLSAIYK</t>
  </si>
  <si>
    <t>VAE_2350</t>
  </si>
  <si>
    <t>DSSSRALVLADFAPETDDPYELALTEGEVVEIEFHDNNWYFANNASGKQGMVPSSYIDLDQT</t>
  </si>
  <si>
    <t>VAE_2351</t>
  </si>
  <si>
    <t>DSSTRALVVVNFAATLDDPLEIPVAEGEVLTITEQLDGWYFGKRASTKQGRFPRSHVDLI-T</t>
  </si>
  <si>
    <t>VAE_2352</t>
  </si>
  <si>
    <t>GFHVLAIVLYDFESTLDDDGELDLAEGEKVVIIERLSNWT-AKNADGHEGIVPSSYVSEC--</t>
  </si>
  <si>
    <t>VAE_2353</t>
  </si>
  <si>
    <t>VVGYKAMVLYDFQPLGDDDNELKLVEGEIVSIIKTQMNWISALNAKGEEGIVPSSYIQIAGQ</t>
  </si>
  <si>
    <t>VAE_2354</t>
  </si>
  <si>
    <t>GNYVLVYALYDYSDTLDDDGELAFASGDLLVIFENLASWWNAKHADGPEGALPNNYVKLM--</t>
  </si>
  <si>
    <t>VAE_2355</t>
  </si>
  <si>
    <t>SGPVEVQALYDYSATVDDPGELSIASGDLLVLFEDRYDWWIGKMADGAEGRVPGNYVKLM--</t>
  </si>
  <si>
    <t>VAE_2356</t>
  </si>
  <si>
    <t>VDGPRVTALFDYAARRDDARELSFQRGDVLEIIQSEPNWWIGYTAEGKQGIIPSKYVQITIA</t>
  </si>
  <si>
    <t>VAE_2357</t>
  </si>
  <si>
    <t>PQEEFYIALYDCKAQEDDETELSIHKGDIIMLHDKRDDWWLGRNATGDKGWVPSNYIAPVPE</t>
  </si>
  <si>
    <t>VAE_2358</t>
  </si>
  <si>
    <t>SGSLQAIAQYDFDDEEDDPGELAFKQGELLRVFARDSGWLQAEFANDAYGLIPANFVKLKEN</t>
  </si>
  <si>
    <t>VAE_2359</t>
  </si>
  <si>
    <t>PLQGQAKAIYDFQPKEDDLQELTIKEGQIIKVMDKDDGWTVAESANNIIGLVPSDFISAKYK</t>
  </si>
  <si>
    <t>VAE_2360</t>
  </si>
  <si>
    <t>MSASRVIALSDYAAGADDPRELSMLRGDVIE-IQRDNDWWQGRCASGKQGIVPVNYAKKKQT</t>
  </si>
  <si>
    <t>VAE_2361</t>
  </si>
  <si>
    <t>GSAVRVYAVVDFASGADDDRELPFKRGEVLEVIQQSNGWYIAKPASGKQGLLPGHHVKKM-T</t>
  </si>
  <si>
    <t>VAE_2362</t>
  </si>
  <si>
    <t>GNYVLVYALYDYSATEDDDAELSFAKGDTLVLTERDADWWHGKHADGNEGWVPDNYVTEM--</t>
  </si>
  <si>
    <t>VAE_2363</t>
  </si>
  <si>
    <t>QVIYPVMALYDYEARGDDDNELSIVKGDIISHCKTQDDWWSGLDAKGVVGRVPANYIYIAG-</t>
  </si>
  <si>
    <t>VAE_2364</t>
  </si>
  <si>
    <t>GTEFRVRSLYAYEGQGDDPDDLSFAENTVLTAPSKLGDWWYGKLAHGKSGFFPNTYVQHVTP</t>
  </si>
  <si>
    <t>VAE_2365</t>
  </si>
  <si>
    <t>STEHRVRSLYPYEGQGDDPDDLSFAENLILIAPSKKGDWWYGTLADGKSGFFPNTYVEEVEQ</t>
  </si>
  <si>
    <t>VAE_2366</t>
  </si>
  <si>
    <t>STEFRVRTLYQYEGQRDDADDLSFGENVTLIAPPKKGDWWYGTLASGESGFFPKTYVEEVTP</t>
  </si>
  <si>
    <t>VAE_2367</t>
  </si>
  <si>
    <t>SIQLRVRSLYPYEGDGDDPDDLS-GENLIILAPSSKGEWWYGTLATGKSGFFPKTYIEEFEE</t>
  </si>
  <si>
    <t>VAE_2368</t>
  </si>
  <si>
    <t>STEFRVRSLYAYEGQGDDHEDLSFGENLVLTAPSKKGDWWYGTLADGKSGLFPKTYVQVVEP</t>
  </si>
  <si>
    <t>VAE_2369</t>
  </si>
  <si>
    <t>STQFRVRSLYPYQGDGDDPEDLSFGENMIITAPSSKGEWWYGRIATGKSGFFPKTYVQEVEQ</t>
  </si>
  <si>
    <t>VAE_2370</t>
  </si>
  <si>
    <t>STELRVRTLYPYEGQGDDEDDLSFPENLILLAYSKGGDWWYGTLASGTSGFFPKTYVEEVQP</t>
  </si>
  <si>
    <t>VAE_2371</t>
  </si>
  <si>
    <t>STEFCVRTLYAYEGQGDDPEDLSFAENLLLTAHSKSGDWWYGTLASGNSGFFPNTYVQQVTP</t>
  </si>
  <si>
    <t>VAE_2372</t>
  </si>
  <si>
    <t>STEFRVRSLYPYEGQGDDPDDLSFAENLILVAPSKKGDWWYGTLADGKSGFFPNTYVEAVEP</t>
  </si>
  <si>
    <t>VAE_2373</t>
  </si>
  <si>
    <t>STEYRVRSLYPYEGQRDDADDLSFAENLILSAYSKKGDWWYGTLADGKSGFFPKTYVQEVEP</t>
  </si>
  <si>
    <t>VAE_2374</t>
  </si>
  <si>
    <t>GGYVIVYALYDYDATQDDDGDLTFKEGDAIRIIEKLDDWWQGKHADGPFGAFPGNYVKLMEG</t>
  </si>
  <si>
    <t>VAE_2375</t>
  </si>
  <si>
    <t>AGYNIVTALYDYDGQVDDPGDLSFSEGDIIRLIED-ESWWQGKLAPGVVGAFPANYCKLQK-</t>
  </si>
  <si>
    <t>VAE_2376</t>
  </si>
  <si>
    <t>SSAQRVTALFDYAGGQDDANELSFQTGDVIEIQKKSDDWWTGTRAHGKQGIFPANYVQMA--</t>
  </si>
  <si>
    <t>VAE_2377</t>
  </si>
  <si>
    <t>PQEEFYEALYDEYGQQDDETELSFHEGDIIILIDRTGHWWEGRKAPGNKGVFPANYCAPV--</t>
  </si>
  <si>
    <t>VAE_2378</t>
  </si>
  <si>
    <t>AGQPIAIAQYAFDAMQDDPDDLTFKEGALITVIDKTDDWWQGECAPMAEGNFPGNYVKLA--</t>
  </si>
  <si>
    <t>VAE_2379</t>
  </si>
  <si>
    <t>PLQEQAKALYAFQAQEDDEDDLTFKKGDIITVIDRDSNWWVGELARNIKGMFPSNYCSLK--</t>
  </si>
  <si>
    <t>VAE_2380</t>
  </si>
  <si>
    <t>SSAPRVIALADYAGQQDDPSELSFNEGDIIE-TDRTNTWWQGRRAPGKQGIFPANYCKLQ--</t>
  </si>
  <si>
    <t>VAE_2381</t>
  </si>
  <si>
    <t>GSAVRVTALFDYAAGQDDDDDLTFKEGDVIEVSQKSDDWWQGKRADAKQGIFPANYVKKQEY</t>
  </si>
  <si>
    <t>VAE_2382</t>
  </si>
  <si>
    <t>GNYVLVIALYDYSGQQDDDGELSFAEGDIIVLIERHADWWAGKKADGVVGMFPANYVSEQFV</t>
  </si>
  <si>
    <t>VAE_2383</t>
  </si>
  <si>
    <t>QVGPLVMALYDYEGQGDDDGDLSFVEGDIIVHITTGGQWWSGLKAKGHVGSFPGNYCQQA--</t>
  </si>
  <si>
    <t>VAE_2384</t>
  </si>
  <si>
    <t>GGYVLGSVIFEFDASSDDPFELSVAEGSAVVVLDNDDGWVKVKDADGGLGLVPASYIFEM--</t>
  </si>
  <si>
    <t>VAE_2385</t>
  </si>
  <si>
    <t>GGSQSASVLFEFDASSDDPFELSVAEGETVYILDDDDGWIKVRAAAGGEGLVPASYIEDT--</t>
  </si>
  <si>
    <t>VAE_2386</t>
  </si>
  <si>
    <t>VSGQKAKVLYAFVASSDDEFELSVQEGAVVETLEPDDGWVKVRAASGKEGLVPASYCEIGNA</t>
  </si>
  <si>
    <t>VAE_2387</t>
  </si>
  <si>
    <t>PMTPWAKMLFGFPASSDDEFELSVSEGEIVQILEPDGGWVKICNATGMKGLVPASYVEPVPE</t>
  </si>
  <si>
    <t>VAE_2388</t>
  </si>
  <si>
    <t>HGSPQGSVIFDFDASSDDPFELKVTEGSTVRVLEDDDGWVKVADAHGGEGLVPASYCYFSTD</t>
  </si>
  <si>
    <t>VAE_2389</t>
  </si>
  <si>
    <t>KQQPQSKLAFDFHATSDDEFELTVNEGEKVLVLERDDGWTKVGNARGNKGLVPASYVGAKAK</t>
  </si>
  <si>
    <t>VAE_2390</t>
  </si>
  <si>
    <t>HSAPRASVLYEFAASSDDPFELSVSEGEVVEILEQDDGWIKVHAASGKDGLVPASYCELENT</t>
  </si>
  <si>
    <t>VAE_2391</t>
  </si>
  <si>
    <t>GSAPRGSVVYDFAASSDDPFELPVAEGAVVEVLDPDDGWIKVRAASGKLGLVPASYIDFENT</t>
  </si>
  <si>
    <t>VAE_2392</t>
  </si>
  <si>
    <t>GNYPQATVLFTFSASSDDDFELSVAEGMAVVILDPDDGWIKVGAADGNLGLVPASYIEFD--</t>
  </si>
  <si>
    <t>VAE_2393</t>
  </si>
  <si>
    <t>GVYPKATMLFGFVASSDDEFELSVVEGETVSILEQDDGWVKVRDAAGVEGLVPASYCEFGEA</t>
  </si>
  <si>
    <t>VAE_2394</t>
  </si>
  <si>
    <t>ENYPRARVVFDFHATSDDPFELAVTEGMVVHVLEEDDGWVKVGDASGGKGLVPASYIEYRNT</t>
  </si>
  <si>
    <t>VAE_2395</t>
  </si>
  <si>
    <t>ESGPKARVIFDFVATSDDAFELEVQEGAQVNVLEEDDGWVKVYDAEGEKGLVPASYLEIGEA</t>
  </si>
  <si>
    <t>VAE_2396</t>
  </si>
  <si>
    <t>VQYPRASVLFDFTASSDDEFELAVSEGSVVEVLEEDDGWVKVSDASGMKGLVPASYLEAGDT</t>
  </si>
  <si>
    <t>VAE_2397</t>
  </si>
  <si>
    <t>ESHPSATVLFDFSPTSDDEFELAVSEGATVQVLEEDDGWVKVGDAKGGKGLVPASYLEYRDG</t>
  </si>
  <si>
    <t>VAE_2398</t>
  </si>
  <si>
    <t>AHFPTATVVFDFTASSDDEFELAISEGSVVEVLEEDDGWVKVTDASGGKGLVPASYLEMLDT</t>
  </si>
  <si>
    <t>VAE_2399</t>
  </si>
  <si>
    <t>PSYGLARLVFDFPAQSDDPFELGVHEGEIVLVLEETSGWAKIRNATGGDGLLPASYVEPVPE</t>
  </si>
  <si>
    <t>VAE_2400</t>
  </si>
  <si>
    <t>ESLPWARVVFDFSATSDDEFELAVSEGSTVQVLEEDDGWVKVSDAKGGVGLVPASYLEYVGE</t>
  </si>
  <si>
    <t>VAE_2401</t>
  </si>
  <si>
    <t>EP-PAARVLFDFSPTSDDPFELNVSDGMMVQVLEEDDGWVKVGDASGGKGLVPASYIESGNA</t>
  </si>
  <si>
    <t>VAE_2402</t>
  </si>
  <si>
    <t>FTTPTAKVMFDFTASSDDPFELTISEGTSVQVLEEDDGWVKVADASGGKGLVPASYLEALDP</t>
  </si>
  <si>
    <t>VAE_2403</t>
  </si>
  <si>
    <t>ASLPSAKVQFDFTATSDDPFELNVSDGAMVQVLEEDDGWVKVSDARGSKGLVPASYLESQDL</t>
  </si>
  <si>
    <t>VAE_2404</t>
  </si>
  <si>
    <t>ANAFLLTALFDYAATNDDDGELFMMEGDVLEVIQN-NDWMRAKHASGKEGIVPENYLDKEEH</t>
  </si>
  <si>
    <t>VAE_2405</t>
  </si>
  <si>
    <t>VDGMKMIALYDYVARRDDANELTVQTGDQLNVQSRERRWVTAYTAEGEPGYVPCNYVQIDEA</t>
  </si>
  <si>
    <t>VAE_2406</t>
  </si>
  <si>
    <t>IGAIKVIALNDYAAHNDDDEELTVTEGEVLEVVQCDNDWLEASSASGKQGIVPKSYMDKENT</t>
  </si>
  <si>
    <t>VAE_2407</t>
  </si>
  <si>
    <t>AVLFHVTALYDYQAENDDEKELTVMENEYLDIFDF-GMWLRARKAQGDVGLVPHSYVK-FGD</t>
  </si>
  <si>
    <t>VAE_2408</t>
  </si>
  <si>
    <t>YSAFRVRALGDYTAGNDDDEELTVREGDEMEVVQS-NHWYKIRLAGGQQGFVPRSYVDKEDP</t>
  </si>
  <si>
    <t>VAE_2409</t>
  </si>
  <si>
    <t>PIEEFYEALYDASAQEDDGTELGFHEGDIICVAEKLDDWALVFNATGLKGVCPIDYLAPVPE</t>
  </si>
  <si>
    <t>VAE_2410</t>
  </si>
  <si>
    <t>IVNIWITALYDYQAQNDDEKELTVVEGDSLHVIDCNDDWLEVRVAQGNHGYVPKNYLKFQGD</t>
  </si>
  <si>
    <t>VAE_2411</t>
  </si>
  <si>
    <t>APTQKCKALYDYQANNDDDGELNIEQEEQLEAIGY-EDWVEAQPASGETGLVPSAYLDIYAD</t>
  </si>
  <si>
    <t>VAE_2412</t>
  </si>
  <si>
    <t>EQVCTVRALYDYTASDDDEEELTVRAGDEFEVVTYSQSWVKKHLAGGQRGFVPASYVSFLDP</t>
  </si>
  <si>
    <t>VAE_2413</t>
  </si>
  <si>
    <t>NPKDMVKALYDYRANHDDQEELTVEQGDMLKVNGAIINWVSAQIARGSTGHVPSSYVGSYAL</t>
  </si>
  <si>
    <t>VAE_2414</t>
  </si>
  <si>
    <t>SSLVRCQALFDYAATGDDEGELDMSKGDVIEIIED-NDWWFGKYADGKEGIFPANYVKKCKM</t>
  </si>
  <si>
    <t>VAE_2415</t>
  </si>
  <si>
    <t>VDGMKMIALYDYVARRDDANELECQTGDQINIQSIEDRWWTGYLAEGEIGSFPANYVQIGIA</t>
  </si>
  <si>
    <t>VAE_2416</t>
  </si>
  <si>
    <t>VSGGRVRALFDYAAHEDDEQELTMRAGDVIEIIQRDNDWWFGRLASGKQGIFPASYVQKLL-</t>
  </si>
  <si>
    <t>VAE_2417</t>
  </si>
  <si>
    <t>AQIQDVTALYDYEADGDDDSELTIRQGDTIDIYYQ-DGWWEGTLAKGVVGRFPGSYVTYL--</t>
  </si>
  <si>
    <t>VAE_2418</t>
  </si>
  <si>
    <t>DSLRTVRALFDYAAGGDDEEELTMRAGDVIEIIQS-DEWWFGCLASGQQGIFPASYVTKLT-</t>
  </si>
  <si>
    <t>VAE_2419</t>
  </si>
  <si>
    <t>PIEEFYEALYDWSAQEDDGTELGFHIGDILCLIEKFADWWLGFNATGLKGVFPINYIAPVPE</t>
  </si>
  <si>
    <t>VAE_2420</t>
  </si>
  <si>
    <t>IQIIWVTALYDYEAHGDDDSELRFFQGDILSLIKDNHDWWEGSLAKGVVGHFPKNYCPRQ--</t>
  </si>
  <si>
    <t>VAE_2421</t>
  </si>
  <si>
    <t>VPGFKMKALYDYEANGDDEGELNFEEGDVIKIIYP-EGWWEGTIARGKTGIFPSAYVQYYT-</t>
  </si>
  <si>
    <t>VAE_2422</t>
  </si>
  <si>
    <t>ETVRTVRALYDYTASEDDDEELTVRAGDEIQIVYRDDEWWKGRLAGGQRGFFPSSYVKFLD-</t>
  </si>
  <si>
    <t>VAE_2423</t>
  </si>
  <si>
    <t>NPKDMVKALYDYRANVDDQGELTIRAGDMIKIRLAIDNWWEGQLARGSTGYFPSSYVKSLA-</t>
  </si>
  <si>
    <t>VAE_2424</t>
  </si>
  <si>
    <t>EYGYRAKAIYSYEARPDDEYEISFQKHEILEVSDVSGRWWQAKKANGDTGIAPSNYLQLL--</t>
  </si>
  <si>
    <t>VAE_2425</t>
  </si>
  <si>
    <t>EFPYKAKAIYSYDANPDDANEISFSKHEILRVSDVSGRWWQARKANGHTGIAPSNYLILL--</t>
  </si>
  <si>
    <t>VAE_2426</t>
  </si>
  <si>
    <t>DYPYAAKAIYSYEANPDDANEISFSKHEILDVSDISGRWWQARRANGETGIAPSNYLILL--</t>
  </si>
  <si>
    <t>VAE_2427</t>
  </si>
  <si>
    <t>PLQYRAEAKYSYQANEDDGNEISFAKDTVIEVSKVDDRWWQVLNANGETGIVPSNYVSLLYK</t>
  </si>
  <si>
    <t>VAE_2428</t>
  </si>
  <si>
    <t>EFPYRAKAIYSYEANPDDANEISFPKHEILEVSDVSGRWWQAKKANGETGIAPSNYLILL--</t>
  </si>
  <si>
    <t>VAE_2429</t>
  </si>
  <si>
    <t>EYPYKAKAIYSYEANPDDANEISFEKHEILEVSDVSGRWWQARKANGDVGIAPSNYLILL--</t>
  </si>
  <si>
    <t>VAE_2430</t>
  </si>
  <si>
    <t>SYPYRAKAIYTYEANPDDANEISFSKHEILEVSDVSGRWWQAKKANGQTGIAPSNYLILR--</t>
  </si>
  <si>
    <t>VAE_2431</t>
  </si>
  <si>
    <t>EYPYRATAEYSYEADPDDANEISFEKHEILEVSDVSGRWWQAKKANGEIGIAPANYLILL--</t>
  </si>
  <si>
    <t>VAE_2432</t>
  </si>
  <si>
    <t>SSNPLLQAVYDYKGTGDDDSEIPLFKGATVEIYQV-NGWWLVRKASGKQGWVPAAYLTKENR</t>
  </si>
  <si>
    <t>VAE_2433</t>
  </si>
  <si>
    <t>VDGMKYIATADYVTEGDDANETELQTGVVVDIIDIERGWWLVKTAEGNEGWVPCDYLQIRIA</t>
  </si>
  <si>
    <t>VAE_2434</t>
  </si>
  <si>
    <t>ISGIKMLAVYDYASEGDDPGEMPLSKGAKVEIVQVNNGWWLVSTASGKQGWVPASYLKKENV</t>
  </si>
  <si>
    <t>VAE_2435</t>
  </si>
  <si>
    <t>SRNPQYFAIEDYQEEDDDPGELALSKGTVVYVIKQ-EGWWLVKKADGEEGWVPAAYLKEATR</t>
  </si>
  <si>
    <t>VAE_2436</t>
  </si>
  <si>
    <t>ASVAQYLAVYDYASSADDPGEMTLRKGQTVEIVQVGNGWWLVRKASGKQGWVPASYIVKEDP</t>
  </si>
  <si>
    <t>VAE_2437</t>
  </si>
  <si>
    <t>PIEELFEAKMDAPPQLDDGTEFGLHIGEIVVLIEKDDGWWFATNATGLKGQAPLDYVAPVPE</t>
  </si>
  <si>
    <t>VAE_2438</t>
  </si>
  <si>
    <t>SQLIQFHAIADYQEEVDDPGEVALSKGESVDLIKKNDGWWFAKVADGEEGWSPKWYLKEALV</t>
  </si>
  <si>
    <t>VAE_2439</t>
  </si>
  <si>
    <t>RPGDKMKAAYDYKGNGDDQSELPLEEGACVEVYRQGEGWWLVRTADGKEGWVPSNYLGREAD</t>
  </si>
  <si>
    <t>VAE_2440</t>
  </si>
  <si>
    <t>RKVRTYRAMSDYTKSGDDNEEVTLRAGQEVEIVRQSPGWWLVKLAGGQEGWVPASYMVELDP</t>
  </si>
  <si>
    <t>VAE_2441</t>
  </si>
  <si>
    <t>NPKDMYKAAADYRKNGDDQSEANLEEGNVVKIIGANEGWWLVQIARGEEGYVPSNYLGSYAL</t>
  </si>
  <si>
    <t>VAE_2442</t>
  </si>
  <si>
    <t>GSYPRARMLFGYSATSDDDFELSADESAVVEVVEPDDGWVKVTDADGKQGLVPATYVEYTTT</t>
  </si>
  <si>
    <t>VAE_2443</t>
  </si>
  <si>
    <t>VDGPKARMLYAYVARSDDAFELSVQELVQVNVVSPDDGWIKVYTASGELGLVPATYLEIGFA</t>
  </si>
  <si>
    <t>VAE_2444</t>
  </si>
  <si>
    <t>ESTPRARMLFAFTASSDDPFELSVDESAVVEVLEPDDGWVKVRTAGGKQGLVPATYVEIQNT</t>
  </si>
  <si>
    <t>VAE_2445</t>
  </si>
  <si>
    <t>EMHPSARMLYGFEASSDDPFELSVSESSTVSVLEPDDGWVKVTKASGDLGLVPASYLEFATD</t>
  </si>
  <si>
    <t>VAE_2446</t>
  </si>
  <si>
    <t>ESHPRAKMLFSYTASSDDPFELSVDESAEVEVGEPDDGWVKVGDAGGKQGLVPATYLELLNP</t>
  </si>
  <si>
    <t>VAE_2447</t>
  </si>
  <si>
    <t>PIEGLARVLFPHPAQSDDGFELSFHESEIVVVVDR-AGWALIKNATGGKGLTPATYVEPVPE</t>
  </si>
  <si>
    <t>VAE_2448</t>
  </si>
  <si>
    <t>EQTPWARVLFGYEASSDDPFELSVSESSTVSVVEPDDGWVKVSVAKGCHGLVPATYVEFAPR</t>
  </si>
  <si>
    <t>VAE_2449</t>
  </si>
  <si>
    <t>SSKPRARMLFAFEANSDDEFELSIQDSAVVQVLEPDDGWVKVQTARGETGLVPASYVEITAA</t>
  </si>
  <si>
    <t>VAE_2450</t>
  </si>
  <si>
    <t>ETTRTAKMLFSYTASSDDEFELSVSASQEVQVIEPDDGWIKVVDAGGQLGLVPATYLEHLDP</t>
  </si>
  <si>
    <t>VAE_2451</t>
  </si>
  <si>
    <t>EPKPMARCLYGYEASSDDQFELSVEDSNMVKVVEADDGWIKVQDASGSTGLVPSTYLESYAL</t>
  </si>
  <si>
    <t>VAE_2452</t>
  </si>
  <si>
    <t>SEAQRAQVLFDFAMTDDDDGELPVTSGEVLEIIEQDGNWYFGGFADGKEGILPASYVDEF--</t>
  </si>
  <si>
    <t>VAE_2453</t>
  </si>
  <si>
    <t>VDGMKAAVLYDFVSRRDDANELECQTGEQINCQSIEDRWSTGYTAEGEIGSVPCSYVQIGIA</t>
  </si>
  <si>
    <t>VAE_2454</t>
  </si>
  <si>
    <t>DQAIRVRVLNDFAAHEDDPEELPCWAGEVLEVIERNNEWYFGRRASGKEGICPREYVDKLL-</t>
  </si>
  <si>
    <t>VAE_2455</t>
  </si>
  <si>
    <t>AVHFDVTVLYDFEAEGDDEVELDLTKGETVWVHKQDGNWLEYGQAKGVVGQVPAAYVKYLVH</t>
  </si>
  <si>
    <t>VAE_2456</t>
  </si>
  <si>
    <t>DSAPRARVLSDFAGGVDDPEELTIRAGEVIE-VES-DEWYFGTRASGQAGFVPRAYVDKLTT</t>
  </si>
  <si>
    <t>VAE_2457</t>
  </si>
  <si>
    <t>PIEEFAECLRDFSPQLDDGTELGFHIGQILVIAEKFSDWALGFNATGLKGVCPIVYYAPVPE</t>
  </si>
  <si>
    <t>VAE_2458</t>
  </si>
  <si>
    <t>IVLIWATVLYDFEPHGDDEYELDIPKGCSLDIEKCNGNWLEGSNAKGVVGRIPAEYLKFLLD</t>
  </si>
  <si>
    <t>VAE_2459</t>
  </si>
  <si>
    <t>NPGFKCKVLFDFEADDDDDNELELEEGQVVKVIEWIIHWFEAQTARGKTGIIPSSYVQIYAD</t>
  </si>
  <si>
    <t>VAE_2460</t>
  </si>
  <si>
    <t>ETTRTARVLFDFTGSNDDEEELTIRAGEEIQLVDRCDEWCKGVLAGGQRGFVPHAYVSFLDP</t>
  </si>
  <si>
    <t>VAE_2461</t>
  </si>
  <si>
    <t>NPKDMARVLYDFRGNHDDQFELNIEAGEMIKLRGAIDHWFWGQIARGSTGYVPSNYVGSLAL</t>
  </si>
  <si>
    <t>VAE_2462</t>
  </si>
  <si>
    <t>SEPARFLVVYNYAPTKDDDDELDLTRGDVVE-IQV-EGWMHGKKASGKEGIFPHEFLDKEVT</t>
  </si>
  <si>
    <t>VAE_2463</t>
  </si>
  <si>
    <t>VDGMKMAVTAAYVPRRDDADELELQTGDQVNRQSIERGWSTGYTAEGEIGSFPCKMVQIGIA</t>
  </si>
  <si>
    <t>VAE_2464</t>
  </si>
  <si>
    <t>ILGARFRVVYNYAPTEDDPDELALMRGDVVE-IQVNNGWCEGRVASDKHGIFPLDFGDKELT</t>
  </si>
  <si>
    <t>VAE_2465</t>
  </si>
  <si>
    <t>AVNQHITVAQLYQAEKDDPDELDLTKGQTVYVYKT-EGWREGTKAKDAAGMFPHEEVCNRFV</t>
  </si>
  <si>
    <t>VAE_2466</t>
  </si>
  <si>
    <t>ARNARVRVVYSYTPSDDDPDELPLTAGDVVE-IQVYNGWCKGVLAGGKRGIFPGSFVDKLDT</t>
  </si>
  <si>
    <t>VAE_2467</t>
  </si>
  <si>
    <t>PIEEFYERKRPRSKQMDDGDELGLHIGDIVCITEKFDGWALGFNATGLKGVFPIVCLAPVPE</t>
  </si>
  <si>
    <t>VAE_2468</t>
  </si>
  <si>
    <t>IVTIWETVDQLYQVEYDDPDELDLVKGDTVQIEKTNHGW-EGSNATGAHGMFPAACITRQLD</t>
  </si>
  <si>
    <t>VAE_2469</t>
  </si>
  <si>
    <t>NPGDMFKVVYAYIANNDDDDELNLEEGEVVKVITA-EGWGEGQKARDKTGYFPSNFLGNHAL</t>
  </si>
  <si>
    <t>VAE_2470</t>
  </si>
  <si>
    <t>RLVRTVRVCESYTPSEDDTDELTLRAGDEVLLVRYYSGWCKGVLAGGQRGFFPMSAVVALDP</t>
  </si>
  <si>
    <t>VAE_2471</t>
  </si>
  <si>
    <t>NPKDMCRVILKYRPNHDDQDELNLEEGDMVKLRGAIIGWGWGQIARGSTGYFPSNKVGSYAL</t>
  </si>
  <si>
    <t>VAE_2472</t>
  </si>
  <si>
    <t>GQEKKGKMLYHFEASGDDDGELTVAEGREVIILEPDDGWVKVRAAGYKEGVVPASYVEFTTT</t>
  </si>
  <si>
    <t>VAE_2473</t>
  </si>
  <si>
    <t>KDEKSGKMLYAFVARGDDAGELTVQEGREVVILEPDDGWVKVRAAGYKEGVVPASYVEIGVV</t>
  </si>
  <si>
    <t>VAE_2474</t>
  </si>
  <si>
    <t>KSEKKGKMLYAFEAGGDDDGELTVAEGRDVVILEPDDGWVKVRAAGYKEGVVPASYVEITLT</t>
  </si>
  <si>
    <t>VAE_2475</t>
  </si>
  <si>
    <t>SGERKGKMLYGFEANGDDEGEVTVPEGRDVVILEPDDGWVKVRAAGYKEGVVPASYVELTGA</t>
  </si>
  <si>
    <t>VAE_2476</t>
  </si>
  <si>
    <t>ASEKKGKMLYSFEAGGDDDGELTVAEGRDVVILEPDDGWVKVRAAGYKEGVVPASYVELTVP</t>
  </si>
  <si>
    <t>VAE_2477</t>
  </si>
  <si>
    <t>PLHKKRKVLYPFQAQGDDDGELGVHIGMEVLLLERTAGWTKTGNAGYKEGILPLSYIEAVPA</t>
  </si>
  <si>
    <t>VAE_2478</t>
  </si>
  <si>
    <t>SGQKKGKMLYGFEANGDDEGELTVTEGREVVLLEPDHGWVKVRAAGYKEGVVPASYIELTGA</t>
  </si>
  <si>
    <t>VAE_2479</t>
  </si>
  <si>
    <t>AEEQKGKMLYAFEASGDDDGEVTVADGREVVLLEADDGWVKVRAAGYKEGVVPSSYVEITAT</t>
  </si>
  <si>
    <t>VAE_2480</t>
  </si>
  <si>
    <t>KEEKKGKMLYSFEAGGDDEGELTVPEGRDVVILEPDDGWVRVRLAGYKEGVVPASYVEALTP</t>
  </si>
  <si>
    <t>VAE_2481</t>
  </si>
  <si>
    <t>SEEKKGTMLYTFEATGDDEGELTVADGRDVVILEADDGWVKVRAAGYKEGVVPSSYVEMYAA</t>
  </si>
  <si>
    <t>VAE_2482</t>
  </si>
  <si>
    <t>SCNARFYVVYNYAPTDDDDDELKLAVGDVIVVTEMHAGWYEGTRATGAEGIFPGIEVTKERT</t>
  </si>
  <si>
    <t>VAE_2483</t>
  </si>
  <si>
    <t>VDGMKVAVTIAYVPRRDDADELELQVGDQINVQSIERGWSTGYSATGKIGSFPCKFVQIGIA</t>
  </si>
  <si>
    <t>VAE_2484</t>
  </si>
  <si>
    <t>ILAARVRVVYNYAPEEDDPDELELNVGDVIDVELRNNGWYKGSLATGDIGIFPLSAVKKELT</t>
  </si>
  <si>
    <t>VAE_2485</t>
  </si>
  <si>
    <t>FV-QPVTVIQEYIPYDDDPDELALTVGDLVYVHKTHEGWGSGTKATGKNGMFPASFVTFDRN</t>
  </si>
  <si>
    <t>VAE_2486</t>
  </si>
  <si>
    <t>ARAARVRVVYSYAPYKDDPDELALTVGDVIEVHQSYNGWYKGTLATGQQGIFPPSEVTKLDP</t>
  </si>
  <si>
    <t>VAE_2487</t>
  </si>
  <si>
    <t>PIEEFYECKRPRPEQMDDGDELGLHVGDILCVAMKFDGWALGFNARGLKGVFPIVCYAPVPE</t>
  </si>
  <si>
    <t>VAE_2488</t>
  </si>
  <si>
    <t>IVLIPVTCIQPYLPQKDDPDELALFVGDIIDVEKKFHGWGRGSVAQGKHGVFPAAFVLFQLR</t>
  </si>
  <si>
    <t>VAE_2489</t>
  </si>
  <si>
    <t>NPKARFKVVYNYRPNHDDDDELELEVGDVVQVNFAKQGWYAGQRATGSTGIFPSNHVTSYAD</t>
  </si>
  <si>
    <t>VAE_2490</t>
  </si>
  <si>
    <t>ETVCQVRVVTSYTPSEDDEDELTLRVGDEIFVNRMYSGWCKGVLATGQRGFFPMSHVVALDP</t>
  </si>
  <si>
    <t>VAE_2491</t>
  </si>
  <si>
    <t>NPKDMVRVYLKYRPNHDDEDELNLEVGDMIKVRLAIIGWFKGQLATGKTGYFPSSFVCSYAL</t>
  </si>
  <si>
    <t>VAE_2492</t>
  </si>
  <si>
    <t>ACLLQVTALFNLASTDDDDQHLSFAKGDVIEISTQ-QMWWYRKPAQGKEGWFPKSYVKMTNT</t>
  </si>
  <si>
    <t>VAE_2493</t>
  </si>
  <si>
    <t>VDGIKCIALYARVTR-DDANSLSFQKGDQINIISQEQKWWTRRTAEGEIGWFPKSYVQIGIA</t>
  </si>
  <si>
    <t>VAE_2494</t>
  </si>
  <si>
    <t>SYIIYCIALFNLAGE-DDENHLSFSKGDVIEVVEQNEKWWKGNVASGKIGWFPKSYVKIQNT</t>
  </si>
  <si>
    <t>VAE_2495</t>
  </si>
  <si>
    <t>SVILQCTALYQKKGK-DDEGHLSFNKGDTIRVIEQQQMWWKGNPADGNNGWFPKSYVKETGQ</t>
  </si>
  <si>
    <t>VAE_2496</t>
  </si>
  <si>
    <t>SCLLQCRALFNLAGK-DDEGHLSFNKGDVIEIVEQ-QMWWKANLASGQVGWFPKSYVKELNP</t>
  </si>
  <si>
    <t>VAE_2497</t>
  </si>
  <si>
    <t>PIEEFYEALYPYSPQMDDDTDLSYHKGDILVLIDKLDDWWLRFNATGLKGGFPLSYCKPVPE</t>
  </si>
  <si>
    <t>VAE_2498</t>
  </si>
  <si>
    <t>SVIIQCTALYPYKRK-DDEGDLSFNKGDIIRIIEQQEKWWYRNVADGHHGWFPKSYVKEVGQ</t>
  </si>
  <si>
    <t>VAE_2499</t>
  </si>
  <si>
    <t>NPLCQVKALFNLARNDDDENHLSFEKGDSIEVSEQ-EMWWGGTFAVGKTGWFPKSYVKITET</t>
  </si>
  <si>
    <t>VAE_2500</t>
  </si>
  <si>
    <t>STTCSCRALFQLCGE-DDEEHLSFSKGDSIEIVEQTEMWWKARLAGGQIGWFPKNYVKELDP</t>
  </si>
  <si>
    <t>VAE_2501</t>
  </si>
  <si>
    <t>NPKIMIKALYQWRGN-DDEQHLSFEKGDTIKIVEQQGNWWKRQIARGSTGWFPSSYVKSYAL</t>
  </si>
  <si>
    <t>VAE_2502</t>
  </si>
  <si>
    <t>GEGERATALYDFEAQGDDEDELTVAEGEALVVLDR-DDWWKCKNAAGKQGVVPASYLELETT</t>
  </si>
  <si>
    <t>VAE_2503</t>
  </si>
  <si>
    <t>VDMEKAAALYDFVADGDDADELTVQEGEQLYVLEFEGDWWKCSNAEGQEGVVPASYVEIGRA</t>
  </si>
  <si>
    <t>VAE_2504</t>
  </si>
  <si>
    <t>DSTERAIALYDFDAQGDDEDELPVREGETLYVLDQEDDWWTYKNAHGQQGVVPAQYIEAEDT</t>
  </si>
  <si>
    <t>VAE_2505</t>
  </si>
  <si>
    <t>AGGEPATALYDFDADGDDDDELTVVEGETLYVVER-SDWWSCRNAAGQEGVVPASYVEARDG</t>
  </si>
  <si>
    <t>VAE_2506</t>
  </si>
  <si>
    <t>DSGERARALYDFDADGDDEDELPVREGETLHVLDR-NDWWIHKNAAGQQGVVPAAYVEALDT</t>
  </si>
  <si>
    <t>VAE_2507</t>
  </si>
  <si>
    <t>PNEVLAEALYDFPAQEDDLDELGVHEGAIIVVLTKDDEWWLVKSATGLKGMTPASYLEPVPE</t>
  </si>
  <si>
    <t>VAE_2508</t>
  </si>
  <si>
    <t>IGGIPATALYDFDAQGDDDDELTVVEGETLYVLEK-DEWWKVRNAAGQEGVVPASYLEAQGG</t>
  </si>
  <si>
    <t>VAE_2509</t>
  </si>
  <si>
    <t>AQKEAAKALYDFEAQGDDEDELTVEEGEFLWVIDREDEWWKCQNARGKEGVVPSSYLESRAG</t>
  </si>
  <si>
    <t>VAE_2510</t>
  </si>
  <si>
    <t>EKVESARALYDFTASGDDDDELDCREGEELWVLEQSGDWWVCMNAMGQEGVVPAAYVELLDD</t>
  </si>
  <si>
    <t>VAE_2511</t>
  </si>
  <si>
    <t>APGEMAKALYDFEANHDDDDELTVREGETLYVLDRIGDWWRCQNARGQTGVVPSNYVESDDG</t>
  </si>
  <si>
    <t>VAE_2512</t>
  </si>
  <si>
    <t>SNNQRFTVVYTYIPTVDDDDEIRLSPGDVVVVIQVYDGWCFGINATGKLGIFPLECLDERRT</t>
  </si>
  <si>
    <t>VAE_2513</t>
  </si>
  <si>
    <t>VLGMKMAVTIAYVPRRDDADEIELQTGDQVLVQSIFDGWCTGYNATGEEGSFPCKCIQIGTA</t>
  </si>
  <si>
    <t>VAE_2514</t>
  </si>
  <si>
    <t>ISGSRFRVVYAYEPTLDDPDEIELQPGDVVEVIQVYDGWSFGINATGKQGIFPVACIDKQQT</t>
  </si>
  <si>
    <t>VAE_2515</t>
  </si>
  <si>
    <t>AVNQPLRVAAVYIPELDDPDELDLTPGDTVYLHKMFDGWV-GTNATGMEGAFPLECITGRFV</t>
  </si>
  <si>
    <t>VAE_2516</t>
  </si>
  <si>
    <t>YSNRRFRVVYSYAPSLDDPDEIRLRPGDVVEVIQVFDGWVFGVNATGKQGIFPMQCIDKTDT</t>
  </si>
  <si>
    <t>VAE_2517</t>
  </si>
  <si>
    <t>PIEELYEIKRPHPKQMDDGDEIGLHIGDIVCVAMKYAGWALGFHADGLKGVFPIVHVAPVPE</t>
  </si>
  <si>
    <t>VAE_2518</t>
  </si>
  <si>
    <t>IVTIPFTVYTPHQPHLDDPDEIDLVPGDTVQVEKTYHGWALGSDAKGDEGVFPLGCIMRQLR</t>
  </si>
  <si>
    <t>VAE_2519</t>
  </si>
  <si>
    <t>VPGFRFKVVYAYFPNLDDDDELELQEGDVVKIHEIYDGWCWGINATGKTGTFPLNCLGSYAV</t>
  </si>
  <si>
    <t>VAE_2520</t>
  </si>
  <si>
    <t>LTVRTVRVATSYTPSLDDFDEVTLRAGDKVAVNVLFDGWVKGVNATGQRGFFPMSCITFWDG</t>
  </si>
  <si>
    <t>VAE_2521</t>
  </si>
  <si>
    <t>NPKDMCRVILKYLPNHDDQDEIILEEGDMVKVRYAFDGWGWGQNATGSTGAFPLNCFGSYAL</t>
  </si>
  <si>
    <t>VAE_2522</t>
  </si>
  <si>
    <t>GSEARGKMLYAYEAGGDDDDEVTVAEGAEVIIVEPDDGWWKVKAAGGAIGVVPAAYVEAT-T</t>
  </si>
  <si>
    <t>VAE_2523</t>
  </si>
  <si>
    <t>KDEPKGKMLYTYVARGDDADEVTVQEGKEVVIVEPEDGWWKVRTAGGKEGVVPAAYVEILPV</t>
  </si>
  <si>
    <t>VAE_2524</t>
  </si>
  <si>
    <t>KSEARGRMLYAYDAGGDDADEITVTEGQDVVIVEPDDGWWTVKSASGQEGVVPASYVEIL-T</t>
  </si>
  <si>
    <t>VAE_2525</t>
  </si>
  <si>
    <t>SNEPHGKMLYAYEANGDDEDEITVPEGDDVVILEPDDGWWRVRDAGGKEGVVPASYVELLPV</t>
  </si>
  <si>
    <t>VAE_2526</t>
  </si>
  <si>
    <t>SSEARGRMLYAYDAGGDDDDEITVGEGQDVVIVEPDDGWWRVKQASGQEGVVPASYVELLPT</t>
  </si>
  <si>
    <t>VAE_2527</t>
  </si>
  <si>
    <t>PLQEQ-ELLYPYQAQEDDGDEETFAEGEEVLLVKKTSGWWLIKNATGLLGILPADYLEPVAE</t>
  </si>
  <si>
    <t>VAE_2528</t>
  </si>
  <si>
    <t>SNLPWGKMLYAYEANGDDEDEVTVTEGKEVVIVEPDDGWWKVRDAGGVEGVVPAAYLELLTA</t>
  </si>
  <si>
    <t>VAE_2529</t>
  </si>
  <si>
    <t>SSEPRGKMLYAYEATGDDADEVTVEEGDEVVILEADDGWWKVKFAGGSTGVVPAAYLEITAT</t>
  </si>
  <si>
    <t>VAE_2530</t>
  </si>
  <si>
    <t>KNERRGRMLYSYQANGDDEDEIDAPEGQDVVIIEPDDGWWRVRLAAGQEGVVPASYVETLPP</t>
  </si>
  <si>
    <t>VAE_2531</t>
  </si>
  <si>
    <t>SEEPGGRMLYAYEATHDDEDEITVEDGQDVKIVEADDGWWRVQVAGGKTGVVPSSYVESLPA</t>
  </si>
  <si>
    <t>VAE_2532</t>
  </si>
  <si>
    <t>SVNARFYVVYNYSPTKDDDDEIRLSRGDAVVLHQVYNGWGFGKNATRKEGIFPLAFLLKPRT</t>
  </si>
  <si>
    <t>VAE_2533</t>
  </si>
  <si>
    <t>VDGMKMAVTIAYVPRRDDADEIELQTGDQVNCQSIFRGWSTGYNATKEPGSFPCKALQIGIA</t>
  </si>
  <si>
    <t>VAE_2534</t>
  </si>
  <si>
    <t>VVGARFYVVYNYAPRADDPDEWPLGRGDKVLWIQVWNGWCFGRNATEKEGIFPKDFIDKQNT</t>
  </si>
  <si>
    <t>VAE_2535</t>
  </si>
  <si>
    <t>AVNQ-RTVYAMYQPEKDDPDEIALTVGDGVYLHLTFEGWGHGLNATGAAGMKPLASLLNRVH</t>
  </si>
  <si>
    <t>VAE_2536</t>
  </si>
  <si>
    <t>AVNARFRVVYSYAPCADDPDEHPLTAGDVVELIQVFNGWCFGTNATRQEGFFPLSFIDKTNP</t>
  </si>
  <si>
    <t>VAE_2537</t>
  </si>
  <si>
    <t>PIEEFYERKRPLPEQMDDGDEFGLHIGDIVCITMKYDGWALGFHASNLKGVFPIVCVAPVPE</t>
  </si>
  <si>
    <t>VAE_2538</t>
  </si>
  <si>
    <t>IVLIWRTVAAWYQPEYDDPDEIALFPGDTVQIELTNHGWGLGLVASQAHGVFPLECVTPQLD</t>
  </si>
  <si>
    <t>VAE_2539</t>
  </si>
  <si>
    <t>VPGDMFKVVAAYIPRRDDDDEIRLEVGDMVKARQAYRGWVWGQNATGKTGIKPLNKLGNYAT</t>
  </si>
  <si>
    <t>VAE_2540</t>
  </si>
  <si>
    <t>RQVRQVRVVTSYTPSEDDTDEVTLRAGDEVLLVRPFSGWCKGVNATSQRGFFPMSAIVALDP</t>
  </si>
  <si>
    <t>VAE_2541</t>
  </si>
  <si>
    <t>NPKDMCKVILKYRPNHDDQDEMNLEEGDMVKLRGAFEGWCWGQNATMSTGYFPSNKFGSYAL</t>
  </si>
  <si>
    <t>VAE_2542</t>
  </si>
  <si>
    <t>SCCFRFQAVYNYASTDDDDHQLSFAKGDVIEVIQK-EGWWHGKQASGKEGWFPKSYVKMETT</t>
  </si>
  <si>
    <t>VAE_2543</t>
  </si>
  <si>
    <t>VDGMKVIATFAYVTRRDDANHLSFQTGDQINVQSREEGWWTGYTAEGEIGWFPKSYVQIGIA</t>
  </si>
  <si>
    <t>VAE_2544</t>
  </si>
  <si>
    <t>IGLGRVRAVYNYASGYDDPNQLSFNQGDVIEIIQKDQGWWKGRLASGKQGWFPDNYVPAELT</t>
  </si>
  <si>
    <t>VAE_2545</t>
  </si>
  <si>
    <t>ACIFHVTAQAQYQRDGDDEGCLSFSKGDTIQIHEQ-EGWWPGTFAKGNLGWFPKNYVTEFTV</t>
  </si>
  <si>
    <t>VAE_2546</t>
  </si>
  <si>
    <t>AGFARVRAVYNYAGGKDDPEQLSFYKGDVIEVVQQ-EGWWKGHLAGGKRGWFPKNYVTWLNP</t>
  </si>
  <si>
    <t>VAE_2547</t>
  </si>
  <si>
    <t>PIEEFYEAKRPWSPQMDDGTDLSYHIGDILVVTDKLDGWWLGKNATGIKGRFPSSYYAPVPE</t>
  </si>
  <si>
    <t>VAE_2548</t>
  </si>
  <si>
    <t>SYIIWVTAQNPKQREGDDEGCLSFSKGDIIQVEEKQQGWWRGSVAKGVHGWFPASYVLEQGD</t>
  </si>
  <si>
    <t>VAE_2549</t>
  </si>
  <si>
    <t>NPHDSGKAVYNYRANDDDQNQLSFEEGDVIKIIEK-QGWWEGQIARGKTGWFPSSYVKEHAL</t>
  </si>
  <si>
    <t>VAE_2550</t>
  </si>
  <si>
    <t>ETHCTVRAMYSYTGS-DDEEALSFRAGDVIAVVEQDQGWWKGRLAGGQRGWFPKDYVVELDP</t>
  </si>
  <si>
    <t>VAE_2551</t>
  </si>
  <si>
    <t>NPKDMVKAIFQYRKNHDDQSLLSFEEGDMIKVREA-EGWWKGQIARGSTGYFPSLYVKSYAL</t>
  </si>
  <si>
    <t>VAE_2552</t>
  </si>
  <si>
    <t>SSLPCCTALFDFEETVDDDGELPFSEGDVIELIEQIDNWYEGKVADGKQGQFPANYVDECV-</t>
  </si>
  <si>
    <t>VAE_2553</t>
  </si>
  <si>
    <t>VDGGKMIALYDFVGRRDDANELEFQTGDQINDQSIEDRWSTGRTAEGEIGIFPCSYVQIKIA</t>
  </si>
  <si>
    <t>VAE_2554</t>
  </si>
  <si>
    <t>ISGIRVRALFDFAGGTDDPHELTFNEGDVIELIKRIDNWYHGRLASGKQGMFPVSYVDILLP</t>
  </si>
  <si>
    <t>VAE_2555</t>
  </si>
  <si>
    <t>SHLPHATALYDFEGEVDDPGELAFFEGDTIYLHKQIDNWFRGSVAKGNNGIFPKSFVQLLVP</t>
  </si>
  <si>
    <t>VAE_2556</t>
  </si>
  <si>
    <t>ASLQRVRALFDFAGGDDDPVELTFRAGDVIELIRQIDEWYEGSLAGGQQGMFPVSYVDLLVP</t>
  </si>
  <si>
    <t>VAE_2557</t>
  </si>
  <si>
    <t>PIEEFYEALYDFPPQEDDGTELGIHIGDILVITEKFNDWALGFNATGLKGVFPINYYAPVPE</t>
  </si>
  <si>
    <t>VAE_2558</t>
  </si>
  <si>
    <t>SYIIWCTALYDFEGDYDDPGELAFTEGDIIQIEKQINDWISGGYAKGNHGMFPDSYVKLQLD</t>
  </si>
  <si>
    <t>VAE_2559</t>
  </si>
  <si>
    <t>NPGPHAKALFDFETNFDDQGELNFEKGDVIKLIRQTNQWYRGQIARGKQGYFPSAFVQIRVA</t>
  </si>
  <si>
    <t>VAE_2560</t>
  </si>
  <si>
    <t>ETVPTVRALFDFTGSNDDEEELTFRAGDKIQLVTRTDEWCKGRLAGGQIGRFPASYVNFLDP</t>
  </si>
  <si>
    <t>VAE_2561</t>
  </si>
  <si>
    <t>NPKPMVKALYDFRGNHDDQGELNFEKGDMIKLRGADGKWLSGQIARGSTGIFPSSYVNSLAP</t>
  </si>
  <si>
    <t>VAE_2562</t>
  </si>
  <si>
    <t>ATVSLVRALFDFAPSEDDPGELQFRRGDTIQVLRSVYDWWKGSLARGNTGIFPLNYVEELTD</t>
  </si>
  <si>
    <t>VAE_2563</t>
  </si>
  <si>
    <t>VTGSRVRALYDFVPSQDDAGELEFRTGDVIAVLESVYDWWKGSLARGKTGIFPANYVEKLIA</t>
  </si>
  <si>
    <t>VAE_2564</t>
  </si>
  <si>
    <t>ATQSKVRALNDFAPHQDDDGELEFKRGDLIAVLESVFDWWSGTLARGQTGIFPKNYVEALQD</t>
  </si>
  <si>
    <t>VAE_2565</t>
  </si>
  <si>
    <t>ATISRVRALYDFIPTEDDKGELAFKKGDVIAVLESVYDWWKGSLARGQTGIFPLNYVEKLTD</t>
  </si>
  <si>
    <t>VAE_2566</t>
  </si>
  <si>
    <t>ASCSIVKALFDFAPPEDDDGELAFEAGDTIAVLESVYDWWRGSCARGQQGIFPLNYVERTQD</t>
  </si>
  <si>
    <t>VAE_2567</t>
  </si>
  <si>
    <t>PTEEFVEALYDFPGQQDDPTELGIHKGDIFCVLDKVDAWWLGRNATGKKGVFPGNYYEPVPE</t>
  </si>
  <si>
    <t>VAE_2568</t>
  </si>
  <si>
    <t>ATISRVRALYDFLPTEDDNGELAFRKGDIIAVLESVYDWWKGTLARGKTGIFPLNYVEKLLD</t>
  </si>
  <si>
    <t>VAE_2569</t>
  </si>
  <si>
    <t>ATVSRVRALFDFVPSEDDPGELEFKKGDVIKVLESVFDWWKGSLAHGKAGIFPSNYVEKLAD</t>
  </si>
  <si>
    <t>VAE_2570</t>
  </si>
  <si>
    <t>AKQSRVIALYDFTPTQDDPGELTFEAGDVIAVLESVYDWWRGSSARGQTGIFPANYVEKNTN</t>
  </si>
  <si>
    <t>VAE_2571</t>
  </si>
  <si>
    <t>NTKDRVRALYDFRPNEDDQGELNFTEGDVIAVLEAVYDWWHGTLAKGQVGIFPSNYVEKLAD</t>
  </si>
  <si>
    <t>VAE_2572</t>
  </si>
  <si>
    <t>SSLQRVQAVFNYKATDDDDGELPFARGDVIEVIEQNGNWWRGKYASGHEGIFPKNYVREEVV</t>
  </si>
  <si>
    <t>VAE_2573</t>
  </si>
  <si>
    <t>VDGMKVAATYAYVARRDDANELEFQTGDQINVQSIESRWWTGYTAEGKIGSFPCNYVQIGIA</t>
  </si>
  <si>
    <t>VAE_2574</t>
  </si>
  <si>
    <t>ISWGRVRAVNNFAAHEDDPRELTFNRGDVIEVIERNNEWWKGRLASGNIGIFPDNYVQLLLT</t>
  </si>
  <si>
    <t>VAE_2575</t>
  </si>
  <si>
    <t>AQLFNVRALYEFQGDDDDPKELTFPQGDLIYVTLQEGNWWRGTYAKGKVGMFPKNFVKRLVV</t>
  </si>
  <si>
    <t>VAE_2576</t>
  </si>
  <si>
    <t>ASLPRFRAVESYAAEVDDPEELTFRRGDVIEVIES-NEWWKGGLASGQVGIFPKSYVKELDT</t>
  </si>
  <si>
    <t>VAE_2577</t>
  </si>
  <si>
    <t>PIEEFYEAKYPAPAQLDDGTELGIHIGDILVVMEKFDDWWLGKNATGLKGVFPINYYAPVPE</t>
  </si>
  <si>
    <t>VAE_2578</t>
  </si>
  <si>
    <t>IQNIWVTARYEYQAQYDDEKELAFTQGDIISVTKKNDDWWEGSVAKGNVGMFPGNYVKGQLD</t>
  </si>
  <si>
    <t>VAE_2579</t>
  </si>
  <si>
    <t>NPTDKVKALFNFKSNDDDDGELNFEEGDVIKVISAIDHWWEGQIARGSTGIFPSAHVQEYAL</t>
  </si>
  <si>
    <t>VAE_2580</t>
  </si>
  <si>
    <t>ETVGTCRAMFSYTASEDDEEELTFRAGDVIQVVDRTQEWWKGRLAGGQRGFFPASYVVFLDP</t>
  </si>
  <si>
    <t>VAE_2581</t>
  </si>
  <si>
    <t>NPKDMVRAIYKYRANHDDQGELTFEEGDMIKVRGAIIEWWKGQLARGKTGYFPSIYVCSLAL</t>
  </si>
  <si>
    <t>VAE_2582</t>
  </si>
  <si>
    <t>KHTQYVKALYDYEAQADDEGELSMAEEEDLEVFETDGDWILVKQAGGKAGFVPANYIEDAEG</t>
  </si>
  <si>
    <t>VAE_2583</t>
  </si>
  <si>
    <t>VHTQKVKALYDYVARRDDAGELS-QEDAVLDVFDIEDDWTLVRTAGGEAGFVPANYIEIGIA</t>
  </si>
  <si>
    <t>VAE_2584</t>
  </si>
  <si>
    <t>DHTAKVKALYDYTAQADDPEELSVPEEEELEVYDRSEDWTLVRSAGGKVGYVPANYIEAAEA</t>
  </si>
  <si>
    <t>VAE_2585</t>
  </si>
  <si>
    <t>KHTSYVKALYDYDATTDDPAEVSISEDAVLLVYDQDDDWMLVGQAGGDVGFVPANYIEEAEG</t>
  </si>
  <si>
    <t>VAE_2586</t>
  </si>
  <si>
    <t>DRVAYGRALYDYTASADDPEELSVTEESELEVYDTDDDWILVGQAKGKYGIVPANYLEDAEG</t>
  </si>
  <si>
    <t>VAE_2587</t>
  </si>
  <si>
    <t>PIEGFVEALYDYSAQEDDGTELSFHEDEIIVVFEKSSEWAVAQHAGGLIGVAPANYVEPVPE</t>
  </si>
  <si>
    <t>VAE_2588</t>
  </si>
  <si>
    <t>KHTSYVKALYDYEAQTDDPAELSISEDEVLLVYDPDEDW-LVSVAGGHVGFVPGNYVEEVEG</t>
  </si>
  <si>
    <t>VAE_2589</t>
  </si>
  <si>
    <t>KPLHKVKALYDYEAQADDDGEVSMTEDEQLVVFDTDEDWILVQFAGGKTGFVPANYIEDAAA</t>
  </si>
  <si>
    <t>VAE_2590</t>
  </si>
  <si>
    <t>EKVHTNRALYDYTASNDDDEELSVTEDQELQVVDT-DDWTLVRLAKGQVGSVPANYLEETDH</t>
  </si>
  <si>
    <t>VAE_2591</t>
  </si>
  <si>
    <t>KPKQMVNALYDYEANDDDDEELSVSDDAELKVFDASDDWTLVQIAGGSTGFVPSIYIEEYAL</t>
  </si>
  <si>
    <t>VAE_2592</t>
  </si>
  <si>
    <t>ASAQRYTALFDYAAGDDDDDELTFKEGDVIELHEKKDDWWAGHRAPGKQGIFPSNYVRKRK-</t>
  </si>
  <si>
    <t>VAE_2593</t>
  </si>
  <si>
    <t>VDGQKVIALYDYVAREDDADELTFKTGDQINIISIEDDWWTGRLAPGEIGSFPSNYVQIK--</t>
  </si>
  <si>
    <t>VAE_2594</t>
  </si>
  <si>
    <t>SSAIRYIALFDYAAGQDDPDELTFKEGDVIEDVDKTDDWWQGRLAPGKQGIFPSNYVQKQ--</t>
  </si>
  <si>
    <t>VAE_2595</t>
  </si>
  <si>
    <t>ARLQYCTALYDYDAMQDDEDELSFKEGDTIIIIKQKDDWWQGHLAPGNNGNFPSNYVKLA--</t>
  </si>
  <si>
    <t>VAE_2596</t>
  </si>
  <si>
    <t>SSAPTCRALFDYAASQDDPDELPFKAGDVIEIVQSKDDWWQGTLAGGKRGIFPSNYVKKL--</t>
  </si>
  <si>
    <t>VAE_2597</t>
  </si>
  <si>
    <t>PNEEFYEALYDWPAQEDDGDELGIKIGDIIVLMEKFANWWLGKNATGLKGVFPLNYIAPVPK</t>
  </si>
  <si>
    <t>VAE_2598</t>
  </si>
  <si>
    <t>IQNIYYTALYDYDAQQDDEDELTFKEGDIIILTKKTGQWWQGSLAPGNHGNFPSNYVKLA--</t>
  </si>
  <si>
    <t>VAE_2599</t>
  </si>
  <si>
    <t>SSAQYYKALYDYEAGQDDQDELSFKKGDVIKATKKIDDWWEGQIARGKQGIFPANYVQM---</t>
  </si>
  <si>
    <t>VAE_2600</t>
  </si>
  <si>
    <t>STQ-TCRALYDYTASQDDTDELCFKAGDEIIIVDRTDDWWEGHLAGGQRGMFPSSYVSML--</t>
  </si>
  <si>
    <t>VAE_2601</t>
  </si>
  <si>
    <t>NPKDMGKALYDYRANQDDQDELTFKKGDMIKIIKAIDDWWRGQLARGSTGYFPAIYVTSY--</t>
  </si>
  <si>
    <t>VAE_2602</t>
  </si>
  <si>
    <t>PSLVRARALWGYNGEDDDPADLSFASGDVIDIVDETGDWWTGKRANGCQGLFPANYVEELTT</t>
  </si>
  <si>
    <t>VAE_2603</t>
  </si>
  <si>
    <t>VRGLKARALWGYNGRRDDANDLSFQTGDIIEIVSEENDWWRGTTANGKEGLFPANYVEKLFA</t>
  </si>
  <si>
    <t>VAE_2604</t>
  </si>
  <si>
    <t>PSHIRARALWGYNDHEDDLEDLSFSAGDVIYIIEENGDWWRGRRANGDQGLFPASYVELLTT</t>
  </si>
  <si>
    <t>VAE_2605</t>
  </si>
  <si>
    <t>SVLQQARALWAYNSDDDDPEDLSFGKGDIIEIVEEKNDWWTGRFANGKEGLFPKNYVEKLTR</t>
  </si>
  <si>
    <t>VAE_2606</t>
  </si>
  <si>
    <t>STLPRAKALWSYNRGDDDKEDLSFRAGDIIDIIEETGDWWTGRRANGHQGLFPASYVERMDP</t>
  </si>
  <si>
    <t>VAE_2607</t>
  </si>
  <si>
    <t>PIEEFAEALWPSNPQEDDGTDLSFHEGDMLENVKEDDAWWLGKNANGKKGLFPSVYIEPVPE</t>
  </si>
  <si>
    <t>VAE_2608</t>
  </si>
  <si>
    <t>PVNIQARALWAYNGQDDDPQDLSFTKGDLIEIVEENNDWWTGRVANGKEGLFPPNYVEKVRV</t>
  </si>
  <si>
    <t>VAE_2609</t>
  </si>
  <si>
    <t>PPKQRARALWGYNGNDDDPNDLSFEEGDVIKIVEERNDWWEGRIANGNQGLFPSAYVESLAT</t>
  </si>
  <si>
    <t>VAE_2610</t>
  </si>
  <si>
    <t>STVRRAKALPSYNRSEDDPEDLSFRAGDIIDIIEEKNDWWKGRLANGQRGLFPASYVEKTDP</t>
  </si>
  <si>
    <t>VAE_2611</t>
  </si>
  <si>
    <t>NPKLMARALWAYNSNDDDQEDLSFEAGDIIEIYGENNDWWTGRIANGKTGLFPSSYVEKLAV</t>
  </si>
  <si>
    <t>VAE_2612</t>
  </si>
  <si>
    <t>SPPFRAKVLYDFKATLDDNEELDLTEGEYVEIIKF-DHWCHGISADGREGKLPRGWLHKFET</t>
  </si>
  <si>
    <t>VAE_2613</t>
  </si>
  <si>
    <t>VPGMKAAVLIDFVARRDDDEELELQTGEQVNIQSFLDHWCTGYTAEGRIGIIPEGFLQYGIA</t>
  </si>
  <si>
    <t>VAE_2614</t>
  </si>
  <si>
    <t>VPGIRARVLYDFKATLDDDGELALNAGETVEIIKFLDSWCRGITAQGREGHFPRSHISKQET</t>
  </si>
  <si>
    <t>VAE_2615</t>
  </si>
  <si>
    <t>YPIFYARVLFTFKTEVDDDGELDLTEGEYFWIHEILDHWC-AGSAQGVLGIFPLSFIHIHEI</t>
  </si>
  <si>
    <t>VAE_2616</t>
  </si>
  <si>
    <t>EPNPRARVLYDFKATADDDGELTLTAGEYVEIIKILDEWVFGVSAQGRRGKIPRSHIHKLDT</t>
  </si>
  <si>
    <t>VAE_2617</t>
  </si>
  <si>
    <t>PIEEFAIILRDFEAQLDDGEELGLHKGQIVVLTDKFADWALGFNATGRKGVVPINCVAPVPE</t>
  </si>
  <si>
    <t>VAE_2618</t>
  </si>
  <si>
    <t>IPIIYAKVLFDFKAQYDDDEELDLPEGQTVQIEEILDHWCRGSSAQGRHGHVPLEFLTIVEI</t>
  </si>
  <si>
    <t>VAE_2619</t>
  </si>
  <si>
    <t>VEGCRATVLYKFFTTLDDDEELNLTKGEMFIIIKFIDNWC-CQTAQGKTGKFPSNHLHKYEV</t>
  </si>
  <si>
    <t>VAE_2620</t>
  </si>
  <si>
    <t>EETRSARVLYDFTASFDDDGELTLRAGETVLIWEILDEWT-GVKAQGRRGFIPESHISILDV</t>
  </si>
  <si>
    <t>VAE_2621</t>
  </si>
  <si>
    <t>NYKIMARVLADFKANHDDQGELNLEAGEMVKIRGIIDNWCRGQIARGRTGIIPSSFFSIYAL</t>
  </si>
  <si>
    <t>VAE_2622</t>
  </si>
  <si>
    <t>SSLERVEALYAFEPQQDDKGDLALSPGDKIEVLTKLSEWFKGKCANGMEGMFPANYVKPAFT</t>
  </si>
  <si>
    <t>VAE_2623</t>
  </si>
  <si>
    <t>VDGEKVEALYRFVPQEDDAGDLELQTGDQINVLEK-KEWYKGTTANGKIGIFPANYVQIARA</t>
  </si>
  <si>
    <t>VAE_2624</t>
  </si>
  <si>
    <t>IS-ERVEALNRFDPQQDDPGDLQLRKGDKIEVLEKPNSWFDGKSANGQEGTFPANYVKPLRT</t>
  </si>
  <si>
    <t>VAE_2625</t>
  </si>
  <si>
    <t>QQLEYVEAIYAFDPQQDDPGDLDLMPGDKIQVLEKPSEWYKGRCANGKVGIFPANYVKRHFN</t>
  </si>
  <si>
    <t>VAE_2626</t>
  </si>
  <si>
    <t>ASLERCEALANFDPQQDDPGDLRLRAGDVIEVLEKPNSWFRGKCANGQEGTFPANYVKKLFT</t>
  </si>
  <si>
    <t>VAE_2627</t>
  </si>
  <si>
    <t>PIEGFYYALYPFPTTEDDLTDLGLHIGDIIVVLDYLDDWYKGKNANGLKGVFPINYYKPVPE</t>
  </si>
  <si>
    <t>VAE_2628</t>
  </si>
  <si>
    <t>QQNEYVEALYAFDGEQDDPGDLDLVPGDKIDVLEKPSDWYKGRCANGKVGIFPANYVKPQFD</t>
  </si>
  <si>
    <t>VAE_2629</t>
  </si>
  <si>
    <t>NSLEYVEAIYQFEPQQDDQGDLNLQEGDKIEVLEKISEWFKGQIANGSTGMFPSNYVKPART</t>
  </si>
  <si>
    <t>VAE_2630</t>
  </si>
  <si>
    <t>RTVEWCEALYSFFPQQDDDEDLALRAGDKIEVLEKTSHWFRGSLANGQIGMFPANYVKRLVP</t>
  </si>
  <si>
    <t>VAE_2631</t>
  </si>
  <si>
    <t>NPKEYVEALYAFRPQQDDQGDLNLREGDKIKVLEKISEWYWGQIANGKTGIFPSQYVKSAAL</t>
  </si>
  <si>
    <t>VAE_2632</t>
  </si>
  <si>
    <t>RNANLFFAVYNRSATNDDDKELPVTRGEVLEIIDN-KHWWFAKRASGKEGYVPHTILTKENF</t>
  </si>
  <si>
    <t>VAE_2633</t>
  </si>
  <si>
    <t>VDGMKMIATIAKVARRDDANELTVQTGEQLNIQSDESHWWTLSTAEGNPGYVPHTILQICIA</t>
  </si>
  <si>
    <t>VAE_2634</t>
  </si>
  <si>
    <t>RSAIIVIAVYNRVAKNDDDKELTVIRGEVLEILKDNHKWWKCRRASGKQGYVPKTFMSKENT</t>
  </si>
  <si>
    <t>VAE_2635</t>
  </si>
  <si>
    <t>RRNFITFVTFERQAENDDKKELTVTPGEYLRILDD-YHWWPYRKA-GNVGYVPHWILTDAFV</t>
  </si>
  <si>
    <t>VAE_2636</t>
  </si>
  <si>
    <t>RSVRIVFAVYNRTAENDDDKELTMTRGEELEIVQDRRRWWKCIRASGQQGYVPHTFMVKENT</t>
  </si>
  <si>
    <t>VAE_2637</t>
  </si>
  <si>
    <t>PIEEFYEAKRPYPAQEDDGTELGFHIGTIIELIEKDDDWWLVKNATGLKGWLPLTCVAPVPE</t>
  </si>
  <si>
    <t>VAE_2638</t>
  </si>
  <si>
    <t>RYLYIIHAIFERQAHNDDNKELTVIKGESLELIDDRRRWWRVRNAFGEHGYVPKTILHPALD</t>
  </si>
  <si>
    <t>VAE_2639</t>
  </si>
  <si>
    <t>WNGQAFKVTYNRVANNDDDKELNVEEGEYLEILDDFGNWWHAQKARGSEGHVPSNILTKYNL</t>
  </si>
  <si>
    <t>VAE_2640</t>
  </si>
  <si>
    <t>FQVRTVRAIYSRTASNDDEEELTIRAGEEYEIVRDSRRWWKLVKAGGQRGFVPHTIIVFYDP</t>
  </si>
  <si>
    <t>VAE_2641</t>
  </si>
  <si>
    <t>RPKDMVKAPLKRYANNDDQKELTVEEGEYLKIRGARRRWWKIQKARGETGWVPSTKLGSYAL</t>
  </si>
  <si>
    <t>VAE_2642</t>
  </si>
  <si>
    <t>DSLIRGQILYNFAATADDDGDIKVSRGEVVVLLEDDGNWTYVRRAFRKEGFVPRSYIYIERN</t>
  </si>
  <si>
    <t>VAE_2643</t>
  </si>
  <si>
    <t>VDGMKMTVLSAFVARRDDANDIEVQKGEQVNSLSIEDEWSYVHTAEKEEGFVPSKYCQCGIA</t>
  </si>
  <si>
    <t>VAE_2644</t>
  </si>
  <si>
    <t>DSAGRRTLLYNFAATADDENDVTMTRGEVVL-LERDDEWIYVRRASQKEGFVPRFYLKLENR</t>
  </si>
  <si>
    <t>VAE_2645</t>
  </si>
  <si>
    <t>AELIELTVLFTFDACVDDELDVAVPPGEFVYLLNQ-DEWTYVRKADQMEGFVPSAYCKIHVN</t>
  </si>
  <si>
    <t>VAE_2646</t>
  </si>
  <si>
    <t>DSAIRGTVLYSFTATADDEEDVTMYRGEEVH-LEQ-DEWTYVRRASRQEGFVPRAYLKIENY</t>
  </si>
  <si>
    <t>VAE_2647</t>
  </si>
  <si>
    <t>PIEELYEILRPFPAQMDDGGSIGVHEGHIVKILEKLSDWALIKNATNLIGFCPIVYVAPVPE</t>
  </si>
  <si>
    <t>VAE_2648</t>
  </si>
  <si>
    <t>IENQELTILFTFDAHYDDEHIIAVTPGETVDILYQQGDWTYIRVADQNEGFVPSEYVKIQLR</t>
  </si>
  <si>
    <t>VAE_2649</t>
  </si>
  <si>
    <t>DPLCRCKILYNFIATVDDENDINVERGETVKALNQ-DFWTWVQTAR-KEGFVPHSYIYSYAL</t>
  </si>
  <si>
    <t>VAE_2650</t>
  </si>
  <si>
    <t>EELGTVRVLYSFTASVDDEEDVTIPRGEEVLMLTRDDEWFEVVSAGSQEGFVPSAYLWTLDN</t>
  </si>
  <si>
    <t>VAE_2651</t>
  </si>
  <si>
    <t>NPNLMCKVLSKFLANHDDQGDVTIEEGEWVKLLGADDEWTWVQVAR-SEGFVPFNYLGIYAL</t>
  </si>
  <si>
    <t>VAE_2652</t>
  </si>
  <si>
    <t>SSLPRCIAVYDFKSQQDDKGDLKFAKGDVIEGIEQIDNWYEGKKASAHEGAFPLNHVWEFVT</t>
  </si>
  <si>
    <t>VAE_2653</t>
  </si>
  <si>
    <t>VDGGKFAATADFVTRRDDANDLEFQTGDQINLQSIEDNWSTGTTAEKKIGIFPCNFVQILIA</t>
  </si>
  <si>
    <t>VAE_2654</t>
  </si>
  <si>
    <t>DSTARCRALYDFEGQEDDPEDLEFNQGDVIELIRRVDNWCHGKLASSNQGMFPKSHVTLLDT</t>
  </si>
  <si>
    <t>VAE_2655</t>
  </si>
  <si>
    <t>AGLPQFRALFEFQGDKDDDGDLAFTQGELIIGTRQVDNWCEGRKAKSKNGIFPLSFVWQLFV</t>
  </si>
  <si>
    <t>VAE_2656</t>
  </si>
  <si>
    <t>DSVARVRAVYDFKGSADDEEDLTFRQGDVIEGIRDIDNWCKGKLAGSCQGMFPLSHVWLLDP</t>
  </si>
  <si>
    <t>VAE_2657</t>
  </si>
  <si>
    <t>PIEEFYEAKMDFPPQLDDGTMLGIHIGDILVIMEKFSDWALGKNATNLKGVFPIDCYSPVPE</t>
  </si>
  <si>
    <t>VAE_2658</t>
  </si>
  <si>
    <t>IGTIQFIAIFDFPMQYDDDGDLAFWKGDLIIGTRCIGNWLSGRVAKDKNGIFPLSFVWQLLD</t>
  </si>
  <si>
    <t>VAE_2659</t>
  </si>
  <si>
    <t>NPTPQGKALYNFRTQPDDEGDLEFEEGEVIILIRAVDHWYRGQIARDSTGYFPSAHVWSRAA</t>
  </si>
  <si>
    <t>VAE_2660</t>
  </si>
  <si>
    <t>ETVRYVRAMYDFEGSEDDDEDLTFRAGDEIIGVRRIDEWCKGTLAGSQIGIFPASFVWFLDP</t>
  </si>
  <si>
    <t>VAE_2661</t>
  </si>
  <si>
    <t>NPKDQFRAHEDFRGNHDDQGDLNFEEGDMIKGRRA-DHWCEGQIARSKTGIFPSSFVWSLAL</t>
  </si>
  <si>
    <t>VAE_2662</t>
  </si>
  <si>
    <t>GQGVVAIALYDYDAAEDDDNEISFREGDRITEIEAASDWWQGTDAHGNVGLFPANYVEVQEF</t>
  </si>
  <si>
    <t>VAE_2663</t>
  </si>
  <si>
    <t>DDLIVAFALYDYVAAEDDDNEISFRTGDRITEIEAASDWWTGKTAEGEIGLFPANYVEVQE-</t>
  </si>
  <si>
    <t>VAE_2664</t>
  </si>
  <si>
    <t>IEGVVAIALYDYEAAEDDDNEISFAEGDRITEIEAASDWWQGRDAHGNVGLFPANYVEVFE-</t>
  </si>
  <si>
    <t>VAE_2665</t>
  </si>
  <si>
    <t>DEGIVAIALYDYEAAEDDDNEISFREGDRITEIEAASDWWQGKYAHGNVGLFPANYVEVQE-</t>
  </si>
  <si>
    <t>VAE_2666</t>
  </si>
  <si>
    <t>AEGAVAIALYDYEAAEDDDNEISFAEGDRITEIEAASDWWQGHDAHGQVGLFPANYVEVQE-</t>
  </si>
  <si>
    <t>VAE_2667</t>
  </si>
  <si>
    <t>PNGEVAEALYDYDAADDDGNEISFHEGDRITNITKDDEWWQGRNADGIKGLFPLNYYEVVPE</t>
  </si>
  <si>
    <t>VAE_2668</t>
  </si>
  <si>
    <t>DEGHVAIALYDYEAAEDDDNEISFREGDRITEIEAASDWWQGKGAHGNVGLFPANYVEVFE-</t>
  </si>
  <si>
    <t>VAE_2669</t>
  </si>
  <si>
    <t>DEGVVAIALYDYDAAEDDDNEISFRDGDRITEIEPASDWWQGKDARGNTGLFPAIYVEVQE-</t>
  </si>
  <si>
    <t>VAE_2670</t>
  </si>
  <si>
    <t>DEGTVAIALYDYDAAEDDDNEVSFTEGDRITQIEAASDWWQGKDAHGQVGLFPANYVEVQE-</t>
  </si>
  <si>
    <t>VAE_2671</t>
  </si>
  <si>
    <t>DPGVVAIALYDYDAAEDDDNEISFEDGDRITEIEPISDWWQGQDARGSTGLFPAAYVEVQA-</t>
  </si>
  <si>
    <t>VAE_2672</t>
  </si>
  <si>
    <t>SSAANNKVLFDYAAGDDDPDEVSMTEGEVLVVVEDDGGWVEVKKASGGQGLVPANYIDEH--</t>
  </si>
  <si>
    <t>VAE_2673</t>
  </si>
  <si>
    <t>VDGMKMKVLYDYVARRDDADETSAQTGEQFNVVSRESGWTTIYTAEGEEGLVPASYIKIDEA</t>
  </si>
  <si>
    <t>VAE_2674</t>
  </si>
  <si>
    <t>ISAAKVKVLSDYTAGDDDEDEISMSEGEVMVVTARNGGWTKVSSASGEQGLVPASYLDIEQK</t>
  </si>
  <si>
    <t>VAE_2675</t>
  </si>
  <si>
    <t>AGLQNTKALYEYHATDDDDDEVSIVEGETFYLIADDEGWVKIRKARGNEGLVPASYIEDFGN</t>
  </si>
  <si>
    <t>VAE_2676</t>
  </si>
  <si>
    <t>ASAAAVRVLSDYTASDDDEDEISVSEGEVMEVTASDGGWVKARKASGDRGLVPASYLDDLEH</t>
  </si>
  <si>
    <t>VAE_2677</t>
  </si>
  <si>
    <t>PIEEFGEDLYDASAQEDDGDEESFHSGMIIVVAEKTDGWALVFNATGLKGLTPLYYVAPVPE</t>
  </si>
  <si>
    <t>VAE_2678</t>
  </si>
  <si>
    <t>IGHIWIKVLYDYLAQDDDDDEVSIVEGETFDVVADDDGWVHVRNARGNEGLVPKSYVQDVGR</t>
  </si>
  <si>
    <t>VAE_2679</t>
  </si>
  <si>
    <t>ASKFKCTALYAYHANDDDPDETSMSQGEQLVLVGADGGWVRVQKASGETGLVPSAYIEIDAD</t>
  </si>
  <si>
    <t>VAE_2680</t>
  </si>
  <si>
    <t>EQVFTVRVLYDYTASGDDPDEISVRAGEEMQVIPRSGGWTKAMLAGGQRGLVPASYLQTLDP</t>
  </si>
  <si>
    <t>VAE_2681</t>
  </si>
  <si>
    <t>APKIMCTVLYDYTANHDDPDEASIENGEMYKVIGADIGWVKAQIAVGSTGLVPSSYFQSQAL</t>
  </si>
  <si>
    <t>VAE_2682</t>
  </si>
  <si>
    <t>EGVGRAIALFDFSAVQDDPGDLSFSKGDVIVVTQKSNTWWTGKVAHGREGTFPANFVEVV--</t>
  </si>
  <si>
    <t>VAE_2683</t>
  </si>
  <si>
    <t>EGVARAIALYDFVAVEDDAGDLSFNKGDVIIVTRKSSTWWRGKTAEGREGIFPANFVEVV--</t>
  </si>
  <si>
    <t>VAE_2684</t>
  </si>
  <si>
    <t>EGCIRAIALFDFDAVEDDAGDLSFNKGDVIVVTQKSNTWWKGKQAGGREGMFPANFVEVV--</t>
  </si>
  <si>
    <t>VAE_2685</t>
  </si>
  <si>
    <t>EGVARAIALYDFQAVQDDSGDLSFSKGDVITVTKKSGTWWTGKVADGKEGIFPANFVEVV--</t>
  </si>
  <si>
    <t>VAE_2686</t>
  </si>
  <si>
    <t>EGIGRAIALFDFAAVQDDDGDLSFSKGDVIVVTQKSNAWWKGKLAGGRQGNFPANFVEVV--</t>
  </si>
  <si>
    <t>VAE_2687</t>
  </si>
  <si>
    <t>PGEERATALYDFSAQEDDGGDLSFHKGDIIVVHERSDDWWTGFNAAGRKGVFPANFLEVKPK</t>
  </si>
  <si>
    <t>VAE_2688</t>
  </si>
  <si>
    <t>EGVARAIALYDFQAVQDDKGDLSFSKGDVIIVTKKSDDWWTGKVADGREGIFPANFVEVQ--</t>
  </si>
  <si>
    <t>VAE_2689</t>
  </si>
  <si>
    <t>EGVARAIALFDFRAVQDDSGDLSFSKGDVITVTRKSQTWWSGKIAEGHTGNFPANFVEVV--</t>
  </si>
  <si>
    <t>VAE_2690</t>
  </si>
  <si>
    <t>DGIARAIALYDFHAVEDDPGDLSFRKGDVIAVTRKSQTWWKGKLAGGREGNFPANFVEVV--</t>
  </si>
  <si>
    <t>VAE_2691</t>
  </si>
  <si>
    <t>EGVARAIALYDFRAVEDDQGDLSFEKGDVIIVTRKSITWWKGKIAGGRTGIFPANFVEVV--</t>
  </si>
  <si>
    <t>VAE_2692</t>
  </si>
  <si>
    <t>GEPFRVQAVFNYASTDDDDRELPFDRGDVIEVIEQ-NHWW-GKFADGKEGIFPANDVREERV</t>
  </si>
  <si>
    <t>VAE_2693</t>
  </si>
  <si>
    <t>VDGMKVAATYAYVTRRDDANELEFQTGDQINVQSIERRWWTGYTAEGEIGSFPGKFVQIGIA</t>
  </si>
  <si>
    <t>VAE_2694</t>
  </si>
  <si>
    <t>IQTIRFRAVNNYAAHADDPEELPFDRGDVIEVISRDNEWWFGRLASGKIGIFPANNVQKELD</t>
  </si>
  <si>
    <t>VAE_2695</t>
  </si>
  <si>
    <t>AQWFCLRALYTYQADDDDPGELDFPQGDLIYVHKQ-EGWWHGGQAKGVVGQFPANYVTGHFV</t>
  </si>
  <si>
    <t>VAE_2696</t>
  </si>
  <si>
    <t>ASAPRFRAVASYAGEADDPEELTFRAGDVIEVVQV-NEWWKGTLAGGKVGIFPASDVDKLTV</t>
  </si>
  <si>
    <t>VAE_2697</t>
  </si>
  <si>
    <t>PIEEFYEAKRPASPQLDDGTELGIHIGDILVVTEKFDDWWLGFNATGLKGVFPIVCYAPVPE</t>
  </si>
  <si>
    <t>VAE_2698</t>
  </si>
  <si>
    <t>IQIIWVQARATYQDHYDDPGELDFVQGDSLDVEKKNDDWWEGSVAKGVHGHFPANFVPFQLD</t>
  </si>
  <si>
    <t>VAE_2699</t>
  </si>
  <si>
    <t>NPKDRVKALFNYHADDDDQSELNFEEGDVIEVISP-EGWWEGQIARGKTGYFPSPYVQFYAL</t>
  </si>
  <si>
    <t>VAE_2700</t>
  </si>
  <si>
    <t>ETVRTLRAMFSYTGSEDDEEELTFRAGDEIQVVDQDQEWWKGVLAGGQRGFFPGSLVVFLDP</t>
  </si>
  <si>
    <t>VAE_2701</t>
  </si>
  <si>
    <t>NPKDMCRAIYKYRGNHDDQEELNFEEGDMIKVRGAIIEWWWGQIARGSTGYFPSLFVGSYAL</t>
  </si>
  <si>
    <t>VAE_2702</t>
  </si>
  <si>
    <t>DNGVHMIALYDYAAQEDDENELSFAEGDVIENITPTSDWWQGTAADGKQGLFPGNYVLLQ-C</t>
  </si>
  <si>
    <t>VAE_2703</t>
  </si>
  <si>
    <t>VDGIKMTALYDYVARDDDAGELSFQTGDQIILISRAGDWWTGKTAHGEIGLFPGKYVQIKEA</t>
  </si>
  <si>
    <t>VAE_2704</t>
  </si>
  <si>
    <t>DYAITVTALDDYAAQADDDAEISFREGDVIEDTEVAQDWWRGRLAHGQQGLFPGNYVQRKER</t>
  </si>
  <si>
    <t>VAE_2705</t>
  </si>
  <si>
    <t>AQGQVAIALYDYDATEDDDNEISFTEGDLIIHIEPTSDWWQGKLAHGHVGLFPANYVLMQE-</t>
  </si>
  <si>
    <t>VAE_2706</t>
  </si>
  <si>
    <t>DQAATVIALDDYAASADDDNELSFREGDVIEQVEVASDWWEGHLAGGQRGLFPGNYVLMEE-</t>
  </si>
  <si>
    <t>VAE_2707</t>
  </si>
  <si>
    <t>PNEEFYEALYDCFAQDDDETELSIHEGDIIVIIDKFDEWWLGRNATGLKGLFPLNYIAPVPE</t>
  </si>
  <si>
    <t>VAE_2708</t>
  </si>
  <si>
    <t>IYDISCIALYDYDAQEDDDNELSFPEGDLIIHIEFTSDWWQGKVAHGDVGLFPANYVTRRE-</t>
  </si>
  <si>
    <t>VAE_2709</t>
  </si>
  <si>
    <t>DPG-VAIALYDYEAQEDDDGEISFTDGDQIEEIEAISDWWQGTPARGKQGLFPGEYVQSQC-</t>
  </si>
  <si>
    <t>VAE_2710</t>
  </si>
  <si>
    <t>EKVTTVFALYDYEASEDDDNELSFRAGDYIEDVERAGDWWQGKLAGGQRGLFPGNYVVLLD-</t>
  </si>
  <si>
    <t>VAE_2711</t>
  </si>
  <si>
    <t>NPKDTVKALYDYEANEDDDNELSFEPGDMIKEIEAISDWWQGQLARGSTGLFPSAYVCSYAL</t>
  </si>
  <si>
    <t>VAE_2712</t>
  </si>
  <si>
    <t>SSLQRVIAVFDYAETDDDDGELPFARGDVIEVIEQ-NAWWRGKYASGAQGIFPANYVREEV-</t>
  </si>
  <si>
    <t>VAE_2713</t>
  </si>
  <si>
    <t>VDGMKVQATYDYVSRRDDANELEFQTGDQINVQSIESRWWTGYLAEGKIGSFPCKYVQIGIA</t>
  </si>
  <si>
    <t>VAE_2714</t>
  </si>
  <si>
    <t>IS-GRVRAVNNYATHEDDPHELTFNRGDVIEVISKDNEWWKGRLASGNQGIFPANYVQLLLT</t>
  </si>
  <si>
    <t>VAE_2715</t>
  </si>
  <si>
    <t>AWLFHVRALYEYKSDDDDEWELTFPQGDLISVTKQ-ESWWRGTLAKGKVGWFPANYVKGLVV</t>
  </si>
  <si>
    <t>VAE_2716</t>
  </si>
  <si>
    <t>ASLPRCRAMEDYTGEKDDPEELTFRAGDVIEVIEQ-NEWWKGCLAGGQQGIFPASYVKLLTT</t>
  </si>
  <si>
    <t>VAE_2717</t>
  </si>
  <si>
    <t>PIEEFYEAKRDASPQLDDGTELGIHIGDILVVMMKDDDWWLGKNATGLKGVFPINYIAPVPE</t>
  </si>
  <si>
    <t>VAE_2718</t>
  </si>
  <si>
    <t>IVNISVIARNDYQRHYDDEKELAFTQGDIISVTKKNDDWWEGSLAKGVHGWFPANYVKRQLD</t>
  </si>
  <si>
    <t>VAE_2719</t>
  </si>
  <si>
    <t>NPKDKVKALFNYRTNHDDDGELNFEEGDVIKVISKTENWWEGQIARGSTGIFPSAYVQEYAD</t>
  </si>
  <si>
    <t>VAE_2720</t>
  </si>
  <si>
    <t>ETVCTRRAMFDYTGS-DDEEELTFRAGDVIQVVDRDQEWWKGRLAGGQRGFFPSSYVVALDP</t>
  </si>
  <si>
    <t>VAE_2721</t>
  </si>
  <si>
    <t>NPKDMVRAIYDYRSNHDDQGELTFEEGDMIKVRGAIEEWWWGQLARGKTGYFPSLYVGSLAL</t>
  </si>
  <si>
    <t>VAE_2722</t>
  </si>
  <si>
    <t>RNNPLVIAVYTFSSTDDDDISLPLTKGEVMELVQK-NHWWFAIKASGKQGYVPGNYLHKENV</t>
  </si>
  <si>
    <t>VAE_2723</t>
  </si>
  <si>
    <t>VDGPKVTATFNFVTRRDDANQLELQKGEQYNIQSKERRWWTVTKAEGNIGYVPANYVQIKIA</t>
  </si>
  <si>
    <t>VAE_2724</t>
  </si>
  <si>
    <t>ISVIIHTAVYAFAGTEDDPGSLPLSKGEELELIQDDNKWWKLIKASGQQGYVPKNYLTKENP</t>
  </si>
  <si>
    <t>VAE_2725</t>
  </si>
  <si>
    <t>RRNPQVIAAFNFKG-DDDEGQLALSKGEELYIMRK-EHWWHVRKADGDVGYVPGNYVHEAFP</t>
  </si>
  <si>
    <t>VAE_2726</t>
  </si>
  <si>
    <t>RSVFTTIAVYTFAGS-DDPESLPLSKGEELEIIQK-NHWWKVIKASGQQGYVPHNYVHKENP</t>
  </si>
  <si>
    <t>VAE_2727</t>
  </si>
  <si>
    <t>PIEEFYEAKFPFPPQEDDGTDLGLHKGTIIVLVENDDDWWLAFNATGLKGALPSNYLAPVPE</t>
  </si>
  <si>
    <t>VAE_2728</t>
  </si>
  <si>
    <t>IRLIQVIADFNFQPQGDDEGQLALSKGEKYDLIRDTHKWWRARKADGEHGYAPKNYLTEALQ</t>
  </si>
  <si>
    <t>VAE_2729</t>
  </si>
  <si>
    <t>NPKDMVKAVYAFKSNPDDQILLNLEKGEVMELVRDSNNWWHAQKARGDTGWVPSAYLHKENL</t>
  </si>
  <si>
    <t>VAE_2730</t>
  </si>
  <si>
    <t>EQVPTWFARYSFTGS-DDTEVLTLRKGEELEIIDKDNEWWKVVKAGGQIGFVPASYVHELDP</t>
  </si>
  <si>
    <t>VAE_2731</t>
  </si>
  <si>
    <t>NPVDMVKAIFNFRGNEDDQHQLNLEEGEELKIEGKEGNWWRVQKARGQTGWVPSLYVHSYAP</t>
  </si>
  <si>
    <t>VAE_2732</t>
  </si>
  <si>
    <t>ASEPRGKMLYAYQAGGDDDGEHSVAEGADVVIVEPDDGWMKVKAAGGKVGLVPAAYVEEAVT</t>
  </si>
  <si>
    <t>VAE_2733</t>
  </si>
  <si>
    <t>KDGPKGKMLYTYVARGDDANEISVQEGQEVVIVSPDDGWTTVHTAGGEEGLVPAAYLEIL-A</t>
  </si>
  <si>
    <t>VAE_2734</t>
  </si>
  <si>
    <t>KSEARGRMLYTYEAGGDDAGEISMAEGQEVVIVEPDDGWTDVKSAGGQEGLVPASYVEELLT</t>
  </si>
  <si>
    <t>VAE_2735</t>
  </si>
  <si>
    <t>SKLPYGKMLYAYQATGDDEDEITVSEGDEVVIVEPDDGWMRVRAAGGQEGLVPAAYLEAL--</t>
  </si>
  <si>
    <t>VAE_2736</t>
  </si>
  <si>
    <t>SSVARGRMLYAYQAGGDDDGEISMAEGQEVVIPEPDDGWMRVKQAGGQEGLVPASYIEELTT</t>
  </si>
  <si>
    <t>VAE_2737</t>
  </si>
  <si>
    <t>PNEEF-EWLYPYEAQEDDGGEFSFAEGEIVLLVDKTSGWAKQKNAGGLTGLLPADYVEPVPE</t>
  </si>
  <si>
    <t>VAE_2738</t>
  </si>
  <si>
    <t>SKEQYGKMLYAYQATGDDEGEISVSEGEEVVLVEPDDGWMHVRAAGGDEGLVPAAYVEALP-</t>
  </si>
  <si>
    <t>VAE_2739</t>
  </si>
  <si>
    <t>SSEPRGKMLYTYQAGGDDADEVTVEDGDDVVIVEPDDGWMKVRFAGGKTGLVPAAYVEAAAA</t>
  </si>
  <si>
    <t>VAE_2740</t>
  </si>
  <si>
    <t>KKVRRGRMLYSYTASGDDEEEISMSEGQEVVIIEPDDGWTEVRLAAGQEGLVPASYIETL-P</t>
  </si>
  <si>
    <t>VAE_2741</t>
  </si>
  <si>
    <t>KPKPYGRMLYAYEANHDDEGEISTEDGQEVVIVEADDGWMWVQAAGGQTGLVPSSYLESLAL</t>
  </si>
  <si>
    <t>VAE_2742</t>
  </si>
  <si>
    <t>ASLQRVTALFDYSATQDDNGELSFARGDTIEVIEK-NAWWRGELASGVEGIFPANYVREMN-</t>
  </si>
  <si>
    <t>VAE_2743</t>
  </si>
  <si>
    <t>VDGMKVIALYDYVARRDDANELSFQTGDVINVQSIESRWWTGETAEGKIGSFPCNYVQIGIA</t>
  </si>
  <si>
    <t>VAE_2744</t>
  </si>
  <si>
    <t>DSTIRVRALNDYAATEDDPHELSFNRGDLIEVIEKDNEWWKGECASGQQGIFPVNYVKLLNT</t>
  </si>
  <si>
    <t>VAE_2745</t>
  </si>
  <si>
    <t>QCLFHVRALYDYQAENDDDVELSFYQGDVISVTDQ-ESWWRGEMAKGKVGLFPFNYVKMLVN</t>
  </si>
  <si>
    <t>VAE_2746</t>
  </si>
  <si>
    <t>DSLQRVRALADYTASNDDPEELSFRRGDLIEVVES-NEWWKGEYAGGQQGIFPANYVKLLDT</t>
  </si>
  <si>
    <t>VAE_2747</t>
  </si>
  <si>
    <t>PIEEFVEALRDCSAQMDDGTELSIHIGDIFVVMMKDDDWWLGENATGLKGVFPINYIAPVPE</t>
  </si>
  <si>
    <t>VAE_2748</t>
  </si>
  <si>
    <t>QQTISVMALYDYQAQNDDDHELSFTQGDIISVTDKTDDWWHGEVAKGVHGMFPKNYVKPQLD</t>
  </si>
  <si>
    <t>VAE_2749</t>
  </si>
  <si>
    <t>NPKDRVKALFDYRANDDDQGELSFEEGDMINVISKTENWWEGELARGSTGLFPSPYVTSYAD</t>
  </si>
  <si>
    <t>VAE_2750</t>
  </si>
  <si>
    <t>ETVCTCRALFDYTAS-DDDEELSFRAGDKIQVVFRDEEWWKGEMAGGQRGFFPSSYVVTLDP</t>
  </si>
  <si>
    <t>VAE_2751</t>
  </si>
  <si>
    <t>NPKDMVRALYDYRANHDDQGELSFEEGDVIKVRGAIEEWWKGEIARGKTGYFPSEYVGSLAL</t>
  </si>
  <si>
    <t>VAE_2752</t>
  </si>
  <si>
    <t>GSLALVIALFDFKGVQDDDGDLSFFKGDTIVVIEK-NAWWRGSVADGHVGNFPANRVEKAF-</t>
  </si>
  <si>
    <t>VAE_2753</t>
  </si>
  <si>
    <t>VDVWRVIALYDFVGVEDDAGDLSFQTGDVINVTDKESTWWTGKLAEGKEGIFPANFVEIFIA</t>
  </si>
  <si>
    <t>VAE_2754</t>
  </si>
  <si>
    <t>ESVAKVIALFDFEGVEDDAGDLSFNRGDKIEVIEKTNEWWKGRLAGGDEGSFPANYVEKLL-</t>
  </si>
  <si>
    <t>VAE_2755</t>
  </si>
  <si>
    <t>SGVGRVIALYDFQGVQDDPGDLAFSKGDVIRVTRKTGEWWRGKLAHGREGIFPANYVEMA-D</t>
  </si>
  <si>
    <t>VAE_2756</t>
  </si>
  <si>
    <t>ESVAWCIALFDFKGVQDDPGDLSFRRGDTIEVIEK-NEWWKGSLAGGQEGMFPANRVEKLT-</t>
  </si>
  <si>
    <t>VAE_2757</t>
  </si>
  <si>
    <t>PIEEFYEALYDFPPQEDDGTDLSFHKGDIIVVMEMLDDWWLGFNADGLKGVFPLNFIEPVPE</t>
  </si>
  <si>
    <t>VAE_2758</t>
  </si>
  <si>
    <t>SGVGRVIALYDFQGQQDDPGDLSFSKGDVIRVTRRTDDWWDGKLAHGKKGMFPANFVERV-R</t>
  </si>
  <si>
    <t>VAE_2759</t>
  </si>
  <si>
    <t>NPTAKVIALYDFKGQQDDAGDLDFEKGDMIKVTEKINDWWTGQIARGRTGSFPANYVELYR-</t>
  </si>
  <si>
    <t>VAE_2760</t>
  </si>
  <si>
    <t>ETVFRCRALYDFESSEDDEGDLSFRKGDKILVVDKSSEWWKGKLAGGQRGNFPANRVELL-G</t>
  </si>
  <si>
    <t>VAE_2761</t>
  </si>
  <si>
    <t>NPVDRVKALYDFRGVQDDQGDLSFEEGDVIKVTEKIIEWWKGQLAGGKTGIFPSNFVESYA-</t>
  </si>
  <si>
    <t>VAE_2762</t>
  </si>
  <si>
    <t>DHTSLVKALYDYEAEADDPGELSMAEDEALYVYETDDDWLLVKSADGVVGYVPGNYVEATTG</t>
  </si>
  <si>
    <t>VAE_2763</t>
  </si>
  <si>
    <t>VHISKVKALYDYEARNDDANELSIQEDEVLNVYSIEDDWLLVRTAEGKAGSVPANYVEIGIA</t>
  </si>
  <si>
    <t>VAE_2764</t>
  </si>
  <si>
    <t>EHNATVKALYDYDASADDDGELSVSEDELLLVFDREDDWILVKVAGGEAGFVPGNYVEDSLA</t>
  </si>
  <si>
    <t>VAE_2765</t>
  </si>
  <si>
    <t>QHTSTVKALYDYEASTDDEGELSIVEDEVLYVFDQDDDWILVSSA-GKAGFVPGNYVEEATG</t>
  </si>
  <si>
    <t>VAE_2766</t>
  </si>
  <si>
    <t>ERTATVRALYDYEASADDDEELSVSEDEALHVFDTDDDWILVSSAGGVVGFVPGNYVEAHDG</t>
  </si>
  <si>
    <t>VAE_2767</t>
  </si>
  <si>
    <t>PIESFVEALYDYQAQADDGTELSFHEDSIIVVMEKTSEWLVTQNATGLIGVLPLNYYEPVPE</t>
  </si>
  <si>
    <t>VAE_2768</t>
  </si>
  <si>
    <t>PHNSSVKALYDYEAQADDEGELSIVEDEILDVFDKDGDWILVHSAMGKYGYVPGNYIEEALE</t>
  </si>
  <si>
    <t>VAE_2769</t>
  </si>
  <si>
    <t>IPKSKVTALYDYEANADDPGELSMSEDEALYVYGTEDDWLLVQSARGEAGYVPSNYVEATAA</t>
  </si>
  <si>
    <t>VAE_2770</t>
  </si>
  <si>
    <t>EQVSTGRALYDYEASADDPEELSVREDEELLVYDRSDDWLLVRLAGGKAGFVPANYVEELDP</t>
  </si>
  <si>
    <t>VAE_2771</t>
  </si>
  <si>
    <t>EPKSTVNALYDYEASNDDPGELSVEDDEVLDVYGADDDWLLVQQARGKTGFVPSNYVEEYAL</t>
  </si>
  <si>
    <t>VAE_2772</t>
  </si>
  <si>
    <t>CSPKRGLALYDFAATNDDDDELTVAEGQVVEITENKKDWLRAKHASGKVGLVPHNYIDMRK-</t>
  </si>
  <si>
    <t>VAE_2773</t>
  </si>
  <si>
    <t>VDGKKMAALYDFVAERDDADELTCQTGEQVNIISPESDWLTCYTAEGEPGLVPANYVQIDRA</t>
  </si>
  <si>
    <t>VAE_2774</t>
  </si>
  <si>
    <t>IS-KRILALNDFAAEADDPDELAITEGAVVEIVEYNSDWWIIMSASGKHGLVPESYLDIEQT</t>
  </si>
  <si>
    <t>VAE_2775</t>
  </si>
  <si>
    <t>FVLFWGTVLYDFQAENDDKDELDIVEGETLYIIDQKKDWWRCRKAQGDEGLVPESYVKFRRM</t>
  </si>
  <si>
    <t>VAE_2776</t>
  </si>
  <si>
    <t>CSLKRGRALSDFTAGADDDDELAMRAGEEVEIVESKEDWMKIRLAGGQQGLVPESYVDYERT</t>
  </si>
  <si>
    <t>VAE_2777</t>
  </si>
  <si>
    <t>PIEKFYEALYDFSAQLDDGDELGFHEGQIVCLAEKDDEWALVFNATGLKGLTPLDYYAPVPE</t>
  </si>
  <si>
    <t>VAE_2778</t>
  </si>
  <si>
    <t>IV-KHGTALYDFQAQNDDNDELTIVEGQHVDIIDYNDEWIICRVAQGMEGLIPENYLKFQLR</t>
  </si>
  <si>
    <t>VAE_2779</t>
  </si>
  <si>
    <t>APKFKCKSLYDFFANHDDDDELTVEQGQVLEITGYTEDWWRAQKASGKTGLVPSQYIDIDAV</t>
  </si>
  <si>
    <t>VAE_2780</t>
  </si>
  <si>
    <t>AKVKTVRALYDFTASDDDEDELKIRAGEEVLIVTYTLDWCKCMLAGGQRGLVPASYVDFLDP</t>
  </si>
  <si>
    <t>VAE_2781</t>
  </si>
  <si>
    <t>NPKKMCKALYDFIANHDDQDELNIEQGEMVKIVGAIIDWLICQIARGSTGLVPSSYVGSQAN</t>
  </si>
  <si>
    <t>VAE_2782</t>
  </si>
  <si>
    <t>ASKKRVRALFDFAGSSDDEEELSFRAGDEIYVTNEVLGWWMGE-AHGMQGLFPTPYTEILNT</t>
  </si>
  <si>
    <t>VAE_2783</t>
  </si>
  <si>
    <t>VDGKKVRALYDFVGSSDDAEELSFQAGDEINVVNEVLGWWMGE-AEGKRGLFPTPYTEILIA</t>
  </si>
  <si>
    <t>VAE_2784</t>
  </si>
  <si>
    <t>RSKKRIKALNDFTGGSDDLDELSFNTGDVIEVVNEVLDWWMGE-ADGERGLFPTPYTEIMNT</t>
  </si>
  <si>
    <t>VAE_2785</t>
  </si>
  <si>
    <t>AGRKSVRALYDFSGSDDDDDELSFKAGDEIVVLNEVLDWWMGESADGKRGLFPTPYTEILTI</t>
  </si>
  <si>
    <t>VAE_2786</t>
  </si>
  <si>
    <t>DTKKRMKALEDFTGGSDDTGELSFFSGDVIAVVNEVLGWWMGE-AGGQRGLFPTSYTETMNT</t>
  </si>
  <si>
    <t>VAE_2787</t>
  </si>
  <si>
    <t>PIYKFVRALYDFEPQSDDGTELSFHAGDIILVINEVLGWWMGE-ATGKKGLFPTNYTEPVPE</t>
  </si>
  <si>
    <t>VAE_2788</t>
  </si>
  <si>
    <t>RGKKSVRALYDFSGSSDDDEELSFTAGDEIVVVNEVLGWWMGE-ADGKRGLFPTPYTEAVLI</t>
  </si>
  <si>
    <t>VAE_2789</t>
  </si>
  <si>
    <t>RPRKRVRALYDFAGS-DDDDELNFKAGDEIQVLNEVLDWWMGE-ARGKQGLFPTNYTEIVNA</t>
  </si>
  <si>
    <t>VAE_2790</t>
  </si>
  <si>
    <t>ETKKTMKALYDFTHGSDDTQELSFNKGDQIAVVNEVLGWWMGE-AGGQRGLFPTSYTETRDP</t>
  </si>
  <si>
    <t>VAE_2791</t>
  </si>
  <si>
    <t>NPTKMVCALYDFRGSSDDQSELSFEEGDQIKVVNEVLGWWMGE-ARGKRGLFPTNYTESYAL</t>
  </si>
  <si>
    <t>VAE_2792</t>
  </si>
  <si>
    <t>RQGRRYRALYDYDAEDDDFDEVSFSEGDVIQNCYSIDGWMTGMVARGAVGMLPANYVELAHI</t>
  </si>
  <si>
    <t>VAE_2793</t>
  </si>
  <si>
    <t>SKMTVMRAMYDYEAQDDDVDEVSFKEGDIIINCTIVGGWMRGTVARGKFGMLPANYVQPVK-</t>
  </si>
  <si>
    <t>VAE_2794</t>
  </si>
  <si>
    <t>GALKVAVAIYGYNKADDDSTELTFKEDEIVTVCNEVDRWWMAEVANLRSHLFRANHVQPISS</t>
  </si>
  <si>
    <t>VAE_2795</t>
  </si>
  <si>
    <t>DSARVYRAVFDYAAGDDDSDEVTFKDGDVIENIQVVDGWYFGMRASGTQGILPSNYVDKENT</t>
  </si>
  <si>
    <t>VAE_2796</t>
  </si>
  <si>
    <t>NSGRVYRAEYDYDANDDDPDEVSFEKGDVIINCQMPDGWLTGRCARGGTGKLPSNYVELAQI</t>
  </si>
  <si>
    <t>VAE_2797</t>
  </si>
  <si>
    <t>RSPRVVRAIYDYDAQDDDSDEVTFKEGDIIFNCTIVDGWMQGMVARGEVGMLPANYVQPVEI</t>
  </si>
  <si>
    <t>VAE_2798</t>
  </si>
  <si>
    <t>VGFRRYRALYDYDARDDDPDEVSFQEGDLIINCTIIDGWMQGTCARGEWGMLPANYVELAQI</t>
  </si>
  <si>
    <t>VAE_2799</t>
  </si>
  <si>
    <t>GMGLTYKALYDYSADDDDDDEVSFREGDLIVDVESIDGWMTGTVARGQWGMLPANYVEQQ-G</t>
  </si>
  <si>
    <t>VAE_2800</t>
  </si>
  <si>
    <t>AEPLVAKAMYDYEAADDDSDELTFKEDDLITEVESVDDWWTGTAARLRTGLLPSNYVRMI-F</t>
  </si>
  <si>
    <t>VAE_2801</t>
  </si>
  <si>
    <t>SRGPTYQALYDYEADDDDVDEVSFRDGDLIINVTQIDGWMTGTVARGQTGMLPSNYVERAK-</t>
  </si>
  <si>
    <t>VAE_2802</t>
  </si>
  <si>
    <t>MGPCIVIARFEYKAVEDDPGALAILKGELLELLDDSKPWWKVRKA-GAAGYVPSNYVKKSHI</t>
  </si>
  <si>
    <t>VAE_2803</t>
  </si>
  <si>
    <t>LDEEAVVAKYDFVAQEDDANELTLQKDEEYFIVDKHDDWWLARNAHNQVGYIPSNYLRPVKA</t>
  </si>
  <si>
    <t>VAE_2804</t>
  </si>
  <si>
    <t>TANKVAVVLHDFNPASDDSHEMSLKKNDRVTVINDSTGWRKAENANNRSGLVPTTFLEEISS</t>
  </si>
  <si>
    <t>VAE_2805</t>
  </si>
  <si>
    <t>DSAKRVVAVFDFAAGADDRRELSLIRNERLE-IQDSNHWWKVIRASRKQGYVPRNYVRKDNT</t>
  </si>
  <si>
    <t>VAE_2806</t>
  </si>
  <si>
    <t>NGKQIVKAVSDFDAVTDDPGELNLELNELLELIDDSGNWWKVQKARGGTGYVPANYVKKSEL</t>
  </si>
  <si>
    <t>VAE_2807</t>
  </si>
  <si>
    <t>MGPKIVVALFDFLAQEDDNGELSLLKNERLEIIDDTRRWWKARNAKDEAGYVPSNYVKKSEI</t>
  </si>
  <si>
    <t>VAE_2808</t>
  </si>
  <si>
    <t>LDG-IVIATYAYVAREDDANHLA-QKGEQLRLLDD-R-WWKVRKAEGEVGYVPSNYVKISKA</t>
  </si>
  <si>
    <t>VAE_2809</t>
  </si>
  <si>
    <t>RNVVLVIARYNYSATDDDDQQLTVMKGEEYVLLDDSSHWW-VKKADGQEGYVPSNYVREEKP</t>
  </si>
  <si>
    <t>VAE_2810</t>
  </si>
  <si>
    <t>SNVKLVVVLYDFGKTEDDSSELSLKKDERYVVVDQSKHWW-VKKADEQSGYVPSNFVHEEVS</t>
  </si>
  <si>
    <t>VAE_2811</t>
  </si>
  <si>
    <t>RRVFYVIAIYNYKAEEDDEHQLTVTKGEEYMLLDDSEHWWRVRKAQGQVGYVPANYVRREKP</t>
  </si>
  <si>
    <t>VAE_2812</t>
  </si>
  <si>
    <t>SETCEVQALADYEGEPDDPGELSFSPGDVIIVITDTQDWWEGMLAQGKYGMFPANYVKL-HD</t>
  </si>
  <si>
    <t>VAE_2813</t>
  </si>
  <si>
    <t>PDGEKVRAEYPFEAQNDDANELGIKTGDIFTILSKEDLWWYGEEANGEFGLFPAKYIEIVPA</t>
  </si>
  <si>
    <t>VAE_2814</t>
  </si>
  <si>
    <t>TARKVAVVAHPFNAASDDSDSICLKVDERVTILNEVTGCYMAE-ANTRSGLVAATFTEVISS</t>
  </si>
  <si>
    <t>VAE_2815</t>
  </si>
  <si>
    <t>DSAARALAVFNFAAGADDRRDLPFKRGAVIT-LQVTNGWWFGELANAKQGLIPRHNVEKENT</t>
  </si>
  <si>
    <t>VAE_2816</t>
  </si>
  <si>
    <t>KPKDIVKALSDYDANTDDPGELPFKEGDVIKLIARPSDWWQGELARGKTGLFPSQYVKLSQG</t>
  </si>
  <si>
    <t>VAE_2817</t>
  </si>
  <si>
    <t>SEPTKAQAQAPFFARQDDPNHLPFKPGEIITILSKSDGWWEGELANDKYGLVPYNHVEIDE-</t>
  </si>
  <si>
    <t>VAE_2818</t>
  </si>
  <si>
    <t>LDGTKVTALYDYVGRTDDANELSFQTGDQINVFSSEMDWWTGALAEGKVGSFPAKYVQITIA</t>
  </si>
  <si>
    <t>VAE_2819</t>
  </si>
  <si>
    <t>AYLQQCRALYDYKETEDDDSELSFRKGDKIVVTERDSDWW-GKVADGVEGWFPDNYVMEL--</t>
  </si>
  <si>
    <t>VAE_2820</t>
  </si>
  <si>
    <t>SEPKEAVMSYQFEATQDDDDDLTFKKNNTVTLLEEAKGWVEGEAANDREGLCPSNFVEEI--</t>
  </si>
  <si>
    <t>VAE_2821</t>
  </si>
  <si>
    <t>MRMPYVRALYDYEKMDDDESELSFFEGDTIKVHIFGEDWWRGGKA-GMVGYFPSQYVTYLTN</t>
  </si>
  <si>
    <t>VAE_2822</t>
  </si>
  <si>
    <t>MSPIVVKALYDYDAQDDDFDEVSFIEGDVIQNCDPSDGWMEGRCARGGVGMLPANYVELAHI</t>
  </si>
  <si>
    <t>VAE_2823</t>
  </si>
  <si>
    <t>SKGRKYRAMYAYEARNDDSDEVSFTEGDILIVVDIGPNWWTVRVARNKFGMLPANYLEPVKE</t>
  </si>
  <si>
    <t>VAE_2824</t>
  </si>
  <si>
    <t>GAHKKAVAIYGYNGASDDSESLTFKEDELVTVCNSVENWWMVEVANPRSTLIPATNLQVISS</t>
  </si>
  <si>
    <t>VAE_2825</t>
  </si>
  <si>
    <t>DSAARVLAVFNYAAQDDDSDEMTFDEGDVIEVIQPIDDWWFAIRASATQGILPSNYVEKENT</t>
  </si>
  <si>
    <t>VAE_2826</t>
  </si>
  <si>
    <t>NSKTVVIAQYDYDAQDDDPDEVSFEKGDVIFNCTSIDDWLQATCARGGTGKAPSNYVELSQI</t>
  </si>
  <si>
    <t>VAE_2827</t>
  </si>
  <si>
    <t>ASGTKYKAIYAYDANDDDSDEVTFVEGDVLFVCDPTDNWWTVKCARDGVGMLPANYVELVEI</t>
  </si>
  <si>
    <t>VAE_2828</t>
  </si>
  <si>
    <t>SGGTVVKALYDYDAQDDDADEVSFTEGDTIILCDIMDGWMTGRCARGKFGMLPANYVELSKA</t>
  </si>
  <si>
    <t>VAE_2829</t>
  </si>
  <si>
    <t>GNLRVLRALYDYSAQDDDDDEVSFAEGDLIVDVDQSDGWMDGKVARGQWGMIPANYVEEHF-</t>
  </si>
  <si>
    <t>VAE_2830</t>
  </si>
  <si>
    <t>GNPKEWRAMYTYSAQSDDSDELTFKEGELITVVDDVDDWWDKKAAREQWLMIPSNYVRERVS</t>
  </si>
  <si>
    <t>VAE_2831</t>
  </si>
  <si>
    <t>SMHRVWRALYDYEAQDDDEDEVSFYEGDLIINVDSIDGWMRGRVARGQTGMLPSNYVERAKN</t>
  </si>
  <si>
    <t>VAE_2832</t>
  </si>
  <si>
    <t>SGTCSVQALYDYDAPDDDPYELTFSPGDVIIIIHDTQSWWQGMCAQGKYGIFPANYVKL---</t>
  </si>
  <si>
    <t>VAE_2833</t>
  </si>
  <si>
    <t>PKGEKANAEYDFVSQNDDANELSIKTGAIFNVSSKEDGWWTGENANGEFGLFPANFIEPV--</t>
  </si>
  <si>
    <t>VAE_2834</t>
  </si>
  <si>
    <t>TARKVAVCAYAFNGASDDSDDISLKVDLRVTVLNEVDGGFMEE-ANRRSGLVPATFVEVISS</t>
  </si>
  <si>
    <t>VAE_2835</t>
  </si>
  <si>
    <t>DSAARALAVFDFAGGADDDRDLSFKRGEVITVLQVTNGWYFGERANGKQGLFPRNNVEKINT</t>
  </si>
  <si>
    <t>VAE_2836</t>
  </si>
  <si>
    <t>KPKSIVKALSDFDGETDDPWELSFKEGDVIKIIARDSNWWQGRIANGKTGIFPSEFVELS--</t>
  </si>
  <si>
    <t>VAE_2837</t>
  </si>
  <si>
    <t>SGGTKAQSQFDFDGVQDDPDDLSIKPGSIITVLKDSDGWYQGECANGRYGLFPANFVEII--</t>
  </si>
  <si>
    <t>VAE_2838</t>
  </si>
  <si>
    <t>VDGTKVTALYDYVARNDDANELTFQTGDQINIISSEMRWWTGSTAHGKVGSFPANYVQIQRR</t>
  </si>
  <si>
    <t>VAE_2839</t>
  </si>
  <si>
    <t>KNYQLCRALYDYSATEDDEGELDFRAGDKIVITERDSAWW-GKLADGVEGQFPANYVSELLV</t>
  </si>
  <si>
    <t>VAE_2840</t>
  </si>
  <si>
    <t>SEPKLARVIYTFESTQDDSDDNSLKAGETVTVLEEAGGWFGGELANDREGLLPSNFVEEIKF</t>
  </si>
  <si>
    <t>VAE_2841</t>
  </si>
  <si>
    <t>AHFPCGRALYDYEAECDDDGELIFRAGDTIKIYIFEGNWWRGCLA-GNTGYFPSNYVTML--</t>
  </si>
  <si>
    <t>VAE_2842</t>
  </si>
  <si>
    <t>EQPCPARALFEFEGKSDDPFELLVIEGAVVRVVEEDDGWWKVMDASGEVGLVPASYIELTQW</t>
  </si>
  <si>
    <t>VAE_2843</t>
  </si>
  <si>
    <t>VKGRKARMIYDYEGRNDDGFELSIQELTILQLLSEDGGGSLAATATGGKGLIPATYVQIVPE</t>
  </si>
  <si>
    <t>VAE_2844</t>
  </si>
  <si>
    <t>TARPKSRMIYDYSATDDDSDEVSLKESDVLTILKPDGDGIMIEDANKRSGLVPTTYVTVISS</t>
  </si>
  <si>
    <t>VAE_2845</t>
  </si>
  <si>
    <t>ESAARARVVFDYAGGADDERELSVDEDDVIEILQEDDGGIKVEDASGKQGLVPRTYIDYENT</t>
  </si>
  <si>
    <t>VAE_2846</t>
  </si>
  <si>
    <t>EGSGQARVLFDYDGESDDPFELSVEKGAVIRVVAEDDGWLKVQDASGEDGLVPATYIELSAD</t>
  </si>
  <si>
    <t>VAE_2847</t>
  </si>
  <si>
    <t>EQGPKARMIFDYEGKNDDAFELSLTELDVLRILSEDGGGSKVETASGAVGLVPATYYRIIKE</t>
  </si>
  <si>
    <t>VAE_2848</t>
  </si>
  <si>
    <t>EKGLKARALYAFEGRSDDAFELEVQEGAVVRVVSEDDGWWKVSTASGNAGLVPASYIEISQA</t>
  </si>
  <si>
    <t>VAE_2849</t>
  </si>
  <si>
    <t>GNYRPARALYGFSRTSDDEFELTAFAGQAVDVIYEDDGWWKVSDADGELGLVPASYLEFTTD</t>
  </si>
  <si>
    <t>VAE_2850</t>
  </si>
  <si>
    <t>GERRPARVIYDYSATDDDYFEISLGASDAIIILHDDDGGMKVEDADPEMGLVPATYLRDIKS</t>
  </si>
  <si>
    <t>VAE_2851</t>
  </si>
  <si>
    <t>AHTRSARALYGFEQKSDDEFELTASAGQTVMVIEEDDGWWKVCDAHGELGLVPASYLEFTAD</t>
  </si>
  <si>
    <t>VAE_2852</t>
  </si>
  <si>
    <t>DMGLSAIALDDYDAGEDDDNEISFLEGALITQIEYISDWLQGMCAAGKCGLFPGMYVKL-ED</t>
  </si>
  <si>
    <t>VAE_2853</t>
  </si>
  <si>
    <t>LEDTVAVATYSYEAAEDDDGELEFPEGDIITEIEKVDGWWTGYNAAGEKGLFPARHMENVTE</t>
  </si>
  <si>
    <t>VAE_2854</t>
  </si>
  <si>
    <t>TAGLVMVWIYAYEPAEDDEDELTLKVEDRVVEIEEVDGWWSGKYANKRSGMFPATQVEVISS</t>
  </si>
  <si>
    <t>VAE_2855</t>
  </si>
  <si>
    <t>DSGAVAVAVFNYAAAADDDDELTFDRGDVITEDEEVNGWWFGIGASGKQGLFPANFVESEET</t>
  </si>
  <si>
    <t>VAE_2856</t>
  </si>
  <si>
    <t>DGGTIASAQSDYDAGDDDDNEITFLKGALITEIEAVGGWLWGCCACGKTGLFPGNYVKSRQG</t>
  </si>
  <si>
    <t>VAE_2857</t>
  </si>
  <si>
    <t>DKDIVMVAISAYDAAEDDDDELTFLEGDLITQIEEVDGWWQGTCAAGKFGLFPGMFVELPHE</t>
  </si>
  <si>
    <t>VAE_2858</t>
  </si>
  <si>
    <t>DGDTKAIALYDYDAEEDDDSEISFLEGAQITEIEQISDWSTGYTAAGEFGLFPGEYVQLQQG</t>
  </si>
  <si>
    <t>VAE_2859</t>
  </si>
  <si>
    <t>GEGVCAGALWDYQATDDDENEISFPEGAKITEIENIHDWY-GKSADGHEGLFPGEYVLMA--</t>
  </si>
  <si>
    <t>VAE_2860</t>
  </si>
  <si>
    <t>GHGIVVVVSWSYEAAEDDCDELDFSEGDDIVEIEEVSGWWGGTAADGRTGMFPGNRVEVPK-</t>
  </si>
  <si>
    <t>VAE_2861</t>
  </si>
  <si>
    <t>AEGLAAIALWDYEAEEDDDNEISFPEGATITEIEQASDWYSGGYAAGDTGLFPANYVTSFEN</t>
  </si>
  <si>
    <t>VAE_2862</t>
  </si>
  <si>
    <t>SGSNQAIALYTFDGDQDDPGDLSFKKGDVIEIVKRGQTDDTGRVANGVEGIFPANYVELV--</t>
  </si>
  <si>
    <t>VAE_2863</t>
  </si>
  <si>
    <t>PKGEKAVALYTFIGQQDDAGDLGFQKGDIITILKKSDDDWTGRNAGNREGIFPANYVELN--</t>
  </si>
  <si>
    <t>VAE_2864</t>
  </si>
  <si>
    <t>TATPQVVAKYDFNAAQDDSGDLPFRKGERITVLKKTTDWWTGRVAGNREGIFPANFVRVI--</t>
  </si>
  <si>
    <t>VAE_2865</t>
  </si>
  <si>
    <t>ASAARAVALFNFAGGADDRGDLDFRKGDKITILQRTNTWWTGIIAGARQGNFPANYVEKVN-</t>
  </si>
  <si>
    <t>VAE_2866</t>
  </si>
  <si>
    <t>HGADQAVALYTFDGEEDDPGDLRFRKGDVITIVKRSQTDWTGRIAGDKTGIFPANYVEAV--</t>
  </si>
  <si>
    <t>VAE_2867</t>
  </si>
  <si>
    <t>SAANKAVALYTFDGDQDDSGDLSFRKGDVITILKKSQDWWTGRVAGDREGIFPANYVELSSS</t>
  </si>
  <si>
    <t>VAE_2868</t>
  </si>
  <si>
    <t>VGGSKAIALYTFDGEQDDAGDLSFKKGDVIEIVKRSQQNDTGRTANGEEGIFPANYVEYV--</t>
  </si>
  <si>
    <t>VAE_2869</t>
  </si>
  <si>
    <t>INTPQAIALYTFSGEEDDDGDLSFKKGDVIVIIKRTEVDDTGRVANGQVGIFPANYVELVF-</t>
  </si>
  <si>
    <t>VAE_2870</t>
  </si>
  <si>
    <t>SAPNQAVALYDFGAEDDDSGDLPFNKGEVITILKRTKQWWTGRAADDREGIFPANYVTLV--</t>
  </si>
  <si>
    <t>VAE_2871</t>
  </si>
  <si>
    <t>AHTPQAIALYTFKGEQDDEGDLSFKKGDVIDIIKRTEQDDTGRIANGQEGIFPANYVELV--</t>
  </si>
  <si>
    <t>VAE_2872</t>
  </si>
  <si>
    <t>SEPCEVQALADYEAVPDDPGELSFSPGDVIIIITDTQNWWEGDGAQGKVGMVPYNYVKL-HD</t>
  </si>
  <si>
    <t>VAE_2873</t>
  </si>
  <si>
    <t>PKGEKANSEYDFEPQNDDATELTCKTGQILFQSSKEDGWWYVENANGEFGRIPANFLQPVEA</t>
  </si>
  <si>
    <t>VAE_2874</t>
  </si>
  <si>
    <t>TARKVAVSAHAFNPASDDSDDVCLKVDTRVTVLNEVTGCMIAE-ANRRSQLFAATFTEVISS</t>
  </si>
  <si>
    <t>VAE_2875</t>
  </si>
  <si>
    <t>DSAARALVVFDFASGADDRDELPFKRGEVIEVLQV-NGWYFAERANAKQGLFPRHWVEKENT</t>
  </si>
  <si>
    <t>VAE_2876</t>
  </si>
  <si>
    <t>KPKSIVKALGDFDAETDDPGELNFKEGDVIKIIARDSSWWQGRCARGKTGYVPSAYVKLSQV</t>
  </si>
  <si>
    <t>VAE_2877</t>
  </si>
  <si>
    <t>SEPCKAQSQFDFESRNDDPDELAIKPGAILIVLHDSDGWYEAEVANDKVGLFPYNIIEI-E-</t>
  </si>
  <si>
    <t>VAE_2878</t>
  </si>
  <si>
    <t>VGGPKVTALYDYVARNDDANELSFQTGDLINIISSEPNWWTGATAEGEFGMVPGNYVQIQIA</t>
  </si>
  <si>
    <t>VAE_2879</t>
  </si>
  <si>
    <t>KFLVQLRALYDYMATEDDDSELSFRKGDTIVIVERDSNWWRGKLADGVEGFVPKNYVSEL--</t>
  </si>
  <si>
    <t>VAE_2880</t>
  </si>
  <si>
    <t>SEPNEAVVIYQFEGTQDDSDLITLKENETVTVLHDAKGWVGKELANEREGLFPSTFVEEI--</t>
  </si>
  <si>
    <t>VAE_2881</t>
  </si>
  <si>
    <t>MRFPCCRALYDYEAPCDDESELSFREGDTIKIVLM-MYWWIGGLA-GNAGFVPSAYVRYLVN</t>
  </si>
  <si>
    <t>VAE_2882</t>
  </si>
  <si>
    <t>SGSNQAIALFTFDGDQDDPGDLRFKKGDVITIIKK-QTDDTGRVAGGREGIFPANYVELV--</t>
  </si>
  <si>
    <t>VAE_2883</t>
  </si>
  <si>
    <t>PKGTKAVALYTFIAEQDDAGDLGFRKGDIITILKRSDDWWTGRNANGKEGIFPANYVELD--</t>
  </si>
  <si>
    <t>VAE_2884</t>
  </si>
  <si>
    <t>TALPKGVAKHDFNAEQDDSGDLSFPKGQVIVVLKRTTDWWTGRVANTMSGIFPANFVKVI--</t>
  </si>
  <si>
    <t>VAE_2885</t>
  </si>
  <si>
    <t>DSAARAVALFNFAADQDDSGDLAFDKGDNIEILQKTNTWWTGRIANAHQGNFPANYVELV--</t>
  </si>
  <si>
    <t>VAE_2886</t>
  </si>
  <si>
    <t>HGADQAIALFTFDGEQDDPGDLRFKKGDVITIIKKSVTDDTGRIANGATGIFPANYVEMV--</t>
  </si>
  <si>
    <t>VAE_2887</t>
  </si>
  <si>
    <t>SGANKAVALFTFDADQDDSGDLGFSKGDVIIILKRSDDWWTGRVANDVEGIFPANYVELA--</t>
  </si>
  <si>
    <t>VAE_2888</t>
  </si>
  <si>
    <t>VGGSKAIALYTFDGEQDDAGDLPFKKGDVITIIKKSVTNDIGRTAGGREGIFPANYVELV--</t>
  </si>
  <si>
    <t>VAE_2889</t>
  </si>
  <si>
    <t>LNIGQAIALYSFEGEQDDDGDLPFKKGDVITIVKKTAVDDTGKVAGGREGIFPANYVELV--</t>
  </si>
  <si>
    <t>VAE_2890</t>
  </si>
  <si>
    <t>SEPNQAVALYSFGAVQDDSGDLSFRKGEVIVVLKKTKQWWTGRIANSKEGIFPANYVKLV--</t>
  </si>
  <si>
    <t>VAE_2891</t>
  </si>
  <si>
    <t>LQLLQAIALYSFKGEQDDEGDLPFKKGDVITIVKKTEQDDTGRIAGGREGIFPANYVELV--</t>
  </si>
  <si>
    <t>VAE_2892</t>
  </si>
  <si>
    <t>RQPYKAKALYSYDAEQDDPMEVSFSQGENLRVDDITERWWKAKRANGKTGIIPSNYVQLSEM</t>
  </si>
  <si>
    <t>VAE_2893</t>
  </si>
  <si>
    <t>VFPYTMKALYAYEADSDDAYELSFFQGDILNVSDSEDDWWTAKVATGMTGIIPSNYLELVDA</t>
  </si>
  <si>
    <t>VAE_2894</t>
  </si>
  <si>
    <t>TFRKVVKTIYDYQQASDDSDYLTFKQDDILT-GNIEERWRKAERAGPRTQLIPSTFVELISS</t>
  </si>
  <si>
    <t>VAE_2895</t>
  </si>
  <si>
    <t>DSAARVLALFDYAAGSDDIYELSFDQGDVLEVIQVNGRWWKAKRAGGKCGNIPRNYVEKENT</t>
  </si>
  <si>
    <t>VAE_2896</t>
  </si>
  <si>
    <t>NFPYKAKALYSYDANSDDQYEVSFEEGEVLKVSDISENWWKAKRAGGKIGIAPVNYVEASRG</t>
  </si>
  <si>
    <t>VAE_2897</t>
  </si>
  <si>
    <t>RFNYPVKALYDYDAESDDAYELSFVQGDILRVSDDEERWWKAKRAGGKTGIIPSNYVELIGA</t>
  </si>
  <si>
    <t>VAE_2898</t>
  </si>
  <si>
    <t>VFPYYAKALYSYDARTDDAYEVSFYQGETLNVSSSEERWWKAKRANGCTGIIPSNYVKLSMA</t>
  </si>
  <si>
    <t>VAE_2899</t>
  </si>
  <si>
    <t>GFPYTARALYGYKADEDDDYEISFAQGELLVVGDIGGRWWDADVANGQTGIIPSNYVQLMD-</t>
  </si>
  <si>
    <t>VAE_2900</t>
  </si>
  <si>
    <t>AFTYVKRALYDYEGDSDDDYPLSFEQGDLLIIGDIEGKWWDARVARDAVGIIPSNYVELIDS</t>
  </si>
  <si>
    <t>VAE_2901</t>
  </si>
  <si>
    <t>SFPYTARALYTYEADDDDIYEISFEEGELLDVGDIEGRWWRAKFANGEVGIIPANYVQLTDD</t>
  </si>
  <si>
    <t>VAE_2902</t>
  </si>
  <si>
    <t>STELRVRSLYAYEGDGDDPDDLSFGENLVLIAPSKTGDWWYGTTASGKSGLFPKTYVEEVTP</t>
  </si>
  <si>
    <t>VAE_2903</t>
  </si>
  <si>
    <t>SIELRVRSLYPFEGQGDDPEDLSIGENVIITAPPSSGEWWHGAVATGKSGLFPKTYIKVFER</t>
  </si>
  <si>
    <t>VAE_2904</t>
  </si>
  <si>
    <t>TTELRARSLYPFEAQGDDPEELHFAENLILTVPSKKGDWWYGTVADNKKGFFPKSYIQVVTS</t>
  </si>
  <si>
    <t>VAE_2905</t>
  </si>
  <si>
    <t>DTELSVRTLYAFEADGDDPEDLSFDENLTLTAPSKTGDWWFGITASGTSGLFPRTYVDVVTP</t>
  </si>
  <si>
    <t>VAE_2906</t>
  </si>
  <si>
    <t>STEHRVRSLYAYEGDGDDPDDLSFGENMMLKAPSKSGDWWYGTTASGKSGLFPKTYVQEVQP</t>
  </si>
  <si>
    <t>VAE_2907</t>
  </si>
  <si>
    <t>STEHRVRSLYPFEAQGDDPEDLSFGENIILTAPSKSGDWWYGTVASGKSGLFPKTYIQVVKP</t>
  </si>
  <si>
    <t>VAE_2908</t>
  </si>
  <si>
    <t>STEHRVRSLYQYEGDGDDADDLSFGENVVLIAPPKSGDWWYGTVADGKSGLFPKTYVEEVQP</t>
  </si>
  <si>
    <t>VAE_2909</t>
  </si>
  <si>
    <t>STEHRVRSLYAYEGDGDDPDDLSFAENLVLLAPSKKGDWWYGTLADGKSGLFPKTYVETVTQ</t>
  </si>
  <si>
    <t>VAE_2910</t>
  </si>
  <si>
    <t>ATEHRVRSLYAFEADGDDPEDLSFAENIVLTAPSKKGDWWYGTLADGKAGFFPKTYVQVVKF</t>
  </si>
  <si>
    <t>VAE_2911</t>
  </si>
  <si>
    <t>STELRVRSLYAYEGDGDDPDDLSFGENLVLIAPSKKGDWWYGTLADGKSGLFPKTYVETVTV</t>
  </si>
  <si>
    <t>VAE_2912</t>
  </si>
  <si>
    <t>SGPCSVIAQTNFKSPQDDPSELALSPGDVIIVIRRTDNWWRGTCAQGACGMFPANHVKL-HD</t>
  </si>
  <si>
    <t>VAE_2913</t>
  </si>
  <si>
    <t>PKEEFVEALYDFVAQIDDAGFLEAQKGAIINVTSKSPDWWYGSLATNRKGVFPANYVEPVPA</t>
  </si>
  <si>
    <t>VAE_2914</t>
  </si>
  <si>
    <t>TALKVAVSLHDYNAANDDSDDVSFKVDTIVTILNEVYGWYMGE-ANNRSGLFPATYTEVISS</t>
  </si>
  <si>
    <t>VAE_2915</t>
  </si>
  <si>
    <t>DSAARVLVLFDYAAGADDRRDLPFKRGEVIE-LQVTDNWYFGIRASARQGQFPRHYVEKENT</t>
  </si>
  <si>
    <t>VAE_2916</t>
  </si>
  <si>
    <t>KPSSIVKAIADFDSETDDPSDLNFEEGDVIRVIAQIDSWWQGQIARGSTGYFPSAYVKLYQM</t>
  </si>
  <si>
    <t>VAE_2917</t>
  </si>
  <si>
    <t>SEPCLVVSLKDYQAQQDDPSDLEFKPGTIIILLEKSQGWYRGECADNRCGMFPYNYVELNED</t>
  </si>
  <si>
    <t>VAE_2918</t>
  </si>
  <si>
    <t>VDGPKVIATENFVTRFDDACELELQQGDVINVTSREDNWWEGGTAHGEAGIFPVNFVQISEA</t>
  </si>
  <si>
    <t>VAE_2919</t>
  </si>
  <si>
    <t>ANNQLVRARYTFEGTEDDDGELDLAKGDKIVVHEQDGNWWKGKLADGKEGIFPKNFVTWLVV</t>
  </si>
  <si>
    <t>VAE_2920</t>
  </si>
  <si>
    <t>SNPNLAVVLHDYGAVQDDDDDLSFKVGETVTGLERVDGWLKGELANPRMGLFPKTYVEDLKC</t>
  </si>
  <si>
    <t>VAE_2921</t>
  </si>
  <si>
    <t>APLPHVRAIYLFKGENDDEGELKLEEGDTIHVTRRIDFWWKGTLARGKVGIFPANFVCELTN</t>
  </si>
  <si>
    <t>VAE_2922</t>
  </si>
  <si>
    <t>QGPKIVRALYDFSGSSDDDGELSFSAGDEIVVLNEVLGWWMGE-ADGHRGLFPTNYTEILNI</t>
  </si>
  <si>
    <t>VAE_2923</t>
  </si>
  <si>
    <t>PDRKVVRALYDFVAG-DDADLLSFKTGDTIVVINEVLLWWMGELAGGKKGLFPSNYIEVIES</t>
  </si>
  <si>
    <t>VAE_2924</t>
  </si>
  <si>
    <t>YARLVAVAVHPYNAADDDSDLSSFKVNERITIISQLLEWWLGSLANNRRGWFPSTYVTVISS</t>
  </si>
  <si>
    <t>VAE_2925</t>
  </si>
  <si>
    <t>DSRKVVRALHDFAASADDDDQLPFKAGDEIEVYNEVLDWWMGELANGHRGLFPRTYVDVINS</t>
  </si>
  <si>
    <t>VAE_2926</t>
  </si>
  <si>
    <t>QPRKRVRALYDFSASTDDPDELSFEAGDEIRVFNEVLDWWMGELADGSRGLFPTPYVEIINL</t>
  </si>
  <si>
    <t>VAE_2927</t>
  </si>
  <si>
    <t>QGRKVVRALHDFEASTDDSDLLSFKAGDEIVVQNEVLEWWMGMLANGERGLFPSTYVQVINS</t>
  </si>
  <si>
    <t>VAE_2928</t>
  </si>
  <si>
    <t>QDTKKVRALYDFVGSSDDANELSFQAGDEIVVLNEVLGWWMGE-AEGKRGLFPTNYTELLNA</t>
  </si>
  <si>
    <t>VAE_2929</t>
  </si>
  <si>
    <t>QNIKLVKALYDFTGGSDDKEELSFRKGDQILVLNEVLGWWMGE-AGGKRGLFPTNYTEIMLD</t>
  </si>
  <si>
    <t>VAE_2930</t>
  </si>
  <si>
    <t>QQRRVVVALHDFTAG-DDSDYSRFKEGNQIIVVSDLLDWWRGVAANGRRGWFPSTYVRVISS</t>
  </si>
  <si>
    <t>VAE_2931</t>
  </si>
  <si>
    <t>YEKKYVHALYDFTGGSDDDEELSFREGDQIVVLNEVLGWWMGE-AGGKRGLFPTPYTEITVD</t>
  </si>
  <si>
    <t>VAE_2932</t>
  </si>
  <si>
    <t>SETCSFQVQYNFDACQDDPSELALSPGDLIIVITDAQNWLRGMGAQGKNGIFPYNHVKL-HD</t>
  </si>
  <si>
    <t>VAE_2933</t>
  </si>
  <si>
    <t>PKGTKARALFDRVPQNDDENHLEAQKGKIVFISSKEDGWWYGANATNEFGHFPQSYIEPVPE</t>
  </si>
  <si>
    <t>VAE_2934</t>
  </si>
  <si>
    <t>TARKVAVALHDYNPASDDSDKMSIKVDTRVTILNEVDGYWENE-ANNRSGLYPDTYTEVISS</t>
  </si>
  <si>
    <t>VAE_2935</t>
  </si>
  <si>
    <t>DSAARALALYDYASGADDRDDMSFDRGEVVE-LQVGNGWWFGIRASARQGIFPRHYVEKENT</t>
  </si>
  <si>
    <t>VAE_2936</t>
  </si>
  <si>
    <t>SPSSIAKAIYNFDSDTDDPSELNLEEGEVVRLIARIVSWWQGQIARGKTGIFPSAYVKLSAL</t>
  </si>
  <si>
    <t>VAE_2937</t>
  </si>
  <si>
    <t>SEGCYAQALYDYDPDQDDPDFMSASPGAVVIILRDADGWWRGTAAKDRYGIFPANYVELPKA</t>
  </si>
  <si>
    <t>VAE_2938</t>
  </si>
  <si>
    <t>VKGPKMTVTYAFVARRDDANELELQTGDLINVISIEFNWLTGCTAEGKAGIFPVNFVQITQA</t>
  </si>
  <si>
    <t>VAE_2939</t>
  </si>
  <si>
    <t>AFNQLVRVRFHFQATEDDDEELDLAKGDKIVVTERLGEWFEGKSADGVEGAFPASFVTELV-</t>
  </si>
  <si>
    <t>VAE_2940</t>
  </si>
  <si>
    <t>SEPNLAVALFDYEGTQDDDDDISFKVDENVTGLEDAKGWWRGEAANPREGTFPATYVEVIKH</t>
  </si>
  <si>
    <t>VAE_2941</t>
  </si>
  <si>
    <t>MRLPCVRVIFIFEAEIDDEEELILTEGDTIHVYYWGYEWFEGCFAPGCVGQFPSSFVWYLTN</t>
  </si>
  <si>
    <t>VAE_2942</t>
  </si>
  <si>
    <t>SRAFYAIVLHDFIAERDDEDELDAKAGDSIQVVAQSNEWFVAKPALGRPGLIPLSFVDIRDP</t>
  </si>
  <si>
    <t>VAE_2943</t>
  </si>
  <si>
    <t>PKVLHAVVKYDFVAECDDADELEAQTGDPLTVIAQGDEWFVAKNALGEFGLIPISFIEVRDP</t>
  </si>
  <si>
    <t>VAE_2944</t>
  </si>
  <si>
    <t>TQTFYGVVKYTFVPARDDSDELSAMVDETVTILAQVNGWFVGSPALGAAGIIPITYLEVRDP</t>
  </si>
  <si>
    <t>VAE_2945</t>
  </si>
  <si>
    <t>DSAFYAVVVFDFAAERDDPDELDADAGEVITVVAQSEEWYVAKPASGKPGLIPVSFVEVRDP</t>
  </si>
  <si>
    <t>VAE_2946</t>
  </si>
  <si>
    <t>HPAFYAIVIHDFEAERDDEDELDAEAGDTITVVRHSNEWFVAKPAHGGPGLIPASFVDVRDP</t>
  </si>
  <si>
    <t>VAE_2947</t>
  </si>
  <si>
    <t>TRAFYAVVKFDFVAERDDADELDAQAGENITIVAQSNEWVVAKPALGGVGLIPISFLEVRDP</t>
  </si>
  <si>
    <t>VAE_2948</t>
  </si>
  <si>
    <t>YGGPYAIVLHDFVAEDDDADELEAKAGDPIIVVRQSNEWFVAKTALGRHGLIPLSFVDYRDP</t>
  </si>
  <si>
    <t>VAE_2949</t>
  </si>
  <si>
    <t>LQVFYAIVLHDFEAERDDPDELDAKSGDTIVVIAQSNEWFVALPALGRPGLIPVGFVQIRDP</t>
  </si>
  <si>
    <t>VAE_2950</t>
  </si>
  <si>
    <t>TEVFYAVVQYTFIAERDDSDELSARYGETITLIAQVNEWVVASPALGNPGIIPVGFVEVRDP</t>
  </si>
  <si>
    <t>VAE_2951</t>
  </si>
  <si>
    <t>LQVFYAIVLHDFHAERDDPDELDAKPGDTISVIAQSNEWFVAKPALGRPGLIPVLFVQIRDP</t>
  </si>
  <si>
    <t>VAE_2952</t>
  </si>
  <si>
    <t>REGSWAEALYDYSSTDDDDGDLAIREGQRILVIERTSDWWTGRGADGKEGLFPASYVRML--</t>
  </si>
  <si>
    <t>VAE_2953</t>
  </si>
  <si>
    <t>PKGEYATALYDYDAQDDDANDLELQEGDRILVIERSSDWWAGENAEGRKGLFPASYVEIL--</t>
  </si>
  <si>
    <t>VAE_2954</t>
  </si>
  <si>
    <t>TAGEWVVVIYEFNAAEDDPDEISLKENDKVTILERTSDWWTGEVANGRSGVVPATYVEVI--</t>
  </si>
  <si>
    <t>VAE_2955</t>
  </si>
  <si>
    <t>DSAAWAEVLYDYAAGADDPGDLPLKEGDRIELTERTSDWWTGEVANGRQGLFPASYVEVL--</t>
  </si>
  <si>
    <t>VAE_2956</t>
  </si>
  <si>
    <t>AEGDWAEALYDYSSTEDDDQDLNIREGQRILVIERTSDWWTGTIADGRTGLFPASYVEML--</t>
  </si>
  <si>
    <t>VAE_2957</t>
  </si>
  <si>
    <t>PEGEWAEVLYDYMADEDDAGDLELKEGDRILIIERTSDWWTGEVANGRAGLFPASYVEVL--</t>
  </si>
  <si>
    <t>VAE_2958</t>
  </si>
  <si>
    <t>VQMSWAEALYDYSSTDDDANDLEGREGQRILVIERTSDWWQGRMAEGKEGLFPASYVQIL--</t>
  </si>
  <si>
    <t>VAE_2959</t>
  </si>
  <si>
    <t>AQGVWAEALYDYDSEEDDPGDLKIAAGQRIVVVERTSDWWTGKFAQGKVGLFPASYVKLL--</t>
  </si>
  <si>
    <t>VAE_2960</t>
  </si>
  <si>
    <t>SAGVWAVVLYDYDAEDDDPGDLSLKAGDRVVLLERASDWWTGEAANGRSGLFPASYVEVL--</t>
  </si>
  <si>
    <t>VAE_2961</t>
  </si>
  <si>
    <t>AQGLWAEALYDYDSTDDDPGDLNITAGQRILVVERTSDWWTGRVADGKTGLFPASYVKLL--</t>
  </si>
  <si>
    <t>VAE_2962</t>
  </si>
  <si>
    <t>REPSKVRALYDFGGQEDDEGDLRFSQGDLIRVTDYTQQWWEGMLARGKEGIFPVNYVEFLHH</t>
  </si>
  <si>
    <t>VAE_2963</t>
  </si>
  <si>
    <t>PKDEQVIALYDFVPEEDDAGDLGFRKGDIIDVLDKEDDWWKGANANGQEGIFPANYVQPVPE</t>
  </si>
  <si>
    <t>VAE_2964</t>
  </si>
  <si>
    <t>TALFQAVAGYTWNATEDDSGELSFKKNNIVTILESVDDDDRGELANNRSGIFPATFTTVISS</t>
  </si>
  <si>
    <t>VAE_2965</t>
  </si>
  <si>
    <t>DSAARVRALFNFAGQADDRGDLSFERGDCIEVLQVTNTWWFGILANGKQGQFPRNYVDKLNT</t>
  </si>
  <si>
    <t>VAE_2966</t>
  </si>
  <si>
    <t>APSSKVRALYDFDGQQDDPGDLRFEEGDLIEVIRRSYNWWRGRLAQGKTGIFPVNYVKALQD</t>
  </si>
  <si>
    <t>VAE_2967</t>
  </si>
  <si>
    <t>PEPSQVRALYNFQGPEDDKGDLSFQPGDIIEVLDSEDDWWTGSLANHKAGIFPVNYVQFLPH</t>
  </si>
  <si>
    <t>VAE_2968</t>
  </si>
  <si>
    <t>SKGSQVRALYDFVGQEDDAGDLRFQGGDVIRVTSFEEQWWTGALARGEEGIFPVNYVEILED</t>
  </si>
  <si>
    <t>VAE_2969</t>
  </si>
  <si>
    <t>SNNFKVTALYDFSGQQDDDGDLPFRKGDVIDVYER-YHWWKGKVARGQIGIFPANYVELM--</t>
  </si>
  <si>
    <t>VAE_2970</t>
  </si>
  <si>
    <t>AAPNKAIALYSFSGQEDDSGELSFKKGDVITILESVKQWWKGEAANTRMGIFPANFVRLI--</t>
  </si>
  <si>
    <t>VAE_2971</t>
  </si>
  <si>
    <t>SHLPKVKALYDFHGQEDDEGDLPFRKGDVIDVTDSGYQWWKGSVAKGQEGIFPANYVELDTD</t>
  </si>
  <si>
    <t>VAE_2972</t>
  </si>
  <si>
    <t>RGSGIRQVRYAFDGRGDDPDELACSAGDSVEVLRHVNEWVYARDATGAEGIVPAGYLD-D--</t>
  </si>
  <si>
    <t>VAE_2973</t>
  </si>
  <si>
    <t>DEGGHATMKYSFVPQQDDEGELAVTAGEQVFLLLEFDDWVLVRNAENKEGVIPIGFVQ--I-</t>
  </si>
  <si>
    <t>VAE_2974</t>
  </si>
  <si>
    <t>TAIKVAVALHDFHAALDDSGDISLKANETLTLINEGDGWWMGKNANERSGLIPTTFLEVISD</t>
  </si>
  <si>
    <t>VAE_2975</t>
  </si>
  <si>
    <t>MSAARALARFNFAGGADDEGELPMGAGQVVEILQETEEWVMARRATENQGAVPRGWLD--NT</t>
  </si>
  <si>
    <t>VAE_2976</t>
  </si>
  <si>
    <t>KPSDIAKVRYAFDGRHDDPSELRCNAGDLVEVLDHSNEWVQARDATGATGIVPSGWLD-Y--</t>
  </si>
  <si>
    <t>VAE_2977</t>
  </si>
  <si>
    <t>SGSGIAQARYEFVGVGDDPGELACSAGESVTLLKESDEWVMARDASEEEGIVPAGWLD--LV</t>
  </si>
  <si>
    <t>VAE_2978</t>
  </si>
  <si>
    <t>VGGGIRTVRYEFVGEGDDADELCITAGDQVEVLRHVNEWVTARDATGKEGIVPAGYLQI-I-</t>
  </si>
  <si>
    <t>VAE_2979</t>
  </si>
  <si>
    <t>DENILRIVRYSFEGRLDDDDELTVAEGDTVVVLEMVNEWVYAKDATGKHGIVPVEYLS--LD</t>
  </si>
  <si>
    <t>VAE_2980</t>
  </si>
  <si>
    <t>DYIGEAQALHSFHGTLDDDGEMSLKEGTSITIHNEANGWWMARDATERTGLVPVGFLE--KD</t>
  </si>
  <si>
    <t>VAE_2981</t>
  </si>
  <si>
    <t>DEIGYRHVRYSFHGRQDDEDELTVYPGDTVQVLRMVNEWVYARDATGKTGIVPVGYLM----</t>
  </si>
  <si>
    <t>VAE_2982</t>
  </si>
  <si>
    <t>SETCSCTALYEFDIENDDPSAMAMSEGETLELDEDDQGWLEVRKADGAEGFVPESYLDLDHD</t>
  </si>
  <si>
    <t>VAE_2983</t>
  </si>
  <si>
    <t>PIETKCHSQYPYEAQRDDANELSIQENQILFVLEKDDRWTRARNADNEEGYIPQNYVQINEE</t>
  </si>
  <si>
    <t>VAE_2984</t>
  </si>
  <si>
    <t>TALKVAVSQYDYEAASDDSDELSLKENDRVTVLNEGDEGWRARNANRRSGLVPTTHLEVIRS</t>
  </si>
  <si>
    <t>VAE_2985</t>
  </si>
  <si>
    <t>DSAARCLVVFNTAAGADDEGELSMDRNEVVEVLQVDNDWTFVRRASAKQGFVPTSYLDKENT</t>
  </si>
  <si>
    <t>VAE_2986</t>
  </si>
  <si>
    <t>HPSGIGKVISKFDKNTDDPQTLNMEKNELLELFGRSVGWLQVRCAR-SDGFVPSSYLDLEQY</t>
  </si>
  <si>
    <t>VAE_2987</t>
  </si>
  <si>
    <t>SEPLKCTSAYAYDAVDDDPNELSMSENEQVEVLEDSDEWLEARNAKKEEGFVPTSYLDIEED</t>
  </si>
  <si>
    <t>VAE_2988</t>
  </si>
  <si>
    <t>VDGIKCTALYAFVTRRDDANTMAIQEGEQLEFIESDQGWLRVRKADGEDGFVPHSYLDITEN</t>
  </si>
  <si>
    <t>VAE_2989</t>
  </si>
  <si>
    <t>GNLGLCRALYSFQGTNDDDESITVVEGEELLLVYNGGGWTRVRKAKGMIGYVPANYESCHWY</t>
  </si>
  <si>
    <t>VAE_2990</t>
  </si>
  <si>
    <t>SAPNLAQVIYDTEATNDDDDELSVSESEEVIVLDEDKDWTRVRAANSAMGLVPTEHIEDPKF</t>
  </si>
  <si>
    <t>VAE_2991</t>
  </si>
  <si>
    <t>APLPHCKALYSFEGCNDDEETINVEPGEELHLVGSDEGWTRVRKARGDEGYVPSAYICMTRN</t>
  </si>
  <si>
    <t>VAE_2992</t>
  </si>
  <si>
    <t>SGSCIVTALYDYDAETDDPYELSFSKGDVLIIIDDSDDWWEARGAQGACGYVPANYVAL-KD</t>
  </si>
  <si>
    <t>VAE_2993</t>
  </si>
  <si>
    <t>PKGTKYHALYDYEAQNDDATELTFKKGDILFVSDKKPEWWLVRNATNEKGLIPANYIQPNEE</t>
  </si>
  <si>
    <t>VAE_2994</t>
  </si>
  <si>
    <t>TARKVAVSAHGFNSASDDSDDCFLKKDARVTVLNEVTGWPLGEHANDRSGLIPTTFLEVISS</t>
  </si>
  <si>
    <t>VAE_2995</t>
  </si>
  <si>
    <t>DSAAVVLALFNYAAGADDEDDLPFKRGEVLEVLQVSDDWWFAIRASMKQGLVPRNYVAKENS</t>
  </si>
  <si>
    <t>VAE_2996</t>
  </si>
  <si>
    <t>SPSSIVKALYDYDAKTDDPLELSFEEGDVLRVIADDDDWWQANCASRSTGMVPSAYVALSQG</t>
  </si>
  <si>
    <t>VAE_2997</t>
  </si>
  <si>
    <t>SGSNVVQAQYAYDARTDDADDLAFKKGAILIVLDDTQSWWYARKASKEEGLIPYNYLQLQKS</t>
  </si>
  <si>
    <t>VAE_2998</t>
  </si>
  <si>
    <t>LGGIKVNALYDYDARRDDANELSFQMGDQLNIFDSMDDWWQARCAEGEFGYVPANYVAIQEA</t>
  </si>
  <si>
    <t>VAE_2999</t>
  </si>
  <si>
    <t>GQLVLLRALYDYQATCDDDEELSFAKGDAMDIVEQSDDWWIAKLAGGNEGFVPKNYVAEQT-</t>
  </si>
  <si>
    <t>VAE_3000</t>
  </si>
  <si>
    <t>GEPKVAVAIYSYEGTSDDDDDITFKENEAMTVLEDSDDWVGAELANPREGLVPSNFVEEIKS</t>
  </si>
  <si>
    <t>VAE_3001</t>
  </si>
  <si>
    <t>MQNPAWRALYDYEAMDDDEEELSFYEGDTMHIVDMSDDWWRARLAGGNVGFVPSNYVAYTRN</t>
  </si>
  <si>
    <t>VAE_3002</t>
  </si>
  <si>
    <t>SGPCIVQAQYEYDSEPDDPGQLAFSPGEVIRVITYTQGWWEGMGAQGKAGWFPYNFVKL-HD</t>
  </si>
  <si>
    <t>VAE_3003</t>
  </si>
  <si>
    <t>PDGEKLFALDDRVAQRDDATELSYQKGDILFESSKSDDWSLVANATNEFGLVPQNYLEPVPE</t>
  </si>
  <si>
    <t>VAE_3004</t>
  </si>
  <si>
    <t>TARKVAVSLHDFNAASDDSDEISLKVDDRVTNLNEVTDFFSAE-ANNRSTLVAFTYTEVISS</t>
  </si>
  <si>
    <t>VAE_3005</t>
  </si>
  <si>
    <t>DSAARALVLYDFAAGADDRREISLDRGDVIEILQV-NTWYFAERANAKQGLIPRHYVEKENT</t>
  </si>
  <si>
    <t>VAE_3006</t>
  </si>
  <si>
    <t>NPSDIVKAIYNYDAETDDPGELSFEEGDVIKIIARPSGWWQGRIARGKTGYFPSDYVKLSAI</t>
  </si>
  <si>
    <t>VAE_3007</t>
  </si>
  <si>
    <t>SEGLKAQTLYDFQAEQDDPNEISLVPGDVLRFLEKTQDWLYAEVANNKAGLVPANYAEEFKD</t>
  </si>
  <si>
    <t>VAE_3008</t>
  </si>
  <si>
    <t>VDGSKVNATFAYVSRRDDANHLEFQTGEQIRVFSSEPGWWTGSTAEGEVGWFPVNVVQISIA</t>
  </si>
  <si>
    <t>VAE_3009</t>
  </si>
  <si>
    <t>AMLILGRARARYSETEDDDEFLSFAKGEKIVVTETSEGWWRGKLADGHEGWFPANHVLEMFR</t>
  </si>
  <si>
    <t>VAE_3010</t>
  </si>
  <si>
    <t>SAPNVAVVLKDFQATQDDDDESSLKEDDSVTILEDAKEWVGKELANDREGLCEATYVEEIKR</t>
  </si>
  <si>
    <t>VAE_3011</t>
  </si>
  <si>
    <t>MRMPACRAIEVYIVPCDDEELLSFYEGETIHVYIFGYGWWSGTLASGDVGWFPSQSVTYTTN</t>
  </si>
  <si>
    <t>VAE_3012</t>
  </si>
  <si>
    <t>DSGQRYRALYDYQAEDDDFDEISFDPGDLIQQIDQIDGWWQGMCARGKVGMFPANYVEF-Q-</t>
  </si>
  <si>
    <t>VAE_3013</t>
  </si>
  <si>
    <t>VKDTKAIAIYDYQAADDDEDEITFQPDDIITHIDKIGGWATGGKARGEFGLFPANYVEPVP-</t>
  </si>
  <si>
    <t>VAE_3014</t>
  </si>
  <si>
    <t>TAGKVAVAIYQYQAADDDSSELTFKPDAIITVLEEVDDWMMGEVANNRSHLLPANHVQVISN</t>
  </si>
  <si>
    <t>VAE_3015</t>
  </si>
  <si>
    <t>DSAARARAVFDYAAADDDEDEITFDPEDKITHCQVIDGWYFGMRASAKQGLFPANYVEKIN-</t>
  </si>
  <si>
    <t>VAE_3016</t>
  </si>
  <si>
    <t>DSGSRYRALYDYDAADDDPDEISFDEDDMITDCTSPDGWLQGNCAPGKTGKFPSNYVERYQI</t>
  </si>
  <si>
    <t>VAE_3017</t>
  </si>
  <si>
    <t>DSTQRARAIYDYQAADDDFDEITFDPDDIITQDDQIDGWLTGMCARNKFGLLPANYVQWIQ-</t>
  </si>
  <si>
    <t>VAE_3018</t>
  </si>
  <si>
    <t>DGFPKYRALYDYDARDDDEDEISFQPGDLIRGIDIIDGWWTGWCARGKFGMFPANYVEYQQ-</t>
  </si>
  <si>
    <t>VAE_3019</t>
  </si>
  <si>
    <t>GNGVTYTALYDYEASDDDDDEVSFAPGDVIVNVEPIDGWWSGTYARGQYGMFPANYVELA-C</t>
  </si>
  <si>
    <t>VAE_3020</t>
  </si>
  <si>
    <t>SNGNVAVAAYDYQAADDDSMELTFKPDDVITNVEDVDGWVEGTAANTRNGLLPANYVQLI-F</t>
  </si>
  <si>
    <t>VAE_3021</t>
  </si>
  <si>
    <t>ARGQTYKALYDYQASDDDEDEVSFEEGDVIIHVDSIDGWWRGGVARGQTGMFPANYVELDE-</t>
  </si>
  <si>
    <t>VAE_3022</t>
  </si>
  <si>
    <t>RQTLRVRALWGYNGQEDDFNDLSFIKGEIIEIITSTNDWWTGMCARGKQGLFPSNYVNKLED</t>
  </si>
  <si>
    <t>VAE_3023</t>
  </si>
  <si>
    <t>PKDTHARALWPWEGERDDPSDLGFSYGDVIEAVSEKNEWWIGAKARGKEGTFPSNYVEKVPA</t>
  </si>
  <si>
    <t>VAE_3024</t>
  </si>
  <si>
    <t>TAMKRARTIWDFEAAEDDSDDLAFKSNDVVTVLEEKNDWDYGKVANTRSGFFPSTHVEKISS</t>
  </si>
  <si>
    <t>VAE_3025</t>
  </si>
  <si>
    <t>SSALRARSVWNYAGQEDDRRDLPFDRGDIIDIIQETGDWWFGIRASGRQGFFPRNYVERINT</t>
  </si>
  <si>
    <t>VAE_3026</t>
  </si>
  <si>
    <t>APKQRARALWEYNGQDDDLNDLSFEEGDIIEIIAEKNDWWTGRIAAGKQGLFPVNYVEKLAI</t>
  </si>
  <si>
    <t>VAE_3027</t>
  </si>
  <si>
    <t>RKPLRARSVWAYEGVRDDNGDLQFIKGDFIEAITETNDWWEGMCARGRQGFFPSNYVEKIHA</t>
  </si>
  <si>
    <t>VAE_3028</t>
  </si>
  <si>
    <t>SKSPRVRALWAYNGQRDDAGDLSFQKGEIIEIHSMKNDWWIGSCARGKQGLFPSNYVQKLFA</t>
  </si>
  <si>
    <t>VAE_3029</t>
  </si>
  <si>
    <t>STLVKVRALWGYNGQDDDPNDLSFASGEIIEIVESKNDWWTGKMARGKAGLFPSNYVKKMER</t>
  </si>
  <si>
    <t>VAE_3030</t>
  </si>
  <si>
    <t>ATPVEARTDWQYEGQEDDSDDLAFAENDIVTVVEEKNDWWTGKAANGRMGKFPATHVEKIES</t>
  </si>
  <si>
    <t>VAE_3031</t>
  </si>
  <si>
    <t>STMLKVRALWGYNGQEDDPNDLSFSEGEIIEIVPSKNDWWTGTIARGKEGLFPKNYVKKTEY</t>
  </si>
  <si>
    <t>VAE_3032</t>
  </si>
  <si>
    <t>SEPCSKQVVKGYDPVKDDPDEIALSKGHLVRLDTYYQGWREAMGATGNAGTVPYPVLKL-HD</t>
  </si>
  <si>
    <t>VAE_3033</t>
  </si>
  <si>
    <t>PKGTYYCSTRPFVAQRDDGDELVCQIGDIIFVSRLFDGWALGYNAENEFGVIPIQCVAPNPA</t>
  </si>
  <si>
    <t>VAE_3034</t>
  </si>
  <si>
    <t>TAGKVAVALHDFNAASDDSNHLSVKVNDRITVLEEFDDYWMGENANNRSQLFKTTYTEVISS</t>
  </si>
  <si>
    <t>VAE_3035</t>
  </si>
  <si>
    <t>DSAARFLVVYNFAAGADDDDELPVDRGDVLEVIQVYNGWYFGIRATAKQGIVPRHFLDKENT</t>
  </si>
  <si>
    <t>VAE_3036</t>
  </si>
  <si>
    <t>SPSSIHKVVFEYDPKEDDPDELAVEEGDLVKLFQAYVGWGWARCATRKTGWVPVNVLKLRAG</t>
  </si>
  <si>
    <t>VAE_3037</t>
  </si>
  <si>
    <t>VVGPSYQVVKDFDARQDDPDELAVSVGDLIRVEQTFDGWRLGMNASNKEGTAPYPCLRL-EG</t>
  </si>
  <si>
    <t>VAE_3038</t>
  </si>
  <si>
    <t>VDGLKMNVTAAYVPRRDDADEIELQTGSQVRFESIYRGWSQAYTATGECGQVPVQVLQIGQA</t>
  </si>
  <si>
    <t>VAE_3039</t>
  </si>
  <si>
    <t>IVLPLLIVDQGYSPTLDDKDEHDLAPGQKVVLEETHEGWCHCKVATGDEGMVPLDHMTEW--</t>
  </si>
  <si>
    <t>VAE_3040</t>
  </si>
  <si>
    <t>SEPNVLVASKDFHATQDDEEMLSISVDDDFIVLETAKGWCAGEAATRDEGLFPEFHLEDPK-</t>
  </si>
  <si>
    <t>VAE_3041</t>
  </si>
  <si>
    <t>MRNLAITVIAGYIPEDDDDDEVILTPGQYVMLYYSGFGWCICGFATGAVGMVPGADLHMDTN</t>
  </si>
  <si>
    <t>VAE_3042</t>
  </si>
  <si>
    <t>RQTCEVTAQFQKFRKTDDEGHLSFNKGDSIRIIEQTEMWWGGNAAVGMNGWFPKSYVRLTHD</t>
  </si>
  <si>
    <t>VAE_3043</t>
  </si>
  <si>
    <t>PIGIKATALYPYKPRNDDENDLSFNKGDILNVSEKSDDWKKAAEAHGEVGWFPKNYVQPVIE</t>
  </si>
  <si>
    <t>VAE_3044</t>
  </si>
  <si>
    <t>TARFVAVTLHDFHATSDDSDESFFKKRSRVTVLTE-QGWRSREKANNRSGLLPKTFVEVISS</t>
  </si>
  <si>
    <t>VAE_3045</t>
  </si>
  <si>
    <t>DSAARALALFNLASGADDERQLPFDRGEVIEVLQV-NMWYFCIRASGKQGWFPKSYVKKENT</t>
  </si>
  <si>
    <t>VAE_3046</t>
  </si>
  <si>
    <t>VAE_3047</t>
  </si>
  <si>
    <t>REGCKAQALFPFKARTDDENDLSFNKGAIIRVLEQQEMWKGRDAADGENGWFPKSYVRITGT</t>
  </si>
  <si>
    <t>VAE_3048</t>
  </si>
  <si>
    <t>SDGIKVTAAGARKTRRDDENGLSFQKGDLINIIEQQGKWWYGNEAPGEVGWFPKSYVQISIA</t>
  </si>
  <si>
    <t>VAE_3049</t>
  </si>
  <si>
    <t>AVIIQCTAQYQTEGT-DDDEHLSFAKGDTIHIVKQQQKWWKGKLADGNEGWFPKNYVKRTGQ</t>
  </si>
  <si>
    <t>VAE_3050</t>
  </si>
  <si>
    <t>TEIIEAVTLYDFGATSDDDDHLSFAKGETIIVLEQQQRWVKAELANDREGWLPKEFVKDIKS</t>
  </si>
  <si>
    <t>VAE_3051</t>
  </si>
  <si>
    <t>SCLFYCTAQYQWRGK-DDEEHLSFNKGDTIDIVEQ-QMWWKGGLAQGNVGWFPKAYVKEDTV</t>
  </si>
  <si>
    <t>VAE_3052</t>
  </si>
  <si>
    <t>SLTASLQAIFPYKPQKDDEDELELSPGSLYIVTEYCYGWFEGMSASQKFGAFPGNCVTL-KG</t>
  </si>
  <si>
    <t>VAE_3053</t>
  </si>
  <si>
    <t>PLGTYYTPLYGYYPRNDDADELVLHKGDIVHVQEKCDGWALGSNATGTLGVFPGVYLQPVEA</t>
  </si>
  <si>
    <t>VAE_3054</t>
  </si>
  <si>
    <t>TAPKVAVVLHDFNAALDDSGEIEIKVDDWVTILRECDNWWVGKNATGRSGLFPGTYTEVISS</t>
  </si>
  <si>
    <t>VAE_3055</t>
  </si>
  <si>
    <t>DSAARLLVLEPYAPQADDPDEIPLDRGDVVEVIQVCNGWYFGIRASGKQGIFPGNYVDKERT</t>
  </si>
  <si>
    <t>VAE_3056</t>
  </si>
  <si>
    <t>HPSAICKVQFPYKPQEDDEDELELLEGDVYRVTEACVGWGQGRCASGKIGMFPLAYVTSYQM</t>
  </si>
  <si>
    <t>VAE_3057</t>
  </si>
  <si>
    <t>SLGAGYQVLFNYKPMNDDADEIALQPGDLVTVTEICDGWAVGTNATGKVGTFPGNYVTLVKD</t>
  </si>
  <si>
    <t>VAE_3058</t>
  </si>
  <si>
    <t>LLGSAMSATYPYKPQRDDADELALQQGSQYRVQEICRGWSRGYSASKELGAFPGNCVQLTRA</t>
  </si>
  <si>
    <t>VAE_3059</t>
  </si>
  <si>
    <t>AVPVLVIAIYPYKPQLDDPDELELRKGCYYVVHRRCSGWFKGKSADQMEGTFPLNCVTELRG</t>
  </si>
  <si>
    <t>VAE_3060</t>
  </si>
  <si>
    <t>SPLVLVVVLYDYNPQLDDPDEIELKKNDTVTLKHDCQRWVKGKSADGAEGNFPGNYVEDIKG</t>
  </si>
  <si>
    <t>VAE_3061</t>
  </si>
  <si>
    <t>APPLAVFAYYPYKPQDDDPDELELRKGGGYHVTESCQGWFKGTSAQQMFGAFPGNCVTRTRG</t>
  </si>
  <si>
    <t>VAE_3062</t>
  </si>
  <si>
    <t>RITHRARALYVYQAQIDDPEDLSFSPGDLLIVPRHQDGWWSATGADGKVGLPPKYYIQF-KD</t>
  </si>
  <si>
    <t>VAE_3063</t>
  </si>
  <si>
    <t>PVELFARAEYPYQAAIDDPEELTFTKGDIIAVYSKQEDWWYGAVATGTPGLFPQYYVTPVIA</t>
  </si>
  <si>
    <t>VAE_3064</t>
  </si>
  <si>
    <t>TVLHFVRSMYDFNGAIDDSDELGFAKNLIVTILSEQEDWYEGEVANKRSTYFLTTNVEVISS</t>
  </si>
  <si>
    <t>VAE_3065</t>
  </si>
  <si>
    <t>DIAHRVRAMFVYAAAIDDPEELGFDRGDYLEVIRVQDTWWFGEVASGKSGLFPRNYRQKENT</t>
  </si>
  <si>
    <t>VAE_3066</t>
  </si>
  <si>
    <t>AISHRARALYEYEAAIDDHEDLSFLEGDMLKVPRHQDGWWYGTIASGKTGLAPSNYAQLSQI</t>
  </si>
  <si>
    <t>VAE_3067</t>
  </si>
  <si>
    <t>PKPHFVRAMYAYQAAIDDPEELGFADGDILSVPSKQGDWWYGEAATGKSGLFPKYYVKI-KA</t>
  </si>
  <si>
    <t>VAE_3068</t>
  </si>
  <si>
    <t>VI-HKARALYAYQAQDDDEEDLSFQFGDVLDVPSHQDGWWYATVADGTPGLPPKYYQKITIA</t>
  </si>
  <si>
    <t>VAE_3069</t>
  </si>
  <si>
    <t>AIMHYARALYSYEAQIDDPEDLSFAKGDVLAVTRQQDGWWEATVAGGQEGLPPNAYLQEC-P</t>
  </si>
  <si>
    <t>VAE_3070</t>
  </si>
  <si>
    <t>AIPHEVRSSYSYQGAQDDPEELGFAKNIVLAAPRDQDRWWEGEAAGSRSGFFLSTNLENIKP</t>
  </si>
  <si>
    <t>VAE_3071</t>
  </si>
  <si>
    <t>SILHMARALYSYQAQIDDPEDLSFGEGDVLAVPRSQDGWWEATIAGGQCGLDPSNYLQCCEP</t>
  </si>
  <si>
    <t>VAE_3072</t>
  </si>
  <si>
    <t>SGPPQFKALFDFDMEPDDPIDGAFSKGEVIQLIRRVDNWCSGRAAYTNCGIFPLSHVNLNHD</t>
  </si>
  <si>
    <t>VAE_3073</t>
  </si>
  <si>
    <t>PKEPQARAKYPFPTQNDDAEEDSLQKGDIIIGTRKIGDWAYGRYATGRVGIFPIAFLQVVIA</t>
  </si>
  <si>
    <t>VAE_3074</t>
  </si>
  <si>
    <t>TARKLAVVIHNLNAAVDDSDELSLKVSDIVTVLRRIGGWWMNE-ANGRSGIIPTTYTEVISN</t>
  </si>
  <si>
    <t>VAE_3075</t>
  </si>
  <si>
    <t>DSAARALAVANFASGADDRREGSLDRGDVVEVIQVIDNWCFGIRASGRQGTFPRSHVDVENT</t>
  </si>
  <si>
    <t>VAE_3076</t>
  </si>
  <si>
    <t>SPKSYFGALFDFRMNTDDPVEGNFNEGEVILLIRDVDSWCQGQIALESTGIFPVSHVKLTQL</t>
  </si>
  <si>
    <t>VAE_3077</t>
  </si>
  <si>
    <t>SGGPQAKVTFNFQTQQDDPGEGSLKKGDIVQVIRRIDNWASGRAADGRIGIFPLSHVEVRTA</t>
  </si>
  <si>
    <t>VAE_3078</t>
  </si>
  <si>
    <t>VGGLQFKALYDFVTITDDAVDGEFQFGEVINGTRIVDNWCEGRTAHKKVGIFPVSFVQITIA</t>
  </si>
  <si>
    <t>VAE_3079</t>
  </si>
  <si>
    <t>ANLPLCRALYDFEMTEDDVEDGKFAKGEKIVLERQVDNWFEGKSAGSKEGIFPKAFVWELVP</t>
  </si>
  <si>
    <t>VAE_3080</t>
  </si>
  <si>
    <t>SEPPQAVSIYTFKATQDDKEELSLKKGDTVVVLRRIDGWVEGKIAGGREGIFPLTFVEVIKP</t>
  </si>
  <si>
    <t>VAE_3081</t>
  </si>
  <si>
    <t>ARMPQCRALYDFKMDVDDDEDGDFTKGETIILTRRVDNWFEGRIAGSKVGIFPLNFVWCLTP</t>
  </si>
  <si>
    <t>VAE_3082</t>
  </si>
  <si>
    <t>SEPCILIACTEYFAYDDDPGELAFSPGAVLIVDTDTQGWWEAMGAQGAAGWAPYPFLKD-HD</t>
  </si>
  <si>
    <t>VAE_3083</t>
  </si>
  <si>
    <t>VDGEKYIVKDDRVPQNDDGDDISLQKGDIVFILSKSDGWMLGSNATNEFGWVPKRTVQPVPG</t>
  </si>
  <si>
    <t>VAE_3084</t>
  </si>
  <si>
    <t>TAMKVAVVLHDFNPASDDSDINSLKVSDRVTILNEGTHVK-GE-ANNRSSLFKGTYTEVISS</t>
  </si>
  <si>
    <t>VAE_3085</t>
  </si>
  <si>
    <t>DSAARALTLYDYASGADDRDQMSLDRGDVVE-LQV-NGWYFGIRASAKQGIGPRHYLDKENT</t>
  </si>
  <si>
    <t>VAE_3086</t>
  </si>
  <si>
    <t>NPSSICKTIYEYRSKTDDPGQLNLEEGDVVKLIAPPSGWLQAQIALHKTGWAPSNFLKLSAI</t>
  </si>
  <si>
    <t>VAE_3087</t>
  </si>
  <si>
    <t>SEGNKAVVLYDYKSVQDDPDQMSLSPGDVVIILEKSQGWLYGEVAEDKAGWVPAPYVEDDED</t>
  </si>
  <si>
    <t>VAE_3088</t>
  </si>
  <si>
    <t>VDGSKLIATFAYVARTDDANELAFQTGALLFVGSSS-GWWYASVAEGECGWAPKAVLQISIY</t>
  </si>
  <si>
    <t>VAE_3089</t>
  </si>
  <si>
    <t>ALLVLVRAAERYEATGDDDEELDFAKGTKFVVTET-EGWWRTKVADGPEGWIPASHILEFFV</t>
  </si>
  <si>
    <t>VAE_3090</t>
  </si>
  <si>
    <t>SEPNEAVCLKDFHETQDDDDYISLSKDDTVTLLEEAKNWVGGEAANDREGLFIATYIEEIKV</t>
  </si>
  <si>
    <t>VAE_3091</t>
  </si>
  <si>
    <t>MRMPACRAIAVYIAEKDDEEELSFPEGRFYHVYISGYGWWIRTKAVGMVGWGPSNSPTYTTN</t>
  </si>
  <si>
    <t>VAE_3092</t>
  </si>
  <si>
    <t>SGGQRAIALYDYDADEDDDNEITLVEGDTIQHIEYVDDWWQGMGAHGENGLFPANYVEG-EG</t>
  </si>
  <si>
    <t>VAE_3093</t>
  </si>
  <si>
    <t>PKDTKAVAGYSYEKAEDDDNEISFVEGQIITRIEKLSGWWHGTNATGQFGLFPANYVCIVME</t>
  </si>
  <si>
    <t>VAE_3094</t>
  </si>
  <si>
    <t>TATKVGVIEYAYEKAEDDENELSFKEDQRVTNLDEASGWWMAKNANKRSGMFPATFVSVISS</t>
  </si>
  <si>
    <t>VAE_3095</t>
  </si>
  <si>
    <t>DSGARAVVVFNYAKAEDDDNEISFDEEEVITQYQQLDGWWFGIRASGKQGLFPANYVDLENT</t>
  </si>
  <si>
    <t>VAE_3096</t>
  </si>
  <si>
    <t>LGGTRAKAQYDYDADEDDDNEITLEEGEKITDIEFVDGWWQGRSALGETGLFPSAYVEAKQD</t>
  </si>
  <si>
    <t>VAE_3097</t>
  </si>
  <si>
    <t>SGSTRAVVQYAYDKAEDDDNEISFSEDQTITHIEQLSGWWQGKNAKGANGLFPANYVKRREE</t>
  </si>
  <si>
    <t>VAE_3098</t>
  </si>
  <si>
    <t>VGSTKAIALYDYDADEDDDSEITLVEGDQIIHIEQVDDWWTGCAAQGHAGLFPANYVEINMA</t>
  </si>
  <si>
    <t>VAE_3099</t>
  </si>
  <si>
    <t>GQGVSATALYDYEATEDDENEIDLAEGDLIVNIDFVDDWWSGKHADGQEGLFPANYVELKE-</t>
  </si>
  <si>
    <t>VAE_3100</t>
  </si>
  <si>
    <t>SEGKEAVVEYSYEKAEDDNNELSFAEDERITHIDETDGWWGMKHANGQEGLFPANYVRLIK-</t>
  </si>
  <si>
    <t>VAE_3101</t>
  </si>
  <si>
    <t>AQGPSAIALYDYEAEEDDDNEIDLVEGDLIIRIEQVDDWWSGTAAHGQVGLFPSNYVELQEG</t>
  </si>
  <si>
    <t>VAE_3102</t>
  </si>
  <si>
    <t>SESASFQCIYPYPPQQDDPDELELRPGDLIQVDEKCDGWFKGMSATQAFGVFPGNFVTFDTD</t>
  </si>
  <si>
    <t>VAE_3103</t>
  </si>
  <si>
    <t>PKEEDYRAIEAYYPRNDDDDELELHIGDIVMVQERFQGWYTGANAHGKAGLFPGSYVEPVPG</t>
  </si>
  <si>
    <t>VAE_3104</t>
  </si>
  <si>
    <t>TARKAYVALHDYNAASDDSMEIEIKVNGIVTILRQCQGWYKHTHATGRSGLFPGTYTEVISS</t>
  </si>
  <si>
    <t>VAE_3105</t>
  </si>
  <si>
    <t>DSAARLLALYPYPPQADDRYELELRRGDVVEVIEKWDGWFKGIRATGNQGLFPGNYVEKENT</t>
  </si>
  <si>
    <t>VAE_3106</t>
  </si>
  <si>
    <t>HPSARFKCQYPYPPQNDDPDELELREGDVVYVSEKRDGWFKGTAATGITGVFPGAFVKSSQK</t>
  </si>
  <si>
    <t>VAE_3107</t>
  </si>
  <si>
    <t>QVSARYQALYPYKPRQDDPYELELRVGDIVIVQKRCKGWFKGTSATGAVGLFPGNYVEPAK-</t>
  </si>
  <si>
    <t>VAE_3108</t>
  </si>
  <si>
    <t>VKGSIFFCIIPYPPQNDDADELALRLGDQIHVQEKCDGWYKGGSATQKAGVFPGNFVQLTTA</t>
  </si>
  <si>
    <t>VAE_3109</t>
  </si>
  <si>
    <t>QLNVLFRCIVPYPPQKDDEDELELNKGDTIYVTKKCDGWYVGTHATDKEGVFPGSFVTEA--</t>
  </si>
  <si>
    <t>VAE_3110</t>
  </si>
  <si>
    <t>TEPVAFVALVPYPPQQDDNIELELKVDLFVIVTKKRDGWYRGTHATGRTGLFPGSYVESFS-</t>
  </si>
  <si>
    <t>VAE_3111</t>
  </si>
  <si>
    <t>ACNDNFRCIEPYPPQKDDDDELELWKGDTIMVYEKCDGWYIGTSATQKTGVFPGSFVTSTTY</t>
  </si>
  <si>
    <t>VAE_3112</t>
  </si>
  <si>
    <t>SQTCEVIASFQFKGKPDDFGDLSFIKGDLLEIIEQTQMWWGARKAIGKNGMIPVNYVRESHH</t>
  </si>
  <si>
    <t>VAE_3113</t>
  </si>
  <si>
    <t>PIGEKAVALYDFYPK-DDEEHLGFSKGSIINVLSKSDDWWTARNAHGEVGSVPKSYVQPVEE</t>
  </si>
  <si>
    <t>VAE_3114</t>
  </si>
  <si>
    <t>TARLVAVGLHDYNATSDDSDEVSFKKNERVTVLNESTGWRRGENANNRSGLFPKTFVEVISS</t>
  </si>
  <si>
    <t>VAE_3115</t>
  </si>
  <si>
    <t>DSAARAVALFDLAAGADDRRDL-FDRGEVLEVLQVTNTWWFAIRASGKQGIIPKAYVKKENT</t>
  </si>
  <si>
    <t>VAE_3116</t>
  </si>
  <si>
    <t>KPSSIVKAIDNFAGNTDDPGDLSFEPGELLEIFAQDENWWQAQCALGKTGYIPSPYVRKSQI</t>
  </si>
  <si>
    <t>VAE_3117</t>
  </si>
  <si>
    <t>SEGCKAVALFDYAATQDDKNHLAFIKGEILEVLSKQQMWWGARNADGKNGMFPENYVQKHEQ</t>
  </si>
  <si>
    <t>VAE_3118</t>
  </si>
  <si>
    <t>ADGTKVIATDAFIGRIDDPNDLSFQKGDQLNIISQ-EHWWTAREALGEVGSIPVNYVQISEA</t>
  </si>
  <si>
    <t>VAE_3119</t>
  </si>
  <si>
    <t>KVNIQVTAQYRFEQT-DDDEDLSFAKGDTLDIVTQLEQWWKAKPADGQEGWIPKSYVKRRGP</t>
  </si>
  <si>
    <t>VAE_3120</t>
  </si>
  <si>
    <t>SEPIEAVTLYDTGAT-DDDDDLPFKKGETLTVLLDAKRWVKGKAADEREGLFPESYVEDIKN</t>
  </si>
  <si>
    <t>VAE_3121</t>
  </si>
  <si>
    <t>ARLLYVIAQYQFKRN-DDEEDLSFEKGDTLHIVEQEGNWWKARKAQGQTGWIPKSYVKETTD</t>
  </si>
  <si>
    <t>VAE_3122</t>
  </si>
  <si>
    <t>SQPQQAKALWAYNGGDDDPGDLSFIAGDVIEIVEEKNDWWTGRAANGNEGLFPANYVELLQD</t>
  </si>
  <si>
    <t>VAE_3123</t>
  </si>
  <si>
    <t>PKLEKARALWDYEAQDDDANDLSFHAGEIIEIVSESDKWWLGRKAQGREGLFPANHVAKVPA</t>
  </si>
  <si>
    <t>VAE_3124</t>
  </si>
  <si>
    <t>TARKQVVPIWDFSAADDDSDDITFKVDERVTVLDMVNGWWTGRVADNRSAQLPTTRVTRISS</t>
  </si>
  <si>
    <t>VAE_3125</t>
  </si>
  <si>
    <t>DSAARATAVWDYAAGADDRSDLTFSAGNVIDIVQETQDWWTGIRASGRQGLFPSNFVDRLNT</t>
  </si>
  <si>
    <t>VAE_3126</t>
  </si>
  <si>
    <t>APSSMATALWAYNAGEDDPGDLSFPAGDVIEIVAETNDWWTGRIARGREGLFPSAYVKLLAH</t>
  </si>
  <si>
    <t>VAE_3127</t>
  </si>
  <si>
    <t>PQPTKAKAIWDYDAQDDDPNDLTFTAGEIIEIVEEKNDWWEGRAAHGREGLFPGNHVQLLKS</t>
  </si>
  <si>
    <t>VAE_3128</t>
  </si>
  <si>
    <t>AGGSKAKALWEYNGRDDDANDLSFQAGDVIEIVSETNDWWQGRMANGKEGLFPANYVELLQA</t>
  </si>
  <si>
    <t>VAE_3129</t>
  </si>
  <si>
    <t>AVLVYARALWAYNNSEDDDADLSFASGDLIEIVTETNDWWTGKYANGKEGLFPGNYVEKF--</t>
  </si>
  <si>
    <t>VAE_3130</t>
  </si>
  <si>
    <t>SAPNQKRASWDYTAAQDDDDDLAFAAGQLIEIVDDANDWWTGRAARGREAVFPSNIVRKIKS</t>
  </si>
  <si>
    <t>VAE_3131</t>
  </si>
  <si>
    <t>APFPQARALWAYNRSDDDESDLSFSAGDMIEIVEETNDWWTGRVANGKEGLFPSNYVEKTTY</t>
  </si>
  <si>
    <t>VAE_3132</t>
  </si>
  <si>
    <t>SQTCEYLTITEYFAVDDDPGEVAASPGLVLELCEDTQGWWFVRGAMDAAGWAPYPILKLPHD</t>
  </si>
  <si>
    <t>VAE_3133</t>
  </si>
  <si>
    <t>VDETKMIALRAEVPQNDDADELSLQIGDIVFVCEKSDGWFLARNATGEVGWVSARYLEPNIG</t>
  </si>
  <si>
    <t>VAE_3134</t>
  </si>
  <si>
    <t>TANKVAVALHDFNEASDDSDALSLKVRDRVTVLDEGEDWMMGE-ANGRSWLVLTTYLERISS</t>
  </si>
  <si>
    <t>VAE_3135</t>
  </si>
  <si>
    <t>DSAARYLALYDYASGADDRDELSLDRGDVVEVLQVGNGWYFVIRASGKQGILDRHYLEKENT</t>
  </si>
  <si>
    <t>VAE_3136</t>
  </si>
  <si>
    <t>HGSDIYLAQSEYDKETDDPDESNCEEGDVLELIATPSGWLFVNIARGSVGWAPSNVLKLSAG</t>
  </si>
  <si>
    <t>VAE_3137</t>
  </si>
  <si>
    <t>SVGTKMLALADEKRVGDDPDELSLVPGDVVEVLDTSEGWLLVRAADGEEGWVSFRYLELPIG</t>
  </si>
  <si>
    <t>VAE_3138</t>
  </si>
  <si>
    <t>VDGSKYISTGAYVAENDDANEVAIQQGVTLHACESSCGWWFVRTAEKEVGWAPCRVLQLSIG</t>
  </si>
  <si>
    <t>VAE_3139</t>
  </si>
  <si>
    <t>AVLVLYYCIETYEATGDDDQEITVVAGQALVLNDTNEGWW-VRVADQDEGWIPPSHLTELTR</t>
  </si>
  <si>
    <t>VAE_3140</t>
  </si>
  <si>
    <t>SMPVEYVALKDFHKVQDDDDYLSLEAGDDVTVLHTNKGWVGGRAANGAEGWILESYLEDLKS</t>
  </si>
  <si>
    <t>VAE_3141</t>
  </si>
  <si>
    <t>IEFPAYICGAVYIAEVDDNSEITAEAGQYLQLCESGCGWWWVRKAQESVGWLPASSLCRLRN</t>
  </si>
  <si>
    <t>VAE_3142</t>
  </si>
  <si>
    <t>SGPCSCQALYDYDGDTDDPYDLAFSEGDLIILIRRGNDWFEGSCAHGKCGIFPANYVKL-K-</t>
  </si>
  <si>
    <t>VAE_3143</t>
  </si>
  <si>
    <t>PDEEKATAIYDFESQVDDAGDLSFKTGDIIFVTTKSDYWWTGELANGRKGMFPANFVQPVE-</t>
  </si>
  <si>
    <t>VAE_3144</t>
  </si>
  <si>
    <t>TALKVAVVIYPFNAASDDSDEYSLKVNHRVTVLEEVTGWWMGE-ANNRSGLVPATFVEVISS</t>
  </si>
  <si>
    <t>VAE_3145</t>
  </si>
  <si>
    <t>DSAARALAVFNFAGGNDDERDLSFKRGDVIEVIQVINDWWFGERANARQGIFPRNHVEKENT</t>
  </si>
  <si>
    <t>VAE_3146</t>
  </si>
  <si>
    <t>HGSSIAKALMDYDGNTDDPQDLSFKGGDVIKLIAHINDWWQGQIARGKTGIFPSAFVKLSE-</t>
  </si>
  <si>
    <t>VAE_3147</t>
  </si>
  <si>
    <t>SDPPYAQAIFNFDGDTDDAHELSFKEGDVITVLKRSDSWWEGECANNRHGIFPANFVEIIKD</t>
  </si>
  <si>
    <t>VAE_3148</t>
  </si>
  <si>
    <t>VDGLKCTALYDYVGETDDANDLEFQTGDQINETSRSNDWMTGGCAPGEVGIFPVNYVQISEA</t>
  </si>
  <si>
    <t>VAE_3149</t>
  </si>
  <si>
    <t>INQPLVIALYDYQSTNDDDGDLTFREGDKIVLHEQLSDWLHGKLADGPEGMFPASYVSEL-V</t>
  </si>
  <si>
    <t>VAE_3150</t>
  </si>
  <si>
    <t>SEPNCAVARYSFEATQDDSDELSFKKDETITVLERVKDWWEGELANLREGLFPATFVEVI-H</t>
  </si>
  <si>
    <t>VAE_3151</t>
  </si>
  <si>
    <t>AHLLHVTALYDYESENDDEGDLTFRKGDTIMLTRRIEDWLRGSLAHGCVGMFPSSYVNMLT-</t>
  </si>
  <si>
    <t>VAE_3152</t>
  </si>
  <si>
    <t>RESCSVRALFDFFSEDDDESSLSFNQGDTIHVLYQLQGWWDGTCAVRERGWFPSNYVRFFRN</t>
  </si>
  <si>
    <t>VAE_3153</t>
  </si>
  <si>
    <t>PIDTFVEALYDFKPQNDDGSSLSFRKNDILDVFSKLDGWWDGMLAGGTRGWFPSNYVQPIEE</t>
  </si>
  <si>
    <t>VAE_3154</t>
  </si>
  <si>
    <t>TARLVVVVKHPYNAADDDSDELAFKKNNIIQIFNKLEGWWDCEVANGRRGWLPSNFVEVISS</t>
  </si>
  <si>
    <t>VAE_3155</t>
  </si>
  <si>
    <t>DSAARVRAAFDYAAGDDDPSQLPFDRNELIEVIQVLNGWWDGIRASGKRGWFPSNYVDKIST</t>
  </si>
  <si>
    <t>VAE_3156</t>
  </si>
  <si>
    <t>APSSYVRALCDFDQPEDDLSSLSFEEGDFIRVMARLPGWWDGLCARDERGWFPSNYVKLDQI</t>
  </si>
  <si>
    <t>VAE_3157</t>
  </si>
  <si>
    <t>REICFVRAKFPYKATDDDASILSFQPNAIIDVYSQLPGWWDGLCAEGARGWFPSNYVEIISE</t>
  </si>
  <si>
    <t>VAE_3158</t>
  </si>
  <si>
    <t>YDGSYVRALGDFVSDDDDANHLSFQQGDVIDVLSQLPGWWDGMCAEDNRGWFPSNYVQITED</t>
  </si>
  <si>
    <t>VAE_3159</t>
  </si>
  <si>
    <t>VAE_3160</t>
  </si>
  <si>
    <t>SEPFLVCAMHEYLATDDDPIYLAFRKDEVIDVFNQLKGWWDGVLANGRRGWFPSNFVEEISD</t>
  </si>
  <si>
    <t>VAE_3161</t>
  </si>
  <si>
    <t>MMFLHVKALYDFYSDDDDPSSLSFRKGDVIQVLTQLEGWWDGVLAGDERGWFPSNYVTRLRD</t>
  </si>
  <si>
    <t>VAE_3162</t>
  </si>
  <si>
    <t>SEGQVAVALYDYDACEDDDNELSFSEGDLITQIEYVSDWL-GTCAHGAYGLFPANYVKF-E-</t>
  </si>
  <si>
    <t>VAE_3163</t>
  </si>
  <si>
    <t>PKDTKVIAEYDYVAQEDDDGEISFKEGDIIIEIEKIDLWWTGSVAPGEKGVFPGNYVELVTE</t>
  </si>
  <si>
    <t>VAE_3164</t>
  </si>
  <si>
    <t>TAGKGCIEAYGFEPAEDDEDDITFKVNARIVVLEEITGWWQGEKANNRSGMFPGNHVEVQSN</t>
  </si>
  <si>
    <t>VAE_3165</t>
  </si>
  <si>
    <t>ASAARFLAVDDYAAAADDDNEITFKRGDVIEQYEVANDWWFGIGANGKQGIFPGNYVEMENT</t>
  </si>
  <si>
    <t>VAE_3166</t>
  </si>
  <si>
    <t>FPGSIAFALYDYDANQDDDNEISFKMGDLIRDIEAPEDWLSGRCARGSTGWFPAAYVKSNQ-</t>
  </si>
  <si>
    <t>VAE_3167</t>
  </si>
  <si>
    <t>SEDTICIAQYDYDAAEDDDGEITFKEGDLIVQIEFIDDWWRGSCANGAFGMFPANYVEMPKD</t>
  </si>
  <si>
    <t>VAE_3168</t>
  </si>
  <si>
    <t>ADDTVAVALYDYVAGEDDDSELSFQEGDQITGIEPVSDWYTGSCAPGEFGLFPANYVQYNQ-</t>
  </si>
  <si>
    <t>VAE_3169</t>
  </si>
  <si>
    <t>DNGVVAVALYDYQAGDDDENELSFAEGDHITDIKPVEDWYQGKLADGQEGLFPANYVSLH-C</t>
  </si>
  <si>
    <t>VAE_3170</t>
  </si>
  <si>
    <t>DAGNTVIAIYSYEAAEDDCDEITFKEGERIVEIEDKSGWWQGKLANGQTGMFPANHVEVP-F</t>
  </si>
  <si>
    <t>VAE_3171</t>
  </si>
  <si>
    <t>DRGIVAVALYDYEAGEDDDNELSFFEGDKITEIEQVSDWYQGGLARGQTGLFPGNYVCLQE-</t>
  </si>
  <si>
    <t>VAE_3172</t>
  </si>
  <si>
    <t>SKTCSCKALYDYDADQDDDDELTFIQGDIIQNDKYTDGWW-GDLAQGAVGMFPANYVRL---</t>
  </si>
  <si>
    <t>VAE_3173</t>
  </si>
  <si>
    <t>PFGTTVEAIYDYVAQNDDDDELSIKTGDQLTIIRKEGDWTYGENANGTKGLFPANYCEYI--</t>
  </si>
  <si>
    <t>VAE_3174</t>
  </si>
  <si>
    <t>TAYKQAVVIYAFNGASDDSNLISLKVHARVTVLEEVTDGTEAE-ANDRSQLVPTTFTEVISY</t>
  </si>
  <si>
    <t>VAE_3175</t>
  </si>
  <si>
    <t>DSAARCLAVFDYAAGADDDREISFKRGDIITVHQVTDTWYFGELANAKQGLFPRNYVEKI--</t>
  </si>
  <si>
    <t>VAE_3176</t>
  </si>
  <si>
    <t>KPKSQLSALYDYRADEDDPDELSFNEGDIITNFDSDDGWLQGRLARGKTGIFPSNYVSK---</t>
  </si>
  <si>
    <t>VAE_3177</t>
  </si>
  <si>
    <t>KEGQKMKAIYDYDAQGDDDNEISIKYGDVITVTKYDEDWTRGELANKKFGLFPANYVEKI--</t>
  </si>
  <si>
    <t>VAE_3178</t>
  </si>
  <si>
    <t>LGGPKMKALYDYVARNDDADELTFQTGDIINLQSDEDGWWQGSLAHGEFGMFPANYVQI---</t>
  </si>
  <si>
    <t>VAE_3179</t>
  </si>
  <si>
    <t>KKVVTVKALYDYKATEDDEDELDFRKGDIIVDVEDDDGWWEGSYADGIEGWFPGNYVKELLV</t>
  </si>
  <si>
    <t>VAE_3180</t>
  </si>
  <si>
    <t>SEPVTVQCSYGYEEVQDDNSEISFKEDEIITVLEEADQWTEGEAANRATGLFPSNFVEEIK-</t>
  </si>
  <si>
    <t>VAE_3181</t>
  </si>
  <si>
    <t>AKLPTVTALYDYEAECDDDDELIFREGDIIINVID-DGWWEGGKA-GNTGNFPSNYVKYL--</t>
  </si>
  <si>
    <t>VAE_3182</t>
  </si>
  <si>
    <t>RQPSIVKAKYDYDAQEDDPQELDISKNELLELLDDSDRWWEVCGAQDACGYVPSNYVRRHKQ</t>
  </si>
  <si>
    <t>VAE_3183</t>
  </si>
  <si>
    <t>PDDEFYKALYNYLAEEDDGQELSLKKDEILNVNDDNKDWWLVANAKGQFGFAPSNYCKKVTA</t>
  </si>
  <si>
    <t>VAE_3184</t>
  </si>
  <si>
    <t>TARKVAVWLYNFNEQSDDSQMVSLKKGDRVTVYEDSKGWKMVE-ANGRSGLAPSNYLERISS</t>
  </si>
  <si>
    <t>VAE_3185</t>
  </si>
  <si>
    <t>DSAARVLALFEYAAQADDEQELSLKRGERLEVIQDSDRWYFVCRANGKQGIVPRNYVKRHST</t>
  </si>
  <si>
    <t>VAE_3186</t>
  </si>
  <si>
    <t>MPKDIVSAKYKYDAQTDDPGELALSQNELLELLDDDDRWWQVQCASRSAGMVPSNYVRLTKI</t>
  </si>
  <si>
    <t>VAE_3187</t>
  </si>
  <si>
    <t>RDISIVKALYAYKAQEDDPQELSLKKGERLEVIDDTQDWLLVHNANGALGYTPSNYLRRVSA</t>
  </si>
  <si>
    <t>VAE_3188</t>
  </si>
  <si>
    <t>ADSSIVKAKYDYDAQEDDAQELDIQKNELLNLLDDMDWWWIVMMAEKEAGYVPSNYVRLTRA</t>
  </si>
  <si>
    <t>VAE_3189</t>
  </si>
  <si>
    <t>EEVVYVKAKYDYEAQDDDDQELTIRKDEELVLLEDDDRWWKVKSADSQEGFVPSNYVKKEEW</t>
  </si>
  <si>
    <t>VAE_3190</t>
  </si>
  <si>
    <t>EPVVYAVVLYNYKGQEDDSQEVSLKKGERLIVVDDADRWKKVMAANGQEGFVPSNYVKKESS</t>
  </si>
  <si>
    <t>VAE_3191</t>
  </si>
  <si>
    <t>EPVLYVIAKYDYKAQEDDEQELTIRKDEELDLLDDSDRWWKVQQAKSQVGFVPSNYVKKEEQ</t>
  </si>
  <si>
    <t>VAE_3192</t>
  </si>
  <si>
    <t>EGSPHAIVKSPFDATHDDPDELSCLASDVVRLKRHVDEWLYGLNASGGKGIAPVGFIDIRVI</t>
  </si>
  <si>
    <t>VAE_3193</t>
  </si>
  <si>
    <t>DSKPHAIVKFNFAASQDDQDELSAEEDDVVELIGDVDQWVYGLTATGTTGKIPLSHLNIKVP</t>
  </si>
  <si>
    <t>VAE_3194</t>
  </si>
  <si>
    <t>ELTPHAIVKYSFEAKFDDFDELSCEASEKVLLKRRVDEWTYGMIATGKHGIIPLLFIDIRVD</t>
  </si>
  <si>
    <t>VAE_3195</t>
  </si>
  <si>
    <t>IQQPHAIVKYQFKASHDDFDELSCTPSDSVILKKHVDQWIYGTVATGKAGIIPLSFLDIKVP</t>
  </si>
  <si>
    <t>VAE_3196</t>
  </si>
  <si>
    <t>SPKPHAIVKYKFLASQDDQDELSAEESDMVQLEGDVDQWIYGMIATGKTGIIPLSFLDIKVP</t>
  </si>
  <si>
    <t>VAE_3197</t>
  </si>
  <si>
    <t>EPKPYAIVKFSFKAINDDFGELSCEASEVIILIKLVDEWIRGMIATGAHGIIPLEFINIKED</t>
  </si>
  <si>
    <t>VAE_3198</t>
  </si>
  <si>
    <t>PQQPHGITKYPFLPQHDDFGELACGPGQILILKKYIDQWIYVSNADNRKGIIPISYVDVIVP</t>
  </si>
  <si>
    <t>VAE_3199</t>
  </si>
  <si>
    <t>PNQPLAYMKFPFSAQHDDDDELSCAPSDIVVLIELVDQWIHGKNASGAKGIMPISFVTIKV-</t>
  </si>
  <si>
    <t>VAE_3200</t>
  </si>
  <si>
    <t>DVQPHAIVKFTFQASHDDFDELSCVPSDVVSLIRHVDQWVYGLDATGVHGIIPLSFLNIKVP</t>
  </si>
  <si>
    <t>VAE_3201</t>
  </si>
  <si>
    <t>TARPHGVALHDYNGAHDDSGEIDLKVGETITVLKEIDGWIMAE-ANDRHGLFPTTYLEVIVP</t>
  </si>
  <si>
    <t>VAE_3202</t>
  </si>
  <si>
    <t>KGSSIHRALADFDAKTDDPEELTVRAGDVLRIIAHPNEWTQGNCALGKIGIFPVSFLQLLQI</t>
  </si>
  <si>
    <t>VAE_3203</t>
  </si>
  <si>
    <t>DSAARVLALFDFAAGADDNRELPFDRGDVIE-IQVIDHWYFGQRASGKQGIFPRAHVDKENT</t>
  </si>
  <si>
    <t>VAE_3204</t>
  </si>
  <si>
    <t>KFQGQARALYDFMGKEDDEEELTFRAGDKILVYDRDDEWLEGGLAAGIIGWFPLSFVSALVK</t>
  </si>
  <si>
    <t>VAE_3205</t>
  </si>
  <si>
    <t>RKTCYVTALYDFEADNDDEYELRFIKGDSIQLETYTDNWFEGRFAHGNWGMFPANFVNFRED</t>
  </si>
  <si>
    <t>VAE_3206</t>
  </si>
  <si>
    <t>NPKPAVKALYDFEANDDDKGELNFEEGDFIKLRRDIDYWLEGQIARGSTGYFPSAFVRYYAL</t>
  </si>
  <si>
    <t>VAE_3207</t>
  </si>
  <si>
    <t>LKMTRARAIFDFEGENDDEEELTLRAGDVIEVILLIDEWYYGRIARHKTGIFPSSYVIRLEG</t>
  </si>
  <si>
    <t>VAE_3208</t>
  </si>
  <si>
    <t>PMLQSATCKYHTESQVDDEDKVSLKQGGIVTVLRQVEDWWEGENANNRYGVVPANYIEVIVD</t>
  </si>
  <si>
    <t>VAE_3209</t>
  </si>
  <si>
    <t>PNYVLLYALFDFSAQLDDDGELGMASGDILEIIEKLNDWYYGKNATGKEGVFPDNNNFPV-E</t>
  </si>
  <si>
    <t>VAE_3210</t>
  </si>
  <si>
    <t>QSIPRVTALFDFAALGDDVKELPFVKGDVIEIIKTQNNWYIGRDASGKVGIFPGNHVTYTGQ</t>
  </si>
  <si>
    <t>VAE_3211</t>
  </si>
  <si>
    <t>TARKVAVVAHEYNSASDDSDDVSLKVNERVTVLNEVDGIWMYE-ANTRSGLLLTTYTEVISS</t>
  </si>
  <si>
    <t>VAE_3212</t>
  </si>
  <si>
    <t>DGGSVAFALYDYQAAEDDDNEISFLEGDRIIDIEAPGDWWNGRCAAGGIGLFPANYVEAKQ-</t>
  </si>
  <si>
    <t>VAE_3213</t>
  </si>
  <si>
    <t>ASGAVAIALFDYAAAEDDDNEISFREGDRIEEIEPASDWWQGKAASGKTGLFPAEYVESEE-</t>
  </si>
  <si>
    <t>VAE_3214</t>
  </si>
  <si>
    <t>DEGIVAFALYDYDAAEDDDNEISFNEGDRITDIEPAGDWWQGKSAAGDIGLFPANYVELKE-</t>
  </si>
  <si>
    <t>VAE_3215</t>
  </si>
  <si>
    <t>DEGPVAIALYDYEAAEDDDNEISFREGDRIVQIEAASDWWQGKDAHGHHGLFPANYVELQE-</t>
  </si>
  <si>
    <t>VAE_3216</t>
  </si>
  <si>
    <t>DRGIVAIALYDYDAAEDDDNEISFREGDRIVEIEPASDWWQGKDARGDTGLFPAEYVESQE-</t>
  </si>
  <si>
    <t>VAE_3217</t>
  </si>
  <si>
    <t>DEGTVAVALYDYDAAEDDDNEISFCEGDRITEIEPASDWWQGKDAQGNTGLFPAAYVESQT-</t>
  </si>
  <si>
    <t>VAE_3218</t>
  </si>
  <si>
    <t>DEGISAVAIYDYDAGEDDDNELTFKEGQKITQIEAVSDWWQGTNAHGDVGLFPANYDQVQE-</t>
  </si>
  <si>
    <t>VAE_3219</t>
  </si>
  <si>
    <t>DNGVVAIALYDYDAAEDDENEISFAEGDRIINIDAASDWWQGTNADGNEGLFPANYIELQ-G</t>
  </si>
  <si>
    <t>VAE_3220</t>
  </si>
  <si>
    <t>FVGIVAIALYDYEAAEDDDNEISFREGDRIVHIEAASDWWQGKVAKGNVGLFPGNYVELQG-</t>
  </si>
  <si>
    <t>VAE_3221</t>
  </si>
  <si>
    <t>DAGKIGVEIYFYEAGEDDDNELTLKEAELVTELEEVSGWLQGKDANKRSGMFPATRVLVQSS</t>
  </si>
  <si>
    <t>VAE_3222</t>
  </si>
  <si>
    <t>KSSLRARALWDYDAGADDPDEITILKGAVITDIDRINGWWFGNNADGQRGLFPASYVKALQE</t>
  </si>
  <si>
    <t>VAE_3223</t>
  </si>
  <si>
    <t>DSAARALALFDYAAGADDEDEIPFDRGEVITECQDDDGWWFGIAASGKQGLFPSPYVTKEGT</t>
  </si>
  <si>
    <t>VAE_3224</t>
  </si>
  <si>
    <t>KLGLQARALWDYEAEEDDEDELTFRAGEKILDVERIDGWWEGRSAAGQRGLFPASYVSLLDK</t>
  </si>
  <si>
    <t>VAE_3225</t>
  </si>
  <si>
    <t>RGGLSAHALYDYQAEDDDEDEILFTPGEYITEIEQIDGWWEGMGAHGDVGLFPANYVKLRQG</t>
  </si>
  <si>
    <t>VAE_3226</t>
  </si>
  <si>
    <t>SPGLAAKALYDYQAEDDDEDEINFEEGEMITGIEDDDGWWEGCAARGSTGLFPSAYVTLPRD</t>
  </si>
  <si>
    <t>VAE_3227</t>
  </si>
  <si>
    <t>LSGTRARALWDYQAGADDEDELTFTRGDVIFEIEMDDGWYFGAFAHGQRGIFPSSYVKLIEG</t>
  </si>
  <si>
    <t>VAE_3228</t>
  </si>
  <si>
    <t>VAE_3229</t>
  </si>
  <si>
    <t>GSGVRAHALFDYSAGADDDDEIGIARGAIITNIRKINGWWFGKNADGKKGLFPANYCRLV-E</t>
  </si>
  <si>
    <t>VAE_3230</t>
  </si>
  <si>
    <t>ASGLRAMALFDYMAGADDVDEIDFVRGRVITHIQQIDGWWFGWPAKGKQGLFPGNYVKQAQE</t>
  </si>
  <si>
    <t>VAE_3231</t>
  </si>
  <si>
    <t>TARKVGVVAYYFQQADDDSNDLSLKVNDRVRVLNEVTDWFMRECANERSGQIPTTHVEVISS</t>
  </si>
  <si>
    <t>VAE_3232</t>
  </si>
  <si>
    <t>QTSKRVSALYDFAGSTDDPDELTFRTGDEIRVVAEVLGWWLGECARGQRGLFPTTYTEPSQA</t>
  </si>
  <si>
    <t>VAE_3233</t>
  </si>
  <si>
    <t>DSAKRVRALFDFAGGADDQDELPFDAGDKIEVDQEVNGWWKGELASGSQGLFPTTYTEKLNT</t>
  </si>
  <si>
    <t>VAE_3234</t>
  </si>
  <si>
    <t>ATQKLVIALYDFTGSEDDLDELTFRQGDEIAVVRRVLDWWEGEIAAGQRGLFPLTYVERFVK</t>
  </si>
  <si>
    <t>VAE_3235</t>
  </si>
  <si>
    <t>RGTKLVRALYDFSGENDDPDELRFEAGDVIQVIDEVYGWWKGELARGKTGLFPTTYTEALVN</t>
  </si>
  <si>
    <t>VAE_3236</t>
  </si>
  <si>
    <t>NPKKMVRALYDFSGNQDDQDELNFSAGDVIKVIDEVEGWWKGELAHGKVGLFPTTYTEALAN</t>
  </si>
  <si>
    <t>VAE_3237</t>
  </si>
  <si>
    <t>LTKTRVKALFDFAGSADDEDELTFKRGDEIFVVDAVLDWWSGQIAYGQRGLFPSAYVEKYNG</t>
  </si>
  <si>
    <t>VAE_3238</t>
  </si>
  <si>
    <t>PERHYVRACHDFQATSDDSGELSFKVGDIITVLNSTDEWWMGT-ARGRKGVFPANYVEPIPS</t>
  </si>
  <si>
    <t>VAE_3239</t>
  </si>
  <si>
    <t>PNYKRVRALYDFAPGLDDDDELMFRAGDIIVVTEEVDGWWLGELARGKKGLFPTTYTEPVP-</t>
  </si>
  <si>
    <t>VAE_3240</t>
  </si>
  <si>
    <t>QSIKRVRALFDFAGGADDPDELPFEAGDKISVDDEVNGWWLGELARGMQGLFPTTYTEPLND</t>
  </si>
  <si>
    <t>VAE_3241</t>
  </si>
  <si>
    <t>TARSVAVVAHMYNAASDDSGLRSLKVNERVTILNSTTDWWMGT-ANNRSGIFPVNVVTVISS</t>
  </si>
  <si>
    <t>VAE_3242</t>
  </si>
  <si>
    <t>HSVSRAEALNASARKDDDDEELSFNQGEVLEILDMSSRWWQIKKADGSEGMVPSNRLKILQT</t>
  </si>
  <si>
    <t>VAE_3243</t>
  </si>
  <si>
    <t>DSAARALALFNYAPGHDDPRELSFERGEIMEILDSSKRWWEVQRADGKTGYAPRLRLRKENT</t>
  </si>
  <si>
    <t>VAE_3244</t>
  </si>
  <si>
    <t>VAE_3245</t>
  </si>
  <si>
    <t>RQTIQAQALYTYKPEDDDPPELSFMKGEIFDILDDTGKWW-VRKADGSYGISPSNFLRMHED</t>
  </si>
  <si>
    <t>VAE_3246</t>
  </si>
  <si>
    <t>NPKPMAKALYKYRPNHDDPSELSFEKGEIFDILDQSGNWWRVQKADGTTGIAPAIFLRSYVL</t>
  </si>
  <si>
    <t>VAE_3247</t>
  </si>
  <si>
    <t>DSVTRAKALFTYAP-DDDPEELSFGRGEILEIIDDGGKWWEVRKADGDTGQAPANYLRRLET</t>
  </si>
  <si>
    <t>VAE_3248</t>
  </si>
  <si>
    <t>RFLFQMEECYDTKADDDDPNDVGFKKDDTFDVADKSG-WWRARKADGSLGIVPSNYVRRCSR</t>
  </si>
  <si>
    <t>VAE_3249</t>
  </si>
  <si>
    <t>GSNVRAEALFPAAETDDDPPELS-ARGEVMELLEKAGKWWRAKKACGSEGQVPSNHVREM-T</t>
  </si>
  <si>
    <t>VAE_3250</t>
  </si>
  <si>
    <t>DSIYRAQALFGYARDDDDPVELSFVRGEIMEILDDSEKWWEVRKADGSVGNVPSNRLRKART</t>
  </si>
  <si>
    <t>VAE_3251</t>
  </si>
  <si>
    <t>TARKQ-VESHDFKAADDDSDGVALKKDDIVTVFNSSGGWLEVEKANRRSQLHVTTYLEVISS</t>
  </si>
  <si>
    <t>VAE_3252</t>
  </si>
  <si>
    <t>KGSSIFRALCDYDATTDDPRELSFRQGDILRLIAHPSEWWQANLALGQDGFVPVKYAKISIK</t>
  </si>
  <si>
    <t>VAE_3253</t>
  </si>
  <si>
    <t>DSAARVLALFDYAAGADDRRELSFDRGDVLEIIQVRNDWWFAQYASGKQGIIPSKYVRKEAT</t>
  </si>
  <si>
    <t>VAE_3254</t>
  </si>
  <si>
    <t>KLQGQLRAQYDFEGREDDEQELSFRKGEKLLIYDRDSDWWEARLAAGQIGLIPDNYVSALTK</t>
  </si>
  <si>
    <t>VAE_3255</t>
  </si>
  <si>
    <t>RKTQYVTALYDYQARNDDEGELSFIKGDSLQIDRQTQDWWEAAVAQGNLGHIPDNYVNLQLD</t>
  </si>
  <si>
    <t>VAE_3256</t>
  </si>
  <si>
    <t>NPFDEVKALYDYQANIDDQMELSFEEGDTLKIYGQ-YDWWEAQIARGSTGYIPSAYVRDYAL</t>
  </si>
  <si>
    <t>VAE_3257</t>
  </si>
  <si>
    <t>LKLTYFRAIFDFQGRNDDERELSFREGEVLFIIRMSPDWWYAALARGQQGLIPSRYVTHNEG</t>
  </si>
  <si>
    <t>VAE_3258</t>
  </si>
  <si>
    <t>PQNFSAVVQYPFQEQSDDESDLGFKKGYIITVLPK-DGWLLGEFANNRYGLVPDKFIMMITD</t>
  </si>
  <si>
    <t>VAE_3259</t>
  </si>
  <si>
    <t>PNYELVYALFDYSAQLDDDRELSFAKGDIIVLIEKLDAWWLAKHATGKQGAVPNNYPTEM--</t>
  </si>
  <si>
    <t>VAE_3260</t>
  </si>
  <si>
    <t>QVIYRVTALQDYAARGDDERELSFVRGDVLELIKTQGHWWRASPAKGKQGRVPANYITLAGQ</t>
  </si>
  <si>
    <t>VAE_3261</t>
  </si>
  <si>
    <t>TARKVAVSAHEFNDASDDSDQSALKVDERVTVLNEVTGYDDGE-ANERSSLFLTTFTEVISS</t>
  </si>
  <si>
    <t>VAE_3262</t>
  </si>
  <si>
    <t>LDGEIYVAMYPYDSSIDDACDLTFSAGEVIMVVAH-EDWWTGNIAGEKTGIFPANYVQKLNI</t>
  </si>
  <si>
    <t>VAE_3263</t>
  </si>
  <si>
    <t>DSAERYVAVFNYASGADDQGDLPFDEGEVIEVIQK-NEWWTGIAAGNKQGMFPSNYVQCEDT</t>
  </si>
  <si>
    <t>VAE_3264</t>
  </si>
  <si>
    <t>GLNEYYTALYSYESSDDDPGDLTFSAGEKIMVVKK-EEWWTGRIAGNMEGIFPANYVKKLEV</t>
  </si>
  <si>
    <t>VAE_3265</t>
  </si>
  <si>
    <t>GENEYYVANYRYQSTEDDEGDLRFNQGESILVTKK-EEWWTGCIAGNNTGIFPANYVKKCDD</t>
  </si>
  <si>
    <t>VAE_3266</t>
  </si>
  <si>
    <t>GQPEYYVAIYRYQSNEDDQGDLNFNEGEMILVTKK-EEWWTGQAAGNSEGIFPSNYVKKYDV</t>
  </si>
  <si>
    <t>VAE_3267</t>
  </si>
  <si>
    <t>GECEWYIALYSYQSSEDDPGDLSFNAGDVILVVKK-EEWWTGCVAGNREGMFPSNYVKRLNG</t>
  </si>
  <si>
    <t>VAE_3268</t>
  </si>
  <si>
    <t>GENQYYIALYPYQAAEDDPGDLSFNQGDTILLTKQ-DDWWTGCIAGGRSGIFPANYVEKCDV</t>
  </si>
  <si>
    <t>VAE_3269</t>
  </si>
  <si>
    <t>LNNVLYVAVYPYSSQEDDPGDLPFAAGEVIVVIEN-DDWWTGKIAGDKTGMFPANYVKKMN-</t>
  </si>
  <si>
    <t>VAE_3270</t>
  </si>
  <si>
    <t>GEIEYYVAVYRYMSTEDDVGDLPFNQGEVILVIRK-EDWWTGIIAGDKTGQFPGNYVKLADM</t>
  </si>
  <si>
    <t>VAE_3271</t>
  </si>
  <si>
    <t>TACEVYISLYDFNAAEDDSGDISLKVNDRVTILKK-TEWLTAE-ANGRSGLIPANFVEVISS</t>
  </si>
  <si>
    <t>VAE_3272</t>
  </si>
  <si>
    <t>EPGSRARVKYSFEGQLDDPNELSFNAGSVFRIHEILDSWC-GRDALGRIGMFPVSHIDIIVI</t>
  </si>
  <si>
    <t>VAE_3273</t>
  </si>
  <si>
    <t>DSGARAKVKYNFLSGHDDDEELSMEEGEVFELIQIIDHWCYGIIASGRQGKFPRNHLDKIET</t>
  </si>
  <si>
    <t>VAE_3274</t>
  </si>
  <si>
    <t>ELQPQARVKTSFEGSVDDDGELSLNAGEKFLVERRVDQWTYGRTAQGRIGIFPESFISYKDD</t>
  </si>
  <si>
    <t>VAE_3275</t>
  </si>
  <si>
    <t>SPMPHAIVKSTFKTTVDDPEELSCTPGETFILEKLLDHWCEGMTAQGRHGIFPLGFLNIIVC</t>
  </si>
  <si>
    <t>VAE_3276</t>
  </si>
  <si>
    <t>YEKFHAKVKTKFFTTHDDQEELSAEEGEMFILEKFIDYWCYGQTAQGRTGIFPLNFLHIIED</t>
  </si>
  <si>
    <t>VAE_3277</t>
  </si>
  <si>
    <t>EKKTRARVKYSFKGSVDDDGELDLCAGEVVIVIKLVDLWCRGQTAQDRHGKIPLSHIDYNVG</t>
  </si>
  <si>
    <t>VAE_3278</t>
  </si>
  <si>
    <t>SIGKLAIVLHDLFAQVDDFDELDLPKGDIVIVHKIVDHWCYAMSATNKNGIIPLGYVHIVEE</t>
  </si>
  <si>
    <t>VAE_3279</t>
  </si>
  <si>
    <t>EIMVRAYVKYPFSPQLDDFEELSFAKGQIIVIIELSDLWCHGKNATGREGAFPLSRVDEI-E</t>
  </si>
  <si>
    <t>VAE_3280</t>
  </si>
  <si>
    <t>DPIQRAIVKYQFLTTVDDPEELSCVPGQVFSIIRTLDYWCYGLTAQGRVGKFPLLHLDGIED</t>
  </si>
  <si>
    <t>VAE_3281</t>
  </si>
  <si>
    <t>TARKHGVALHDLNAAVDDSDEIALKPSDYVTVLNEVDGWCMAETANDKVGLIPTTYLEVTSI</t>
  </si>
  <si>
    <t>VAE_3282</t>
  </si>
  <si>
    <t>PGLSFARAKYSYTAAEDDEEELGFQKGDILRVLAHQDGWWEAEVAGGRIGLVPSNYLQPC--</t>
  </si>
  <si>
    <t>VAE_3283</t>
  </si>
  <si>
    <t>PILHMARAMFAYQAAADDPEELGFAKGDMLAVLRQQDGWWEAEIAGGRTGLVPNNYLQNC-T</t>
  </si>
  <si>
    <t>VAE_3284</t>
  </si>
  <si>
    <t>PILHYARANYSYTAAEDDPEELGFAKGDVLQVLRQQDGWWEAEVAGGREGLVPSNYLQAC--</t>
  </si>
  <si>
    <t>VAE_3285</t>
  </si>
  <si>
    <t>PIMQYARAMYMYQAAIDDPEELGFAKGDVLAVLRHQDGWWRAEVAGGREGLVPSNYLQR---</t>
  </si>
  <si>
    <t>VAE_3286</t>
  </si>
  <si>
    <t>PILHMARAMYAYQAADDDPEELGFAKGDVLAVLRQQDGWWEAEIAGGRTGLVPNNYLQNC--</t>
  </si>
  <si>
    <t>VAE_3287</t>
  </si>
  <si>
    <t>PILHMARAVYSYTAAIDDPEELSFAKGDLLKVLTLQDGWWEAEIAGGKTGLVPNNYLQRC--</t>
  </si>
  <si>
    <t>VAE_3288</t>
  </si>
  <si>
    <t>A-LHFSRALYAYNADIDDPEELSFTKGDILAVIREQDGWWEATVANGQEGLVPSNYLQPI--</t>
  </si>
  <si>
    <t>VAE_3289</t>
  </si>
  <si>
    <t>GNLHFARAKYMYSAAIDDPEELSFTKGDILAVLEKLDGWWEAEVAGGRLGLVPSNYLQPCEH</t>
  </si>
  <si>
    <t>VAE_3290</t>
  </si>
  <si>
    <t>PVLYYARAMYTYQAADDDPEELGFAKGDILAVLRHQDGWWEAEVAGGREGLVPSNYLQCA--</t>
  </si>
  <si>
    <t>VAE_3291</t>
  </si>
  <si>
    <t>PALHYSRALYDFNAQIDDPDMDSLKKDGVVTIIREQDGWYEATVANTQEGWVPSNQLEVIS-</t>
  </si>
  <si>
    <t>VAE_3292</t>
  </si>
  <si>
    <t>PPAFFCRALYDYDSTDDDAGSLSFQRGDVIEVLTQLEGWWDGVLAGDQRRGWFPNNYVTPQT</t>
  </si>
  <si>
    <t>VAE_3293</t>
  </si>
  <si>
    <t>ASAFFVRALFDYATNDDDASSLSFRRGDIIEVLTQLEGWWDGIVARNKVRGWFSSNFTEPIT</t>
  </si>
  <si>
    <t>VAE_3294</t>
  </si>
  <si>
    <t>ATTFFCRALYDYQSDDDDHSSLSFNKGDIIQVLTQLEGWWDGVLAGNQRRGWFPNNYVTPIN</t>
  </si>
  <si>
    <t>VAE_3295</t>
  </si>
  <si>
    <t>IPLFFVRALYDYDSDDDDHSSLSFRQGDIIQVLTQLEGWWDGLIADNNVRGWFPSNYCEPIR</t>
  </si>
  <si>
    <t>VAE_3296</t>
  </si>
  <si>
    <t>YRTFFVRALYDYESNDDDHSSLSFREGDIIQVLTQLEGWWDGLVARNSTRGWFSSNFCEPIY</t>
  </si>
  <si>
    <t>VAE_3297</t>
  </si>
  <si>
    <t>LSALFCRALYDYESNDDDHSSLSFTRGAIIEVLTQLEGWWDGVLANNQRRGWFPNNYVTPIT</t>
  </si>
  <si>
    <t>VAE_3298</t>
  </si>
  <si>
    <t>PPTFYVRAMYDFEADDDDATSLSFHKGELIQVLTQLEGWWDGLIANDEVRGWFPSNYTMIIS</t>
  </si>
  <si>
    <t>VAE_3299</t>
  </si>
  <si>
    <t>PSAFLVRALYDYSSQDDDDTSLSFHRGDVIEVLEQQAGWWDGLLA-DHERGWFPSNYCRVIE</t>
  </si>
  <si>
    <t>VAE_3300</t>
  </si>
  <si>
    <t>PSAFFVRALYDYDSDDDDHSSLSFRRGDVIEVLTTLEGWWDGCIADDVVRGWFPSNYCEAIT</t>
  </si>
  <si>
    <t>VAE_3301</t>
  </si>
  <si>
    <t>TARFFVRVMYQFNAADDDSDSLAFKQNAIVQIINQLTGWLDGLIANGRSGGWPPTYTEVISS</t>
  </si>
  <si>
    <t>VAE_3302</t>
  </si>
  <si>
    <t>EQVARAIALFDFDAVQDDSGDLSFNKGDVITVTEKSDDWWKGKLAGGREGMFPANFVEVV--</t>
  </si>
  <si>
    <t>VAE_3303</t>
  </si>
  <si>
    <t>EGVGRAIALFDFAAVEDDSGDLSFTKGDVITVIQKSNAWWTGKIASGRQGTFPANFVEVV--</t>
  </si>
  <si>
    <t>VAE_3304</t>
  </si>
  <si>
    <t>EGIARAIALYDFEAVQDDPGDLSFNKGDVIIVTRKSTTWWKGKLAGGREGIFPANFVEVV--</t>
  </si>
  <si>
    <t>VAE_3305</t>
  </si>
  <si>
    <t>EGVARAIALYDFKAVEDDSGDLSFSKGDVITVTRKSQTWWTGKVADGREGIFPANFVEVV--</t>
  </si>
  <si>
    <t>VAE_3306</t>
  </si>
  <si>
    <t>EGVARAIALYDFRAVEDDSGDLSFSKGDVITVTRKSITWWTGKIADGRTGIFPANFVEVV--</t>
  </si>
  <si>
    <t>VAE_3307</t>
  </si>
  <si>
    <t>EGVGRAIALFDFKAVEDDPGDLSFSKGQVIIVTRKTTTWWKGKLAGGREGNFPANFVEVV--</t>
  </si>
  <si>
    <t>VAE_3308</t>
  </si>
  <si>
    <t>EGVARAIALYNFNAVEDDAGDLSFKKGQVIIITRMSTDWWTGKVANNKEGIFPANFVELA--</t>
  </si>
  <si>
    <t>VAE_3309</t>
  </si>
  <si>
    <t>EGVARAIALFDFSAVEDDSGDLSFAKGDVITVMEMSDDWWTGRVAYGRKGAFPANFVEVMED</t>
  </si>
  <si>
    <t>VAE_3310</t>
  </si>
  <si>
    <t>EGVGRAIALFDFQAVEDDSGDLSFSKGDVITVTQKSNTWWTGKVADGREGNFPANFVEVV--</t>
  </si>
  <si>
    <t>VAE_3311</t>
  </si>
  <si>
    <t>EGVARGIAVHNFNPVEDDEGDLTFKKGQVIIILRKSTTWWMGKVANDKSGIFPANYVKLV--</t>
  </si>
  <si>
    <t>VAE_3312</t>
  </si>
  <si>
    <t>HLSARAIALYDFDAVEDDAGDLSFSQGDVIRVTEKSDDWWKGSLAGGKEGSFPANFVEEVQH</t>
  </si>
  <si>
    <t>VAE_3313</t>
  </si>
  <si>
    <t>ESVAKAIALFDFAAVQDDAGDLSFNRGDMIEVIQKSNAWWTGIIASGKQGTFPANRVEKF--</t>
  </si>
  <si>
    <t>VAE_3314</t>
  </si>
  <si>
    <t>SGIQRAIALYDFEAVEDDLGDLSFRKGDVILVTDKSSTWWKGKLAGGREGIFPANFVELL--</t>
  </si>
  <si>
    <t>VAE_3315</t>
  </si>
  <si>
    <t>EKVGRAIALYDFKAVQDDPGDLSFNKGDVIIVTKKSQTWWTGKVAKGHEGIFPANFVELF--</t>
  </si>
  <si>
    <t>VAE_3316</t>
  </si>
  <si>
    <t>EGVGRAIALYDFKAVQDDQGDLSFNKGDVIKVTKKSYTWWTGQIARGATGIFPANFVELA--</t>
  </si>
  <si>
    <t>VAE_3317</t>
  </si>
  <si>
    <t>DGLARAIALFDFHAVQDDPGDLSFNKGDVITVTKKTPAWWKGKLAGGRTGNFPANFVELL--</t>
  </si>
  <si>
    <t>VAE_3318</t>
  </si>
  <si>
    <t>EGVGRYIALYPFKGQQDDSGDLGFKKGEVITITEMSTDWWTGKVANNRKGVFPANFVEVV--</t>
  </si>
  <si>
    <t>VAE_3319</t>
  </si>
  <si>
    <t>EGVARAIALYDFSAQQDDDGDLSFAKGDIIVVYEMLDDWWTGRVADGKKGVFPANFVELVFH</t>
  </si>
  <si>
    <t>VAE_3320</t>
  </si>
  <si>
    <t>EVVARAIALFDFQAVQDDPGDLSFNKGDHISVTRKSDDWWTGKVAHGKEGMFPANFVELV--</t>
  </si>
  <si>
    <t>VAE_3321</t>
  </si>
  <si>
    <t>TAVGRVVCIHNYNPAQDDSGDLDLKVNQRVTILKKSTTWDTGKVANDRSGLFPANYVKVISS</t>
  </si>
  <si>
    <t>VAE_3322</t>
  </si>
  <si>
    <t>HGGSIFSVVFAYDPREDDPDESALLKGDLVRIFAHWDGWALGRSALVKDGVVPVDCAKPSPK</t>
  </si>
  <si>
    <t>VAE_3323</t>
  </si>
  <si>
    <t>DPAARFLVVYNYAPNADDRDEIPLDRGDVVE-IQVFNGWVFGINATQKQGIIPRNFLDKENT</t>
  </si>
  <si>
    <t>VAE_3324</t>
  </si>
  <si>
    <t>KLQGQIIVNMRYEPKEDDNDELQLNVGDKVLLHLLFSGWCVIRNATGAIGMIPKDAISAWYK</t>
  </si>
  <si>
    <t>VAE_3325</t>
  </si>
  <si>
    <t>RQTFSITVATGYFPVNDDPDEIALIPGDTVFLERFFQGWGEGSNATDAYGAIPLPTLTRRVG</t>
  </si>
  <si>
    <t>VAE_3326</t>
  </si>
  <si>
    <t>NPNDMIKVIAKYRPNQDDEDEINLEEGDMVKLRTAFYGWVWGHNATRCTGYIPLNKLGSYAL</t>
  </si>
  <si>
    <t>VAE_3327</t>
  </si>
  <si>
    <t>LKDTYFFAVSGYKPVNDDPDELVLEVGDPVKLSQVFNGWCWCTNATGKFGMIPLLFIIRNET</t>
  </si>
  <si>
    <t>VAE_3328</t>
  </si>
  <si>
    <t>RQGQVYVAYAAFHAVMDDDDELLVTVGETIQVHELYDGWALVTGASGALGVFPLPCLEPFPD</t>
  </si>
  <si>
    <t>VAE_3329</t>
  </si>
  <si>
    <t>GNDVLYYTVRPLSKQMDDDDEIMLAIGDAVVITQVYDGWALGKHADNKEGVVPNYCLAPMPT</t>
  </si>
  <si>
    <t>VAE_3330</t>
  </si>
  <si>
    <t>QVIARFTVVQTYQPLADDPDEIPLVPGDHVSINQVYNGWGFGLNATQKVGAVPLGCLDQAGT</t>
  </si>
  <si>
    <t>VAE_3331</t>
  </si>
  <si>
    <t>TARKVAVALHDFNAASDDSHMLSVKVNQRLTVLLEFYDWGMAENANGRSQLFVTTYTEVISS</t>
  </si>
  <si>
    <t>VAE_3332</t>
  </si>
  <si>
    <t>KSVRTVRALYDYDAQEDDPDEVSFRAGDIIRIVQRPSGWLQGNCAAGQVGWFPSSYLQKLQ-</t>
  </si>
  <si>
    <t>VAE_3333</t>
  </si>
  <si>
    <t>DSAQRMQALFDYAAGDDDDDEISIDRGDVIE-PQVIDGWYFGTLASGKQGIFPGAYVKK---</t>
  </si>
  <si>
    <t>VAE_3334</t>
  </si>
  <si>
    <t>KKVRTVRALYDYQASEDDDDELDIRAGDKIINVDRDDGWFEGRSANGQRGMFPASYVKAL--</t>
  </si>
  <si>
    <t>VAE_3335</t>
  </si>
  <si>
    <t>RQTISLKALYDYEAEGDDDDEISIFEGDYIINITQTDGWTRGTLAQGMVGRFPSNYVLFQ--</t>
  </si>
  <si>
    <t>VAE_3336</t>
  </si>
  <si>
    <t>SPKPSCQALYDYRANGDDDDEISIEFGDTIKNITDIDGWTEGHLARGSTGMFPAAYVKYY--</t>
  </si>
  <si>
    <t>VAE_3337</t>
  </si>
  <si>
    <t>LSVRTVRALYDYEASGDDDDELNIRAGDVITNVQLSDGWTYGTVANGQQGIFPASYVKKL--</t>
  </si>
  <si>
    <t>VAE_3338</t>
  </si>
  <si>
    <t>RKHQSMEAIYQYEAQGDDDTELTLKEGAILTVITKTGGWWIGENANNYKGLVPTNYCE-I--</t>
  </si>
  <si>
    <t>VAE_3339</t>
  </si>
  <si>
    <t>GSYVLVEALYDYSAQDDDEDEISFAEGDILVITQKLAGWTNGKNADGKKGIFPSNYIKKMEQ</t>
  </si>
  <si>
    <t>VAE_3340</t>
  </si>
  <si>
    <t>QSIPRLKALYDYEAQCDDDDEISFVEGDIIENCQSQDGWYEGTLASGKQGIFPSNYVTKA--</t>
  </si>
  <si>
    <t>VAE_3341</t>
  </si>
  <si>
    <t>TAHKVAVVIYEFDKASDDSSDLTLKVNERVTVLYEVTNWWMAELANTRSQLLFTTNTEVIS-</t>
  </si>
  <si>
    <t>VAE_3342</t>
  </si>
  <si>
    <t>PILHYARAMYSYTAAIDDPEELGFTKGDILAVLRLQDGWWEAEIAGGRPGLVPSNYLQPC--</t>
  </si>
  <si>
    <t>VAE_3343</t>
  </si>
  <si>
    <t>PILHFARAMYMYQAAIDDPEELGFAKGDMLAVLRHQDGWWEAEVAGGRPGLVPSNYLQNC--</t>
  </si>
  <si>
    <t>VAE_3344</t>
  </si>
  <si>
    <t>PILHFARAMYMYQAAIDDPEELGFAKGDVLAVLRLQDGWWEAEIAGGRLGLVPSNYLQNC--</t>
  </si>
  <si>
    <t>VAE_3345</t>
  </si>
  <si>
    <t>PILHFARAMYSYTAAIDDPEELGFAKGDMLAVLRHQDGWWEAEVAGGRTGLVPSNYLQNC--</t>
  </si>
  <si>
    <t>VAE_3346</t>
  </si>
  <si>
    <t>VILHYARAMYMYQAAIDDPEELSFTKGDILAVIRHQDGWWEAEIATTQPGLVPSNYLQPC--</t>
  </si>
  <si>
    <t>VAE_3347</t>
  </si>
  <si>
    <t>GILHYARAMYSYSAAIDDPEELGFGKGDILAVLRHQDGWWEAEIATGRVGLVPSNYLQPC--</t>
  </si>
  <si>
    <t>VAE_3348</t>
  </si>
  <si>
    <t>PILHFSRALYMYNAQIDDPEELSFAKGDVLAIIRLQDGWWEATIANTQVGVVPSNQLQVI--</t>
  </si>
  <si>
    <t>VAE_3349</t>
  </si>
  <si>
    <t>DYPYKAKAIYSYDANPDDANEISFSQDEILRVSDISGRWWEAKRANGDTGILPSNYLKLL--</t>
  </si>
  <si>
    <t>VAE_3350</t>
  </si>
  <si>
    <t>EYPYKAKAIFSYEANADDANEISFDKHEILKVSDISGRWWQARRANGEIGIAPSNYLILL--</t>
  </si>
  <si>
    <t>VAE_3351</t>
  </si>
  <si>
    <t>EFPYRAKAIYSYDANPDDANEISFSKHEILEVSDVSGRWWQARKANGETGIIPSNYLILL--</t>
  </si>
  <si>
    <t>VAE_3352</t>
  </si>
  <si>
    <t>EYPYRAKAIYSYEADPDDANEISFEKHEILEVSDVSGRWWQARKANGEIGIAPSNYLILL--</t>
  </si>
  <si>
    <t>VAE_3353</t>
  </si>
  <si>
    <t>DYPYKAKAIYSYEANPDDANEISFEKHEILKVSDISGRWWQARRANGETGIAPSNYLMLL--</t>
  </si>
  <si>
    <t>VAE_3354</t>
  </si>
  <si>
    <t>EYPYRAKAIYSYEANPDDANEISFSKGEVLEVSDVSGRWWQAKKANGETGIAPSNYVILL--</t>
  </si>
  <si>
    <t>VAE_3355</t>
  </si>
  <si>
    <t>EYPYKAKAIYSYEANPDDANEISFAKDEVLVVSDISGRWWQAKRANGETGIAPSNYVLLLFG</t>
  </si>
  <si>
    <t>VAE_3356</t>
  </si>
  <si>
    <t>EYPYKAKAIYSYDANPDDANEISFSKDEILDVSDISGRWWQARRANGETGIIPSNYLILL--</t>
  </si>
  <si>
    <t>VAE_3357</t>
  </si>
  <si>
    <t>TYRYVSKPLYSYDANPDDADEIAFKKGDILEISDVSGRWLQARKADEETGIIPSNYLELI--</t>
  </si>
  <si>
    <t>VAE_3358</t>
  </si>
  <si>
    <t>KGSSRHRALQDFDATTDDPNELSFRAGDIIEFVAHPDDWWQGNLADGQIGIFPVSYVQILQ-</t>
  </si>
  <si>
    <t>VAE_3359</t>
  </si>
  <si>
    <t>DSAARVLALFDFAAGADDERELSFDRGDVIEIIQVINHWWFGQRASGSQGIFPRAYVDKETT</t>
  </si>
  <si>
    <t>VAE_3360</t>
  </si>
  <si>
    <t>KQQGTCRALYDFQAKEDDEQELTFRAGDKILIVDRDSEWWEGRLAAGQIGWFPASFVSALVK</t>
  </si>
  <si>
    <t>VAE_3361</t>
  </si>
  <si>
    <t>RKTIYVTALYDFEADNDDEGELSFTQGDYIQIDTYSENWWEGMVAHGKLGMFPANYVKFQED</t>
  </si>
  <si>
    <t>VAE_3362</t>
  </si>
  <si>
    <t>NPKPMVKALYDFEANVDDQLELSFEEGDMIKIYTDIYVWWEGQIARGKTGYFPSIYVRYYAD</t>
  </si>
  <si>
    <t>VAE_3363</t>
  </si>
  <si>
    <t>DKDTRCRALFDYEAENDDEGELTFRAGDVIEIVRMSNEWWYGELAHGQTGIFPSSWVIMLEG</t>
  </si>
  <si>
    <t>VAE_3364</t>
  </si>
  <si>
    <t>RQTFSATSAYPNEGQDDDDDKLHIKKGTIVTVLTKTDDWFEGEYANNRYGLVPANFIEFIV-</t>
  </si>
  <si>
    <t>VAE_3365</t>
  </si>
  <si>
    <t>PNYVRVYALFDFSAQLDDDAELSIAKGDILELIEKLDDWWNGKHADGPEGVFPNNYCFPVP-</t>
  </si>
  <si>
    <t>VAE_3366</t>
  </si>
  <si>
    <t>DSIPRVTALFDFEAEGDDEGELSFVRGDIIELIKTQDDWWIGGVAKGVVGIFPKNYVKLEGQ</t>
  </si>
  <si>
    <t>VAE_3367</t>
  </si>
  <si>
    <t>TARKVAVVQHEYNGASDDSDDIALKVDERVTVLNEVTGNLMEE-ANRRSGLIFTTFTEVISS</t>
  </si>
  <si>
    <t>VAE_3368</t>
  </si>
  <si>
    <t>KGSEKVSAKDEFDSTTDDPGDLAFRRGEVLEIVSRPENWWKATNALGQEGMIPLPYVQKSDI</t>
  </si>
  <si>
    <t>VAE_3369</t>
  </si>
  <si>
    <t>DSLARVLAVFNFAGGDDDQEDLVFERGEILEINQKDNTWWFAINASGKQGYIPSNYVQKENT</t>
  </si>
  <si>
    <t>VAE_3370</t>
  </si>
  <si>
    <t>KCLFQVRANYQFERKEDDEQDLPFRKGEILLIVRKTEHWWKATNAAGQTGWIPVPYVKAKDN</t>
  </si>
  <si>
    <t>VAE_3371</t>
  </si>
  <si>
    <t>RK-QEVIAQYRFKGEDDDEEDLPFSKGEILQIIRKDENWWEARNAVGYIGMIPAPYVRMCER</t>
  </si>
  <si>
    <t>VAE_3372</t>
  </si>
  <si>
    <t>RPLPMVKAIYKFKGNKDDQEDLPFEKGEILKIIRKDEQWWRAQNARGSTGYIPSNYVKSYFL</t>
  </si>
  <si>
    <t>VAE_3373</t>
  </si>
  <si>
    <t>LPMTEVRASFDFLSNNDDEHDLSFRRGEILTIVPKDEQWWKARNAQGQTGMIPSNYVKKYDL</t>
  </si>
  <si>
    <t>VAE_3374</t>
  </si>
  <si>
    <t>RCLEKVVGLYDFKAEDDDEDLLSFSKGDNLTVLSQDDNWAEARQAVNRIGLVPVPYIERRRE</t>
  </si>
  <si>
    <t>VAE_3375</t>
  </si>
  <si>
    <t>GNLELVIAKFPFSGTLDDDEQLGFARGEVLEITEVLDNWWRAKHADGQEGAVPVPYPKKV-E</t>
  </si>
  <si>
    <t>VAE_3376</t>
  </si>
  <si>
    <t>QVLERVIAKFNFAGLDDDEEDLAFVRGEVLEIEKVDENWWRARNAKGKIGMIPKPYVRKAGQ</t>
  </si>
  <si>
    <t>VAE_3377</t>
  </si>
  <si>
    <t>TARHVAVGLHDYNAASDDSDEPSLKKNDRVTVLNEVTGWYMGENANTRSGLFPATFVEVISS</t>
  </si>
  <si>
    <t>VAE_3378</t>
  </si>
  <si>
    <t>HGSSKARDLSDFDAKTDDPEELTCLEGALVEFVAHDDDWLKCMNASGKDGLIPVSYADILDK</t>
  </si>
  <si>
    <t>VAE_3379</t>
  </si>
  <si>
    <t>DSAARALVLFDFAAGADDKNELPVDRGEVVEIIQVHNEWYFAQRASGKQGLVPRAYVDKENT</t>
  </si>
  <si>
    <t>VAE_3380</t>
  </si>
  <si>
    <t>KQLGQARVLYDFHASEDDEEELTITEGEKVLIVERDSGWTKISSAAGQEGLVPLSYVSALDK</t>
  </si>
  <si>
    <t>VAE_3381</t>
  </si>
  <si>
    <t>AQTCSATVLYDFEADDDDEYELRVIEGESVQIDEYSQEWLEARKAQGNEGLVPANYVKFQED</t>
  </si>
  <si>
    <t>VAE_3382</t>
  </si>
  <si>
    <t>SPLPAAKVLYDFEANHDDYGELNVEPGESVHIWGS-IEWFEAQKARGSTGLVPSAYVHFTAD</t>
  </si>
  <si>
    <t>VAE_3383</t>
  </si>
  <si>
    <t>VAE_3384</t>
  </si>
  <si>
    <t>CQLQSGTAAYPTEPQNDDEDEVSVKENDIITVLTQ-DGWWEVRNANNNSGYIPANHLEIIRD</t>
  </si>
  <si>
    <t>VAE_3385</t>
  </si>
  <si>
    <t>GNAVLAYILFDFSAQLDDDGELAVAEGQIVE-IRNLDDWVHVKNASGKVGLLPESYLDEV-E</t>
  </si>
  <si>
    <t>VAE_3386</t>
  </si>
  <si>
    <t>QVAYRALVLFDFAALGDDVKELDVVEGEVVEIIET-DEWLIARDASGKEGLIPENYLDYTGT</t>
  </si>
  <si>
    <t>VAE_3387</t>
  </si>
  <si>
    <t>TALKVGVAQYEYNGASDDSDDVSLKVNDRLTVLNEVTGGWRGE-ANTRSGYFPTTWVEVISS</t>
  </si>
  <si>
    <t>VAE_3388</t>
  </si>
  <si>
    <t>KGGSIFRVVFPYDPTRDDPDELALLKGDLVRLFAHWDGWALGVCATKKDGVFPMCFVKPSQG</t>
  </si>
  <si>
    <t>VAE_3389</t>
  </si>
  <si>
    <t>DSAARFLVVYNYAPNADDRDELPLDRGDVVEIIQVFNGWVFGINATAKQGIFPRHCLDKENT</t>
  </si>
  <si>
    <t>VAE_3390</t>
  </si>
  <si>
    <t>KLQGQVRVNAGYEPSEDDNDEMQLRAGDKVLVHLRFSGWCKGVNATQQEGAFPMSCISARDD</t>
  </si>
  <si>
    <t>VAE_3391</t>
  </si>
  <si>
    <t>RQTFSLPVATLYFPHVDDPDELLLIPGDTVQINRLFEGWGEGTNATDDEGAFPLPCLWFHVG</t>
  </si>
  <si>
    <t>VAE_3392</t>
  </si>
  <si>
    <t>NPKDMLKVIGGYFPNQDDNDELKLEEGDMVKIRLAFYGWVWGHNATRSTGYFPLNCLTSYAL</t>
  </si>
  <si>
    <t>VAE_3393</t>
  </si>
  <si>
    <t>LPDTRFRVVYVYKPINDDPDEVVLCVGDPVFVSRAFPGWCWGVNATGKTGAFPMNCIISNET</t>
  </si>
  <si>
    <t>VAE_3394</t>
  </si>
  <si>
    <t>AQTKAMTAYADHFPQMDDNDEIRLHVGDILCVHLMYDGWALGTKASGFEGVVPLPSVEPRPD</t>
  </si>
  <si>
    <t>VAE_3395</t>
  </si>
  <si>
    <t>PNDVRYYCVYPHSPQMDDDDELKLHIGDIVCLTENYDGWALGKHADNKFGVFPNAFVAPVPT</t>
  </si>
  <si>
    <t>VAE_3396</t>
  </si>
  <si>
    <t>QVIPRFTVVYNYQPLDDDPDELDLVRGDVVELNKTFGGWAFGINATQKEGAFPLGCVDQAGT</t>
  </si>
  <si>
    <t>VAE_3397</t>
  </si>
  <si>
    <t>TARKVAVALHDFNAASDDSIEISIKVDSRITVLLEFYNYGMATNANGRSQLLFTTYTEVISS</t>
  </si>
  <si>
    <t>VAE_3398</t>
  </si>
  <si>
    <t>KTQSRVKALYDFTPSTDDPEELAFRAGDIIRVVARVYEWWKGECARGQRGIFPLNYVEPSPI</t>
  </si>
  <si>
    <t>VAE_3399</t>
  </si>
  <si>
    <t>DSAARVRALFDFAGGEDDQGELPFDRGDVIEVYDVVNDWWFGELASGSQGYFPSPYVEKLNT</t>
  </si>
  <si>
    <t>VAE_3400</t>
  </si>
  <si>
    <t>KTQFLVKALYDFTGSDDDDEELQFRAGDEILVLDRVYDWWKGESAAGQRGLFPVNYVEAFTD</t>
  </si>
  <si>
    <t>VAE_3401</t>
  </si>
  <si>
    <t>RQTSLVRALYDFLGTEDDDGELAFYKGDSIQVIDSVYDWWRGELARGKAGIFPANYVEFLHN</t>
  </si>
  <si>
    <t>VAE_3402</t>
  </si>
  <si>
    <t>NPKFMVRALYDFLGNEDDQGELNFEEGDMIKVIDQVYDWWRGELAKGKTGIFPSAYVERLAD</t>
  </si>
  <si>
    <t>VAE_3403</t>
  </si>
  <si>
    <t>ATKTRVQALYDFTGSEDDDEELSFRAGDEIKVLDSVYDWWKGEIAKGQRGLFPSPYVEKNND</t>
  </si>
  <si>
    <t>VAE_3404</t>
  </si>
  <si>
    <t>PQTKQVRALYDFHPQEDDSDELSFKQGDIITVLDEKDHWWMGSLANNKAGLFPTTYTTPIPE</t>
  </si>
  <si>
    <t>VAE_3405</t>
  </si>
  <si>
    <t>PNYVRVRALYDFAPQEDDEGELGFARGDIIVVTESVDAWWLGELARGPKGIFPVNYVEPVPE</t>
  </si>
  <si>
    <t>VAE_3406</t>
  </si>
  <si>
    <t>QSISRVRALYDFAPGEDDDGELAFVRGDIISVYDTVYMWWRGELARGVQGIFPFNYVEKLPD</t>
  </si>
  <si>
    <t>VAE_3407</t>
  </si>
  <si>
    <t>TARKVAVCCHEYNAASDDSDLESLKVNERVTPLNETYGWWMGS-ANTRSGLFPTTHTTVISS</t>
  </si>
  <si>
    <t>VAE_3408</t>
  </si>
  <si>
    <t>HGVSTARALYSYDASDDDNGELSFNQGDVLRIVDRSSDWWKAKCAGGKIGMVPSNYLQALQI</t>
  </si>
  <si>
    <t>VAE_3409</t>
  </si>
  <si>
    <t>NSAARAQALLKYAAGDDDPRELSFDRGDILEIIDQNGNWWFARRASGKQGKIPRAYVDKENT</t>
  </si>
  <si>
    <t>VAE_3410</t>
  </si>
  <si>
    <t>SFVFTARALYSYEASDDDPDELSFNEGEILLIVDRSGKWWKATKAGGIIGIIPSNYVSLLTD</t>
  </si>
  <si>
    <t>VAE_3411</t>
  </si>
  <si>
    <t>SQTIQAKALYGYDADPDDEYELSFPKGDILYIYDQSGYWWEARKA-GTYGIIPSNYVQR-TD</t>
  </si>
  <si>
    <t>VAE_3412</t>
  </si>
  <si>
    <t>NPKPQAQALYKYRANDDDPMELSFEEGDILYIGDSRGNWWRARKARGSTGIIPAAYVQSYAD</t>
  </si>
  <si>
    <t>VAE_3413</t>
  </si>
  <si>
    <t>SSVTTARALYSYQASDDDPDELSFDEGEILEIVDFSGNWWKARRAGGKTGKIPANYVI-LEG</t>
  </si>
  <si>
    <t>VAE_3414</t>
  </si>
  <si>
    <t>SQTFKVKALYDYQPQDDDPDEESFTKGELLDVYDQTDDWWEAEKANDRLGLVPSNYLELITD</t>
  </si>
  <si>
    <t>VAE_3415</t>
  </si>
  <si>
    <t>GSTVRARALYGASAQDDDPAELSFDKGDVLEIIEKSDDWWDAKRADGKKGKVPSNYLFPV-E</t>
  </si>
  <si>
    <t>VAE_3416</t>
  </si>
  <si>
    <t>QSIYRAKALQGYDAEDDDVLELSFDKGDILEIIDSQEDWWDARRAKGKVGKIPSNYLTQAMQ</t>
  </si>
  <si>
    <t>VAE_3417</t>
  </si>
  <si>
    <t>TARKVVKCMHDFNEASDDSDPVTFKVDEIVTVLNEVGGWVRGEKANMRSCLFLSTNVEVISS</t>
  </si>
  <si>
    <t>VAE_3418</t>
  </si>
  <si>
    <t>RGSSIVTALADFDGGTDDPEDLTFRQGDIIRLIAHINDWYQGSLAGGQQGMFPVSFVQILQP</t>
  </si>
  <si>
    <t>VAE_3419</t>
  </si>
  <si>
    <t>DSLARFLALFDFASGHDDRGDLPFDRGDVIELIRV-DHWYFGQRASGKQGYFPRAHVDKENT</t>
  </si>
  <si>
    <t>VAE_3420</t>
  </si>
  <si>
    <t>ALQGQVRALYDFEGKEDDEEDLTFREGDTILLMDQIDNWLRGSLAGSQIGIFPLSYVSCLVP</t>
  </si>
  <si>
    <t>VAE_3421</t>
  </si>
  <si>
    <t>RKTPYCIALYDFKMDIDDPGDLKFSKGDKIQLERRIDNWM-GRKAQGNHGIFPANFVKLQRD</t>
  </si>
  <si>
    <t>VAE_3422</t>
  </si>
  <si>
    <t>NPLPHGKALYDFRTNHDDQGDLNFEEGDKIKLRRRTDFWLRGQIARGSTGIFPSAFVHYNVL</t>
  </si>
  <si>
    <t>VAE_3423</t>
  </si>
  <si>
    <t>LSDPYAKALFDFKGGNDDEEDLTFKEGDVIMLITRSDHWYYGQLAGSQQGMFPSSYVNVLEP</t>
  </si>
  <si>
    <t>VAE_3424</t>
  </si>
  <si>
    <t>AQEPHAIAIYPTFAQVDDEGELSFKKNTIIQVLRKVGDWLRGRVANNREGIFPINYVEVNVD</t>
  </si>
  <si>
    <t>VAE_3425</t>
  </si>
  <si>
    <t>GSEVLCYALFDFSSQLDDDGDLKFAKGDIIVIIEKINDWYYGKHADGKQGAFPINEVNEV--</t>
  </si>
  <si>
    <t>VAE_3426</t>
  </si>
  <si>
    <t>QSIPNCIALFDFQSGDDDPGDLPFSKGDVIYLIKRINNWYEGRMASGKQGMFPGNHVKLAGQ</t>
  </si>
  <si>
    <t>VAE_3427</t>
  </si>
  <si>
    <t>TARKVAVSIYEYNAASDDSDEGSLKVNERVTVLNRVTGWWMNE-ANDRSGLAPTTYTEVISS</t>
  </si>
  <si>
    <t>VAE_3428</t>
  </si>
  <si>
    <t>GTSLIARVKYSFDPKEDDPNELTFPKGQVIELKGRVDSWLLVSCALGKAGIVPTCYVDIIII</t>
  </si>
  <si>
    <t>VAE_3429</t>
  </si>
  <si>
    <t>DSAARALCKFQFAGGADDQGELPMDAGEVLELYKHVDEWYFASIASGKQGYIPTSYLDIIVT</t>
  </si>
  <si>
    <t>VAE_3430</t>
  </si>
  <si>
    <t>KTQPYARTKYSFEMKEDDEGELTVEEGEKLLLIDHVDHWTECSSAAGAAGIIPLDYISIIVD</t>
  </si>
  <si>
    <t>VAE_3431</t>
  </si>
  <si>
    <t>AGSPYAITKYKFKGDCDDPGELACTAGESLQLIGDVDEWFYAMVAQGAVGIIPTSYLMIIVM</t>
  </si>
  <si>
    <t>VAE_3432</t>
  </si>
  <si>
    <t>VAE_3433</t>
  </si>
  <si>
    <t>LTKPHGRWKFSFKSECDDEGELSVEEGEVVELKLHVDNWMYGSIASGKAGIIPSNYIDIIED</t>
  </si>
  <si>
    <t>VAE_3434</t>
  </si>
  <si>
    <t>PMTPYGIALYKFHAQCDDEDEMSFGAGAIVQLIGHTNDWFLGSNADGAKGLFPASYVNIVVD</t>
  </si>
  <si>
    <t>VAE_3435</t>
  </si>
  <si>
    <t>PNMVLAYVRYKFSPQCDDDGELAFAAGKIIEITGHVADWFLVKNASGKKGVVPTSYVDII--</t>
  </si>
  <si>
    <t>VAE_3436</t>
  </si>
  <si>
    <t>QGSLYAIVKFKFQPECDDPGELDCVAGEVLELCGDVDEWILVLDASGKAGMVPTSYVDIIVD</t>
  </si>
  <si>
    <t>VAE_3437</t>
  </si>
  <si>
    <t>TARKYGVALYDYNAASDDSDEMSLKVDDLVTVLGE-DGWWMGE-ANDRSYLFPVTFLEVRSD</t>
  </si>
  <si>
    <t>VAE_3438</t>
  </si>
  <si>
    <t>KSVRTVRALYDYDAQEDDPDEVSFRAGDIIRLVQRPSGWLQGNCAAGQVGWFPSNYVQKLQ-</t>
  </si>
  <si>
    <t>VAE_3439</t>
  </si>
  <si>
    <t>DSAQRFQALFDYAAGGDDDDEISMDQGDTIE-PQVIDGWYFGTLASGKQGIFPAAYVDKR--</t>
  </si>
  <si>
    <t>VAE_3440</t>
  </si>
  <si>
    <t>KKVRTVRALYDYQASEDDDDEVSIRAGDVIINVDRTDGWMEGRSANGQTGMFPANYVKAL--</t>
  </si>
  <si>
    <t>VAE_3441</t>
  </si>
  <si>
    <t>RQTQYLKALYDYEAEDDDDDEISIFEGDVIINITQDDGWTRGTLAHGHVGMFPSNYVKL---</t>
  </si>
  <si>
    <t>VAE_3442</t>
  </si>
  <si>
    <t>SPKPSCQALYDYEANCDDDDEISIEQGDVIKNITDIDGWTSGTLARGSTGMFPAAYVKYY--</t>
  </si>
  <si>
    <t>VAE_3443</t>
  </si>
  <si>
    <t>LSVRTVRAEYDYEASNDDDDEVNIRAGDTITNVQPIDGWTYGTVANGQTGIFPANYVKKL--</t>
  </si>
  <si>
    <t>VAE_3444</t>
  </si>
  <si>
    <t>RKGQKYEAIYDYEAQDDDDTELTLKEGTIITVITKDGGWWIGENANNMKGLVPTNYCE-I--</t>
  </si>
  <si>
    <t>VAE_3445</t>
  </si>
  <si>
    <t>GSYVLYEALYDYSAQGDDEDEISFAEGDILVITQKLAGWTNGKNATGKKGIFPSNYIKKVEQ</t>
  </si>
  <si>
    <t>VAE_3446</t>
  </si>
  <si>
    <t>QSIPRLKALYDYEAQGDDDDEISFVEGDIIENCQSDDGWTEGTLASGKAGIFPSNYVKKA--</t>
  </si>
  <si>
    <t>VAE_3447</t>
  </si>
  <si>
    <t>TAHKVAVVIYEFDKASDDSLDLTLKVDERVTVLNEVTNWWMAELANRRSDLLFTTNVEVISS</t>
  </si>
  <si>
    <t>VAE_3448</t>
  </si>
  <si>
    <t>PTVGRVSALYDFVPQQDDDGELQFRRGDIIAVVKHPSSWWRGRLARGQIGIFPVNYVEKSPN</t>
  </si>
  <si>
    <t>VAE_3449</t>
  </si>
  <si>
    <t>DSAAKVRALFDFAPGEDDRGELPFDRGDKIEVIQSINDWWKGQIASGSQGMFPANYVEKLNT</t>
  </si>
  <si>
    <t>VAE_3450</t>
  </si>
  <si>
    <t>ATVSRVKALYDFEPSQDDPGELAFRKGDVIAVLERTSDWWRGRLARGQTGIFPLNYVEAFYD</t>
  </si>
  <si>
    <t>VAE_3451</t>
  </si>
  <si>
    <t>AGISRVRALYDFQPTEDDEGELDFSKGDVIQVTESTYDWWKGTCARGKAGIFPVNYVELLVN</t>
  </si>
  <si>
    <t>VAE_3452</t>
  </si>
  <si>
    <t>NPKSRVRALYDFQPNEDDQGELAFEKGDVIKVTESIYDWWKGQIAKGKTGIFPANYVENLAD</t>
  </si>
  <si>
    <t>VAE_3453</t>
  </si>
  <si>
    <t>NTVSWVKALYDFQPSEDDQGELAFRRGDKIAVLESIYDWWRGQLAKGQTGIFPVNYVEKCAD</t>
  </si>
  <si>
    <t>VAE_3454</t>
  </si>
  <si>
    <t>PRISRVRALYPFQAQEDDPGDLSFKKGDIITVLESVYEWWKGSVANGRAGIFPANYVEVVPN</t>
  </si>
  <si>
    <t>VAE_3455</t>
  </si>
  <si>
    <t>PNLSLVRALYDFSGQEDDPGELGFARGDIIVVIDKLYEWWKGKLARGPEGIFPNNYVEPVP-</t>
  </si>
  <si>
    <t>VAE_3456</t>
  </si>
  <si>
    <t>QGAAYVRALYDFAPTEDDVGELRFVRGDKISVIESMFEWWKGLCARGNVGIFPVNYVEKLGD</t>
  </si>
  <si>
    <t>VAE_3457</t>
  </si>
  <si>
    <t>TAIKVAVAIHQYNAASDDSDDVSLKVNYRVTILESVTDWFMGECANTRSGLFPVTRTKVISS</t>
  </si>
  <si>
    <t>VAE_3458</t>
  </si>
  <si>
    <t>KGGEKVRAKCNFDSETDDPGDLAFERGEILEIVSKPSSWWKAHCALGQEGSIPVPYVQKSDI</t>
  </si>
  <si>
    <t>VAE_3459</t>
  </si>
  <si>
    <t>DPAARVLAVFNFAGNADDKEDLSFTRGEVLEIHQVSNTWWFARNASGKTGIIPSNYVQKYNT</t>
  </si>
  <si>
    <t>VAE_3460</t>
  </si>
  <si>
    <t>KCQFQVRANYQFKKEEDDLQDLPFNKGEKLLIVDRDSNWWKATNAAGQVGMIPLNYVSAKDN</t>
  </si>
  <si>
    <t>VAE_3461</t>
  </si>
  <si>
    <t>RKTQSVIAQYRFEGKPDDEEDLPFEKGESLQIIRQTQQWWEARNAQGFIGQIPVPYVKMFVR</t>
  </si>
  <si>
    <t>VAE_3462</t>
  </si>
  <si>
    <t>SPLFEVKAIYKFEGNKDDQEDLPFYKGEYLKIIGATENWWRAQNAIGSTGYIPSNYVTSYRL</t>
  </si>
  <si>
    <t>VAE_3463</t>
  </si>
  <si>
    <t>LPMTYVRAVFNFESNNDDERDLKFSRGEVLEIVFPSENWWKARNAQGQTGYIPSNYVRKYDG</t>
  </si>
  <si>
    <t>VAE_3464</t>
  </si>
  <si>
    <t>RCLENVVGLYDEEAKSDDEDLLSFEKGDILTVLSKTDQWWEARKAQGRIGLVPAPYVEPVRE</t>
  </si>
  <si>
    <t>VAE_3465</t>
  </si>
  <si>
    <t>GNLELVIAKFPFSPTLDDDEQLKFERGEILEITEKLDQWWNAKHADGKEGMVPKPYVRPV-E</t>
  </si>
  <si>
    <t>VAE_3466</t>
  </si>
  <si>
    <t>QVIERVIAVFNFEGKVDDEEDLAFERGEILEIEKKQGQWWRARDAKGKIGCIPVPYVKKAGQ</t>
  </si>
  <si>
    <t>VAE_3467</t>
  </si>
  <si>
    <t>TARKVAVGLHDYNAASDDSDEPSLKKNDRVTVLNEVTGWAMGENANRRSGLFPVTFVEVISS</t>
  </si>
  <si>
    <t>VAE_3468</t>
  </si>
  <si>
    <t>HGGSIHSVVYDYDAKTDDPDESTARRGQLVRIIARPDGWLFVNNASNKIGMVPVSFVKLSQI</t>
  </si>
  <si>
    <t>VAE_3469</t>
  </si>
  <si>
    <t>DSAARFLVVYDYAAGADDRDEIPVDRGEVVE-IQV-NGWYFAIRASAKQGFIPRNFIDKENT</t>
  </si>
  <si>
    <t>VAE_3470</t>
  </si>
  <si>
    <t>KLQGQLRVIESYTAKEDDEDEVTIRPGEKVLLHDRDSGWTVICSAARNEGDIPLSALSA-VD</t>
  </si>
  <si>
    <t>VAE_3471</t>
  </si>
  <si>
    <t>RQTCSLTVGSDYHAYDDDEDEILVIKGETVQLERF-QGWVEARVAQDNEGFIPKPNINF-HD</t>
  </si>
  <si>
    <t>VAE_3472</t>
  </si>
  <si>
    <t>NPFDMCKVIEDYIADHDDNDEINVEEGETVKLRIA-FGWMWAQKAR-STGFIPSNKIGS-AL</t>
  </si>
  <si>
    <t>VAE_3473</t>
  </si>
  <si>
    <t>DKDTYLRVVYSFKKENDDEEELTIRRGDVYKLIRLSPGWVFCRRASGKEGYIPRSFLIHNNG</t>
  </si>
  <si>
    <t>VAE_3474</t>
  </si>
  <si>
    <t>FFNPNYVALEPF-PDSDDDNDLSLKPGDTIQVLTF-DDWVYVRNATGNEGFVPFPCVTP-VD</t>
  </si>
  <si>
    <t>VAE_3475</t>
  </si>
  <si>
    <t>GNYVLYYTVYDASATLDDDDEIMVARGQIVVIIEKFDGWKFVKNATNKAGFVPRYCVFPM--</t>
  </si>
  <si>
    <t>VAE_3476</t>
  </si>
  <si>
    <t>DVFYPFLVVYDYQAEGDDVDEIDVVRGAVVS-IKV-GGWIFARRASQKEGFVPRGFIYLANQ</t>
  </si>
  <si>
    <t>VAE_3477</t>
  </si>
  <si>
    <t>TACKVAVALHEFNSASDDSGFLSLKVDDRLTVLNEVTFNWMGE-ANGRSDLFKTTYTEVISS</t>
  </si>
  <si>
    <t>VAE_3478</t>
  </si>
  <si>
    <t>RGSSEAKAIWEYNGQEDDLNDLSFRAGDVIEIFAEKNDWWQGHCANGCEGLFPSNYVEKLDP</t>
  </si>
  <si>
    <t>VAE_3479</t>
  </si>
  <si>
    <t>PSAQRARAVWGYNLGDDDPNDLSFEEGDIIDIVQETEDWWTGRRANGCTGLFPAAYVERLNT</t>
  </si>
  <si>
    <t>VAE_3480</t>
  </si>
  <si>
    <t>PQLQEAKAIWGYNGSEDDPQDLSFRAGDIIEIIEETNDWWTGTLAAGKQGLFPASYVEKLDP</t>
  </si>
  <si>
    <t>VAE_3481</t>
  </si>
  <si>
    <t>PQTFQARAIWGYNSHDDDPSDLSFSQGDIIEIVEEKNDWWTGRYANGKQGLFPSNYVEKLED</t>
  </si>
  <si>
    <t>VAE_3482</t>
  </si>
  <si>
    <t>PPKPMARANWGYNSNDDDPHDLSFEEGDIIEIVEETNDWWTGRIANGKQGLFPAAYVEKLAY</t>
  </si>
  <si>
    <t>VAE_3483</t>
  </si>
  <si>
    <t>PSLTRAKALWGYNGSDDDPSDLSFRAGDIIDITEETNDWWTGRKAPGREGLFPAAYVERLDP</t>
  </si>
  <si>
    <t>VAE_3484</t>
  </si>
  <si>
    <t>RQTQQARALWDYNSQDDDPDDLQFSQGALIEIVEEKNDWWTGRVARGRQGLVPSNHVAKVPS</t>
  </si>
  <si>
    <t>VAE_3485</t>
  </si>
  <si>
    <t>GNLVRARAIWGWNEQDDDPADLSFHAGDVIVIVDETNDWWTGKHANGCFGLFPSNYVEEVPT</t>
  </si>
  <si>
    <t>VAE_3486</t>
  </si>
  <si>
    <t>QSIPRARAIWGYNNGDDDPKDLSFSQGDVIDIVEETNDWWTGRMANGVEGLFPSNYVERLGT</t>
  </si>
  <si>
    <t>VAE_3487</t>
  </si>
  <si>
    <t>TARKQVVPLWDFTAADDDSDDHAFKVNEIVTVLNDVNGWYMGEVARARSATLPTTHVKKISS</t>
  </si>
  <si>
    <t>VAE_3488</t>
  </si>
  <si>
    <t>PGLSIARALYSYTAAIDDPEELGFTKGDTLAVLALQDGWWQAEVASGRIGLVPSNYLQLS--</t>
  </si>
  <si>
    <t>VAE_3489</t>
  </si>
  <si>
    <t>PILHFARALYNYAAAIDDPEELGFAKGDILAVLRHQDGWWEAEIAGGRTGLVPSNYLQNC--</t>
  </si>
  <si>
    <t>VAE_3490</t>
  </si>
  <si>
    <t>PILHFARANYSYTAAIDDPEELGFAKGDILAVLRHQDGWWEAEVADGQIGLVPSNYLQIC--</t>
  </si>
  <si>
    <t>VAE_3491</t>
  </si>
  <si>
    <t>PIMHFARALYMYQAAIDDPEELGFAKGDILAVLRQQDGWWEAEKAGGRLGLVPSNYLQIC--</t>
  </si>
  <si>
    <t>VAE_3492</t>
  </si>
  <si>
    <t>PILHFARALYMYQAAIDDPEELGFAKGDILAVLRHQDGWWEAEIAGGRTGLVPSNYLQIC--</t>
  </si>
  <si>
    <t>VAE_3493</t>
  </si>
  <si>
    <t>PILHFARAVYSYTAAIDDPEELGFAKGDILAVLRHQDGWWEAEIASGQTGLVPSNYLQIC--</t>
  </si>
  <si>
    <t>VAE_3494</t>
  </si>
  <si>
    <t>A-LHYARAMYMYQAEIDDPEELSFTKGDVLAIIRKQDGWWEATVAGGTVGVAPSNYLQPI--</t>
  </si>
  <si>
    <t>VAE_3495</t>
  </si>
  <si>
    <t>GNLHYARALYMYSAAIDDPEELGFTKGDLLAVLEKQDGWWEAEVAGGREGLAPSNYLQPCEH</t>
  </si>
  <si>
    <t>VAE_3496</t>
  </si>
  <si>
    <t>PILYYARALYTYQAAIDDPEELGFAKGDFLAVLRLQDGWWEAEVAGGRVGLVPSNYLQIC--</t>
  </si>
  <si>
    <t>VAE_3497</t>
  </si>
  <si>
    <t>PALHFSRAMYDFNPQIDDPDEISFKKGEILAIIREQDKWLEATVANSTVGIVPSNQLQVI--</t>
  </si>
  <si>
    <t>VAE_3498</t>
  </si>
  <si>
    <t>KGSSIFRATYNFDGQTDDPQELTLRQGDIIRVIARPVEWWKGRLALGGIGMFPVSHVKLSDK</t>
  </si>
  <si>
    <t>VAE_3499</t>
  </si>
  <si>
    <t>DSAARVLAVYNFASGADDIRELPLDRGDVIEVIQVIDFWWFGIRASGSQGYFPRHHVDKLNT</t>
  </si>
  <si>
    <t>VAE_3500</t>
  </si>
  <si>
    <t>KLQGQCRAIFRFEAKEDDEGELTFRKGDKILVTDRDDEWWKGRLAAGQIGIFPLSYVSEFDK</t>
  </si>
  <si>
    <t>VAE_3501</t>
  </si>
  <si>
    <t>RKTCYVTAEAEFFQDNDDPLELALGQGDLIQVTPQTDNWWSGSVAHGKYGIFPHNFVKELED</t>
  </si>
  <si>
    <t>VAE_3502</t>
  </si>
  <si>
    <t>NPFDSVKAIFKFRKNQDDKGELNLEEGDMIKVRRAIDHWWIGQIARGKTGIFPSAFVWELAL</t>
  </si>
  <si>
    <t>VAE_3503</t>
  </si>
  <si>
    <t>LSDTRFRALYNFHAENDDEGDLTFRRGDVIEVITFIDEWWKGTLARGTTGQFPSSYVEENDG</t>
  </si>
  <si>
    <t>VAE_3504</t>
  </si>
  <si>
    <t>PQLQSAVSLFDTKAQDDDEDKRSIKKGAIVTILRKVEGWFRGEYANNRNGIFPKNYVEPVPD</t>
  </si>
  <si>
    <t>VAE_3505</t>
  </si>
  <si>
    <t>PSYVRVYAKYPFSPQLDDDGELMLARGDIIEVIEKLNDWWNGKHATGTEGAFPNNRVWPVPE</t>
  </si>
  <si>
    <t>VAE_3506</t>
  </si>
  <si>
    <t>QSIPRVMAVYNFQSEVDDPKELALVRGDVIEVIKTCNNWWEGHDASGVVGMFPANHVKELGQ</t>
  </si>
  <si>
    <t>VAE_3507</t>
  </si>
  <si>
    <t>TARKVAVVLHDYNAASDDSDDDSFKVDERVTGLNEVDGCLEGE-ANTRSGLFPTTYTEVISS</t>
  </si>
  <si>
    <t>VAE_3508</t>
  </si>
  <si>
    <t>HGGSIVSSVMEYVPRADDPDELTILRGELLRVVAVFDGWALVRSATAEDGVVPVDVADLSQI</t>
  </si>
  <si>
    <t>VAE_3509</t>
  </si>
  <si>
    <t>SSAARFLVVYNYAPRADDDDELPVDRGQVLKVIQVHNGWCFAIRASAKQGIIPRHFLDGENT</t>
  </si>
  <si>
    <t>VAE_3510</t>
  </si>
  <si>
    <t>ILQGQVIVYMAFEPTNDDDDELTINKGDKLLVVDRYSGWVVIRSAREHVGWIPLDAISAWYK</t>
  </si>
  <si>
    <t>VAE_3511</t>
  </si>
  <si>
    <t>IQTPSSTVYTAYKPTVDDPDELAVTPGQTLDVERLWEGWCEASGAQDNYGMIPKPTLRDQVD</t>
  </si>
  <si>
    <t>VAE_3512</t>
  </si>
  <si>
    <t>IPPDMCTVIAAYMPNNDDDDELNVEEGQMLKVHGAWYGWCWAQMAREATGYIPGNKLGSTAL</t>
  </si>
  <si>
    <t>VAE_3513</t>
  </si>
  <si>
    <t>LPDDGVGVVSAFKPTADDPDEITIERGDMLKLVQVYNGWGWCQYASAKVGYIDRRTFDDDEL</t>
  </si>
  <si>
    <t>VAE_3514</t>
  </si>
  <si>
    <t>AFGPSTVALHMFIARMDDGDEFSLMVGDTVHILTQFDGWALGTVATGNETLVKPQCLEDWRD</t>
  </si>
  <si>
    <t>VAE_3515</t>
  </si>
  <si>
    <t>GNNVLFYPKRAYSSCMDDGDELMVAIGEAIVVIQVFDGWALVKNATNKKGVVPRYCNDEM--</t>
  </si>
  <si>
    <t>VAE_3516</t>
  </si>
  <si>
    <t>RVFHPFTVVYAYQPTADDPDELPVVRGQWLSVIQVHDGWCAVLDATAKGGMIPRFRLDDAGT</t>
  </si>
  <si>
    <t>VAE_3517</t>
  </si>
  <si>
    <t>TANKVAVALHDFNAASDDSEFMSLKVNDRVTLLLEWTDWCMGEVANGRSWLILTTYTEVSSS</t>
  </si>
  <si>
    <t>VAE_3518</t>
  </si>
  <si>
    <t>KGSSRVRVQYAYDPKTDDPEELTARAGQVIEFVAHPDGWLQCNCALQKEGFAPVSVLKLLQI</t>
  </si>
  <si>
    <t>VAE_3519</t>
  </si>
  <si>
    <t>DSAARFLVVYNYAKGADDMRELPVDRGEVLEIIQVRNGWYFAQRASAKQGIVPRHKVDKENT</t>
  </si>
  <si>
    <t>VAE_3520</t>
  </si>
  <si>
    <t>KLQGQVRVLEDFEAKEDDLEELTIRAGEKLLIVDRDSGWTVIRSAAGIIGFVPLSFVSALVK</t>
  </si>
  <si>
    <t>VAE_3521</t>
  </si>
  <si>
    <t>RKTCSGTVGFEYKSHNDDEGELLVIKGETLQIERYRQGWLEAMVAQDTCGWVPKPFVNF-RD</t>
  </si>
  <si>
    <t>VAE_3522</t>
  </si>
  <si>
    <t>NPKPMCKVILKYISNIDDNFELNVEEGEMLKIRIS-YGWFWAQIAR-STGYVPSNFVRSTAL</t>
  </si>
  <si>
    <t>VAE_3523</t>
  </si>
  <si>
    <t>LKDTRVRVLYDFKAENDDEEELTIRAGDVLEIVRLSPEWVYCARASGKTGFVPSSTVIMLEG</t>
  </si>
  <si>
    <t>VAE_3524</t>
  </si>
  <si>
    <t>RQTFYATALEDFCAQDDDEDDVSLIPGDIVQVLTK-DDWWEGCNATGECGLFPFPYSEPIPD</t>
  </si>
  <si>
    <t>VAE_3525</t>
  </si>
  <si>
    <t>GNYVRLYTVYPASPQLDDDAELMFASGAIIE-IEKLDGWKYVKNATNKEGALPNYCSFPVP-</t>
  </si>
  <si>
    <t>VAE_3526</t>
  </si>
  <si>
    <t>QVIYRGMVVYNYQRLGDDVGELDVVKGEVLE-IKT-GGWYRALRASQKVGIIPAGRIYQAGQ</t>
  </si>
  <si>
    <t>VAE_3527</t>
  </si>
  <si>
    <t>TARKVAVALHDFNAASDDSDFSSLKVDDRVTVLNEVTSYWMGE-ANGRSDLFLTTYTEVISS</t>
  </si>
  <si>
    <t>VAE_3528</t>
  </si>
  <si>
    <t>DGSSIASVKFAFDGSLDDDDELTILKGELVLVVARFDGWCLCNSASGKQGIVPQGFLDLSQA</t>
  </si>
  <si>
    <t>VAE_3529</t>
  </si>
  <si>
    <t>DSAARALVVYTFAPGADDPDELPVSEGEVVEVIQVAEGWVFRINASGKQGIVPRGCLDKENT</t>
  </si>
  <si>
    <t>VAE_3530</t>
  </si>
  <si>
    <t>KLQGQAIVNSTFEPSLDDPDELTINAGEKVRVLRRYNDWCVCRNAAGQIGMVPVECLSARDV</t>
  </si>
  <si>
    <t>VAE_3531</t>
  </si>
  <si>
    <t>LGTTSATVECTFIPTLDDPDELLVGPGESVQVETMTNGWVECMNAQGNHGMVPLECLNRQLG</t>
  </si>
  <si>
    <t>VAE_3532</t>
  </si>
  <si>
    <t>SPPPMAKVISTFMPTLDDPDELNVSEGESVKVHRAANGWVECQNARGSTGMVPVECLGSYAV</t>
  </si>
  <si>
    <t>VAE_3533</t>
  </si>
  <si>
    <t>DPDTMAKVIYTFKPSLDDPDELTICEGETVKVLYAYEDWCYCQNASHKQGIVPRECLDSYEG</t>
  </si>
  <si>
    <t>VAE_3534</t>
  </si>
  <si>
    <t>PQTQSTTVKHTFIATLDDPDELSVTPGDILTILEEFDNWVLCCDATNEKGLCPVEHLEVRVV</t>
  </si>
  <si>
    <t>VAE_3535</t>
  </si>
  <si>
    <t>PNIVLAYVKRTFSSCNDDPDELPIASGNIVRVIELFDGWALCKHATGLKGVCPREFLDPM--</t>
  </si>
  <si>
    <t>VAE_3536</t>
  </si>
  <si>
    <t>DGAPPATVRYGFQPTLDDPDELPVYDGETVWVIKTFDGWISCLVASGKQGIVPRGCLDQAGD</t>
  </si>
  <si>
    <t>VAE_3537</t>
  </si>
  <si>
    <t>TARKVTVALHDYNAALDDSHDISLKVNDRITLLNEVNDWVMGENANERSGLFPLTYLEVISD</t>
  </si>
  <si>
    <t>VAE_3538</t>
  </si>
  <si>
    <t>STEYRVRSLYPFQGDGDDDDDLSFAENMIIIAPSKTGDWWYGTLASGKSGLFPKTYVETVQT</t>
  </si>
  <si>
    <t>VAE_3539</t>
  </si>
  <si>
    <t>STEYRVRTLYAFEGQGDDPDDLSFDENLMLKAPSKKGDWWFGIIASGTSGLFPRTYVEKVEP</t>
  </si>
  <si>
    <t>VAE_3540</t>
  </si>
  <si>
    <t>STEHRVRSLYAFQGQGDDPDDLSFGENMVLIAPSKTGDWWYGTLADGKSGLFPKTYVETVEQ</t>
  </si>
  <si>
    <t>VAE_3541</t>
  </si>
  <si>
    <t>STEHRVRSLYAFEGQGDDPDDLSFGENLVLLAPSKTGDWWYGTTADGKSGLFPKTYVEEVEP</t>
  </si>
  <si>
    <t>VAE_3542</t>
  </si>
  <si>
    <t>STEHRVRSLYAFEGQGDDPDDLSFEPNLVLKAPSKTGDWWYGTTADGKSGLFPKTYVEEVEP</t>
  </si>
  <si>
    <t>VAE_3543</t>
  </si>
  <si>
    <t>STELRVRSLYAFEGQGDDPDDLSFGENLMLKAPSKSGDWWHGALASGDSGLFPKTYVQTVTT</t>
  </si>
  <si>
    <t>VAE_3544</t>
  </si>
  <si>
    <t>SITHRVRSLYPYEADGDDPEDLSFGENLIITAPSSTGEWWYGTVATGKSGFFPKTYIQVFEP</t>
  </si>
  <si>
    <t>VAE_3545</t>
  </si>
  <si>
    <t>GIDFRVRSLYPFEGTGDDPDDLSFAENLIIVAPSSSGEWWYGKTATGKSGLFPNTYIERMTP</t>
  </si>
  <si>
    <t>VAE_3546</t>
  </si>
  <si>
    <t>STEYRVRSLYPFEGDGDDPDDLSFVENLILLAPSKKGDWWYGTTASGTSGLFPKTYVEEVEP</t>
  </si>
  <si>
    <t>VAE_3547</t>
  </si>
  <si>
    <t>TTEFRARSLYAYEAQGDDPEEDHFGENLVLTVPSKKGDWWYGETADQRAGFIPKSYVQVIES</t>
  </si>
  <si>
    <t>VAE_3548</t>
  </si>
  <si>
    <t>KTSFFCKALYDFEGQ-DDPQDLSFLCGDIIEVLAQ-LGWWKGNCAGGEQGMFPKNYVKLSQT</t>
  </si>
  <si>
    <t>VAE_3549</t>
  </si>
  <si>
    <t>SSAFRVRALFDFAGGADDDGLLSFERGDVIEVLQV-EGWWFGILASGEQGIFPSSYVTKVNT</t>
  </si>
  <si>
    <t>VAE_3550</t>
  </si>
  <si>
    <t>KTQFQCKALYDYSGK-DDDGSLSFRKGDEILVLTQ-LDWWKGRSAGGKTGGFPKNYVSIVEP</t>
  </si>
  <si>
    <t>VAE_3551</t>
  </si>
  <si>
    <t>RQNFYVRALYDFSGEDDDDSSLSFNKGDLIQVLPQTQGWWYGLLADGKYGWFPPSYVTIVTD</t>
  </si>
  <si>
    <t>VAE_3552</t>
  </si>
  <si>
    <t>NPKFMVRALYDFRGNQDDDGLLSFEEGDYIIVLTQ-QGWWDGLLARGKTGYFPSSYVTIVED</t>
  </si>
  <si>
    <t>VAE_3553</t>
  </si>
  <si>
    <t>LTKLRCHALYDYAGN-DDDSLLSFEEGDVIEVVRQVLDWWKGEIANGSQGWFPSAYVTIINT</t>
  </si>
  <si>
    <t>VAE_3554</t>
  </si>
  <si>
    <t>PQLFFVRALYPWHAQSDDSDELSFNKGDIIQVTNEVQMWWDGELANNKKGLFPKSYVEVISS</t>
  </si>
  <si>
    <t>VAE_3555</t>
  </si>
  <si>
    <t>PNTFFVRALYDFAGQNDDEGDLSFAKGDIIEVLEQLAGWWYGKLAHGNKGWFPNSYVTPMNT</t>
  </si>
  <si>
    <t>VAE_3556</t>
  </si>
  <si>
    <t>QVIFRVRALYDFAGDKDDDSSLSFNKGDIIEVLKTQGGWWDGSLADGVQGIFPASYVKILNT</t>
  </si>
  <si>
    <t>VAE_3557</t>
  </si>
  <si>
    <t>TARKVAVTQYQYNAASDDSDESSFKVNGRITIYNEVTDWLMGESANDRSRLWLTTVTEVISS</t>
  </si>
  <si>
    <t>VAE_3558</t>
  </si>
  <si>
    <t>SVSFRVRSLYPYDGQRDDDDDLSFAENMLIIAPPKTGDWWYGRLASGKSGLFPKTYVEKVQP</t>
  </si>
  <si>
    <t>VAE_3559</t>
  </si>
  <si>
    <t>STEHPVRTLYAYEGQGDDPDDLSFEENLIIEAPSSKGDWWFGIIASGTSGLFPRTYVEKVET</t>
  </si>
  <si>
    <t>VAE_3560</t>
  </si>
  <si>
    <t>SVEHRVRSLYAYQGQGDDPEDLSFGENMIIIAPSSKGDWWYGRLADGKSGLFPKTYVEEVEP</t>
  </si>
  <si>
    <t>VAE_3561</t>
  </si>
  <si>
    <t>STEHRVRSLYAYEGQGDDPDDLSFGENLIILAHSSTGDWWYGTTADGKSGLFPKTYVEEVTD</t>
  </si>
  <si>
    <t>VAE_3562</t>
  </si>
  <si>
    <t>STEFRVRSLYAYEGQGDDPDDLSFEPNLIIKAPSSKGDWWYGTTADGKSGLFPKTYVEEVEN</t>
  </si>
  <si>
    <t>VAE_3563</t>
  </si>
  <si>
    <t>SSELRVRTLYAYEGQGDDPEDLSFGENLIILANSSSGDWWYGALASGKSGLFPRTYVEKVRP</t>
  </si>
  <si>
    <t>VAE_3564</t>
  </si>
  <si>
    <t>STTFRVRSLYPYEADGDDPEDLSIAENLVLTAPSKKGDWWYGTVATGKKGFFPKSYVQVFEN</t>
  </si>
  <si>
    <t>VAE_3565</t>
  </si>
  <si>
    <t>GIDVRVRTLYPYEGTGDDPDDLSMAENTALVAPSKKGDWWYGKTATGKSGLFPRTYVEKMTP</t>
  </si>
  <si>
    <t>VAE_3566</t>
  </si>
  <si>
    <t>STEYRVRTLYPYEGQGDDPDDLSFVENLTILAHSKKGDWWYGTTASGKSGLFPRTYVEKVET</t>
  </si>
  <si>
    <t>VAE_3567</t>
  </si>
  <si>
    <t>TAEHVARSLYAFEAQGDDSEDHALGEGDRITVNSSKGDWWYGETANGREGFIPKSYVQVIES</t>
  </si>
  <si>
    <t>VAE_3568</t>
  </si>
  <si>
    <t>GGSEIASALYSYDSDADDANELTVLKGEEIRIVAHHDEWWTGRCADGGKGLFPVAYVKMSQI</t>
  </si>
  <si>
    <t>VAE_3569</t>
  </si>
  <si>
    <t>DSAARALALFNYQKGADDPNELPFDAGQVILLIERINDWWFGIIASGAQGLFPSSYVRLL-T</t>
  </si>
  <si>
    <t>VAE_3570</t>
  </si>
  <si>
    <t>EVGLWARALYSYTSEEDDPGELTFGEGGEIHLVEYTEDWFSGRVADGKRGLFPAAYVSIK-H</t>
  </si>
  <si>
    <t>VAE_3571</t>
  </si>
  <si>
    <t>VAE_3572</t>
  </si>
  <si>
    <t>NEGDWAIALYEYHSNFDDPGELNFEAGQHILLTERISDWWTGQIADGKTGLFPSSYVRIL-M</t>
  </si>
  <si>
    <t>VAE_3573</t>
  </si>
  <si>
    <t>DKGAYARALYSYKSGADDPGELTFERGAEVLLVERINDWMWGAIADGTRGLFPAAYVKIN-G</t>
  </si>
  <si>
    <t>VAE_3574</t>
  </si>
  <si>
    <t>AHMEWGEVLYDFNAQDDDPDDLSLGANEHVLVTERTDEWFTGEYADGRKGLFPASYVNLI--</t>
  </si>
  <si>
    <t>VAE_3575</t>
  </si>
  <si>
    <t>PNGELAEALYPYSPQADDPGELMIAAGEVLVIICNSDEWWSGKHAKGTKGLFPASYVFIVE-</t>
  </si>
  <si>
    <t>VAE_3576</t>
  </si>
  <si>
    <t>DVGAWAIALYGYQSGADDVGELDIVAGQVILLIEHTNEWWIGHVADGGKGLFPWSYVKIL-D</t>
  </si>
  <si>
    <t>VAE_3577</t>
  </si>
  <si>
    <t>TARPVGVTQYDFNAASDDSDDISLKVNDRVTVLEEVTGWLMAE-ANTRSGMVPATFVEVISD</t>
  </si>
  <si>
    <t>VAE_3578</t>
  </si>
  <si>
    <t>VILHFARAMYSYTAAIDDPEELSFAKGDLLAVLRQQDGWWEAEVAGGRPGLVPSNYLQLC--</t>
  </si>
  <si>
    <t>VAE_3579</t>
  </si>
  <si>
    <t>PILHRARAMYMYAAAIDDPEELSFSKGDILAVLRHQDGWWEAEIAGGRPGLVPSNYLQNC--</t>
  </si>
  <si>
    <t>VAE_3580</t>
  </si>
  <si>
    <t>PILHYARAMYSYTAAIDDPEELSFTKGDILAVLRHQDGWWEAEVADGRIGLVPSNYLQIC--</t>
  </si>
  <si>
    <t>VAE_3581</t>
  </si>
  <si>
    <t>PIMHYARAMYMYQAAIDDPEELSFGKGDILAVLRQQDGWWEAEVAGGRLGLVPSNYLQIC--</t>
  </si>
  <si>
    <t>VAE_3582</t>
  </si>
  <si>
    <t>PILHMARAMYMYQAAIDDPEELSFSKGDILAVLRHQDGWWEAEIAGGRTGLVPSNYLQIC--</t>
  </si>
  <si>
    <t>VAE_3583</t>
  </si>
  <si>
    <t>PILHWARAMYSYTAAIDDPEELGFGKGDILAVIRHQDGWWEAEIAGGRTGLVPSNYLQIC--</t>
  </si>
  <si>
    <t>VAE_3584</t>
  </si>
  <si>
    <t>AVLHFARALYMYQAEIDDPEELGFAKGDVLAITRKQDGWWEAEVAGGTPGLVPSNYLQPI--</t>
  </si>
  <si>
    <t>VAE_3585</t>
  </si>
  <si>
    <t>GNLHFARAMYMYSAAIDDPEELSFAKGDALAVLRKQDGWWEAEVAGGREGLVPSNYLQPCE-</t>
  </si>
  <si>
    <t>VAE_3586</t>
  </si>
  <si>
    <t>PILYYARAMYTYQAAIDDPEELSFGKGDFLAVLRLQDGWWEAEVAGGRVGLVPSNYLQIC--</t>
  </si>
  <si>
    <t>VAE_3587</t>
  </si>
  <si>
    <t>PILHYSRSLYMFNPQIDDPEEIGFSKGEILAITREQDKWFEATVANTTVGIVLSNQLQVI--</t>
  </si>
  <si>
    <t>VAE_3588</t>
  </si>
  <si>
    <t>IDFEFVYALHTFFATVDDEGQANAAKGDTMVLLDDSNYWWLVRVADSSIGYLPAEHIETPTE</t>
  </si>
  <si>
    <t>VAE_3589</t>
  </si>
  <si>
    <t>IDFEFVYALHTFVATVDDDGQANAAKGDTMVLLDDSNYWWLVRVADNSIGYLPAEHIETPTE</t>
  </si>
  <si>
    <t>VAE_3590</t>
  </si>
  <si>
    <t>IDFEFVYALHNFVATEDDEGQANAAKGDHMVLLDDSNYWWLVRIADSSVGYLPAEHIETPTE</t>
  </si>
  <si>
    <t>VAE_3591</t>
  </si>
  <si>
    <t>IDFEFVYALHNFAATVDDDGQANAAKGDAMVLLDDSNYWWLVKVADGSIGYLPAEHIETPTE</t>
  </si>
  <si>
    <t>VAE_3592</t>
  </si>
  <si>
    <t>IDFEFVYALHTFVATEDDEGQANATKGDTMVLLDDSNYWWLVRIADGSVGYLPAEHIETPTE</t>
  </si>
  <si>
    <t>VAE_3593</t>
  </si>
  <si>
    <t>IDFEFVYSIKTFNATVDDEGQASAKKDETMTLMNDSNYWWLVRIADGSIGYLPAEHIGTPTE</t>
  </si>
  <si>
    <t>VAE_3594</t>
  </si>
  <si>
    <t>IDFEFVYALHTFVATVDDKGQANASKGDTMVLLDDSNYWWLVRIADGSIGYLPAEHIETHTE</t>
  </si>
  <si>
    <t>VAE_3595</t>
  </si>
  <si>
    <t>AKDTKAIALYAFEGENDDAGDLSFQKGDVIEIVKRSPKWWEGRTANGKEGIFPANYVQLNEG</t>
  </si>
  <si>
    <t>VAE_3596</t>
  </si>
  <si>
    <t>ASAPTCRALYSYAGEADDKGDLSFRAGETIDITQRTNEDWTGRVAGGRQGQFPGNYVEKL--</t>
  </si>
  <si>
    <t>VAE_3597</t>
  </si>
  <si>
    <t>IQLIQVIALYDYKAEQDDPGDLSFTKGEVIEIVERTQKDWTGRYAHGREGIFPANYVELQLR</t>
  </si>
  <si>
    <t>VAE_3598</t>
  </si>
  <si>
    <t>PGPEQAIALYTFSGQDDDPGDLSFSKGDIIEIVEKTADWWTGKVANGKAGVFPANYCKFVRW</t>
  </si>
  <si>
    <t>VAE_3599</t>
  </si>
  <si>
    <t>NSAGRAKALYRFAGKADDPGDLSFNEGDMIKIVQTTNTWWTGSIANGSQGMFPSDYVKKKA-</t>
  </si>
  <si>
    <t>VAE_3600</t>
  </si>
  <si>
    <t>PSASRVIALVNYAGQADDPGDLSFQKGVIIVIVQRTNDWWDGIVASGRQGMFPANYVEKVKT</t>
  </si>
  <si>
    <t>VAE_3601</t>
  </si>
  <si>
    <t>KAQSHVKAQYDYNAKEDDSGDLQFKKGEVITILDLSSKDDTGASARARTGIFPANYVEAI--</t>
  </si>
  <si>
    <t>VAE_3602</t>
  </si>
  <si>
    <t>SQAPKVTALYAYAGDDDDKGDLSFQKGEVIDIVLR-NTWWEGRVAKGRQGQFPGNYVELA--</t>
  </si>
  <si>
    <t>VAE_3603</t>
  </si>
  <si>
    <t>TARKYVVCNYDYNAASDDSDDIAFKVDERVTVLKEVTGDDTNEIARARSALLPATSTEVISS</t>
  </si>
  <si>
    <t>VAE_3604</t>
  </si>
  <si>
    <t>TASSIVVAQYDYNAVTDDSHDLDFKPGEVITVLAEATGDLTGNCARARDGLFPVNVVEDISI</t>
  </si>
  <si>
    <t>VAE_3605</t>
  </si>
  <si>
    <t>SKGTKARALYAWEGDGDDPNDLSFQSGEIIEITDESPHWWTGRTAHGKEGLFPQNYVEKLEA</t>
  </si>
  <si>
    <t>VAE_3606</t>
  </si>
  <si>
    <t>STLFRTKSVWSWASDDDDPSDLPFRAGDIIDIVEQTNYWWRGRLAAGNQGIIPANYVTRFTP</t>
  </si>
  <si>
    <t>VAE_3607</t>
  </si>
  <si>
    <t>SQMIQVRTSYGWKGHGDDPDDLRFTKGDIIEITSCTHKWWRGRVANGKEGKYPKNYVMKLLD</t>
  </si>
  <si>
    <t>VAE_3608</t>
  </si>
  <si>
    <t>PQPVSARALYGYSGQGDDDGDLSFASGLVIEITSETKDWWSGKKADGKVGLFPPNYAEKVPD</t>
  </si>
  <si>
    <t>VAE_3609</t>
  </si>
  <si>
    <t>KSKGRARALDACAGNEDDLGDLSFEEGEIIKIIGEDNQWWVGSRARGSQGLFPSDYVEALAQ</t>
  </si>
  <si>
    <t>VAE_3610</t>
  </si>
  <si>
    <t>RSPVRVRSVVNYAGGGDDRRDLSFASGDFIVIIDKTNDWWFGKRASGAQGLFPPNYVDLV-T</t>
  </si>
  <si>
    <t>VAE_3611</t>
  </si>
  <si>
    <t>KAQGEVRTIYDFEAKEDDSDDLAFNEGDIIEVLSRDSQWWVGASANGREGMYPQTFVKKLEG</t>
  </si>
  <si>
    <t>VAE_3612</t>
  </si>
  <si>
    <t>RVPHRVRSSDAWQGDDDDPNDLSFIKGDIIDIIETTGYWWTGRKAAGKEGLFPANYVQRLTQ</t>
  </si>
  <si>
    <t>VAE_3613</t>
  </si>
  <si>
    <t>TARKEVVTIYDFNAASDDSDEIQLKVNDRVTVLNRVTGIEMAE-ANRRSAGYVTTFTTVISS</t>
  </si>
  <si>
    <t>VAE_3614</t>
  </si>
  <si>
    <t>TASSIVRTIYDFNAASDDSDEIAFKGNDIVTVLSHVTSWWQGECANVRSGMYPVTFVKVISS</t>
  </si>
  <si>
    <t>VAE_3615</t>
  </si>
  <si>
    <t>VNGTKAHALYDYVAENDDDDELTFQEGDQITLIDMSDDWWTGTCAHGVFGLFPSNYVQINE-</t>
  </si>
  <si>
    <t>VAE_3616</t>
  </si>
  <si>
    <t>DSVLTCTALFDYQAGDDDEDELSFDANDVIELVDQTDDWWEGHLAPNMRGIFPSNYVQKL--</t>
  </si>
  <si>
    <t>VAE_3617</t>
  </si>
  <si>
    <t>INTIYVTALYDYQAEDDDDDELSFKENDSIVQIDQTDDWWEGECANNVVGMFPSNYVELQL-</t>
  </si>
  <si>
    <t>VAE_3618</t>
  </si>
  <si>
    <t>GNTVYATALYDYDAQQDDDDELTFYEGDIITIIEKTESWWQGTCAPGVEGLFPSNYVTERR-</t>
  </si>
  <si>
    <t>VAE_3619</t>
  </si>
  <si>
    <t>DSAQRAKALFDYAAGEDDDDELTFDPGDVITDMTRIDDWWQGQIARGSTGLFPGDYVQKK--</t>
  </si>
  <si>
    <t>VAE_3620</t>
  </si>
  <si>
    <t>DSAVRATALSDYAAGQDDPDELSFDRNDIIEIKQKLDTWWFGKRADAKQGLFPSNYVQKEKD</t>
  </si>
  <si>
    <t>VAE_3621</t>
  </si>
  <si>
    <t>KGQTQVVAIYEYDAAEDDPQEISFKKNERILVIKRVDGWLQGECANNISGWFPANYVEAI--</t>
  </si>
  <si>
    <t>VAE_3622</t>
  </si>
  <si>
    <t>SVALYATALYDYQAEGDDEDELSFFENDVIQLIDQTDDWWEGHFAQGMVGLFPSNYVQLA--</t>
  </si>
  <si>
    <t>VAE_3623</t>
  </si>
  <si>
    <t>TARKVVVCIYGFNKASDDSGDISLKVNERVIVLKEVTGDTMRE-ANNRSSMSMTTHTEVISS</t>
  </si>
  <si>
    <t>VAE_3624</t>
  </si>
  <si>
    <t>HASSIVVAIYEFDKATDDSLDISFKKNERIRVIAEVDGWLQGECANNRSGTFPTNVVEDIQI</t>
  </si>
  <si>
    <t>VAE_3625</t>
  </si>
  <si>
    <t>LKGTKLIVTAAYVAERDDDNELVVQKGEQLFQSELSPGWSTAAEAEKEEGWVPARALQINEG</t>
  </si>
  <si>
    <t>VAE_3626</t>
  </si>
  <si>
    <t>RMTQSVTAVYDFTREKDDEEEITIRRGDVVEVVKT-EGWIKCRRASGKAGWVPWSFITYTNT</t>
  </si>
  <si>
    <t>VAE_3627</t>
  </si>
  <si>
    <t>RYLISATANNDFLSEYDDDDTVSLIPGDKVQVLECNHKWWEASVADGNEGWVPAPWLWRQLD</t>
  </si>
  <si>
    <t>VAE_3628</t>
  </si>
  <si>
    <t>RRTPILYINEPVSATDDDPGELAVIKGTKIVITEKKDGWLEVKKADNNEGWAPAPVVKEHVD</t>
  </si>
  <si>
    <t>VAE_3629</t>
  </si>
  <si>
    <t>NPKDRFKVVYNYEANEDDQFELNVERGEVLE-IQADSGWLFAQRAS-KTGYVPSNFLGSKNT</t>
  </si>
  <si>
    <t>VAE_3630</t>
  </si>
  <si>
    <t>DSAARFLAVYDFADTADDRREMPVDRGDVVEVIQVGNGWYFVIRASGKQGIAPRPFLDKENT</t>
  </si>
  <si>
    <t>VAE_3631</t>
  </si>
  <si>
    <t>KGSSIAVALFDFDSKSDDPDGSSLKEGDLVRVLDEDSNWWVAESAAGRIGLVLLDYLEAIYK</t>
  </si>
  <si>
    <t>VAE_3632</t>
  </si>
  <si>
    <t>RVGCSGTAICDFQREGDDINEMDVVQGDTVIVIKTRQGWIEARDAQGEAGWVPYPFLRDAVD</t>
  </si>
  <si>
    <t>VAE_3633</t>
  </si>
  <si>
    <t>TARKVAVALHDFNSASDDSDLVSLKVEDRVTVLNEVTNYWMGE-ANGRSTLFITTYTEVISS</t>
  </si>
  <si>
    <t>VAE_3634</t>
  </si>
  <si>
    <t>HGSKVAVALFDFNSASDDSDGSSLKVEDRVTVLNEPVSNWQGECANGRSWLFLTTYLEVISS</t>
  </si>
  <si>
    <t>VAE_3635</t>
  </si>
  <si>
    <t>EGVARAIALYDFEAVEDDAGDLSFSKGDVIVVTIKTPTWWKGKVAEGTEGIFPANFVEVV-D</t>
  </si>
  <si>
    <t>VAE_3636</t>
  </si>
  <si>
    <t>EGIGRAIALFDFQAVQDDAGDLSFSKGQVIIVTEKSNTWWTGKLADGREGNFPANFVELV--</t>
  </si>
  <si>
    <t>VAE_3637</t>
  </si>
  <si>
    <t>EGVARAIALYNFKAVEDDSGDLTFSKGQVITVTRKSTTWWKGKPAKGREGIFPANFVELV-G</t>
  </si>
  <si>
    <t>VAE_3638</t>
  </si>
  <si>
    <t>EGVARAIALYDFEAVEDDDGDLSFSKGDVIVVTRRSDDWWKGKVAKGHAGVFPANFVEVFTG</t>
  </si>
  <si>
    <t>VAE_3639</t>
  </si>
  <si>
    <t>EGVTRAIALFDFRAVEDDQGDLSFEKGDVIKVTDKSNNWWKGQIARGKTGMFPANFVEVV--</t>
  </si>
  <si>
    <t>VAE_3640</t>
  </si>
  <si>
    <t>EGVSRAIALFDFAAVEDDRGDLSFARGQLIVVIQKSNDWWKGSAAEGRQGSFPANRVEKEQG</t>
  </si>
  <si>
    <t>VAE_3641</t>
  </si>
  <si>
    <t>EGVARVIALYNFNAVEDDSGDLTFKKGQVITITEKTTTWWKGKSANGREGIFPANFVEHV--</t>
  </si>
  <si>
    <t>VAE_3642</t>
  </si>
  <si>
    <t>EGVARAIALYDFQAVQDDAGDLSFSKGQVIIVTEKSQTWWKGKVAEGREGSFPANFVELV--</t>
  </si>
  <si>
    <t>VAE_3643</t>
  </si>
  <si>
    <t>TAVARVVVIHNYNPAEDDSGEVTLKVDQRVTILEKVTTWWMGEVANDRSGLFPANYTLLISS</t>
  </si>
  <si>
    <t>VAE_3644</t>
  </si>
  <si>
    <t>EVVARVIALHNFNPPEDDSSDLTFKPGQVITILEKATTWWMGKCANDREGIFPVNYVEDVQ-</t>
  </si>
  <si>
    <t>VAE_3645</t>
  </si>
  <si>
    <t>HFATIETIYRPFEPTMDDDDEMAVTPGEQVRMLRRFDGWAEAEKATGERGLIPIDCLRMPHQ</t>
  </si>
  <si>
    <t>VAE_3646</t>
  </si>
  <si>
    <t>HFTRIETIRRPFVPTMDDDDEMAAVPGDTVR-LQRFDGWAYAEKATGRRGLIPIDCLRTAEV</t>
  </si>
  <si>
    <t>VAE_3647</t>
  </si>
  <si>
    <t>HFAIIETIYRPFVPTMDDEDEMAVMPGDRVRVILRFDGWAYAEVATERRGLIPIDCLRMPEQ</t>
  </si>
  <si>
    <t>VAE_3648</t>
  </si>
  <si>
    <t>HFAQLETIYRPFVPMVDDEDEMAVAPGQTVRILLRFEGWGYAENASGHRGLVPIDCLRMPEE</t>
  </si>
  <si>
    <t>VAE_3649</t>
  </si>
  <si>
    <t>HFQAMEIIRRPFVPTMDDDDEMAVEPGEKVKMLQQFDGWAYAEDATGTRGLIPIACLRAKNL</t>
  </si>
  <si>
    <t>VAE_3650</t>
  </si>
  <si>
    <t>SFPALEYIYRPFAPGADDPDEMPVDPGDVVQMLQRFDGWAYAEKARGRRGLIPIDCLREENE</t>
  </si>
  <si>
    <t>VAE_3651</t>
  </si>
  <si>
    <t>HFASVEVIYRPFVPTMDDPDEMSVLPGDRVLVIDQFDGWAEAQVATRRRGIFPIQCLRASHK</t>
  </si>
  <si>
    <t>VAE_3652</t>
  </si>
  <si>
    <t>HFAPIETIRRPFQPTMDDDDEMAVVPGDQVRMLLRFDGWAYAEKATGRRGLIPIDCLRDAED</t>
  </si>
  <si>
    <t>VAE_3653</t>
  </si>
  <si>
    <t>HFAKVEVALHDYVAAMDDSGQLSLKVRDRIRVINRFDNDWYGQKANRRRRIFIIDYLEVIES</t>
  </si>
  <si>
    <t>VAE_3654</t>
  </si>
  <si>
    <t>SGASVEVKRRPFVPAMDDPDELSVLKGDRIIVIARFDGWAQAQCANVRRGIFPIDCLRLSQI</t>
  </si>
  <si>
    <t>VAE_3655</t>
  </si>
  <si>
    <t>LDGTYAFALYDFESINDDAGDLEFQTGDQIFETIRIDNWMYGAVAGKTEGIFPLNYVQIKIA</t>
  </si>
  <si>
    <t>VAE_3656</t>
  </si>
  <si>
    <t>RSTPSVIALFDFQGGVDDVGDLSFKAGDVIELIKRIDEWYEGRLASGQQGMFPDSHVDVLVP</t>
  </si>
  <si>
    <t>VAE_3657</t>
  </si>
  <si>
    <t>RQHIWCTALYDFESTIDDDGDLSFKKNEKIQVTERVDNWLEGRKAGGREGIFPANFVWVQRR</t>
  </si>
  <si>
    <t>VAE_3658</t>
  </si>
  <si>
    <t>RNQPSATALYDFDSTTDDPGDLAFSQGDIIQLTEKIQDWMEGKCAGNNEGIFPINYVKLNV-</t>
  </si>
  <si>
    <t>VAE_3659</t>
  </si>
  <si>
    <t>NSKGQAKALFDFDKGHDDQGDLPFEEGDVIELIDADDSWYVGQIAGAKQGYFPSDYVDIKGL</t>
  </si>
  <si>
    <t>VAE_3660</t>
  </si>
  <si>
    <t>DSPARFYALEDFAEGADDPADLSFKRGDVIELIQVIEDWYFGKRAGGKQGAFPVNRVDVM-T</t>
  </si>
  <si>
    <t>VAE_3661</t>
  </si>
  <si>
    <t>KGQGQSVAQYEYDAKTDDPQELSFKENELILVLDLVDSWWVGAIANGRIGIFPVTFVEVIEI</t>
  </si>
  <si>
    <t>VAE_3662</t>
  </si>
  <si>
    <t>RETPSCIALYDFQLEVDDVGDLSFKKGDVIQLIKRIDNWLEGRGAGGKHGMFPHNFVQVRVV</t>
  </si>
  <si>
    <t>VAE_3663</t>
  </si>
  <si>
    <t>TARKVGVSAYRYNAASDDSDEGSLKVNERVTVLNQVTGDWMNE-ANGRSGLLPTTFTEVISS</t>
  </si>
  <si>
    <t>VAE_3664</t>
  </si>
  <si>
    <t>HGRSIHVAIYEYDAVTDDSDESSLKVNELVTVLAHVDNWWQGECANGRSGIFPVTFVEVISI</t>
  </si>
  <si>
    <t>VAE_3665</t>
  </si>
  <si>
    <t>LKGKKGIVLYDYEAENDDDDELTVTEGRQVFIIDDSSDWWTCEFASGEEGVVPAQYIEINEG</t>
  </si>
  <si>
    <t>VAE_3666</t>
  </si>
  <si>
    <t>RSKKRGRAVFDYIAESDDNDEVSIREGDVIYILDDKKDWWMIKLAGGKRGLVPASFLDCHKH</t>
  </si>
  <si>
    <t>VAE_3667</t>
  </si>
  <si>
    <t>IQKIQAIASYDFLAESDDDDEVSVKEGDSIVILDDKKGWWMCRVASEFEGLVPAAFIKRIK-</t>
  </si>
  <si>
    <t>VAE_3668</t>
  </si>
  <si>
    <t>GGKKQGIMLYDYDAEDDDPDELTVAEGEYVVIIDDKAEWWEVEKASGKKGAVPAQYVEPVQE</t>
  </si>
  <si>
    <t>VAE_3669</t>
  </si>
  <si>
    <t>KSQKRWKVLLDYDANHDDPDELTVEQGAVVLITKRDSDWWTQEIARGKQGVVPSNYIEKQAK</t>
  </si>
  <si>
    <t>VAE_3670</t>
  </si>
  <si>
    <t>DSAKRGLAVADYAAGSDDPDEMSVAEGDVVEIFQYKNDWWMIRHADGKQGLVPAQHVDKVQE</t>
  </si>
  <si>
    <t>VAE_3671</t>
  </si>
  <si>
    <t>KGSGQAKAIYEFDQKSDDPDEVSVKENDLILVLNRDSGWLMCQSASHGIGLVPATFISLIQK</t>
  </si>
  <si>
    <t>VAE_3672</t>
  </si>
  <si>
    <t>SSKKKGTASYDYFAESDDEDEVSVVEGDVVYIDDDTKDWWMIKDAQGKYGLVPAQFIQIRGH</t>
  </si>
  <si>
    <t>VAE_3673</t>
  </si>
  <si>
    <t>TARQVAVAIYGFNQASDDSGEVSLKVNDRITVLNEVTGGTMGQ-ANDRSTLFPTTFIKVISS</t>
  </si>
  <si>
    <t>VAE_3674</t>
  </si>
  <si>
    <t>HARSIAVAIYEFDKASDDSHESSLKENDRITVLNEAVGWLMCQCANPRSGLVPVTFIRVISI</t>
  </si>
  <si>
    <t>VAE_3675</t>
  </si>
  <si>
    <t>LDGTKVIALYDFVARNDDANELEFCTGDFIFKTSLEPQWWYGRTAEGEFGMFPQNFVQINEA</t>
  </si>
  <si>
    <t>VAE_3676</t>
  </si>
  <si>
    <t>AQTQRARAVFSFAGDDDDEEELSFRAGEVIEVVKQTNEWYEGGLAKGKYGIFPASYVEFLFD</t>
  </si>
  <si>
    <t>VAE_3677</t>
  </si>
  <si>
    <t>IQTIWATVHYTYEQHYDDDDDLSFTKGESVQVLECTHGWLEGEKANDNHGRFPHNYVEFQL-</t>
  </si>
  <si>
    <t>VAE_3678</t>
  </si>
  <si>
    <t>RETPLVIALYDFSATVDDPLELAIASGDILRITEQTDDWWEGKVADGNEGMFPKNFSKLT--</t>
  </si>
  <si>
    <t>VAE_3679</t>
  </si>
  <si>
    <t>NSKGRVKALMDFAANEDDQQELPFEEGDVIE-IEAINNWWVGQIASGKTGIFPSDHVKLEAL</t>
  </si>
  <si>
    <t>VAE_3680</t>
  </si>
  <si>
    <t>DSAARALAVVNFASGADDPRELSFDRGDVIEVIQVLDDWYFGKCASGKQGIFPRHYVDKENT</t>
  </si>
  <si>
    <t>VAE_3681</t>
  </si>
  <si>
    <t>KGSGQAVVIYEYDKKTDDPDDISLKCGELVTVLDRVSGWLVGECANHRIGLAPSDYVEVIYK</t>
  </si>
  <si>
    <t>VAE_3682</t>
  </si>
  <si>
    <t>SEIHKATARFNFQSDGDDENELSFSKGDVIQVIKYTNHWIEGMVAKGKYGIFPANYVQICGD</t>
  </si>
  <si>
    <t>VAE_3683</t>
  </si>
  <si>
    <t>TARKVAVVIHTYNKASDDSDDISLKVDERVTVLNEVTGVFMEE-ANRRSSLILTTYTEVISS</t>
  </si>
  <si>
    <t>VAE_3684</t>
  </si>
  <si>
    <t>TARKVAVVQHEYDDVTDDSDDISLKVDERVTVLAEVVGWLQLE-ANVRSGLAPVTYVEVISS</t>
  </si>
  <si>
    <t>VAE_3685</t>
  </si>
  <si>
    <t>LGDKRALIQYDYEKAEDDDNEIDLVEGEYVTDIDMVDDWWMGTNAHGETGLFPSNYVELVMG</t>
  </si>
  <si>
    <t>VAE_3686</t>
  </si>
  <si>
    <t>ASGPEAVIQYDYEKAEDDDNEIDLREGEYVINIEMVDDWWMGTNAKGERGLFPSNYVELVDD</t>
  </si>
  <si>
    <t>VAE_3687</t>
  </si>
  <si>
    <t>SGGIRAVIQYDYEKAEDDDNEIELVEGEYVIDIDMVDDWWMGSNAQGESGLFPSNYVELVED</t>
  </si>
  <si>
    <t>VAE_3688</t>
  </si>
  <si>
    <t>GFGKRALVQYDYEKAEDDENEIELVEGEYVTDIDMVDDWWMGTNAQGETGLFPSNYVELVED</t>
  </si>
  <si>
    <t>VAE_3689</t>
  </si>
  <si>
    <t>QSGKQATIQYDYEKAEDDDNEIDLIEGEVVTEIYMVDDWWMGQNARGEIGLFPQNYVELVEG</t>
  </si>
  <si>
    <t>VAE_3690</t>
  </si>
  <si>
    <t>DSGPHAVIVYDYDKAEDDENEIALAEGEVVTDIDMVDDWWMGKNASGETGLFPRNYVELVND</t>
  </si>
  <si>
    <t>VAE_3691</t>
  </si>
  <si>
    <t>SKGPRAVAQYDYDKDEDDDNEIELKEGDRIINIEMVDDWWLGRNARGESGLFPSNYVELVTG</t>
  </si>
  <si>
    <t>VAE_3692</t>
  </si>
  <si>
    <t>ASGPRAVIQYDYEKAEDDDNEIDLVEGEYVTNIEMVDDWWMGTNAKGETGLFPSNYVELVED</t>
  </si>
  <si>
    <t>VAE_3693</t>
  </si>
  <si>
    <t>TAGPRGVALYEYEADEDDDNELSFKEDDRIINLEMIDDWWLGENANGESGQFPSNYVSVISS</t>
  </si>
  <si>
    <t>VAE_3694</t>
  </si>
  <si>
    <t>TAGSRAVALYDYDKDEDDPNELELKEGDRIRNIEMVDDWWLGENALGESGLFPSNYVKAIQG</t>
  </si>
  <si>
    <t>VAE_3695</t>
  </si>
  <si>
    <t>VKPYQAKALYAYQARNDDAYEESFTQGEILNVSSSEERWWKAAKANGETGIIPSNYVSLNMA</t>
  </si>
  <si>
    <t>VAE_3696</t>
  </si>
  <si>
    <t>SFPYTMRALYSYEADSDDAYEISFVQGDILQVVDIEGRWWEAKRAKGQTGIIPSNYVELLDN</t>
  </si>
  <si>
    <t>VAE_3697</t>
  </si>
  <si>
    <t>SYPYKVKALYTYQADSDDDYELSFPQGDILQVGDINERWWKARVAGGTTGIIPSNYVELIER</t>
  </si>
  <si>
    <t>VAE_3698</t>
  </si>
  <si>
    <t>GFPYKAKALYTYDADDDDPYEESFAQGEALRVGDIDGRWWKADKANGTTGIIPSNYLQLVE-</t>
  </si>
  <si>
    <t>VAE_3699</t>
  </si>
  <si>
    <t>NFAARAIALYKYDANEDDQYECSFEEGEILKVSKIDSNWWKAKRANGKIGIIPKNYVQLYNQ</t>
  </si>
  <si>
    <t>VAE_3700</t>
  </si>
  <si>
    <t>DFAARVKALVAYAATSDDAAEESFDQGEVLEVIDNEARWWKARRAGGKTGSIPSNYVELSNT</t>
  </si>
  <si>
    <t>VAE_3701</t>
  </si>
  <si>
    <t>KKPYVVKAMYDYDKDSDDPYELSFEQGDILRISRIDSRWWKAKKAGDIIGIIPSNYVELIVG</t>
  </si>
  <si>
    <t>VAE_3702</t>
  </si>
  <si>
    <t>SFPYPVKALYAYEAESDDAYEVSFVQGEILQVGDQEGRWWKAKRAGGKTGIIPSNYVELDGN</t>
  </si>
  <si>
    <t>VAE_3703</t>
  </si>
  <si>
    <t>TARKVVVCMHDYNKASDDSDYLTFKVDDIVTILNIVEGGFKGEKAGERSLLIVATFVEVISS</t>
  </si>
  <si>
    <t>VAE_3704</t>
  </si>
  <si>
    <t>TGSSVVKCMYDYDKASDDPDGLTFEKGDILRIFAIPGSWLKAECAGQGTLLAPSNYVEDIQS</t>
  </si>
  <si>
    <t>VAE_3705</t>
  </si>
  <si>
    <t>VDGPIGRALYTYVATGDDADELDCGEGDELVIVDRGEDWWKVEKADGVIGIVPAAYLEHVTA</t>
  </si>
  <si>
    <t>VAE_3706</t>
  </si>
  <si>
    <t>RNPVSGKLMYSYTSGGDDADELSVYEGDDVYIIDQSEDWWKVEQAGGKQFIVPAAYLEIVDT</t>
  </si>
  <si>
    <t>VAE_3707</t>
  </si>
  <si>
    <t>GEPTKGRMIYAYQGTGDDSDELSCTEGDEVVIVDRSKDWWKVEVADGVYFIVPAAYLEIVED</t>
  </si>
  <si>
    <t>VAE_3708</t>
  </si>
  <si>
    <t>GFEPKGRALYAYQADGDDEDELDCAEGDELVIVDRSDDWWKIENATGVIGVVPAAYLEIMEE</t>
  </si>
  <si>
    <t>VAE_3709</t>
  </si>
  <si>
    <t>GNKPIGRALYAYRAGNDDADELPAEEGDELVIVDASSDWWKVEDASGKQGIVPSAYLEIVAT</t>
  </si>
  <si>
    <t>VAE_3710</t>
  </si>
  <si>
    <t>DSAARGRMVYEYAGGGDDADELPGDEGDEVVIVERSDDWWKVENASGKQFVVPAAYLEEENT</t>
  </si>
  <si>
    <t>VAE_3711</t>
  </si>
  <si>
    <t>KNSKKARMIYDFDGNGDDSDEVSSNEGMEVTVVDRTSDWWMVEQADRIIFIVPATYLEIVSS</t>
  </si>
  <si>
    <t>VAE_3712</t>
  </si>
  <si>
    <t>RNHVSGRLIYTYEGTNDDADELPCSEGDEVSIVDQSEDWWKVEQADGALFIVPAAYLELVGA</t>
  </si>
  <si>
    <t>VAE_3713</t>
  </si>
  <si>
    <t>TARKKAVMIYDFNGASDDSEQVSLKEDKEVTVLNEVTGWTMVT-ANRRSFLVPTTFLTVISS</t>
  </si>
  <si>
    <t>VAE_3714</t>
  </si>
  <si>
    <t>HGRKKARIIYDFDGFSDDSDESSLLEGSEVTVLDEGEDWWMVR-ANRRIFLVPATYLKVISS</t>
  </si>
  <si>
    <t>VAE_3715</t>
  </si>
  <si>
    <t>LDGTKAIALYDFVARNDDANELEFQTGDCIFVTSLEPLWLYGRTAEGEFGMFPQNFVQINEA</t>
  </si>
  <si>
    <t>VAE_3716</t>
  </si>
  <si>
    <t>AMTQRGRAVFSYAGDDDDEEELTLRAGEVIE-IKQ-NEWWEGGLAKGKYGIFPASYVEFLVD</t>
  </si>
  <si>
    <t>VAE_3717</t>
  </si>
  <si>
    <t>IYTISVIVHYGYESHYDDDDDLSLKKGESVQLLECNHGWWEGRVAQDNEGRFPHNYVEFQLD</t>
  </si>
  <si>
    <t>VAE_3718</t>
  </si>
  <si>
    <t>ARTPLAIALYDFEATVDDPYELAIASGDILVVTEQTDDWLEGKYADGNEGMFPGNFCKLTF-</t>
  </si>
  <si>
    <t>VAE_3719</t>
  </si>
  <si>
    <t>NSADRAKALMDFAANHDDQQELPFEEGDVIEVIERINNWYVGQIARGKTGIFPSDHVKLEAL</t>
  </si>
  <si>
    <t>VAE_3720</t>
  </si>
  <si>
    <t>DSAARVLAVVNYATGADDPRELPLDRGAVLEIIQVLDDWWFGKRASGKQGIFPRHYVEKENT</t>
  </si>
  <si>
    <t>VAE_3721</t>
  </si>
  <si>
    <t>KGSGQVVVIYEYDSKTDDPDDISLKEDELVTLLDEVSGWWVQECANHRIGLIPVDYVELIYK</t>
  </si>
  <si>
    <t>VAE_3722</t>
  </si>
  <si>
    <t>SEGHKVTARFNYQTDDDDEGELELSKGDVIQQIKDTQHWWEGGYAKGKYGRFPANYVEICRD</t>
  </si>
  <si>
    <t>VAE_3723</t>
  </si>
  <si>
    <t>TARKVVVVIHRYNSASDDSDDISLKVDERVTLLNEVTGVWMYE-ANRRSSLIFTTYTEVISS</t>
  </si>
  <si>
    <t>VAE_3724</t>
  </si>
  <si>
    <t>TARKVVVVQYEYDSATDDSDDISLKVDERVTLLAEVVGNWQLE-ANVRSGLALVTYVEVISS</t>
  </si>
  <si>
    <t>VAE_3725</t>
  </si>
  <si>
    <t>QDRKKVRALYDFKGGTDD-NLLSFQAGDQIFVLNEVLGWWMGE-AEGKRGLFPSNYVEILEA</t>
  </si>
  <si>
    <t>VAE_3726</t>
  </si>
  <si>
    <t>EVKKRVKALFDFTRSSDDDDELSFKKGDEIVVVNEVLDWWMGELADGEQGLFPTSYTEIFNT</t>
  </si>
  <si>
    <t>VAE_3727</t>
  </si>
  <si>
    <t>QGKKLVVALHDFLAGSDDEDELSFKAGDTIQVINELLDWWRGMPANGRRGLFPTTYTEVILS</t>
  </si>
  <si>
    <t>VAE_3728</t>
  </si>
  <si>
    <t>QGRKLVRALYDFIGGTDDMGLLSFNAGDDIQVLNEVLGWWMGE-AAGKRGLFPSNYVEEVTI</t>
  </si>
  <si>
    <t>VAE_3729</t>
  </si>
  <si>
    <t>KPRKRVRALLDFAGNADDDGSLSFEAGDVILVLNEVLGWWMGE-ARGSRGLFPVPYVEILNT</t>
  </si>
  <si>
    <t>VAE_3730</t>
  </si>
  <si>
    <t>DSAKRVRALADFAGTSDDPNELSFKAGDVIEVQNEVLGWWMGECASGERGLFPTNYTEKVNT</t>
  </si>
  <si>
    <t>VAE_3731</t>
  </si>
  <si>
    <t>KGQSVAVAQHDFSAGSDDSDESQFKAGELIVVIARDLDWWYGRCANNRRGEFPTTYTKVISS</t>
  </si>
  <si>
    <t>VAE_3732</t>
  </si>
  <si>
    <t>RVKKRVRALYDFAGDSDDDNELSFKAGDVIVVQNEVLGWWMGEAADGKRGLFPTNYTEILNN</t>
  </si>
  <si>
    <t>VAE_3733</t>
  </si>
  <si>
    <t>TALFVAVCIHPYNAASDDSDESSLKVDERVTPIDRDTDWDDRSIANNRSGWWLTTVTSVISS</t>
  </si>
  <si>
    <t>VAE_3734</t>
  </si>
  <si>
    <t>SASSVAVAQHPYNAASDDSDENAFKVGERITFIADPLDWWQGNCANNRRGMFPTTYTKVISS</t>
  </si>
  <si>
    <t>VAE_3735</t>
  </si>
  <si>
    <t>LDGTKVIALYAYVGIEDDANELSFQKGDLINVTSSEPSWWYGALADGEAGMFPSNYVQINEA</t>
  </si>
  <si>
    <t>VAE_3736</t>
  </si>
  <si>
    <t>RQTFRCRAMFDYTADNDDEDELTFKKGDVITIIKQTNEWWKGEYANGQLGLFPSNYVTMLFD</t>
  </si>
  <si>
    <t>VAE_3737</t>
  </si>
  <si>
    <t>IQTIQVQAQYDFKAHNDDDDDLSFKKGDTITILEQTHKWWAGELANEDHGLFPSNYVEEQLS</t>
  </si>
  <si>
    <t>VAE_3738</t>
  </si>
  <si>
    <t>SNTQLVIALYPYSGQEDDDSELSFASGDIISVTEKDDDWWEGKLADGMEGMFPSNYVKPM--</t>
  </si>
  <si>
    <t>VAE_3739</t>
  </si>
  <si>
    <t>NSKDRVKALFNYRGNEDDQQELSFERGDVIEVIGRINNWWVGQLASGKQGIFPLDYVKSYAK</t>
  </si>
  <si>
    <t>VAE_3740</t>
  </si>
  <si>
    <t>DSAARVLAVVDYAAQADDPDELPFDRGDIIEVIQKTDDWWFGELANGKQGIFPRNYVDPENT</t>
  </si>
  <si>
    <t>VAE_3741</t>
  </si>
  <si>
    <t>KGQKYAVCNYDFEAKEDDPDDLAFKLDALITILARDSGWWVGELANHRIGLFPVNFVELIES</t>
  </si>
  <si>
    <t>VAE_3742</t>
  </si>
  <si>
    <t>QQICKVMAQFDYQADNDDEDELDFIKGDVINVIKYTEHWWEGELANGKNGIFPSNYVRICHD</t>
  </si>
  <si>
    <t>VAE_3743</t>
  </si>
  <si>
    <t>TARKVAVCIHDFNAASDDSDDVSLKVDARVTILNEVTGCLMGESANDRSGLILTTFTEVISS</t>
  </si>
  <si>
    <t>VAE_3744</t>
  </si>
  <si>
    <t>TGSKVAVCRYDFNAATDDSDDSAFKPDALITILAEVVGWVQGELANVRSGLFPVTFVEVISS</t>
  </si>
  <si>
    <t>VAE_3745</t>
  </si>
  <si>
    <t>LDFEKAVALYDFVADGDDDDELTVQEGEQLLVLDRESEWWKCRNAQGEEGVVPASYVEIDGA</t>
  </si>
  <si>
    <t>VAE_3746</t>
  </si>
  <si>
    <t>EVGEPVVALYDFVADGDDEDELSVGEGDEVIVLDRTGEWWKCRNAAGKEGVVPAQYVELTNT</t>
  </si>
  <si>
    <t>VAE_3747</t>
  </si>
  <si>
    <t>IEGESGTVLYDFLADGDDDDEVSVAEGDWVLVLERTSEWWKCRNAHGAEGVVPASYVELQGG</t>
  </si>
  <si>
    <t>VAE_3748</t>
  </si>
  <si>
    <t>AGGPLAVALYDFDAQGDDDDELTVAEGESLVVLEKTDEWWKVRDAHGNEGVVPASYLEASGG</t>
  </si>
  <si>
    <t>VAE_3749</t>
  </si>
  <si>
    <t>DGGEQAVALYDFEADGDDEDELTVAEGEKLLVLKDDSEWWKCANARGKEGVVPSSYVESSNT</t>
  </si>
  <si>
    <t>VAE_3750</t>
  </si>
  <si>
    <t>DGAARGVALVDFAAQGDDDDELSVAEGDVVVVLEKTNEWWKLRNASGKEGVVPASYLEIENT</t>
  </si>
  <si>
    <t>VAE_3751</t>
  </si>
  <si>
    <t>GGGKQSIVMYDFDADGDDEDEVSVKEGDKVLIIRDDSEWWKCANAQGIEGVVPASYVEVSGK</t>
  </si>
  <si>
    <t>VAE_3752</t>
  </si>
  <si>
    <t>GVTEPGVALYDFVAEGDDEDELSVSEGDSVIVLDRTKEWWKCRNAAGKEGVVPASYVEITHT</t>
  </si>
  <si>
    <t>VAE_3753</t>
  </si>
  <si>
    <t>TARKVGIVMYEFNGASDDSMEVSVKVNDRVTIINEVTEWWMCENANFREGVVPTTFVQVISS</t>
  </si>
  <si>
    <t>VAE_3754</t>
  </si>
  <si>
    <t>HAGKIHSVMYTFDADSDDSDESSVKENDRVRIIARASEWWKCRNANGREGVVPVSYVQVISS</t>
  </si>
  <si>
    <t>VAE_3755</t>
  </si>
  <si>
    <t>AVVSRVRALHAFEPTEDDAGELAFEKGDIIKVVDRGYDWWRGQLAKGRTGIFPVNYVEPLPE</t>
  </si>
  <si>
    <t>VAE_3756</t>
  </si>
  <si>
    <t>ATVTRVRALHTFEPTEDDPGELAFEKGDIIKVVDRGYDWWRGQLAKGRTGIFPVNYVEPLPE</t>
  </si>
  <si>
    <t>VAE_3757</t>
  </si>
  <si>
    <t>AVVSRVRALHTFEPTEDDPGELAFEKGDIIKVVDRNYDWWRGQLAKGRTGIFPVNYVEPLPE</t>
  </si>
  <si>
    <t>VAE_3758</t>
  </si>
  <si>
    <t>PIVSRVRALHTFEPTEDDPGELAFEKGDVIKVVDRGYDWWRGQLAKGRTGIFPVNYVEPLPD</t>
  </si>
  <si>
    <t>VAE_3759</t>
  </si>
  <si>
    <t>NLVSRVRALHTFLPTFDDQGELAFEKGDIIRVVDTGYDWWRGQLARGRTGIFPVNYVEPLPE</t>
  </si>
  <si>
    <t>VAE_3760</t>
  </si>
  <si>
    <t>PSVSRVRALHAFEPTEDDPGELPFDKGDIIKVVDRAYDWWRGQLAKGRTGIFPVNYVEPLPE</t>
  </si>
  <si>
    <t>VAE_3761</t>
  </si>
  <si>
    <t>ALVSRVRALHTFQPTDDDPGELAFEKGDIIKVVDLGYDWWRGQLAKGRTGIFPVNYVEPLPE</t>
  </si>
  <si>
    <t>VAE_3762</t>
  </si>
  <si>
    <t>TVVTRVRMIYDHEATEDDPGELSFEKGEIIKVVDRVYGWWREQLARTKTGILPVNYVEVIPE</t>
  </si>
  <si>
    <t>VAE_3763</t>
  </si>
  <si>
    <t>HVVSRVRALYEFEPTEDDLGELAFEKGDIIKVVDRAYDWWRGQLAKGKTGIFPVNYVEPLPE</t>
  </si>
  <si>
    <t>VAE_3764</t>
  </si>
  <si>
    <t>SKGPHAIALYDFVMTNDDANDLEFQTGEKIFLSTLIDEWMYGATAAHTEGIFPLSFVHLKIA</t>
  </si>
  <si>
    <t>VAE_3765</t>
  </si>
  <si>
    <t>DVTPYFRALFDFQGGFDDEEELSFKAGDVIYLIKRVDNWY-GRKAGGKQGMFPLNYVDMIVP</t>
  </si>
  <si>
    <t>VAE_3766</t>
  </si>
  <si>
    <t>IQTPYGIALYTFKTTYDDDGELSFKKGDKVDLERRVDEWLAGRVA-GREGIFPLSYVQVIRR</t>
  </si>
  <si>
    <t>VAE_3767</t>
  </si>
  <si>
    <t>SNEPYAIALYDFPTQVDDPGDLAFNKGSIIYLHEKINDWFIGKSAANTEGIFPLSFVQIKVV</t>
  </si>
  <si>
    <t>VAE_3768</t>
  </si>
  <si>
    <t>DPKPQAKALMDFESGHDDPGDLPFEEGEVILLIKYLDEWYEGQIASAKQGYFPSSHVDIKTL</t>
  </si>
  <si>
    <t>VAE_3769</t>
  </si>
  <si>
    <t>DSAARFYALEDFASGADDPNELSFDSGEVIELIQVVDEWYRGKRASGKQGAFPVSYVDKITT</t>
  </si>
  <si>
    <t>VAE_3770</t>
  </si>
  <si>
    <t>KLSPQCVTIYEFDAKEDDPGEDSLKENDLVLLLDLVDEWTYGAIADGRFGIFPVSYVEVIEK</t>
  </si>
  <si>
    <t>VAE_3771</t>
  </si>
  <si>
    <t>SVTPYAIALYDFQSEPDDENELSFQKGEVIQLIKRVDEWLRGRAADGKIGIFPLSYVWFAVV</t>
  </si>
  <si>
    <t>VAE_3772</t>
  </si>
  <si>
    <t>TARKVCVTAYKYNAASDDSDEGSLKVNDRVTVLREVTGWWMNE-ANGRSGLLPTTYTEVISS</t>
  </si>
  <si>
    <t>VAE_3773</t>
  </si>
  <si>
    <t>HGRSICVTIYEYNAVTDDPDEGSLKVNDLVTVLAHVDEWVQGEIANGRMGIFPVTYVEVIQI</t>
  </si>
  <si>
    <t>VAE_3774</t>
  </si>
  <si>
    <t>SVPFQVKANYAWSGQEDDKNDLGFLENEVIEVHSISKSWFHGKLARKTEGYFPKYFVQITHG</t>
  </si>
  <si>
    <t>VAE_3775</t>
  </si>
  <si>
    <t>SLPFKVRSVVSWAGQDDDKGDLGFLESDFIQVTKV-KHWYYGRRARKCVYFFPNEYVNILED</t>
  </si>
  <si>
    <t>VAE_3776</t>
  </si>
  <si>
    <t>ILPFKVKTLYGWEGQEDDNGDLGFLEGDVIEVYRQ-TSWWYGKLARKDEYYFPPYYVNLQED</t>
  </si>
  <si>
    <t>VAE_3777</t>
  </si>
  <si>
    <t>PVPFKVKANYGWEGDTDDPQDLGFLENLIMEVYRF-DDWLYGKLARKCEGYFPKYFQNLTEE</t>
  </si>
  <si>
    <t>VAE_3778</t>
  </si>
  <si>
    <t>NPPFKVIAVVGWAGQHDDKQDLGFLENELIKVPDVGGNWYYGKLADKKTGIFPSNRVSIYEQ</t>
  </si>
  <si>
    <t>VAE_3779</t>
  </si>
  <si>
    <t>SSPFRVKSVIGWAGEADDPRDLGFAENDIMQVHSV-NDWYFGILASKKQYIFPRYYAQIDNE</t>
  </si>
  <si>
    <t>VAE_3780</t>
  </si>
  <si>
    <t>KPPFKVKTLYGWSGQTDDPQDLSFNEGDVVEATDRVTSWWSGALANGTSYYPVNNYVEVIHI</t>
  </si>
  <si>
    <t>VAE_3781</t>
  </si>
  <si>
    <t>SLPFKVKTVYGWSGQQDDKGDLGFLENDFINVTSV-GPWYYGRLARKCVYYFPNEYVQIMEQ</t>
  </si>
  <si>
    <t>VAE_3782</t>
  </si>
  <si>
    <t>TAPFKAVTLYDWNAASDDSDDISFLEGDVVTALNFVTGIWYGELANGRSYLPLNTYTEVISS</t>
  </si>
  <si>
    <t>VAE_3783</t>
  </si>
  <si>
    <t>TPSFKAKTLYQWDGQTDDSDDLSFSEGDVVTALAHVTSNWQGDLANGASYYPVNTYVEVIQI</t>
  </si>
  <si>
    <t>VAE_3784</t>
  </si>
  <si>
    <t>AKGTTAIALYDYEAGDDDDGELSFPEGDTIVNIEQVDDWWTGRYANGKEGLFPANYVELNHA</t>
  </si>
  <si>
    <t>VAE_3785</t>
  </si>
  <si>
    <t>ASGPCARALYDYAAAEDDESELSFDAGDVITDVEFKDDWWTGSLAKGQQGLFPANYVQLFN-</t>
  </si>
  <si>
    <t>VAE_3786</t>
  </si>
  <si>
    <t>IYTITAIALYDYEAADDDDDELTFTEGDTITNIEENDDWWRGRVAHGKEGLFPANYVHLQED</t>
  </si>
  <si>
    <t>VAE_3787</t>
  </si>
  <si>
    <t>PRTPTAIALYDYDAGDDDDNELSFAEGDIIVNITFVSDWWLGKCANGKEGLFPANYVEMRQD</t>
  </si>
  <si>
    <t>VAE_3788</t>
  </si>
  <si>
    <t>KSGPTAKALYDYAATDDDDGELSFDDGDVIEHIERVDDWWQGRCANGSQGLFPSDYVESKNK</t>
  </si>
  <si>
    <t>VAE_3789</t>
  </si>
  <si>
    <t>PSAATAIALVDYAAADDDDGELSFDEGDVITNTQVPNDWWLGKRASGAQGLFPANYVQKENT</t>
  </si>
  <si>
    <t>VAE_3790</t>
  </si>
  <si>
    <t>KAQGVCVAQYEYDAADDDEDEITFEPDATITGLEEPDDWWQGRCARGRSGLFPANYVKAKQS</t>
  </si>
  <si>
    <t>VAE_3791</t>
  </si>
  <si>
    <t>SHGPTATALYDYEAAEDDESELSFSEGDLITDIEMVDDWWTGMAAKGVYGLFPANYVELRE-</t>
  </si>
  <si>
    <t>VAE_3792</t>
  </si>
  <si>
    <t>TARKVCVSIYGFNKASDDSDDITFKVDARVTVLNETTGWYMAEYARTRSAMIPTTHTSVISS</t>
  </si>
  <si>
    <t>VAE_3793</t>
  </si>
  <si>
    <t>TASKVCVAQYEYDAATDDSDDITFKEDADITVLAEPDGWWQGECALVRSGTAPVNVVKDISS</t>
  </si>
  <si>
    <t>VAE_3794</t>
  </si>
  <si>
    <t>SDGTKVKALYDYVGREDDANELSFQKGDIINVSSLEYRWWTGALAHGEEGSYPANYVQINRA</t>
  </si>
  <si>
    <t>VAE_3795</t>
  </si>
  <si>
    <t>RKLFKARAVFSYTAHDDDEDELSFKKGDIITIVKQ-EHWWKGEYA-GKQGLFPYNYVEKLVD</t>
  </si>
  <si>
    <t>VAE_3796</t>
  </si>
  <si>
    <t>RKHIQAKAAYMYQAHDDDDDELSFKKGDIITITDQNHQWWAAELANGDEGLFPANYVEEQSS</t>
  </si>
  <si>
    <t>VAE_3797</t>
  </si>
  <si>
    <t>PQLVEVKALYDYEGQEDDPGELSFAKGDLLDVFEK-DDWWEGKLADGAEGQVPANYVKLM--</t>
  </si>
  <si>
    <t>VAE_3798</t>
  </si>
  <si>
    <t>NSKGRVIALMDYAGNEDDQGELSFEEGDIIEVIDRDSNWWVGQLARGKQGIIPSDYVKKYA-</t>
  </si>
  <si>
    <t>VAE_3799</t>
  </si>
  <si>
    <t>GSAVRAKALVNYAAGDDDPDELSFKRGDVITIIQK-DDWWFGELASGKQGLSPNNYVQKE-T</t>
  </si>
  <si>
    <t>VAE_3800</t>
  </si>
  <si>
    <t>KLQGYAICIYEFEAKEDDPDDLAFKMDEIITILAEDSGWWVAELANHRIGLFPSNFVELIYK</t>
  </si>
  <si>
    <t>VAE_3801</t>
  </si>
  <si>
    <t>QVTWKVKALYAYKARDDDEDELSFKKGDIINIIKQTEHWWEGELAQGKLGLIPYNYVQQ-RQ</t>
  </si>
  <si>
    <t>VAE_3802</t>
  </si>
  <si>
    <t>TARKVAVCIHFFNAASDDSDDSSLKVDERVTILNEVTGCRMAESANRRSHLFFTTFTEVISS</t>
  </si>
  <si>
    <t>VAE_3803</t>
  </si>
  <si>
    <t>TASKIAVCIYEFNAASDDSDDLAFKPDEIITILAEVKGWLQAELANVRSWLFPVNFVEVISI</t>
  </si>
  <si>
    <t>VAE_3804</t>
  </si>
  <si>
    <t>SGGTKAIVLYDYKADEDDEDELTVQEGEPIFLIEQESGWWTGRNAHGEFGVFPASYVEIIQH</t>
  </si>
  <si>
    <t>VAE_3805</t>
  </si>
  <si>
    <t>ASGLRARVRFDFEADADDDDELSIREGDVIQEIEQVNDWWFCMNASGKRGLFPANYVSLIRG</t>
  </si>
  <si>
    <t>VAE_3806</t>
  </si>
  <si>
    <t>IGTISATAWYDFLAEEDDENELSVTEGDTVQNIDQVGDWWRCRNAQGAHGLFPASYVRLIVG</t>
  </si>
  <si>
    <t>VAE_3807</t>
  </si>
  <si>
    <t>GGTLSAIVLYDYFADEDDEDELTVAEGALLVIITQDDGWWEGKAADGDNGIFPASYCEYIQE</t>
  </si>
  <si>
    <t>VAE_3808</t>
  </si>
  <si>
    <t>KSGFRALVLFDYQAKADDEDELTVECGEVILDIERINGWWFGRNASGKQGVFPSSYVEAIAK</t>
  </si>
  <si>
    <t>VAE_3809</t>
  </si>
  <si>
    <t>DSAARALVLVDFAADADDEDELSVARGDVIEITQDLDDWWFLINASGKQGLFPASYEDIIQE</t>
  </si>
  <si>
    <t>VAE_3810</t>
  </si>
  <si>
    <t>KGKKQSVAAYEFDQKEDDDNEMSLKEGDLVTVLEEVSDWWMCENAAGIEGLIPSSFVKVKQK</t>
  </si>
  <si>
    <t>VAE_3811</t>
  </si>
  <si>
    <t>SVGLRATVLYDFEADGDDDDELSVVEGDVIQQIEQTNDWWTCMNAKGKEGLFPASYVSIIHG</t>
  </si>
  <si>
    <t>VAE_3812</t>
  </si>
  <si>
    <t>TARKVGVAIHGFNQASDDSNDMSLKVNDRVTVLNEVTDWTMCENAN-RSGLIATTFVRVRSS</t>
  </si>
  <si>
    <t>VAE_3813</t>
  </si>
  <si>
    <t>TASKIGVAQYEFDDAEDDSNEMSLKEGDRVTVLNEVVDWLMCENANDRSGLAPVTFVKVSSI</t>
  </si>
  <si>
    <t>VAE_3814</t>
  </si>
  <si>
    <t>LKGTKVNATYAFVAMNDDANELEFCKGDKINCTSLEDNWLTGREAEGKIGIFPANFVQINEA</t>
  </si>
  <si>
    <t>VAE_3815</t>
  </si>
  <si>
    <t>AQTFRARALFDYQGDFDDEEDLSLRRGEVVEVIRRTDEWWRGTLAGDRNGQFPKSHVEWLDD</t>
  </si>
  <si>
    <t>VAE_3816</t>
  </si>
  <si>
    <t>IQHISATVLYDYESHYDDDGDLSLTKGESVQVTECNDNWWRGRPADDREGIFPANYVEEQLD</t>
  </si>
  <si>
    <t>VAE_3817</t>
  </si>
  <si>
    <t>ANTPLVQAKYEFDAQDDDPLELAFAPGDIIVITEKTEDWLIGKVADGKEGIFPANFVKLVVD</t>
  </si>
  <si>
    <t>VAE_3818</t>
  </si>
  <si>
    <t>NSKGRVKAVQNFRANEDDPQELPFERGDVIELIGAIDSWYVGQIASGSTGYFPSDHVKSEAL</t>
  </si>
  <si>
    <t>VAE_3819</t>
  </si>
  <si>
    <t>DSAARVLALVDYATGADDPRDLPLDRGAVVEVIQVLNNWWFGKRASGRQGMFPRHNVEKENT</t>
  </si>
  <si>
    <t>VAE_3820</t>
  </si>
  <si>
    <t>KLSGQAVVLYDYDSKTDDPDDISLKVDELVTVLALIDSWWVGECANHRIGIFPVDYVEVIQK</t>
  </si>
  <si>
    <t>VAE_3821</t>
  </si>
  <si>
    <t>SVTQKVIALFDFQTDVDDNGDLDLSKGEVVQVIKRTDNWWDGTVAKGRYGRFPKNFVEFCVA</t>
  </si>
  <si>
    <t>VAE_3822</t>
  </si>
  <si>
    <t>TARKVAVVLHDYNSASDDSDDISLKVDERVTVLNEVTGNWMNE-ANRRSGLCLTTYTEVISS</t>
  </si>
  <si>
    <t>VAE_3823</t>
  </si>
  <si>
    <t>TARKVAVVLYDYNSVTDDSDDISLKVDELVTVLAEVDGLWQGE-ANVRSGLFPVTYVEVISS</t>
  </si>
  <si>
    <t>VAE_3824</t>
  </si>
  <si>
    <t>LDDTKVIATYDFVTIEDDAVELEFCKGDYINVSSSEDNWWYGRTADGKIGMFPANYVQINEA</t>
  </si>
  <si>
    <t>VAE_3825</t>
  </si>
  <si>
    <t>ASTCRCRAVFNFKADDDDEGDLTFRRGDVIEVIFRTDEWWKGTLASSRLGIFPGNYVERLVD</t>
  </si>
  <si>
    <t>VAE_3826</t>
  </si>
  <si>
    <t>IYTILVIALYWYKAHYDDDDDLRLKKGASITGLECTDNWWEGEVADDRHGHFPANFVEEQLD</t>
  </si>
  <si>
    <t>VAE_3827</t>
  </si>
  <si>
    <t>RNTCLVIAQYDFSPQFDDPAELAIAKGDIIVVDEKTQDWWEGKCADGKEGVFPANYVKPHFD</t>
  </si>
  <si>
    <t>VAE_3828</t>
  </si>
  <si>
    <t>NSKDRVKAVEDFRSNEDDPQELPFERGDVIEVIGAIDSWWVGQIASGSTGIFPSDYVKLYNT</t>
  </si>
  <si>
    <t>VAE_3829</t>
  </si>
  <si>
    <t>DSAARVLAVENFASQADDPRDLPFDRGDIIEVIQKLNNWWFGKCASNAQGIFPRNYVKKENT</t>
  </si>
  <si>
    <t>VAE_3830</t>
  </si>
  <si>
    <t>KGQGQAVVLYRYDAKEDDSDDLSLKVDALITDLAQDDGWMVGEIANHRIGLFPSTFVELSEK</t>
  </si>
  <si>
    <t>VAE_3831</t>
  </si>
  <si>
    <t>SETCSVTARFNFQSDQDDKGDLEFSQGDVISVILRTDNWWEGTFAKDMNGIFPYNYVNFFCD</t>
  </si>
  <si>
    <t>VAE_3832</t>
  </si>
  <si>
    <t>TARKVAVVLHEYNAASDDSDDESLKVDARVTGLNEVTGNLMGE-ANTRSGLFPTTFTEVISS</t>
  </si>
  <si>
    <t>VAE_3833</t>
  </si>
  <si>
    <t>TASKIAVVLHTYNAVTDDSDDSSLKVDALVTFLNEVDGWVQGECANVRSGLFPVTFVEVISS</t>
  </si>
  <si>
    <t>VAE_3834</t>
  </si>
  <si>
    <t>LEGFGVICLYDFYSEDDDADQLSFQKGEVLQIVSMDPGWWAAAEAEREAGWIPSNYVQILIG</t>
  </si>
  <si>
    <t>VAE_3835</t>
  </si>
  <si>
    <t>AQIFYVLAMFDFATEDDDPHHLSFRKDDLLEVHFT-EGWWAAIRAGTVLGWIPSNFVRRENP</t>
  </si>
  <si>
    <t>VAE_3836</t>
  </si>
  <si>
    <t>IYTIYVQARYDFKSEDDDPIQLPFSKNDVLHVVKCEEGWWAAMVADGRVGWIPSNFVEEISR</t>
  </si>
  <si>
    <t>VAE_3837</t>
  </si>
  <si>
    <t>VAE_3838</t>
  </si>
  <si>
    <t>KPQGQVLCLFDFATNEDDLDHLSFERGEKLEIVDRESGWWAAIRADDKIGCIPADYVKELNL</t>
  </si>
  <si>
    <t>VAE_3839</t>
  </si>
  <si>
    <t>GSAARVLAVADFADGDDDAGHLSFDRNDILEVVQKLNGWWAAIRASTKQGWCPSNHVQPLNT</t>
  </si>
  <si>
    <t>VAE_3840</t>
  </si>
  <si>
    <t>KLSGQAIAQHEYDAKEDDLGQLPFNQNDVLRVLDRESGWWAARSANGRIGGIPSDFVELISK</t>
  </si>
  <si>
    <t>VAE_3841</t>
  </si>
  <si>
    <t>QEICYVLAVFDFEEEDDDASHLSFTKNDLLEVVLTRQGWWAALRAETVLGWIPSNFVQRLHV</t>
  </si>
  <si>
    <t>VAE_3842</t>
  </si>
  <si>
    <t>TARFVAVAIHVYNAADDDSHEIPLKKNDRVTVLNEETNWFAGE-ANGRSKLFPKTFTEVISS</t>
  </si>
  <si>
    <t>VAE_3843</t>
  </si>
  <si>
    <t>SGSSIAVAQHEYNAVQDDEGQIPFKPNDVLTVLATEKSWWAGECANGRVGMFPSTFVELISS</t>
  </si>
  <si>
    <t>VAE_3844</t>
  </si>
  <si>
    <t>LEDTKAIATWSYYADEDDDDEEVFPKGAEITEIEDINDWDTGYYAHGETGLFPGNYVQINE-</t>
  </si>
  <si>
    <t>VAE_3845</t>
  </si>
  <si>
    <t>GVGLRLHALFAYYSGADDCEELSFPRGAYITEVENVSDWYFGCYAAGKTGLFPGNFVRVLRD</t>
  </si>
  <si>
    <t>VAE_3846</t>
  </si>
  <si>
    <t>IQGIWVIALWSYYIHEDDDNELSFPKGAEIQEIEDVNDWFWGSVAAGATGLFPGNHVEVQL-</t>
  </si>
  <si>
    <t>VAE_3847</t>
  </si>
  <si>
    <t>VAE_3848</t>
  </si>
  <si>
    <t>KLGIRAKAIWSYEAGADDDDEMNFPRGAEITEMERPEDWYFGRSAKGKIGLFPSGYVSSEG-</t>
  </si>
  <si>
    <t>VAE_3849</t>
  </si>
  <si>
    <t>DSGARVLALWSWYPGADDDRELPFPRGTEITETRQVADWYFGICADGKQGLFPGNYVKLVQT</t>
  </si>
  <si>
    <t>VAE_3850</t>
  </si>
  <si>
    <t>GGGTVVVALWDYEDKNDDCNDLSFPEGDEIREIENVNDWWQGRSAHGRIGLFPGPHVEVNQG</t>
  </si>
  <si>
    <t>VAE_3851</t>
  </si>
  <si>
    <t>GVGLRVQALWSYYEGEDDEGELLFPRGAEITEIENVNDWYWGYYAAGKTGLFPGPYVNFAGD</t>
  </si>
  <si>
    <t>VAE_3852</t>
  </si>
  <si>
    <t>TARKVVVWLWDFEEASDDSNDLSLKVNDRVLELEEVTGWWMWEYAN-RSGMMPGTHVEVISS</t>
  </si>
  <si>
    <t>VAE_3853</t>
  </si>
  <si>
    <t>GGGSVVVILWDYDDATDDPNDLSFLPNDEVREIEEVNGWWQGNCANGRFGWFPGTVVEVIQI</t>
  </si>
  <si>
    <t>VAE_3854</t>
  </si>
  <si>
    <t>VKGTKAIALYDFEAIVDDANELAVQEGEQLFIQELDPGWLYARTAEGEEGLVPEAYLQINTA</t>
  </si>
  <si>
    <t>VAE_3855</t>
  </si>
  <si>
    <t>AVACRVRVMFSFQSDNDDEDEISCYAGEEVEVVTP-GSWVECRDASDQAGFVPASYIDILDT</t>
  </si>
  <si>
    <t>VAE_3856</t>
  </si>
  <si>
    <t>IQHCWGTVGYEYFGHNDDDDEVSVTENDSVDVLECNHEWLEARVA-DNEGRVPEQYLNRIED</t>
  </si>
  <si>
    <t>VAE_3857</t>
  </si>
  <si>
    <t>FQLCLAIALYDFDAQNDDDYELAVIEGQGIVLTENKDGWLEAKNADGNEGLLPEAYVKYCE-</t>
  </si>
  <si>
    <t>VAE_3858</t>
  </si>
  <si>
    <t>NPAGRAKALMDFAANHDDVQELNVEKGEVLEIIGRDIGWLVAQIASGKTGLVPSNYLDSEAT</t>
  </si>
  <si>
    <t>VAE_3859</t>
  </si>
  <si>
    <t>DSAARLLVVVNFAGGADDPDELPVDRGQVVEVIQVLNEWYFAKRASGKQGLLPRAYVDKENT</t>
  </si>
  <si>
    <t>VAE_3860</t>
  </si>
  <si>
    <t>KLSGICKVIYEYDGKEDDPDEVSLKKNDLVTVLAEDVEWWVAESANHRDGYVPTNFLELIYK</t>
  </si>
  <si>
    <t>VAE_3861</t>
  </si>
  <si>
    <t>VAE_3862</t>
  </si>
  <si>
    <t>TARKVCVVIHRYNGASDDSDTVSLKVNDRVTVLNEVTEYWMGE-ANFRSAYFTTTFTEVISS</t>
  </si>
  <si>
    <t>VAE_3863</t>
  </si>
  <si>
    <t>HASKIHVVIYEYDGASDDSDGSSLKKNDLVTVLAEPVENWQAECANPRSGYVPTTFLEVIQS</t>
  </si>
  <si>
    <t>VAE_3864</t>
  </si>
  <si>
    <t>VDGTKAIATDAYKTTNDDENHLSFYKGDYIFVTSKSPGWWYGAEAEGEEGWFPKSYVQINEA</t>
  </si>
  <si>
    <t>VAE_3865</t>
  </si>
  <si>
    <t>VAE_3866</t>
  </si>
  <si>
    <t>IYLIWCIALFDFLATYDDDSTLRFSKGEWIQILTKNQMWWRRSVACGFEGWIPGSYVKRQLD</t>
  </si>
  <si>
    <t>VAE_3867</t>
  </si>
  <si>
    <t>SMCEQAIAQAPWKDTKDDPGDLSFAKGDIMQVTTQKDGWWEGKFAYGDEGWFPKSYSRMVRD</t>
  </si>
  <si>
    <t>VAE_3868</t>
  </si>
  <si>
    <t>NPKDQAKAVYNYASNEDDQGQLSFEEGDVIEVIEKDSGWWFGQIASGKTGWFPSSYVSEENT</t>
  </si>
  <si>
    <t>VAE_3869</t>
  </si>
  <si>
    <t>DSAARFLALYNLASGADDPNQLSFDRGDVIEILQVLNGWWFCICASGKQGWFPKSYVRKENT</t>
  </si>
  <si>
    <t>VAE_3870</t>
  </si>
  <si>
    <t>KGQGQHVALMDFEAKEDDPGEIAFKCGELVRILEKDSQWLYNECANHIIGWAPSSFVELKYK</t>
  </si>
  <si>
    <t>VAE_3871</t>
  </si>
  <si>
    <t>SVICSCQALYNYQFEGDDENHLSFIKGDSIQILEKQQGWWERTYADGKNGWFPKSYVKICGD</t>
  </si>
  <si>
    <t>VAE_3872</t>
  </si>
  <si>
    <t>TARKVEVTLHDFNAASDDSDEINLKVRERVTILNEVTKSKMRE-ANDRSRLMTTTFTEVISS</t>
  </si>
  <si>
    <t>VAE_3873</t>
  </si>
  <si>
    <t>TASSVCVTLHDFDAVSDDSDEIALKPAELVTILAKPVSWLQLECANVRSGLAPSTFVELISS</t>
  </si>
  <si>
    <t>VAE_3874</t>
  </si>
  <si>
    <t>LKGTKVNATEAFVTREDDANELELQLGDLINVSSRSDNWWYGGTADGKIGIFPQNFVQHLEA</t>
  </si>
  <si>
    <t>VAE_3875</t>
  </si>
  <si>
    <t>RSVFRFRVRYDFQADNDDEGDLTFRRGEVIEGIRQCDGWYKGTLASSHNGQFPASYVWERDD</t>
  </si>
  <si>
    <t>VAE_3876</t>
  </si>
  <si>
    <t>RYTILVTVLFDYKAHNDDDGDLRFGKGEKIQGEERVDGWFSGSVADDRHGIFPKNYVEMLLD</t>
  </si>
  <si>
    <t>VAE_3877</t>
  </si>
  <si>
    <t>SGTPLVQAQAPFEPQEDDPAELALAQGDIIIVKEKTQDWWRGKCADGKEGIFPGNFVKLLVD</t>
  </si>
  <si>
    <t>VAE_3878</t>
  </si>
  <si>
    <t>NSKDRVKAVYNFRSNEDDPQELNLERGDVIEVIEAIDSWWVGQIASGSTGYFPSDHVKSLAL</t>
  </si>
  <si>
    <t>VAE_3879</t>
  </si>
  <si>
    <t>DSAARVLAVYNFAAQADDPRELPFDRGTVIELIQVLNNWYFGKCASAAQGMFPRHYVDKLNT</t>
  </si>
  <si>
    <t>VAE_3880</t>
  </si>
  <si>
    <t>KGQGQAVVLADYDAKEDDPDDESFKVGELVTDLDRVDGWTVGECANHRIGIFPVTYVELLQK</t>
  </si>
  <si>
    <t>VAE_3881</t>
  </si>
  <si>
    <t>SHTCSVIATYNFQADQDDKGELEFSKGEVISLIRYTDNWYRGTYAKQHLGTFPANYVQELVD</t>
  </si>
  <si>
    <t>VAE_3882</t>
  </si>
  <si>
    <t>TARKVAVVLHDYNAASDDSDDGSFKVDERVTGLNEVTGNLMNE-ANRRSGLFPTTYTEVISS</t>
  </si>
  <si>
    <t>VAE_3883</t>
  </si>
  <si>
    <t>TASKIAVVLHDYNAATDDSDDSSFKVDELVTFLAHVDGWVQGECANVRSGLFPVTYVEVISS</t>
  </si>
  <si>
    <t>VAE_3884</t>
  </si>
  <si>
    <t>VKGTKMKVLYDFVSDNDDDNELEVQTGENINIIRREGNWLYARTAHGEFGKVPASYVQINEA</t>
  </si>
  <si>
    <t>VAE_3885</t>
  </si>
  <si>
    <t>AVLCRARALFDYEADVDDEEELTLRAGDVVEIEYY-NEWYFGGYAKDKYGIFPKANVEILTD</t>
  </si>
  <si>
    <t>VAE_3886</t>
  </si>
  <si>
    <t>IQLIWAKAGYTYLAHYDDDDDISLKEGDSVTVLYCNGNWFEGGVAQDNEGHFPASFVEFIL-</t>
  </si>
  <si>
    <t>VAE_3887</t>
  </si>
  <si>
    <t>GQTCNLKILYDFDPTDDDPYELAFAEGQILVLIER-DDWLEARNADGNEGKLPVSYCKLV--</t>
  </si>
  <si>
    <t>VAE_3888</t>
  </si>
  <si>
    <t>NPKGRCIVLMDFAKKEDDDQELNVEKGEVIEIMGRINSWYFAQIARGKTGIVPSSYVDLYAL</t>
  </si>
  <si>
    <t>VAE_3889</t>
  </si>
  <si>
    <t>DSAARALALVDYAAGADDPRELPLDRGDVVE-TQVLDDWYFGKRASGKQGIAPRSYVEKENT</t>
  </si>
  <si>
    <t>VAE_3890</t>
  </si>
  <si>
    <t>KGSGQAIAIYEYDAKTDDPDDISLKKNDLVTVLDRDVGWWVGESANHRIGLFPSSFVEVIYK</t>
  </si>
  <si>
    <t>VAE_3891</t>
  </si>
  <si>
    <t>VVGCKAKALYDFEADGDDENELDLIEGDYVQIWYYTENWIEGMFAKGKYGIVPESYVEIFGD</t>
  </si>
  <si>
    <t>VAE_3892</t>
  </si>
  <si>
    <t>TARKVAVAIHGYNAASDDSDDISLKVNDRVTVLNEVTGYWMGE-ANRRSALFFTTFTEVISS</t>
  </si>
  <si>
    <t>VAE_3893</t>
  </si>
  <si>
    <t>HASKIAVAQYEYNAVTDDSDDISLKVNDLVTVLAEVVGNWQGE-ANQRSGLFPVTFVEVISI</t>
  </si>
  <si>
    <t>VAE_3894</t>
  </si>
  <si>
    <t>SKTLKVRATYVYEGDNDDPNDLSFQLGVILNVPIKSEQWWTGATADGTFGQLPKPYVQITIA</t>
  </si>
  <si>
    <t>VAE_3895</t>
  </si>
  <si>
    <t>STTHRAKTLYSFKADGDDPEDLSFGRGDILEVPRKTGHWWHGRLADGQGGLFPKYYVQILEP</t>
  </si>
  <si>
    <t>VAE_3896</t>
  </si>
  <si>
    <t>SYMIQARSLYAFQADDDDPSDLSFTKNDILQVHSKTEQWWRASVADGNVGLFPHTYVEVQED</t>
  </si>
  <si>
    <t>VAE_3897</t>
  </si>
  <si>
    <t>PITFQVRAKYPYSGQIDDDGDLSFAQGEVLQVTSQTKDWW-GKVAVGNEGMVPKPYKKEVHD</t>
  </si>
  <si>
    <t>VAE_3898</t>
  </si>
  <si>
    <t>NPQYRVRAVYKYAGNEDDLGDLSFERGNILEVPDKDSNWWFGSIASGKTGIPPSNYVQKYVT</t>
  </si>
  <si>
    <t>VAE_3899</t>
  </si>
  <si>
    <t>PSALRARTLVNYAATQDDDRDLSFDRGDLLEVIEVLATWWFGIRASGKEGLSPNPYRQKMNT</t>
  </si>
  <si>
    <t>VAE_3900</t>
  </si>
  <si>
    <t>KPQHQARSLYDFEAKEDDLDELGFNENDILTAPSKDSSWYYAASANKRSGLFVSTVVEVKHK</t>
  </si>
  <si>
    <t>VAE_3901</t>
  </si>
  <si>
    <t>RVPFRARTLYGYGAEGDDPNDLSFSKGDILQVPRKTGPWWTGRTADGKGGLIPKYYVQICEA</t>
  </si>
  <si>
    <t>VAE_3902</t>
  </si>
  <si>
    <t>TARHVAVSLHDFNAASDDSDEIGFKVNDIVTALNEVTGWYMAE-ANKRSYLFLTTNTEVISS</t>
  </si>
  <si>
    <t>VAE_3903</t>
  </si>
  <si>
    <t>HPSSIARSLYDFDAATDDEDEIGFKENDIVTALSKPGGWYQAECANKRSWLFHVTVVEVIQS</t>
  </si>
  <si>
    <t>VAE_3904</t>
  </si>
  <si>
    <t>SQGTTAKAEYDYEADEDDDYEIGFVEGDLIVNIDIVDDWWTGKEARGTTGLFPANYVQLTHG</t>
  </si>
  <si>
    <t>VAE_3905</t>
  </si>
  <si>
    <t>SSGPWARAEYDYEADEDDDNEVSFIEGDLIIEVEIVDDWWSGKRANGKTGLFPANYVTLNN-</t>
  </si>
  <si>
    <t>VAE_3906</t>
  </si>
  <si>
    <t>SKHITAKAEYTYEKDEDDENEISFVEGELIVNIDPTDDWWRGKKANGETGIIPANYVELNER</t>
  </si>
  <si>
    <t>VAE_3907</t>
  </si>
  <si>
    <t>SQSQTAKAEYDYEADEDDENEITFAEGDLIVNIDFVGKWWQGMVATGETGLFPANYVKLVEV</t>
  </si>
  <si>
    <t>VAE_3908</t>
  </si>
  <si>
    <t>NSKATAIAEYDYHADGDDQNEIGFDDGDLIKDMKRVDDWWQGKRASGKIGLFPSNYVKLKNK</t>
  </si>
  <si>
    <t>VAE_3909</t>
  </si>
  <si>
    <t>DSAATAKAEVDYDAGEDDNAEISFDEGDVIENDQIVDSWWTGMRATGKTGLFPANYVQKENT</t>
  </si>
  <si>
    <t>VAE_3910</t>
  </si>
  <si>
    <t>KASTVYVALYEYDKDNDDDNELSFEEGELIIDIERIDGWWQGKHANGEIGICPSNYVEAIH-</t>
  </si>
  <si>
    <t>VAE_3911</t>
  </si>
  <si>
    <t>SKGPTAKAEYDYEAEEDDDYEIGFEEGDLIIEIEIVDDWWTGKHARGVTGLFPSNYVQLNN-</t>
  </si>
  <si>
    <t>VAE_3912</t>
  </si>
  <si>
    <t>TARKVYVCLYTFEKASDDSDYLSLKVNERVTVLNEIDGWMMAEHANTRSHICPTTFVEVISS</t>
  </si>
  <si>
    <t>VAE_3913</t>
  </si>
  <si>
    <t>HASKVYVALYEYDKATDDSDELSFKENEKITVLEEIDGWLQAECANVEVGIAPSTYVEDIQS</t>
  </si>
  <si>
    <t>VAE_3914</t>
  </si>
  <si>
    <t>VEGTKAHVKYAFVGRNDDEGELDICAGQQVIIYEISDEWCYASTAEGKFGIIPVGYLQY-IG</t>
  </si>
  <si>
    <t>VAE_3915</t>
  </si>
  <si>
    <t>DEGQRARVLFDFFASVDDDEELSVPEGDSVEVIRFVDHWI-GGKAYGRVGRIPESHID--VM</t>
  </si>
  <si>
    <t>VAE_3916</t>
  </si>
  <si>
    <t>IETIYATVLYDFFATLDDEGELSLPAGDSLTVNEEVDGWCRGSDADGREGIIPLGFLTIIL-</t>
  </si>
  <si>
    <t>VAE_3917</t>
  </si>
  <si>
    <t>GGSPLAQVRYTFFGTLDDPGELDCAAGEYVVLTEHTNEWC-AKNATGKEGIVPVGYLSIV--</t>
  </si>
  <si>
    <t>VAE_3918</t>
  </si>
  <si>
    <t>DPKDRAKVKQKFEGNADDQGELNAEAGQVVEIIGRIDEWCVAQSASGSTGYIPSNYLDAYEK</t>
  </si>
  <si>
    <t>VAE_3919</t>
  </si>
  <si>
    <t>DSAARAYVLVDFAAGADDPGELSMAAGDVVEVIQIVDEWCFGITASGRQGMVPVGNLDK--T</t>
  </si>
  <si>
    <t>VAE_3920</t>
  </si>
  <si>
    <t>KPSGIGKVLHDFDAKEDDPDEISLKAGDLLTVLDEVDGWCVGRSAARRTGLFPVNFLEIIEK</t>
  </si>
  <si>
    <t>VAE_3921</t>
  </si>
  <si>
    <t>VVGCYAIVLFAFFADVDDDGELSCTAGDYVIVIRIVDEWCHGMTAKGRVGIIPGAHLQ--VV</t>
  </si>
  <si>
    <t>VAE_3922</t>
  </si>
  <si>
    <t>TARKVGVALHDLNAASDDSDDISLKVDDRLTVLNEVDGYWMGE-ANDRSYLFPTTFLEVISS</t>
  </si>
  <si>
    <t>VAE_3923</t>
  </si>
  <si>
    <t>HGRKIHVALHDLDAATDDSDDISLKAGDLLTVLNEVDGWCMGECANPRSGLFPTCFLEVIQI</t>
  </si>
  <si>
    <t>VAE_3924</t>
  </si>
  <si>
    <t>VQGTKMEALYDYEADGDDDDEITIQAGDKIIQIQLDGGWTYGESANGEFGMFPTSYVQKN--</t>
  </si>
  <si>
    <t>VAE_3925</t>
  </si>
  <si>
    <t>KSVRYVEALYDYHADGDDDDELDIREGDVIVQVKDDGGWTEGTLAQGVQGIFPTNYVK-I--</t>
  </si>
  <si>
    <t>VAE_3926</t>
  </si>
  <si>
    <t>KKTIYLEAIYDYEAHGDDDDELSIGAGEKITLIQEDGGWTEGSVAQGNVGMFPTSYVKKI--</t>
  </si>
  <si>
    <t>VAE_3927</t>
  </si>
  <si>
    <t>RKTQYGKALYDYEAQGDDEDEITITAGDIIIIIQSDDGWTIGENANGMEGQFPTSYIKKVKD</t>
  </si>
  <si>
    <t>VAE_3928</t>
  </si>
  <si>
    <t>QSAGQCEALFDYEANEDDDDEITIEAGDVIE-TDRISGWMEGEIANGKQGIFPTSYVKAK--</t>
  </si>
  <si>
    <t>VAE_3929</t>
  </si>
  <si>
    <t>GSAVRGEALVDYAAGGDDEDELTIDAGDIIEIQEPDDGWTFGKCASGKQGIFPTSYVDLIKN</t>
  </si>
  <si>
    <t>VAE_3930</t>
  </si>
  <si>
    <t>LGQGQAEVQYEYDSAEDDDQELSIKAGEKITVIQESSGWMYGRCAANITGLFPLSYVEKI--</t>
  </si>
  <si>
    <t>VAE_3931</t>
  </si>
  <si>
    <t>KKGQYLEALYDYHAEDDDDDELTITAGDVIVQQKYDGGWTSGTGAKGVVGMFPTSYVK-I--</t>
  </si>
  <si>
    <t>VAE_3932</t>
  </si>
  <si>
    <t>TARKVAVVAYGFNSASDDSGDLSLKVNERVTVLNEVTVGWMRR-AYNRSALSFATNVEVIS-</t>
  </si>
  <si>
    <t>VAE_3933</t>
  </si>
  <si>
    <t>HASSIAEVQYEYNSATDDSSDLSLKVGERVTVLQEPTGWLQGNCALNGSALAPVTVVEKIQ-</t>
  </si>
  <si>
    <t>VAE_3934</t>
  </si>
  <si>
    <t>KKTSKVKALYDYEARADDPGELSISEDEVLLVFDTEDDWLLVQEAEGKFGYVPANYVEANEA</t>
  </si>
  <si>
    <t>VAE_3935</t>
  </si>
  <si>
    <t>DHTSTVRAVYDYEASSDDPGELSVKEDETLYVFDTEDDWILVQSAGGVVGFVPGNYVEEADG</t>
  </si>
  <si>
    <t>VAE_3936</t>
  </si>
  <si>
    <t>KHTSVVKAIYDYEAHSDDPGELTIKEDDVLDAFDTDDDWLLVQVAKGKVGYVPANYVEAQSG</t>
  </si>
  <si>
    <t>VAE_3937</t>
  </si>
  <si>
    <t>PHTFYVKALYDYDAQADDEGELSIAEDAILLVYDKDEDWLLVQAADGKVGYVPANYCEASTE</t>
  </si>
  <si>
    <t>VAE_3938</t>
  </si>
  <si>
    <t>DPKAMVIALYDYDANTDDEGELSMNEDELLLVYGRDDDWLLVRKARGGTGMVPSNYVEASAQ</t>
  </si>
  <si>
    <t>VAE_3939</t>
  </si>
  <si>
    <t>DHAARVKAVVDYAAQSDDKGELSMKEEELLEVYETEADWLLVQAASGEVGYVPANYVEASNE</t>
  </si>
  <si>
    <t>VAE_3940</t>
  </si>
  <si>
    <t>HKTGVVKAIYEYDKASDDDGELTIKEDDVLLAYRRDDDWLLVREAAEKIGYVPANYVEESSM</t>
  </si>
  <si>
    <t>VAE_3941</t>
  </si>
  <si>
    <t>QQLSKVKAIYDYEATSDDPGELSIKEDEVLQVFDTEDDWILVQSAHGEVGYVPGNYVEEATA</t>
  </si>
  <si>
    <t>VAE_3942</t>
  </si>
  <si>
    <t>TATKVAVVIYEYNKASDDSDEITLKEGDRVTAFNEDDGLWLVE-ANDRASLVPTTFTSVISS</t>
  </si>
  <si>
    <t>VAE_3943</t>
  </si>
  <si>
    <t>THSNVVKVIYTYDDASDDDSEITIKEGDRLRAYATDDDWLLVEAANDRFGLVPVNYVKLISF</t>
  </si>
  <si>
    <t>VAE_3944</t>
  </si>
  <si>
    <t>LNKNKAIALYTFIGDQDDKGDLPFKKGDVIDILKKSEQNDTGRIAGTKVGIFPANYVEMN--</t>
  </si>
  <si>
    <t>VAE_3945</t>
  </si>
  <si>
    <t>ASKNQAVALFSFAGDQDDPGDLAFKKGDVITIVKKTEENDTGRIANGREGIFPANYVELLE-</t>
  </si>
  <si>
    <t>VAE_3946</t>
  </si>
  <si>
    <t>INKNQAVALYTFKGEQDDPGDLPFKKGDVITVIKKTHQDDTGRIANGRYGIFPANYVKRQ--</t>
  </si>
  <si>
    <t>VAE_3947</t>
  </si>
  <si>
    <t>PNKNEAIALYTFDGDQDDKGDLGFKKGDIIDILKRTDDDDTGRIAGTKVGIFPANYVEMV-D</t>
  </si>
  <si>
    <t>VAE_3948</t>
  </si>
  <si>
    <t>KSSDEAKALFNFAGEEDDLGDLAFKKGDVIEILDKTSQEDTGMSAGAITGIFPSNYVEAKA-</t>
  </si>
  <si>
    <t>VAE_3949</t>
  </si>
  <si>
    <t>GSAPEAVALFNFAGDQDDRGDLGFKKGDLITIKQRTNDTDTGIIANGRQGMFPANYVEKMND</t>
  </si>
  <si>
    <t>VAE_3950</t>
  </si>
  <si>
    <t>KGSGEAVAIYRFDADEDDSGDLPFEKGEVITVIDKSSQWWTGTSANGRTGIFPSNYVSAIY-</t>
  </si>
  <si>
    <t>VAE_3951</t>
  </si>
  <si>
    <t>RQKPKAVALFTFKGDQDDPGDLAFKKGDVITITKKKQPNDTGRIAGGREGIFPANYVELRE-</t>
  </si>
  <si>
    <t>VAE_3952</t>
  </si>
  <si>
    <t>TAPKEVVTIHDYNAAQDDSDDLSLEVGEVVTVIKEVTGWWTGEVANGRSGLMPSNEVKVISS</t>
  </si>
  <si>
    <t>VAE_3953</t>
  </si>
  <si>
    <t>TAKSYVVAIYEFNAVTDDSMDLSFLPGEVVTVIKKATSWWTGRIANGREGIFPSNYVTVISI</t>
  </si>
  <si>
    <t>VAE_3954</t>
  </si>
  <si>
    <t>VKGTKLIATFAYVTTNDDANHLSFQKGDKIFVTSMSPGWWYGAEAEGEFGWFPQNYVQINEA</t>
  </si>
  <si>
    <t>VAE_3955</t>
  </si>
  <si>
    <t>R-CFHVRAVYDYAAEDDDESQLTFFKGEVIEIVQQ-EGWWKRTLAGGKRGWLPASLVTELTD</t>
  </si>
  <si>
    <t>VAE_3956</t>
  </si>
  <si>
    <t>IYLIWAIAANDFLATYDDDSELRFTKGESIQILPQNHGWWEASVADFDEGWIPKNFVERQLD</t>
  </si>
  <si>
    <t>VAE_3957</t>
  </si>
  <si>
    <t>RGNFYLIAQFPEKDTKDDPGSLSFSQGDILRVTIKKEGWWEGKYADGHEGWFPGNYSKFTTD</t>
  </si>
  <si>
    <t>VAE_3958</t>
  </si>
  <si>
    <t>NPKDRFKAVYNYASNEDDQGQLSFEEGDVIEVIQRDSGWWFGQIARGKQGYFPSDYVKSEAL</t>
  </si>
  <si>
    <t>VAE_3959</t>
  </si>
  <si>
    <t>DSAARFLAVYDYAAGADDRRQLPFDRGAVIE-IQKLNGWWFGIRASGKQGWVPNNVVDKENT</t>
  </si>
  <si>
    <t>VAE_3960</t>
  </si>
  <si>
    <t>KGQSIAVTLFDFEAKEDDPGEIALKCGELVRILERDSSWLYAECANHRIGLAPSTFVELKYK</t>
  </si>
  <si>
    <t>VAE_3961</t>
  </si>
  <si>
    <t>SEICSGQATYDYQAEGDDKNQLDFVKGEVIQIIEQRQGWWEGTYAKGKNGWLPSNNVREATD</t>
  </si>
  <si>
    <t>VAE_3962</t>
  </si>
  <si>
    <t>TARKVAVTLHDFNAASDDSDEIKLKVDERVTILNEVTNSQMAE-ANDRSRLGVTTFTEVISS</t>
  </si>
  <si>
    <t>VAE_3963</t>
  </si>
  <si>
    <t>TASSVAVTLHDFNAVSDDSDEIALKPDERVTILAHPVSNLQAECANVRSGLALSTFTELISS</t>
  </si>
  <si>
    <t>VAE_3964</t>
  </si>
  <si>
    <t>SKGTKARALWAYEGDNDDPNDLSFQLGDLIEIPSESNDWWTGRTAAGKEGLFPANYVEKLEA</t>
  </si>
  <si>
    <t>VAE_3965</t>
  </si>
  <si>
    <t>SVTFRAKAITSYTRDGDDPEDLSFRAGDVIDIVSETEDWWKGRLANGNQGLLPPSFVERFTP</t>
  </si>
  <si>
    <t>VAE_3966</t>
  </si>
  <si>
    <t>SQTIQVRSIWGYEGHDDDPDDLSFTPGLLIEIHDDTNDWWEGKVANGKEGLIPANHVWKLTH</t>
  </si>
  <si>
    <t>VAE_3967</t>
  </si>
  <si>
    <t>PGPVQARALWGWSGDDDDDQDLSFASGDILDITDETNHWWEGKYADGKNGLFPANYVEKVTR</t>
  </si>
  <si>
    <t>VAE_3968</t>
  </si>
  <si>
    <t>KSKGRARALWAYRGNEDDLQDLSFEEGDVIKIISEDSDWWVGSRARGSQGLFPSAYVESLAT</t>
  </si>
  <si>
    <t>VAE_3969</t>
  </si>
  <si>
    <t>PSAVRARAVWAYAGGADDRRDLSFQSGDIIVIISETAAWWFGKRANGAQGLVPANYVELVNT</t>
  </si>
  <si>
    <t>VAE_3970</t>
  </si>
  <si>
    <t>KAQGYVRSNWGYNAKEDDLDDLAFNEGMMIEVPERDNDWWVGASANGREGLGPKTHVKVIEG</t>
  </si>
  <si>
    <t>VAE_3971</t>
  </si>
  <si>
    <t>SVPHRARAIWAYQGDGDDPNDLSFQEGDVIDIISETQDWWTGRYAKGKEGLYPPNYVEFLTD</t>
  </si>
  <si>
    <t>VAE_3972</t>
  </si>
  <si>
    <t>TARKVVRSNHDFNAASDDSDEIQFKVNMMVTVLNDVTGYYMAE-ANRRSAGLVTTHTTVISS</t>
  </si>
  <si>
    <t>VAE_3973</t>
  </si>
  <si>
    <t>TARKIVRSQWDFNAATDDSDDIAFKENSLVTVLAHVNDWYQAECANGRSGMAPTTVVKVISS</t>
  </si>
  <si>
    <t>VAE_3974</t>
  </si>
  <si>
    <t>LKGTKGIVLYDFEGENDDDDELTVTEGQQVFIIELESDWTTARTAEGEEGLVPAAYVQINEG</t>
  </si>
  <si>
    <t>VAE_3975</t>
  </si>
  <si>
    <t>AVTCRARALYSFAAEADDEEELDIYAGDVLEIVDYTGGWWRIRLASGKAGIVPESYVE-RRH</t>
  </si>
  <si>
    <t>VAE_3976</t>
  </si>
  <si>
    <t>IQHKHATASYEFEAEYDDDGELSVKEGDTLDVLEYNEGWWRARVADDNEGRVPAAYVERILR</t>
  </si>
  <si>
    <t>VAE_3977</t>
  </si>
  <si>
    <t>CQTCLGTLLYDFDPQVDDDDELTVAEGEIVYIIEYTDEWTSAKNADGNEGLIPAAYIKLCEE</t>
  </si>
  <si>
    <t>VAE_3978</t>
  </si>
  <si>
    <t>KPAGRCLVLYDFAGNADDQDELTVECGQVVEITGRDSDWTVAQSASGKTGLVPSNYVDLQAK</t>
  </si>
  <si>
    <t>VAE_3979</t>
  </si>
  <si>
    <t>DSAARALALVNFAAGADDPNELTVAEGDVIEIFQNTDGWWFAKRASGKQGVLPAQYCEIENT</t>
  </si>
  <si>
    <t>VAE_3980</t>
  </si>
  <si>
    <t>KGSKQAKAIYEYDAKEDDPQEVSLKENDLLTVLAEDVGWWVAESANHISGYVPLNFVELIQK</t>
  </si>
  <si>
    <t>VAE_3981</t>
  </si>
  <si>
    <t>SVTCKATALYTFQADGDDKNELTVVEGDQLYIDDYTGDWWEARDASGKAGIVPEQYVEICRM</t>
  </si>
  <si>
    <t>VAE_3982</t>
  </si>
  <si>
    <t>TARKVAVAIYGYNAASDDSGDVSLKVNDRLTVLNEVTGGWMGE-ANTRSAYFPTTFVEVISS</t>
  </si>
  <si>
    <t>VAE_3983</t>
  </si>
  <si>
    <t>HASKIAVAQYEYDAASDDSSDSSLKENDRLTVLNEPVGGWQGECANQRSGYVPTTFVEVIQI</t>
  </si>
  <si>
    <t>VAElocal_0</t>
  </si>
  <si>
    <t>NENQCMTALFGYKQQDDDPEELNFTKGETLDLLDDSKKWWEVRYACGHEGYAPSNYLRRDEQ</t>
  </si>
  <si>
    <t>VAElocal_1</t>
  </si>
  <si>
    <t>NFLLKAKALYATAPDDDDPNEISFTKGEILDIVDNSGKWWQARKADGTVGIAPSNYLQLDEN</t>
  </si>
  <si>
    <t>VAElocal_2</t>
  </si>
  <si>
    <t>NFLLKAKALYATAPDDDDPNEISFTKGEVLDIFDNNGKWWEVRKAKGTVGIAPSNYLQLLNV</t>
  </si>
  <si>
    <t>VAElocal_3</t>
  </si>
  <si>
    <t>NFLYKAKALYATAPDDDDPNEISFTKGEILDIVDKSGKWWQARKADGTVGIAPSNYLQLLNN</t>
  </si>
  <si>
    <t>VAElocal_4</t>
  </si>
  <si>
    <t>NFNYKAKALYSYQADDDDPNEISFTKGEILDVDDQSGKWWQARRANGETGIIPSNYLQLLNN</t>
  </si>
  <si>
    <t>VAElocal_5</t>
  </si>
  <si>
    <t>NFPLKMKALYGTAEDDDDPSELSFPKGETLDIYDQSGKWWEARKACGTVGIAPSNYLRLDEN</t>
  </si>
  <si>
    <t>VAElocal_6</t>
  </si>
  <si>
    <t>NFPQKMKALYGYEQDDDDISEVSFGEGETLDAYDSSGKWWRVRYADGTLGIAPSNYLRLDEV</t>
  </si>
  <si>
    <t>VAElocal_7</t>
  </si>
  <si>
    <t>NFPYKAKALYAYQAEDDDPNEISFIKGEILQVSDSTGKWWQARRANGNTGIIPSNYLQLLNN</t>
  </si>
  <si>
    <t>VAElocal_8</t>
  </si>
  <si>
    <t>NFPYKAKALYSYQADDDDINEISFSKGEILDVSDISGRWWQAKRANGETGIIPSNYVQLLNN</t>
  </si>
  <si>
    <t>VAElocal_9</t>
  </si>
  <si>
    <t>NFTQKAKALYATAPEDDDPNEISFIKGEILQIFDSSGKWWQARKADGNYGIAPSNYLQLLNN</t>
  </si>
  <si>
    <t>VAElocal_10</t>
  </si>
  <si>
    <t>NFTYKAKALYATAPEDDDPNEISFIKGEILQIVDSTGKWWQARKADGTLGIAPSNYLQLLNN</t>
  </si>
  <si>
    <t>VAElocal_11</t>
  </si>
  <si>
    <t>NFTYKAKALYATAPEDDDPNEISFTKGEILDIFDKTGKWWQARKADGTLGIAPSNYLQLNNN</t>
  </si>
  <si>
    <t>VAElocal_12</t>
  </si>
  <si>
    <t>NFTYKAKALYATAPEDDDPNEISFTKGEILQIVDKSGKWWQARKADGNLGIAPSNYLQLLNN</t>
  </si>
  <si>
    <t>VAElocal_13</t>
  </si>
  <si>
    <t>NFTYKAKALYAYEPEDDDPNEISFPKGEILQVDDMTGKWWQARKADGNFGIAPSNYLQLDNN</t>
  </si>
  <si>
    <t>VAElocal_14</t>
  </si>
  <si>
    <t>NFTYKAKALYAYQAEDDDPNEISFIKGEILQVDDMSGKWWQARKAHGEYGIIPSNYLQLLNN</t>
  </si>
  <si>
    <t>VAElocal_15</t>
  </si>
  <si>
    <t>NFTYKAKALYAYQAEDDDPNEISFTKGEILQVVDNTGKWWQARKAHGNYGIAPSNYLQLLNN</t>
  </si>
  <si>
    <t>VAElocal_16</t>
  </si>
  <si>
    <t>NHIQCMKSLYGYEKQDDDELELSFGEGETLDIYDSSDKWFSVRKAKQTYGIAPSNYLQMFEN</t>
  </si>
  <si>
    <t>VAElocal_17</t>
  </si>
  <si>
    <t>NHLHQAKALYATAPDDDDPNEISFTKGEILDILDKQGKWWQARKADGSVGIAPSNYLQIVEN</t>
  </si>
  <si>
    <t>VAElocal_18</t>
  </si>
  <si>
    <t>NHLIKAKALYATAPDDDDPNEISFGKGEVLDINDKNGKWWEVRKADGSVGIAPSNYLRLVVN</t>
  </si>
  <si>
    <t>VAElocal_19</t>
  </si>
  <si>
    <t>NHLLKAKALYATAPDDDDPNELSFTKGEILDIVDKSGKWWEARKADGTVGIAPSNYLRLDNN</t>
  </si>
  <si>
    <t>VAElocal_20</t>
  </si>
  <si>
    <t>NHLLNAKALYGYKEDDDDPHELSFTKGEILDIVDSSGRWWEARKADGTVGIAPSNYLQLDEN</t>
  </si>
  <si>
    <t>VAElocal_21</t>
  </si>
  <si>
    <t>NHLLQMKALYGYKQDDDDPHELSFMKGETLDIYDSSGKWWRARYACGTLGIAPSNYLRMDEN</t>
  </si>
  <si>
    <t>VAElocal_22</t>
  </si>
  <si>
    <t>NQTCKMKALYATALEDDDPNEISFMKGEVLQIFDMTGKWWRARKADGNFGIAPSNYLQLNHG</t>
  </si>
  <si>
    <t>VAElocal_23</t>
  </si>
  <si>
    <t>NQTCKMKALYGTALEDDDPSELSFPKGEWLQIDDSTGKWWRARKADGNFGIAPSNYLRLNHG</t>
  </si>
  <si>
    <t>VAElocal_24</t>
  </si>
  <si>
    <t>NQTYKAKALYATAPEDDDPNEISFIKGEILDIVDSSGKWWQARKADGNFGIAPSNYLQLLNN</t>
  </si>
  <si>
    <t>VAElocal_25</t>
  </si>
  <si>
    <t>NQTYKAKALYATAPEDDDPNEISFTKGEVLDIVDKTGKWWQARKADGTYGIAPSNYLQLLNN</t>
  </si>
  <si>
    <t>VAElocal_26</t>
  </si>
  <si>
    <t>NYPYRAKALYSYEANPDDANEISFSKNDELEVSDVSGRWWKARKASGETGIVPSNYVILLNN</t>
  </si>
  <si>
    <t>VAElocal_27</t>
  </si>
  <si>
    <t>NYTYKAKALYATAPEDDDPNEISFIKGEVLQIVDKSGKWWQARKADGTLGIAPSNYLQLLNN</t>
  </si>
  <si>
    <t>VAElocal_28</t>
  </si>
  <si>
    <t>NYTYKAKALYATAPEDDDPNEISFTKGEILDISDNQGKWWQARKADGTTGIAPSNYLQLLNN</t>
  </si>
  <si>
    <t>VAElocal_29</t>
  </si>
  <si>
    <t>NYTYKAKALYATAPEDDDPNEISFTKGEILDIVDKQGKWWQARKADGTLGIAPSNYLQIINN</t>
  </si>
  <si>
    <t>VAElocal_30</t>
  </si>
  <si>
    <t>AFLYKAKALYAKAPDDDDPNEISFMKGEILDIADKSGKWWQARKADGTVGIVPSNYLQLL--</t>
  </si>
  <si>
    <t>VAElocal_31</t>
  </si>
  <si>
    <t>AFLYKAKALYAKAPDDDDPNEISFPKGEILDIVDKQGKWWQARKADGTTGIVPSNYLQII--</t>
  </si>
  <si>
    <t>VAElocal_32</t>
  </si>
  <si>
    <t>AFLYKAKALYAKAPDDDDPNEISFPKGEVLDIVDKKGKWWQARKADGTVGIVPSNYLQLI--</t>
  </si>
  <si>
    <t>VAElocal_33</t>
  </si>
  <si>
    <t>AFLYKAKALYATAPDDDDPNEISFTKGEILDIFDNSGKWWQARKADGTVGIAPSNYLQLF--</t>
  </si>
  <si>
    <t>VAElocal_34</t>
  </si>
  <si>
    <t>AFLYKAKALYGYQAEDDDINEISFIKGEILQVSDSSGKWWQARRANGEYGIIPSNYVQLN--</t>
  </si>
  <si>
    <t>VAElocal_35</t>
  </si>
  <si>
    <t>AFMYKAKALYATAPDDDDPNEISFTKGEVLDIVDKQGKWWQAKKADGTVGIAPSNYLQII--</t>
  </si>
  <si>
    <t>VAElocal_36</t>
  </si>
  <si>
    <t>AFNYKAKALYAKAPDDDDPNEISFGKGEVLDIADNKGKWWQARKADGTVGIVPSNYLQLL--</t>
  </si>
  <si>
    <t>VAElocal_37</t>
  </si>
  <si>
    <t>AFNYKAKALYAKAPDDDDPNEISFGKGEVLDIVDKQGKWWQARKADGTVGIAPSNYLQLI--</t>
  </si>
  <si>
    <t>VAElocal_38</t>
  </si>
  <si>
    <t>AFNYKAKALYAKAPDDDDPNEISFMKGEVLDIYDKSGKWWQARKADGTTGIVPSNYLQLL--</t>
  </si>
  <si>
    <t>VAElocal_39</t>
  </si>
  <si>
    <t>AFNYKAKALYATAPDDDDPNEISFMKGEVLDIVDNSGKWWQARKADGTVGIAPSNYLQII--</t>
  </si>
  <si>
    <t>VAElocal_40</t>
  </si>
  <si>
    <t>AFNYKAKALYAYQADDDDPNEISFPKGEVLDVYDKSGKWWQARKADGTTGIVPSNYLQLV--</t>
  </si>
  <si>
    <t>VAElocal_41</t>
  </si>
  <si>
    <t>AFPLKAKALYATAPDDDDPNELSFTKGEILDIYDQKGKWWEARKADGTVGIAPSNYLQLDEN</t>
  </si>
  <si>
    <t>VAElocal_42</t>
  </si>
  <si>
    <t>AFPLKMKALYATAEDDDDPNEISFPKGEVLDIFDSSGKWWEARKACGTVGIAPSNYLQLDE-</t>
  </si>
  <si>
    <t>VAElocal_43</t>
  </si>
  <si>
    <t>AFPYKAKALYATQADDDDPNEISFSKGEVLDVVDNSGKWWQARRANGETGIVPSNYLQLL--</t>
  </si>
  <si>
    <t>VAElocal_44</t>
  </si>
  <si>
    <t>AFPYKAKALYAYQADDDDPNEISFSKGEILDVYDSNGKWWQARKACGTTGIAPSNYLQLL--</t>
  </si>
  <si>
    <t>VAElocal_45</t>
  </si>
  <si>
    <t>AFPYKAKALYAYQADDDDPNEISFSKGEVLDVVDNSGKWWQARKADGHTGIVPSNYLQLL--</t>
  </si>
  <si>
    <t>VAElocal_46</t>
  </si>
  <si>
    <t>AFPYKAKALYAYQADDDDPNEISFTKGEILDVDDNSGKWWQAKRANGETGICPSNYLQLL--</t>
  </si>
  <si>
    <t>VAElocal_47</t>
  </si>
  <si>
    <t>AFPYKAKALYSYQADDDDIYEISFSKGEILDVGDISGRWWQAKRANGETGIIPSNYVQLDE-</t>
  </si>
  <si>
    <t>VAElocal_48</t>
  </si>
  <si>
    <t>AFPYKARALYSYQADDDDINEISFSKGEILDVSDQSGKWWQARRANGEVGICPSNYLQLL--</t>
  </si>
  <si>
    <t>VAElocal_49</t>
  </si>
  <si>
    <t>AFTYKAKALYTYQADDDDINEISFMKGELLDVGDQSGKWWQARRANGEVGIVPSNYLQLQ--</t>
  </si>
  <si>
    <t>VAElocal_50</t>
  </si>
  <si>
    <t>AHLYKAKALYATAPDDDDPNEISFTKGEILDIVDNNGKWWQARKADGTVGIAPSNYLQLL--</t>
  </si>
  <si>
    <t>VAElocal_51</t>
  </si>
  <si>
    <t>AHMLKAKALYATAPDDDDPNEISFTKGEILDIYDKSGKWWEARKADGSVGIAPSNYLRLF-N</t>
  </si>
  <si>
    <t>VAElocal_52</t>
  </si>
  <si>
    <t>AMQYKAKALYATAPDDDDPNEISFAKGEVLDIVDKQGKWWQAKKADGIIGIAPSNYLQII--</t>
  </si>
  <si>
    <t>VAElocal_53</t>
  </si>
  <si>
    <t>APGYKAKALYTTAPNDDDPSEISFEKGEVLDVVDKSGKWWQARTADGETGIVPSNYLHIL--</t>
  </si>
  <si>
    <t>VAElocal_54</t>
  </si>
  <si>
    <t>APGYKAKALYTTAPNDDDPSEISFTKGEILDIVDKNGKWWQARTADGETGIVPSNYLHII--</t>
  </si>
  <si>
    <t>VAElocal_55</t>
  </si>
  <si>
    <t>APIFKATALYAYEQQDDDIEEVSFPKGEILNVYGMTGDWVLTRYAKQEYGIVPANYLRIGEA</t>
  </si>
  <si>
    <t>VAElocal_56</t>
  </si>
  <si>
    <t>APKPKCKALYAYKKEDDDPEELSFTKGETLNVLDDSDDWWLVRKACGEVGQVPSNYVRRDEA</t>
  </si>
  <si>
    <t>VAElocal_57</t>
  </si>
  <si>
    <t>APKWKAQALYATKPQDDDPNELSFEEGEILNIYDKSDDWWEVRKADGETGIAPSNYLQITEA</t>
  </si>
  <si>
    <t>VAElocal_58</t>
  </si>
  <si>
    <t>APLLYVKALYNYKQTDDDPVEN-FTKGELLDVKEDDGKWWRVRKADGTVGWAPSNYLRRFEQ</t>
  </si>
  <si>
    <t>VAElocal_59</t>
  </si>
  <si>
    <t>APLYHATALYGTAPEDDDPSEISFTEGEVLDIVDKNGKWWQARKADGETGIVPSNYLRIL--</t>
  </si>
  <si>
    <t>VAElocal_60</t>
  </si>
  <si>
    <t>APNWAAQALYGTATEDDDPSELSFGEGEILDIFDKTGKWWRARTADGETGIAPSNYLRIHEA</t>
  </si>
  <si>
    <t>VAElocal_61</t>
  </si>
  <si>
    <t>APTYSATALYAYEQQDDDIVELSFEKGEILNGYGQNDDWFEVRTAKQETGIVPANYLLIGEA</t>
  </si>
  <si>
    <t>VAElocal_62</t>
  </si>
  <si>
    <t>ARAYRAKALFASQSDDDDPNEISFTRGEILEIADNNGKWWEVRRADGTVGIVPSNYLQLV--</t>
  </si>
  <si>
    <t>VAElocal_63</t>
  </si>
  <si>
    <t>AVLYHMKSLYGYEKQDDDIEELSFTEGEILYAYDSSGDWVLTRVAKQDFGIVPSNYLQRQEG</t>
  </si>
  <si>
    <t>VAElocal_64</t>
  </si>
  <si>
    <t>AYAYRAKALYATDPDDDDPNEISFTKGELLEIADNQGKWWQARRADGTVGIVPSNYLQII--</t>
  </si>
  <si>
    <t>VAElocal_65</t>
  </si>
  <si>
    <t>AYAYRAKALYATQPDDDDPNEISFTKGELLEIADNQGKWWQAKRADGTTGIAPSNYLQII--</t>
  </si>
  <si>
    <t>VAElocal_66</t>
  </si>
  <si>
    <t>AYAYRAKALYNTAPDDDDPNEISFTKGELLEIADKQGKWWQARRADGTVGIAPSNYLQII--</t>
  </si>
  <si>
    <t>VAElocal_67</t>
  </si>
  <si>
    <t>AYIYCMKALYGYEKQDDDIEELSFTEGEILYAYDSSGDWV-VRVAKGDYGIAPSNYVQRQTG</t>
  </si>
  <si>
    <t>VAElocal_68</t>
  </si>
  <si>
    <t>AYLLKAKALYAKAPDDDDPNEISFGKGEVLDIVDPSGKWWQARKADGTVGIVPSNYLQLL--</t>
  </si>
  <si>
    <t>VAElocal_69</t>
  </si>
  <si>
    <t>AYLWHMTALFGYKQDDDDPEEL-FPKGETLYILDDNDDWWLVRKACGTYGYVPSNYVRMQRR</t>
  </si>
  <si>
    <t>VAElocal_70</t>
  </si>
  <si>
    <t>AYLWKAKALYAKAQDDDDPNEISFTKGEILDIFDKSGKWWEARKADGTVGIAPSNYLQLQR-</t>
  </si>
  <si>
    <t>VAElocal_71</t>
  </si>
  <si>
    <t>AYLYKAKALYAKAEDDDDPNEISFGKGEVLDIFDKSGKWWQARKADGTVGIVPSNYLQLL--</t>
  </si>
  <si>
    <t>VAElocal_72</t>
  </si>
  <si>
    <t>AYLYKAKALYAKAPDDDDPNEISFMKGEVLDIFDNNGKWWQARKADGTVGIVPSNYLQLQ--</t>
  </si>
  <si>
    <t>VAElocal_73</t>
  </si>
  <si>
    <t>AYLYKAKALYAKAPDDDDPNEISFMKGEVLDIVDKHGKWWQARKADGTVGIVPSNYLQLL--</t>
  </si>
  <si>
    <t>VAElocal_74</t>
  </si>
  <si>
    <t>AYLYKAKALYAKEEDDDDPNEISFTKGEVLDVYDSKGKWWQVRKADGTVGIVPSNYLQLQ--</t>
  </si>
  <si>
    <t>VAElocal_75</t>
  </si>
  <si>
    <t>AYLYKAKALYAKQADDDDPNEISFPKGEVLDVVDKKGKWWQVRKADGTTGIVPSNYLQLV--</t>
  </si>
  <si>
    <t>VAElocal_76</t>
  </si>
  <si>
    <t>AYLYKAKALYAKQADDDDPNEISFPKGEVLDVVDNHGKWWQVRKA-GTVGIAPSNYLQLV--</t>
  </si>
  <si>
    <t>VAElocal_77</t>
  </si>
  <si>
    <t>AYLYKAKALYATAPDDDDPNEISFTKGEILDIVDKQGKWWQARKADGTVGIAPSNYLQII--</t>
  </si>
  <si>
    <t>VAElocal_78</t>
  </si>
  <si>
    <t>AYLYKAKALYATAPDDDDPNEISFTKGEVLDIVDSSGKWWQARKADGTVGIAPSNYLQLL--</t>
  </si>
  <si>
    <t>VAElocal_79</t>
  </si>
  <si>
    <t>AYLYKAKALYATQADDDDPNEISFTKGEVLYVYDSSGKWWQARKAKGEVGIVPSNYVQLL--</t>
  </si>
  <si>
    <t>VAElocal_80</t>
  </si>
  <si>
    <t>AYLYKAKALYAYQEDDDDPNEISFPKGEVLDVYDPSGKWWQARKAQGTVGIVPSNYLQLL--</t>
  </si>
  <si>
    <t>VAElocal_81</t>
  </si>
  <si>
    <t>AYMHKAKALYGYEKQDDDINEISFTEGEILYVYDSSDDWFEVRVACGDYGIVPSNYLQLQE-</t>
  </si>
  <si>
    <t>VAElocal_82</t>
  </si>
  <si>
    <t>AYNLKAKALYAKAPDDDDPNEISFGKGEILDIVDNKGKWWQARKADGTVGIVPSNYLQLL--</t>
  </si>
  <si>
    <t>VAElocal_83</t>
  </si>
  <si>
    <t>AYNLKAKALYAKAQDDDDPNEISFGKGEVLDIFDKSGKWWEVRKADGTVGIAPSNYLQLL--</t>
  </si>
  <si>
    <t>VAElocal_84</t>
  </si>
  <si>
    <t>AYNWKAKALYAKAQDDDDPNELSFGKGETLYIYDKNGKWWEVRKADGTVGIVPSNYLQLQE-</t>
  </si>
  <si>
    <t>VAElocal_85</t>
  </si>
  <si>
    <t>AYNWKAKALYAKAQDDDDPNELSFGKGEVLDIFDPNGKWWEVRKADGTVGIAPSNYLRLQ--</t>
  </si>
  <si>
    <t>VAElocal_86</t>
  </si>
  <si>
    <t>AYNWKMKALYAYAPDDDDPNEISFTKGEILYIFDKHGKWWEVRKADGTVGIAPSNYLQLQTN</t>
  </si>
  <si>
    <t>VAElocal_87</t>
  </si>
  <si>
    <t>AYNWKMKALYGYAPQDDDPSELSFTKGEILYIYDKNGKWWEVRKADGTVGIAPSNYLRLQER</t>
  </si>
  <si>
    <t>VAElocal_88</t>
  </si>
  <si>
    <t>AYNWQMKALYGKKPQDDDPSELSFTKGEILYIYDKNDDWW-VRKADGTYGIAPSNYLRRQER</t>
  </si>
  <si>
    <t>VAElocal_89</t>
  </si>
  <si>
    <t>AYNYKAKALYATAPDDDDPNEISFTKGEILDIVDQNGKWWQARKADGTVGIAPSNYLQLF--</t>
  </si>
  <si>
    <t>VAElocal_90</t>
  </si>
  <si>
    <t>AYNYQAKALYATAPDDDDPNEISFTKGELLDILDKQGKWWQVRKADGSVGIAPSNYLQIQ--</t>
  </si>
  <si>
    <t>VAElocal_91</t>
  </si>
  <si>
    <t>AYPIHAKALYGKQPDDDDPSELSFPKGETLYIYDKNGKWWEARKADGTVGIVPSNYLQLQTR</t>
  </si>
  <si>
    <t>VAElocal_92</t>
  </si>
  <si>
    <t>AYPYKAKAIYSYEANPDDANEISFSKGEILEVSDISGRWWQAKRANGETGIIPSNYLILL--</t>
  </si>
  <si>
    <t>VAElocal_93</t>
  </si>
  <si>
    <t>AYPYKAKALYATQADDDDPNEISFMKGEVLDVYDPNGKWWQARRANGTTGIVPSNYVQLV--</t>
  </si>
  <si>
    <t>VAElocal_94</t>
  </si>
  <si>
    <t>AYPYKAKALYAYQADDDDEYEISFPEGEILDVSDMTDDWWLVRVANGEVGIAPSNYVQLQE-</t>
  </si>
  <si>
    <t>VAElocal_95</t>
  </si>
  <si>
    <t>AYPYKAKALYSYQADDDDENEISFPKGEVLDVGDPSGRWWQARRANGETGIAPSNYVQLL--</t>
  </si>
  <si>
    <t>VAElocal_96</t>
  </si>
  <si>
    <t>AYPYRAKAIYSYEANPDDADEISFSKNDELEVSDVSGRWWQVRKAGGETGIVPSNYVILL--</t>
  </si>
  <si>
    <t>VAElocal_97</t>
  </si>
  <si>
    <t>AYPYRAKAIYSYEANPDDANEISFSKGEELEVSDVSGRWWQVRKANGETGIVPSNYVILL--</t>
  </si>
  <si>
    <t>VAElocal_98</t>
  </si>
  <si>
    <t>AYTYCAKALYGYQKQDDDINELSFTEGETLYVYDS-DVWV-VRVAKQTVGIAPSNYLQMQTD</t>
  </si>
  <si>
    <t>VAElocal_99</t>
  </si>
  <si>
    <t>AYTYKMKALYGKEQQDDDISEVSFTEGEILYIYDKHDDWW-ARYAKGDFGIAPSNYLRLQLG</t>
  </si>
  <si>
    <t>VAElocal_100</t>
  </si>
  <si>
    <t>DFAARAEALFGSAADDDDPNEISFTKGEVLEVIDKSGKWWEVRKANGKTGIVPSNYLQPVN-</t>
  </si>
  <si>
    <t>VAElocal_101</t>
  </si>
  <si>
    <t>DFAARAEALYTYAAQSDDPYEVSFDKGEILEVIDSSDDWWKARRAGGKTGMVPSNYLQLVNG</t>
  </si>
  <si>
    <t>VAElocal_102</t>
  </si>
  <si>
    <t>DFAARAKALYAYAAQTDDPYEISFDEGEILEVIDVTDDWWLVRRANGEVGQIPSNYVQLV--</t>
  </si>
  <si>
    <t>VAElocal_103</t>
  </si>
  <si>
    <t>DFAARAKALYNSASQDDDENEISFPKGELLEVADKNDKWWEVRRADGTVGIVPSNYVQLV--</t>
  </si>
  <si>
    <t>VAElocal_104</t>
  </si>
  <si>
    <t>DFAARAKALYSYQADDDDPYEISFDQGEVLRVSDIEEDWWKAKKANGKTGIIPSNYLQLVNT</t>
  </si>
  <si>
    <t>VAElocal_105</t>
  </si>
  <si>
    <t>DFAYRAEALFASAADDDDITEISFPKGETLEVADKSGKWWEVRRAQGKTGIVPSNYVQPVN-</t>
  </si>
  <si>
    <t>VAElocal_106</t>
  </si>
  <si>
    <t>DFAYRAEALFASAADDDDITEISFTKGETLEVADKKGKWWEVRKANGKVGIVPSNYVQPV--</t>
  </si>
  <si>
    <t>VAElocal_107</t>
  </si>
  <si>
    <t>DFAYRAKALYASAADDDDENEISFTKGELLEVADKNGKWWQVRRADGTVGIVPSNYVQPV--</t>
  </si>
  <si>
    <t>VAElocal_108</t>
  </si>
  <si>
    <t>DFAYRAKALYSSAADADDPNEISFDKGETLEVIDISGKWWQARKANGETGIVPSNYLQLVNT</t>
  </si>
  <si>
    <t>VAElocal_109</t>
  </si>
  <si>
    <t>DFAYRAKALYSSAADADDPTEISFDQGETLEVIDVSGKWWQVRKANGETGIVPSNYLQLV--</t>
  </si>
  <si>
    <t>VAElocal_110</t>
  </si>
  <si>
    <t>DFAYRAKALYSYAADADDPNEISFDQGETLEVIDVSGRWWQVRKANGETGIVPSNYVQLV--</t>
  </si>
  <si>
    <t>VAElocal_111</t>
  </si>
  <si>
    <t>DFAYRAKALYSYAADADDPYEISFDQGELLEVSDISGRWWKVKKANGETGIVPSNYLQLVNT</t>
  </si>
  <si>
    <t>VAElocal_112</t>
  </si>
  <si>
    <t>DFAYRAKALYSYAADADDPYEISFDQGETLEVIDISGKWWSVRKANGEVGIVPSNYLQLVN-</t>
  </si>
  <si>
    <t>VAElocal_113</t>
  </si>
  <si>
    <t>DFAYRAKALYSYAADDDDPNEISFDLGELLEVIDVSGRWWQVRKANGEVGIIPSNYVQLV--</t>
  </si>
  <si>
    <t>VAElocal_114</t>
  </si>
  <si>
    <t>DFAYRAKALYSYDADADDPYEISFDQGETLEVSDISGRWWQARKANGEVGIIPSNYLQLIDT</t>
  </si>
  <si>
    <t>VAElocal_115</t>
  </si>
  <si>
    <t>DFAYRAKALYSYQADADDPNEISFDQGETLEVSDISGKWWQVRKANGEVGIVPSNYLQLINT</t>
  </si>
  <si>
    <t>VAElocal_116</t>
  </si>
  <si>
    <t>DFAYRAKALYSYQANADDPNEISFDQGELLEVSDVSGRWWRARKANGETGIVPSNYLQLL--</t>
  </si>
  <si>
    <t>VAElocal_117</t>
  </si>
  <si>
    <t>DFAYRARALYASAADADDITEISFDKGETLEVVDVSGKWWQARKANGETGIVPSNYVQLV-T</t>
  </si>
  <si>
    <t>VAElocal_118</t>
  </si>
  <si>
    <t>DFAYTAEALYSSAADADDPYEISFDKGETLEVIDISGRWWKAKKANGEVGIVPSNYLQLVNT</t>
  </si>
  <si>
    <t>VAElocal_119</t>
  </si>
  <si>
    <t>DFGYQAKALYSYQANPDDISEISFQKGEVLDVDDPEGRWWQARTANGTTGICPSNYVQLL--</t>
  </si>
  <si>
    <t>VAElocal_120</t>
  </si>
  <si>
    <t>DFPYKAKAIYSYQANPDDANEISFAKGEILEVSDIDGRWWQAKRANGETGILPSNYVSLL--</t>
  </si>
  <si>
    <t>VAElocal_121</t>
  </si>
  <si>
    <t>DFPYKAKALYSYEANPDDANEISFAKGEILEVSDIDGRWWQAKRANGETGIIPSNYLKLLE-</t>
  </si>
  <si>
    <t>VAElocal_122</t>
  </si>
  <si>
    <t>DFPYKYEALYAYEANPDDANEISFTKHDELEVSDISGRWWKVRRANGETGIVPSNYVELL--</t>
  </si>
  <si>
    <t>VAElocal_123</t>
  </si>
  <si>
    <t>DFPYRAKAIYSYQANPDDANEISFAKDEILEVSDIDGKWWQAKRANGETGIIPSNYLSLLE-</t>
  </si>
  <si>
    <t>VAElocal_124</t>
  </si>
  <si>
    <t>DFPYRAKALFASAADADDITEISFSKGETLEVADKKGKWWQARKANGKVGIVPSNYVQLV--</t>
  </si>
  <si>
    <t>VAElocal_125</t>
  </si>
  <si>
    <t>DFPYRAKALFSSAADADDPNEISFDKGETLEVSDVSGKWWQVRKANGEVGIVPSNYLILVNT</t>
  </si>
  <si>
    <t>VAElocal_126</t>
  </si>
  <si>
    <t>DFPYRAKALYSYDANPDDANEISFDKGELLDVDDVSGKWWQARKANGETGIVPSNYVHLL-T</t>
  </si>
  <si>
    <t>VAElocal_127</t>
  </si>
  <si>
    <t>DFPYRAKALYSYQADADDAYEISFDQGETLEVGDISGRWWKAKKANGETGIIPSNYVQLVDT</t>
  </si>
  <si>
    <t>VAElocal_128</t>
  </si>
  <si>
    <t>DFPYVVRALYEYTASPDDADEITFPQHDILAISDVSGRWWKARRATGQTGIIPSNYAEDI--</t>
  </si>
  <si>
    <t>VAElocal_129</t>
  </si>
  <si>
    <t>DMRYKARALYAGEANPDDATEISFSKHEVLEVSDISGRWWQVRRADGETGIVPSNYVEPL--</t>
  </si>
  <si>
    <t>VAElocal_130</t>
  </si>
  <si>
    <t>DRAARAKALFATDQDDDDPNEISFTRGELLEIADKSGKWWEVRRADGKVGIVPSNYLQPV-T</t>
  </si>
  <si>
    <t>VAElocal_131</t>
  </si>
  <si>
    <t>DRAARAKALFTTAQQDDDPNELSFPKGEVLEVYDKNDDWVLVRRAKQKVGYVPRNYVDPVND</t>
  </si>
  <si>
    <t>VAElocal_132</t>
  </si>
  <si>
    <t>DRAARAKALYEYEAQSDDPYEMSFDQGDILRVIDSSDDWWKADRAGGKTGQVPSNYVELVEG</t>
  </si>
  <si>
    <t>VAElocal_133</t>
  </si>
  <si>
    <t>DRAARMKALFGYAQQDDDIEELSFPEGEILEAIDKSNDWVLVRNAKGKYGYVPRNYVDPVNG</t>
  </si>
  <si>
    <t>VAElocal_134</t>
  </si>
  <si>
    <t>DRAYRAEALFATDEDDDDPNEISFTRGELLEIADKNGKWWEVRRADGTVGIVPSNYLQPV--</t>
  </si>
  <si>
    <t>VAElocal_135</t>
  </si>
  <si>
    <t>DRAYRAEALFATDSDDDDPNEISFTRGELLEIADNHGKWWEVRRADGTVGIVPSNYLQMV--</t>
  </si>
  <si>
    <t>VAElocal_136</t>
  </si>
  <si>
    <t>DRAYRAEALFAYAEDADDITEISFTKGETLEVADKSGKWWEVRRAQGKTGIVPSNYVQPVN-</t>
  </si>
  <si>
    <t>VAElocal_137</t>
  </si>
  <si>
    <t>DRAYRAKALFAYDSDDDDPNEISFTKGETLEIADKSGKWWEVRRATGKVGIVPSNYLQPV--</t>
  </si>
  <si>
    <t>VAElocal_138</t>
  </si>
  <si>
    <t>DRAYRAKALFAYDSDDDDPNEISFTRGELLEIADKSGKWWEVRRADGKVGIVPRNYLQPV--</t>
  </si>
  <si>
    <t>VAElocal_139</t>
  </si>
  <si>
    <t>DRAYRAKALYNSAADDDDENEISFTKGELLEVADKNGKWWEVRRADGTTGIVPSNYVQPV--</t>
  </si>
  <si>
    <t>VAElocal_140</t>
  </si>
  <si>
    <t>DSAARAEALFPTKQDDDDPNELSFTRGELLEIADSHGKWWQVRRADGKVGQVPSNYLRMV-T</t>
  </si>
  <si>
    <t>VAElocal_141</t>
  </si>
  <si>
    <t>DSAARMKALFNTAPQDDDESELSFPRGEILEAADKRDDWWLVRRADGKYGMVPRNYVAPVNT</t>
  </si>
  <si>
    <t>VAElocal_142</t>
  </si>
  <si>
    <t>DYAYRAKALFASAADADDITEISFDKGEILEVVDKHGKWWQARKANGTTGIVPSNYVQLV--</t>
  </si>
  <si>
    <t>VAElocal_143</t>
  </si>
  <si>
    <t>DYAYRAKALFASDSDDDDPNEISFTKGEILEIADNSGKWWQVRRADGTTGIVPSNYLQLV--</t>
  </si>
  <si>
    <t>VAElocal_144</t>
  </si>
  <si>
    <t>DYAYRAKALFASDSDDDDPNEISFTRGELLEIADNNGKWWEVRRADGTVGIVPSNYLQMV--</t>
  </si>
  <si>
    <t>VAElocal_145</t>
  </si>
  <si>
    <t>DYAYRAKALFATDPDDDDPNEISFTRGELLEIADKKGKWWEARRADGTVGIVPSNYLQPV--</t>
  </si>
  <si>
    <t>VAElocal_146</t>
  </si>
  <si>
    <t>DYAYRAKALFNTKSDDDDPNEISFTRGELLEIADNNGKWWEVRRADGTVGIVPSNYLQLI--</t>
  </si>
  <si>
    <t>VAElocal_147</t>
  </si>
  <si>
    <t>DYAYRAKALYASAADADDITEISFDKGETLEVVDKKGKWWQVRKANGETGIVPSNYLQLV--</t>
  </si>
  <si>
    <t>VAElocal_148</t>
  </si>
  <si>
    <t>DYAYRAKALYAYAADADDINEISFDKGETLEVVDKKGKWWQVRRADGDVGIVPSNYLQLV--</t>
  </si>
  <si>
    <t>VAElocal_149</t>
  </si>
  <si>
    <t>DYAYRAKALYAYAADDDDINEISFDKGEILEVADKKGKWWQVRRADGTVGIVPSNYLQLI--</t>
  </si>
  <si>
    <t>VAElocal_150</t>
  </si>
  <si>
    <t>DYAYRAKALYAYAADDDDINEISFTKGELLEVADKSGKWWQVRRADGTVGIVPSNYVQLV--</t>
  </si>
  <si>
    <t>VAElocal_151</t>
  </si>
  <si>
    <t>DYAYRAKALYAYDEDDDDPNEISFTKGEILEIADKSGKWWQVRRADGTTGIVPSNYLQLV--</t>
  </si>
  <si>
    <t>VAElocal_152</t>
  </si>
  <si>
    <t>DYAYRAKALYAYDSDDDDPNEISFTKGEILEIADKQGKWWQARRADGTVGIVPSNYLQLI--</t>
  </si>
  <si>
    <t>VAElocal_153</t>
  </si>
  <si>
    <t>DYAYRAKALYAYDSDDDDPNEISFTKGELLEIADKNGKWWQVRRADGTTGIVPSNYLQLI--</t>
  </si>
  <si>
    <t>VAElocal_154</t>
  </si>
  <si>
    <t>DYAYRAKALYAYQSDDDDENEISFDKGELLEIADKKGKWWQVRRADGTVGIVPSNYLQLI--</t>
  </si>
  <si>
    <t>VAElocal_155</t>
  </si>
  <si>
    <t>DYAYRAKALYSSAADADDITEISFDKGELLEVIDKKGKWWQVRKANGEVGIVPSNYVQLV--</t>
  </si>
  <si>
    <t>VAElocal_156</t>
  </si>
  <si>
    <t>DYPYKAKAIYAYEANPDDANEISFSKGEELEVSDVSGRWWQVRKATGETGIVPSNYLILL--</t>
  </si>
  <si>
    <t>VAElocal_157</t>
  </si>
  <si>
    <t>DYPYKAKAIYSYEANPDDADEISFSKHDILEVSDVSGRWWQARFATGETGIAPSNYLILL--</t>
  </si>
  <si>
    <t>VAElocal_158</t>
  </si>
  <si>
    <t>DYPYKAKAIYSYEANPDDANEISFTKGEILDVSDISGRWWQAKRANGETGIAPSNYLILL--</t>
  </si>
  <si>
    <t>VAElocal_159</t>
  </si>
  <si>
    <t>DYPYKAKAIYSYQANPDDANEISFSKGEILEVSDISGRWWQARRANGETGIIPSNYLKLL--</t>
  </si>
  <si>
    <t>VAElocal_160</t>
  </si>
  <si>
    <t>DYPYKAKALYAKEAQPDDANEISFSKHEELEVSDKSGRWWQVRKATGETGIVPSNYLILL--</t>
  </si>
  <si>
    <t>VAElocal_161</t>
  </si>
  <si>
    <t>DYPYKAKALYAQEANPDDANEISFSKGEVLEVSDVSGRWWQARKATGETGIVPSNYLILL--</t>
  </si>
  <si>
    <t>VAElocal_162</t>
  </si>
  <si>
    <t>DYPYKAKALYAYEANPDDANEISFSKDEILEVSDVSGRWWQARKADGETGIAPSNYLILL--</t>
  </si>
  <si>
    <t>VAElocal_163</t>
  </si>
  <si>
    <t>DYPYKAKALYSGEANPDDANEISFSKGEELEVSDVSGRWWQVRKASGETGIVPSNYVILL--</t>
  </si>
  <si>
    <t>VAElocal_164</t>
  </si>
  <si>
    <t>DYPYKAKALYSYEANPDDANEISFSKGEILEISDVSGRWWQARKATGETGIAPSNYLILL--</t>
  </si>
  <si>
    <t>VAElocal_165</t>
  </si>
  <si>
    <t>DYPYKAKALYSYEANPDDANEISFSKGEILEVSDVSGRWWQAKYANGETGIAPSNYLILL--</t>
  </si>
  <si>
    <t>VAElocal_166</t>
  </si>
  <si>
    <t>DYPYKAKALYSYEANPDDANEISFTKGEELEVSDVSGRWWKVKKANGETGIVPSNYVILL--</t>
  </si>
  <si>
    <t>VAElocal_167</t>
  </si>
  <si>
    <t>DYPYKARALYAQEAQPDDANEISFSKHEVLEVSDKSGRWWQVRKATGETGIVPSNYLIPL--</t>
  </si>
  <si>
    <t>VAElocal_168</t>
  </si>
  <si>
    <t>DYPYKVKALYSYEANPDDADEISFSKNDILDVSDISGRWWKARRATGETGIAPSNYLELL--</t>
  </si>
  <si>
    <t>VAElocal_169</t>
  </si>
  <si>
    <t>DYPYKVKALYSYEANPDDADEISFSKNDILEVSDVSGRWFQARYATGETGIAPSNYLELL--</t>
  </si>
  <si>
    <t>VAElocal_170</t>
  </si>
  <si>
    <t>DYPYKVKALYSYEANPDDANEISFSKNDILEVSDVSGRWWKARRANGETGIAPSNYLELL--</t>
  </si>
  <si>
    <t>VAElocal_171</t>
  </si>
  <si>
    <t>DYPYKVRAIYAYTANPDDANEISFFKGDIMEISDVSGRWWQARKAGGQTGIAPSNYLIRL--</t>
  </si>
  <si>
    <t>VAElocal_172</t>
  </si>
  <si>
    <t>DYPYKVRALYAYDANPDDANEISFPLGDILEISDVSGRWWQARKATGQTGIAPSNYLIRL--</t>
  </si>
  <si>
    <t>VAElocal_173</t>
  </si>
  <si>
    <t>DYPYRAKAIYSYEANPDDANEISFSKGDILEVSDVSGRWWQARKATGETGIAPSNYLILL--</t>
  </si>
  <si>
    <t>VAElocal_174</t>
  </si>
  <si>
    <t>DYPYRAKAIYSYEANPDDANEISFSKGEELEVSDVSGRWWQARKASGETGIVPSNYLILL--</t>
  </si>
  <si>
    <t>VAElocal_175</t>
  </si>
  <si>
    <t>DYPYRAKALYAQEAQPDDANEISFSKNEVLEVSDVSGRWWQVRKATGETGIVPSNYLILL--</t>
  </si>
  <si>
    <t>VAElocal_176</t>
  </si>
  <si>
    <t>DYPYRAKALYAYEANPDDANEISFSKDEILEILDVSGKWWQARKADGETGIAPSNYLCLI--</t>
  </si>
  <si>
    <t>VAElocal_177</t>
  </si>
  <si>
    <t>DYPYRAKALYSYEANPDDANEISFSKHEILEVSDVSGRWWQARYATGETGIAPSNYLILL--</t>
  </si>
  <si>
    <t>VAElocal_178</t>
  </si>
  <si>
    <t>DYPYRAKGIYAYDANPDDANELTFPKGDIVEISDVSGRWWRAKKATGMTGIAPSNYLIDS--</t>
  </si>
  <si>
    <t>VAElocal_179</t>
  </si>
  <si>
    <t>DYPYRARALYAGEAQDDDANEISFSKHEVLEPLDKSGKWWQVRKATGETGIVPSNYLIPL--</t>
  </si>
  <si>
    <t>VAElocal_180</t>
  </si>
  <si>
    <t>DYPYRARALYAQEANPDDANEISFSKNEELEVSDVSGRWWQVRKADGETGIVPSNYVILL--</t>
  </si>
  <si>
    <t>VAElocal_181</t>
  </si>
  <si>
    <t>DYPYRVKALYDYDASPDDANELTFPKGDIVEISDVSGRWWRARKATGQTGIAPSNYLILS--</t>
  </si>
  <si>
    <t>VAElocal_182</t>
  </si>
  <si>
    <t>DYPYRVKIIYAYDANPDDADEITFPKGDIMEISDVSGRWWRARKATGQTGIAPSNYLILS--</t>
  </si>
  <si>
    <t>VAElocal_183</t>
  </si>
  <si>
    <t>DYPYRVRILYAYDANPDDADEISFPLGDILEISDVSGRWWRARKATGQTGIAPSNYLILS--</t>
  </si>
  <si>
    <t>VAElocal_184</t>
  </si>
  <si>
    <t>DYPYTVRILYEYDANPDDADEIGFPMGDIMEISDVSGRWWEARKATSQTGIEPSNLLILS--</t>
  </si>
  <si>
    <t>VAElocal_185</t>
  </si>
  <si>
    <t>DYRYKARALYAYQANPDDANEISFSKDEILEVDDISGKWWQARRATGETGICPSNYLELL--</t>
  </si>
  <si>
    <t>VAElocal_186</t>
  </si>
  <si>
    <t>EALKTAKAIYDYEAQSDDIDEILFKENDTLDVHDSSDKWWSVRKANGQFGLAPSNYLELISS</t>
  </si>
  <si>
    <t>VAElocal_187</t>
  </si>
  <si>
    <t>EFPYKAKAIYSYEANPDDANEISFSKDEILEVDDISGRWWQARRANGETGICPSNYLILL--</t>
  </si>
  <si>
    <t>VAElocal_188</t>
  </si>
  <si>
    <t>EFPYKAKAIYSYEANPDDANEISFSKDEILEVSDVSGRWWQAKKANGETGIAPSNYLILL--</t>
  </si>
  <si>
    <t>VAElocal_189</t>
  </si>
  <si>
    <t>EFPYKAKAIYSYEANPDDANEISFSKGEILDVSDISGRWWQARRANGETGIAPSNYLILL--</t>
  </si>
  <si>
    <t>VAElocal_190</t>
  </si>
  <si>
    <t>EFPYKAKAIYSYEANPDDANEISFSKHEILEVSDISGRWWQARRANGETGIIPSNYVILL--</t>
  </si>
  <si>
    <t>VAElocal_191</t>
  </si>
  <si>
    <t>EFPYKAKAIYSYQANPDDANEISFAKGEILEVSDIDGRWWQAKKANGETGIAPSNYVSLLEK</t>
  </si>
  <si>
    <t>VAElocal_192</t>
  </si>
  <si>
    <t>EFPYKAKAIYSYQANPDDANEISFAKGEILEVSDVSGKWWQAKKANGETGIAPSNYLILL--</t>
  </si>
  <si>
    <t>VAElocal_193</t>
  </si>
  <si>
    <t>EFPYKAKAIYSYQANPDDANEISFSKGEILEVDDISGKWWQARRANGETGICPSNYLKLL--</t>
  </si>
  <si>
    <t>VAElocal_194</t>
  </si>
  <si>
    <t>EFPYRAKAIYSYEANPDDANEISFTKGEILEVSDISGRWWQARKANGETGIAPSNYVILL--</t>
  </si>
  <si>
    <t>VAElocal_195</t>
  </si>
  <si>
    <t>EFPYRAKAIYSYQANPDDANEISFAKDEILEVSDVDGRWWQAKKANGETGIAPSNYLILL--</t>
  </si>
  <si>
    <t>VAElocal_196</t>
  </si>
  <si>
    <t>EFPYRAKAIYSYQANPDDANEISFAKGEILEVSDVDGRWWKAKKANGETGIAPSNYLSLL-K</t>
  </si>
  <si>
    <t>VAElocal_197</t>
  </si>
  <si>
    <t>EFPYVSEALYDKQPDDDDGTELSFPQNDLLDGADKHDDWWQVKRATGQTGIVPSNYMEPIDE</t>
  </si>
  <si>
    <t>VAElocal_198</t>
  </si>
  <si>
    <t>EFPYVSRALYDYQEDDDDHYELSFEQNDILDIVDISGRWWQAKRAGGQVGIIPSNYVELID-</t>
  </si>
  <si>
    <t>VAElocal_199</t>
  </si>
  <si>
    <t>EFQYKAKALYAKAPDDDDPNEISFAKGEVLLVMDKHGKWWQAKKAAGITGIVPSNYLQLL--</t>
  </si>
  <si>
    <t>VAElocal_200</t>
  </si>
  <si>
    <t>EHLYKVRALYDYEADDDDENELSFKKNDILDILDSNGKWFQARYANGQVGIAPSNYLEVI--</t>
  </si>
  <si>
    <t>VAElocal_201</t>
  </si>
  <si>
    <t>EHPYTSRAMYDYQEDDDDHYELSFTQNDILDIVDIGGRWWQAKRAGGQTGIIPSNYVELID-</t>
  </si>
  <si>
    <t>VAElocal_202</t>
  </si>
  <si>
    <t>EHRPAARAMYDFTACDDDPEMLSLKKNDEVDILNDDEGWWMVRFANSREGLAPSNYIRRISS</t>
  </si>
  <si>
    <t>VAElocal_203</t>
  </si>
  <si>
    <t>EHRYKCRACYAEAADDDDPNELSFKKNDVLDVLDNSGKWFQARYANGTVGIAPSNYLQLI--</t>
  </si>
  <si>
    <t>VAElocal_204</t>
  </si>
  <si>
    <t>EMQYKAKALYAKAPDDDDPNEISFAKGEILLITDKSGKWWQAKKAAGITGIVPSNYLQLI--</t>
  </si>
  <si>
    <t>VAElocal_205</t>
  </si>
  <si>
    <t>EQPYKAKAIYSYEANNDDADEISFTKGDILEVSDRSGRWWQARKANGVTGIAPSNYLTLL--</t>
  </si>
  <si>
    <t>VAElocal_206</t>
  </si>
  <si>
    <t>EYGYQAKAIYSYEANPDDIIEISFQKGEVLEVSDVSGRWWQARRANGDTGIAPSNYLQLL--</t>
  </si>
  <si>
    <t>VAElocal_207</t>
  </si>
  <si>
    <t>EYGYQAKAIYSYEANPDDISEISFQKDEILEVSDVSGRWWQARKANGDTGIAPSNYLQLL--</t>
  </si>
  <si>
    <t>VAElocal_208</t>
  </si>
  <si>
    <t>EYGYQAKAIYSYEANPDDPSEISFQKGEVLDVNDISGRWWQARKANGTTGIAPSNYLQIL--</t>
  </si>
  <si>
    <t>VAElocal_209</t>
  </si>
  <si>
    <t>EYGYQAKAIYSYEANPDDPSEISFQKGEVLDVSDVSGKWWQARKANGTTGIAPSNYLQLL--</t>
  </si>
  <si>
    <t>VAElocal_210</t>
  </si>
  <si>
    <t>EYGYRAKAIYSYEANPDDESEISFQKGEILDVSDVSGRWWQARRANGDTGIAPSNYLQLL--</t>
  </si>
  <si>
    <t>VAElocal_211</t>
  </si>
  <si>
    <t>EYGYRAKAIYSYEANPDDISEISFQKHEILEVDDVEGKWWQARKANGDTGICPSNYLQLL--</t>
  </si>
  <si>
    <t>VAElocal_212</t>
  </si>
  <si>
    <t>EYGYRAKAIYSYQANPDDIYEISFQKGEVLDVDDVEGRWWQARTANGTTGICPSNYVQLL--</t>
  </si>
  <si>
    <t>VAElocal_213</t>
  </si>
  <si>
    <t>EYMYKARALYSEAADDDDPNELSFTKGDVLDVLDNSGKWWQARYANGTVGIAPSNYLQLD--</t>
  </si>
  <si>
    <t>VAElocal_214</t>
  </si>
  <si>
    <t>EYNYKAKALYAEAADDDDPNELSFTKGDILDVLDKQGKWWQARKADGTVGIAPSNYLQVD--</t>
  </si>
  <si>
    <t>VAElocal_215</t>
  </si>
  <si>
    <t>EYNYKARAIYDEAADDDDPNELSFTKNDILDVLDNSGKWWQARYANGTVGIAPSNYLQLI--</t>
  </si>
  <si>
    <t>VAElocal_216</t>
  </si>
  <si>
    <t>EYNYKARAIYSEAADDDDPNELSFTKGDILDVLDKSGKWWQARYANGTVGIAPSNYLQVD--</t>
  </si>
  <si>
    <t>VAElocal_217</t>
  </si>
  <si>
    <t>EYNYKARALYSEAADDDDPNEISFSKGEILDILDKQGKWWQARKADGSVGIAPSNYLQVD--</t>
  </si>
  <si>
    <t>VAElocal_218</t>
  </si>
  <si>
    <t>EYNYKARALYSEAADDDDPNELSFTKGDILDVLDKSGKWWQARKADGTTGIAPSNYLQVD--</t>
  </si>
  <si>
    <t>VAElocal_219</t>
  </si>
  <si>
    <t>EYNYKARAMYSEAADDDDPNELSFTKDDILDVLDNQGKWWQARYANGTVGIAPSNYLQLD--</t>
  </si>
  <si>
    <t>VAElocal_220</t>
  </si>
  <si>
    <t>EYPYAAKAIYSYEADPDDAYEISFQKGEILEVSDISGRWWQARKANGDTGIAPSNYVQLL--</t>
  </si>
  <si>
    <t>VAElocal_221</t>
  </si>
  <si>
    <t>EYPYAAKAIYSYEADPDDAYEISFQKHEILEVSDVSGRWWQARRANGDTGIAPSNYLQLL--</t>
  </si>
  <si>
    <t>VAElocal_222</t>
  </si>
  <si>
    <t>EYPYCAKAIYSYEADDDDIYEISFQKGEILEVSDQSGRWWQARKANGDTGIAPSNYLQLL--</t>
  </si>
  <si>
    <t>VAElocal_223</t>
  </si>
  <si>
    <t>EYPYCAKAIYSYEADPDDANEISFQKDEILEVSDVSGRWWQARKANGDTGIAPSNYLQLL--</t>
  </si>
  <si>
    <t>VAElocal_224</t>
  </si>
  <si>
    <t>EYPYCAKAIYSYEADPDDINEISFQKGEILEVSDPSGRWWQARRANGDVGIIPSNYVQLL--</t>
  </si>
  <si>
    <t>VAElocal_225</t>
  </si>
  <si>
    <t>EYPYCAKAIYSYEADPDDQYEISFQKHEILKVSDSSGRWWQARRANGDTGIAPSNYVQLL--</t>
  </si>
  <si>
    <t>VAElocal_226</t>
  </si>
  <si>
    <t>EYPYCAKAIYSYEANPDDIYEISFQKGEILEVSDISGRWWQARRANGDIGIIPSNYVQLL--</t>
  </si>
  <si>
    <t>VAElocal_227</t>
  </si>
  <si>
    <t>EYPYGAKAIYSYEANPDDHYEISFQKGEILEVSDVEGRWWQARRANGDTGIAPSNYVQLL--</t>
  </si>
  <si>
    <t>VAElocal_228</t>
  </si>
  <si>
    <t>EYPYKAKAIYSTAANADDANEISFSKGEVLDVIDNSGKWWQARRANGETGIAPSNYLLLL--</t>
  </si>
  <si>
    <t>VAElocal_229</t>
  </si>
  <si>
    <t>EYPYKAKAIYSYDANPDDANEISFSKGELLDVSDISGRWWQARRANGETGIVPSNYVILL--</t>
  </si>
  <si>
    <t>VAElocal_230</t>
  </si>
  <si>
    <t>EYPYKAKAIYSYDANPDDANEISFSKGEVLDVSDNSGRWWQARRANGETGIAPSNYLILL--</t>
  </si>
  <si>
    <t>VAElocal_231</t>
  </si>
  <si>
    <t>EYPYKAKAIYSYDANPDDANEISFSKHELLEVSDVSGRWWQARKANGDTGIAPSNYLILL--</t>
  </si>
  <si>
    <t>VAElocal_232</t>
  </si>
  <si>
    <t>EYPYKAKAIYSYDANPDDANEISFSKQEYLDVSDVSGRWWQARKANGETGIAPSNYLILL--</t>
  </si>
  <si>
    <t>VAElocal_233</t>
  </si>
  <si>
    <t>EYPYKAKAIYSYDANPDDANEISFTKGELLRVSDVSGRWWQAKRANGETGIIPSNYVILL--</t>
  </si>
  <si>
    <t>VAElocal_234</t>
  </si>
  <si>
    <t>EYPYKAKAIYSYEADPDDPNEISFSKGEVLEVSDVSGRWWQARKANGDIGIAPSNYLQLL--</t>
  </si>
  <si>
    <t>VAElocal_235</t>
  </si>
  <si>
    <t>EYPYKAKAIYSYEANDDDANEISFSKDEILEVGDISGRWWQARRANGETGIIPSNYLNLL--</t>
  </si>
  <si>
    <t>VAElocal_236</t>
  </si>
  <si>
    <t>EYPYKAKAIYSYEANDDDANEISFSKGEILEVSDVSGRWWQARKANGETGIAPSNYLLLL--</t>
  </si>
  <si>
    <t>VAElocal_237</t>
  </si>
  <si>
    <t>EYPYKAKAIYSYEANDDDANEISFSKGEILQVSDISGRWWQARRANGETGIAPSNYLNLL--</t>
  </si>
  <si>
    <t>VAElocal_238</t>
  </si>
  <si>
    <t>EYPYKAKAIYSYEANPDDADEISFTKGDVLEVSDRSGRWWQARKANGVTGIVPSNYLILL--</t>
  </si>
  <si>
    <t>VAElocal_239</t>
  </si>
  <si>
    <t>EYPYKAKAIYSYEANPDDANEISFQKDEVLEVSDVSGRWWQARKANGDIGIAPSNYLQLL--</t>
  </si>
  <si>
    <t>VAElocal_240</t>
  </si>
  <si>
    <t>EYPYKAKAIYSYEANPDDANEISFSKHELLDVSDVSGRWWQARRANGETGIAPSNYLILL--</t>
  </si>
  <si>
    <t>VAElocal_241</t>
  </si>
  <si>
    <t>EYPYKAKAIYSYEANPDDANEISFTKDEILEVSDISGRWWQAKRANGETGICPSNYLILL--</t>
  </si>
  <si>
    <t>VAElocal_242</t>
  </si>
  <si>
    <t>EYPYKAKAIYSYEANPDDANEISFTKHEILEVSDVSGRWWQARKANGETGIAPSNYLILL--</t>
  </si>
  <si>
    <t>VAElocal_243</t>
  </si>
  <si>
    <t>EYPYKAKAIYSYQANPDDANEISFAKDEVLEVSDVDGKWWQAKKANGETGIAPSNYLILL--</t>
  </si>
  <si>
    <t>VAElocal_244</t>
  </si>
  <si>
    <t>EYPYKAKAIYSYQANPDDANEISFAKGEVLEVMDVDGRWWQAKKANGETGIAPSNYLSLL--</t>
  </si>
  <si>
    <t>VAElocal_245</t>
  </si>
  <si>
    <t>EYPYKAKALYSYQANPDDINEISFEKGEILEVSDSSGKWWQARRANGDVGICPSNYLQLL--</t>
  </si>
  <si>
    <t>VAElocal_246</t>
  </si>
  <si>
    <t>EYPYKARAMYSEQPDDDDPNELSFTKDDVLDILDNGGKWWQARYANGTVGIAPSNYLQLD--</t>
  </si>
  <si>
    <t>VAElocal_247</t>
  </si>
  <si>
    <t>EYPYNAKAIYSYEADPDDIYEISFQKHEILEVSDVSGRWWQARKANGDVGIAPSNYLQLL--</t>
  </si>
  <si>
    <t>VAElocal_248</t>
  </si>
  <si>
    <t>EYPYQAKAIYSYEADPDDANEISFSEGEVLEVSDVSGRWWQAKKANGVIGIAPAAYLQLL--</t>
  </si>
  <si>
    <t>VAElocal_249</t>
  </si>
  <si>
    <t>EYPYQAKAIYSYEADPDDNDEISFTEGDVLEVSDRSGRWWQARKANGEVGIVPAAYLILL--</t>
  </si>
  <si>
    <t>VAElocal_250</t>
  </si>
  <si>
    <t>EYPYQAKAIYSYEANPDDENEISFQKHEVLEVSDVSGRWWQARKANGDTGIAPSNYLILL--</t>
  </si>
  <si>
    <t>VAElocal_251</t>
  </si>
  <si>
    <t>EYPYQAKAIYSYEANPDDEYEISFQKGEILDVSDMEGRWWQARRANGDTGIAPSNYVQLL--</t>
  </si>
  <si>
    <t>VAElocal_252</t>
  </si>
  <si>
    <t>EYPYQAKAIYSYEANPDDINEISFQKDEILEVSDISGRWWQARRANGDIGICPSNYLQLL--</t>
  </si>
  <si>
    <t>VAElocal_253</t>
  </si>
  <si>
    <t>EYPYQAKAIYSYEANPDDINEISFQKGEILEVSDVSGRWWQARKANGDIGIAPSNYLQLL--</t>
  </si>
  <si>
    <t>VAElocal_254</t>
  </si>
  <si>
    <t>EYPYQAKAIYSYEANPDDPIEISFQKSEVLEVSDVSGRWWQARKANGDTGIAPSNYLQLL--</t>
  </si>
  <si>
    <t>VAElocal_255</t>
  </si>
  <si>
    <t>EYPYQAKAIYSYEANPDDPYEISFQKGEILEVSDVSGRWWQARRANGDTGIAPSNYLQLL--</t>
  </si>
  <si>
    <t>VAElocal_256</t>
  </si>
  <si>
    <t>EYPYRAKAIYSYDANADDANEISFSKGELLDVSDVSGRWWQARKANGETGIAPSNYVKLL--</t>
  </si>
  <si>
    <t>VAElocal_257</t>
  </si>
  <si>
    <t>EYPYRAKAIYSYDANPDDANEISFSKGENLDVSDISGRWWQVRRANGETGIVPSNYLILL--</t>
  </si>
  <si>
    <t>VAElocal_258</t>
  </si>
  <si>
    <t>EYPYRAKAIYSYDANPDDANEISFSKGEYLDVDDVSGKWWQARKANGETGIVPSNYVILL--</t>
  </si>
  <si>
    <t>VAElocal_259</t>
  </si>
  <si>
    <t>EYPYRAKAIYSYDANPDDANEISFSKQELLDVSDISGRWWQAKRANGETGIAPSNYVILL--</t>
  </si>
  <si>
    <t>VAElocal_260</t>
  </si>
  <si>
    <t>EYPYRAKAIYSYEADDDDPNEISFSKGEVLEVSDVSGKWWQARKANGSIGIAPSNYLQLL--</t>
  </si>
  <si>
    <t>VAElocal_261</t>
  </si>
  <si>
    <t>EYPYRAKAIYSYEADPDDANEISFQKGEILEVSDVSGRWWQARKANGDVGIAPSNYLILL--</t>
  </si>
  <si>
    <t>VAElocal_262</t>
  </si>
  <si>
    <t>EYPYRAKAIYSYEANPDDADEISFTKGDYLDVIDVSGRWWRAKRANGVTGIVPSNYLILL--</t>
  </si>
  <si>
    <t>VAElocal_263</t>
  </si>
  <si>
    <t>EYPYRAKAIYSYEANPDDANEISFAKHEELEVSDVSGRWWQAKKANGETGIAPSNYLILL--</t>
  </si>
  <si>
    <t>VAElocal_264</t>
  </si>
  <si>
    <t>EYPYRAKAIYSYEANPDDANEISFIKGEILEVSDISGRWWQARKANGETGIAPSNYLNLL--</t>
  </si>
  <si>
    <t>VAElocal_265</t>
  </si>
  <si>
    <t>EYPYRAKAIYSYEANPDDANEISFSKDEILEVSDVSGRWWQARKANGDTGIAPSNYLILL--</t>
  </si>
  <si>
    <t>VAElocal_266</t>
  </si>
  <si>
    <t>EYPYRAKAIYSYEANPDDANEISFSKGEVLEVSDVSGKWWQARKANGETGIAPSNYLILL--</t>
  </si>
  <si>
    <t>VAElocal_267</t>
  </si>
  <si>
    <t>EYPYRAKAIYSYEANPDDANEISFSKGEYLDVSDRSGRWWQAKRANGETGIVPSNYLILL--</t>
  </si>
  <si>
    <t>VAElocal_268</t>
  </si>
  <si>
    <t>EYPYRAKAIYSYEANPDDANEISFSKNDELEVSDVSGRWWQARKASGETGIAPSNYLILL--</t>
  </si>
  <si>
    <t>VAElocal_269</t>
  </si>
  <si>
    <t>EYPYRAKAIYSYEANPDDEIEISFQKGEVLNVSDDSGRWWQARRANGDTGIAPSNYLQLL--</t>
  </si>
  <si>
    <t>VAElocal_270</t>
  </si>
  <si>
    <t>EYPYRAKAIYSYEANPDDEYEISFQKDEILDVSDPEGRWWQAKRANGDTGIAPSNYLQLL--</t>
  </si>
  <si>
    <t>VAElocal_271</t>
  </si>
  <si>
    <t>EYPYRAKAIYSYEANPDDEYEISFQKGEVLEVSDVEGRWWQARKANGDTGIAPSNYLQLL--</t>
  </si>
  <si>
    <t>VAElocal_272</t>
  </si>
  <si>
    <t>EYPYRAKAIYSYEANPDDHLEISFQKDEILDVSDVSGRWWQARRANGDTGIAPSNYLQLL--</t>
  </si>
  <si>
    <t>VAElocal_273</t>
  </si>
  <si>
    <t>EYPYRAKAIYSYEANPDDIYEISFQKGEILDVSDVEGRWWQARKANGDTGIIPSNYVQLL--</t>
  </si>
  <si>
    <t>VAElocal_274</t>
  </si>
  <si>
    <t>EYPYRAKAIYSYEANPDDIYEISFQKHEILEVSDPEGRWWQARKANGTTGIIPSNYVQLL--</t>
  </si>
  <si>
    <t>VAElocal_275</t>
  </si>
  <si>
    <t>EYPYRAKAIYSYEANPDDNDEISFQKGDVLNVSDVSGRWWQARRANGETGIVPSNYLQLL-A</t>
  </si>
  <si>
    <t>VAElocal_276</t>
  </si>
  <si>
    <t>EYPYRAKAIYSYEANPDDPIEISFQKGEVLNVSDISGRWWQAKRANGVTGIVPSNYLQLL-A</t>
  </si>
  <si>
    <t>VAElocal_277</t>
  </si>
  <si>
    <t>EYPYRAKAIYSYEARPDDPIEISFQKGEVLNVSDVSGRWWQARKANGDTGIAPSNYLQLL--</t>
  </si>
  <si>
    <t>VAElocal_278</t>
  </si>
  <si>
    <t>EYPYRAKAIYSYKANPDDANEISFTKHEILEVSDVSGRWWQAKKANGDTGIAPSNYLILL--</t>
  </si>
  <si>
    <t>VAElocal_279</t>
  </si>
  <si>
    <t>EYPYRAKAIYSYQANPDDANEISFAKGEILEVSDVSGRWWQAKKANGETGIAPSNYLSLL--</t>
  </si>
  <si>
    <t>VAElocal_280</t>
  </si>
  <si>
    <t>EYPYTSRAIYDYQECDDDPNELSFTKNDILDIVDMSGRWQQARRAGGEVGIVPSNYLELI--</t>
  </si>
  <si>
    <t>VAElocal_281</t>
  </si>
  <si>
    <t>EYPYYAKAIYSYEANPDDHYEISFQKDEVLEVSDVSGRWWQAKKANGDTGIAPSNYLQLL--</t>
  </si>
  <si>
    <t>VAElocal_282</t>
  </si>
  <si>
    <t>EYPYYAKAIYSYEANPDDIYEISFQKDEILEVSDPEGRWWQARRANGDTGIAPSNYVQLL--</t>
  </si>
  <si>
    <t>VAElocal_283</t>
  </si>
  <si>
    <t>EYRYKARAMYDEQPDDDDPNELSFSKDDILDILDNGGKWWQARYANGDTGIAPSNYMELI--</t>
  </si>
  <si>
    <t>VAElocal_284</t>
  </si>
  <si>
    <t>EYRYKARAMYSYQEQDDDGTEISFSKHDVIDCLDKSGKWWQVRKANGQTGIVPSNYVQPI--</t>
  </si>
  <si>
    <t>VAElocal_285</t>
  </si>
  <si>
    <t>EYRYKCRAIYSEAADDDDPNELSFTKNDVLDVLDKQGKWWQARYANGTTGIAPSNYLQVI--</t>
  </si>
  <si>
    <t>VAElocal_286</t>
  </si>
  <si>
    <t>EYRYKCRALYDEAADDDDPNELSFTKNDILDVLDNGGKWFQARYANGTTGIAPSNYLQLD--</t>
  </si>
  <si>
    <t>VAElocal_287</t>
  </si>
  <si>
    <t>EYRYKCRALYSEAADDDDPNELSFTKNDVLDVLDNSGKWWQARYANGTTGIAPSNYLQLI--</t>
  </si>
  <si>
    <t>VAElocal_288</t>
  </si>
  <si>
    <t>FFPYQAKALYTYEADSDDDYEISFTEGDTLDVVDQSERWWKAKYAGGVVGIIPANYLELSED</t>
  </si>
  <si>
    <t>VAElocal_289</t>
  </si>
  <si>
    <t>FFTYKAKALYAKQPEDDDPNEISFIKGEILQVDDSSGKWWQARKAHGNYGIAPSNYLQLL--</t>
  </si>
  <si>
    <t>VAElocal_290</t>
  </si>
  <si>
    <t>FFTYKAKALYATAPEDDDPNEISFIKGEILQIVDNSGKWWQARKADGTYGIAPSNYLQLL--</t>
  </si>
  <si>
    <t>VAElocal_291</t>
  </si>
  <si>
    <t>FQPCYAKALYGYKLEDDDPSELSFTKGEILQIDDQTGKWWRARKADGNFGIAPSNYLQLNHG</t>
  </si>
  <si>
    <t>VAElocal_292</t>
  </si>
  <si>
    <t>FQTCKAKALYATAPEDDDPNELSFTKGEILQIDDSTGKWWRARKADGNYGIAPSNYLQL-H-</t>
  </si>
  <si>
    <t>VAElocal_293</t>
  </si>
  <si>
    <t>FYLYKAKALYATAPDDDDPNEISFSKGEILDIVDKNGKWWQARKADGTVGIAPSNYLQLL--</t>
  </si>
  <si>
    <t>VAElocal_294</t>
  </si>
  <si>
    <t>FYLYKAKALYATAPDDDDPNEISFTKGEILDIIDKSGKWWQARKADGTVGIAPSNYLQLI--</t>
  </si>
  <si>
    <t>VAElocal_295</t>
  </si>
  <si>
    <t>FYNYKARALYSTQADDDDPNEISFSKGEVLDVVDNSGKWWQAKKADGTTGIAPSNYLQLI--</t>
  </si>
  <si>
    <t>VAElocal_296</t>
  </si>
  <si>
    <t>FYPYKAKALYSTAPDDDDPNEISFSKGEILDIHDNSGKWWQARKADGTTGIAPSNYLQLI--</t>
  </si>
  <si>
    <t>VAElocal_297</t>
  </si>
  <si>
    <t>FYPYKAKALYSYQADDDDPNEISFTKGEVLDVVDNSGKWWQARRANGTTGIAPSNYLQLL--</t>
  </si>
  <si>
    <t>VAElocal_298</t>
  </si>
  <si>
    <t>FYPYKARALYAYQADDDDPNEISFTKGEILDVVDNSGKWWQARRANGETGIAPSNYLQLL--</t>
  </si>
  <si>
    <t>VAElocal_299</t>
  </si>
  <si>
    <t>FYTYKAKALYATAPEDDDPNEISFTKGEILQIVDKTGKWWQARKADGTLGIAPSNYLQLL--</t>
  </si>
  <si>
    <t>VAElocal_300</t>
  </si>
  <si>
    <t>FYTYKAKALYATQAEDDDPNEISFIKGEILQVSDNSGKWWQARKADGNTGIAPSNYLQLL--</t>
  </si>
  <si>
    <t>VAElocal_301</t>
  </si>
  <si>
    <t>GEQGAAIALYRKEPQEDDPQELSFAKGEILLIMDKDDDWWEVKSAAGIEGIAPSNYLSRME-</t>
  </si>
  <si>
    <t>VAElocal_302</t>
  </si>
  <si>
    <t>GFPYKAKAIYSYQANPDDANEISFAKHEILEVSDISGRWWQAKRANGETGIAPSNYVSLLL-</t>
  </si>
  <si>
    <t>VAElocal_303</t>
  </si>
  <si>
    <t>GFPYRAKAIYSYQANPDDANEISFAKHEILEVSDVSGRWWQAKRANGETGIAPSNYLSLL--</t>
  </si>
  <si>
    <t>VAElocal_304</t>
  </si>
  <si>
    <t>GFPYTAKALYTYEADSDDDYEVSFAQGEALVVGDIESRWWKASRANGETGIIPSNYVELMD-</t>
  </si>
  <si>
    <t>VAElocal_305</t>
  </si>
  <si>
    <t>GFQYKAKALYAKAPDDDDPNEISFAKGEVLDIVDKQGKWWQAKKAAGIIGIVPSNYLQLI--</t>
  </si>
  <si>
    <t>VAElocal_306</t>
  </si>
  <si>
    <t>GFQYKAKALYAKAPKDDDPNEISFAKGEILLITDKSGKWWQAKKAAGITGIVPSNYLQLL--</t>
  </si>
  <si>
    <t>VAElocal_307</t>
  </si>
  <si>
    <t>GFQYKAKALYAYAPDDDDPNEISFAKGEVLLIVDKDGKWWQAKKANGIIGIVPSNYLQLI--</t>
  </si>
  <si>
    <t>VAElocal_308</t>
  </si>
  <si>
    <t>GFQYKARALYAQEADDDDPNEISFAKGEVLLVVDRDGKWWQAKRANGEIGIVPSNYLQLLEN</t>
  </si>
  <si>
    <t>VAElocal_309</t>
  </si>
  <si>
    <t>GFQYKARALYAYEADDDDPNEISFAKGEVLDVMDRDGKWWQAKKAAGIIGIVPSNYLQLI--</t>
  </si>
  <si>
    <t>VAElocal_310</t>
  </si>
  <si>
    <t>GFQYKARALYSQEPDDDDPNEISFAKGEILLVMDRDGKWWQAKRAAGITGIVPSNYLQLLE-</t>
  </si>
  <si>
    <t>VAElocal_311</t>
  </si>
  <si>
    <t>GFQYKARALYSQEPDDDDPNEISFAKGEVLLVMDRDGKWWQAKRANGEIGIVPSNYLQLIE-</t>
  </si>
  <si>
    <t>VAElocal_312</t>
  </si>
  <si>
    <t>GFQYKARALYSYAADDDDPNEISFAKGEVLLVMDRSGKWWQAKKAAGIIGIVPSNYLQLL--</t>
  </si>
  <si>
    <t>VAElocal_313</t>
  </si>
  <si>
    <t>GFQYKARALYSYAPDDDDPNEISFAKGEILLIMDRDGKWWQAKKAAGSIGIVPSNYLQLLE-</t>
  </si>
  <si>
    <t>VAElocal_314</t>
  </si>
  <si>
    <t>GFTYTAKALYAYEADEDDDAEISFAKGEVLLVGDIDGRWWQAKRANGEIGIVPSNYLQLIED</t>
  </si>
  <si>
    <t>VAElocal_315</t>
  </si>
  <si>
    <t>GFTYTVKALYSYEATSDDDAEISFAQGEILLVVTRDSMWWKAKRANGQTGIVPSNYLQLM--</t>
  </si>
  <si>
    <t>VAElocal_316</t>
  </si>
  <si>
    <t>GLQGKAKALFAKAEKDDDPNELSFAKGEVLLIVENSGKWWEVKKAAGIEGIAPSNYLSLM-K</t>
  </si>
  <si>
    <t>VAElocal_317</t>
  </si>
  <si>
    <t>GLQGKAKALYAKAEDDDDPNEISFAKGEVLLIVDKSGKWWEVKKAAGIIGIAPSNYLQLMER</t>
  </si>
  <si>
    <t>VAElocal_318</t>
  </si>
  <si>
    <t>GLQGKAKALYAKAPDDDDPNEISFAKGEVLLIFDKRGKWWQVKKAAGIIGIVPSNYLQLMER</t>
  </si>
  <si>
    <t>VAElocal_319</t>
  </si>
  <si>
    <t>GLQGKAKALYAKAPDDDDPNEISFAKGEVLLITDRHGKWWQAKKAAGIIGIVPSNYLQLME-</t>
  </si>
  <si>
    <t>VAElocal_320</t>
  </si>
  <si>
    <t>GLQGKAKALYAKAPDDDDPNELSFAKGEILLITDRRGKWWQAKKAAGIIGIVPSNYLQLMER</t>
  </si>
  <si>
    <t>VAElocal_321</t>
  </si>
  <si>
    <t>GLQGKAKALYAKAPKDDDPNEISFAKGEVLLIFDNRGKWWQAKKAAGIIGIVPSNYLQLPER</t>
  </si>
  <si>
    <t>VAElocal_322</t>
  </si>
  <si>
    <t>GLQGKAKALYAKAQKDDDPNELSFAKGEVLLIVDKSGKWWQAKKAAGIIGIVPSNYLQLPER</t>
  </si>
  <si>
    <t>VAElocal_323</t>
  </si>
  <si>
    <t>GLQYKAKALYAKAPDDDDPNEISFAKGEILLIIDRHGKWWQAKKAAGITGIVPSNYLQLL--</t>
  </si>
  <si>
    <t>VAElocal_324</t>
  </si>
  <si>
    <t>GLQYKAKALYAKAPDDDDPNEISFAKGEILLVADKNGKWWQAKKAAGITGIVPSNYLQLQ--</t>
  </si>
  <si>
    <t>VAElocal_325</t>
  </si>
  <si>
    <t>GLQYKAKALYAKAPDDDDPNEISFAKGEVLDITDKSGKWWQAKKAAGIIGIAPSNYLQLV--</t>
  </si>
  <si>
    <t>VAElocal_326</t>
  </si>
  <si>
    <t>GLQYKAKALYAKAPDDDDPNEISFAKGEVLLIADKNGKWWQAKKAAGIIGIVPSNYLQLPE-</t>
  </si>
  <si>
    <t>VAElocal_327</t>
  </si>
  <si>
    <t>GLQYKAKALYAKAPDDDDPNEISFAKGEVLLIADRSGKWWQAKKAAGIIGIAPSNYLQLLE-</t>
  </si>
  <si>
    <t>VAElocal_328</t>
  </si>
  <si>
    <t>GMQGKAKALYAKAPTEDDPNELSFAKGEVLLILDKDGKWWEVKKAAGIEGIAPSNYLSLV-R</t>
  </si>
  <si>
    <t>VAElocal_329</t>
  </si>
  <si>
    <t>GMQYKAKALYAKAPDDDDPNEISFAKGEILDIVDKQGKWWQAKKADGIIGIVPSNYLQII--</t>
  </si>
  <si>
    <t>VAElocal_330</t>
  </si>
  <si>
    <t>GMQYKAKALYAKAPDDDDPNEISFAKGEILLIADRNGKWWQAKKAQGITGIVPSNYLQLL--</t>
  </si>
  <si>
    <t>VAElocal_331</t>
  </si>
  <si>
    <t>GMQYKAKALYAKAPDDDDPNEISFAKGEVLDIVDRQGKWWQAKKAAGITGIAPSNYLQII--</t>
  </si>
  <si>
    <t>VAElocal_332</t>
  </si>
  <si>
    <t>GPQGEAKALYAKAPKEDDPNEISFAKGEVLDIIEKDGKWWQVKKAAGIEGIAPSNYLQILEQ</t>
  </si>
  <si>
    <t>VAElocal_333</t>
  </si>
  <si>
    <t>GPQGKAKALYAKAEDDDDPNELSFAKGEILLIVDKRGKWWEAKSAAGIIGIAPSNYLQLL-K</t>
  </si>
  <si>
    <t>VAElocal_334</t>
  </si>
  <si>
    <t>GPQGKAKALYAYAPTDDDPNELSFAKGEILLVFDKSGKWWEVKSAAGIEGIAPSNYLQLM--</t>
  </si>
  <si>
    <t>VAElocal_335</t>
  </si>
  <si>
    <t>GPQGKAKALYGYAPQDDDPQEVSFAKGEILLVMEKDGKWWEVKSAAGIEGIAPSNYLSLM--</t>
  </si>
  <si>
    <t>VAElocal_336</t>
  </si>
  <si>
    <t>GPQGKMKALYGQQKQEDDDEELSFAKGEILLVMDKSDDWT-AKSADGIIGIAPSNYLSLME-</t>
  </si>
  <si>
    <t>VAElocal_337</t>
  </si>
  <si>
    <t>GPQGLMKALYGYEKTEDDPQELSFAKGEALLVLDDDDDWWLVKSADGIEGYVPSNYVRMME-</t>
  </si>
  <si>
    <t>VAElocal_338</t>
  </si>
  <si>
    <t>GPQGQAKALYGYQKQDDDDQEISFAEGEILLVMDNSSDWTLAKSADQIYGIVPSNYLQRM--</t>
  </si>
  <si>
    <t>VAElocal_339</t>
  </si>
  <si>
    <t>GYPYKAKAIYSYQANEDDANEISFAKGEVLEVSDVSGRWWQASKANGETGIAPSNYLSLLVR</t>
  </si>
  <si>
    <t>VAElocal_340</t>
  </si>
  <si>
    <t>GYPYKAKALYSYEANPDDANEISFAKGEILEVSDIDGRWWQAKRANGETGIIPSNYVKLLEK</t>
  </si>
  <si>
    <t>VAElocal_341</t>
  </si>
  <si>
    <t>GYQGKAKALYAKAEDDDDPNELSFAKGEVLLIVDNSGKWWEVKKAAGIEGIAPSNYLSLLEK</t>
  </si>
  <si>
    <t>VAElocal_342</t>
  </si>
  <si>
    <t>GYQGKAKALYAQEKDDDDPNEISFAKGEVLLVIDKDGKWWQVKKAAGIIGIVPSNYLQLVE-</t>
  </si>
  <si>
    <t>VAElocal_343</t>
  </si>
  <si>
    <t>GYQGKAKALYAQEKDDDDPNEISFAKGEVLLVMDRDGKWWQVKKADGITGIAPSNYLQLVE-</t>
  </si>
  <si>
    <t>VAElocal_344</t>
  </si>
  <si>
    <t>GYQGKAKALYAQQKDDDDPNEISFAKGEVLDIVDNRGKWWQVKSAAGIIGIVPSNYLQLLE-</t>
  </si>
  <si>
    <t>VAElocal_345</t>
  </si>
  <si>
    <t>GYQGKAKALYAYEQDDDDPNEISFAKGEVLLIVENDGKWWQAKKADGITGIVPSNYLQLQER</t>
  </si>
  <si>
    <t>VAElocal_346</t>
  </si>
  <si>
    <t>GYQGKAKALYRYQEQDDDDNELSFAKGEILLAMENDDDWTEVKSADQIIGIVPSNYLQLM-K</t>
  </si>
  <si>
    <t>VAElocal_347</t>
  </si>
  <si>
    <t>GYQGKAKALYSTEPDDDDPNEISFAKGEVLLVVDNDGKWWQAKRADGETGIVPSNYVQLMEN</t>
  </si>
  <si>
    <t>VAElocal_348</t>
  </si>
  <si>
    <t>GYQGQAKALYRKEPTDDDPQELSFAEGEKLLIVDKSSRWWDAKSAAGIEGIVPSNYLQLM--</t>
  </si>
  <si>
    <t>VAElocal_349</t>
  </si>
  <si>
    <t>GYQGQAKALYRYKEQEDDDEELSFAEGEILLAYERDADWWDAKSAGGIIGIIPSNYVSLMEK</t>
  </si>
  <si>
    <t>VAElocal_350</t>
  </si>
  <si>
    <t>GYQGQAKALYRYKEQEDDDQELSFAEGEILLAMERDSDWTDVKSAGQIIGIAPSNYVQEME-</t>
  </si>
  <si>
    <t>VAElocal_351</t>
  </si>
  <si>
    <t>GYQGQMKALYRYEEQEDDDEELSFAKGEALLAMDRDDNWT-VKSAGGIIGIAPSNYLQMME-</t>
  </si>
  <si>
    <t>VAElocal_352</t>
  </si>
  <si>
    <t>GYQYKAKALYSQEADDDDPNEISFAKGEVLLVVTNDGKWWQAKKADGIIGIVPSNYVQLVEN</t>
  </si>
  <si>
    <t>VAElocal_353</t>
  </si>
  <si>
    <t>GYQYKAKALYSQEANDDDPNEISFAKGEVLLVMDRDGKWWQAKRANGETGIVPSNYVQLLED</t>
  </si>
  <si>
    <t>VAElocal_354</t>
  </si>
  <si>
    <t>GYQYKAKALYSYEADDDDDNEISFAKGEVLLVSDNDGKWWQAKVANGEIGIAPSNYVQLLER</t>
  </si>
  <si>
    <t>VAElocal_355</t>
  </si>
  <si>
    <t>GYQYKARALYSQEADDDDPNEISFAKGEVLLVMDRDGKWWQAKRANGEIGIVPSNYVQLQER</t>
  </si>
  <si>
    <t>VAElocal_356</t>
  </si>
  <si>
    <t>GYQYKARALYSYEADDDDDNEISFAKGEVLLVMDRDGKWWQAKRANGETGIVPSNYVQLLED</t>
  </si>
  <si>
    <t>VAElocal_357</t>
  </si>
  <si>
    <t>GYQYKARALYSYEADDDDINEISFEKGEVLLVMDIDGRWWQAKRANGETGIVPSNYLQLIED</t>
  </si>
  <si>
    <t>VAElocal_358</t>
  </si>
  <si>
    <t>GYQYTAKALYSYEADDDDDNEISFAKGEVLLVVENDGRWWQAKRADGQTGIVPSNYLQLMER</t>
  </si>
  <si>
    <t>VAElocal_359</t>
  </si>
  <si>
    <t>GYTGKAKALYSYEADDDDDAEVSFAEGEILLVYDNDDDWWLVKVANGETGIAPSNYVQLL-D</t>
  </si>
  <si>
    <t>VAElocal_360</t>
  </si>
  <si>
    <t>GYTVYAKALYSYSATSDDDAELSFAQGEILVVVDRDDDWWKAKRAGGITGIVPSNYVQLS--</t>
  </si>
  <si>
    <t>VAElocal_361</t>
  </si>
  <si>
    <t>GYTYKARALYAYEADDDDINEISFEKGEVLLVDDIDGKWWQAKRANGEIGIIPSNYLKLLDR</t>
  </si>
  <si>
    <t>VAElocal_362</t>
  </si>
  <si>
    <t>HFPYKVRALYEYTANPDDADEISFPLGDILAISDVSGRWLEARKATGQTGIEPSNYLIMI--</t>
  </si>
  <si>
    <t>VAElocal_363</t>
  </si>
  <si>
    <t>HFPYRVRALYAYTANPDDANEISFMKHDILWILDVSGKWLQARKAGGQTGICPSNYAERI--</t>
  </si>
  <si>
    <t>VAElocal_364</t>
  </si>
  <si>
    <t>HFRYRVRALYEYTANPDDANEISFPKNDILEIVDVSGKWWEARKATGQTGICPSNYAERI--</t>
  </si>
  <si>
    <t>VAElocal_365</t>
  </si>
  <si>
    <t>IYPYKAKAIYSYEANPDDADEISFSKGDILEVSDRSGRWWQAKKANGVTGIAPSNYLILL--</t>
  </si>
  <si>
    <t>VAElocal_366</t>
  </si>
  <si>
    <t>IYPYKAKALYSYEANPDDANEISFTKGEILEIVDRSGRWWKAEQADGVTYIAPSNGLELA--</t>
  </si>
  <si>
    <t>VAElocal_367</t>
  </si>
  <si>
    <t>IYPYKAKALYSYEASPDDANEISFTKGKEIASVDKSDDWWKARKATGLTFIVPSNGVEPV--</t>
  </si>
  <si>
    <t>VAElocal_368</t>
  </si>
  <si>
    <t>IYPYRAKAIYSYEANPDDANEISFSKGDVIEVSDVSGRWWQAKKAGGETGIVPSNYLILV--</t>
  </si>
  <si>
    <t>VAElocal_369</t>
  </si>
  <si>
    <t>KFPYKAKALYTYEADEDDDYEISFAQGELLLVGDIDGKWWKADRANGEIGIIPSNYVQLMD-</t>
  </si>
  <si>
    <t>VAElocal_370</t>
  </si>
  <si>
    <t>KYPYKAKAIYSYQANEDDADEISFAKGDVLEVSDVSGRWWQAKKANGITGIVPSNYLILLVR</t>
  </si>
  <si>
    <t>VAElocal_371</t>
  </si>
  <si>
    <t>LFPYKAKALYSYQAEPDDENEISFIKGEILQVDDSKGRWWQARRANGETGIVPSNYLQLL--</t>
  </si>
  <si>
    <t>VAElocal_372</t>
  </si>
  <si>
    <t>LKLYSAKALYTYQKEPDDINELSFIEGEILQVYDQTGKWVEARGAKQNFGIAPSNYLQMNTG</t>
  </si>
  <si>
    <t>VAElocal_373</t>
  </si>
  <si>
    <t>LQITYMKSLYGYEKQDDDIEELSFPEGENLQIYDLSDKWVEVRGAKQNFGIAPSNYLQMNVG</t>
  </si>
  <si>
    <t>VAElocal_374</t>
  </si>
  <si>
    <t>LQPYKAKALYAYQAEPDDELEISFIEGENLQVSDQHGRWWQARKANGEFGIVPSNYLQLNH-</t>
  </si>
  <si>
    <t>VAElocal_375</t>
  </si>
  <si>
    <t>LQTCQAKALYATAPEDDDPNEISFTKGEILDILDKQGKWWQARKADGSLGIAPSNYLQIV--</t>
  </si>
  <si>
    <t>VAElocal_376</t>
  </si>
  <si>
    <t>LQTCQMKALYGYKLEPDDPSELSFMKGENLQIYDDTGKWWEVRKADGNFGIAPSNYLRMNHG</t>
  </si>
  <si>
    <t>VAElocal_377</t>
  </si>
  <si>
    <t>LQTYKAKALYGYEKEPDDINEISFIEGEVLQVYDLSGKWF-ARYAKGNFGIAPSNYLQLNT-</t>
  </si>
  <si>
    <t>VAElocal_378</t>
  </si>
  <si>
    <t>LYPYKAKALYATQAEPDDPNEISFSKGEILDVVDNTGKWWQARKADGNTGIAPSNYLQLL--</t>
  </si>
  <si>
    <t>VAElocal_379</t>
  </si>
  <si>
    <t>LYPYKAKALYAYQAEPDDPNEISFSKGEILQVVDNTGKWWQARRANGETGIAPSNYLQLL--</t>
  </si>
  <si>
    <t>VAElocal_380</t>
  </si>
  <si>
    <t>LYTYKAKALYATAPEDDDPNEISFIKGEILQIVDNTGKWWQARKADGNLGIAPSNYLQLI--</t>
  </si>
  <si>
    <t>VAElocal_381</t>
  </si>
  <si>
    <t>MYPYKAKALYSYEANPDDADEISFSKGDILEISDVSGRWWKAKQASGETGIAPSNYLELN--</t>
  </si>
  <si>
    <t>VAElocal_382</t>
  </si>
  <si>
    <t>NFGYSAQALYTKQPNDDDPSEISFEEGEVLDVYDINGKWWQARRARGSTGIVPSNYVRIL--</t>
  </si>
  <si>
    <t>VAElocal_383</t>
  </si>
  <si>
    <t>NFGYSATALYAYQANDDDIYEISFEEGEMLDVDDISGKWWQARRARGSTGIVPSNYLLLH--</t>
  </si>
  <si>
    <t>VAElocal_384</t>
  </si>
  <si>
    <t>NFPYSAKALYSYQANDDDQYEISFVQGEILKVGDIEGRWWKAKRANGTVGIIPSNYVKLIDN</t>
  </si>
  <si>
    <t>VAElocal_385</t>
  </si>
  <si>
    <t>NFPYTAKALYSYEADEDDAYEISFAQGEILKVGDIDGRWWKASRANGETGILPSNYVQLI--</t>
  </si>
  <si>
    <t>VAElocal_386</t>
  </si>
  <si>
    <t>NFPYTAKALYSYEADEDDAYEISFEQGEVLRVGDIDGRWWKASRANGEIGICPSNYVQLI--</t>
  </si>
  <si>
    <t>VAElocal_387</t>
  </si>
  <si>
    <t>NFTYKVKALYTYEADEDDDAEISFEQGEILLVGDIDGKWWKASRANGEIGILPSNYVQLI-D</t>
  </si>
  <si>
    <t>VAElocal_388</t>
  </si>
  <si>
    <t>NFTYTAKALYSYEADEDDDYEISFEKGEILLVGDIDGKWWKAKRANGEIGICPSNYVQLI-R</t>
  </si>
  <si>
    <t>VAElocal_389</t>
  </si>
  <si>
    <t>NPGYAAKALYGTAPDDDDPSEISFEKGEVLDIVDKSGKWWQARTADGETGIVPSNYLRIL--</t>
  </si>
  <si>
    <t>VAElocal_390</t>
  </si>
  <si>
    <t>NPGYAAQALYTTAPDDDDPSEISFTKGEVLDIFDNSGKWWQARTADGETGIVPSNYLRIH--</t>
  </si>
  <si>
    <t>VAElocal_391</t>
  </si>
  <si>
    <t>NPGYHAKALYTTAPNDDDPSEISFEKGEVLDIVDKNGKWWQARTADGETGIVPSNYLRIL--</t>
  </si>
  <si>
    <t>VAElocal_392</t>
  </si>
  <si>
    <t>NPGYKAKALYGTAPDDDDPSEISFEKGEILDVADKKGKWWQARTADGETGIVPSNYLRIL--</t>
  </si>
  <si>
    <t>VAElocal_393</t>
  </si>
  <si>
    <t>NPGYKAKALYGTAPDDDDPSEISFTKGEILDIVDNKGKWWQARTADGETGIVPSNYLRIL--</t>
  </si>
  <si>
    <t>VAElocal_394</t>
  </si>
  <si>
    <t>NPGYSAQALYTYQTNDDDPSEISFEKGEVLDIYDSNGKWWQARTACGETGIVPSNYLRIL--</t>
  </si>
  <si>
    <t>VAElocal_395</t>
  </si>
  <si>
    <t>NPKWMAKALYGTAPDDDDPHELSFTKGEVLDILDKSGKWWRVRKADGTTGIAPSNYLQIVE-</t>
  </si>
  <si>
    <t>VAElocal_396</t>
  </si>
  <si>
    <t>NPLFSTTALYATEKQDDDINELSFEKGEILNVYGKSDDWFEARKAKGETGIAPANYLQLHEA</t>
  </si>
  <si>
    <t>VAElocal_397</t>
  </si>
  <si>
    <t>NPLWAAQALYGTATDDDDPSELSFEKGEVLDIFDKTGKWWEVRTADGETGIAPSNYLRIL-A</t>
  </si>
  <si>
    <t>VAElocal_398</t>
  </si>
  <si>
    <t>NPLWAATALYGYAPNDDDPSELSFEEGEILNVFDKSGNWWEVRTADGETGIAPSNYLRIHEA</t>
  </si>
  <si>
    <t>VAElocal_399</t>
  </si>
  <si>
    <t>NPLWCATALYAYAPEDDDPNEISFEEGEILNVYGKSGRWWRVRTADGETGIAPSNYLQIHEA</t>
  </si>
  <si>
    <t>VAElocal_400</t>
  </si>
  <si>
    <t>NPLWHATALYGTATNDDDPSEISFEEGEVLNIYDKSGKWWEVRTADGETGIAPSNYLRIHEA</t>
  </si>
  <si>
    <t>VAElocal_401</t>
  </si>
  <si>
    <t>NPLWQAQALYGTATDDDDPSEISFTKGEVLDIFDSSGKWWEVRTADGETGIAPSNYLQIH-A</t>
  </si>
  <si>
    <t>VAElocal_402</t>
  </si>
  <si>
    <t>NPLYHAKALYGTAPDDDDPSEISFTEGEVLDIVDKNGKWWQVRTADGETGIVPSNYLRIL--</t>
  </si>
  <si>
    <t>VAElocal_403</t>
  </si>
  <si>
    <t>NPLYHAKALYGTAPEDDDPSELSFTKGEILDIVDNSGKWWQARTADGETGIVPSNYLRIL--</t>
  </si>
  <si>
    <t>VAElocal_404</t>
  </si>
  <si>
    <t>NPLYHAKALYTTAPDDDDPNEISFTKGEVLDIVDKQGKWWQAKKADGSTGIAPSNYLRLI--</t>
  </si>
  <si>
    <t>VAElocal_405</t>
  </si>
  <si>
    <t>NPLYHAKALYTTAPDDDDPSEISFTKGEVLDIVDKSGKWWQARTADGSTGIAPSNYLRIV--</t>
  </si>
  <si>
    <t>VAElocal_406</t>
  </si>
  <si>
    <t>NPLYKAKALYTTAPDDDDPSEISFTKGEVLDIVDNSGKWWQARTADGETGIVPSNYLRIL--</t>
  </si>
  <si>
    <t>VAElocal_407</t>
  </si>
  <si>
    <t>NPLYKNTALYAYQQQDDDAVELSFEKGETLNLYGQSD-WVEVRKARGETGIAPANYLRMTEA</t>
  </si>
  <si>
    <t>VAElocal_408</t>
  </si>
  <si>
    <t>NPMYAAQALYTTAPDDDDPSEISFEKGEVLDIVDSNGKWWQARTADGETGIVPSNYLRIL--</t>
  </si>
  <si>
    <t>VAElocal_409</t>
  </si>
  <si>
    <t>NPNWAAQALYTTAPNDDDPSELSFEKGEVLDIFDKNGKWWQARTADGETGIVPSNYLRIL--</t>
  </si>
  <si>
    <t>VAElocal_410</t>
  </si>
  <si>
    <t>NPPFKAQALYATKPNDDDPNELSFEEGEMLNIYDKSGRWWRARKADGETGIVPANYLRIHEA</t>
  </si>
  <si>
    <t>VAElocal_411</t>
  </si>
  <si>
    <t>NPTFKATALYAYEQQDDDIEELSFEKGEILNLYGMTEDWVRVRKARQETGIAPANYVRITEA</t>
  </si>
  <si>
    <t>VAElocal_412</t>
  </si>
  <si>
    <t>NYLYKAKALYATAPDDDDPNEISFTKGEVLDIVDKQGKWWQARKADGSTGIAPSNYLQLI--</t>
  </si>
  <si>
    <t>VAElocal_413</t>
  </si>
  <si>
    <t>NYPYKAKALYSYEANDDDDNEISFEKGEVLLVSDIDGRWWQAKRANGETGIVPSNYLQLLER</t>
  </si>
  <si>
    <t>VAElocal_414</t>
  </si>
  <si>
    <t>NYQYKARALYAYEADDDDINEISFEKGEVLLVVDIDGKWWQAKRANGETGIIPSNYLQLIDR</t>
  </si>
  <si>
    <t>VAElocal_415</t>
  </si>
  <si>
    <t>NYTYKAKALYAYEADEDDDAEISFEKGEVLLVGDIDGKWWDASRANGETGILPSNYVQLLDR</t>
  </si>
  <si>
    <t>VAElocal_416</t>
  </si>
  <si>
    <t>NYTYKARALYSYEADEDDINEISFEKGEVLLVGDIDGRWWQAKRANGEIGICPSNYVQLLDD</t>
  </si>
  <si>
    <t>VAElocal_417</t>
  </si>
  <si>
    <t>PDGEKLAALYNYVTRDDDAEEL-IQKGEILEILDDKDDWWLVRTATGEFGYVPSNYVQIGTA</t>
  </si>
  <si>
    <t>VAElocal_418</t>
  </si>
  <si>
    <t>PDGEKYKALFGTAPQDDDANET-FQKGEILEVISKED-WWRAVKAEGEEGSVPSNYLQIVTA</t>
  </si>
  <si>
    <t>VAElocal_419</t>
  </si>
  <si>
    <t>PEQEQAKALYNKEAQEDDPEEL-FAKGEILEVMEKNDHWWHAKKADGSIGQVPSNYLSMVE-</t>
  </si>
  <si>
    <t>VAElocal_420</t>
  </si>
  <si>
    <t>PFAPRAKALFNTQSDDDDPNEISFTKGEVLEILDDQDKWWEVRRADGTVGIVPSNYLQIE-T</t>
  </si>
  <si>
    <t>VAElocal_421</t>
  </si>
  <si>
    <t>PFPYKYEALYAYEANPDDANEISFSKHEELEVSDISGRWWKVRRANGETGIVPSNYVEPL--</t>
  </si>
  <si>
    <t>VAElocal_422</t>
  </si>
  <si>
    <t>PFPYTSEALYDKQPDDDDITELSFPKHDVLD-VDKTDDWWLVKRATGQVGIVPSNYMEPIDE</t>
  </si>
  <si>
    <t>VAElocal_423</t>
  </si>
  <si>
    <t>PFPYTYEALYDYTPQDDDGDELSFPEGQILDSVDKSDDWWLVENANNQVFLVPANYVQPIDS</t>
  </si>
  <si>
    <t>VAElocal_424</t>
  </si>
  <si>
    <t>PFPYVMEALYDGEPQDDDGDELSFTEGDILDAADKRDDWWLVENANNQVGVVPSNYIEPIDE</t>
  </si>
  <si>
    <t>VAElocal_425</t>
  </si>
  <si>
    <t>PFRYTSEAMYDKQPDDDDGTELSFPKHDVLDGADKSDDWALVRRATGQTGIVPSNYMEPID-</t>
  </si>
  <si>
    <t>VAElocal_426</t>
  </si>
  <si>
    <t>PIEKTAEALYDKEAESDDEDEIGFKENDILYVADKSGDWWLARNANGQVGLVPSNYVEPISS</t>
  </si>
  <si>
    <t>VAElocal_427</t>
  </si>
  <si>
    <t>PIREFAEAKYDFTAQDDDGEDLSLKKNQIVDLLNKTDGWWMRRNANGQEGLVPSNYVAPISS</t>
  </si>
  <si>
    <t>VAElocal_428</t>
  </si>
  <si>
    <t>PIVEKAEALYPYAQQDDDPTELSFGKGDILDVLDNTGKWWQVRKANGTKGIVPSNYVAPIP-</t>
  </si>
  <si>
    <t>VAElocal_429</t>
  </si>
  <si>
    <t>PIVEVAEVLHDKEAQSDDIDEIGIKENDILYVADKSEDWWLVRNANNQVGLVPSNYVEPIDS</t>
  </si>
  <si>
    <t>VAElocal_430</t>
  </si>
  <si>
    <t>PIVKTVESLYDKEAQSDDIDELSFKENDILDAADKSDDWWLVRNANNQVGLVPSNYVEPISE</t>
  </si>
  <si>
    <t>VAElocal_431</t>
  </si>
  <si>
    <t>PMEYKAEALYPYAAQDDDPTELSFSKHDVLDVLDKSGKWWQVRKANGTNGIVPSNYVQPV--</t>
  </si>
  <si>
    <t>VAElocal_432</t>
  </si>
  <si>
    <t>PMEYKAEALYPYAAQDDDPTELSFTKHDILDVLDKSGKWWQVRKANGTNGIVPSNYVQPI--</t>
  </si>
  <si>
    <t>VAElocal_433</t>
  </si>
  <si>
    <t>PMEYKAKALYPTATDDDDPNELSFTKGEVLDILDNQGKWWQVRKADGTKGIVPSNYLQIL--</t>
  </si>
  <si>
    <t>VAElocal_434</t>
  </si>
  <si>
    <t>PMEYKYEALYPYAEQDDDPTELSFFKHDILDVLDNTGKWWQVRKANGTNGIVPSNYVQPI--</t>
  </si>
  <si>
    <t>VAElocal_435</t>
  </si>
  <si>
    <t>PMKPKATALYNTKAQDDDPNEL-FTKGEILNVKDKDDNWWEAVKACGSTGYVPSNYLQIVEA</t>
  </si>
  <si>
    <t>VAElocal_436</t>
  </si>
  <si>
    <t>PMLYKARALYSYAAQDDDPTELSFTKGDILDVLDKQGKWWQVRKANGTTGIVPSNYVQPV--</t>
  </si>
  <si>
    <t>VAElocal_437</t>
  </si>
  <si>
    <t>PMMYKAEALYDYAAQDDDPTELSFTKGDVLDVLDKQGKWWQVRKANGTTGIVPSNYVQPI--</t>
  </si>
  <si>
    <t>VAElocal_438</t>
  </si>
  <si>
    <t>PMMYKAEALYPGAEDDDDPNELSFTKGDVLDVLDNSGKWWQVRKANGTKGIVPSNYVAVV--</t>
  </si>
  <si>
    <t>VAElocal_439</t>
  </si>
  <si>
    <t>PMMYKARALYPYALQDDDPNELSFTKGEVLDVLDNQGKWWQVRKADGTNGIVPSNYLQPV--</t>
  </si>
  <si>
    <t>VAElocal_440</t>
  </si>
  <si>
    <t>PMMYKARALYSTAADDDDPNEISFTKGDVLDILDNQGKWWQVRKADGTNGIVPSNYLQIV--</t>
  </si>
  <si>
    <t>VAElocal_441</t>
  </si>
  <si>
    <t>PMMYKARALYSYALQDDDPNELSFTKGDVLDVLDNQGKWWQVRKANGTNGIVPSNYLQVV--</t>
  </si>
  <si>
    <t>VAElocal_442</t>
  </si>
  <si>
    <t>PMNYKAEALYPYAEQDDDPTELSFTKHDILDVLDNSGKWWQVRKANGTNGIVPSNYVQPI--</t>
  </si>
  <si>
    <t>VAElocal_443</t>
  </si>
  <si>
    <t>PMRYK-EACYPYAEDDDDPTELSFMKGEVLDVLDKTGKWWQVRNANGTKGIVPSNYVAPI--</t>
  </si>
  <si>
    <t>VAElocal_444</t>
  </si>
  <si>
    <t>PMRYK-EAIYPYAAQDDDPTELSFKKHDILDVLDKSGKWWQVRKANGTNGIVPSNYVAPI--</t>
  </si>
  <si>
    <t>VAElocal_445</t>
  </si>
  <si>
    <t>PMRYKARAMYSGQEQDDDPTELSFTKHDVLDEADKSDDWWQVRRATGQTGIVPSNYVQPI--</t>
  </si>
  <si>
    <t>VAElocal_446</t>
  </si>
  <si>
    <t>PMRYKARAMYSKQEQDDDPTELSFTKHEILDQLDKSGKWWQVRRATGQTGIVPSNYVQPI--</t>
  </si>
  <si>
    <t>VAElocal_447</t>
  </si>
  <si>
    <t>PMRYKVEAIYPYAEQDDDPTELSFGKGDVLDVLDNTGKWWQVRNANGTKGIVPSNYVAPI--</t>
  </si>
  <si>
    <t>VAElocal_448</t>
  </si>
  <si>
    <t>PMRYKYEAIYPYAAQDDDPTELSFMKHDILDVLDKTGKWWQVRKANGTNGIVPSNYVQPI--</t>
  </si>
  <si>
    <t>VAElocal_449</t>
  </si>
  <si>
    <t>PMTYKAEALYDYAEQDDDPTELSFSKHDVLDALDKSGKWAQVRKANGQTGIVPSNYVQPI--</t>
  </si>
  <si>
    <t>VAElocal_450</t>
  </si>
  <si>
    <t>PMTYKARAMYSYAAQDDDPTELSFSKHKVIDVLDKSDKWWQVRKANGTTGIVPSNYVQPV--</t>
  </si>
  <si>
    <t>VAElocal_451</t>
  </si>
  <si>
    <t>PMTYKARAMYSYAEQDDDPTEISFSKHAILDELDKSDKWWQVRKANGTTGIVPSNYVQPV--</t>
  </si>
  <si>
    <t>VAElocal_452</t>
  </si>
  <si>
    <t>PMVYKAKALYPGATDDDDPNELSFTKGEVLDILDNQGKWWQVKKADGTVGIVPSNYLQPL--</t>
  </si>
  <si>
    <t>VAElocal_453</t>
  </si>
  <si>
    <t>PPAARFEALFGYDPQDDDISELSFGRGEILEAADKHGKWWQVRRADGKVGMVPRNYLRMVNT</t>
  </si>
  <si>
    <t>VAElocal_454</t>
  </si>
  <si>
    <t>PPAARFKALFAYDPQDDDINEISFGRGEILEAIDKNDKWWQVRRADGKVGMVPRNYLQPTNT</t>
  </si>
  <si>
    <t>VAElocal_455</t>
  </si>
  <si>
    <t>PPAARMKSLFNTAKDTDDPEELSFPEGEILEAFDKSNDWVLCRRASQKFGMVPRNYLQPSRT</t>
  </si>
  <si>
    <t>VAElocal_456</t>
  </si>
  <si>
    <t>PPGAKCKCLYAYEKRDDDAEELSFQEGEILNLYDDSGDWFLSRTAEQEFGSVPSNYLLIGTA</t>
  </si>
  <si>
    <t>VAElocal_457</t>
  </si>
  <si>
    <t>PPNEHYKALYNKQPQDDDPHEN-FGKGEILYVKDKDDHWW-AVKACGDEGWVPSNYLRMVVQ</t>
  </si>
  <si>
    <t>VAElocal_458</t>
  </si>
  <si>
    <t>PRAARAEALFPTDQDDDDPNELSFTRGELLEIADSHGKWWQVRRADGKVGIVPSNYLRMV-T</t>
  </si>
  <si>
    <t>VAElocal_459</t>
  </si>
  <si>
    <t>PRAARAKALFAYDQQDDDINELSFTRGEVLEIADKHGKWWQVRRATGKVGQVPRNYLQPVNT</t>
  </si>
  <si>
    <t>VAElocal_460</t>
  </si>
  <si>
    <t>PRAARAKALFAYDQQDDDPNEISFGRGEILEIADKSGKWWQARRADGKVGQVPSNYLQPVRT</t>
  </si>
  <si>
    <t>VAElocal_461</t>
  </si>
  <si>
    <t>PRAARAKALFGSAQQTDDPNEISFPKGEILEVIDKSDDWFLVRRATGKFGMVPRNYVQPVE-</t>
  </si>
  <si>
    <t>VAElocal_462</t>
  </si>
  <si>
    <t>PRAARAKALFGTAPQDDDESELSFTRGEVLE-IDKHGDWWQVRRADGKVGMVPSNYVQMVNT</t>
  </si>
  <si>
    <t>VAElocal_463</t>
  </si>
  <si>
    <t>PRAARMKALFNTAPQDDDPSEVSFPRGEILEIFDKNDDWWLARRATGKFGMVPRNYVRPTNT</t>
  </si>
  <si>
    <t>VAElocal_464</t>
  </si>
  <si>
    <t>PSAEFYKALFATAPQDDDGVEN-MTKGEILEVIDKDDDWWRAVKASGKEGIVPSNYVKPVPT</t>
  </si>
  <si>
    <t>VAElocal_465</t>
  </si>
  <si>
    <t>PSAERFKALYNYAPMDDDEEEL-MTKGEILEILDDKDDWWLARRATGKFGIVPRNYVRPVNT</t>
  </si>
  <si>
    <t>VAElocal_466</t>
  </si>
  <si>
    <t>PSAPRAEALFPTKSDDDDPNEISFTRGELLEIADDHGKWWQVRKADGTVGQVPSNYLRNVNT</t>
  </si>
  <si>
    <t>VAElocal_467</t>
  </si>
  <si>
    <t>PYPYKAKALYSYEANPDDANEISFSKNEELEVSDVSGRWWQVRKA-GETGIVPSNYVILL--</t>
  </si>
  <si>
    <t>VAElocal_468</t>
  </si>
  <si>
    <t>PYPYKAKALYTYEAQDDDADEISFTKHDELQVSDKSGRWAQVRKAGGETGIVPSNYVEPL--</t>
  </si>
  <si>
    <t>VAElocal_469</t>
  </si>
  <si>
    <t>PYPYKYRALYAYEANDDDADEISFTKHDELEVSDISGRWWQVRKANGETGIVPSNYVELL--</t>
  </si>
  <si>
    <t>VAElocal_470</t>
  </si>
  <si>
    <t>PYPYRAKALYTYEAQPDDANEISFSKNEELEVSDKSGRWWQVRKAMGETGIVPSNYVIPL--</t>
  </si>
  <si>
    <t>VAElocal_471</t>
  </si>
  <si>
    <t>PYPYTSRAMYDGQPQDDDMTELSFSKHDVLDCADKSDDWALVRKATGQTGIAPSNYVEPID-</t>
  </si>
  <si>
    <t>VAElocal_472</t>
  </si>
  <si>
    <t>PYPYTVRAMYDGQPQSDDIDELSFPEHDILDCADKSDDWALVRNATNQYGLAPSNYVEPIDE</t>
  </si>
  <si>
    <t>VAElocal_473</t>
  </si>
  <si>
    <t>PYRYKYRALYAGEANPDDADEISFSKGEELEVSDISGRWWQVRRAQGQTGIVPSNYVELL--</t>
  </si>
  <si>
    <t>VAElocal_474</t>
  </si>
  <si>
    <t>PYRYTARAMYAGQPQDDDITELSFSKHDVLDGADKSDDWWLVRRATGQVGIVPSNYVEPID-</t>
  </si>
  <si>
    <t>VAElocal_475</t>
  </si>
  <si>
    <t>PYRYTYEAIYAKQADPDDGTEVSFPKHDELDEVDKSDDWWKVRRATGQTGIVPSNYMELID-</t>
  </si>
  <si>
    <t>VAElocal_476</t>
  </si>
  <si>
    <t>PYTYKAEALYDKQEQDDDPTELSFPKHDVLDALDKTDDWALVRKANGQTGIVPSNYVQPI--</t>
  </si>
  <si>
    <t>VAElocal_477</t>
  </si>
  <si>
    <t>PYTYKARALYSYAAQDDDPNEISFTKGEVMDILDNQGKWWQVRKADGTTGIVPSNYLQIV--</t>
  </si>
  <si>
    <t>VAElocal_478</t>
  </si>
  <si>
    <t>PYTYKSEALYDKQEQDDDPTELSFSKNDVLDALDKTDDWALVRKANGQNGIVPSNYVQPI--</t>
  </si>
  <si>
    <t>VAElocal_479</t>
  </si>
  <si>
    <t>PYTYTVEALYDKEAQDDDPTELSFTKNDVLDALDKTDDWALVRKANGQYGIVPSNYVQPI--</t>
  </si>
  <si>
    <t>VAElocal_480</t>
  </si>
  <si>
    <t>RKTTSMKALYGYEKENDDIEELSFPEGEYLQIYDPSDNWVEARKAKGNFGIAPSNYLQMNTG</t>
  </si>
  <si>
    <t>VAElocal_481</t>
  </si>
  <si>
    <t>RPTCSVKALYNYFLEPDDPVEN-FTKGELLQVKDDDGKWWEVVKACGNEGWAPSNYLRRRRQ</t>
  </si>
  <si>
    <t>VAElocal_482</t>
  </si>
  <si>
    <t>RQLCKMKALYGYEQEDDDISEVSFPEGEWLQAYDMTGKWWEVRKAKGNFGIAPSNYLRLNRG</t>
  </si>
  <si>
    <t>VAElocal_483</t>
  </si>
  <si>
    <t>RQTCKAKALYATAPEDDDPNEISFMKGEVLQIFDSSGKWWRVRKADGNFGIAPSNYLQLHH-</t>
  </si>
  <si>
    <t>VAElocal_484</t>
  </si>
  <si>
    <t>RQTCYMTALFGYFLQPDDPEEL-FTKGEYLQLLDDTQKWWRVRKAQGTFGYAPSNYLRRNVQ</t>
  </si>
  <si>
    <t>VAElocal_485</t>
  </si>
  <si>
    <t>RQTQKAKALYATAPEDDDPNELSFTKGEILQIFDKTGKWWRARKADGNYGIAPSNYLRL---</t>
  </si>
  <si>
    <t>VAElocal_486</t>
  </si>
  <si>
    <t>RYTPKAKALYATAPEDDDPNEISFTKGEILDIDDKTGKWWRARKADGSLGIAPSNYLRLLH-</t>
  </si>
  <si>
    <t>VAElocal_487</t>
  </si>
  <si>
    <t>SFAATAKALYSYQADADDPYEISFDQGEVLEVGDISGRWWKAKKANGKVGIVPSNYLQLVNT</t>
  </si>
  <si>
    <t>VAElocal_488</t>
  </si>
  <si>
    <t>SFAYRAKALYSYDADADDAYEISFDQGEVLEVSDISGRWWKAKKANGETGIIPSNYVQLIDT</t>
  </si>
  <si>
    <t>VAElocal_489</t>
  </si>
  <si>
    <t>SFLYKAKALYAEQADDDDPNEISFSKGEILDVVDQSGKWWQARKADGTTGIAPSNYLQLL--</t>
  </si>
  <si>
    <t>VAElocal_490</t>
  </si>
  <si>
    <t>SFLYKAKALYAKQADDDDPNEISFSKGEILDVVDNNGKWWQARRANGTTGIVPSNYLQLL--</t>
  </si>
  <si>
    <t>VAElocal_491</t>
  </si>
  <si>
    <t>SFLYKAKALYATAPDDDDPNEISFSKGEVLDIVDNQGKWWQARKADGTTGIAPSNYLQII--</t>
  </si>
  <si>
    <t>VAElocal_492</t>
  </si>
  <si>
    <t>SFLYKAKALYAYAPDDDDPNEISFMKGEVLDIVDNNGKWWQARKADGTTGIVPSNYLQLI--</t>
  </si>
  <si>
    <t>VAElocal_493</t>
  </si>
  <si>
    <t>SFNYKAKALYAYQADDDDPNEISFSKGEILDVYDNKGKWWQARRANGTTGIIPSNYLQLD--</t>
  </si>
  <si>
    <t>VAElocal_494</t>
  </si>
  <si>
    <t>SFPYKAKALYAKQPDDDDPNEISFSKGEILDVVDNSGKWWQARKADGTVGIAPSNYLQLD--</t>
  </si>
  <si>
    <t>VAElocal_495</t>
  </si>
  <si>
    <t>SFPYKAKALYAYEPDDDDPNEISFPKGEILDVYDNNGKWWQARYAKGTVGIAPSNYLQLD--</t>
  </si>
  <si>
    <t>VAElocal_496</t>
  </si>
  <si>
    <t>SFPYKAKALYAYQADDDDINEISFSKGEILDVDDISGKWWQAKRANGEVGIIPSNYVQLLE-</t>
  </si>
  <si>
    <t>VAElocal_497</t>
  </si>
  <si>
    <t>SFPYKAKALYAYQADDDDPNEISFGKGEILDVYDNSGKWWQARKADGEVGIIPSNYLQLDE-</t>
  </si>
  <si>
    <t>VAElocal_498</t>
  </si>
  <si>
    <t>SFPYKAKALYAYQADDDDPNEISFPKGEILDVVDNNGKWWQARKADGTTGIVPSNYLQLI--</t>
  </si>
  <si>
    <t>VAElocal_499</t>
  </si>
  <si>
    <t>SFPYKAKALYSYEANPDDANEISFSKHEELEVSDISGRWWKARKANGETGIVPSNYVELLD-</t>
  </si>
  <si>
    <t>VAElocal_500</t>
  </si>
  <si>
    <t>SFPYKAKALYSYQADDDDAYEISFEQGEILRVGDISGRWWKAKRANGETGIIPSNYVQLIDD</t>
  </si>
  <si>
    <t>VAElocal_501</t>
  </si>
  <si>
    <t>SFPYKAKALYSYQADDDDDNEISFSKGEILDVSDDSGRWWQARRANGETGIVPSNYLQLL--</t>
  </si>
  <si>
    <t>VAElocal_502</t>
  </si>
  <si>
    <t>SFPYKAKALYSYQADDDDDYEVSFEQGEILDVGDIEERWWKAKRANGEVGIIPSNYVQLDED</t>
  </si>
  <si>
    <t>VAElocal_503</t>
  </si>
  <si>
    <t>SFPYKAKALYSYQADDDDIAEVSFTEGETLDVYDDSGRWWQARYANGEVGIVPSNYLQLL--</t>
  </si>
  <si>
    <t>VAElocal_504</t>
  </si>
  <si>
    <t>SFPYKAKALYSYQADDDDINEISFMKGEVLDVDDINGKWWQARRANGEVGICPSNYLQLL--</t>
  </si>
  <si>
    <t>VAElocal_505</t>
  </si>
  <si>
    <t>SFPYKAKALYSYQADDDDINEISFPKGEVLDVSDINGKWWQARRANGETGIIPSNYVQLI--</t>
  </si>
  <si>
    <t>VAElocal_506</t>
  </si>
  <si>
    <t>SFPYKAKALYSYQADDDDINEISFSKGEILDVDDISGRWWQAKRANGETGIIPSNYVQLIE-</t>
  </si>
  <si>
    <t>VAElocal_507</t>
  </si>
  <si>
    <t>SFPYKAKALYSYQADDDDINEISFSKGEILDVGDQSGKWWQAKRANGEVGIIPSNYVQLDE-</t>
  </si>
  <si>
    <t>VAElocal_508</t>
  </si>
  <si>
    <t>SFPYKAKALYSYQADDDDIYEISFMKGEVLDVSDISGRWWQARRANGETGIIPSNYVQLID-</t>
  </si>
  <si>
    <t>VAElocal_509</t>
  </si>
  <si>
    <t>SFPYKAKALYSYQADDDDIYEISFPKGEVLDVSDISGKWWQARRANGETGIVPSNYLQLQ--</t>
  </si>
  <si>
    <t>VAElocal_510</t>
  </si>
  <si>
    <t>SFPYKAKALYSYQADDDDIYEISFSKGEILDVGDISGKWWKAKRANGETGIIPSNYVQLIE-</t>
  </si>
  <si>
    <t>VAElocal_511</t>
  </si>
  <si>
    <t>SFPYKAKALYSYQADDDDIYEISFTQGEILDVGDISGKWWKARRANGETGIIPSNYVQLD-D</t>
  </si>
  <si>
    <t>VAElocal_512</t>
  </si>
  <si>
    <t>SFPYKAKALYSYQADDDDNYEISFEQGETLDVSDIEERWWKAKRANGEVGIIPSNYVQLQEG</t>
  </si>
  <si>
    <t>VAElocal_513</t>
  </si>
  <si>
    <t>SFPYKAKALYSYQADDDDNYEISFPKGEVLDVSDISGRWWKAKRANGEVGIIPSNYVQLQE-</t>
  </si>
  <si>
    <t>VAElocal_514</t>
  </si>
  <si>
    <t>SFPYKAKALYSYQADPDDAYEISFEQGEILRVDDISGRWWKAKRANGETGIIPSNYVQLLDG</t>
  </si>
  <si>
    <t>VAElocal_515</t>
  </si>
  <si>
    <t>SFPYKAKALYSYQAENDDIYEISFEQGEILQVSDIEERWWKAKRANGENGIIPSNYVQLNFG</t>
  </si>
  <si>
    <t>VAElocal_516</t>
  </si>
  <si>
    <t>SFPYKAKALYSYQAEPDDINEISFIKGEILQVDDITGRWWQARRANGETGIIPSNYVQLL--</t>
  </si>
  <si>
    <t>VAElocal_517</t>
  </si>
  <si>
    <t>SFPYKAKALYSYQAEPDDINEISFIKGEILQVSDITGKWWQARRANGEYGICPSNYVQLL--</t>
  </si>
  <si>
    <t>VAElocal_518</t>
  </si>
  <si>
    <t>SFPYKAKALYSYQAEPDDINEISFIKGEILQVSDNTGRWWQARRANGELGIIPSNYLQLL--</t>
  </si>
  <si>
    <t>VAElocal_519</t>
  </si>
  <si>
    <t>SFPYKAKALYSYQAEPDDIYEISFIKGEILQVSDISGKWWQARRANGETGIIPSNYVQLN--</t>
  </si>
  <si>
    <t>VAElocal_520</t>
  </si>
  <si>
    <t>SFPYKAKALYSYQAEPDDIYEISFIKGEILQVSDITGRWWKAKRANGENGIIPSNYVQLNH-</t>
  </si>
  <si>
    <t>VAElocal_521</t>
  </si>
  <si>
    <t>SFPYKAKALYSYQANDDDANEISFSKGEILEVGDISGKWWQARRANGETGICPSNYLKLL--</t>
  </si>
  <si>
    <t>VAElocal_522</t>
  </si>
  <si>
    <t>SFPYKAKALYSYQANPDDINEISFSKGEILQVSDITGKWWQARRANGETGICPSNYVKLL--</t>
  </si>
  <si>
    <t>VAElocal_523</t>
  </si>
  <si>
    <t>SFPYKAKALYTYQADDDDDYEISFEQGEILDVGDISGRWWKAKRANGETGIIPSNYVQLDEN</t>
  </si>
  <si>
    <t>VAElocal_524</t>
  </si>
  <si>
    <t>SFPYKARALYAYQAEPDDPNEISFSKGEILQVVDNTGKWWQARRANGETGIIPSNYLQLL--</t>
  </si>
  <si>
    <t>VAElocal_525</t>
  </si>
  <si>
    <t>SFPYKARALYSYQADDDDINEISFSKGEILDVDDISGRWWQARRANGEVGICPSNYVQLLE-</t>
  </si>
  <si>
    <t>VAElocal_526</t>
  </si>
  <si>
    <t>SFPYKARALYSYQANDDDINEISFTKGEILDVDDISGKWWQARRANGETGICPSNYVKLLE-</t>
  </si>
  <si>
    <t>VAElocal_527</t>
  </si>
  <si>
    <t>SFPYKYKALYSYEANPDDANEISFTKGEELEVSDISGRWWKVRRANGETGIVPSNYVILL--</t>
  </si>
  <si>
    <t>VAElocal_528</t>
  </si>
  <si>
    <t>SFPYTAKALYSYQADDDDIYEISFMQGEILDVGDISGRWWKAKRANGETGIIPSNYVQLVE-</t>
  </si>
  <si>
    <t>VAElocal_529</t>
  </si>
  <si>
    <t>SFPYTAKALYSYQADDDDNYEISFEQGELLDVGDISGRWWKAKRANGETGIIPSNYVQLQEG</t>
  </si>
  <si>
    <t>VAElocal_530</t>
  </si>
  <si>
    <t>SFPYTAKALYSYQADSDDEYEISFTEGETLDVGDPSGRWWKAKYAGGTVGIIPSNYVQLFEV</t>
  </si>
  <si>
    <t>VAElocal_531</t>
  </si>
  <si>
    <t>SFPYTAKALYSYQAEDDDIYEISFIQGEILQVSDISGRWWKAKRANGETGIIPSNYVQLNE-</t>
  </si>
  <si>
    <t>VAElocal_532</t>
  </si>
  <si>
    <t>SFPYTAKALYSYQAEPDDIYEISFEQGEILQVSDISGRWWKAKRANGETGIIPSNYVQLNHG</t>
  </si>
  <si>
    <t>VAElocal_533</t>
  </si>
  <si>
    <t>SFPYTARALYSYEADEDDAYEISFEQGEILRVGDIDGRWWKASRANGETGIIPSNYVQLIE-</t>
  </si>
  <si>
    <t>VAElocal_534</t>
  </si>
  <si>
    <t>SFPYVSEALYDKQPDSDDGYELSFEQGDLLD-VDIHDDWWEVKNATGQTGIVPSNYMEPIDE</t>
  </si>
  <si>
    <t>VAElocal_535</t>
  </si>
  <si>
    <t>SFPYVSRALYDYQEDSDDHYELSFTQGDILDIVDIEGRWWRAKRAKGQTGIIPSNYVELIDG</t>
  </si>
  <si>
    <t>VAElocal_536</t>
  </si>
  <si>
    <t>SFPYVYEALYDYQPQSDDGYDLSFEQGDTLDSVDIEDDWWLVKNATNQVGIVPSNYMEPIDS</t>
  </si>
  <si>
    <t>VAElocal_537</t>
  </si>
  <si>
    <t>SFPYYAKALYTYQADSDDIYEVSFPEGEILYVGDQSGRWWKARVAGGHVGIVPSNYLQLQEG</t>
  </si>
  <si>
    <t>VAElocal_538</t>
  </si>
  <si>
    <t>SFPYYAKALYTYQAESDDIMEVSFIEGEYLQVSDSSGRWWKARKAGGNLGIIPSNYVQLNHG</t>
  </si>
  <si>
    <t>VAElocal_539</t>
  </si>
  <si>
    <t>SFRYVSEALYPKQADDDDGYDVSFEQHDVLR-GDIHGRWWQVKRANGQTGIVPSNYMELVEE</t>
  </si>
  <si>
    <t>VAElocal_540</t>
  </si>
  <si>
    <t>SFRYVSEALYPKQADDDDGYYESFEQNELLR-GDI-DRWWQAKRANGQTGIVPSNYMELVEE</t>
  </si>
  <si>
    <t>VAElocal_541</t>
  </si>
  <si>
    <t>SFRYVVEALYPKQADDDDAYEESFEQHEVLR-GDIHGRWWKVKRATGQTGIVPSNYMELIEE</t>
  </si>
  <si>
    <t>VAElocal_542</t>
  </si>
  <si>
    <t>SFTICMKALYGYEKQDDDIEELSFTEGDILDAYDSNEDWV-ARVA-EHYGIIPSNYVRLDVD</t>
  </si>
  <si>
    <t>VAElocal_543</t>
  </si>
  <si>
    <t>SHLQHMKALYGYEKDDDDILELSFGEGETLDIYDSNDNWVRARYAKGTLGIAPSNYLQMFED</t>
  </si>
  <si>
    <t>VAElocal_544</t>
  </si>
  <si>
    <t>SHLYKAKALYGYEKDDDDINEISFGEGEVLDVYDSSGKWVEARYAKGTLGIAPSNYLQLHEV</t>
  </si>
  <si>
    <t>VAElocal_545</t>
  </si>
  <si>
    <t>SHPLHMKALYTYEKDQDDEEELSFGEGDLLYIYDSSDNWVRAKYAGMTCGIIPSNYLRLRED</t>
  </si>
  <si>
    <t>VAElocal_546</t>
  </si>
  <si>
    <t>SHPYTSRAMYDYEKYNDDEDELTFTQNETLDIVDSSERWWRAEYANPQTLLIPSNYLQLIDS</t>
  </si>
  <si>
    <t>VAElocal_547</t>
  </si>
  <si>
    <t>SHPYVMRAIYDYQGCDDDIDELSFTQGDTLDIVDSSERWQRAEYANRQTGIIPSNYVELIDS</t>
  </si>
  <si>
    <t>VAElocal_548</t>
  </si>
  <si>
    <t>SHPYVSRALYDYQEDSDDHYYLSFTQGDILDIVDIEERWWRAERAGPQTLIIPSNYVELIDS</t>
  </si>
  <si>
    <t>VAElocal_549</t>
  </si>
  <si>
    <t>SHTYHAKALYTYQKDDDDINELSFMEGEILDVYDSNGRWVRARYAKQTVGIAPSNYLQMDED</t>
  </si>
  <si>
    <t>VAElocal_550</t>
  </si>
  <si>
    <t>SKLTSMKALYTYEKENDDIEELSFPEGDLLQIYDQTDNWVEARKAKDNFGIIPSNYLRLNTG</t>
  </si>
  <si>
    <t>VAElocal_551</t>
  </si>
  <si>
    <t>SKPYQAKALYTYEAESDDEMEVSFIEGDNLQVSDSSERWWKADKAGGVNGIIPANYLELSFG</t>
  </si>
  <si>
    <t>VAElocal_552</t>
  </si>
  <si>
    <t>SPLPKAQALYAYEQQDDDAEELSFEKGEILNLYGQSEDWWRARKARGETGIIPANYVQIQEA</t>
  </si>
  <si>
    <t>VAElocal_553</t>
  </si>
  <si>
    <t>SPQGKAKALYAKAKTDDDPNEISFAKGEVLLITDKNGKWWEVKKAAGIIGIVPSNYLQLM-K</t>
  </si>
  <si>
    <t>VAElocal_554</t>
  </si>
  <si>
    <t>SSAARMKALFTYAQQDDDPEELSFDEGDILEAIDK-NDWVLVRNATMKFGQVPRNYVDPVNG</t>
  </si>
  <si>
    <t>VAElocal_555</t>
  </si>
  <si>
    <t>SYAYRAKALYATQPDDDDPNEISFSKGELLEIVDNQGKWWQARRADGSVGIVPSNYLQII--</t>
  </si>
  <si>
    <t>VAElocal_556</t>
  </si>
  <si>
    <t>SYLYKAKALYATAPDDDDPNEISFSKGEILDIVDNQGKWWQARKADGTTGIAPSNYLQLL--</t>
  </si>
  <si>
    <t>VAElocal_557</t>
  </si>
  <si>
    <t>SYNYKARALYATQADDDDPNEISFTKGEILDVVDNSGKWWQAKKADGTTGIAPSNYLQLL--</t>
  </si>
  <si>
    <t>VAElocal_558</t>
  </si>
  <si>
    <t>SYNYKARALYSYQADDDDPNEISFTKGEILDVYDNSGKWWQAKRANGETGIAPSNYLQLL--</t>
  </si>
  <si>
    <t>VAElocal_559</t>
  </si>
  <si>
    <t>SYPYKAKALYATQADDDDPNEISFSKGEVLDVVDNNGKWWQARRANGETGIVPSNYVQLL--</t>
  </si>
  <si>
    <t>VAElocal_560</t>
  </si>
  <si>
    <t>SYPYKAKALYATQAEDDDPNEISFIKGEVLQVVDNTGKWWQARKADGNTGIAPSNYLQLI--</t>
  </si>
  <si>
    <t>VAElocal_561</t>
  </si>
  <si>
    <t>SYPYKAKALYSYQADDDDINEISFMKGEVLDVSDISGKWWQARRANGEVGIVPSNYLQLL--</t>
  </si>
  <si>
    <t>VAElocal_562</t>
  </si>
  <si>
    <t>SYPYKAKALYSYQADDDDNNEISFPKGEVLDVSDISGRWWQARRANGETGIVPSNYLQLL--</t>
  </si>
  <si>
    <t>VAElocal_563</t>
  </si>
  <si>
    <t>SYPYKAKALYSYQANDDDINEISFSKGEVLDVSDISGKWWQARRANGETGICPSNYLKLL--</t>
  </si>
  <si>
    <t>VAElocal_564</t>
  </si>
  <si>
    <t>SYPYKAKALYSYQANPDDANEISFSKGEILEVDDISGKWWQARRANGETGICPSNYVKLL--</t>
  </si>
  <si>
    <t>VAElocal_565</t>
  </si>
  <si>
    <t>SYPYKAKALYTYEANPDDADEISFSKGDELAEVDVSGRWWKAKNATGETGIVPSNYVELV--</t>
  </si>
  <si>
    <t>VAElocal_566</t>
  </si>
  <si>
    <t>SYPYKVKALYSYEANPDDANEISFSKGEILEVSDISGRWWKARRANGETGIIPSNYLELL--</t>
  </si>
  <si>
    <t>VAElocal_567</t>
  </si>
  <si>
    <t>SYPYKVKALYSYEANPDDANEISFSKNEILEVSDISGRWWQARRATGETGIAPSNYLELI--</t>
  </si>
  <si>
    <t>VAElocal_568</t>
  </si>
  <si>
    <t>SYPYKVRAIYAYTANPDDANEISFGKGDILEISDVSGRWWRARKATGQTGIAPSNYLIRL--</t>
  </si>
  <si>
    <t>VAElocal_569</t>
  </si>
  <si>
    <t>SYPYQAKALYTYEADSDDEYEVSFPEGDILYVSDQSDDWWKADVAGGVVGIVPANYVELSEG</t>
  </si>
  <si>
    <t>VAElocal_570</t>
  </si>
  <si>
    <t>SYPYRAKAIYAYDANPDDANEISFPKHDILEISDVSGRWWQARKAGGQTGIAPSNYLILL--</t>
  </si>
  <si>
    <t>VAElocal_571</t>
  </si>
  <si>
    <t>SYPYRAKAIYSYEANPDDANEISFTKGEELEVSDVSGRWWQAKKANGETGIVPSNYVILL--</t>
  </si>
  <si>
    <t>VAElocal_572</t>
  </si>
  <si>
    <t>SYPYRAKALYSYEANPDDADEISFSKHDILEVSDVSGRWWKARFASGETGIAPSNYLELL--</t>
  </si>
  <si>
    <t>VAElocal_573</t>
  </si>
  <si>
    <t>SYPYRAKALYSYEANPDDADEISFSKNDELEVSDVSGRWWKARKANGETGIVPSNYVELL--</t>
  </si>
  <si>
    <t>VAElocal_574</t>
  </si>
  <si>
    <t>SYPYRAKALYSYEANPDDANEISFSKGEILEVSDVSGRWWQARKANGETGIAPSNYLILL--</t>
  </si>
  <si>
    <t>VAElocal_575</t>
  </si>
  <si>
    <t>SYPYRVKALYSYEANPDDADEISFTKNEILEVSDISGRWWKARKANGETGIAPSNYLELL--</t>
  </si>
  <si>
    <t>VAElocal_576</t>
  </si>
  <si>
    <t>SYPYRVKIIYAYDANPDDANEIGFPKGDILEISDVSGRWWRARKAGNETGIAPSNYLILL--</t>
  </si>
  <si>
    <t>VAElocal_577</t>
  </si>
  <si>
    <t>SYPYRVKIIYAYDANPDDANEITFPKGDIMEISDVSGRWWRARKAGGQTGIAPSNYLILL--</t>
  </si>
  <si>
    <t>VAElocal_578</t>
  </si>
  <si>
    <t>SYPYRVRAIYAYDANPDDANEISFFKGDILEISDVSGRWWRARKATGDTGIAPSNYLIRL--</t>
  </si>
  <si>
    <t>VAElocal_579</t>
  </si>
  <si>
    <t>SYPYRVRIIYAYDANPDDANEITFFKGDIMEISDVSGRWWQARKATGQTGIAPSNYLILL--</t>
  </si>
  <si>
    <t>VAElocal_580</t>
  </si>
  <si>
    <t>SYTYKAKALYATAPEDDDPNEISFSKGEVLDIVDKQGKWWQARKADGDTGIAPSNYLQII--</t>
  </si>
  <si>
    <t>VAElocal_581</t>
  </si>
  <si>
    <t>SYTYKAKALYAYQAEPDDPNEISFSKGEVLQVVDNTGKWWQARRANGNTGIAPSNYLQLL--</t>
  </si>
  <si>
    <t>VAElocal_582</t>
  </si>
  <si>
    <t>TAIKKAKSIYDYEACSDDIDEL-FKKNDTLDVLNQNGKWFRVRYANQQFGLAPSNYLECISS</t>
  </si>
  <si>
    <t>VAElocal_583</t>
  </si>
  <si>
    <t>TAIKTVRSLYDYEACSDDIDELSFKKNDVLDIVDQSGKWWETRYANQQFGLAPSNYLELISS</t>
  </si>
  <si>
    <t>VAElocal_584</t>
  </si>
  <si>
    <t>TAILTMKSIYDYKACSDDIDEVAFKKNDILDILDQKGNWWKTRYANGQCGLAPSNYLELISS</t>
  </si>
  <si>
    <t>VAElocal_585</t>
  </si>
  <si>
    <t>TAIYVAVSMHDYEACSDDIDEIDFKENDTLDVVDPSDKWWKTRYANRRCGLAPSNYLELITS</t>
  </si>
  <si>
    <t>VAElocal_586</t>
  </si>
  <si>
    <t>TAPYTVRALYDYTGNSDDADELSFKLNDILAIVDHSGRWLKLRRATSQTGIIPSNYAEMID-</t>
  </si>
  <si>
    <t>VAElocal_587</t>
  </si>
  <si>
    <t>TAPYTVRAMYDYQRCSDDEDELSFTEDDTLDIVDPTGRWFKTRYAGQQVGLVPSNYIELID-</t>
  </si>
  <si>
    <t>VAElocal_588</t>
  </si>
  <si>
    <t>TARKFAVVKYDGTAEDDDGDDISLKKNDILDVADKSDDWVLTRNANNQKGLVPSNYVAPVSS</t>
  </si>
  <si>
    <t>VAElocal_589</t>
  </si>
  <si>
    <t>TARKGAVSMFDYKAQDDDPDMISLKKNDEVDVPDDKGKWVEVRYANQRFGLAPSNYIRRLSS</t>
  </si>
  <si>
    <t>VAElocal_590</t>
  </si>
  <si>
    <t>TARKKVKSIYDEAACDDDPDEVAFKKNDILDVLDSKGKWFEARYANTTVGIAPSNYLQLISS</t>
  </si>
  <si>
    <t>VAElocal_591</t>
  </si>
  <si>
    <t>TARKTMRGIYDSAASDDDEDEL-FKKNDEMEVLNKTGKWLRCRKANGRLGICPSNYAQVIS-</t>
  </si>
  <si>
    <t>VAElocal_592</t>
  </si>
  <si>
    <t>TARKTMRGIYDSAASDDDEDEL-FKKNDIMEVLNNTGKWLRCRKANGRSGICPSNYAQVI--</t>
  </si>
  <si>
    <t>VAElocal_593</t>
  </si>
  <si>
    <t>TARKTMRGIYDSAPSSDDNDELAFKQNDIFRILNNSGKWLRSRVAGSRTGIAPSNYMEVIS-</t>
  </si>
  <si>
    <t>VAElocal_594</t>
  </si>
  <si>
    <t>TARKTMRGIYDSDASDDDEDEL-FKKNDEMEVLNNTGKWCRCRKANSRLGICPSNYAEVIS-</t>
  </si>
  <si>
    <t>VAElocal_595</t>
  </si>
  <si>
    <t>TARKTMRGIYDSDASDDDEGEL-FKKNDIMYVLNNTGKWCRSRKANGRLGIEPSNYMEVIS-</t>
  </si>
  <si>
    <t>VAElocal_596</t>
  </si>
  <si>
    <t>TARKTMRGIYDSDASDDDENEL-FKKNDIMYVLNNTGKWCESRKANSRLGIEPSNYMEVI--</t>
  </si>
  <si>
    <t>VAElocal_597</t>
  </si>
  <si>
    <t>TARKTMRGQHDSAASDDDEDEL-FKKNDVFEVLNHTGKWCRCRRANSRLGIEPSNLAEVISS</t>
  </si>
  <si>
    <t>VAElocal_598</t>
  </si>
  <si>
    <t>TARKTMRGQYDSAASDDDEDEL-FKKNDEMEVLNKSGKWCRCRKANGRSGIIPSNLAEVIS-</t>
  </si>
  <si>
    <t>VAElocal_599</t>
  </si>
  <si>
    <t>TARKTVRAIYDSAASDDDNNELAFKMNDIMEVLNKQGKWLESRKANSRSGICPSNYMQVS--</t>
  </si>
  <si>
    <t>VAElocal_600</t>
  </si>
  <si>
    <t>TARKTVRCQHDSDASSDDEDGV-LKANDEMEVLNHSGKWCQCELANSRLPLCSSNLAEVISS</t>
  </si>
  <si>
    <t>VAElocal_601</t>
  </si>
  <si>
    <t>TARKTVRGIHDSAASDDDENEL-FKKNDEFEVLNHSGKWCRCEKANSRLGICPSNLAEVIS-</t>
  </si>
  <si>
    <t>VAElocal_602</t>
  </si>
  <si>
    <t>TARKTVRGIYDSAAEDDDNNEL-FKKNDIFEVLNKSGKWCRSRKANSRSGIEPSNLAEVS--</t>
  </si>
  <si>
    <t>VAElocal_603</t>
  </si>
  <si>
    <t>TARKTVRGIYDSAASDDDNDEL-FKKNDILYVLNKSGKWLRSELANSRLGICPSNLAEVISS</t>
  </si>
  <si>
    <t>VAElocal_604</t>
  </si>
  <si>
    <t>TARKTVRGIYDSDASDDDEDEL-FKMNDIFEVLNHTGKWLRCRRANSRLGIIPSNYAEVISS</t>
  </si>
  <si>
    <t>VAElocal_605</t>
  </si>
  <si>
    <t>TARKTVRGIYDSDASDDDNDEL-FKMNDELEVLNKTGKWLRCELANSRLGIIPSNYAEVISS</t>
  </si>
  <si>
    <t>VAElocal_606</t>
  </si>
  <si>
    <t>TARKTVRGMHDFTAADDDNEGLTLKKNDIVYVLNKSGKWWKCEKANSRSGISVSNLAEVISS</t>
  </si>
  <si>
    <t>VAElocal_607</t>
  </si>
  <si>
    <t>TARKTVRGQHDSAASDDDEDEL-FKKNDILEVLNHTGKWCRSERANSRSGIILSNLAEVISS</t>
  </si>
  <si>
    <t>VAElocal_608</t>
  </si>
  <si>
    <t>TARKTVRGQHDSAASDDDEDEL-FKKNDIMYVLNNSGKWCRSEKANGRSGIIPSNLAEVIS-</t>
  </si>
  <si>
    <t>VAElocal_609</t>
  </si>
  <si>
    <t>TARKTVRGQHDSAASDDDEDEL-FKKNDLFEVLNHSGKWCRCRRANSRSGISLSNLAEVISS</t>
  </si>
  <si>
    <t>VAElocal_610</t>
  </si>
  <si>
    <t>TARKTVRGQHDSAASDDDNNEL-FKKDDIMEVLNKSGKWCRSRKANGRSGISLSNLAEVIS-</t>
  </si>
  <si>
    <t>VAElocal_611</t>
  </si>
  <si>
    <t>TARKTVRGQHDSDASDDDEDEL-FKKNDIMEVLNKTGKWCPCRRANSRSGIISSNLAEVISS</t>
  </si>
  <si>
    <t>VAElocal_612</t>
  </si>
  <si>
    <t>TARKTVRGQHDSDASDDDEDEL-LKQNDIMYVLNPTGKWCQCRLANSRSGIIPSNLAEVISS</t>
  </si>
  <si>
    <t>VAElocal_613</t>
  </si>
  <si>
    <t>TARKTVRGQHDSDASDDDNDGVLLKANDIMEVLNKSGKWCQCEVANSRSPIESSNLAEVISS</t>
  </si>
  <si>
    <t>VAElocal_614</t>
  </si>
  <si>
    <t>TARKTVRSIHDSTASSDDNDGLALKANDIMEVLNHTGKWLQCRLANSRSGLISSNLAEVISS</t>
  </si>
  <si>
    <t>VAElocal_615</t>
  </si>
  <si>
    <t>TARKTVRSQHDSDASDDDNDGVLLKQNDIFEVLNKSGKWCQCEKANSRSPIESSNLAEVISS</t>
  </si>
  <si>
    <t>VAElocal_616</t>
  </si>
  <si>
    <t>TARKVAVAIHDYTAQSDDSDEIALKANDRFNVLNDTDEWWLVELANGRVGLISSNLAEVISS</t>
  </si>
  <si>
    <t>VAElocal_617</t>
  </si>
  <si>
    <t>TARKVAVGMHDFNAA-DDSDGLSLKKNDRVEILNEDDGWYMVE-ANSRSGLTPSNLAEVISS</t>
  </si>
  <si>
    <t>VAElocal_618</t>
  </si>
  <si>
    <t>TARKVAVSIHDSDAASDDEDGL-LKANDIFQVLNHSGYWCQLRLANSRSPLISSNLAEVISS</t>
  </si>
  <si>
    <t>VAElocal_619</t>
  </si>
  <si>
    <t>TARKVAVSIHDSTAASDDSDGV-LKANDIMEVLNHSGGWCKLELANSRSQLISSNLAEVISS</t>
  </si>
  <si>
    <t>VAElocal_620</t>
  </si>
  <si>
    <t>TARKVAVSIHDYTAASDDSDGLALKANDEMYVLNDSGGWLKVRLANSRVGLISSNLAEVISS</t>
  </si>
  <si>
    <t>VAElocal_621</t>
  </si>
  <si>
    <t>TARKVAVSMHDYTAASDDSDDITLKANDRVEVLNSSGEWLKVELANSRSPLISSNLAEVISS</t>
  </si>
  <si>
    <t>VAElocal_622</t>
  </si>
  <si>
    <t>TARKVAVSMWDYTAASDDSDGISLKKNDRVEVVNDSDGWLMVE-ANSRSGLISSNLAEVISS</t>
  </si>
  <si>
    <t>VAElocal_623</t>
  </si>
  <si>
    <t>TARKVHRCIHDSAASDDDEDELAFKQNDILRILNPTGKWLRCRRANSRLGIIPSNLAEVISS</t>
  </si>
  <si>
    <t>VAElocal_624</t>
  </si>
  <si>
    <t>TARKVHRCIYDYAESSDDEDELAFKQNDIFRILNSTGKWLKSELANSRLGLAPSNLAEVISS</t>
  </si>
  <si>
    <t>VAElocal_625</t>
  </si>
  <si>
    <t>TARKVHVTIYDYTGATDDSDELAFKANDIMTILNITGEWLQSELANSRYLLAPSTYVEVISS</t>
  </si>
  <si>
    <t>VAElocal_626</t>
  </si>
  <si>
    <t>TARKVMRGIYDYDPSSDDEDELAFKQNDIFAILNPSGKWLKSRVAGSRTGIAPSNYAEVISS</t>
  </si>
  <si>
    <t>VAElocal_627</t>
  </si>
  <si>
    <t>TARKVVVCIHDYTAASDDSDGV-FKANDIMEVLNHSGGWCKLELANSRSQLILSNLAEVISS</t>
  </si>
  <si>
    <t>VAElocal_628</t>
  </si>
  <si>
    <t>TARKVVVSIHDYTAASDDSDEVALKANDIFTALNSSDGWWKLELANGRYPLIPSNLAEVISS</t>
  </si>
  <si>
    <t>VAElocal_629</t>
  </si>
  <si>
    <t>TARKVVVSIYDYTAQSDDSDELAFKANDRFNILNHTDEWWKLELANSRVGLIPRNLAEVISS</t>
  </si>
  <si>
    <t>VAElocal_630</t>
  </si>
  <si>
    <t>TARLKAKSCYDEAACDDDPDEVILKKNDTLDVLNSNGKWFEARYANRQCGIAPSNYLRLISS</t>
  </si>
  <si>
    <t>VAElocal_631</t>
  </si>
  <si>
    <t>TARLKARAIYAEAPDDDDPNELAFKKNDVLDVLDKNGKWFQARYANGTVGIAPSNYLQLI--</t>
  </si>
  <si>
    <t>VAElocal_632</t>
  </si>
  <si>
    <t>TARLKVKCIYDEAA-DDDPNEVALKKNDILDVLDKKGKWWEARYANGTVGIAPSNNLRLIS-</t>
  </si>
  <si>
    <t>VAElocal_633</t>
  </si>
  <si>
    <t>TARRTMRGIYDSTPSDDDEDELAFKQNDEFYILNNTGKWLRSRVANSRTGIIPSNYMEVID-</t>
  </si>
  <si>
    <t>VAElocal_634</t>
  </si>
  <si>
    <t>TARRTMRGIYDYTPSSDDNDELAFKQNDIFYILNNSGKWLRSRLANSRLGIIPSNYAEVIS-</t>
  </si>
  <si>
    <t>VAElocal_635</t>
  </si>
  <si>
    <t>TARRTMRGIYDYTPSTDDNDELAFKQNDIFYILNNSGKWLRSRVANSRTGIIPSNYMEVID-</t>
  </si>
  <si>
    <t>VAElocal_636</t>
  </si>
  <si>
    <t>TARRTVRGIYDFTAADDDNEGLTLKKNDEVYVVNKQGKWLMLEKANSRSGLTPSNLAEVISS</t>
  </si>
  <si>
    <t>VAElocal_637</t>
  </si>
  <si>
    <t>TARRVVRGMYDYTASSDDNDELAFKMNDEFYILNSSGKWLRLRLANSRYGLIPSNYAEVISS</t>
  </si>
  <si>
    <t>VAElocal_638</t>
  </si>
  <si>
    <t>TARYKAKSCYDEAACDDDPDELIFKKNDVLDVLDQKGKWFEARYANQQVGIAPSNYLQLISS</t>
  </si>
  <si>
    <t>VAElocal_639</t>
  </si>
  <si>
    <t>TARYKVKEIYAEAA-DDDPNELSFKKNDILDVLDQSGKWFQARYANGTVGIAPSNYLQLIS-</t>
  </si>
  <si>
    <t>VAElocal_640</t>
  </si>
  <si>
    <t>TARYKVKSIYDEAPDDDDPNELAFKKNDILDVLDSSGKWFQARYANGTVGIAPSNYLQLIS-</t>
  </si>
  <si>
    <t>VAElocal_641</t>
  </si>
  <si>
    <t>TARYRVRALYAYDASPDDPDEISFKQNDILRIVDVSGRWWKARKATGQTGIAPSNYAERID-</t>
  </si>
  <si>
    <t>VAElocal_642</t>
  </si>
  <si>
    <t>TARYTARAIYDSAADDDDNNELAFSKNDIMDVLDKQGKWWEARKANGRSGIAPSNYLQVS--</t>
  </si>
  <si>
    <t>VAElocal_643</t>
  </si>
  <si>
    <t>TARYTARAMYDSAASDDDNNELSFPKNDEMDVLDKQGKWWECRKANGRSGISPSNYLQVS--</t>
  </si>
  <si>
    <t>VAElocal_644</t>
  </si>
  <si>
    <t>TARYTARGIYDSAADDDDNNELAFKKNDIMDVLDKQGKWWECRKANGTSGIAPSNYLQVV--</t>
  </si>
  <si>
    <t>VAElocal_645</t>
  </si>
  <si>
    <t>TARYTHRAMYDSTASDDDNNELAFKQNDEMYVLDNSGKWLESRKANSRTGIEPSNYMEVSD-</t>
  </si>
  <si>
    <t>VAElocal_646</t>
  </si>
  <si>
    <t>TARYTHRAMYDYTPSDDDEDELSFKQNDIMEILDNSGKWLESRKAGGRTGIVPSNYMEVIS-</t>
  </si>
  <si>
    <t>VAElocal_647</t>
  </si>
  <si>
    <t>TARYTHRAMYDYTPSDDDENELSFKQNDEMDILDNSGKWWESRRANGRTGISPSNYMEVID-</t>
  </si>
  <si>
    <t>VAElocal_648</t>
  </si>
  <si>
    <t>TARYTHRAMYDYTPSSDDPDELSFKQNDIMAILDISGRWLKSEVAGSQTGLIPSNYMEVIS-</t>
  </si>
  <si>
    <t>VAElocal_649</t>
  </si>
  <si>
    <t>TARYTHRGMYDSTPSDDDENELAFKQNDIMAILDNSGKWLRSRVAGGRTGIIPSNYMEVID-</t>
  </si>
  <si>
    <t>VAElocal_650</t>
  </si>
  <si>
    <t>TARYTMRGIYDSDASDDDENEL-FKMNDEMYVLNNSGKWLESRKANSRLGIIPSNYAEVSS-</t>
  </si>
  <si>
    <t>VAElocal_651</t>
  </si>
  <si>
    <t>TARYTVKGMYDYTPSPDDNDELSFKQNDILEILNISGKWLKSRVAGGQTGIVPSNYMEVIS-</t>
  </si>
  <si>
    <t>VAElocal_652</t>
  </si>
  <si>
    <t>TARYTVRAIYDSAAEDDDNNELAFKKNDIMDVLDKQGKWWEARKANGRSGICPSNYLQVS--</t>
  </si>
  <si>
    <t>VAElocal_653</t>
  </si>
  <si>
    <t>TARYTVRAIYDSAAEDDDNNELAFKKNDIMEVLDKQGKWLRCRKANGRSGICPSNYLQVS--</t>
  </si>
  <si>
    <t>VAElocal_654</t>
  </si>
  <si>
    <t>TARYTVRAIYDSAASDDDENELSFKKNDIMDVLDKQGKWLELRKANGRSGIEPSNYAQVS--</t>
  </si>
  <si>
    <t>VAElocal_655</t>
  </si>
  <si>
    <t>TARYTVRAIYDSDASDDDNNELAFKMNDEFYVLNNQGKWLRSRVANSRSGICPSNYMEVI--</t>
  </si>
  <si>
    <t>VAElocal_656</t>
  </si>
  <si>
    <t>TARYTVRAMYDYTPSDDDENELAFKQNDEMAILDNSGKWLESRVAGGRTGIIPSNYMEVID-</t>
  </si>
  <si>
    <t>VAElocal_657</t>
  </si>
  <si>
    <t>TARYTVRAMYDYTPSDDDENELSFKQNDIMDILDNSGKWLESRRANSRTGIIPSNYMEVSD-</t>
  </si>
  <si>
    <t>VAElocal_658</t>
  </si>
  <si>
    <t>TARYTVRGIYDSAADDDDNNELAFKKGDIMDVLDKQGKWWECKKANGRSGIEPSNYLQVV--</t>
  </si>
  <si>
    <t>VAElocal_659</t>
  </si>
  <si>
    <t>TARYTVRTMYAYDGSDDDPDEVSFKQNDILRIVDISGRWWKARKAGGQTGIAPSNYAERID-</t>
  </si>
  <si>
    <t>VAElocal_660</t>
  </si>
  <si>
    <t>TARYVMVTIYDYTESSDDSDELAFKQNDILRILNITGGWLKLELAGSQLGLAPSNYVEVISS</t>
  </si>
  <si>
    <t>VAElocal_661</t>
  </si>
  <si>
    <t>TARYVSRTMYDYTGSSDDPDELAFKQNDILAILDITGRWLKLEVAGSQTGIAPSNYVERIS-</t>
  </si>
  <si>
    <t>VAElocal_662</t>
  </si>
  <si>
    <t>TARYVVRGMYDYTGSSDDPDELAFKQNDILAILDISGKWLKSRVAGSQYGLVPSNYMEVIS-</t>
  </si>
  <si>
    <t>VAElocal_663</t>
  </si>
  <si>
    <t>TARYVVRGMYDYTGSSDDPDELTFKENDILTILDISGVWLKLELAGSQYPLIPSNYIEVISS</t>
  </si>
  <si>
    <t>VAElocal_664</t>
  </si>
  <si>
    <t>TARYVVRTMYDYDPSPDDPDELAFKQNDILEILDHSGKWLKSRVAGSRTGIAPSNYMERIS-</t>
  </si>
  <si>
    <t>VAElocal_665</t>
  </si>
  <si>
    <t>TARYVVRTMYDYTGSDDDPDELAFKQNDILAILDHSGRWLKLRRAGSQVGIAPSNYVERIS-</t>
  </si>
  <si>
    <t>VAElocal_666</t>
  </si>
  <si>
    <t>TATKVARSMYDYEAPSDDSDEIDFKENETLDVLNP-DRWWKARYANGQFGLIPSNFLELIFS</t>
  </si>
  <si>
    <t>VAElocal_667</t>
  </si>
  <si>
    <t>TAVEKVESIYPYAQQDDDPDELGFKKNDILDVLDKSDDWFLTRNANNTKGIVPSNYVAPISS</t>
  </si>
  <si>
    <t>VAElocal_668</t>
  </si>
  <si>
    <t>TAVEKVEVCFDYALQDDDPTEVG-KKNDVLDVLDSSGDWWEVRNANGTKGIVPSNYVAPIP-</t>
  </si>
  <si>
    <t>VAElocal_669</t>
  </si>
  <si>
    <t>TAVEKYEVCYDYAQQDDDPTEVG-KKNDVLDVLDSSDDWWDVRNANGTKGIVPSNYVAPIP-</t>
  </si>
  <si>
    <t>VAElocal_670</t>
  </si>
  <si>
    <t>TAVETAESIYDYAAQDDDPDELGFKKNDILDVLDKTDDWFLVRNANNQKGIVPSNYVAPISS</t>
  </si>
  <si>
    <t>VAElocal_671</t>
  </si>
  <si>
    <t>TAVETAESIYDYAAQDDDPDEVGFKKNDILDVLNKTDDWFLVRNANNQKGVVPSNYVAPIPS</t>
  </si>
  <si>
    <t>VAElocal_672</t>
  </si>
  <si>
    <t>TAVETVESIYDKKAQDDDPDEVGFKKNDTLYVLDKTDDWWLVRNANNQKGIVPSNYVEPIPS</t>
  </si>
  <si>
    <t>VAElocal_673</t>
  </si>
  <si>
    <t>TAVKFAESMYDKKAQDDDPDEIGFKKNDILDVLDKSDDWVLVRNANNQKGLVPSNYVAPVSS</t>
  </si>
  <si>
    <t>VAElocal_674</t>
  </si>
  <si>
    <t>TAVKKVKSIYDEAA-DDDPDELAFKKNDVLDVLDSSGKWFEVRYANQRVGIAPSNYLQLISS</t>
  </si>
  <si>
    <t>VAElocal_675</t>
  </si>
  <si>
    <t>TAVKQAVSMYDYKA-DDDPDEITFKKNDTLDVLDDTGKWFRTRYANRDCGLAPSNFLRNLSS</t>
  </si>
  <si>
    <t>VAElocal_676</t>
  </si>
  <si>
    <t>TAVKTAESLYDKEAQDDDIDELGFKENDILYVLDKTDDWVLTRNANNQVGLVPSNYVEPVSS</t>
  </si>
  <si>
    <t>VAElocal_677</t>
  </si>
  <si>
    <t>TAVKVAVSMHDYTAASDDSDGIAFKANDIMTVLNSTDGWWKLELANSRVGLIPSNLAEVISS</t>
  </si>
  <si>
    <t>VAElocal_678</t>
  </si>
  <si>
    <t>TAVKVAVSMHDYTAASDDSDGIAFKANETFTVLNSSDEWWKLELANGRVGLAPSTFAEVISS</t>
  </si>
  <si>
    <t>VAElocal_679</t>
  </si>
  <si>
    <t>TAVKVSVTMYDYTEATDDSDGLTFKANERLTIVDEEEEWLQLELANSRYPLAPVTYVKDISS</t>
  </si>
  <si>
    <t>VAElocal_680</t>
  </si>
  <si>
    <t>TAVYTVESLYDKEAQSDDIDEVGFKENDTLYAADKTDDWWLVRNANGQYGLVPSNYVEPISS</t>
  </si>
  <si>
    <t>VAElocal_681</t>
  </si>
  <si>
    <t>TAVYVVRSCYDYQA-DDDPDEVAFKKNDILDVLDQKGKWWEARYANQTVGIAPSNFLELISS</t>
  </si>
  <si>
    <t>VAElocal_682</t>
  </si>
  <si>
    <t>TFPYKVRALYAYDANPDDADEITFPLGDIMAISDVSGRWWKARKAGGQTGIEPSNYLELI--</t>
  </si>
  <si>
    <t>VAElocal_683</t>
  </si>
  <si>
    <t>TFPYKVRALYEYDANPDDADEISFGLGDILEISDVSGRWWEARKAGGQTGIIPSNYLELI--</t>
  </si>
  <si>
    <t>VAElocal_684</t>
  </si>
  <si>
    <t>TFPYKVRALYEYTANPDDADEISFMLGDILAISDVSGRWLEARKATGQTGICPSNYAERL--</t>
  </si>
  <si>
    <t>VAElocal_685</t>
  </si>
  <si>
    <t>TFPYKVRILYEYTANPDDANEISFGLGDILEISDVSGRWWKARKAGGQTGIIPSNYAELID-</t>
  </si>
  <si>
    <t>VAElocal_686</t>
  </si>
  <si>
    <t>TFPYKVRPLYEYDANPDDANEISFPKGDILEISDVSGRWWQAKKAGGQTGICPSNYLELI--</t>
  </si>
  <si>
    <t>VAElocal_687</t>
  </si>
  <si>
    <t>TFPYRVRALYAYTANPDDADEISFMLNDILAIVDVSGRWLELRRATSQTGICPSNYAERI--</t>
  </si>
  <si>
    <t>VAElocal_688</t>
  </si>
  <si>
    <t>TFPYRVRALYEYTANPDDADEISFPLGDILAISDVSGRWLKARRAGGQTGICPSNYAEMI--</t>
  </si>
  <si>
    <t>VAElocal_689</t>
  </si>
  <si>
    <t>TFPYRVRALYEYTANPDDADELSFPMNDILAISDVSGRWLKARKATSQTGIIPSNYAERI--</t>
  </si>
  <si>
    <t>VAElocal_690</t>
  </si>
  <si>
    <t>TFPYRVRGLYAYTANPDDANEISFPKGDILEIVDVSGKWWRARKAGGQTGICPSNYAERI--</t>
  </si>
  <si>
    <t>VAElocal_691</t>
  </si>
  <si>
    <t>TFPYTVRALYEYTANPDDADEISFKLGDILAISDISGRWLKAKRATGQTGIIPSNYAELID-</t>
  </si>
  <si>
    <t>VAElocal_692</t>
  </si>
  <si>
    <t>TFPYTVRALYEYTANPDDADEISFPLGDILEISDVSGRWWKAKRATGQTGIIPSNYAEMID-</t>
  </si>
  <si>
    <t>VAElocal_693</t>
  </si>
  <si>
    <t>TFPYTVRALYEYTANPDDADEISFPLHDILAISDVSGRWLKARRATSQTGIIPSNYAEMI--</t>
  </si>
  <si>
    <t>VAElocal_694</t>
  </si>
  <si>
    <t>TFPYVVKALYEYDASSDDADELTFMAHDIMTIVDHSGEWWKAEKAGGQTLIIPSNGLEDI--</t>
  </si>
  <si>
    <t>VAElocal_695</t>
  </si>
  <si>
    <t>TFPYVVRALYAYTASPDDADEITFGQHDILAISDVSGRWWKARRAGGQTGIIPSNYAERID-</t>
  </si>
  <si>
    <t>VAElocal_696</t>
  </si>
  <si>
    <t>TFPYVVRALYEYDANPDDADEISFKQNDILAISDISGRWRKARKATSQTGIIPSNYAERID-</t>
  </si>
  <si>
    <t>VAElocal_697</t>
  </si>
  <si>
    <t>TFPYVVRALYEYDASPDDADEITFGQHDILRISDHSGRWWKARRAGGQTGIIPSNYAEDID-</t>
  </si>
  <si>
    <t>VAElocal_698</t>
  </si>
  <si>
    <t>TFPYVVRILYAYDASPDDADEITFSQHDILEISDVSGRWWKARRAGGQTGIIPSNYAELIDS</t>
  </si>
  <si>
    <t>VAElocal_699</t>
  </si>
  <si>
    <t>TFRYKARAMYPGQPNPDDITEISFPKHEVLDQVDKSGKWWQVRRATGQTGIVPSNYMEPID-</t>
  </si>
  <si>
    <t>VAElocal_700</t>
  </si>
  <si>
    <t>TFRYKVRALYAYDANDDDANEISFMKNDILWILDVSGKWWQARKATGQTGICPSNYAERI--</t>
  </si>
  <si>
    <t>VAElocal_701</t>
  </si>
  <si>
    <t>TFRYKVRALYDYTPNDDDANEISFPKNDILDILDHSGRWWQARKAGGQTGISPSNYAERI--</t>
  </si>
  <si>
    <t>VAElocal_702</t>
  </si>
  <si>
    <t>TFRYKVRALYEYTANPDDANEISFPKNDILEIVDVSGRWLQARRAGGQTGICPSNYAERI--</t>
  </si>
  <si>
    <t>VAElocal_703</t>
  </si>
  <si>
    <t>TFRYKVRAMYAYQEDDDDINELSFSKDEILDIVDIGGKWWQARRAGGQVGICPSNYVELID-</t>
  </si>
  <si>
    <t>VAElocal_704</t>
  </si>
  <si>
    <t>TFRYKVRPLYEYDANPDDADEISFMLGDILEISDISGRWWKARRAGGQTGICPSNYAELID-</t>
  </si>
  <si>
    <t>VAElocal_705</t>
  </si>
  <si>
    <t>TFRYKVRPLYEYTANPDDADEISFPKGDILEISDISGRWLKARRATGQTGICPSNYAERID-</t>
  </si>
  <si>
    <t>VAElocal_706</t>
  </si>
  <si>
    <t>TFRYKVRPLYEYTANPDDANEISFFLGDILEISDVSGRWWQARKATGQTGICPSNYAELID-</t>
  </si>
  <si>
    <t>VAElocal_707</t>
  </si>
  <si>
    <t>TFRYKVRPLYEYTANPDDANEISFMKGDILEIVDVSGRWWQARKATGQTGICPSNYAERID-</t>
  </si>
  <si>
    <t>VAElocal_708</t>
  </si>
  <si>
    <t>TFRYRVRILYAYDANPDDADEISFMLGDILEIVDVSGKWWKARKATGQTGIAPSNYAERID-</t>
  </si>
  <si>
    <t>VAElocal_709</t>
  </si>
  <si>
    <t>TFRYTMEAIYDGQPQDDDPDELSFKKNDVLDALDKSDDWFLVRNANGQNGIVPSNYVEPID-</t>
  </si>
  <si>
    <t>VAElocal_710</t>
  </si>
  <si>
    <t>TFRYTSEAIYDGQEQDDDPDELSFKKNDVLDALDKTDDWAQVRKATGQTGIVPSNYVAPID-</t>
  </si>
  <si>
    <t>VAElocal_711</t>
  </si>
  <si>
    <t>TFRYTSEAIYDGQPQDDDGDELSFKKNDVLDELDKSDDWALVRNATGQKGIVPSNYMEPID-</t>
  </si>
  <si>
    <t>VAElocal_712</t>
  </si>
  <si>
    <t>TFRYTSRAMYAYQEDDDDINELSFEKDDILDIVDIGGKWWQARRAGGQTGICPSNYVELID-</t>
  </si>
  <si>
    <t>VAElocal_713</t>
  </si>
  <si>
    <t>TFRYTVEALYAKQADDDDGTEVSFPKHDVLQGVDIHDKWWKVRRATGQTGIVPSNYMEPVEE</t>
  </si>
  <si>
    <t>VAElocal_714</t>
  </si>
  <si>
    <t>TFRYTVRALYEYTANDDDADEISFPQNDILAIVDVSGRWLKLRVAGSQTGIIPSNYAEMID-</t>
  </si>
  <si>
    <t>VAElocal_715</t>
  </si>
  <si>
    <t>TFRYTVRAMYAYQADDDDHNEISFEKNDILDIVDIGGKWWKARRAGGQVGIIPSNYVELDD-</t>
  </si>
  <si>
    <t>VAElocal_716</t>
  </si>
  <si>
    <t>TFRYTVRAMYAYQADDDDIYELSFEKNDILDIVDISGRWWKARRAGGQVGIIPSNYVELDE-</t>
  </si>
  <si>
    <t>VAElocal_717</t>
  </si>
  <si>
    <t>TFRYTVRAMYAYQEDDDDINELSFTKNDILDIVDIGGKWWQARRAGGQTGIIPSNYVELID-</t>
  </si>
  <si>
    <t>VAElocal_718</t>
  </si>
  <si>
    <t>TFRYTYEALYAKQADDDDGTEVSFSKHDVLDQVDISDRWWKVRRATGQTGIVPSNYMELVD-</t>
  </si>
  <si>
    <t>VAElocal_719</t>
  </si>
  <si>
    <t>TFRYTYEAMYAGQPDDDDGTELSFSKNEVLDEADKSDKWWKVRRATGQVGIVPSNYMEPID-</t>
  </si>
  <si>
    <t>VAElocal_720</t>
  </si>
  <si>
    <t>TFRYTYEAMYAGQPQDDDGTELSFSKHDVLDEADKSDDWWLVRRATGQVGIVPSNYMEPID-</t>
  </si>
  <si>
    <t>VAElocal_721</t>
  </si>
  <si>
    <t>TFRYVSRALYAYQADDDDAYYESFEQNEILRISDISGRWWKAKRAGGQTGIIPSNYVELDED</t>
  </si>
  <si>
    <t>VAElocal_722</t>
  </si>
  <si>
    <t>TFRYVSRALYAYQADDDDAYYISFEQNDILRISDISGRWWQAKRANGQTGIIPSNYVELDEV</t>
  </si>
  <si>
    <t>VAElocal_723</t>
  </si>
  <si>
    <t>TFRYVSRIMYDYTGSPDDPYYLLFEKNDILQIVDIEGRWWESKRAGGQTGIIPSNYVEDSQS</t>
  </si>
  <si>
    <t>VAElocal_724</t>
  </si>
  <si>
    <t>TFRYVSRTMYDYTGSPDDPYYLAFEKNDILQIVDIEGRWWESKRAGGQTGIAPSNYVERSQS</t>
  </si>
  <si>
    <t>VAElocal_725</t>
  </si>
  <si>
    <t>TFRYVSVSMYDYTGSSDDPDYLAFKKNDILAILDIEGYWCQSEVALSQTLIAPSNYVEDISS</t>
  </si>
  <si>
    <t>VAElocal_726</t>
  </si>
  <si>
    <t>TFRYVVRAIYAYQADDDDAYYISFEQNDILRIGDISGRWWKAKRAGGQTGIIPSNYVELIEH</t>
  </si>
  <si>
    <t>VAElocal_727</t>
  </si>
  <si>
    <t>TFRYVVRALYEYDANDDDADEISFKQNDILEIVDVSGRWWKARKATSQTGIAPSNYAERID-</t>
  </si>
  <si>
    <t>VAElocal_728</t>
  </si>
  <si>
    <t>TFRYVVRALYEYDANPDDADEISFKQGDILEISDVSGRWLKARKATGQTGIAPSNYAERID-</t>
  </si>
  <si>
    <t>VAElocal_729</t>
  </si>
  <si>
    <t>TFRYVVRALYEYDASPDDADEISFKQNDILAISDVSGRWRKARKAGSQTGIIPSNYAERID-</t>
  </si>
  <si>
    <t>VAElocal_730</t>
  </si>
  <si>
    <t>TFRYVVRILYEYDANPDDADEISFKQGDILEISDISGRWWKARKATGQTGIAPSNYAELID-</t>
  </si>
  <si>
    <t>VAElocal_731</t>
  </si>
  <si>
    <t>THNYKAKALYAEAPDDDDPNELSFTKGEILDILDKQGKWWQAKKADGTVGIAPSNYLQVV--</t>
  </si>
  <si>
    <t>VAElocal_732</t>
  </si>
  <si>
    <t>THNYKCRAIYDEQPDDDDPNELSFTKNDILDILDNSGKWFQARYANGTVGIAPSNYLQLI--</t>
  </si>
  <si>
    <t>VAElocal_733</t>
  </si>
  <si>
    <t>THRLKNRAIYSEAADDDDPNELSFKKNDILDVLDSSGKWWQARYANGTVGIAPSNYLQLI--</t>
  </si>
  <si>
    <t>VAElocal_734</t>
  </si>
  <si>
    <t>THRLKVKACYAEAPDDDDPNELAFKKNEILDVLDKSGKWWQARYANGTVGIAPSNYLQLI--</t>
  </si>
  <si>
    <t>VAElocal_735</t>
  </si>
  <si>
    <t>THRLKVKACYDEAADDDDPNELAFKKGEILDVLDKNGKWWQARYANGTVGIAPSNYLQLI--</t>
  </si>
  <si>
    <t>VAElocal_736</t>
  </si>
  <si>
    <t>THRLKVRACHSEAA-DDDPNELSFKKNDILDVLDSKGKWWQARYANGTVGIAPSNYLQLI--</t>
  </si>
  <si>
    <t>VAElocal_737</t>
  </si>
  <si>
    <t>THRLKVRACYAEAPDDDDPNELSFTKGDILDVLDKGGKWFQARYANGTVGIAPSNYLQLI--</t>
  </si>
  <si>
    <t>VAElocal_738</t>
  </si>
  <si>
    <t>THRQKAKALYAEAPDDDDPNELSFTKGDILDVLDKQGKWWQARYANGTVGIAPSNYLQVD--</t>
  </si>
  <si>
    <t>VAElocal_739</t>
  </si>
  <si>
    <t>THRYKAKEMYDEAA-DDDPNELTFKKGDILDVLDKKGKWWEIEKADGTVGIAPSNYLRLIT-</t>
  </si>
  <si>
    <t>VAElocal_740</t>
  </si>
  <si>
    <t>THRYKCRAIYDYQPDDDDPNELSFTKNDILDILDNNGKWFQARYANGQTGIAPSNYLQLI--</t>
  </si>
  <si>
    <t>VAElocal_741</t>
  </si>
  <si>
    <t>THRYKCRAIYSEAPDDDDPNELSFKKNDILDVLDNNGKWWQARYANGTVGIAPSNYLQLI--</t>
  </si>
  <si>
    <t>VAElocal_742</t>
  </si>
  <si>
    <t>THRYKMRSIYDEQADDDDPDELSFKKNDILDILNSSGKWFQARYANGTVGIIPSNYLQLI--</t>
  </si>
  <si>
    <t>VAElocal_743</t>
  </si>
  <si>
    <t>THRYKNRAIYSYQPDDDDPNELSFKKDDILDILDNNGKWFQARRADGQVGIIPSNYMQLI--</t>
  </si>
  <si>
    <t>VAElocal_744</t>
  </si>
  <si>
    <t>THRYKSRAMYAYQPDDDDPNELSFSKDDILDIVDNGGKWWQARRADGQVGIAPSNYMELID-</t>
  </si>
  <si>
    <t>VAElocal_745</t>
  </si>
  <si>
    <t>THRYKTRAIYDYQPDDDDPDELSFKKNDILDILNSNGKWFQARRAGGQVGIAPSNYLELI--</t>
  </si>
  <si>
    <t>VAElocal_746</t>
  </si>
  <si>
    <t>THRYKVRAIYAYQEDDDDHDEISFEKNDILDISDISGRWWKARRAGGQTGIIPSNYVELID-</t>
  </si>
  <si>
    <t>VAElocal_747</t>
  </si>
  <si>
    <t>THRYKVRSIYSEAADDDDPNELSFKKNDILDVLDNSGKWFQARYANGTVGIAPSNYLQVI--</t>
  </si>
  <si>
    <t>VAElocal_748</t>
  </si>
  <si>
    <t>THRYTMRSIYDYQEDDDDPDELSFKKNDILDILDQSGKWFQARYANEQVGIIPSNYLELID-</t>
  </si>
  <si>
    <t>VAElocal_749</t>
  </si>
  <si>
    <t>THRYTNRAIYDYQEDDDDIDELSFKKNDILDILDSSGKWVKARRAGGQTGIIPSNYVELID-</t>
  </si>
  <si>
    <t>VAElocal_750</t>
  </si>
  <si>
    <t>THRYTSRAMYDYQEDDDDHYELSFGKNDILDIVDISGKWFKARRAGGQVGIIPSNYVELID-</t>
  </si>
  <si>
    <t>VAElocal_751</t>
  </si>
  <si>
    <t>THRYTVRAMYAYQEDDDDPNELSFTKNDILDIVDNSGRWWQARRAGGQTGIIPSNYMELID-</t>
  </si>
  <si>
    <t>VAElocal_752</t>
  </si>
  <si>
    <t>TINYKVRVLYPYAAQDDDPTELSFMKNDVLDVLDKTDDWAQVRNANGTNGIVPSNYVAPIP-</t>
  </si>
  <si>
    <t>VAElocal_753</t>
  </si>
  <si>
    <t>TIREFARALYDYAAQDDDGNELG-TKGDVLDVADDQDKWWLVVKANGSKGIVPSNYVQPIP-</t>
  </si>
  <si>
    <t>VAElocal_754</t>
  </si>
  <si>
    <t>TIREKAEVMYDYAAQDDDPNELG-TKGDVLDVLDDSDKWWDVRKADGSKGIVPSNYVAPIP-</t>
  </si>
  <si>
    <t>VAElocal_755</t>
  </si>
  <si>
    <t>TIREKVEACYPYAAQDDDPTELSFKKNEVLDVLDKSGKWFQVRNANGTKGIVPSNYVAPIS-</t>
  </si>
  <si>
    <t>VAElocal_756</t>
  </si>
  <si>
    <t>TIREKVEACYPYAEEDDDPTELSFKKGEVLDVLDPTGKWWQVRNANGTKGIVPSNYVAPIP-</t>
  </si>
  <si>
    <t>VAElocal_757</t>
  </si>
  <si>
    <t>TIREKYESCYDYAAQDDDPDEVGFKKNDVLDVLDKTDDWFEVRNANNQKGIVPSNYVAPIP-</t>
  </si>
  <si>
    <t>VAElocal_758</t>
  </si>
  <si>
    <t>TIVEKVEACYPYAQQDDDPTELGFKKGDVLDVLDKSDKWFSVRNANGTKGIVPSNYVAPIS-</t>
  </si>
  <si>
    <t>VAElocal_759</t>
  </si>
  <si>
    <t>TIVKVAESKYDGKAQSDDSDEIGFKEGQILDVLNKSEDWWLVRNANGQKGLVPSNCVEPVDS</t>
  </si>
  <si>
    <t>VAElocal_760</t>
  </si>
  <si>
    <t>TIVYKVEVLYPYAAQDDDPTELSFMKNDVLDVLDKTDDWALVRNANGQNGIVPSNYVAPIP-</t>
  </si>
  <si>
    <t>VAElocal_761</t>
  </si>
  <si>
    <t>TMRYKYRAMYAGQEQDDDPTELSFTKHDVLDEADKSDDWWQVRRATGQTGIVPSNYVQPID-</t>
  </si>
  <si>
    <t>VAElocal_762</t>
  </si>
  <si>
    <t>TMRYTMEAIYDYQAQDDDPDELSFKKNEVLDALDKSDDWFQVRNANGQNGIVPSNYVAPID-</t>
  </si>
  <si>
    <t>VAElocal_763</t>
  </si>
  <si>
    <t>TTPYRAKALYAYDTASDDAEELTFSANEILTIVDVSGGWWKAERAGGQTYIIPSTGLEDIDS</t>
  </si>
  <si>
    <t>VAElocal_764</t>
  </si>
  <si>
    <t>TYMYKVRSLYDEAADDDDPNELSFKKNDILDVLDSSGKWFQARYANGTVGIAPSNYLQVISS</t>
  </si>
  <si>
    <t>VAElocal_765</t>
  </si>
  <si>
    <t>TYREKAEACYPYAEDDDDPTELSFKKGEVLDVLDNSGKWWQVRNANGTKGIVPSNYVAPI--</t>
  </si>
  <si>
    <t>VAElocal_766</t>
  </si>
  <si>
    <t>TYREKCEACYPYAAQDDDPTELSFKKGEVLDVLDKSGKWWQVRNANGTKGIVPSNYVAPIP-</t>
  </si>
  <si>
    <t>VAElocal_767</t>
  </si>
  <si>
    <t>TYRLKAKAIYSEAPDDDDPNELAFTKGDILDVLDKNGKWWQARYANGTVGIAPSNYLQVI--</t>
  </si>
  <si>
    <t>VAElocal_768</t>
  </si>
  <si>
    <t>TYRRVSRSMYDYTEASDDSDYLAFEANDELTIVDINEEWWQLEVAGSRVWLAPSTYVEDISS</t>
  </si>
  <si>
    <t>VAElocal_769</t>
  </si>
  <si>
    <t>TYRYKAEACYPYAEDDDDPNELSFTKGDVLDVLDNSGKWWQVRNANGTKGIVPSNYVAPI--</t>
  </si>
  <si>
    <t>VAElocal_770</t>
  </si>
  <si>
    <t>TYRYKAKAMYPGQEQDDDGTELSFTKHDVLDEADKSDKWWQVRRATGQTGIVPSNYVQPID-</t>
  </si>
  <si>
    <t>VAElocal_771</t>
  </si>
  <si>
    <t>TYRYKARAMYSYQPCDDDPNELSFSKDDILDILDNGGKWWQARRADGETGIAPSNYMQLI--</t>
  </si>
  <si>
    <t>VAElocal_772</t>
  </si>
  <si>
    <t>TYRYKCRAIYAEAADDDDPNELSFTKNDVLDVLDNSGKWFQARYANGTTGIAPSNYLQVI--</t>
  </si>
  <si>
    <t>VAElocal_773</t>
  </si>
  <si>
    <t>TYRYKSEAIYPGQEDDDDPTELSFFKNDVLDSLDKSGKWAQVRRATGQTGIVPSNYVQPID-</t>
  </si>
  <si>
    <t>VAElocal_774</t>
  </si>
  <si>
    <t>TYRYKVKALYSYEANPDDADEISFSKGEILEVDDISGRWWQARRATGETGICPSNYLELL--</t>
  </si>
  <si>
    <t>VAElocal_775</t>
  </si>
  <si>
    <t>TYRYKVKAMYSYQPDDDDPNELSFSKDDILDILDNGGKWWQARRADGQTGIAPSNYMELID-</t>
  </si>
  <si>
    <t>VAElocal_776</t>
  </si>
  <si>
    <t>TYRYKVRAIYAYQANPDDANEISFSKNEILEIVDISGKWWQARRATGQTGICPSNYMELID-</t>
  </si>
  <si>
    <t>VAElocal_777</t>
  </si>
  <si>
    <t>TYRYKYRAIYAKQANPDDATEISFSKHEVLEVVDISGKWWQVRRAQGQTGIVPSNYVEPID-</t>
  </si>
  <si>
    <t>VAElocal_778</t>
  </si>
  <si>
    <t>TYRYQAKACYDEAA-DDDPNELTFTKGDIVDVVDKSGKWWQAVKANGTVGIAPSNYLQIIS-</t>
  </si>
  <si>
    <t>VAElocal_779</t>
  </si>
  <si>
    <t>TYRYVHRGMYDYTPSSDDSDELAFKKNDILRILDINGVWLESEVAGSQTGIAPSNYVERISS</t>
  </si>
  <si>
    <t>VAElocal_780</t>
  </si>
  <si>
    <t>TYRYVHRTMYDYDGSPDDPDELAFKQNDILEILDHSGKWLKLRRAGSQVGIAPSNYVERIS-</t>
  </si>
  <si>
    <t>VAElocal_781</t>
  </si>
  <si>
    <t>TYRYVSRTMYDYTGSSDDADGLAFKQNDILAILDISGYWLQLECAGSQVGIAPSNYVERISS</t>
  </si>
  <si>
    <t>VAElocal_782</t>
  </si>
  <si>
    <t>TYRYVVRAMYDYTGSPDDADYLTFKQNDILAIVDISGRWLKSERAGGQTGIAPSNYVERISS</t>
  </si>
  <si>
    <t>VAElocal_783</t>
  </si>
  <si>
    <t>TYRYVVRTMYDYTGSDDDPDYLAFKQNDILAIVDITGKWLKLRRAGSQTGIAPSNYVERSQS</t>
  </si>
  <si>
    <t>VAElocal_784</t>
  </si>
  <si>
    <t>TYRYVVRTMYDYTGSPDDPDYLAFKQNDILRIVDISGRWLKLRRAGSQTGIAPSNYVERSSS</t>
  </si>
  <si>
    <t>VAElocal_785</t>
  </si>
  <si>
    <t>TYRYVVRTMYEYTGSPDDAYYLTFEKNDILQIVDINGRWWSLKRAGGQTGIAPSNYVEDIQS</t>
  </si>
  <si>
    <t>VAElocal_786</t>
  </si>
  <si>
    <t>VDGLKNAALIARAPQDDDANELSFQKGEILELHDKKDDWWTVRTAEGEFGSVPSNYLQIGTA</t>
  </si>
  <si>
    <t>VAElocal_787</t>
  </si>
  <si>
    <t>VFGYHAKALYSYQADDDDENEISFQQGELLRVGDDEGRWWKAKRANGDTGIIPSNYVKLLDA</t>
  </si>
  <si>
    <t>VAElocal_788</t>
  </si>
  <si>
    <t>VFGYHAQALYGKQANDDDPSEISFEKGEVLDVYDISGKWWQARTARGEVGIVPSNYVLIV--</t>
  </si>
  <si>
    <t>VAElocal_789</t>
  </si>
  <si>
    <t>VFGYHARALYTKQADDDDASEISFQKGEVLEVVDISGKWWQARTANGDTGIVPSNYVIIL-A</t>
  </si>
  <si>
    <t>VAElocal_790</t>
  </si>
  <si>
    <t>VFGYKAKALYAYVARSDDANEVSFQQGEILNVSSIED-WWKARRAGGETGIVPSNYLRIGEA</t>
  </si>
  <si>
    <t>VAElocal_791</t>
  </si>
  <si>
    <t>VFGYKAKALYSYQADPDDASEISFEKGEVLDVDDNSGKWWQARRANGSVGICPSNYLQLL--</t>
  </si>
  <si>
    <t>VAElocal_792</t>
  </si>
  <si>
    <t>VFGYKAKALYSYQANDDDAYEISFEKGEVLKVDDNSGKWWQARRANGSTGICPSNYLKLI--</t>
  </si>
  <si>
    <t>VAElocal_793</t>
  </si>
  <si>
    <t>VFGYKAQALYTKQANDDDPSEISFEKGEVLDVVDISGKWWQARRANGSVGIVPSNYLLIL--</t>
  </si>
  <si>
    <t>VAElocal_794</t>
  </si>
  <si>
    <t>VFGYQAKALYSYQANDDDAYEISFQKGEVLEVSDNEGKWWQARTANGDVGIVPSNYLQIL-A</t>
  </si>
  <si>
    <t>VAElocal_795</t>
  </si>
  <si>
    <t>VFGYRAKALYSYQADDDDASEISFQKGEQLDVGDIEGRWWQVRTANGTTGIAPSNYVIIL-A</t>
  </si>
  <si>
    <t>VAElocal_796</t>
  </si>
  <si>
    <t>VFGYRAKALYTKAADDDDASEISFQKGEQLNVWSIEGRWWTARRAEGDVGIVPSNYVIPV-A</t>
  </si>
  <si>
    <t>VAElocal_797</t>
  </si>
  <si>
    <t>VFGYSAKALYSYQANDDDASEISFEEGEVLKVDDISGRWWQARRANGSTGIVPSNYVHIL--</t>
  </si>
  <si>
    <t>VAElocal_798</t>
  </si>
  <si>
    <t>VFGYSAKALYSYQANDDDAYEISFEKGEVLKVGDNSGKWWQARRANGSTGIVPSNYLLLI--</t>
  </si>
  <si>
    <t>VAElocal_799</t>
  </si>
  <si>
    <t>VFGYTAKALYSYQADDDDANEISFQQGELLDVSDPEGRWWKAKTANGDTGIVPSNYVRIVEA</t>
  </si>
  <si>
    <t>VAElocal_800</t>
  </si>
  <si>
    <t>VFGYTAKALYSYQADDDDANEISFQQGEVLNVSDDEGRWWKAKTANGDTGIIPSNYVHIVEA</t>
  </si>
  <si>
    <t>VAElocal_801</t>
  </si>
  <si>
    <t>VFGYYAKALYAYQARDDDASEISFQKGEVLEVGDIEGRWWTARTANGDVGIVPSNYLRIV-A</t>
  </si>
  <si>
    <t>VAElocal_802</t>
  </si>
  <si>
    <t>VFGYYAKALYGKQADDDDASEISFQKGEQLNVISIEGKWWTARTANGEVGIVPSNYVRIV-A</t>
  </si>
  <si>
    <t>VAElocal_803</t>
  </si>
  <si>
    <t>VFGYYAKALYSKQADDDDASEISFQKGELLEVSDNEGKWWQARRANGDVGIVPSNYLKIL-A</t>
  </si>
  <si>
    <t>VAElocal_804</t>
  </si>
  <si>
    <t>VFGYYAKALYSYQADDDDANEISFQKGELLNVSDDEGKWWTARRANGDTGIIPSNYVKIIDA</t>
  </si>
  <si>
    <t>VAElocal_805</t>
  </si>
  <si>
    <t>VFGYYAKALYSYQADDDDANEISFQKGELLNVSDDEGRWWTARTANGDVGIVPSNYLRIG-A</t>
  </si>
  <si>
    <t>VAElocal_806</t>
  </si>
  <si>
    <t>VFGYYAKALYSYQADDDDANEISFQKGEQLNVSDPEGRWWKAKTANGTVGIVPSNYLIIGEA</t>
  </si>
  <si>
    <t>VAElocal_807</t>
  </si>
  <si>
    <t>VFGYYAKALYSYQADDDDASEISFQKGELLEVSDNEGRWWQARRANGDTGIVPSNYLIIL-A</t>
  </si>
  <si>
    <t>VAElocal_808</t>
  </si>
  <si>
    <t>VFGYYAKALYSYQADDDDAYEISFQKGELLDVSDDEGRWWQARRANGTVGIIPSNYLKII-A</t>
  </si>
  <si>
    <t>VAElocal_809</t>
  </si>
  <si>
    <t>VFGYYAKALYSYQADDDDAYEISFQKGEQLDVGDDEGRWWTARRANGTTGIVPSNYLCIL-A</t>
  </si>
  <si>
    <t>VAElocal_810</t>
  </si>
  <si>
    <t>VFGYYAKALYSYQADDDDAYEISFQKGEQLEVSDIEGKWWQARTANGTVGIVPSNYVIIL-A</t>
  </si>
  <si>
    <t>VAElocal_811</t>
  </si>
  <si>
    <t>VFGYYAKALYSYQADDDDINEISFQQGELLRVSDDEGRWWKAKRANGDTGIIPSNYVKLIDA</t>
  </si>
  <si>
    <t>VAElocal_812</t>
  </si>
  <si>
    <t>VFGYYAKALYSYQARRDDANEISFQQGETLNVSDSSERWWKAKQANGDTGIIPSNYVTIGEA</t>
  </si>
  <si>
    <t>VAElocal_813</t>
  </si>
  <si>
    <t>VFGYYAKALYTKAADDDDATEISFQKGELLNVVSIEGKWWTARTANGDTGIVPSNYVRIV--</t>
  </si>
  <si>
    <t>VAElocal_814</t>
  </si>
  <si>
    <t>VFGYYAKALYTYQAQDDDANEISFQEGEILNVSDIEDDWWLVRRANGTFGIAPSNYVIIGEA</t>
  </si>
  <si>
    <t>VAElocal_815</t>
  </si>
  <si>
    <t>VFPYAAKALYSYQANDDDQYEISFTQGEILKVSDIEGRWWKAKRANGTVGIIPSNYVKLIDN</t>
  </si>
  <si>
    <t>VAElocal_816</t>
  </si>
  <si>
    <t>VFPYHAKALYSYQANDDDAYEISFEEGEVLKVSDISGRWWQARRANGSVGIAPANYVHIL--</t>
  </si>
  <si>
    <t>VAElocal_817</t>
  </si>
  <si>
    <t>VFPYHAKALYSYQANDDDAYEISFEKGEVLKVSDSEGRWWQARRANGSVGIIPANYLILL--</t>
  </si>
  <si>
    <t>VAElocal_818</t>
  </si>
  <si>
    <t>VFPYKATALYAYEARSDDAYELSFEQGEILNVGDIEDDWWKADKAGGETGIVPSNYVLLSAA</t>
  </si>
  <si>
    <t>VAElocal_819</t>
  </si>
  <si>
    <t>VFPYKVRALYEYDANPDDANEISFGLGDILEISDVSGRWWEARKAGGQTGIEPSNYLELL--</t>
  </si>
  <si>
    <t>VAElocal_820</t>
  </si>
  <si>
    <t>VFPYKVTALYAYQARSDDANELSFEQGEILNVYDIEGNWWKARKANGETGIVPANYLLLHEA</t>
  </si>
  <si>
    <t>VAElocal_821</t>
  </si>
  <si>
    <t>VFPYQAKALYSYQADPDDINEISFEKGEILEVSDSSGKWWQARRANGDVGICPSNYVQLL--</t>
  </si>
  <si>
    <t>VAElocal_822</t>
  </si>
  <si>
    <t>VFPYSAKALYSYQADSDDAYEISFTEGEMLKVGDQEGRWWKAKRANGTTGIIPAAYVELDEA</t>
  </si>
  <si>
    <t>VAElocal_823</t>
  </si>
  <si>
    <t>VFPYSAKALYSYQANDDDANEISFEEGEVLKVGDPEGKWWQARRANGSVGIVPANYLLLI--</t>
  </si>
  <si>
    <t>VAElocal_824</t>
  </si>
  <si>
    <t>VFPYSAKALYSYQANDDDANEISFEEGEVLKVGDSEGRWWKAKRANGSTGIIPANYVHLHE-</t>
  </si>
  <si>
    <t>VAElocal_825</t>
  </si>
  <si>
    <t>VFPYSAKALYSYQANDDDANEISFEKGEILKVGDPEGRWWQARRANGTVGIIPSNYVKLID-</t>
  </si>
  <si>
    <t>VAElocal_826</t>
  </si>
  <si>
    <t>VFPYSAKALYSYQANDDDAYEISFEKGEVLKVGDPSGKWWQARRANGSVGIIPSNYVKLL--</t>
  </si>
  <si>
    <t>VAElocal_827</t>
  </si>
  <si>
    <t>VFPYTATALYSYQADDDDAYEISFTEGEMLKVGDSEGRWWKAKRANGSVGIIPANYVLLDAA</t>
  </si>
  <si>
    <t>VAElocal_828</t>
  </si>
  <si>
    <t>VFPYTVTALYSYQANDDDANEISFEEGEILKVGDSEGRWWKAKRANGSVGIIPANYVLLIE-</t>
  </si>
  <si>
    <t>VAElocal_829</t>
  </si>
  <si>
    <t>VHGAKAKALYAYQTQDDDASELSFQEGEVLNVYSKEDDWVTVRTAEQEFGIVPSNYLIIGTA</t>
  </si>
  <si>
    <t>VAElocal_830</t>
  </si>
  <si>
    <t>VHGAKCKALYAYETQDDDAEELSFQEGEILNLYSKEEDWVLVRTAEGEFGSVPSNYVLIGTA</t>
  </si>
  <si>
    <t>VAElocal_831</t>
  </si>
  <si>
    <t>VHGLAAAALIGYVTDDDDASELSFQKGEVLEIHDKKGRWWTVRRAEGEVGIVPSNYLRIGTA</t>
  </si>
  <si>
    <t>VAElocal_832</t>
  </si>
  <si>
    <t>VHGLASAALIAYQPQDDDANELSFQKGEILEIHDKKGRWWTVRRAEGEFGIAPSNYLQIGTA</t>
  </si>
  <si>
    <t>VAElocal_833</t>
  </si>
  <si>
    <t>VHGLHAAALIGYKTDDDDASEISFQKGEILEIFDKSGRWWTARTAEGEVGIVPSNYLRIGTA</t>
  </si>
  <si>
    <t>VAElocal_834</t>
  </si>
  <si>
    <t>VHGLHAAALITEKTDDDDPSEISFQKGEQLEIADKSGKWWTVRRADGEVGIVPSNYLRIL-A</t>
  </si>
  <si>
    <t>VAElocal_835</t>
  </si>
  <si>
    <t>VHGLHCAALYARATQDDDANEVSFQKGEILNIYSKEDDWWLARTAEGEFGSAPSNYLQIGTA</t>
  </si>
  <si>
    <t>VAElocal_836</t>
  </si>
  <si>
    <t>VHGLHSAALYGYQPQDDDASEISFQKGEILEIFDKNG-WWTVRRAEGEVGIVPSNYLRIGTA</t>
  </si>
  <si>
    <t>VAElocal_837</t>
  </si>
  <si>
    <t>VHGLKAKALYARAPRDDDANELSFQKGEVLEIHDKEGRWWTVRRAEGEVGIVPSNYLRIGTA</t>
  </si>
  <si>
    <t>VAElocal_838</t>
  </si>
  <si>
    <t>VHGLRAAALIGTVTDDDDPHELSFQKGETLEIADQKGRWWTVRTADGEVGIAPSNYLQIV-A</t>
  </si>
  <si>
    <t>VAElocal_839</t>
  </si>
  <si>
    <t>VHGWKAKALYNTVPDDDDASEISFQKGEVLNILDKQDKWWQVRKADGEVGIAPSNYLRLG-A</t>
  </si>
  <si>
    <t>VAElocal_840</t>
  </si>
  <si>
    <t>VHGYHAAALYTEAPDDDDPSEISFQKGEQLEIADQSGKWWQARRADGEVGIVPSNYLRIL-A</t>
  </si>
  <si>
    <t>VAElocal_841</t>
  </si>
  <si>
    <t>VHGYHAAALYTEATDDDDPSEISFQKGETLEIADKNGKWWQARRADGEVGIVPSNYLMIL-A</t>
  </si>
  <si>
    <t>VAElocal_842</t>
  </si>
  <si>
    <t>VHGYHAKALYAYETQDDDASEISFQEGEILNVYSIEDDWVLVRRAEGEFGIVPRNYLRIGTA</t>
  </si>
  <si>
    <t>VAElocal_843</t>
  </si>
  <si>
    <t>VHGYHAKALYGEAPDDDDPSEISFQKGEILEIVDNNGKWWQVRRADGEVGIVPSNYLLIV-A</t>
  </si>
  <si>
    <t>VAElocal_844</t>
  </si>
  <si>
    <t>VHGYHAKALYGEATDDDDASEISFQKGEQLNVISKEGRWWQVRTAEGEFGIVPSNYLRIV-A</t>
  </si>
  <si>
    <t>VAElocal_845</t>
  </si>
  <si>
    <t>VHGYRAAALYTTAPDDDDPSEISFQKGETLEIADNHGKWWQARRADGEVGIVPSNYLRIV-A</t>
  </si>
  <si>
    <t>VAElocal_846</t>
  </si>
  <si>
    <t>VHGYRAKALYGEETDDDDASEISFQKGEVLEIVDKSGKWWQVRRADGEVGIVPSNYLIIV-A</t>
  </si>
  <si>
    <t>VAElocal_847</t>
  </si>
  <si>
    <t>VHGYRAKALYTYATDDDDASEISFQKGEQLNVISIEGRWWTARRAEGEVGIVPSNYVIIL-A</t>
  </si>
  <si>
    <t>VAElocal_848</t>
  </si>
  <si>
    <t>VHGYYAKALYTEAADDDDASEISFQKGEQLNVVDKNGKWWQVRRAEGETGIVPSNYLRIV--</t>
  </si>
  <si>
    <t>VAElocal_849</t>
  </si>
  <si>
    <t>VKGAKSKALFAYVTQQDDAEELSFQEGDILNLYSIEEDWVLVRTAEKKFGSIPSNYVQIGVA</t>
  </si>
  <si>
    <t>VAElocal_850</t>
  </si>
  <si>
    <t>VKPAKAKALYAYEARSDDANEVSFQEGDILNVSSIEDDWWKADRAGGEVGIVPSNYVEIGEA</t>
  </si>
  <si>
    <t>VAElocal_851</t>
  </si>
  <si>
    <t>VPGYHAKALYGTETDDDDPSEISFPEGEVLDIYDSSGKWWQVRTADGETGIVPANYLLIG--</t>
  </si>
  <si>
    <t>VAElocal_852</t>
  </si>
  <si>
    <t>VPGYHAKALYGYQPDDDDPSEISFEEGEVLDIYDKNGKWWQARTANGEVGIVPSNYLLII--</t>
  </si>
  <si>
    <t>VAElocal_853</t>
  </si>
  <si>
    <t>VPGYHAKALYTTQTNDDDPSEISFTEGEVLDVVDKSGKWWQVRTADGEVGIVPSNYLLIV--</t>
  </si>
  <si>
    <t>VAElocal_854</t>
  </si>
  <si>
    <t>VPGYHAKALYTTQTNDDDPSEISFTEGEVLDVVDNSGKWWQVRTARGETGIAPSNYLLIV--</t>
  </si>
  <si>
    <t>VAElocal_855</t>
  </si>
  <si>
    <t>VPGYKAKALYGTAPDDDDPSEISFTKGEILDIVDKQGKWWQARTADGELGIVPSNYLQII--</t>
  </si>
  <si>
    <t>VAElocal_856</t>
  </si>
  <si>
    <t>VPKHKAKALYTTAPDDDDPHEISFTKGEMLDIIDKQGKWWQVRKADGTTGIAPSNYLRLH--</t>
  </si>
  <si>
    <t>VAElocal_857</t>
  </si>
  <si>
    <t>VPLYKAKALYTTAPDDDDPSEISFTKGEVLDIVDNQGKWWQARKADGSTGIAPSNYLQLI--</t>
  </si>
  <si>
    <t>VAElocal_858</t>
  </si>
  <si>
    <t>VPPYSATALYKYQANDDDANEISFTKGEILDVYDISDDWWLVRKANGSTGIAPANYVLIGEA</t>
  </si>
  <si>
    <t>VAElocal_859</t>
  </si>
  <si>
    <t>VYGLRAAALIGTATDDDDPSEISFQKGETLNIIDSEGRWWEVRTADGEVGIAPSNYLQIVTA</t>
  </si>
  <si>
    <t>VAElocal_860</t>
  </si>
  <si>
    <t>VYGYHAKALYSKAADDDDASEISFQKGEVLEVSDIHGKWWQARTANGDTGIVPSNYLIIL-A</t>
  </si>
  <si>
    <t>VAElocal_861</t>
  </si>
  <si>
    <t>VYGYHAKALYTEAADDDDASEISFQKGEILDVVDIHGKWWQARTANGETGIVPSNYLIIV--</t>
  </si>
  <si>
    <t>VAElocal_862</t>
  </si>
  <si>
    <t>VYGYHAKALYTEAPDDDDASEISFQKGEILDIADKQGKWWQARTADGEVGIVPSNYLHLI--</t>
  </si>
  <si>
    <t>VAElocal_863</t>
  </si>
  <si>
    <t>VYGYHAKALYTEAPDDDDPSEISFQKGEVLEIADNNGKWWQARTADGEVGIVPSNYLLIV-A</t>
  </si>
  <si>
    <t>VAElocal_864</t>
  </si>
  <si>
    <t>VYGYHAKALYTTAPDDDDAHEISFQKGEVLDIVDKQGKWWQARKADGTVGIAPSNYLRLI--</t>
  </si>
  <si>
    <t>VAElocal_865</t>
  </si>
  <si>
    <t>VYGYHAKALYTTAPDDDDASEISFQKGEVLDIVDNQGKWWQARKADGEVGIAPSNYLLLI--</t>
  </si>
  <si>
    <t>VAElocal_866</t>
  </si>
  <si>
    <t>VYGYKAKALYGTAPDDDDPSEISFTKGEVLDIYDKQGKWWQARTADGELGIVPSNYLHII--</t>
  </si>
  <si>
    <t>VAElocal_867</t>
  </si>
  <si>
    <t>VYGYKAKALYKKQPNDDDASEISFEKGEVLDVVDISGKWWQARRANGSVGIVPSNYLHII--</t>
  </si>
  <si>
    <t>VAElocal_868</t>
  </si>
  <si>
    <t>VYGYKAKALYKYQANDDDASEISFSKGEVLDVVDNSGKWWQARKANGEVGIVPSNYLHII--</t>
  </si>
  <si>
    <t>VAElocal_869</t>
  </si>
  <si>
    <t>VYGYKAKALYSKQANDDDASEISFEEGEVLDVGDISGKWWQARRANGSVGIVPSNYLHIL--</t>
  </si>
  <si>
    <t>VAElocal_870</t>
  </si>
  <si>
    <t>VYGYKAKALYTTAPDDDDPSEISFTKGEILDIVDKQGKWWQARKADGEVGIVPSNYLQLI--</t>
  </si>
  <si>
    <t>VAElocal_871</t>
  </si>
  <si>
    <t>VYGYKAKALYTTQPNDDDPSEISFEKGEILDVVDISGKWWQARRADGEVGIVPSNYLLIL--</t>
  </si>
  <si>
    <t>VAElocal_872</t>
  </si>
  <si>
    <t>VYGYKAKALYTYAANDDDPSEISFTKGEVLDVVDNSGKWWQARKADGELGIVPSNYLLIL--</t>
  </si>
  <si>
    <t>VAElocal_873</t>
  </si>
  <si>
    <t>VYGYKAKALYTYAPNDDDASEISFEKGEILDIVDNSGKWWQARKADGEVGIVPSNYLLIL--</t>
  </si>
  <si>
    <t>VAElocal_874</t>
  </si>
  <si>
    <t>VYGYRAKALYGEAPDDDDASEISFQKGEILEIADKQGKWWQARTADGEVGIVPSNYLRII--</t>
  </si>
  <si>
    <t>VAElocal_875</t>
  </si>
  <si>
    <t>VYGYRAKALYGEAPDDDDASEISFQKGEILEIADKSGKWWQARRADGEVGIVPSNYLIIV--</t>
  </si>
  <si>
    <t>VAElocal_876</t>
  </si>
  <si>
    <t>VYGYRAKALYGEAPDDDDPSEISFQKGEVLEIADKHGKWWQARTADGEVGIVPSNYLLIL-A</t>
  </si>
  <si>
    <t>VAElocal_877</t>
  </si>
  <si>
    <t>VYGYRAKALYGYQPDDDDASEISFQKGEVLDIADKQGKWWQARTADGEVGIVPSNYLRIV--</t>
  </si>
  <si>
    <t>VAElocal_878</t>
  </si>
  <si>
    <t>VYGYRAKALYTEAPDDDDASEISFQKGEILEIADNSGKWWQARTADGEVGIVPSNYLRIV--</t>
  </si>
  <si>
    <t>VAElocal_879</t>
  </si>
  <si>
    <t>VYGYRAKALYTEAPDDDDASEISFQKGEVLEIVDNQGKWWQARTADGEVGIVPSNYLRLI--</t>
  </si>
  <si>
    <t>VAElocal_880</t>
  </si>
  <si>
    <t>VYGYRAKALYTEQPDDDDASEISFQKGEILDIADKSGKWWQARTADGETGIVPSNYLIIV--</t>
  </si>
  <si>
    <t>VAElocal_881</t>
  </si>
  <si>
    <t>VYGYRAKALYTTAPDDDDASEISFQKGETLDIVDKQGKWWQAKTADGTVGIAPSNYLLLI--</t>
  </si>
  <si>
    <t>VAElocal_882</t>
  </si>
  <si>
    <t>VYGYRAKALYTTAPDDDDASEISFQKGETLEIADNNGKWWQARTADGEVGIAPSNYLLII--</t>
  </si>
  <si>
    <t>VAElocal_883</t>
  </si>
  <si>
    <t>VYGYRAKALYTYAADDDDASEISFQKGEILDVVDIHGKWWQARRADGEVGIVPSNYLIII--</t>
  </si>
  <si>
    <t>VAElocal_884</t>
  </si>
  <si>
    <t>VYGYRAKALYTYAADDDDASEISFQKGEVLDVVDKHGKWWQARRADGETGIVPSNYLIIL--</t>
  </si>
  <si>
    <t>VAElocal_885</t>
  </si>
  <si>
    <t>VYGYRAKALYTYQPDDDDASEISFQKGEVLDIVDKHGKWWQARTADGEVGIVPSNYLIII--</t>
  </si>
  <si>
    <t>VAElocal_886</t>
  </si>
  <si>
    <t>VYGYRAKALYTYQTDDDDASEISFQKGEVLDIVDKNGKWWQARTADGETGIVPSNYLRII--</t>
  </si>
  <si>
    <t>VAElocal_887</t>
  </si>
  <si>
    <t>VYGYYAKALYGYAADDDDASEISFQKGEVLDVIDKSGKWWQVRTAEGETGIVPSNYLRIV--</t>
  </si>
  <si>
    <t>VAElocal_888</t>
  </si>
  <si>
    <t>VYMYKAKALYTTAPDDDDPNEISFSKGEVLDIVDNQGKWWQARKADGSVGIAPSNYLQLI--</t>
  </si>
  <si>
    <t>VAElocal_889</t>
  </si>
  <si>
    <t>VYPYIVRAIYAYDANPDDANEISFPKGDIMEISDVSGRWWEARKATSQTGIEPSNYLILI--</t>
  </si>
  <si>
    <t>VAElocal_890</t>
  </si>
  <si>
    <t>VYPYRAKAIYSYDANPDDANEISFPKHEILEISDVSGRWWQARKAGGDTGIAPSNYLILL--</t>
  </si>
  <si>
    <t>VAElocal_891</t>
  </si>
  <si>
    <t>VYPYRVKAIYAYDANPDDANEISFPKGDILEISDVSGRWWQARKAGSQTGIAPSNYLILS--</t>
  </si>
  <si>
    <t>VAElocal_892</t>
  </si>
  <si>
    <t>VYPYRVRAIYEYTANPDDANEISFPKGDIMEISDVSGRWWEARKATSQTGIAPSNYLILS--</t>
  </si>
  <si>
    <t>VAElocal_893</t>
  </si>
  <si>
    <t>VYPYRVRIIYAYDANPDDANEISFPKGDILEISDVSGRWWRARKATGQTGIAPSNYLILS--</t>
  </si>
  <si>
    <t>VAElocal_894</t>
  </si>
  <si>
    <t>VYPYRVRIIYAYDANPDDANEISFPLGDIMEISDVSGRWWQARKATSQTGIAPSNYLILS--</t>
  </si>
  <si>
    <t>VAElocal_895</t>
  </si>
  <si>
    <t>WFPYKAKALYSYQADDDDIYEISFTKGEILDVGDISGRWWKARRANGEVGIIPSNYVQLDED</t>
  </si>
  <si>
    <t>bmDCA9_0</t>
  </si>
  <si>
    <t>bmDCA9_1</t>
  </si>
  <si>
    <t>DEGKTVTARYDYEAAADDDTEQMFPEGAKIIEIEVVSDWWTGVYASGEKGLFPANYVRLN--</t>
  </si>
  <si>
    <t>bmDCA9_2</t>
  </si>
  <si>
    <t>GKGRTVEAIYDYEAAEDDDTELGFKEGDIITNIEMVCDWWSGELARGQSGLFPANYVLLQE-</t>
  </si>
  <si>
    <t>bmDCA9_3</t>
  </si>
  <si>
    <t>AAGVTAIAEYDYEAAEDDDNEISFGEGDVIENIEFPDWWWQGRLANGASGLFPSNYVKLQQ-</t>
  </si>
  <si>
    <t>bmDCA9_4</t>
  </si>
  <si>
    <t>GKGYTAVALFDYEAAEDDDNEISFVEGELITQIRFVSDWWQGRYAQGEAGLFPSNYVELTA-</t>
  </si>
  <si>
    <t>bmDCA9_5</t>
  </si>
  <si>
    <t>DQGPTATALFDYEAAEDDDNEISFNEGAIITNIDFADNWWEGGYANGQTGLFPSNYVQLD--</t>
  </si>
  <si>
    <t>bmDCA9_6</t>
  </si>
  <si>
    <t>VHGQRAIALFDYEAKEDDDNELSFP-GDIITIIEFLDDWWRGKYAYGITGLFPSNYVQLLE-</t>
  </si>
  <si>
    <t>bmDCA9_7</t>
  </si>
  <si>
    <t>VSGMKAQAQWHYEAEEDDDNEESFPMGAKITDIEFRDDWWSGVYAQGERGLFPSNYVELIE-</t>
  </si>
  <si>
    <t>bmDCA9_8</t>
  </si>
  <si>
    <t>DQGITATAQYDYEAAEDDENEISFPVGARITDIEFIDDW-SGVYA-GHKGLFPANYVNLGE-</t>
  </si>
  <si>
    <t>bmDCA9_9</t>
  </si>
  <si>
    <t>SAGATAIALYDYEAAEDDENEISFPEDAVITDIEKISDWWKGTYASGQYGLFPANYVELK--</t>
  </si>
  <si>
    <t>bmDCA9_10</t>
  </si>
  <si>
    <t>GYGTTATAEYDYEAAEDDDNEHSFPEGAIIVDIEVPSDWWQGTYAAGKTGLFPANYVDLN--</t>
  </si>
  <si>
    <t>bmDCA9_11</t>
  </si>
  <si>
    <t>DGGHTARAQYDYE-AEDDDNELILPEGALITDIEQVDDWWSGTYAPGKRGLFPANYVELEE-</t>
  </si>
  <si>
    <t>bmDCA9_12</t>
  </si>
  <si>
    <t>AEGITAVAQYDYEAAEDDDNEIEFKEGNLITEIEFLDDWWFGTAADGKTFLFPANYVELNG-</t>
  </si>
  <si>
    <t>bmDCA9_13</t>
  </si>
  <si>
    <t>GAGITAVAQYDYEAAEDDDNELTFPEGAKIINIEFPDDWWQGIYASGKVGLFPANYVELQK-</t>
  </si>
  <si>
    <t>bmDCA9_14</t>
  </si>
  <si>
    <t>GHVPTATALYDYEAAEDDDNELTFPEGAHITNIDFPSDWWKGVYANGNQGLFPANYVELQE-</t>
  </si>
  <si>
    <t>bmDCA9_15</t>
  </si>
  <si>
    <t>VAGRTATALYDYEAGEDDDNELSFPENAIITNIDFVDDWWMGEYADGQSGLFPANYVEVQE-</t>
  </si>
  <si>
    <t>bmDCA9_16</t>
  </si>
  <si>
    <t>GWGPTATANYDYEAAEDDDNELSFPEGAMINNIDFVDDWWHGTYAHGQVGLFPAMYVMV-E-</t>
  </si>
  <si>
    <t>bmDCA9_17</t>
  </si>
  <si>
    <t>DQGVTATALYDYEADEDDDNELSFREGAIITNIDFVDDWWSGTYAMGQSGLFPSSYVQRQE-</t>
  </si>
  <si>
    <t>bmDCA9_18</t>
  </si>
  <si>
    <t>QNGRTATALYDYEAAEDDDNELSFKEGAKITNIDFPDDWWSGTYAHGKSGLFPYTYVQANE-</t>
  </si>
  <si>
    <t>bmDCA9_19</t>
  </si>
  <si>
    <t>AKGETATAEYDYEAAEDDDNELSFPEGAIITNIEFPDDWWQGGYANGKSGLFPAIYVELIE-</t>
  </si>
  <si>
    <t>bmDCA9_20</t>
  </si>
  <si>
    <t>GGGVCAIAEYDYEAAEDDDNELSFKEGAIITNIEFVADWWTGELANGKIGLFPASYVELLE-</t>
  </si>
  <si>
    <t>bmDCA9_21</t>
  </si>
  <si>
    <t>SVGETATALYDYEAAEDDDNEISFPEGTRITNIEFVDDWWRGFYACGKTGLFPGNYVQLLEE</t>
  </si>
  <si>
    <t>bmDCA9_22</t>
  </si>
  <si>
    <t>DHGRQARALYDYEAAEDDDNELSFPEGELITNIEFIDDWWSGKYADGYYFLFPSNYVELIL-</t>
  </si>
  <si>
    <t>bmDCA9_23</t>
  </si>
  <si>
    <t>GGGLTARALYDYEAAEDDDNEMAFREGKIITNIQFVDDWWTGTNASGQSGLFPANYVELLED</t>
  </si>
  <si>
    <t>bmDCA9_24</t>
  </si>
  <si>
    <t>SKGRTAFALYDYERAEDDDNELNFKEGAYITEIEFVDDWWIGTYAAGEKGLFPANYVELQDD</t>
  </si>
  <si>
    <t>bmDCA9_25</t>
  </si>
  <si>
    <t>DMGPTAIALYDYEKAEDDDNEISFSEGANITEIEFVDDWWSGSDAFGNSGLFPSNYVELDPF</t>
  </si>
  <si>
    <t>bmDCA9_26</t>
  </si>
  <si>
    <t>DQGPQAIALYDYEAAEDDDNEISFKEGDRITQIEFVDDWWQGEDAQRYTGLFPANYVELYV-</t>
  </si>
  <si>
    <t>bmDCA9_27</t>
  </si>
  <si>
    <t>DQGITAFALYDYEAAEDDDNEISFVEGQHITDIEFVDDWWQGGNAQGANGLFPANYVELVT-</t>
  </si>
  <si>
    <t>bmDCA9_28</t>
  </si>
  <si>
    <t>DPGITAMALYDYEAAEDDENEINFPEGYKITNI-FVDDWWTGTAARGKTGLFPANYVQLND-</t>
  </si>
  <si>
    <t>bmDCA9_29</t>
  </si>
  <si>
    <t>ERGHRAVAGYDYEAAEDDDNEIEFKEGDYITNIDFTDDWWTGTYANGKSGLFPSNYVQLVE-</t>
  </si>
  <si>
    <t>bmDCA9_30</t>
  </si>
  <si>
    <t>AKGIVAIAQYDYEAAEDDDLEVSFSEGDIITNIPFVDDWWRGRAAKGARGLFPANYVELNQ-</t>
  </si>
  <si>
    <t>bmDCA9_31</t>
  </si>
  <si>
    <t>CHGIRAKALYDYEAAEDDDGELNFKEGEKITHIAYPDDWWRGKCAAGAFGLFPCNYVELLLA</t>
  </si>
  <si>
    <t>bmDCA9_32</t>
  </si>
  <si>
    <t>SLGPTCHALYDYDAQEDDDGELSFFGGDALEHIQ-IDGWWVGRCATGQPGMFPSNYVQL---</t>
  </si>
  <si>
    <t>bmDCA9_33</t>
  </si>
  <si>
    <t>PDAPTATALYDYEKMDDDRNELSFCEGDPVERITFVSIWWQMRNADGTNGLFPANY-QLQ--</t>
  </si>
  <si>
    <t>bmDCA9_34</t>
  </si>
  <si>
    <t>GTGITAIALGDAEMAEDDDNELPFREGASVQIIRFVDGWWAGELANGWKGLFPAYYVELDE-</t>
  </si>
  <si>
    <t>bmDCA9_35</t>
  </si>
  <si>
    <t>CEGGRAIMEFDYDAAEDDDNEISFKEGDLIVDIAFVDDWWQGTLARGEKGLFHANFVELL--</t>
  </si>
  <si>
    <t>bmDCA9_36</t>
  </si>
  <si>
    <t>TEYYRANWEYDYEAAEDDENEITFKEGDRLVNIEFVDDWWSGTIAHGKKGLFLANFVELVV-</t>
  </si>
  <si>
    <t>bmDCA9_37</t>
  </si>
  <si>
    <t>GSGPTAKAVYDYEAAEDDQNEISFEEGAIIVNIDFVDDWWEGTNATGQRGIFKANYVELLED</t>
  </si>
  <si>
    <t>bmDCA9_38</t>
  </si>
  <si>
    <t>DSGQFAIAEYDYEAAEDDLMEISFAEYAQITNIEFQDDWWKGAEAGGRCGMFPANYVELQED</t>
  </si>
  <si>
    <t>bmDCA9_39</t>
  </si>
  <si>
    <t>NGGVRAVALYDYEAAEDDENELSFRENALITNIDMVDDWWEGVYASGRS-IFPANYVELEP-</t>
  </si>
  <si>
    <t>bmDCA9_40</t>
  </si>
  <si>
    <t>RTGITAVAEYDYEAAEDDDNELSFPENAWITNIDFSDDWW-GTYAHGQVQLFPANYVMLFEK</t>
  </si>
  <si>
    <t>bmDCA9_41</t>
  </si>
  <si>
    <t>GGGPTATAEYEYEAAEDDDNELSFPEGAQITNITFDDDWWHGGYANGQKGLFPANYVELQEG</t>
  </si>
  <si>
    <t>bmDCA9_42</t>
  </si>
  <si>
    <t>GIGSTAVAQYEYEAAEDDDNELSFPENAKIINIEFADDWWSGHYASGRSGLFPANYVELAEG</t>
  </si>
  <si>
    <t>bmDCA9_43</t>
  </si>
  <si>
    <t>GEGRTAIAVYDYEAAEDDDNELSFPEGAYIYEIEFAHDWWSGRLANGKVGLFPANYVELVES</t>
  </si>
  <si>
    <t>bmDCA9_44</t>
  </si>
  <si>
    <t>DEGLKAIAIYDVEAVEDDDDELSFSEGDRIVLIEFTSDWWHGFDANGRSGLFPANYVILL--</t>
  </si>
  <si>
    <t>bmDCA9_45</t>
  </si>
  <si>
    <t>SHGEHAKAMYDLEASEDDSTE-NFKEGDEIINIDKVSDWWTGELANGKKGLFPANYVELQ--</t>
  </si>
  <si>
    <t>bmDCA9_46</t>
  </si>
  <si>
    <t>GKGVAAVALYDYDAQEDDEDELSFREGDRITEIEKVNDWWKGEAANGREGLFPANYVKPL--</t>
  </si>
  <si>
    <t>bmDCA9_47</t>
  </si>
  <si>
    <t>MEGKFVVALYDYEAAEDDDDELMFEEGDRIVEIDFGADWWVGVNAHGQVGLFPANYVRLDED</t>
  </si>
  <si>
    <t>bmDCA9_48</t>
  </si>
  <si>
    <t>VLGPTAEALYDYEAGEDDDNELCFVEGALIVNIEFVSDWWRGTVADGQYGLFPGNYVKLLK-</t>
  </si>
  <si>
    <t>bmDCA9_49</t>
  </si>
  <si>
    <t>SPGKTNEAIYWYEAREDDDNEISFKEGARIVNIEFVSDWWVGTAAPGRHGLFPANYVQLD-N</t>
  </si>
  <si>
    <t>bmDCA9_50</t>
  </si>
  <si>
    <t>GGGETAVAIYDYEAQEDDDNELSFTEGAQITNIEFPDGWWQGKYAGGRCGLFPSNYVMLTL-</t>
  </si>
  <si>
    <t>bmDCA9_51</t>
  </si>
  <si>
    <t>GQGPTARVLYDLEAAEDDDNELNNPEGAVITEIEQIDDWWMGAYANGKEGLFPANYVELVKE</t>
  </si>
  <si>
    <t>bmDCA9_52</t>
  </si>
  <si>
    <t>GGGITAVYLYDYEAAEDDDNELTFPEGAAITQIEFADDWWKGGYANGGMGLFPANYVELAQ-</t>
  </si>
  <si>
    <t>bmDCA9_53</t>
  </si>
  <si>
    <t>GKGITAQVLYDYEAAEDDDNEISFPEEAIITNIEFVDGWWQGTYAKGKAGLFPANYVELQQ-</t>
  </si>
  <si>
    <t>bmDCA9_54</t>
  </si>
  <si>
    <t>DNGTTAVAQYDYEAAEDDDNEISFFEGATITNIEFVDDWWFGTYAAGQYGLFPANYVELVES</t>
  </si>
  <si>
    <t>bmDCA9_55</t>
  </si>
  <si>
    <t>DQGPTATAQYDYERAEDDGNEITFPEGDEITNIEFVDDWWQGTNANGSSGLFPSNYVKLDQ-</t>
  </si>
  <si>
    <t>bmDCA9_56</t>
  </si>
  <si>
    <t>GSGVTARVEYDYEPAEDDDNEIKLVEGEYIQQIEFVDGWWQGTNANGQMGLFPSNRVDLLP-</t>
  </si>
  <si>
    <t>bmDCA9_57</t>
  </si>
  <si>
    <t>DQGRVADVLYDYEAAEDDDNEISLNEGDVITHIEFADGWWTGTDARGKSGLFPMNFV-LQP-</t>
  </si>
  <si>
    <t>bmDCA9_58</t>
  </si>
  <si>
    <t>SGGILAVVEYDYEAAEDDDNEITLTEGYLITKIEFVDGWWLGTAAGGEKGLFPGNYPSLLEA</t>
  </si>
  <si>
    <t>bmDCA9_59</t>
  </si>
  <si>
    <t>GSMITALVQFEYEAAEDDPNEIMLPEGAYITEIEFDDGWWQGEAASGKKGLFPANYSTLVEE</t>
  </si>
  <si>
    <t>bmDCA9_60</t>
  </si>
  <si>
    <t>DDFHRAVVQFSYVAVEDDENEIEHNEGDLITEIEFDDGWWSGSNACGQEGLFPANYPKLQEL</t>
  </si>
  <si>
    <t>bmDCA9_61</t>
  </si>
  <si>
    <t>DDKAGATALYDYTAGEDDDCELGFKEGDTIQDIEFVSEWWSGKAAKGQSGLFPANYIELVED</t>
  </si>
  <si>
    <t>bmDCA9_62</t>
  </si>
  <si>
    <t>GGGLLARALYDYEAPEDDSSELSFSEGDEITFQKFASLWWQGLEANGRRGLFPANYVELVE-</t>
  </si>
  <si>
    <t>bmDCA9_63</t>
  </si>
  <si>
    <t>PAGPQAEAIYDYDAGEDDENEISHPEGDRVLDIEMISSWLTGEYANGQVGLFPANYVKLA--</t>
  </si>
  <si>
    <t>bmDCA9_64</t>
  </si>
  <si>
    <t>GGGPSAVAEYDYDAAEDDANEITFREGDYITEIEFVDSWWKGLIANGQVGLFPANYVKLQ--</t>
  </si>
  <si>
    <t>bmDCA9_65</t>
  </si>
  <si>
    <t>GQGITAIAEYDYEKGEDDNNEIGFSEGDLIEVIEFVDDWWQGRDANGEHGLFPANYVELQ--</t>
  </si>
  <si>
    <t>bmDCA9_66</t>
  </si>
  <si>
    <t>DKGVVAKALYDYEAQEDDENEMGFPEGDQITNIDFVDDWWSGEHADGWKGLFPANYVELQE-</t>
  </si>
  <si>
    <t>bmDCA9_67</t>
  </si>
  <si>
    <t>GQGSYAVAEYDYEANEDDENEINKVEGFLITVIDKVDDGWSGTNADGEKGLFPAWYVELLES</t>
  </si>
  <si>
    <t>bmDCA9_68</t>
  </si>
  <si>
    <t>DQGVRAIVVYDYEKAEDDDNEITVVEGNGITNIEFVDDWWQGTGAKGRSGLFPATYVELIE-</t>
  </si>
  <si>
    <t>bmDCA9_69</t>
  </si>
  <si>
    <t>SEGLNATVLYDYEKAEDDDNEITLQEGERVTDIEFISDWWKGKGAKGRVGLFPANYVELNE-</t>
  </si>
  <si>
    <t>bmDCA9_70</t>
  </si>
  <si>
    <t>PEGNTAIAQYDYESAEDDDNEISLKEGARVTNIEFTDDWWVGEHAHGMFGLFPANYVVLQ--</t>
  </si>
  <si>
    <t>bmDCA9_71</t>
  </si>
  <si>
    <t>GKGRTATAAYDYEAAEDDDNELSDHEGARITNIE-TSDWWEGTLAPGKEGLFPANYVELVK-</t>
  </si>
  <si>
    <t>bmDCA9_72</t>
  </si>
  <si>
    <t>AEGIWAVAVYDYDAAEDDPNDLSLREGARITTIEDVDDLWDGRAADGRKGLFPSNYVEVWEG</t>
  </si>
  <si>
    <t>bmDCA9_73</t>
  </si>
  <si>
    <t>E-GVLAIVMFDYIAYEDDENELHLTEGEVVTQIEFADNWWQGVDATGYTGLFPANYVEESEE</t>
  </si>
  <si>
    <t>bmDCA9_74</t>
  </si>
  <si>
    <t>QQGIVAKVQYAYEKAEDDFNEINLVEGEFVIQIEKMDGWWSGTNAQGQIGLFPKSRVELVEP</t>
  </si>
  <si>
    <t>bmDCA9_75</t>
  </si>
  <si>
    <t>HIGITAVVLYGYEAAEDDENEISLVEGEIWIQIEYDNGWWKGTNADGEAGEFPARYVRLREE</t>
  </si>
  <si>
    <t>bmDCA9_76</t>
  </si>
  <si>
    <t>SSGLRAVVMFDYEAAEDDDNEITLVEGEYVTVIEKGNDWWMGVNASGESGSFPSNYVKLVP-</t>
  </si>
  <si>
    <t>bmDCA9_77</t>
  </si>
  <si>
    <t>DLGEYAIVQYDYEKAEDDDNEISLPENEKVVEIEAVSDWWHGTNAACQFGVFPDNYVQPQGI</t>
  </si>
  <si>
    <t>bmDCA9_78</t>
  </si>
  <si>
    <t>DRGISAIVLYDYEAAEDDDNEISLIEGQKITHIEEVAQWWRGRNAHGCEGVFPSNYVGL-EL</t>
  </si>
  <si>
    <t>bmDCA9_79</t>
  </si>
  <si>
    <t>GEGPSARVQYPLEAAEDDDNELALVEGEIVTNIWEVDGWWSGELAHGKNGLFPNNFVQVIN-</t>
  </si>
  <si>
    <t>bmDCA9_80</t>
  </si>
  <si>
    <t>GVGEKAVVRYDYTPGEDDDNEIE-LEGEVVTILDFFDGWCQGINAQGLAGMFPANCVK-LQ-</t>
  </si>
  <si>
    <t>bmDCA9_81</t>
  </si>
  <si>
    <t>PVVRPYYAVYKYPPAEDDDNEIEYERGDHIAVNAIFDGWAQGVNASGHFGLCPINFLNANER</t>
  </si>
  <si>
    <t>bmDCA9_82</t>
  </si>
  <si>
    <t>PQTRFAKAQYPYEAATDDDDEITIAEGKLICNIEGHDGWWMGNAAHGPIGQFPSNYVEMIEA</t>
  </si>
  <si>
    <t>bmDCA9_83</t>
  </si>
  <si>
    <t>NGCRKMKAEYDFEAAEDDDNELT-WESDIITVIAQLDGWWRGELANGHVGLFPENYVEKIRF</t>
  </si>
  <si>
    <t>bmDCA9_84</t>
  </si>
  <si>
    <t>VSGETATALYDYEAAEDDDPEIDLSKGDVVTELECPDGWWSGW-ANGEQGLFPANYVQLIG-</t>
  </si>
  <si>
    <t>bmDCA9_85</t>
  </si>
  <si>
    <t>SEGETATALYDYEAAEDDDNEITFKEGDKIINIEFNGDWWVGFNANGQFGLFPANYVQLD--</t>
  </si>
  <si>
    <t>bmDCA9_86</t>
  </si>
  <si>
    <t>GSGETAVAQYDYHKAEDDDNDISFQEGQKIKNIEFVSDWWHGSLARGTKGLFPANYVKLL-S</t>
  </si>
  <si>
    <t>bmDCA9_87</t>
  </si>
  <si>
    <t>AEGCTACAFYDYWAGEDDDNELTFPEGDRIGGIEFPDDWWKGRYAKGQEGLFPANYVALDVY</t>
  </si>
  <si>
    <t>bmDCA9_88</t>
  </si>
  <si>
    <t>GAGKTAIAQYDYEAAEDDDNELTIPEGSKITNIEFVSDWWSGVYAHGSSGLFPKNYVQLNE-</t>
  </si>
  <si>
    <t>bmDCA9_89</t>
  </si>
  <si>
    <t>GGGAVAIAQYDYEAAEDDDNEMSFVEGAHITNIEFVDDMWSGTYADGHVGLFPANYVQLHE-</t>
  </si>
  <si>
    <t>bmDCA9_90</t>
  </si>
  <si>
    <t>DKGVTAVAQYDYEAAEDDDNEISLVEGARITNIEFIDDWWSGTSAHGKTGMFPANYVQL---</t>
  </si>
  <si>
    <t>bmDCA9_91</t>
  </si>
  <si>
    <t>DEGEWAVRLYDYEAAEDDDNEITFREGQRITNIE-VSDWWSGEVAKGLRGLFPANYVELQE-</t>
  </si>
  <si>
    <t>bmDCA9_92</t>
  </si>
  <si>
    <t>WGGCWAIVLYYTEAPEDDDNELTLAEGHKITDIEFISDWWQGTGAGGQQGLFPANYVELVV-</t>
  </si>
  <si>
    <t>bmDCA9_93</t>
  </si>
  <si>
    <t>DGGEKAIALYDVAAWEDDDNEIQLKEGERIEEIEFNSDWWQGVCAHGKQGLVPANYVKLRDS</t>
  </si>
  <si>
    <t>bmDCA9_94</t>
  </si>
  <si>
    <t>PFGPYAVALYDYAAEEDDDDELANPEGARILIIERASDWWTGE-ACGHKGLFPANYVK-QA-</t>
  </si>
  <si>
    <t>bmDCA9_95</t>
  </si>
  <si>
    <t>GVLVRATALYDYQAKKDDADELSKEAGQRITVTPRMYGWWRGETAQGREGVFPDNYVDVI--</t>
  </si>
  <si>
    <t>bmDCA9_96</t>
  </si>
  <si>
    <t>LGGETVTALYDYDATNDDTDDLSFRAGQRIIVIDQSQDYWNGEIAGGRQGSFPSNYVQLV--</t>
  </si>
  <si>
    <t>bmDCA9_97</t>
  </si>
  <si>
    <t>CQNETETALYDYEAQRDDEADLSFGRGFWIEVVARTDDGWAGILATDRTGLFPSNYVQKCIE</t>
  </si>
  <si>
    <t>bmDCA9_98</t>
  </si>
  <si>
    <t>VQLPYVTALYDFFSQEDDYGDLPFKAGERIEVLMRLTMWWDGKLALCRQGWFPYNYVHETDA</t>
  </si>
  <si>
    <t>bmDCA9_99</t>
  </si>
  <si>
    <t>SGHSRVRALWDFDGDDDDRGDLNFKAGDVIEYVEQTNDWWTGDNARGRQGLFPSNYVEKLPP</t>
  </si>
  <si>
    <t>bmDCA9_100</t>
  </si>
  <si>
    <t>SATVQVVALYDYNGQADDAGDLSFDKGDVIEIVAKTNDWWTGRCANGREGQFPSNYVEVVYN</t>
  </si>
  <si>
    <t>bmDCA9_101</t>
  </si>
  <si>
    <t>QRVQDVQALYSYGAQEDDPNDLSFSEGDIIEIVLRT-DWWTGLLANIQQGWFPSNYVQSLPI</t>
  </si>
  <si>
    <t>bmDCA9_102</t>
  </si>
  <si>
    <t>GGEGTAVALY-YQADGDDHGDLSFAEGDRIIVTEKSNDWWTGKIANKNHGIFPANYVLIEAV</t>
  </si>
  <si>
    <t>bmDCA9_103</t>
  </si>
  <si>
    <t>GRPPKAIALYEYEAKEDDLGDLSFKEGDRITIIDYSSDWWTGTVANGKIGMFPSNYVEAM--</t>
  </si>
  <si>
    <t>bmDCA9_104</t>
  </si>
  <si>
    <t>EEGEWAEAVYDYDSGEDDPGDLNFNMGDVIQVVEQTSDWWTGTVATGRKGIFPSNYVKAL--</t>
  </si>
  <si>
    <t>bmDCA9_105</t>
  </si>
  <si>
    <t>PGEPYAVAVYDYRAFEDDDGDLGFRVGDVITVIEKQNDWWTGKCANGIVGIFPGNYVQMP--</t>
  </si>
  <si>
    <t>bmDCA9_106</t>
  </si>
  <si>
    <t>GAGCKVNALYDYRSDEDDSGDLSFCYGDHIEVLERAFQWWDGRHANGYTGIFPSNYVQKI--</t>
  </si>
  <si>
    <t>bmDCA9_107</t>
  </si>
  <si>
    <t>PTDERVMALYDHDGEDDDATDLAFRKGDTISVLEYTNTWWMGRCADGLRGIFPSNYVWKV-S</t>
  </si>
  <si>
    <t>bmDCA9_108</t>
  </si>
  <si>
    <t>PPRETVRALYDYACQRDDNGDLSFKKGDRIKVITKLANWWTGYCAAGRKGIFPANYVKPI--</t>
  </si>
  <si>
    <t>bmDCA9_109</t>
  </si>
  <si>
    <t>SNITACIAWYSSRSDQDDPGDLHFKKGDVIQVTENIDTWYRGVIANAYEGIFPASYVKKL--</t>
  </si>
  <si>
    <t>bmDCA9_110</t>
  </si>
  <si>
    <t>PVTSTATADYDYMPQADDDGDLSFKCDPQITVITKTADWFEGKIANARQGVFPGNYVNRK--</t>
  </si>
  <si>
    <t>bmDCA9_111</t>
  </si>
  <si>
    <t>VSEQLVSAIYDYEAIEDDSGDLSFKETDVITVIEKTDDWDTGELAGTKPGIFPANYVQLA--</t>
  </si>
  <si>
    <t>bmDCA9_112</t>
  </si>
  <si>
    <t>YMVPYAVALYDWEA-GDDDGDLSFKEGDKIDLLSKADEWDTGRIANLREGLFPANYVQLV--</t>
  </si>
  <si>
    <t>bmDCA9_113</t>
  </si>
  <si>
    <t>GKAPTCVALYDFPGTQDDIGDLGFKKGDVIKILKKTDCWFTGSLAGNREGIFPANFVQLN--</t>
  </si>
  <si>
    <t>bmDCA9_114</t>
  </si>
  <si>
    <t>TGIPRVRALYPFTAIEDDPGDLTFRSGEVEVIHKKTGHWWTGFCANGATGIFPSNFVQEL-D</t>
  </si>
  <si>
    <t>bmDCA9_115</t>
  </si>
  <si>
    <t>LSGERCTFLYNFAAERDDPGDLSFEAGDVIEIVIKTFDWWTGKEAGGKTGIFPANFVKLL--</t>
  </si>
  <si>
    <t>bmDCA9_116</t>
  </si>
  <si>
    <t>QLAGLVT-LYNFSPEQDDNGDLSFGRLHTIEVHERTSDWWRGRIAGEKKGIFPSNYVKVL--</t>
  </si>
  <si>
    <t>bmDCA9_117</t>
  </si>
  <si>
    <t>AKGNVCTSLYPYQWCEDDAGDLKFSANEEI-IVDFSGDWWTGVYAGMRSGIFPANYVQVT--</t>
  </si>
  <si>
    <t>bmDCA9_118</t>
  </si>
  <si>
    <t>PAEPTVFGEYDFDADQDDPGDLSFKADGYINITERVSDWWTGRLAGPQVGIFPSNYVEFK--</t>
  </si>
  <si>
    <t>bmDCA9_119</t>
  </si>
  <si>
    <t>DAIPHVARLYDFDPHQDDPGDLGFKFLEIIEVLARTQDWWEGGKAGAKTGIFPGNYVKVME-</t>
  </si>
  <si>
    <t>bmDCA9_120</t>
  </si>
  <si>
    <t>GPQETATAAYDYNHQQDDIGDLL-AEGDRITVFEKTDDWLTGRVANGKTGMFPHNYVEL-P-</t>
  </si>
  <si>
    <t>bmDCA9_121</t>
  </si>
  <si>
    <t>DFPEWAIVMFDFIPEDDDVGDLDLKQGEKIYDIQKHNDWKTGKIALGKSGYFPANFVERVR-</t>
  </si>
  <si>
    <t>bmDCA9_122</t>
  </si>
  <si>
    <t>IGNEWAKVSYDWEPQDDDTGDRELVVGQIVEITAKNNEWWTGKIAKGKSGVFPANYVELL--</t>
  </si>
  <si>
    <t>bmDCA9_123</t>
  </si>
  <si>
    <t>EFVEYAEALYDVQPDDDDMGDVTFNAGEIQCVTKKSGDWWTGEIADGWTGIFPSNYVELI--</t>
  </si>
  <si>
    <t>bmDCA9_124</t>
  </si>
  <si>
    <t>LPPERAVALYDDTSDDDDPTDIPFKKGEVVMIVDKSSDWWTMELANGRTGIAPSNYVKGL--</t>
  </si>
  <si>
    <t>bmDCA9_125</t>
  </si>
  <si>
    <t>TYAPRRRALYAYAGDDDDAIELPFSKGEILEILDKSGKWWNIKKADGETGIAPSNYLQLL--</t>
  </si>
  <si>
    <t>bmDCA9_126</t>
  </si>
  <si>
    <t>VYLYKCVVLYEYEADDDDSDEIKNAKGEVLDIVDKSGKWWQACKADGNIGIAPSNYVQLV--</t>
  </si>
  <si>
    <t>bmDCA9_127</t>
  </si>
  <si>
    <t>ERTSFCNALYKYEANDDDETEKSFTKDETLEIADKSGKWWQAKKANGEIGQAPSNYY-LV--</t>
  </si>
  <si>
    <t>bmDCA9_128</t>
  </si>
  <si>
    <t>VDGSYCEALYDYNADDDDPGELSFRKDEILEIVAKSGKTWEHRVADGRTGWQPSNYVEKV--</t>
  </si>
  <si>
    <t>bmDCA9_129</t>
  </si>
  <si>
    <t>PFKYQAEALYDYNSQDDDPEDISFNKGEINTTNGKTGKWWGADVADGKAGIAPSNYVQIF--</t>
  </si>
  <si>
    <t>bmDCA9_130</t>
  </si>
  <si>
    <t>NHKSWVEALYPYDSMDDDPHHLSFKKGEELDILDKSGKWWQAEQANGKIGYVPSNYVKMI--</t>
  </si>
  <si>
    <t>bmDCA9_131</t>
  </si>
  <si>
    <t>PMIELVKALYDYEGVDDDAGQLPMHQGQVLYIIDKNNIWWPAEQADGVEGYIPANFVEPVNG</t>
  </si>
  <si>
    <t>bmDCA9_132</t>
  </si>
  <si>
    <t>LPTWKFHALYSYAGETDDPDELWFQMGDTLEIVDNEEVWWSAKLADGVVFGIWSAFHGRL-D</t>
  </si>
  <si>
    <t>bmDCA9_133</t>
  </si>
  <si>
    <t>VTVLNARALYNYDGDNDDLDELPVAPGDELSIIKKHEGWWAAIRAPGVI-LTPVGFLEVVME</t>
  </si>
  <si>
    <t>bmDCA9_134</t>
  </si>
  <si>
    <t>GGGEPAMVWYPFYGAEDDEDELKVAAGDAVLIVECSDDWWMARNATGMECLVPHSYLELVDG</t>
  </si>
  <si>
    <t>bmDCA9_135</t>
  </si>
  <si>
    <t>QLMFWARALQDFNGERDDPAELSANEGE-VHILEHSNKGWKARDALGGQGLVPASYLEK---</t>
  </si>
  <si>
    <t>bmDCA9_136</t>
  </si>
  <si>
    <t>VGRNNAVALFIFDGEMDDPKELALTEGDRVMTLDDSEEWWLVADALGGEGGVPASYLESFDA</t>
  </si>
  <si>
    <t>bmDCA9_137</t>
  </si>
  <si>
    <t>ETNIWGLMLYTFSPQGDDSGELSVQPKEQVIVIECSSEWWKVRNANGREGVVPSSYVTPADY</t>
  </si>
  <si>
    <t>bmDCA9_138</t>
  </si>
  <si>
    <t>PSCPQARALYSFTETYDDPCELSVSAGEVVLVVALTLEWLRVCNAQGGKGLVPTSYIEILDK</t>
  </si>
  <si>
    <t>bmDCA9_139</t>
  </si>
  <si>
    <t>ESGPQAVALYDFDGDGDDSRDLSISEGDALTILEKEEDWWMVCDAHGGEGLVPASYYEVRDG</t>
  </si>
  <si>
    <t>bmDCA9_140</t>
  </si>
  <si>
    <t>DSLKQAVVLYDFTAPSDDEDELTVSEGDKLRLLEA-DEWLKIRDASGGQGVVPASYLEISFQ</t>
  </si>
  <si>
    <t>bmDCA9_141</t>
  </si>
  <si>
    <t>QQEKMAVAIYDFEAQGDDDDELSVVEGDVLK-LEK-DEWWKCRSAGGNEGVVPANYLSLTKA</t>
  </si>
  <si>
    <t>bmDCA9_142</t>
  </si>
  <si>
    <t>DGTIHAIVLYDFFAFGDDSDEVSVTEGETLVIVDRTDEWWKCRQARGIVGFVPASYLERTGG</t>
  </si>
  <si>
    <t>bmDCA9_143</t>
  </si>
  <si>
    <t>KQEEKAKVLYTFAAEGDDSDELSVVRGEELVILDKSMEWWKCRNAGGEEGIVPASYLELVKE</t>
  </si>
  <si>
    <t>bmDCA9_144</t>
  </si>
  <si>
    <t>GAKEMGKALYDFAAQGDDADELSISRGELLEILDKDTGWWKCRHAGIEEGIVPAAYLELTQS</t>
  </si>
  <si>
    <t>bmDCA9_145</t>
  </si>
  <si>
    <t>PKLI-AKVLYSYTAQVDDNDEHTLVEGDVLEIVEKSDDWWKVRNAGCEEFIVPANYLELVGA</t>
  </si>
  <si>
    <t>bmDCA9_146</t>
  </si>
  <si>
    <t>PAEVCAKVLLDYSA-QDDADELSVSEEAFVYIVDFSEDWWKMRQAGGSVGLVPASYVEELQA</t>
  </si>
  <si>
    <t>bmDCA9_147</t>
  </si>
  <si>
    <t>VDREKANVNDDYSASGDDPDELTVNEDTTHDVLDRSKRWWKFQCAYGTAGVVPAQYNEILPE</t>
  </si>
  <si>
    <t>bmDCA9_148</t>
  </si>
  <si>
    <t>KDGFGAKAGLDFEATGDDDDEISVKEHEYLIQIDRSDDWWLVNNAKGEVGLVPAQYVEVGSG</t>
  </si>
  <si>
    <t>bmDCA9_149</t>
  </si>
  <si>
    <t>GGGQQAIANFDYQAWEDDPNEMSMREGEVVLVIDDSSDRWQGRKADGREGVVPANYLELG-T</t>
  </si>
  <si>
    <t>bmDCA9_150</t>
  </si>
  <si>
    <t>TEGPVAIASYDYEAAEDDENEIVADKWEQIALIEKSDDWWTGIGADGEIGLCPANYVELAE-</t>
  </si>
  <si>
    <t>bmDCA9_151</t>
  </si>
  <si>
    <t>DMGRRAIALYDYEAMEDDENEISFAEGDALVKIDDSKDWWQCRIACGEYGIFPANYVEVIQ-</t>
  </si>
  <si>
    <t>bmDCA9_152</t>
  </si>
  <si>
    <t>D-KHVAKADYDYEAAEDDPNEISFAEGETFECIEEVDDWWLGNWAFGVAGLFPANY-DLV--</t>
  </si>
  <si>
    <t>bmDCA9_153</t>
  </si>
  <si>
    <t>GQGVTAIAIWDYETAEDDDNELTFSKGAKTTNIEFVDDWWMGTFAQGKTGLFPASYQRLFDD</t>
  </si>
  <si>
    <t>bmDCA9_154</t>
  </si>
  <si>
    <t>ETGISAIAEYDYADAEDDANEIPFRTGDKIVNIELVDDWW-GAAANGH-GLFPADYTELQGI</t>
  </si>
  <si>
    <t>bmDCA9_155</t>
  </si>
  <si>
    <t>DMGVCAKAQYDYEADEDDDNEITFVDGAIILQIEQVDDWWSGTTANGITGLFPANYTWLIED</t>
  </si>
  <si>
    <t>bmDCA9_156</t>
  </si>
  <si>
    <t>TIGISAVAEYDYEAAEDDDNEITYVENVKIVCIEDVSDWWQGTYAAGTVGLFPKNYCNLNTS</t>
  </si>
  <si>
    <t>bmDCA9_157</t>
  </si>
  <si>
    <t>D-GKVAKALYDYEAAEDDENEISFKEGEYIDVIEFPSKWWQGTYAQGPRG-FPANYVKLF--</t>
  </si>
  <si>
    <t>bmDCA9_158</t>
  </si>
  <si>
    <t>DQGIRAVALYDY-AAEDDRNELSFPKGAIIEQIEFESLWWEGTCAKGRAGTFPANYVELL--</t>
  </si>
  <si>
    <t>bmDCA9_159</t>
  </si>
  <si>
    <t>QGTLIAKALYDYVAQEDDDNELSFRCGEIIDILDTSPKWWSGKTADGSFGFMPSNYVELI--</t>
  </si>
  <si>
    <t>bmDCA9_160</t>
  </si>
  <si>
    <t>PEVIRAIALYMYNAQEDDDGELSFSEGEQLEILDASIDWWTARNANGREGLVPANYLELV-E</t>
  </si>
  <si>
    <t>bmDCA9_161</t>
  </si>
  <si>
    <t>STTHFAKALSNYNAQTDDNEEISFGENLCLEILDTS-DWWHARYADDMLGIAPANYVELAQL</t>
  </si>
  <si>
    <t>bmDCA9_162</t>
  </si>
  <si>
    <t>MFESKYVVLYAYTPQTDDAEEINMAEDNTLTVSDKSGIWWLVRKAWSQEKIAPANYLELVER</t>
  </si>
  <si>
    <t>bmDCA9_163</t>
  </si>
  <si>
    <t>SYVYKAKNLYEYQRQTDDWEEVSIAEDAVLAVYDLSDDWTLVCVATGDAGFAGANYIERAPF</t>
  </si>
  <si>
    <t>bmDCA9_164</t>
  </si>
  <si>
    <t>VPISKAKMLYEYTRQTDDPEEVTFQEDATLCVYDTSDDWILVGCADPDFGFAPANYIHIAE-</t>
  </si>
  <si>
    <t>bmDCA9_165</t>
  </si>
  <si>
    <t>SPTDQANSLYEYTRQTDDEEEHPATIDAVLRVYDTSDRWALVGSATGEFGFAPANHIELDSA</t>
  </si>
  <si>
    <t>bmDCA9_166</t>
  </si>
  <si>
    <t>HPTSGVAALYDYTRQTDDDEELSFPADAVL-VYDTSDDWTLVGLAAGEYGFAPGNYIEIAGA</t>
  </si>
  <si>
    <t>bmDCA9_167</t>
  </si>
  <si>
    <t>YPVYSARALWEYTRQTDDDEEVEFSKDAVLDVYDTSDDWWLVGDATDEYGFAPANYIELQDY</t>
  </si>
  <si>
    <t>bmDCA9_168</t>
  </si>
  <si>
    <t>AHIRQAKALYDYTRQTDDDEEITFNEDAKLVVYDTSDDWWLVGVACDEYGFAVANYIELKQA</t>
  </si>
  <si>
    <t>bmDCA9_169</t>
  </si>
  <si>
    <t>CTTFQAKALYDYTRQTDDDEELTFKEDAILDVYDTSDDWTLVGVASGEYGFARANYIERQEG</t>
  </si>
  <si>
    <t>bmDCA9_170</t>
  </si>
  <si>
    <t>QPIGHATALYDYTRQTDDDEELSFDEDARLDVYDTSDDWILVG-A-GDYGFAISNYIGSEGT</t>
  </si>
  <si>
    <t>bmDCA9_171</t>
  </si>
  <si>
    <t>PPWSTAKALYDYRRQTDDDEELSFPEDAVLIVYDTSDDWILVGYAKGDYGFAHSNKIKLAQT</t>
  </si>
  <si>
    <t>bmDCA9_172</t>
  </si>
  <si>
    <t>DPIAQAKALYDYGRQTDDDEELSFREDAQLDVYDTSDDWILAGYADGEYGFAPANNIEKLDD</t>
  </si>
  <si>
    <t>bmDCA9_173</t>
  </si>
  <si>
    <t>WPTSKARALKDYERQTDDDEELSFAEDAVLYVYDTTDDWI-AGYADDEYGFKPRNYIETDTD</t>
  </si>
  <si>
    <t>bmDCA9_174</t>
  </si>
  <si>
    <t>APEMKAKALKFYQRQTDDDEELTFSEDARLDVYDTSDDWILAGQADWEYGFVPANYIETTEG</t>
  </si>
  <si>
    <t>bmDCA9_175</t>
  </si>
  <si>
    <t>IPIAHARALFDYTRATDDPEELSFKEDAVLLVYDTSDDWCLMGVAKLEYGFAPANYREIPDD</t>
  </si>
  <si>
    <t>bmDCA9_176</t>
  </si>
  <si>
    <t>SPISVVKALRDYTRQTDDPEEPSFPEDAFTFVYDASDDWNLVGMAWGEYGFVPAYYFELQGA</t>
  </si>
  <si>
    <t>bmDCA9_177</t>
  </si>
  <si>
    <t>VPIKEAKALYDYERQTDDAEEVSFMEDARFEVYD-TDDWILVGNADGKFGFAPANYIEQVET</t>
  </si>
  <si>
    <t>bmDCA9_178</t>
  </si>
  <si>
    <t>RPR-KAKALYDYARQTDDDEEVSFGEDAELEFYDQCDDWILVGHAV-DLTLAPANYIEVIGA</t>
  </si>
  <si>
    <t>bmDCA9_179</t>
  </si>
  <si>
    <t>KPMSTAKALYVYTRQTDDDEEVSFPEDAELDAYDTNDDWFLVGYAQGEYAMAPANYIERDWA</t>
  </si>
  <si>
    <t>bmDCA9_180</t>
  </si>
  <si>
    <t>DPVYVAKALYDYARGTDDDEEGSFAEDAVLDAYDTKDDWILVGDADEHYIFAPANYIELIGA</t>
  </si>
  <si>
    <t>bmDCA9_181</t>
  </si>
  <si>
    <t>QPTSSAKALYDYDRQTDDDEEVSFFEDAYLDVYDDIDDWFLVGKAEGDFMFAPSNYIQLIGA</t>
  </si>
  <si>
    <t>bmDCA9_182</t>
  </si>
  <si>
    <t>PPANHARALYEYTRQTDDDEEVSFPEDAVLDVYDTSDDWTLVGLADGEYGFAPANYLELGLG</t>
  </si>
  <si>
    <t>bmDCA9_183</t>
  </si>
  <si>
    <t>QKIHRARALYDYTRQTDDDEEVSFKRDARLDVYDTSDDWILVGHAQQEYGFAPSNYLQIGSE</t>
  </si>
  <si>
    <t>bmDCA9_184</t>
  </si>
  <si>
    <t>QMVPHACALYDYDKQTDDDEEVSFPAGAELDDYDFSDDWILVGCAGCEYGDAPANYLYRFVP</t>
  </si>
  <si>
    <t>bmDCA9_185</t>
  </si>
  <si>
    <t>GEPNTAKALYDYDRQTDDDETVSFPEIALLLQYDTSDDWFLVGYADNDYGFAPANYLSTAHE</t>
  </si>
  <si>
    <t>bmDCA9_186</t>
  </si>
  <si>
    <t>PVVSSANALYDYDRQTDDPEELSFPERAQLAVYDTSDDWWLVGNAAQSYGFAPSNYFNMKEV</t>
  </si>
  <si>
    <t>bmDCA9_187</t>
  </si>
  <si>
    <t>KPTGKARALYEYERQTDDAEEHSFYRDAELAVYDTKGD-ILVGLADGHAGFAPSNYIDLVED</t>
  </si>
  <si>
    <t>bmDCA9_188</t>
  </si>
  <si>
    <t>SPVYQARAVYDYERQTDDDEEISFPGGAHLDVYDTSGDWILVGTAKGEVGFIPANYIGKQHH</t>
  </si>
  <si>
    <t>bmDCA9_189</t>
  </si>
  <si>
    <t>EPVAQARALYDYTRQDDDDEELSFLADAILDVYDTSDDWRLVG-ADGSVGFAPSNYIGVGDS</t>
  </si>
  <si>
    <t>bmDCA9_190</t>
  </si>
  <si>
    <t>GPISKAKALFDYTRQTDDDEELSFPEDASLDVYDYSDDWTLVGVADGDSGFAPANYITVFHK</t>
  </si>
  <si>
    <t>bmDCA9_191</t>
  </si>
  <si>
    <t>KPISIAKALYIYTRQTDDDEEVSFAEDATLDVYDDSDDWILVGSA-GDYGFAPSNYIEMIAE</t>
  </si>
  <si>
    <t>bmDCA9_192</t>
  </si>
  <si>
    <t>KPSYQARALYTYTRQTDDDEEVSFKEDAELNVYDISDDWTLVGVAPGEYGFAPSNYIEEHHG</t>
  </si>
  <si>
    <t>bmDCA9_193</t>
  </si>
  <si>
    <t>APSSHARALYEYTRQTDDMEELSFPEDAILDVYDTSDDWILVGYA-GHYGFAPSNYIEETTA</t>
  </si>
  <si>
    <t>bmDCA9_194</t>
  </si>
  <si>
    <t>MPISQARALYDYTRQTDDNEEVSFPTDALLSVYDTSDDWTLVGYANGDFRFAPSNYIELINF</t>
  </si>
  <si>
    <t>bmDCA9_195</t>
  </si>
  <si>
    <t>EPIPHADALYDFDRQTDDDEDYDFSKDAQLSITDTSNDWWLVGKADGDYGVAPANYIELMGL</t>
  </si>
  <si>
    <t>bmDCA9_196</t>
  </si>
  <si>
    <t>QPCPHASALYDYTRQTDDDEYDSFAKDAVLLGVDTSDDWILVGKADSDAGFAPANYIEQDGA</t>
  </si>
  <si>
    <t>bmDCA9_197</t>
  </si>
  <si>
    <t>PPSMQARALYDYDRQTDDEEELRFKKDAVLDTFDTSDDWILIGSAGFRFGFAPSNYIE-LQK</t>
  </si>
  <si>
    <t>bmDCA9_198</t>
  </si>
  <si>
    <t>PPEYVAKALY-YTGRTDDPEEVTFEEDALLYGYDTSDDWTLVGIANDHYGFAPANYIEIQYT</t>
  </si>
  <si>
    <t>bmDCA9_199</t>
  </si>
  <si>
    <t>DPVVMAKALYDYQRATDDLEEVSFDRDALLTNIDTSDDWWDVGEATVQYQFAPANYVEMIGT</t>
  </si>
  <si>
    <t>bmDCA9_200</t>
  </si>
  <si>
    <t>APQGVAKALYYYTRQTDDPEEPSFAEDTELEQLDTSDDWVLVGSAGYPYGFAPANYLEVGIT</t>
  </si>
  <si>
    <t>bmDCA9_201</t>
  </si>
  <si>
    <t>QPTS-VKALYDYTRQTDDDEELSFKEDYILDVFDSSDDWILVG-AFDVYEFAPANYPENQTE</t>
  </si>
  <si>
    <t>bmDCA9_202</t>
  </si>
  <si>
    <t>MPRKVAKALYDYTRQTDDDEELSFKEDDILHVLDTSDDWIFVGLANGRYFFAPSNYIEHIDT</t>
  </si>
  <si>
    <t>bmDCA9_203</t>
  </si>
  <si>
    <t>TPTNLARSLYDYNRQTDDEGELSFHEDAILDVVDDSDDWWLVGSAHGEYDVAPANYIEKISE</t>
  </si>
  <si>
    <t>bmDCA9_204</t>
  </si>
  <si>
    <t>PLTAQARALYNYTGQDDDVEELSFIEDDILDVYNTDEDWWLVGLARGNLGWVPWNYVEMISD</t>
  </si>
  <si>
    <t>bmDCA9_205</t>
  </si>
  <si>
    <t>KELRQARAIFDYSHQIDDPEELSMKEDDVLLVFKWSADWLLVGKANGKSGYVPPSYIEDTVK</t>
  </si>
  <si>
    <t>bmDCA9_206</t>
  </si>
  <si>
    <t>PRSPYAQALYDY-AGADDDVEVSADEDAKAYVYEKSDRWKLVKCADGGQGFVPANYIEENTI</t>
  </si>
  <si>
    <t>bmDCA9_207</t>
  </si>
  <si>
    <t>KPTASARALYDYVAAEDDDGEVSLLEDALITQMEKLDWWDLVVCANGQEGLAPANYVEHQ--</t>
  </si>
  <si>
    <t>bmDCA9_208</t>
  </si>
  <si>
    <t>HQYKTARALYDYDKARDDDEEISLKEDWQVSFYDTPDGWWLVTNAFGERGLYPPNYIELLSR</t>
  </si>
  <si>
    <t>bmDCA9_209</t>
  </si>
  <si>
    <t>PNMQTAKALYDYEAQADDDNELSFKEDDVLVKYDR-DDWWLVRFA-GSEGLVPAQFIELVAK</t>
  </si>
  <si>
    <t>bmDCA9_210</t>
  </si>
  <si>
    <t>VPIVMAKALYDYEACTDDPEELSIKEDERLIVHDSEDDWWLVGSAIGEPGFVPAAYVELADA</t>
  </si>
  <si>
    <t>bmDCA9_211</t>
  </si>
  <si>
    <t>ATGIQAIALYDYEGARDDANEISFAEGDVVVVIDHGGDWWRALTADGFYGKAPSNYLEKPEA</t>
  </si>
  <si>
    <t>bmDCA9_212</t>
  </si>
  <si>
    <t>VDLGQAKALHDYEKNDDDQEFESFVEGDKLELDDMNDDWWLVRVATGEHGYAPANYLEVIYA</t>
  </si>
  <si>
    <t>bmDCA9_213</t>
  </si>
  <si>
    <t>AHGVRAKAEYDYEGAEDDENELGFFEDELSIDVDPVDDWWKATYAKGRTGLVPANYVELQTD</t>
  </si>
  <si>
    <t>bmDCA9_214</t>
  </si>
  <si>
    <t>ATGTSATALYDYEKAGDDYEELMFEEDD-IT-IEFQDDWFFGELANGEVGLFPANYVEVLED</t>
  </si>
  <si>
    <t>bmDCA9_215</t>
  </si>
  <si>
    <t>F-GLSATALYDYEATSDDDEELNFKEGDQICEVEQASDWWKGEPAHGRTGLFPANYVEISAI</t>
  </si>
  <si>
    <t>bmDCA9_216</t>
  </si>
  <si>
    <t>GTGITATALYDYEAQADDDNEICFSSGDTIELIEFIDDWWSGEDACGKFGLFPACYVTLQG-</t>
  </si>
  <si>
    <t>bmDCA9_217</t>
  </si>
  <si>
    <t>DDGGTAPALYDYQAAEDDEDEISFEKGADIVQIDFVDDWHFGKVAGLQTGLFPASYVELP--</t>
  </si>
  <si>
    <t>bmDCA9_218</t>
  </si>
  <si>
    <t>GAGIVAIALYDYEAHEDDSGELTFKVGDKIVSISFIFGWFSGKCAGGKSGIFPANYVQLVR-</t>
  </si>
  <si>
    <t>bmDCA9_219</t>
  </si>
  <si>
    <t>LDCSQVVALYDFPGGTDDADELSFQRGDLIVTLQQVDDWWKGSLAGGVIGLFPLSYVERTET</t>
  </si>
  <si>
    <t>bmDCA9_220</t>
  </si>
  <si>
    <t>QQDNLVRALYDFNGR-DDSGDLSFRAGEEITINSEVLDWWVGE-AKGFRGLFPTTYVEKVPS</t>
  </si>
  <si>
    <t>bmDCA9_221</t>
  </si>
  <si>
    <t>SAKQTVKALYDFEGSRDDEDELTFKEGHEAVSHPEVDEWWFGT-APGGHGLFPANYVEKVAL</t>
  </si>
  <si>
    <t>bmDCA9_222</t>
  </si>
  <si>
    <t>EDGQYVRALYDYTGQPDDDGDLSFREGDIWVVISSESDWWHGTCAQGIE-LFPANYVEILVN</t>
  </si>
  <si>
    <t>bmDCA9_223</t>
  </si>
  <si>
    <t>KIHTFVLAIWDYAANEDDDSDIMFRKGALSKLIDNMDNWWQGQLAHGRTGIFPSNYVQKCVS</t>
  </si>
  <si>
    <t>bmDCA9_224</t>
  </si>
  <si>
    <t>DMLRYVIALYDYARAEDDDTEINFCKFDIMITIDLPFKWWQGTLANGSVGLFPSNYVEVQKV</t>
  </si>
  <si>
    <t>bmDCA9_225</t>
  </si>
  <si>
    <t>RRNLLVEALYDYEARDDDPNDSSFKKGDIMEIMNSTCQNWTGHVATGVAGYFGSNYVKVK-W</t>
  </si>
  <si>
    <t>bmDCA9_226</t>
  </si>
  <si>
    <t>GGGKTATALYDYDAQQDDDDSLSFRAGAVIEDIQRTAELWIGTIALGREGIFQANYVQVV-D</t>
  </si>
  <si>
    <t>bmDCA9_227</t>
  </si>
  <si>
    <t>DTISTVTALYDFDADRDDDDELSFRKGEIIAVLKLVLAWWQGTPATLSVGQFASNYVEE---</t>
  </si>
  <si>
    <t>bmDCA9_228</t>
  </si>
  <si>
    <t>PIGLSVVALFDYFTDEDDSSALSFNKGDIIQVITQTYGWWDGTLANGRRGWFPSNYVTKIQE</t>
  </si>
  <si>
    <t>bmDCA9_229</t>
  </si>
  <si>
    <t>TYVEFVRALYDYASQEDDATDLSFRAGDVILVTAKLEDWWDGVLANGKRGWFPSNYVEGMVG</t>
  </si>
  <si>
    <t>bmDCA9_230</t>
  </si>
  <si>
    <t>STQVFVRALYDYESHEDDADELTFRAGDIIEVIEQQEGWSDGVLANGRRGWIPSNFVPPLVE</t>
  </si>
  <si>
    <t>bmDCA9_231</t>
  </si>
  <si>
    <t>NVKFFVEALYDDAGADDDSTSL-FKKGDIITVIERDEGWWDGLLANGKRGWFPKNFVKEESV</t>
  </si>
  <si>
    <t>bmDCA9_232</t>
  </si>
  <si>
    <t>LGPAFVRALYDYISDDDDAIDLSFRQGDVIQVVQRGEGWWDGRVAGGVSGTFPSNFVPVWFA</t>
  </si>
  <si>
    <t>bmDCA9_233</t>
  </si>
  <si>
    <t>RSLHDVRALYDYEAADDDDNSLSFREGDGIDVLNQLAKWWDGSVARGQRGIFNSNFVEVVNH</t>
  </si>
  <si>
    <t>bmDCA9_234</t>
  </si>
  <si>
    <t>SQCRRVRALYDFAADDDDPSSLSFKEGDRIEVLEQLDGWWDGLLANGKRGSFASNYVKVV--</t>
  </si>
  <si>
    <t>bmDCA9_235</t>
  </si>
  <si>
    <t>LDLPQCDALYDFMAGHDDSNELSFKKGDMIHVQEKVHCWWMGSIALGERGIFPSNYTKVNDK</t>
  </si>
  <si>
    <t>bmDCA9_236</t>
  </si>
  <si>
    <t>PPMPVVSALYDFDGKADDSGEIEFKAGDIIKVINFVTSWWMGCLANIEIGLFPTNYTVVVHA</t>
  </si>
  <si>
    <t>bmDCA9_237</t>
  </si>
  <si>
    <t>EIIGKVKALYDFEAAQDDTGDYTFRMIDIINLHDVVDEWWEGTVAGSKQGIFPGNYVEAVE-</t>
  </si>
  <si>
    <t>bmDCA9_238</t>
  </si>
  <si>
    <t>LCGSHLVALYDYDSGEDDEGHLSFKKDDIIMIASKSS-WLTGECA-G-TGIFPANYVKLKE-</t>
  </si>
  <si>
    <t>bmDCA9_239</t>
  </si>
  <si>
    <t>AGGNVAVALYAYEAQQDDDGDLELKENDRISCTAKISAWITGTSATGKSGMFPANYVELV--</t>
  </si>
  <si>
    <t>bmDCA9_240</t>
  </si>
  <si>
    <t>DDGTTAIALYCYEADEDDDDDLNFTENALITDTEFTSDWWTGTYAIGIYGCFPANYVDLR--</t>
  </si>
  <si>
    <t>bmDCA9_241</t>
  </si>
  <si>
    <t>GQGEWAIALYSYEAQEDDPNELMFREGVQITIIEKPSDWWTGVCANGKFGSFPANYVDLL--</t>
  </si>
  <si>
    <t>bmDCA9_242</t>
  </si>
  <si>
    <t>QEGEVEVAIYDYEAQEDDPNELSIKEGDTIFQIEKPSGWWQGLEANGSYGCFPANYVQLQS-</t>
  </si>
  <si>
    <t>bmDCA9_243</t>
  </si>
  <si>
    <t>AQGIQATALYDYEAAEDDDNEIFLWEGDEI-VIEFQDDWWSGKCATGETGIFPANYVQLV--</t>
  </si>
  <si>
    <t>bmDCA9_244</t>
  </si>
  <si>
    <t>EQGATAGVLYKYEAAEDDDNEINLPEGDKILEIEFPDDWWLGTNAGGEKGLFPANYVELVM-</t>
  </si>
  <si>
    <t>bmDCA9_245</t>
  </si>
  <si>
    <t>GEGIRAIVLYDYEAAEDDDNEHNLHEGDRIFEIEFSDDWWTGDNARGKSGLFPANYVELVE-</t>
  </si>
  <si>
    <t>bmDCA9_246</t>
  </si>
  <si>
    <t>GQGQHAIAIYDYEAQEDDENEVNLKEQDIVWEIEFVNDWWSGTCAMGQSGLFPANYVEVQPQ</t>
  </si>
  <si>
    <t>bmDCA9_247</t>
  </si>
  <si>
    <t>DSGITAKVLYDYEAPEDDENEISITEGEKATEIEFVNDWWSGTDAGGKTGLFPANYVELVEE</t>
  </si>
  <si>
    <t>bmDCA9_248</t>
  </si>
  <si>
    <t>DGGKQAIALYDYEAEEDDDNEIGFRENQRITDIDFVDDWWSGSLAGGAVGLFPSNYVELDQ-</t>
  </si>
  <si>
    <t>bmDCA9_249</t>
  </si>
  <si>
    <t>DTNTSAIARYDYEAQEDDDNEISFTEEEIIHNIEQVSRWLSGSCARGNVGLFMANYVELIMQ</t>
  </si>
  <si>
    <t>bmDCA9_250</t>
  </si>
  <si>
    <t>DVNAVAIALYDYEAGEDDDDELSFDEGEQITNIEHVDDWLRGEYAKGKSGLFPLNYVEVIE-</t>
  </si>
  <si>
    <t>bmDCA9_251</t>
  </si>
  <si>
    <t>MAIARAIHMYDKEADEDDDTELTCKEGDEVTVIEEMDDWWSG-TANGRERLFPSGYVEIIEE</t>
  </si>
  <si>
    <t>bmDCA9_252</t>
  </si>
  <si>
    <t>VAVKRQMALYDYEGREDDQGMLSFKEGCVDMGLEQIDDWWKGTLADGKFGIFPGNYTQVLVT</t>
  </si>
  <si>
    <t>bmDCA9_253</t>
  </si>
  <si>
    <t>PSIAFAVALYDYEPPEDDRGFLPFDEGDKIVIIDHSSDWWTGQMASGKQGIFPGNYVQLVQI</t>
  </si>
  <si>
    <t>bmDCA9_254</t>
  </si>
  <si>
    <t>PKVPTVQALYDYDAQEDDEGELSFSEGDIIEGVLRDDEWWSGKLANGKQGYFPGNYVQEDVP</t>
  </si>
  <si>
    <t>bmDCA9_255</t>
  </si>
  <si>
    <t>KAAPVVEALYDYEAQNDDEGDLSFKTGDIIVVQDRVAAWYEGILANGKYGSFPGNYVQEL--</t>
  </si>
  <si>
    <t>bmDCA9_256</t>
  </si>
  <si>
    <t>PDWEWVEAQYDYQATADDPDDLDFKKGDRIPVVEQ-QEWWQGELANGRKGSFPANFVKPF--</t>
  </si>
  <si>
    <t>bmDCA9_257</t>
  </si>
  <si>
    <t>TSMEWWVALYDYQ-QTDDTDDLDFKAGDMIMIKKQQEGWWDGELANGKRGWFPSNFVKQD--</t>
  </si>
  <si>
    <t>bmDCA9_258</t>
  </si>
  <si>
    <t>RATFYCTALYDFVARNDDSDRLEFGRGDVIEVLNRLDGWWDGRLANGKIGVFPSLFVQFRN-</t>
  </si>
  <si>
    <t>bmDCA9_259</t>
  </si>
  <si>
    <t>PICRCVVATHDYGATSDD-DELSFYEGDQIKVVKRFEG-WKGELAGFRQGWFPWNYTILDPY</t>
  </si>
  <si>
    <t>bmDCA9_260</t>
  </si>
  <si>
    <t>TAFLRVKA-YDYTATKDDTDSLSFKKGDVIDVFKQEEGWWDGILAHAKRGWQPNNYVSPIKA</t>
  </si>
  <si>
    <t>bmDCA9_261</t>
  </si>
  <si>
    <t>P-CMFVFCLFPYQMEIDDWGMLGLRMGDVIVVVKKDEGWWWGELAGDTTGWFPSNYVQII-S</t>
  </si>
  <si>
    <t>bmDCA9_262</t>
  </si>
  <si>
    <t>SLIVQARCLWAYQATDDDVSSESLQQGDIINIFIQLEGWWDGLVAGTRNGWFPSNFVKIIEN</t>
  </si>
  <si>
    <t>bmDCA9_263</t>
  </si>
  <si>
    <t>PPVGFVRKLYDYESTDDDPSSHSFD-NEIIEVLKQLEGWWDGQLAGSYRGWFPSNYVTEITD</t>
  </si>
  <si>
    <t>bmDCA9_264</t>
  </si>
  <si>
    <t>PELLFARALYDYSSDDDDPSSLSTQEGGIIE-LTKLEGWWDGLMAGHERGWFPSNYVTEVSV</t>
  </si>
  <si>
    <t>bmDCA9_265</t>
  </si>
  <si>
    <t>PEPLFCRAPYDYEAEDDDLSSLSFKRAEIIEVMTKLAGWWDGPCAWDRRGWFPGNHVAEIHE</t>
  </si>
  <si>
    <t>bmDCA9_266</t>
  </si>
  <si>
    <t>ASPLYCLALFDYQAVIDDESDISFKRNEKIDGLNKQSGWWAGHIA-ETSGWFPSNNVPTDLI</t>
  </si>
  <si>
    <t>bmDCA9_267</t>
  </si>
  <si>
    <t>PKLTQCEALPAY-NHDDDPSKLSFKKGDVIEVITEH-GWWNGEVAPDREGWFPSNYVENVLP</t>
  </si>
  <si>
    <t>bmDCA9_268</t>
  </si>
  <si>
    <t>ERSVQYRAFHEYNAMTDDKGCLSFSKNDIIEVVTQLDGWWDGDLAGDKQGWFPSNYVEYLSH</t>
  </si>
  <si>
    <t>bmDCA9_269</t>
  </si>
  <si>
    <t>NGVLRCRAVYDYNAQQDDQYSLSFRDGDVIEILQQLDGWWDGQLA-GKEHWFPSNYVEEVPG</t>
  </si>
  <si>
    <t>bmDCA9_270</t>
  </si>
  <si>
    <t>TQTLFPEAMYFYDARDDDPTELSFRQGDVIQVLNKLDGWWDGKLADGRRGWFPSNYVDIILP</t>
  </si>
  <si>
    <t>bmDCA9_271</t>
  </si>
  <si>
    <t>VIGLKILALYDYAAGDDDEDELSFRDGQIITPLNELEGWWDGSLAEGVRGWFPSNYVQVILV</t>
  </si>
  <si>
    <t>bmDCA9_272</t>
  </si>
  <si>
    <t>TGCCHSIEMFEQEAE-DDTDELSFRKNAVIRLWNRDHGWWDGGVAGGTRGIFPSNYVEVIKS</t>
  </si>
  <si>
    <t>bmDCA9_273</t>
  </si>
  <si>
    <t>GEKATCLLLFPYDAA-DDANNHSFRQGEVINQRSRLNGWWDGVFADGERGKFPSNYVMEVED</t>
  </si>
  <si>
    <t>bmDCA9_274</t>
  </si>
  <si>
    <t>QLGPHAVVLYDYVAADDDENSIELTVGMVVAVLQYVAGWWGGTFAGGLEGWFPSNYVQLVNL</t>
  </si>
  <si>
    <t>bmDCA9_275</t>
  </si>
  <si>
    <t>QGGEYAIAQYDYEAAEDDANSVSFTAGELVVIGQQTPGWWMGIHANGFNGLFPSNYVQLV--</t>
  </si>
  <si>
    <t>bmDCA9_276</t>
  </si>
  <si>
    <t>ATVEQAIAMYDYNAAEDDETMLIFNKGPLISIHKQG-DWWHGKVANGKTGIFPSNYVELE--</t>
  </si>
  <si>
    <t>bmDCA9_277</t>
  </si>
  <si>
    <t>ASVTYVTAAYDYNLVADDVGYRTFNKGDRIQLLTRDTDFWEGELANGRTGIFP-NYVKRI--</t>
  </si>
  <si>
    <t>bmDCA9_278</t>
  </si>
  <si>
    <t>EYLIKV-AIFDYGAIEDDNNEFHFRDGDVLTGTDFIDGVWQGELANGKVGWFPANYVEWI--</t>
  </si>
  <si>
    <t>bmDCA9_279</t>
  </si>
  <si>
    <t>NAKSKMVAISDYDVAEDDADEPTFRKGDVITVVCTPQDEWRGCVAEGKVGLFPACYTIPRTK</t>
  </si>
  <si>
    <t>bmDCA9_280</t>
  </si>
  <si>
    <t>DHGEYYRAMYDGECNEDD-NELSFRAGDVIMDVEKDSGTWLGACAGGRFGWFPSTYTEPIEI</t>
  </si>
  <si>
    <t>bmDCA9_281</t>
  </si>
  <si>
    <t>PCDETYVAMYDREAQHDDDTELSFKENDVIIQVEFN-GWWGGSLANGKSGWFPGSYVELYLV</t>
  </si>
  <si>
    <t>bmDCA9_282</t>
  </si>
  <si>
    <t>QGMEWVETLYDPAGVCDDPGDLTFTRHDHITVHKKSEQWWKGELANGKQG-FPKTYVRALFP</t>
  </si>
  <si>
    <t>bmDCA9_283</t>
  </si>
  <si>
    <t>STDMCVRDYFAHPGN-DDQDDLRFGANDVIYVTKRFEGWW-GTFAAGRTGWFPKTYVKFTGT</t>
  </si>
  <si>
    <t>bmDCA9_284</t>
  </si>
  <si>
    <t>ETPKDVRAIAPYTPQNDDDDELTFCVGDIIKVLEEMEGWWCGELANGERGWFPSNWTCMVST</t>
  </si>
  <si>
    <t>bmDCA9_285</t>
  </si>
  <si>
    <t>SQRKSVTALYDFACREDDTTELTFFAGDIIVVVLQDDGWWEGENAIGQRGIFPSNFTEKFDA</t>
  </si>
  <si>
    <t>bmDCA9_286</t>
  </si>
  <si>
    <t>APPIYVKALYDYEGQWDDDEDLFFKEGAIIEVDIQNNDWWEGNCAGNSQGYFPGNSVKTKEE</t>
  </si>
  <si>
    <t>bmDCA9_287</t>
  </si>
  <si>
    <t>SSEFKVLSLYDFEGSHDDPPDLTFKEGEYITRCDRMFDWWGGKIAGVKIGIFPATFVKKVTA</t>
  </si>
  <si>
    <t>bmDCA9_288</t>
  </si>
  <si>
    <t>SAIDRVTSLYSTDYQQDDP-DLSFAENEHIVVVDRVIDWWRGTIAGTRSGIFPANYVDLDP-</t>
  </si>
  <si>
    <t>bmDCA9_289</t>
  </si>
  <si>
    <t>STIMEATALYYNEASQDDASDLSFREGDTIRQLEKITDWWKGRIAGGQVGIFPANYVDEVT-</t>
  </si>
  <si>
    <t>bmDCA9_290</t>
  </si>
  <si>
    <t>PAVETAVASYDFSASQDDENDLEFKKGDTIEVVQKSREWWTGRIANGKTGDFPANYVPLN--</t>
  </si>
  <si>
    <t>bmDCA9_291</t>
  </si>
  <si>
    <t>PTGYFVVALYDFCAQGDDSSSLAFLKGDKIEVLTYQPGWWDGE-ANGKRGWFPSNYVKLI--</t>
  </si>
  <si>
    <t>bmDCA9_292</t>
  </si>
  <si>
    <t>SLYKLVKALYDFSGENDDSYELIFKAGDIIR-LDRSYDWWQGECARGR-GQFPENYVTLVA-</t>
  </si>
  <si>
    <t>bmDCA9_293</t>
  </si>
  <si>
    <t>ASPAVVRALYDFNGEEDDPDVLSFAAGEILPVISKKPEPWMGE-ADGSVGSFPSGYAFVL-D</t>
  </si>
  <si>
    <t>bmDCA9_294</t>
  </si>
  <si>
    <t>QSRKTVAALYDCDGSSDDNPELSFKAGQIITVISKPLDWWKGERADGQQGLFPASYIEPIAS</t>
  </si>
  <si>
    <t>bmDCA9_295</t>
  </si>
  <si>
    <t>EDV-EVIALYDFNGSEDDGGDLSFRQGDVITVKSSLDDWWCGTVAIGREGIFPANYVETV-Q</t>
  </si>
  <si>
    <t>bmDCA9_296</t>
  </si>
  <si>
    <t>PQLPQAEAAYDFTAQDDDAKDLSFRAGDVITIVTKIEDWWTGGLANGQEGLFPANYVEPIH-</t>
  </si>
  <si>
    <t>bmDCA9_297</t>
  </si>
  <si>
    <t>PGIGHGVALYDFNAQQDDPGDLSLNSGDVIFITDKTDDWWSGRLANGREGLFPGNYVEEQ-S</t>
  </si>
  <si>
    <t>bmDCA9_298</t>
  </si>
  <si>
    <t>NGSEYFEALYTFNGQQDDQGDLSFKKGDRITLLKKTNDWWKGSIANGKRGSFPANYVAKI--</t>
  </si>
  <si>
    <t>bmDCA9_299</t>
  </si>
  <si>
    <t>QSKFCARYLFDF-GQQDD-GDLTFKKGQHITIRKKTDDAW-GTLAGKKSGIFPSNYVNQVE-</t>
  </si>
  <si>
    <t>bmDCA9_300</t>
  </si>
  <si>
    <t>PAVQQAIALFNFEGEQDDEGDLGFKKGNVITVLNKVCDNWYGKCAGNQVGIFPANYVREV--</t>
  </si>
  <si>
    <t>bmDCA9_301</t>
  </si>
  <si>
    <t>LSIGQAVALYPFDAQQDDEGDLSFKKGDIIEVNKKSDDLWRGTCAGAPIGIFPANY-QIQ--</t>
  </si>
  <si>
    <t>bmDCA9_302</t>
  </si>
  <si>
    <t>SGVEQAKALYDYPGQEDDHSELTFKRGDVINIINKTDDWWMGEIATGKKGIFPANYMKPW--</t>
  </si>
  <si>
    <t>bmDCA9_303</t>
  </si>
  <si>
    <t>PGNETVRAIYDFDAQDDDGDDLSIRAGDKI-IVSKSSDWWTGELANGQQGSFHANYCFEI--</t>
  </si>
  <si>
    <t>bmDCA9_304</t>
  </si>
  <si>
    <t>LKVETVEAMYDFIGQQDDAIDLSIRAGDRILGVSKTSDWWTGEVAEGKKGGFFANYVKE---</t>
  </si>
  <si>
    <t>bmDCA9_305</t>
  </si>
  <si>
    <t>E-GEWVEALYDYESSEDDQRETSIKRGQRILVTDKSSDWWTGECADGKRGLFKANYVKNW--</t>
  </si>
  <si>
    <t>bmDCA9_306</t>
  </si>
  <si>
    <t>ASGEWVEALYDYEAFADDAMELCFREGQRILVVERKSDWWTGRLADGKKGLFCAYYVKML--</t>
  </si>
  <si>
    <t>bmDCA9_307</t>
  </si>
  <si>
    <t>SQGEWAEALYDYVAEDDDPDELSVKAGNRLLWIEKTSDWWTGHCAYGKGGVFPASYVQLL--</t>
  </si>
  <si>
    <t>bmDCA9_308</t>
  </si>
  <si>
    <t>QSGDKAIALYDFFAEGDDFNELSFHAGDVIVIWKRTSDWWDGKWATGMPGLFPASYVELG--</t>
  </si>
  <si>
    <t>bmDCA9_309</t>
  </si>
  <si>
    <t>AEGLRAIALWDFEASEDDPDELSFEAGDGITIVEEINDWWTGEYAAGKCGLFPANYVEVMN-</t>
  </si>
  <si>
    <t>bmDCA9_310</t>
  </si>
  <si>
    <t>PSGVQAQALWPYSAGDDDD-DLSFNKGDIIWIVVETEDWWTGTLAGGAQGLFPSNYVEVIC-</t>
  </si>
  <si>
    <t>bmDCA9_311</t>
  </si>
  <si>
    <t>PGCPQAKALWSYNGSDDDALDLSFIAGDIIEIVSEDNDWWTGKMAKGRQGLFPCIYVEKIA-</t>
  </si>
  <si>
    <t>bmDCA9_312</t>
  </si>
  <si>
    <t>PALPQAKALWAYNGGDDDANDISFTQGDIIEIVFESNDWMDGSVA-GRQGLFPSNHSEMLKP</t>
  </si>
  <si>
    <t>bmDCA9_313</t>
  </si>
  <si>
    <t>VAGVRATAGWDYNGEDDDHNDNSFRAGDIIEIVAEWEDWWFGSNAAGQQGLFPSNKTEKATA</t>
  </si>
  <si>
    <t>bmDCA9_314</t>
  </si>
  <si>
    <t>GQAQKARVLWDYDSEEDDPNDLELRAGDVVEIVEETPDWWTGIFAQGKQGLFPSNYVEKI-D</t>
  </si>
  <si>
    <t>bmDCA9_315</t>
  </si>
  <si>
    <t>DEAQQARVFWGYDSVEDDNVDLPLKEGDIIAIIEETSDWWTGAGANGKTGLFPANYVEKIP-</t>
  </si>
  <si>
    <t>bmDCA9_316</t>
  </si>
  <si>
    <t>DELEDAEVVWDYNAAEDDENDVSLYAGDRIDN-EKPSDWWTGWCANGRKGLFPANYVKKVS-</t>
  </si>
  <si>
    <t>bmDCA9_317</t>
  </si>
  <si>
    <t>ESGETAELFYDYASDDDDPGDLSFKEGQRITITEKSSDWWTGKNADGKEGIFPANYVKCQ--</t>
  </si>
  <si>
    <t>bmDCA9_318</t>
  </si>
  <si>
    <t>PKKEWVELLYDFDSDQDDPGDLPFYKGDHILVTEKNYEWWTGEIAGGTTGIFPANYVQLL--</t>
  </si>
  <si>
    <t>bmDCA9_319</t>
  </si>
  <si>
    <t>SGTERCCALSRYAGHDDDPGDLSFEKGDVIKITKKTNDWWTGKLADDKYGIFPANYVKII--</t>
  </si>
  <si>
    <t>bmDCA9_320</t>
  </si>
  <si>
    <t>PALFTYRALWNYNSQQDDAGGLTFPAGDIIRV-PITNDWWTGRIAGTRSGIFPANYVKKWTY</t>
  </si>
  <si>
    <t>bmDCA9_321</t>
  </si>
  <si>
    <t>IIFFLVRALWAYTGQQDDAG-LSFMVGDIIAVVDKTNDWWKGR-AGRRVGIFPMTYVEEISY</t>
  </si>
  <si>
    <t>bmDCA9_322</t>
  </si>
  <si>
    <t>PPICWVRALW-LGGS-DDANDLSFQAGDIIEIVEETNDWWRGILANGKNGLFPSAYDTKEAN</t>
  </si>
  <si>
    <t>bmDCA9_323</t>
  </si>
  <si>
    <t>TGVVKARAVYDYSGSTDDKNKSSFEAGEIIAVIEESNDWWTGRVANGEQGWFKSNYVGTLQE</t>
  </si>
  <si>
    <t>bmDCA9_324</t>
  </si>
  <si>
    <t>PSDARARALYDYSGSDDDSEDLSFSHGDAIEVTDDSNDWWMGKCASGHTGIFPRNYVHLVDC</t>
  </si>
  <si>
    <t>bmDCA9_325</t>
  </si>
  <si>
    <t>PTGFQAVALWDYNAEEDDNNDLSFCRGDTI-NISSVNDWWEGECANGQKGLFPAQYVETIQK</t>
  </si>
  <si>
    <t>bmDCA9_326</t>
  </si>
  <si>
    <t>SSGLYAVALFDYLCVEDDSTDLSFKAGDTISEPKMVQDWWNGAYANGKQGLFPANYVELVD-</t>
  </si>
  <si>
    <t>bmDCA9_327</t>
  </si>
  <si>
    <t>PPVKRARALYDYKPTWDDIGDSSFKKGDTICIIARDLDWWIGQIANGIEGIFPSNRVEQVEA</t>
  </si>
  <si>
    <t>bmDCA9_328</t>
  </si>
  <si>
    <t>TPHQRVRALKDYSADVDDEEDVSFSEDDILTLLDRIEDWWRGFVANGRSGLFPGNYCEVEFS</t>
  </si>
  <si>
    <t>bmDCA9_329</t>
  </si>
  <si>
    <t>PNREKVTALFDYEASIDDEDDISFPEHLRLEVVSRTEDWWTGSYANGQEGLFP-LDVEVL--</t>
  </si>
  <si>
    <t>bmDCA9_330</t>
  </si>
  <si>
    <t>ARSQTVWALWDDIAK-DDPGDLSFKGNERLEKVQKTDDWWTGRQANGTQGQFPNNFVQGL--</t>
  </si>
  <si>
    <t>bmDCA9_331</t>
  </si>
  <si>
    <t>GQGDFCVRLYDTEAASDDPGDLSFFAGEVFEIIRVTSDWWTGKTANGQSSVFPANMVQLH--</t>
  </si>
  <si>
    <t>bmDCA9_332</t>
  </si>
  <si>
    <t>DTTKEVKAFTAENASRDDPRELSFMAGPIIKHVEETEDWWTGKSANGKQGLFPKNYKQHLEL</t>
  </si>
  <si>
    <t>bmDCA9_333</t>
  </si>
  <si>
    <t>PKGVRVIALWDFQGDDDDSHDLSFRAGDIIEQVSETNDWWTGKLAKGKTGLFPSNYVEFLDD</t>
  </si>
  <si>
    <t>bmDCA9_334</t>
  </si>
  <si>
    <t>PQVLCARALYQFRGQQDDANDKSFDNGDVIEVVQETNDWWTGRIACGQQGLFPSNYVQEEV-</t>
  </si>
  <si>
    <t>bmDCA9_335</t>
  </si>
  <si>
    <t>PLLEQADALYDRDAQFDDAGDISFKAGDRIVVVSRTNDGWTGRCANGLEGVFPAAYVEIVKG</t>
  </si>
  <si>
    <t>bmDCA9_336</t>
  </si>
  <si>
    <t>PQTERAIALYDFTAQDDDPGDLQFKAGDRI-VTSKTSDWWQGEIAYGRQGIFPANYVRLA--</t>
  </si>
  <si>
    <t>bmDCA9_337</t>
  </si>
  <si>
    <t>AGQTKAEALYDFDANQDDPGDLSFKVGDIIVVSTKTNDWWTGEIANGSTGIFPANYVELL--</t>
  </si>
  <si>
    <t>bmDCA9_338</t>
  </si>
  <si>
    <t>AYGHRACALSDYNAQHDDPGDLFF-AGLVIELITRTNDWWTGFTADGTTGVFPGSYVDLA--</t>
  </si>
  <si>
    <t>bmDCA9_339</t>
  </si>
  <si>
    <t>EISAQAIALYDFESQQDDPGDLGFNQGDMITIIKKVHEWWTGKLANGKKGIFPANYVQIY--</t>
  </si>
  <si>
    <t>bmDCA9_340</t>
  </si>
  <si>
    <t>DPGMYAIALYAFRGQHDDDGDLPFNEGDKIAIV-KA-DWWIGEKANGREGQFPANFTQVV--</t>
  </si>
  <si>
    <t>bmDCA9_341</t>
  </si>
  <si>
    <t>QGVEYALALYSYTGDQDDQGDLPFKAGDVITVVEKTEDWWTGR-AGGYVGLFPANFVEVV--</t>
  </si>
  <si>
    <t>bmDCA9_342</t>
  </si>
  <si>
    <t>LPIETVTAMYDFHAEADDPGDLSFKAGDTIEIGCRTPDWWTGRLANGRQGVFPGNHVALV--</t>
  </si>
  <si>
    <t>bmDCA9_343</t>
  </si>
  <si>
    <t>RGCEYVTAEHDFWGEADDPGDLPFRAGDRIYIIQRTMDWWTGEVAEGRQGVFPATGVTLAI-</t>
  </si>
  <si>
    <t>bmDCA9_344</t>
  </si>
  <si>
    <t>TEGEWVYALFDFDGESDDEGDLGFRRGDIITILDRTSTWWDGEVADGRRGLFPAEWVELW--</t>
  </si>
  <si>
    <t>bmDCA9_345</t>
  </si>
  <si>
    <t>LEPEWVEALYDFASECDDTTDLDFRCGDMINVLKRTLEWWTGE-ANDRTHVFPANYVKPL--</t>
  </si>
  <si>
    <t>bmDCA9_346</t>
  </si>
  <si>
    <t>EEEERVNALYPYHGNQDDEMDLSFCIGDRIIVTEK-EEWWRGRLATGKRVSFPANFVKEI--</t>
  </si>
  <si>
    <t>bmDCA9_347</t>
  </si>
  <si>
    <t>IEPEAVVAVADYNARADDEGDLSFPVGDKIEVTARSNDWWKGRVALGLTCTFPANYVAHVGD</t>
  </si>
  <si>
    <t>bmDCA9_348</t>
  </si>
  <si>
    <t>QTVYFVKAAYNYNAQEDDPGDLSFA-GDVIEVLTQ-QDWWLGKIATIKEGWFPSNYVQCIHS</t>
  </si>
  <si>
    <t>bmDCA9_349</t>
  </si>
  <si>
    <t>PDAEQVTALYDYAAQEDDLGELSFKEADRMEVVDKTSDWWDGKSARDAEGWFPGNYVQRW--</t>
  </si>
  <si>
    <t>bmDCA9_350</t>
  </si>
  <si>
    <t>ERVEYVKALYDYAAQADDEGELSFNKGDILLVDDRTDDWWTGQVANGKRGLFPGNYVKPI--</t>
  </si>
  <si>
    <t>bmDCA9_351</t>
  </si>
  <si>
    <t>TGVPYCEALYDYEAQNDDPNFLSFRKGDICQILSKSDGRWDGKLANGESGWFPSNYVKAI--</t>
  </si>
  <si>
    <t>bmDCA9_352</t>
  </si>
  <si>
    <t>QYTPRVKALYDYESTDDDVARLSFRKGDILYQTTKDDKTWEGELADSKTG-NPANYVQLL--</t>
  </si>
  <si>
    <t>bmDCA9_353</t>
  </si>
  <si>
    <t>QTGIMAVALYDYEAQDDDAEFLSFTENEIIEIVSRTPVGWQGVAAGKQYGLEPSNYVQLLST</t>
  </si>
  <si>
    <t>bmDCA9_354</t>
  </si>
  <si>
    <t>PAAVYCR-LWDYTSDDDDPTDLSFKAEDIIHIVKEDEDFWKGVLADGQQGVFPSNYVQMLSY</t>
  </si>
  <si>
    <t>bmDCA9_355</t>
  </si>
  <si>
    <t>PADVKCKELYDYTSQDDDAGDLSFKRGDIISVTEQSEGWWDG-LADGQRGEFPSNYVQEL--</t>
  </si>
  <si>
    <t>bmDCA9_356</t>
  </si>
  <si>
    <t>QECPYVKTLYDLSSTDDDPTMLTFKKGSIIQVLLHVDGWWDGELAYGQCGWFPSNYVCIISE</t>
  </si>
  <si>
    <t>bmDCA9_357</t>
  </si>
  <si>
    <t>PGPFRVRALYDWFSEDDDPTDLSFRANDIIQVEKQLNHWWDGRCAHGRNGWFPKNYVDKLLL</t>
  </si>
  <si>
    <t>bmDCA9_358</t>
  </si>
  <si>
    <t>PIVSYVRALYSYEARDDDEEDLSFPEGDRIEVVEAMYDWWRGKSATGVIGLFPGNYVEISMH</t>
  </si>
  <si>
    <t>bmDCA9_359</t>
  </si>
  <si>
    <t>QWLEFVEALYAYEAQEDDDGDLSFKAGDRIEVTEP-NEWWKGRLAGR-EGMFPANYVMVVE-</t>
  </si>
  <si>
    <t>bmDCA9_360</t>
  </si>
  <si>
    <t>ETVSTVVALYDFEGQEDDYGDLSFKSGDVIELLEYTKEWWRGKVANGKYGIFPANYVKE---</t>
  </si>
  <si>
    <t>bmDCA9_361</t>
  </si>
  <si>
    <t>KEVPTVKALYDYAMQADDPGDLSFRKG-IIEIVSRTPEWWAGKDASGKKGLFPAYYVVEL-E</t>
  </si>
  <si>
    <t>bmDCA9_362</t>
  </si>
  <si>
    <t>PKVLKARALYAYNAQADDGRLLSFEPNDIIEILTQTTDWWQGSVANGKGGLFPANYVQEV--</t>
  </si>
  <si>
    <t>bmDCA9_363</t>
  </si>
  <si>
    <t>PKAATAIALYDYDAQEDDPNELTFEEGDIIEIIDTTSDWWTGRLANGKQGLFPVNYVRWL--</t>
  </si>
  <si>
    <t>bmDCA9_364</t>
  </si>
  <si>
    <t>SSGETCIALYDYLAQEDDSNELSFKEGDIIEVISKTGDWWTGKIAPGKTGLFPQNYVELQ--</t>
  </si>
  <si>
    <t>bmDCA9_365</t>
  </si>
  <si>
    <t>EEGPQAIALYDFTAKEDDDNEMSFKDGDVIIKIDKSDDDWTGTLAIGQEGLFPANYVELLH-</t>
  </si>
  <si>
    <t>bmDCA9_366</t>
  </si>
  <si>
    <t>GECPRAIALYDFDAAEDDDGDLTFPTGDVITEIQKVDD-WTGRSANFSEGLFPANYVELV-P</t>
  </si>
  <si>
    <t>bmDCA9_367</t>
  </si>
  <si>
    <t>DEGQKAIAFYD-DAAEDDRGELTFKQGDVIVDIQKVDDWWEGKQAHDRIGIFPANYVELV--</t>
  </si>
  <si>
    <t>bmDCA9_368</t>
  </si>
  <si>
    <t>GDGIEAIAVYDYEAVEDDDNELS-QEGDMITDIEKPDDWWQGCCAHGDFGRFPANYVEL---</t>
  </si>
  <si>
    <t>bmDCA9_369</t>
  </si>
  <si>
    <t>GEGLWAIFGYDFAAAEDDDNELTINAND-ITNLEFVDGWWQGELANGKRGLFPANYVELI--</t>
  </si>
  <si>
    <t>bmDCA9_370</t>
  </si>
  <si>
    <t>QGTDTDRNLYDYGAAEDDPDELSFKQPDVITQKDLTDNWWWGTLANGSKGMFPANYVEVC--</t>
  </si>
  <si>
    <t>bmDCA9_371</t>
  </si>
  <si>
    <t>SSKPMARAVYDYEAQEDDENELSFKEPDVIVVYSTADNWWEGTKAGGKEGMFPANYVEELE-</t>
  </si>
  <si>
    <t>bmDCA9_372</t>
  </si>
  <si>
    <t>PEGKTAIAEYDYEAPEDDDNELSFNENDVISNKSQKDEWYQGTYANGHTGMFPSNYVELQE-</t>
  </si>
  <si>
    <t>bmDCA9_373</t>
  </si>
  <si>
    <t>NSGLRCIAEYDYDAAEDDDNEISFGEDDRIENIEKVDDWIRGTLANGQTGLFPSNYVQLQQ-</t>
  </si>
  <si>
    <t>bmDCA9_374</t>
  </si>
  <si>
    <t>QGREKVRAGYD--SHDDDYGDLSFKEGNIIEVTSDIDDWLTGILARGKRGLFPNNYVTKIAD</t>
  </si>
  <si>
    <t>bmDCA9_375</t>
  </si>
  <si>
    <t>EVISDVRTIFAYQGRKDDDEDLSFKKDNIGTATEQCDDWWYGTYANGKVGIFPYNYVGEVDT</t>
  </si>
  <si>
    <t>bmDCA9_376</t>
  </si>
  <si>
    <t>NSELRVRARWLFEGEEDDAEDLPFGKDLMITATPSKYDWWYGTCADGRTGIFPKNYVIKVP-</t>
  </si>
  <si>
    <t>bmDCA9_377</t>
  </si>
  <si>
    <t>STEIRVRTLQPYVGRRDDAEDLAFGEGLVIQAVASKDDWWYGE-ADGRSGFFPKEYVYVLEA</t>
  </si>
  <si>
    <t>bmDCA9_378</t>
  </si>
  <si>
    <t>STEHRVKSLYAYQGRRDDAEILPFGKNLMITANSSKNDWWYGTAAEGSSGFFPKNYVKKIES</t>
  </si>
  <si>
    <t>bmDCA9_379</t>
  </si>
  <si>
    <t>TVRTRVRSLYPFSGIRDDPEVLSFWRNSVIKATSSKEDWNYGSTANGKSGFFPKNYTQKTTA</t>
  </si>
  <si>
    <t>bmDCA9_380</t>
  </si>
  <si>
    <t>SIEQRVRSGYACEGERDDNESCQLEENQIERAAPSKGDWGYGSKADGKSGFFPKLFVQQIEI</t>
  </si>
  <si>
    <t>bmDCA9_381</t>
  </si>
  <si>
    <t>SAECTVRSLYPFEGQRDDEEDLDFYENVVITAPPNLGDWLYGETASGRSGHFPAFFVQIVVT</t>
  </si>
  <si>
    <t>bmDCA9_382</t>
  </si>
  <si>
    <t>SNPHTCRTLYPYEGQRDDEEDLEFAENLIITAVPNKDQWLYGTLAGQQSGQFPGAFVDIIDF</t>
  </si>
  <si>
    <t>bmDCA9_383</t>
  </si>
  <si>
    <t>STGKKNEALYAYEPQEDDDEDLEFGINAKITDPPQVDEWFYGEKANGQKGDFPSTYVRTVED</t>
  </si>
  <si>
    <t>bmDCA9_384</t>
  </si>
  <si>
    <t>IAIIRYVRVLPYYPDNDDECHIELVRGMPIHVYYNSVGWA-GINAEGQSGYFPYSFVKNSES</t>
  </si>
  <si>
    <t>bmDCA9_385</t>
  </si>
  <si>
    <t>HPAEQARAKCAFTPSRDDPDEIALDPGDMVKVLMLFSGWARGEEANGQVGTFPSSYLRLPL-</t>
  </si>
  <si>
    <t>bmDCA9_386</t>
  </si>
  <si>
    <t>NFEKVGCALYPYEPSYDDMDEEQLNAGDEIRVQEHWDGWPRGELANLRRGIFHASYVQQL-D</t>
  </si>
  <si>
    <t>bmDCA9_387</t>
  </si>
  <si>
    <t>TWVATARAIYMFTPQQDDFDEFSLTEGDKVGVHCKPSGWWEGEMAQNQESLFPANYVQEVVD</t>
  </si>
  <si>
    <t>bmDCA9_388</t>
  </si>
  <si>
    <t>LLGKRYVALYDYEAQGDDDGEGDL-EGDYVIVDEKASDWWFQSIATCGTGLVPANYVQSA-S</t>
  </si>
  <si>
    <t>bmDCA9_389</t>
  </si>
  <si>
    <t>TSTNAAKAIYSYEADRDDENELDIVE-QVLEIMDFDDGWWKAGNADGLVGLVPATYVQLVPN</t>
  </si>
  <si>
    <t>bmDCA9_390</t>
  </si>
  <si>
    <t>QHGKTATVVYSFEGESDDENELSIPENEQL-IHKK-GAWLYAQTARGKTGLCPATYVKLL-F</t>
  </si>
  <si>
    <t>bmDCA9_391</t>
  </si>
  <si>
    <t>SFDQHATVLYEFETKNDDENHLSIGCNLLLKIYKREGEW-YQEAADGKSGIVPTSYIKIIEH</t>
  </si>
  <si>
    <t>bmDCA9_392</t>
  </si>
  <si>
    <t>DEPPKAVGLYDFEGQGDDDGKLSFVANRILTIVDSSGEWWIHKGAGGKEGIAPATYLQLLYE</t>
  </si>
  <si>
    <t>bmDCA9_393</t>
  </si>
  <si>
    <t>EAEVKAIYFYSFPGQNDD-EHLPFALNEVLTIIQGSGQWWKARRADGSIFIAPADDLNLPDD</t>
  </si>
  <si>
    <t>bmDCA9_394</t>
  </si>
  <si>
    <t>VAKPKAKPRYSFTGGHDDLGYTPFKAGEVLEIVVKSEKWWRTRYARGRIGIAPAMFSLIR--</t>
  </si>
  <si>
    <t>bmDCA9_395</t>
  </si>
  <si>
    <t>RAAKRAKGLYDFEGINDDSEELRFKDGEILDIVDDSNDWWLARSARGEPGFVPSAYKEKFDA</t>
  </si>
  <si>
    <t>bmDCA9_396</t>
  </si>
  <si>
    <t>RKC-FAKALYSYTWEDDDDDHLPFREGDILEIIDKSEDWWTARLANGVYGVVPANYFEVLAT</t>
  </si>
  <si>
    <t>bmDCA9_397</t>
  </si>
  <si>
    <t>PQLYQASALYEFTAQQDDESDLGFAEGDCLEIVDITDDWWQARTAGGWEGYIPSNYIILN--</t>
  </si>
  <si>
    <t>bmDCA9_398</t>
  </si>
  <si>
    <t>PTVLKATALYDLEGEEDDERDLSFSEGGRYEVIDRTDDWWKHRNARGQTGAFPANYKQLI--</t>
  </si>
  <si>
    <t>bmDCA9_399</t>
  </si>
  <si>
    <t>SQKLIAEALYAKDGDEDDPNELGFLEGQTITIIDKKHDWWSGTIAGGKQGLFPANYVELQ--</t>
  </si>
  <si>
    <t>bmDCA9_400</t>
  </si>
  <si>
    <t>GPVCPAVALYTFAAQEDDDNEISFSEGDDIEGIEEVSGWWSGRVAGGETGLFPSNYVKLNSR</t>
  </si>
  <si>
    <t>bmDCA9_401</t>
  </si>
  <si>
    <t>SSSEFNVAAYDFLAKCDDEGDLALKKNDVIKLLQRCADWRRGKHAKGEEGIFPANYVKVE-V</t>
  </si>
  <si>
    <t>bmDCA9_402</t>
  </si>
  <si>
    <t>ETVFYVVALYNFDTSQDDAGDLAFRISDIIEVLDQ-NEWWKSKCAGGQIGDFPREFVHVDTP</t>
  </si>
  <si>
    <t>bmDCA9_403</t>
  </si>
  <si>
    <t>GSKPLASTLYNFVAQKDD-DELYSKEGEIIVFVEGINWWFKGQYATGKGGLFPVTYVKITQP</t>
  </si>
  <si>
    <t>bmDCA9_404</t>
  </si>
  <si>
    <t>DGVCRAWSLYEYQAQEDDDDDLSFVEGLIIIEQRRIEDWYTGGIAGMKVGIFPKSFVQVD--</t>
  </si>
  <si>
    <t>bmDCA9_405</t>
  </si>
  <si>
    <t>LQADSATALYTYQEDYDDSPDLSISENERITNLEQDDGWWKGYIAWSRPGIFPSNFVQVI--</t>
  </si>
  <si>
    <t>bmDCA9_406</t>
  </si>
  <si>
    <t>IWMPKAEALYSYKANDDDDNELSLKVTARITIIEMDDEWWTGTYAGIKEGLFPSNYVKL-PS</t>
  </si>
  <si>
    <t>bmDCA9_407</t>
  </si>
  <si>
    <t>GEYEMYTVQYAYEAAHDDPDELSLTQGYVVIYCEKMCEWWDGELAGGMVGLFPDNYVEEVAP</t>
  </si>
  <si>
    <t>bmDCA9_408</t>
  </si>
  <si>
    <t>YSSLSARWSYDYTALNDDNDELLINERDEITVVNFQKGWWKGELANGEKGWFPASYVVIIDA</t>
  </si>
  <si>
    <t>bmDCA9_409</t>
  </si>
  <si>
    <t>TKVETYKNLYDYEALEDDGDELTSKDFDIIKVTEKIDGWGKGKLANTKEGLFPGSYSQPLTV</t>
  </si>
  <si>
    <t>bmDCA9_410</t>
  </si>
  <si>
    <t>ELISPYKAISCYAAQEDDSQELKLHEDDFFYVTGK-EDWYEGMNAT-KFGYFPANEFEPVIE</t>
  </si>
  <si>
    <t>bmDCA9_411</t>
  </si>
  <si>
    <t>SHPDDSKSLYKYKAQRDDDPDLSIFEGDRPEAGES-GEWFYGTNATGKSGYFPSKYKSDVEM</t>
  </si>
  <si>
    <t>bmDCA9_412</t>
  </si>
  <si>
    <t>SYAPICISLYFPEAQRDD-GERS-CENMTMKAHPSAGEWWYGQQATGQSGFFPKSYVQVFEE</t>
  </si>
  <si>
    <t>bmDCA9_413</t>
  </si>
  <si>
    <t>SFEYPARSLYAKEPQRDDDPDIHLEENDYVKAHPSRGAWYYGTLATGYSGFFPSTYVQVKEP</t>
  </si>
  <si>
    <t>bmDCA9_414</t>
  </si>
  <si>
    <t>SIEFRVRSLYPWEPQRDDDEDWFLGENEIIYAHRSKGDWFYGEVANGKAGFFPQTFVQYLDT</t>
  </si>
  <si>
    <t>bmDCA9_415</t>
  </si>
  <si>
    <t>STVLRVRSLYPYEGQGDDDDDLLFGENDIITAPKRKMDWWYGKLADGTQGVFPQNFVQVVRA</t>
  </si>
  <si>
    <t>bmDCA9_416</t>
  </si>
  <si>
    <t>PKEHKVRSLYPYEGQGDDDVQLSFVENREITHHPKKRGWWEGHLANGCRGFFPWTYVVEIEP</t>
  </si>
  <si>
    <t>bmDCA9_417</t>
  </si>
  <si>
    <t>SQAFTVRALYPEEGENDDPEDLSFHENDIIWASPSVGGWWDGEVAGGKRGLFPETYVEEVQS</t>
  </si>
  <si>
    <t>bmDCA9_418</t>
  </si>
  <si>
    <t>SQC-VCRALYPFEGQGDDEGTPSFNSNEVIRSTSETPGWLYGAGASQKQGLFPENYTEILTT</t>
  </si>
  <si>
    <t>bmDCA9_419</t>
  </si>
  <si>
    <t>PPHFVVRALYDYWSSSDDASDLSFSQGDIITVIEETNDWWMGPVARDKQGPFPKNYVEVDRA</t>
  </si>
  <si>
    <t>bmDCA9_420</t>
  </si>
  <si>
    <t>PPLVFVRALYDYNAQDDDSSDLSFKANDIIEVLTKEEDWWTGKLANGKEGYFPSNYVEKE--</t>
  </si>
  <si>
    <t>bmDCA9_421</t>
  </si>
  <si>
    <t>HTKINKRCLYRYNSDQDDP-DLKFSKGQIIDVLQKTDVWWKGDVANGR-GVFPSNFVECL--</t>
  </si>
  <si>
    <t>bmDCA9_422</t>
  </si>
  <si>
    <t>PKIAQAQAVYFYHEYEDDHESSSFEPGDIIQVTNMQAGWWAGVQAGIQEGWFPANYVQ-LED</t>
  </si>
  <si>
    <t>bmDCA9_423</t>
  </si>
  <si>
    <t>TKAPFVRALYDFAGQADDEGELSFRAGDIELITQKEPGWWSGVMAKTDQGWFPSNYVQEIST</t>
  </si>
  <si>
    <t>bmDCA9_424</t>
  </si>
  <si>
    <t>LCKEYVLALYDFWGEQDDDSTLTFKAGTIIKVVKQQPGWLVGELAAGESGWFPSNYVQI-L-</t>
  </si>
  <si>
    <t>bmDCA9_425</t>
  </si>
  <si>
    <t>MK-RYVRAKFDFTASEDDSTWLSFKAGDVINVINKDDSWPNGELAEGRKGNFPSNYVE--PD</t>
  </si>
  <si>
    <t>bmDCA9_426</t>
  </si>
  <si>
    <t>KEPEYVVAMYDFQANSDDADELSFYAGDVIEVLSRDSEWWKGELADGKAGLFPSNYVEALET</t>
  </si>
  <si>
    <t>bmDCA9_427</t>
  </si>
  <si>
    <t>SYAEYVLAMHDFEARADDTMDLSFQKGGRIAVVKRVTDWWVGELAAGRRGLFPGQYVEISDG</t>
  </si>
  <si>
    <t>bmDCA9_428</t>
  </si>
  <si>
    <t>TRGFYVVSLYDFVAQADDVGDLSFKKGDVIELVWKTDDWWTGRVAGGREGIFPGSYVYPN--</t>
  </si>
  <si>
    <t>bmDCA9_429</t>
  </si>
  <si>
    <t>AGEEDV-GLYDFSGQQDDRGDLSFKVGDIITIVQKTQEWWTGKLANGKQGVFPGNYCQML--</t>
  </si>
  <si>
    <t>bmDCA9_430</t>
  </si>
  <si>
    <t>PAVTTTKALYDFQGQQDDMGDLSFKKDDQITIVSKTQDWWTGRLATGRFGYFPVNYTKKR--</t>
  </si>
  <si>
    <t>bmDCA9_431</t>
  </si>
  <si>
    <t>KKVIYVIALYDFSGQEDDSGDLPFRAGVVITIIEKTGEWWTGRCANGRQGDFPANYCQEV--</t>
  </si>
  <si>
    <t>bmDCA9_432</t>
  </si>
  <si>
    <t>AAVETAGALYDFPGQQDDDGDLSFDAGAVIWIIERTDDWWTGKIAVGRQGLFPANYVTVNDD</t>
  </si>
  <si>
    <t>bmDCA9_433</t>
  </si>
  <si>
    <t>GQIETVLALYDFEGQEDDSGDLSFKANDVISVITRIVDWWYGSVA-GRTGIFPGTYVQCEPE</t>
  </si>
  <si>
    <t>bmDCA9_434</t>
  </si>
  <si>
    <t>DEIEKARALDDFTGQEDD-EDLMFKKNGVITVTDRVLDWWTG-LAVGRTGIFPSNGVELLEP</t>
  </si>
  <si>
    <t>bmDCA9_435</t>
  </si>
  <si>
    <t>DGMRLARAL-DFPGGEDDEQDLSFKRGLIIVNFNEVKDWWMGTNARGKVGIFPSSYVEMLGV</t>
  </si>
  <si>
    <t>bmDCA9_436</t>
  </si>
  <si>
    <t>NTKTKARALFDFTGQQDDEDDLSFREGCVIVVPSKVQDWWRGHCANGKCGIFPSTYVEPYDD</t>
  </si>
  <si>
    <t>bmDCA9_437</t>
  </si>
  <si>
    <t>DQGKRARALFDFNGTEDDETDLSFKGGEIIEVKREVIGWWTGT-AAGRTGMFPSNFVEKCDN</t>
  </si>
  <si>
    <t>bmDCA9_438</t>
  </si>
  <si>
    <t>SALRRARALW-FNGRTDDHEDLPFKAGDIITILNKTNQWWTGRIANGREGHFPSNYVEKY-V</t>
  </si>
  <si>
    <t>bmDCA9_439</t>
  </si>
  <si>
    <t>YNLKKARALWDFKGQDDDSSDLSFEKNDIITILTKGNDWWTGRLANGREGHFPSNHVPEVAT</t>
  </si>
  <si>
    <t>bmDCA9_440</t>
  </si>
  <si>
    <t>SGMFRVVALYDYKAR-DDAGDLSFRLNDIITITERIYDWWIGELAGGRRGIFPSNFVEPLFD</t>
  </si>
  <si>
    <t>bmDCA9_441</t>
  </si>
  <si>
    <t>NVFEFWCALYDFDAEEDDSGDLSFRRGDIINILTRTNGWWDGKVADGREGWFPSNYVFVNRS</t>
  </si>
  <si>
    <t>bmDCA9_442</t>
  </si>
  <si>
    <t>HHGEIAIALYDYEAWEDDMDDLSFSAGDKIEVMEQTAEWWTGRCANGKEGNFPPNYVMLVSH</t>
  </si>
  <si>
    <t>bmDCA9_443</t>
  </si>
  <si>
    <t>VPSEAVEALFDYRANDDDATDLSFRAGDRIEVLDQTYIWWKGRLANGGEGHFPGNYVALS--</t>
  </si>
  <si>
    <t>bmDCA9_444</t>
  </si>
  <si>
    <t>NGTQQHRAITDYTMQDDDSKDLSFNEGDVIEVLPRTEKWWTGRLARGQQGYFSSNYVDSLT-</t>
  </si>
  <si>
    <t>bmDCA9_445</t>
  </si>
  <si>
    <t>EILTTATAQYDYQPQPDDAGELDLPEGSEVHIVEKTTDWWTGRDANGQEGVFPANYVQGE--</t>
  </si>
  <si>
    <t>bmDCA9_446</t>
  </si>
  <si>
    <t>KGGETAIAEYDFKAQRDDDDETSFAPVCVIRITIKTDGWWQGKCAFGQTGSFPANYVELI--</t>
  </si>
  <si>
    <t>bmDCA9_447</t>
  </si>
  <si>
    <t>QTGPVAIAGYDFDAAEDDDNEIAFSEGDIITVIEKVDGWWKGTVAKGRTGLFPANYVEIIQ-</t>
  </si>
  <si>
    <t>bmDCA9_448</t>
  </si>
  <si>
    <t>QQGLRAKVQYDWEAAEDDDNEIVFNEGDEITQIEMTSRWWSGTGANGKIGLFPAVYVELLER</t>
  </si>
  <si>
    <t>bmDCA9_449</t>
  </si>
  <si>
    <t>DEGITARAHYDYAAAEDDDNEMSLPEGDHIVGIEMQDAWWQGENAHGEVGLFPACYVEPVEQ</t>
  </si>
  <si>
    <t>bmDCA9_450</t>
  </si>
  <si>
    <t>AFGIWAVALYDYEAAEDDDNERSFAEGARITDIEQI-GWWQGECAHGNVGLFPANYVELQEL</t>
  </si>
  <si>
    <t>bmDCA9_451</t>
  </si>
  <si>
    <t>LVLREAVAMYPYDAAEDDDNEWSFVEGYVITNIEKQDQWWSGACAHGQTHLFPANYVELAE-</t>
  </si>
  <si>
    <t>bmDCA9_452</t>
  </si>
  <si>
    <t>C-KYSARNVYDY-AAEDDDNEISLAEGEIIENIEFCDGWWRGEWAHGKVGLFPSNYVEVIEQ</t>
  </si>
  <si>
    <t>bmDCA9_453</t>
  </si>
  <si>
    <t>GKGAKAIVRYDYEAAEDDDNEITFVEGELIVNIEFVDDWWQGSNAYGAVGLFPASYVELNEQ</t>
  </si>
  <si>
    <t>bmDCA9_454</t>
  </si>
  <si>
    <t>-GGIRAIECYPYSPEEDDDNDIKLRENELVVHIEMNGDGWKGTNANGGTGLFPANYVCLVE-</t>
  </si>
  <si>
    <t>bmDCA9_455</t>
  </si>
  <si>
    <t>GGGNYAMVLYDYDAQEDDENDISLVENLRVTTIEKPDDWWFGTNANGQSGLFPSNYVKLSDQ</t>
  </si>
  <si>
    <t>bmDCA9_456</t>
  </si>
  <si>
    <t>VQGIRAGVEFDYDENEDDPNELDLVEGEVITILDMPADWWDGTNAFGKSGLFPSNYVERIEA</t>
  </si>
  <si>
    <t>bmDCA9_457</t>
  </si>
  <si>
    <t>GRVPWAIVLYDYNAQEDDYNDLTLVEHERVELIQKVTDWWTGTNATGKSGLFPANYVEELMP</t>
  </si>
  <si>
    <t>bmDCA9_458</t>
  </si>
  <si>
    <t>YEPEWVFAMFDFDSQEDDAGDLDLKEGDSILVTEASDDWWKGGVANKRSGYFPSNYVKLKEN</t>
  </si>
  <si>
    <t>bmDCA9_459</t>
  </si>
  <si>
    <t>ISVEWCTAQYDYESGYDDAGDLTLRKWDVITKTEKRSDWWKGEYANMQVGLFPFAYVKEKDQ</t>
  </si>
  <si>
    <t>bmDCA9_460</t>
  </si>
  <si>
    <t>VTDPWCLAIYDY-ASDDDADEISLHPGDRVTVILKVEGWWYGQCADGERGNFPFKYVKLEQE</t>
  </si>
  <si>
    <t>bmDCA9_461</t>
  </si>
  <si>
    <t>KAGSPVRAFYDYVMRRDDEDELSIRRGDPQRVLARFDGWGLGTLATGDRGFFPSNYVQEA--</t>
  </si>
  <si>
    <t>bmDCA9_462</t>
  </si>
  <si>
    <t>KEIRKVETIYPYAANRDDVDELTPSVGDEVE-RAIHDGWFHGRNATGKTGTFPSNFV-VI--</t>
  </si>
  <si>
    <t>bmDCA9_463</t>
  </si>
  <si>
    <t>DAYSTAVVNYDYAAQEDDPDELSFKDGDIITVIAQSSDWRQGEHANGKIG-NPSNFVEGN--</t>
  </si>
  <si>
    <t>bmDCA9_464</t>
  </si>
  <si>
    <t>KQKSSCRALYDYDAQNDDSEELSFSKGDILNVLDTSDGWNEGELANSRKGEVPSNYMQII--</t>
  </si>
  <si>
    <t>bmDCA9_465</t>
  </si>
  <si>
    <t>KIREYVMALYYYEADPDDETSLSFRQGDLIQQLDDKTGWWKAEIADDRRGLFPSNYAQEI--</t>
  </si>
  <si>
    <t>bmDCA9_466</t>
  </si>
  <si>
    <t>bmDCA9_467</t>
  </si>
  <si>
    <t>SALKCVKAIYDYTSMDDDPTELELKVGDVIEVLNQQEGWWDGVMAGRKQGWFPSNYMIDISN</t>
  </si>
  <si>
    <t>bmDCA9_468</t>
  </si>
  <si>
    <t>NPSFFCKALYNYESKQDDPSDLSFIEWDVIRVLRKSEGWWDGLLAENHRGWYPSNYKTELRN</t>
  </si>
  <si>
    <t>bmDCA9_469</t>
  </si>
  <si>
    <t>LSIFEVTALYDYQDPNDDPSELSFKKGDIIVVLTQQDGWWDGERANTERGWMPSNYTTKISG</t>
  </si>
  <si>
    <t>bmDCA9_470</t>
  </si>
  <si>
    <t>DPGSMVEALYPYKLQDDDTSWISFNQAEIIEVMEQDDGWWSGLHAGTLRTWFPSNYVERIPC</t>
  </si>
  <si>
    <t>bmDCA9_471</t>
  </si>
  <si>
    <t>TKKMKARQLFAYAFQDDDANALSFSENDIIEIVKPDAGWWDGVVATQKASWFPINHVEEVPP</t>
  </si>
  <si>
    <t>bmDCA9_472</t>
  </si>
  <si>
    <t>TTIDRMRCLIDFCSEDDDIDHSGFCKNQVIEIVVREKGWWNGEMATGRVAWFPADFVEPIAD</t>
  </si>
  <si>
    <t>bmDCA9_473</t>
  </si>
  <si>
    <t>PGPPVMRALYDKAAHGDDPSELSFWKGQVIEVTKQQSGWWEGERAGDRVDWFSKAYVELLVP</t>
  </si>
  <si>
    <t>bmDCA9_474</t>
  </si>
  <si>
    <t>ETIARARALYDFANVMDDSEELSFEVGDIIYVTKMQGGWWMGE-ANGHPIIRLKTFVEQL--</t>
  </si>
  <si>
    <t>bmDCA9_475</t>
  </si>
  <si>
    <t>HPHVQARALYDFNGKTDDEDELSFVVGDTIDIVYRQEGWKFAERAWGQTLWVNSQEIEKIPD</t>
  </si>
  <si>
    <t>bmDCA9_476</t>
  </si>
  <si>
    <t>NSQFVARALYDFTAYIDDSFELSFSVGDVTVVTDEIDLWPPARQAGNVSGITQSGYLEIVEE</t>
  </si>
  <si>
    <t>bmDCA9_477</t>
  </si>
  <si>
    <t>EAVFKARALYHFVATSDDSSELSFQVGDIEHVIRMDEGWWQASSARDATGWLFFNYCALYSA</t>
  </si>
  <si>
    <t>bmDCA9_478</t>
  </si>
  <si>
    <t>EI-EGVRALYDFQGLNDDYTELSFKFDEILEVLWKDEGWWDGPIAEDKFGWFQSNYVQEAPS</t>
  </si>
  <si>
    <t>bmDCA9_479</t>
  </si>
  <si>
    <t>PGIEKVKALYDFTGQQDDDEMVSFRKADVDTVLNKRDGWWDGELANGVRGWFPSNYVEPVPS</t>
  </si>
  <si>
    <t>bmDCA9_480</t>
  </si>
  <si>
    <t>ASAEFVRALYDFEAQKDDKPSLSFRRNDVRRVTTKLEGWWDGLLAYGKRGWFPSNYVREA--</t>
  </si>
  <si>
    <t>bmDCA9_481</t>
  </si>
  <si>
    <t>AEGEYVRAMYDCEATEDDTSSLSFKTGDRIIVCNQLEGWWDG-LARGIRGWFPSNYVEFTNF</t>
  </si>
  <si>
    <t>bmDCA9_482</t>
  </si>
  <si>
    <t>YMVFLVVALYDFASGEDDSSCLSFRRGDVITVDTQLEGWWDGLLANGERGWFPSNYVEPIST</t>
  </si>
  <si>
    <t>bmDCA9_483</t>
  </si>
  <si>
    <t>WGPLQCRALYDFEAEEDDASSLGFRTGDIIWVCKGLEGWWDGYLARGWRGWFPSNYVKPIKA</t>
  </si>
  <si>
    <t>bmDCA9_484</t>
  </si>
  <si>
    <t>KPRKFVLALYD-VGQIDDDSSLEFRAGDCIEVLNQLSGWWDGALANGRRGWFPSNYVQISPS</t>
  </si>
  <si>
    <t>bmDCA9_485</t>
  </si>
  <si>
    <t>DKEESVRALYDYENNNDDADCLSFRAGDPITVIQGDPGWWDGELANGVRGWFPSNYVITVAG</t>
  </si>
  <si>
    <t>bmDCA9_486</t>
  </si>
  <si>
    <t>AETPVVRALYDYTGSEDDPDELSFKKGDIIDVVDTEEGWWDGSLANGVRGWFPSNYVEAISD</t>
  </si>
  <si>
    <t>bmDCA9_487</t>
  </si>
  <si>
    <t>PKVCQVRALYEYQTQADDAEGLSFRASQVITVLKKDDGWCDGELAGDMVGWFPSNYVTSSKG</t>
  </si>
  <si>
    <t>bmDCA9_488</t>
  </si>
  <si>
    <t>LPGTITRFLAIYDLQEDDS-ELGFKAGARI-NIMA-DDHFVGRVAGNQFGMFDQSKVTICPP</t>
  </si>
  <si>
    <t>bmDCA9_489</t>
  </si>
  <si>
    <t>SRTLRDCGLYSYTAQDDDDDELSFGENDTITA-VSLDDDWSGTLALGESGVFQSNYVEPYED</t>
  </si>
  <si>
    <t>bmDCA9_490</t>
  </si>
  <si>
    <t>AGFERVGDLYDFDWQRDDSDDLSFRENSIITADPKKSDWWQGTLAAGRSGFFWATYVEKLDP</t>
  </si>
  <si>
    <t>bmDCA9_491</t>
  </si>
  <si>
    <t>SQNTIVMVQYPYEGQRDDDEDLSLNENEMVIAIPSRGGWWYGTNATGQFGPFPIRCVQFMQE</t>
  </si>
  <si>
    <t>bmDCA9_492</t>
  </si>
  <si>
    <t>SMPQRMRSLYTFAGQRDDGEDSSLGENEVVIARPKADMWWYGKCAG-QSGDFPQNYVKEMVG</t>
  </si>
  <si>
    <t>bmDCA9_493</t>
  </si>
  <si>
    <t>SSMKRVQSLYNYQAQQDDDEDGALKKNLIVNAREK-GQWWYGRTANYRSGFFPSTYVQECDF</t>
  </si>
  <si>
    <t>bmDCA9_494</t>
  </si>
  <si>
    <t>TAVPRGKALYAFEAQQDDAEGLSLTKKEVVIIVSKTGKWWTVRKANGQEGLAPSNYSKLTGS</t>
  </si>
  <si>
    <t>bmDCA9_495</t>
  </si>
  <si>
    <t>LEVPRAMMMYDFEAQSDDPGELTLYESDTVLVIGKDTGWWFVFKANGYEGKCPASYLQ-LPG</t>
  </si>
  <si>
    <t>bmDCA9_496</t>
  </si>
  <si>
    <t>PSESRAFMLYAFTASCDDQ-ALSLVEDLVVEVY-KTFDWWKVKTALGQEGLCPANYVEIVPP</t>
  </si>
  <si>
    <t>bmDCA9_497</t>
  </si>
  <si>
    <t>VKTELYIAKFNFATTEDDSGALSLSKVDVVACNKKVDEWWKVKCATGKWGYFPSNYVEEVDD</t>
  </si>
  <si>
    <t>bmDCA9_498</t>
  </si>
  <si>
    <t>PICEHDHAPFDHAAHNDDPNELSFAKGQRLLVFNDDSKWWEQEDADGATGHVPSNYF-MCVS</t>
  </si>
  <si>
    <t>bmDCA9_499</t>
  </si>
  <si>
    <t>TYQKDFVDTDADVASSDDSDELSKSVDECVNVLPKFNNWWMTEMAKGRIGCVPIQMLEETSQ</t>
  </si>
  <si>
    <t>bmDCA9_500</t>
  </si>
  <si>
    <t>EGIIAYVVLEYFEAAGDDWGEMSVPECESVIVIKDPTPWVYA-GADGGAGHVPAYPLGVREP</t>
  </si>
  <si>
    <t>bmDCA9_501</t>
  </si>
  <si>
    <t>SSGEKLRHLYWFTASADDDGELSVGEFEALTVLERDDGWVKVRRASGQEGIVPATYYDPTSE</t>
  </si>
  <si>
    <t>bmDCA9_502</t>
  </si>
  <si>
    <t>GGE-WCIALYDFDASADDVGDLSVGEGEFVLVIER-SEWHKVRAAGNKSGLVPASYL-LTSN</t>
  </si>
  <si>
    <t>bmDCA9_503</t>
  </si>
  <si>
    <t>PYGRSITMIRPMNARTDDDEEISVAEGACVDEVEPDDSWMKVRNAAGETGLVPASYLRPAL-</t>
  </si>
  <si>
    <t>bmDCA9_504</t>
  </si>
  <si>
    <t>YSRKHARGVASYNASIDDDMEVSKLEGDYVRVFEEIDNWLLGELARGKTGLFEANATAASHA</t>
  </si>
  <si>
    <t>bmDCA9_505</t>
  </si>
  <si>
    <t>QPGTTTRAQRSYQTSLDDRDEMSMVAGELP-LITEHDQWAVGSNARGQQGEFPVEKVESQTD</t>
  </si>
  <si>
    <t>bmDCA9_506</t>
  </si>
  <si>
    <t>YQHLTVRAEYDYDAFYDDPGEISIHEGDIFGVYEADDGWKLGQCANGVGGWFPTNYVEANML</t>
  </si>
  <si>
    <t>bmDCA9_507</t>
  </si>
  <si>
    <t>GTTLRVVALYIYEAVQDDEDELNLYVDDIIMV-EKFDGWDSGTWAGNKVGSFPGNYVDDIHT</t>
  </si>
  <si>
    <t>bmDCA9_508</t>
  </si>
  <si>
    <t>DGGITLVALYDYQAMEDDDDESHLHEGDLIVDETKDGGWLGGKCATGPEGLFPTNYAQLN--</t>
  </si>
  <si>
    <t>bmDCA9_509</t>
  </si>
  <si>
    <t>SSGITCTALYDYEPAEDDDNEIPLDAGERVWVIERGDGWFQGVNAAYQQGVFLSSYQKLN--</t>
  </si>
  <si>
    <t>bmDCA9_510</t>
  </si>
  <si>
    <t>KPGEYVVVLYDYTPSKDDEDELELSPGAKVRVTVRDDGWWYGTLANGKDGVFMGNYVSYHSG</t>
  </si>
  <si>
    <t>bmDCA9_511</t>
  </si>
  <si>
    <t>QVPQICTVLWEFEPEADDPDELHLHAGDEIKVRREYNGWFWGICATSKVGLFANACFVLQTS</t>
  </si>
  <si>
    <t>bmDCA9_512</t>
  </si>
  <si>
    <t>TVGASNIVITPYFPRQDDEDEMDLQPGDVVSNEAIFNGWGKGANATRHEGYFPLNEVLEFDS</t>
  </si>
  <si>
    <t>bmDCA9_513</t>
  </si>
  <si>
    <t>PKARGYVVNHPYRPRDDDADEIALELGDFIRVYEKMKGWAIGINATGTTGAFPITCVDERRV</t>
  </si>
  <si>
    <t>bmDCA9_514</t>
  </si>
  <si>
    <t>WVEPVEKVAYAYPPQFDDDDEISLVEGEIVCVTSVFDGWASGSNATNSSGFFPNDCVAEIEK</t>
  </si>
  <si>
    <t>bmDCA9_515</t>
  </si>
  <si>
    <t>PVYNLHTVGAKIA-QLDDSDEMELVRGDYVWVQGRYDDWGKDVNARFQ-GVVPIECLSPEND</t>
  </si>
  <si>
    <t>bmDCA9_516</t>
  </si>
  <si>
    <t>AAVKKARVLVQYIKYLDDADEISLSAGTSVEILTDYQEWWLCTRASMEEGVAPPSHLVS-GG</t>
  </si>
  <si>
    <t>bmDCA9_517</t>
  </si>
  <si>
    <t>NPRTQARVLYAYGSQEDDPDELSLDKGDYVPNIESMGGWHEAYRADRKIGLDPETYFQIIAI</t>
  </si>
  <si>
    <t>bmDCA9_518</t>
  </si>
  <si>
    <t>EQVQTRKALYDYNIETDDRDETSLKEGDEVAIIEKDDAWWFVEYANGEEGVVPSKYIIHVKS</t>
  </si>
  <si>
    <t>bmDCA9_519</t>
  </si>
  <si>
    <t>VNRKTAVALYDSFKQGDDDDERAMAAGETLVIVDETDEWWSCENAGGQNGVVPAEYLKRK-G</t>
  </si>
  <si>
    <t>bmDCA9_520</t>
  </si>
  <si>
    <t>QSLKPAVALYDFQQQTDDDEEIGTKEGDIIYIGDAGNEWWGAINATGEQGLFPESYKRVLGP</t>
  </si>
  <si>
    <t>bmDCA9_521</t>
  </si>
  <si>
    <t>CPEAYAIDLYDYKGQGDDADEINMVEGESLHFGDFVMDWWDGRNATKAGGVEPMNYVTLCGG</t>
  </si>
  <si>
    <t>bmDCA9_522</t>
  </si>
  <si>
    <t>DIKIRAVALYDYQKAEDDDAELDNREGEQIDNIEQVSDWWAGTNARDEAGLFPANYVELRQG</t>
  </si>
  <si>
    <t>bmDCA9_523</t>
  </si>
  <si>
    <t>SALKTAKAIYAYEALEDDQNEQTFEEGALINNIDQSEDWWKGEDANNENGLFGANYVELQE-</t>
  </si>
  <si>
    <t>bmDCA9_524</t>
  </si>
  <si>
    <t>SKEERVEAMYDYEAQPDDDNELSFKEGDRATNIDDSLDWWQGEIADDSRGLFPANYVELE--</t>
  </si>
  <si>
    <t>bmDCA9_525</t>
  </si>
  <si>
    <t>DAGRTMTACYDYTAAEDDENELTFKEGD-IQVICQTSDWWTGMLANGRVGQFYANYV-LI--</t>
  </si>
  <si>
    <t>bmDCA9_526</t>
  </si>
  <si>
    <t>AGGNTAIAQYDYDAAEDDDNENSFEEGETISNIDQVDDWWSGEGARDNQGLFPSNYVQLQE-</t>
  </si>
  <si>
    <t>bmDCA9_527</t>
  </si>
  <si>
    <t>GGGAQAVALYDYRAAEDDDNEIDSVEGEYITNISQ-DDWWSGVIANSGNGLFSSNYVELVD-</t>
  </si>
  <si>
    <t>bmDCA9_528</t>
  </si>
  <si>
    <t>GQGYDAVVLYDYEAAEDDDTEVSLEEGETILQIEMDGEWWTGVGANGKSGLFPSNYVELQ--</t>
  </si>
  <si>
    <t>bmDCA9_529</t>
  </si>
  <si>
    <t>EQGEEAVAEYDFDAAIDDDGEGGFREGETITVIEKVTEWWSGRCAGGQKGLFPANYVSL---</t>
  </si>
  <si>
    <t>bmDCA9_530</t>
  </si>
  <si>
    <t>AEGLIAEAIYDFECEGDDDQEIKFKEGQDITVIERVSDWWKGECADGNTGIFPANYVKLK--</t>
  </si>
  <si>
    <t>bmDCA9_531</t>
  </si>
  <si>
    <t>SESQTAVAMYDYEKLEDDHKELTMKEGDILVVLDTPEDWWKGELADGEVGIVPANYVRLQ--</t>
  </si>
  <si>
    <t>bmDCA9_532</t>
  </si>
  <si>
    <t>QQVEWVEAIYDYAGQEDDPGELVLREGYRIPVHDSDGDWWKGELANGKVGVFPANYVKAE--</t>
  </si>
  <si>
    <t>bmDCA9_533</t>
  </si>
  <si>
    <t>PQGEWAEAIYDYDYGEDDDGDLEHKAGARILVTEATSDWWTGECANGKTLIFPANYVKLV--</t>
  </si>
  <si>
    <t>bmDCA9_534</t>
  </si>
  <si>
    <t>EQGEWVEAIYDFQWAEDDDGDLHLRAGQRILVIEATSDWWTGEIAAGKRALFPASYVTLH--</t>
  </si>
  <si>
    <t>bmDCA9_535</t>
  </si>
  <si>
    <t>ARGEWVEALYDFDSDDDDHNDLSFRAGQRIVEVERISDWWRGEHATGKRGLFPACYVPPV--</t>
  </si>
  <si>
    <t>bmDCA9_536</t>
  </si>
  <si>
    <t>H-GEWVEALYDYSSNADDMCDLSFAAGQRILVIAKTSDWWQGELANGKTGLFPANYVKML--</t>
  </si>
  <si>
    <t>bmDCA9_537</t>
  </si>
  <si>
    <t>EQGEWAVALYPYESQEDDDCDLTFAAGIRDLVHEKKSDWWTGEYANGRIGLFPANYVKLL--</t>
  </si>
  <si>
    <t>bmDCA9_538</t>
  </si>
  <si>
    <t>VHGEWAYAKYTFEGEEDDNGDLMFKDGDRITDTKKSSDWWTGELANGKIGLFPANYVKLL--</t>
  </si>
  <si>
    <t>bmDCA9_539</t>
  </si>
  <si>
    <t>AKYEWYVAAYRFEASEDDLGDLSFKAGDRIWLKEKTSDWWRGEIANGRVGYFPANYVKL---</t>
  </si>
  <si>
    <t>bmDCA9_540</t>
  </si>
  <si>
    <t>APIEWYTALYAYDAQQDDSGDIAFDEGDRITQIEKASDWWQGRQAGGQAIIFPANYVKV---</t>
  </si>
  <si>
    <t>bmDCA9_541</t>
  </si>
  <si>
    <t>GGPVKYIAAYWYEGRDDDGLDIIFLKGDVIT-IDKSDDWWQGFLAFGVINIFPSNYVTKM--</t>
  </si>
  <si>
    <t>bmDCA9_542</t>
  </si>
  <si>
    <t>ADTPRAVALYAYNATQDDADDLSFPNGDIITDGQKSGDWFQGNCANGFVTIFPSNYVRMN--</t>
  </si>
  <si>
    <t>bmDCA9_543</t>
  </si>
  <si>
    <t>WSEEKVEALYDYRAQDDDSGDLSF-TGDIIGQTTKTNDWWTGK-AGGKQGNFPANFV-PV--</t>
  </si>
  <si>
    <t>bmDCA9_544</t>
  </si>
  <si>
    <t>DALAKAEALYDYDAQEDDAGDLSFAAGDVIWITDKSNDWWRGECAGGKIGIFPANFVELL--</t>
  </si>
  <si>
    <t>bmDCA9_545</t>
  </si>
  <si>
    <t>KTVAYATALYDVASDQDDEGDLSFNAGDVITKKKKVLDWWRGELANGVYGIFPTNFVKIV--</t>
  </si>
  <si>
    <t>bmDCA9_546</t>
  </si>
  <si>
    <t>RRVKRVRALYYYSATDDDSTDLSFRAGDVIVIMKGMQDWWIGELANGNTGIFPMNYVEVL--</t>
  </si>
  <si>
    <t>bmDCA9_547</t>
  </si>
  <si>
    <t>EGKVRVSALYDFLVIQDDPDDLSFKVGDVITVFKEDGDWWAGRLANGKTGIFPQNYVTLL--</t>
  </si>
  <si>
    <t>bmDCA9_548</t>
  </si>
  <si>
    <t>TNGEVAVAMYDVEQAEDDKNDISFFAGDRITDNKLITDWWEGKCANGRTGLFPANYVKKQ--</t>
  </si>
  <si>
    <t>bmDCA9_549</t>
  </si>
  <si>
    <t>SRGNVAVALYDFETAEDDKGDIGFRKGEKITWIDKQSDWWT-RTAGGRTGLFPSNYVALK--</t>
  </si>
  <si>
    <t>bmDCA9_550</t>
  </si>
  <si>
    <t>EGGPRAIALYDFFCVEDDKGDLPLKRGEIITITEMTDDWWTGTIAKGRKGIFPANYVEML--</t>
  </si>
  <si>
    <t>bmDCA9_551</t>
  </si>
  <si>
    <t>MGKQRATALYDPDADQDDEGDLSSNDGDVITIRQKIDEWWTGRVANGREGIFPANFVQLD--</t>
  </si>
  <si>
    <t>bmDCA9_552</t>
  </si>
  <si>
    <t>LHGDRAIALYDYAAAEDDLGDLSF-EGDIITIIKMSDNWWTGRSANGAHGIFPANFVEVQ--</t>
  </si>
  <si>
    <t>bmDCA9_553</t>
  </si>
  <si>
    <t>DDPESAIAEYDFEYEEDDEGDLSFTFEDPILWTTRSSEWWTGLLANGRTGVFPANHVRLV--</t>
  </si>
  <si>
    <t>bmDCA9_554</t>
  </si>
  <si>
    <t>TGVPRAIALYDYEAAEDDQNILSFMTGDQIYIGDFVENWWEGSLARGNNGIFPANYVEKII-</t>
  </si>
  <si>
    <t>bmDCA9_555</t>
  </si>
  <si>
    <t>LMPVFARALYDYETEEDDPDMLSFKKGDVVTNLDRTDDIWDGECANGDRGIFHSNYRQVI-S</t>
  </si>
  <si>
    <t>bmDCA9_556</t>
  </si>
  <si>
    <t>PREPRYRAVADYNSQDDDFQDLSFYWNDIVLVPKKSEDWWTGSVAGGRYGIFPSNYTEAIDP</t>
  </si>
  <si>
    <t>bmDCA9_557</t>
  </si>
  <si>
    <t>STQSQGRAQYEYTGQADDDNDLTFKKGDRIKVMSQTNDWW-GRCAYGKQGPFPSNYIEKDHA</t>
  </si>
  <si>
    <t>bmDCA9_558</t>
  </si>
  <si>
    <t>QEWQQARAQFPYTAQNDDDSELSFSEGDVISVIDDTDSWDKGRLANGNVGLFPSNYVEIIVD</t>
  </si>
  <si>
    <t>bmDCA9_559</t>
  </si>
  <si>
    <t>SGVKTDIASFNFVAQHDDDFELSFGVGCVITEQERQDEW-RGQLANGKVGCFPSNFVELQWS</t>
  </si>
  <si>
    <t>bmDCA9_560</t>
  </si>
  <si>
    <t>DTNLYVKAIYDYTAQQDDPGELSFRPGDQITTLDQVDDWIKGAYAGTKVGIFPANYVEHIDF</t>
  </si>
  <si>
    <t>bmDCA9_561</t>
  </si>
  <si>
    <t>SNWKKVKAIYDFEAYNDDFQELPFKVGDVIENLDQVLGWWLGLLANDKKGWFPSQLVEHIPE</t>
  </si>
  <si>
    <t>bmDCA9_562</t>
  </si>
  <si>
    <t>SALFYVRARHDFAGTPDDASILAFRAGDIIVVASQVYGWWNGEIATDRRGLFPAFFVSMIDE</t>
  </si>
  <si>
    <t>bmDCA9_563</t>
  </si>
  <si>
    <t>WWQCKCTALYDFTSD-DDSIQLSFKRGDIIVIVSQINEWWAGKEACFKFGEFPKSYVKPLDE</t>
  </si>
  <si>
    <t>bmDCA9_564</t>
  </si>
  <si>
    <t>TT-FWARALYKYEAVEDDTTWLSFKKGDKIAVIIQ-EEWWKGESAGGKVGWFP-AFVKLLTN</t>
  </si>
  <si>
    <t>bmDCA9_565</t>
  </si>
  <si>
    <t>DSVQTVRALYDFEAAEDDELELSFNYGDIIVLVNSAEGWWAGELARDKVGWFPAAYVTPISA</t>
  </si>
  <si>
    <t>bmDCA9_566</t>
  </si>
  <si>
    <t>LLTAPVKALYDFEGQHDDAWELPFKEGWDIHVISRVYGWWEGELAHGKYSMFPTNYVEEIVD</t>
  </si>
  <si>
    <t>bmDCA9_567</t>
  </si>
  <si>
    <t>SSKKRVKALYDFEGQSDDDDELTAREGDTITVINSNKQWWMGELADGKQGQFPNNYIEIIES</t>
  </si>
  <si>
    <t>bmDCA9_568</t>
  </si>
  <si>
    <t>QIRKQCRALYDFIGKNDDHDELSFSAGDEIVVLNEVLLWWMGELARGQAGLFPSTYTEVLP-</t>
  </si>
  <si>
    <t>bmDCA9_569</t>
  </si>
  <si>
    <t>QLQKVVRALYDFNGGKDDSDELSFKAGDEITFVNEVLEWWMGELARGRMGLFPVTYVEVTAT</t>
  </si>
  <si>
    <t>bmDCA9_570</t>
  </si>
  <si>
    <t>GGGKTVIALYDFEGAEDDDNELSIKAGDEITPVEEVLSWWMGEAAMGQRGLFPTWYVEQCVD</t>
  </si>
  <si>
    <t>bmDCA9_571</t>
  </si>
  <si>
    <t>VSLKNAEALYDFSGQNDDDDELAWPEGDKISILNRVDDWWMGECANGRRGLFPSNYVEIVEA</t>
  </si>
  <si>
    <t>bmDCA9_572</t>
  </si>
  <si>
    <t>S-VWRAVAQYDYDADNDDDDELSLKEGDVIIVTDKTDMWWRGEIAAGAVGVFPSNYVTMEQD</t>
  </si>
  <si>
    <t>bmDCA9_573</t>
  </si>
  <si>
    <t>TQVAVVIAYYDHTAIQDDNGDLSFKKGDAIVVIKK-NEWWNGDQADANEGCFPANFVSPPME</t>
  </si>
  <si>
    <t>bmDCA9_574</t>
  </si>
  <si>
    <t>IGKKRCIALFDFHPDEDDEGDLEFKKGDIIKLIYKVNEWWMGPVATNRTGIFPVNFVQEIKD</t>
  </si>
  <si>
    <t>bmDCA9_575</t>
  </si>
  <si>
    <t>PGVEFVKAMYDYNSRVDDARDLSFKAGDIIEVIPQINDWWIGEIADDRQGWFPSNFVKVLDQ</t>
  </si>
  <si>
    <t>bmDCA9_576</t>
  </si>
  <si>
    <t>GWNDRVQALHDYRSQDDDEGDLQFKAGPIIIVQIRTPLWWTGKIAIDRFGQFPGNYVRVLVA</t>
  </si>
  <si>
    <t>bmDCA9_577</t>
  </si>
  <si>
    <t>EMGEAAEALYDYNSSEDDPDDLAFKAGDVILVAQRTPDWWRGEVAPGRQGQFPANYPRVLDR</t>
  </si>
  <si>
    <t>bmDCA9_578</t>
  </si>
  <si>
    <t>TSP-QVTALYDYSSYDDDPWDLSFKAGDVIEWVSGTSRWWPGELAHHNQGQFPSNYVKKASM</t>
  </si>
  <si>
    <t>bmDCA9_579</t>
  </si>
  <si>
    <t>PAKAWACALWDYNSGEDDPGDLSFRKGDRIYWVDRMSDWWTGENAAGARGLFPAGYVNLIK-</t>
  </si>
  <si>
    <t>bmDCA9_580</t>
  </si>
  <si>
    <t>PQLATARALWAYYGTDDDPNDLCFEAGDVIDIDEKTDDWWTGSQANGRRGLFPSIYVEGV--</t>
  </si>
  <si>
    <t>bmDCA9_581</t>
  </si>
  <si>
    <t>IIILKARAGWEYKGEDDDDNDCGFHKVDIISIVMRMEDWWTGCLADGKSGLFPSSFVEIDAY</t>
  </si>
  <si>
    <t>bmDCA9_582</t>
  </si>
  <si>
    <t>LGPPRARALWDFQGEEDDDSLMKFCKNAIIRIRNRVADSWEGEVADGRRGLFPSNFVEVIPY</t>
  </si>
  <si>
    <t>bmDCA9_583</t>
  </si>
  <si>
    <t>TQKIARRALYDFQAQEDDAGESLFRQGDGITVIRMVYDNWEGSLAGGNYGQFPANKVECKVD</t>
  </si>
  <si>
    <t>bmDCA9_584</t>
  </si>
  <si>
    <t>E-KKRVFSLYHFEAQQDDDGDLTRKEGDVITLTTKTQDRWVGSLANGKKGLFPCNFVEAL--</t>
  </si>
  <si>
    <t>bmDCA9_585</t>
  </si>
  <si>
    <t>ETPLRVRVLYPFKASQDDLGDLSESFGDVITVTKSKYDWWSGELAFGKYGIFPANYVIDA--</t>
  </si>
  <si>
    <t>bmDCA9_586</t>
  </si>
  <si>
    <t>-PDEKVEALYDFDSGGDDPGDLSPKKGDIIKVIKQTKDWWSGEHAHGRVGIFPDNYVKKAG-</t>
  </si>
  <si>
    <t>bmDCA9_587</t>
  </si>
  <si>
    <t>IKPRFGAELYDFNAQDDDSAKLSFKINDIIVMLKSLGGWLDGECADGKSGVFPTTYVYELPT</t>
  </si>
  <si>
    <t>bmDCA9_588</t>
  </si>
  <si>
    <t>LTLGGALALYDFDGQ-DDETDLPLHAGDVIRVMQRSEEWWMGERANG-QGIFPFSYVTTIMT</t>
  </si>
  <si>
    <t>bmDCA9_589</t>
  </si>
  <si>
    <t>PLLPQARVLYPFPQEDDDPMSLFLQAGDVVEMISEQNEWWAGRRANGRQGLFPKSFVEMLAP</t>
  </si>
  <si>
    <t>bmDCA9_590</t>
  </si>
  <si>
    <t>KVLGQARVLYDFIGEEDDKQDLSLNVGDCVTIINSVAEWWTGELANGRK-VFPANFVEVI--</t>
  </si>
  <si>
    <t>bmDCA9_591</t>
  </si>
  <si>
    <t>AEEPKCKALYDFAGKEDDGGDLIFKKGDVITLTPKITDWWNGKLANGRQKIFPANYVELI--</t>
  </si>
  <si>
    <t>bmDCA9_592</t>
  </si>
  <si>
    <t>QKKEKCKALYDYAGSQDDRGDLPFKAGDIIDIVDKTEDWWTGCLANGKSVIFPANYVEEI--</t>
  </si>
  <si>
    <t>bmDCA9_593</t>
  </si>
  <si>
    <t>SNLTKCKALYDWRGEIDDSGDLSFSEGDVITILKKTEDWRTGELANGRKKRFPGNYVRKISH</t>
  </si>
  <si>
    <t>bmDCA9_594</t>
  </si>
  <si>
    <t>KTPKVVYALYDFSGQVDDSGDLPFRAGDIITVVNYTDDWWTGSLANGRKMLFPVKYVELVEE</t>
  </si>
  <si>
    <t>bmDCA9_595</t>
  </si>
  <si>
    <t>SAQLVVKAIPDFDGD-DDQGDLSFKAGDIIVVHDRTNDWWFGSLAGLRSAYFPHTYVSEMPN</t>
  </si>
  <si>
    <t>bmDCA9_596</t>
  </si>
  <si>
    <t>WTIGRARALCDFNGLEDDDEELNFKKNDIITVISWECDWWQGENADGKVQLFPANYVRLLDT</t>
  </si>
  <si>
    <t>bmDCA9_597</t>
  </si>
  <si>
    <t>DDVEDAKAKYDFEQAEDDDNELGFKKGEILTDI-RVENWWTGENASGRLPHFPVNYVWLNET</t>
  </si>
  <si>
    <t>bmDCA9_598</t>
  </si>
  <si>
    <t>EKQRIVWLLYDFEAEEDDDNELTFVEGAKITKIEQVDNWWIGTLAKGQQALFPSNYVKLLD-</t>
  </si>
  <si>
    <t>bmDCA9_599</t>
  </si>
  <si>
    <t>TQMPSAIALYDYEEGEDDANELGFPEGDQYTLFDMVIDWWEGVMANGRSSLFPSNYVQIIEH</t>
  </si>
  <si>
    <t>bmDCA9_600</t>
  </si>
  <si>
    <t>CKMPRAIALYDYEGLEDDHNELPLIEGDRWTQIQFVEDWWLGSVAQGEVPLFPSNYVEEQEN</t>
  </si>
  <si>
    <t>bmDCA9_601</t>
  </si>
  <si>
    <t>QLQPQARAHYDAPGPEDDKNELDMKEGDLITGIWLVDDWWSGELADGQRHLFPSNYVEAVIN</t>
  </si>
  <si>
    <t>bmDCA9_602</t>
  </si>
  <si>
    <t>SQKRVAR-LYDFEAVEDDDNELSFKEGDIITQIVEVDEWWKGELASGYVGLFPANYVEVVPT</t>
  </si>
  <si>
    <t>bmDCA9_603</t>
  </si>
  <si>
    <t>KEPKKAIALYDFEAQEDDDNELPFKTGDVITVTDKSDEWWQGEQANGDFGIFPSNYVEVLEQ</t>
  </si>
  <si>
    <t>bmDCA9_604</t>
  </si>
  <si>
    <t>SDYKTVVALYDFRAQ-DDEVQMSFEVGDLIIVYNRVDDWWMGKIAGGR-GIFPGNYSQPDIF</t>
  </si>
  <si>
    <t>bmDCA9_605</t>
  </si>
  <si>
    <t>RKAVHVRALYDFTAMQDD-GELTFKKGDPIMVLDVIGTWWEGTIAHGRTGIFPVNYVEVI--</t>
  </si>
  <si>
    <t>bmDCA9_606</t>
  </si>
  <si>
    <t>QDAPRARALYDFNASEDDSDELTFKKDDVITLIKSVDMWWEGEIANGRKGIFPANYVTVL--</t>
  </si>
  <si>
    <t>bmDCA9_607</t>
  </si>
  <si>
    <t>PPKPCAIALYDYDAGDDDSGGHSFRENDVIWLIQKLPLWWEGEVANGRTGIFPSNYVQVK--</t>
  </si>
  <si>
    <t>bmDCA9_608</t>
  </si>
  <si>
    <t>AMSPCAIALYDFEAVEDDDGDLGFRENSIITFISKDDPWWSGELAKSRVGIFPSNYVEVQ--</t>
  </si>
  <si>
    <t>bmDCA9_609</t>
  </si>
  <si>
    <t>AGVELATALYDFEAVEDDEGDLTFKAGEVITIIKSSDNWWTGKCAKGRQGIFPANYVEVS--</t>
  </si>
  <si>
    <t>bmDCA9_610</t>
  </si>
  <si>
    <t>PSVFTVIALYDFAAAEDDEGDLHFKKGDKITIIKKTHQWWTGRHANGHEGDFPSNYVKSY--</t>
  </si>
  <si>
    <t>bmDCA9_611</t>
  </si>
  <si>
    <t>PQGELAIALYDFDAKQDDSGDLWFKKGDVITIIKKTQAWWTGRLANGKEGSFPANYVQLE--</t>
  </si>
  <si>
    <t>bmDCA9_612</t>
  </si>
  <si>
    <t>PAGEWAEALYDFGAGQDDQGDLTFKYGDKII-TERTSDWWTGRVANGREGVFPANYVKLL--</t>
  </si>
  <si>
    <t>bmDCA9_613</t>
  </si>
  <si>
    <t>PGGIEVVALYDYESEEDDEGDLTFKEGDRITVTQRMEDWWTGPLANGQYGEFPANYVEKA--</t>
  </si>
  <si>
    <t>bmDCA9_614</t>
  </si>
  <si>
    <t>-DPDYATAIYDYESQEDDVGDLGFSAGQRIAVTKRSDDWWTGEIANGRRLSFPANYVRLA--</t>
  </si>
  <si>
    <t>bmDCA9_615</t>
  </si>
  <si>
    <t>AGGEWAVAIADYESLEDDRTDLGFNEGQRIVVTDRASDWWTGKCAHGKTGLFPANYVKVL--</t>
  </si>
  <si>
    <t>bmDCA9_616</t>
  </si>
  <si>
    <t>REGEWAEAMYDYSSGEDDATDLIIEAGQRISVTERTSPWWTGEIADGRSGLFPANYVKLL--</t>
  </si>
  <si>
    <t>bmDCA9_617</t>
  </si>
  <si>
    <t>PEGEWAEATYDYNSGDDDSTDLTFRAGQRIEVIERTSDWWTGEAADGRRGLFPANYYKQL--</t>
  </si>
  <si>
    <t>bmDCA9_618</t>
  </si>
  <si>
    <t>VQIEWAEAKYDYQSQSDDPADLTIRAGDRLWIVDRTSDWWTAEIAAGRRGLVPAAYIKLS--</t>
  </si>
  <si>
    <t>bmDCA9_619</t>
  </si>
  <si>
    <t>PAYEWAEAMYDFEAHADDPGDLSFSCGQHITIVSRTSEWWTAE-ADGKRHGVPAQYVKIL--</t>
  </si>
  <si>
    <t>bmDCA9_620</t>
  </si>
  <si>
    <t>AQGEWVEALYDVESAADDDPDLAFKKGIRNLIVDRTPEWWTAEHADGRTGLSPASYVKFL--</t>
  </si>
  <si>
    <t>bmDCA9_621</t>
  </si>
  <si>
    <t>QQGEWVEALYDSQGEQDDRDDLMFQQGQILTITTRTSEWWTGEPADGRWGSFPASYVKPL--</t>
  </si>
  <si>
    <t>bmDCA9_622</t>
  </si>
  <si>
    <t>AEGEWTEALYDYDSDEDDPGDLQFLQGQRITVIERKSEWWTGEIAMGRTGLFPA-YVKML--</t>
  </si>
  <si>
    <t>bmDCA9_623</t>
  </si>
  <si>
    <t>NAGEWAEALYDYESSEDDQGDLALKKGQRI-VTEKCSGWWTGCIATGR-GIFPANYVKVLM-</t>
  </si>
  <si>
    <t>bmDCA9_624</t>
  </si>
  <si>
    <t>ADGEWAEALYQFVSTEDDEGDLSLSAGDPIIIVDKSSDWWTGEIADGREGIFPANYVKLLSS</t>
  </si>
  <si>
    <t>bmDCA9_625</t>
  </si>
  <si>
    <t>EIVEYAEALYLYSSDQDDPGDLAFRKGAKILVTEKTQDWWTGELAQGRDGIFPAAYVQVL--</t>
  </si>
  <si>
    <t>bmDCA9_626</t>
  </si>
  <si>
    <t>EQGETAIALYRYWSVDDDPGDCEFAEGKGIAVTKKTNEWWTGRVANGQVGLFPASYVESQ--</t>
  </si>
  <si>
    <t>bmDCA9_627</t>
  </si>
  <si>
    <t>AGEEYATALYRYVSQCDDPGDVCFSAGEMILVIQ-INEWWTGRVA-DRQGQFPAQYVKTLPP</t>
  </si>
  <si>
    <t>bmDCA9_628</t>
  </si>
  <si>
    <t>TYLP-AVALYPYKLTTDDEWKNSLGKGVVIQVVEKNEGWWKGTLANKQVGWFPANECADRES</t>
  </si>
  <si>
    <t>bmDCA9_629</t>
  </si>
  <si>
    <t>TSFEFVIADHDTQGEDDDRNDLC-RVGQAIGVLGEVDGWWDGRVADGNEGWFPSSYVNMPSK</t>
  </si>
  <si>
    <t>bmDCA9_630</t>
  </si>
  <si>
    <t>ATVKKMTAMYSYTPPGDDDDDLTFRAGDEIIIITHTEDWWTGVLANGTTGLFPGNYVAPYVL</t>
  </si>
  <si>
    <t>bmDCA9_631</t>
  </si>
  <si>
    <t>TVVIQVVALIDYNAIGDDDFDLSFPVGDLIAVIKDVYDWWTGRLAKGVYGIFPGNYVAKSQS</t>
  </si>
  <si>
    <t>bmDCA9_632</t>
  </si>
  <si>
    <t>SMVSFTRAYWPYNAQDDDLNELSFP-GDIIENQDEINDWWCGRGARGNQGMFPRNYVSKEER</t>
  </si>
  <si>
    <t>bmDCA9_633</t>
  </si>
  <si>
    <t>PGGKTARALYTFEGQEDDENELALSEGDIIKWIPEVDDWSLGGLANGEEGCFPRNYVEKIKI</t>
  </si>
  <si>
    <t>bmDCA9_634</t>
  </si>
  <si>
    <t>EPGFRARALFCYKDSEDDDDELTFNPGGMIAENNAIDSWIQGEFAEGDIGLFPSNYVQPLGP</t>
  </si>
  <si>
    <t>bmDCA9_635</t>
  </si>
  <si>
    <t>SSMKDACAIPCFSSPEDDPHDLAFKAGDKIELLIEVSDWWMGRDANGKEGIFPANYVSFL-S</t>
  </si>
  <si>
    <t>bmDCA9_636</t>
  </si>
  <si>
    <t>PEEAYMRALWGYPSDDDDPSDLSFRAGDFIEVVEETNDWWLGRIAKGKRGLFPSNYVAKP--</t>
  </si>
  <si>
    <t>bmDCA9_637</t>
  </si>
  <si>
    <t>PEGERARATWAYNSEDDDPSDLSF-AGDIIEIVKEGNGWWTGRIATGRVGLFPGNHVEKL--</t>
  </si>
  <si>
    <t>bmDCA9_638</t>
  </si>
  <si>
    <t>LSKPQAEATWAYNGE-DDPNDLPFSAGDIIEIVAETNDWWTGRHAANRQGLFPSNHVEKLEG</t>
  </si>
  <si>
    <t>bmDCA9_639</t>
  </si>
  <si>
    <t>GRPPQAVALWAYNGEDDDPADLSFAAGDIIEIVRETNDWWTGKVARNRQGLFPSNFVEKLSA</t>
  </si>
  <si>
    <t>bmDCA9_640</t>
  </si>
  <si>
    <t>WQHEQAKALWVYNGSDDDPEDLSFNAGEIIEIVNETNDWWTGRVADNFQGLFPANYVEKIDT</t>
  </si>
  <si>
    <t>bmDCA9_641</t>
  </si>
  <si>
    <t>PPVVQAKALWGYNGQDDDPSDLSFDAGDIIEIVDETNDWWTGKTA-GVTGAFPGNYVEKLQ-</t>
  </si>
  <si>
    <t>bmDCA9_642</t>
  </si>
  <si>
    <t>PQPNQAKALWAYNGNDDDPSDLSFHQGDIQEIVMETNDWWTGAHANGKQGPFPSTYVEKL-S</t>
  </si>
  <si>
    <t>bmDCA9_643</t>
  </si>
  <si>
    <t>TQKPQGRSQWEYNGEEDDQNDLNFSQGSVVEIAEETNDWWTGRIANGWQGWFPSTYVEKVPD</t>
  </si>
  <si>
    <t>bmDCA9_644</t>
  </si>
  <si>
    <t>AQSPRCRPLWFFNGQEDDPGDLMMESGARIEIPEETNDWWTGRCARGNQGLFPASYVELVNN</t>
  </si>
  <si>
    <t>bmDCA9_645</t>
  </si>
  <si>
    <t>EQVFMARPGWDFNGGEDDKGDLGFSQGEIIEIEEETNDWWTGKIADGRQGLFPANFVEKIIF</t>
  </si>
  <si>
    <t>bmDCA9_646</t>
  </si>
  <si>
    <t>SNMTRAR-LWAYNGRDDDPNDLSFSAGIIIEIIDETNDWWTRRVADGRQGLFPSNYVEYIVF</t>
  </si>
  <si>
    <t>bmDCA9_647</t>
  </si>
  <si>
    <t>APEFRARFLWQYNGNDDDPNDLSLHAGDIVEIVDETNDWWTGRLARG-QGLFPSNYVEKLEE</t>
  </si>
  <si>
    <t>bmDCA9_648</t>
  </si>
  <si>
    <t>MSRRQARYLWAYNGPDDDPNDLS-SAGDIMEIVEETNDWWTLCVAAGQQGLFPSNYVEKLPC</t>
  </si>
  <si>
    <t>bmDCA9_649</t>
  </si>
  <si>
    <t>PQLEQARVLWAWNGEEDDANDLGLSAGENVEIVYETNDWWTNKVADGRQGLFPANYVEKVPS</t>
  </si>
  <si>
    <t>bmDCA9_650</t>
  </si>
  <si>
    <t>PQVQQARWLWGWNGSTDDPEDLSFSAGDIIEIVNETNDWWTYK-ARGRQGLFPSNYVEKL--</t>
  </si>
  <si>
    <t>bmDCA9_651</t>
  </si>
  <si>
    <t>SKFPKAKSLWGYNGTDDDPNDLGFSAGDIIEILQETNDWWTGKVARGRQYLFPSNYVEKLDD</t>
  </si>
  <si>
    <t>bmDCA9_652</t>
  </si>
  <si>
    <t>AILYRARALWWYNGEPDDASDLSFCAGDIIEILEETNQWWTGRVANGRKCLFPANYVEKILS</t>
  </si>
  <si>
    <t>bmDCA9_653</t>
  </si>
  <si>
    <t>AANGRARALWAYNGQEDDGDDLSFSAGDIIEIWSETNDWWTGKVAAGKQCLFPSNHVEKLTP</t>
  </si>
  <si>
    <t>bmDCA9_654</t>
  </si>
  <si>
    <t>TKLVNARALWAYNGTDDDEDDLDFNAGIIIEIDEETNDWWTGRWARGCQGMFPSNYVEKISA</t>
  </si>
  <si>
    <t>bmDCA9_655</t>
  </si>
  <si>
    <t>WFAFQARALWGLGGEDDDPNDLSFSAGEIIEIIQETNDWWTGRGASGTKGIFPSNRVEKC-K</t>
  </si>
  <si>
    <t>bmDCA9_656</t>
  </si>
  <si>
    <t>PDISRVRALWDYNGSDDDPEDTSFNAGDIIEIEEETNDWWTGRLANGQTGIFPSNYVEKL--</t>
  </si>
  <si>
    <t>bmDCA9_657</t>
  </si>
  <si>
    <t>LTTVRARALWSYNGQDDDSDDLSFRTGEIIEIVAKTNDWWTGRVANGRQGFFPANYVEKI--</t>
  </si>
  <si>
    <t>bmDCA9_658</t>
  </si>
  <si>
    <t>NYHEQYVALWAYNAEDDDAGDYSFNPGEIIEILTKTGGWWTGRCAHGPTGPFPANFVELL--</t>
  </si>
  <si>
    <t>bmDCA9_659</t>
  </si>
  <si>
    <t>EEGKRVKALYDYEAVDDDDGDISFDQGDIITHTEYIINWCGGSNAHGKDYDFPVIYVQLIE-</t>
  </si>
  <si>
    <t>bmDCA9_660</t>
  </si>
  <si>
    <t>FFGRSVRALYQYEAREDDDDEISFEAGDIIRNIDEQDAWWRGTYATGKVALFPLNYVTTHH-</t>
  </si>
  <si>
    <t>bmDCA9_661</t>
  </si>
  <si>
    <t>TYGRYVQAEYDYEAAEDDDNEISLPEGALITNIKFIDDWWFGEYASGQVCLFPANYV-ATI-</t>
  </si>
  <si>
    <t>bmDCA9_662</t>
  </si>
  <si>
    <t>KEGVKVKAGYDYDADEDDDNELSFQEGEILTIVERTSDWWVGSIAGGVVGLFPSNYVCKEQD</t>
  </si>
  <si>
    <t>bmDCA9_663</t>
  </si>
  <si>
    <t>VAGGTATALYDYEAAEDDDNEHSFKEGNKITEIERACDWWEGTYANGKRGLFPGNYVLLGQ-</t>
  </si>
  <si>
    <t>bmDCA9_664</t>
  </si>
  <si>
    <t>GSGETAVALYDYEAAEDDDNEYSFPEGDRITNIEFVSDWWSGTYADGKTGLFPANYVETK--</t>
  </si>
  <si>
    <t>bmDCA9_665</t>
  </si>
  <si>
    <t>LAGYTAKALYDYEATEDDDNETSFPENAVITNIEFVDDWWSGTYANGKSGLFPANYVEVQP-</t>
  </si>
  <si>
    <t>bmDCA9_666</t>
  </si>
  <si>
    <t>DQGPTAWALYDYEATEDDDNEISFPENAIITNPEFEDDWWQGDYADGKSGLFPANYVEEQE-</t>
  </si>
  <si>
    <t>bmDCA9_667</t>
  </si>
  <si>
    <t>G-GATAKALYDYEAAEDDDNEILFPEDARITNIEFVDDWWSGTYADGQSGLFPANYVLVLN-</t>
  </si>
  <si>
    <t>bmDCA9_668</t>
  </si>
  <si>
    <t>AQGVTAVAEYDYEAAEDDDNEISFPEGARITNIEFPDDWWTGTYAMGNAGLFPANYVTIEE-</t>
  </si>
  <si>
    <t>bmDCA9_669</t>
  </si>
  <si>
    <t>TKGFVAAALYDYQKAEDDDNEISFPEGATIGEIMFPEDWWKGTLANGKTGLFPANYVKLNEY</t>
  </si>
  <si>
    <t>bmDCA9_670</t>
  </si>
  <si>
    <t>SQGKCVWALYDYEKAEDDDNEVEFKEGAIISHIGFVYDWWTGELARGKNGLFPLNYVERLDC</t>
  </si>
  <si>
    <t>bmDCA9_671</t>
  </si>
  <si>
    <t>ESGKYVVAQFDYCPMEDDDNEWYFRAGERIHVINFVSVWWMGEFARGQTGLFPVNYVKLMN-</t>
  </si>
  <si>
    <t>bmDCA9_672</t>
  </si>
  <si>
    <t>-DGETTIAEYDYDMAEDDDNDLNLREGYRVETIERASDWWTGRLADGREGLFPSNYVKLVE-</t>
  </si>
  <si>
    <t>bmDCA9_673</t>
  </si>
  <si>
    <t>VEGQTLVA-YDYEAAEDDANEIMWPEGDRKTDIEFISDWWQGRNACGERGLFPSNYVKLDE-</t>
  </si>
  <si>
    <t>bmDCA9_674</t>
  </si>
  <si>
    <t>AEGETSLVLYDYDAAEDDLNEIIHREGERCTIIERVSGWIQGTNARGEEGLFPSNYVRLQE-</t>
  </si>
  <si>
    <t>bmDCA9_675</t>
  </si>
  <si>
    <t>PKGERAK-SYPY-AAEDDDYEHSLDVGEYQTEIEMDGIWWKGVNATGRKGLIPSNYVKLNDS</t>
  </si>
  <si>
    <t>bmDCA9_676</t>
  </si>
  <si>
    <t>VAGLSARSEYDYEAQEDDDGELYLVCGEQVTFIEFKDGWWKGRNAKGEEGVFPSNYVELVSQ</t>
  </si>
  <si>
    <t>bmDCA9_677</t>
  </si>
  <si>
    <t>VLGVRAVVQ-DYKATEDDENEIDLKWGELVTNIEMADGWWHGTFAHGKEGLFPANVVELLG-</t>
  </si>
  <si>
    <t>bmDCA9_678</t>
  </si>
  <si>
    <t>QEGRTAVVQYDYKAGEDDDNELTCPEGQIVTNIKMKDGWWQGTYA-GRIGLFPADFVEMV--</t>
  </si>
  <si>
    <t>bmDCA9_679</t>
  </si>
  <si>
    <t>CDGSRARALYNGEATEDDDNEISCVEGDYVIHIEMTSDWWQG-VANGDKGLFRANYVEVIRE</t>
  </si>
  <si>
    <t>bmDCA9_680</t>
  </si>
  <si>
    <t>GKALTVTALYSYEAQEDDMNDLTFLEGDVITVIDQTGDWWKGTYANGRSGLFPANYVELICK</t>
  </si>
  <si>
    <t>bmDCA9_681</t>
  </si>
  <si>
    <t>SQGQTAVSLYKYEAAEDDEGDLSFPEGERNHIVERIQDWWTGRAAHGKTGLFPANYVELLE-</t>
  </si>
  <si>
    <t>bmDCA9_682</t>
  </si>
  <si>
    <t>AEGETAIVLYDYDAAEDDTNELSFQENDVITNVEQPSDWWMGTSADGKVGLFPANYVEQQE-</t>
  </si>
  <si>
    <t>bmDCA9_683</t>
  </si>
  <si>
    <t>DEGVTAIRLYDYEKAEDDDNEISFQEGACPVSIEETSDWWQGRYAQGPSGLFPASYVPRKI-</t>
  </si>
  <si>
    <t>bmDCA9_684</t>
  </si>
  <si>
    <t>DTGITAMAQYDYEYAEDDDNEIDFPEGARITDIEFPSDWWKGTYAGGEVGLFPDNYVEVSE-</t>
  </si>
  <si>
    <t>bmDCA9_685</t>
  </si>
  <si>
    <t>DCGARARALYDYEKAEDDDNEMNFHEDKKITEIEFIDDWWLGTGAKGEAGLFPCNYVEVVFQ</t>
  </si>
  <si>
    <t>bmDCA9_686</t>
  </si>
  <si>
    <t>DGGGRANAEYDYDRAEDDDNEGTFDEYDRYLNIEFLDDWWSGTAAIGESGLFPANYVELDE-</t>
  </si>
  <si>
    <t>bmDCA9_687</t>
  </si>
  <si>
    <t>DSGVTAVALYDYQKAEDDENEIGFWEGEIITNIEFQDDWWSGTNATGERGLFPANYVELNE-</t>
  </si>
  <si>
    <t>bmDCA9_688</t>
  </si>
  <si>
    <t>DKGITALAQYDFIRAEDDDNEIAIWEGDTVKEIENIDHWWQGEVAGGQIGLFPANYVELARD</t>
  </si>
  <si>
    <t>bmDCA9_689</t>
  </si>
  <si>
    <t>AGKPVAIAQYDYHSAEDDPGELEIREGDRETRIEKVDNWWWGINARGIYGVFPGLYVELLQK</t>
  </si>
  <si>
    <t>bmDCA9_690</t>
  </si>
  <si>
    <t>QQPNSVRALYDYEHTEDDIGELTIHEGDELQVLSSKYDQ-VGTLANGKKGFFPRNYVEDESS</t>
  </si>
  <si>
    <t>bmDCA9_691</t>
  </si>
  <si>
    <t>QVLDGAVALYDMDITADDPRELMFKFGDQINVYEHIYDVIRGRLAHGKVGIFPGNYVQVC-P</t>
  </si>
  <si>
    <t>bmDCA9_692</t>
  </si>
  <si>
    <t>KRAQIVTALYDFFPDDDDHDELTFRAGDEITVIQKSPDWWQGEAANGYQGIFPSNYVKEQT-</t>
  </si>
  <si>
    <t>bmDCA9_693</t>
  </si>
  <si>
    <t>PEYEQVQAIYDYTWSQDDEDELSFKPGDIITVISKDEGWWRGECARGQRGWFPVNYVQSEH-</t>
  </si>
  <si>
    <t>bmDCA9_694</t>
  </si>
  <si>
    <t>PTRFTVRAVYDEASSDDDMSELSFRTGDIIDVVQRDIGWWDGTLARDETGWQPSNYVEEVSS</t>
  </si>
  <si>
    <t>bmDCA9_695</t>
  </si>
  <si>
    <t>SPPFFVEAMYDYQ-DDDDSGGLSFLRGDLIEVVSVANGWWDFRLASSNRGWIPDYYVAPISS</t>
  </si>
  <si>
    <t>bmDCA9_696</t>
  </si>
  <si>
    <t>KGV-YVQASYGYNAQ-DDEEYLSFRAGDYIIVVCYNHQWWDGTLADNKVGWIPMNYVSTISL</t>
  </si>
  <si>
    <t>bmDCA9_697</t>
  </si>
  <si>
    <t>QDVVRTDAYYDYVARNDDEIDLSFEKGDQITVPV-IDLWWRGILANWKVGIFPVNYVKIIHM</t>
  </si>
  <si>
    <t>bmDCA9_698</t>
  </si>
  <si>
    <t>MYLE-VIAAYRFISDQDDPDELSFDKGDLITVIRKKSEWWEGTIANQVSGIFPLNYVDDKTG</t>
  </si>
  <si>
    <t>bmDCA9_699</t>
  </si>
  <si>
    <t>GGKLFVTALYQFEADCDDEGFLTFQPGDKCGVLTSIPNWYRGCLAHGKRGWFPTNYVETILE</t>
  </si>
  <si>
    <t>bmDCA9_700</t>
  </si>
  <si>
    <t>NIVETVRALYDFHAAEDDDGELSFKEGDVITVLKRDSLWWPGNLANGKNGFFPSNFDNVL-F</t>
  </si>
  <si>
    <t>bmDCA9_701</t>
  </si>
  <si>
    <t>PPPSTVKALYDYSATADDMGDLSFRAGDVIKVVERTDQWWTGNQANGRRGMFPGNACLLVK-</t>
  </si>
  <si>
    <t>bmDCA9_702</t>
  </si>
  <si>
    <t>DMGQYVLALYDFNAEADDEGDLSFNAGDVITVWQKLPEWWTGDLANGRQGQFPGNYYEITE-</t>
  </si>
  <si>
    <t>bmDCA9_703</t>
  </si>
  <si>
    <t>PLPEYVDALYPFNGQNDDPGDLSFRAGQKIEVTRRSQEWMEGELASGKWGQFPGNVVELKW-</t>
  </si>
  <si>
    <t>bmDCA9_704</t>
  </si>
  <si>
    <t>PKVEYVEALHPYESQQDDEGDLSFKAGDQIVVTEKIDDWWFGTLARGKSGMFPTNFVKPEKS</t>
  </si>
  <si>
    <t>bmDCA9_705</t>
  </si>
  <si>
    <t>TLPDYVPALYDYKMRRDDGEDISFQAGDWIIVYNIEDDWWEGFLATKSRGYFPRNQVAPPES</t>
  </si>
  <si>
    <t>bmDCA9_706</t>
  </si>
  <si>
    <t>HDPAQARALYDYIASDDDYSELSFREGDIITNFWALDQWYEGHTANGRRGLFPSNFVTVMKS</t>
  </si>
  <si>
    <t>bmDCA9_707</t>
  </si>
  <si>
    <t>AKGPRAIALYVYEAAEDDSNEISFLEGEQIVHCEYQDKWWFGMNATGAEGIFPSNYVEVK-D</t>
  </si>
  <si>
    <t>bmDCA9_708</t>
  </si>
  <si>
    <t>NGGYRAMALYAYNADEDDSNEVSFAEGDQIDGVDKVDDWWQGKLAKGQVGMFPSNYVENIED</t>
  </si>
  <si>
    <t>bmDCA9_709</t>
  </si>
  <si>
    <t>GQPKKARALFDYNALNDDDNRLSFKEGDIITDIDQVDDWWSGTLARGRWGLFPSNYVDINEA</t>
  </si>
  <si>
    <t>bmDCA9_710</t>
  </si>
  <si>
    <t>IGVCKVRALFDFGGEDDDDSWLSFKPGDIINVI-KLEKWWDGLLANGKVGMFPSNFVVSIN-</t>
  </si>
  <si>
    <t>bmDCA9_711</t>
  </si>
  <si>
    <t>PEKKFCRALHDFAAADDDRSSLSFRSGDIIIVLNKLSCWWEGELANGRRGRFPSNFVEIITD</t>
  </si>
  <si>
    <t>bmDCA9_712</t>
  </si>
  <si>
    <t>LQAKFARASHSYEHKDDDPTCLSFNKGDVDTVLNELETWWDGELANGRRGWFPSNMTEGIPD</t>
  </si>
  <si>
    <t>bmDCA9_713</t>
  </si>
  <si>
    <t>PGPTFYRALHEFNSTDDDASCLTFRAGDVVFVLNKLEGWWDGELAAGVRGWFPSNYCEKM-L</t>
  </si>
  <si>
    <t>bmDCA9_714</t>
  </si>
  <si>
    <t>A-AFY-RALYMFVA-YDDLSCLSFRAGDVVAVLNRKPGWWDGELANCRRGWFPSAFVEWIHI</t>
  </si>
  <si>
    <t>bmDCA9_715</t>
  </si>
  <si>
    <t>DVATLVRALYSYAARDDDASELSFARGDVIIVLTQSPGWWDGMLADGVVGWFPSNHVALITD</t>
  </si>
  <si>
    <t>bmDCA9_716</t>
  </si>
  <si>
    <t>YTIIDAIALYDYVDHDDDKTSLSFRKGDVIEVIIQLQGWWDGELANGIRGWFPSNFVQALSS</t>
  </si>
  <si>
    <t>bmDCA9_717</t>
  </si>
  <si>
    <t>GGQTVVKALYDFDAGQDDASCLTFRAGDIIQVVSRLEGWWDGELARGVRGWFPSNYVE-DDS</t>
  </si>
  <si>
    <t>bmDCA9_718</t>
  </si>
  <si>
    <t>TTLKQVVAFFDYVAGEDDSDGLSFRLGDWIRVLNMQDGWWDGELANGRRGLFPSNYVRNIE-</t>
  </si>
  <si>
    <t>bmDCA9_719</t>
  </si>
  <si>
    <t>TALRTVQALYDYQAWDDDMTELSFQAGDIITILEMQGGWWDGELANGSRGIFPSNYVKMN--</t>
  </si>
  <si>
    <t>bmDCA9_720</t>
  </si>
  <si>
    <t>EARLTARALYDFNGQEDDDNELTFRQGDVICGMEEVDDWWQGPLANGIQGLFPSNYVTV---</t>
  </si>
  <si>
    <t>bmDCA9_721</t>
  </si>
  <si>
    <t>TGAETATALYDFTGQDDDENLLSFSAGDVIEIVKRT-GWHCGELANGCQGEFPSNCVEI---</t>
  </si>
  <si>
    <t>bmDCA9_722</t>
  </si>
  <si>
    <t>PKIELAEALYYYNSQQDDLGDLSFRKGDVIDIVDMSTDWWTGKQANGKMGIFPANYV-KL--</t>
  </si>
  <si>
    <t>bmDCA9_723</t>
  </si>
  <si>
    <t>SAVEHALALYTYNASQDDIGDLSFKKGDVIRIVKKTDDWWTGEVANGKTGSFPSNYVKKG--</t>
  </si>
  <si>
    <t>bmDCA9_724</t>
  </si>
  <si>
    <t>PCVERWRALYAFNGEADDEGDLSFSENDVIEIMSKTGDWWTGKIANGRMGLFPANYVEKV--</t>
  </si>
  <si>
    <t>bmDCA9_725</t>
  </si>
  <si>
    <t>QNVERVRALYKFESDEDDAGDLSFLTWDIIEVVPKTQDWWRGRLANGRWGVFASNFVQKL--</t>
  </si>
  <si>
    <t>bmDCA9_726</t>
  </si>
  <si>
    <t>QGFE-DRTLYDWEAQEDDEGDLTFREGDIITITQRTDEWWTGMLANGRKGDFHALFVLPN--</t>
  </si>
  <si>
    <t>bmDCA9_727</t>
  </si>
  <si>
    <t>LPGEEETTLYDFVGIADDPGDLSIRLGDVIEITQRTLEWWTGKIANGRTGLFPAIYVAFI--</t>
  </si>
  <si>
    <t>bmDCA9_728</t>
  </si>
  <si>
    <t>AGGEQQTALYDYNGQEDDEGDLSFRAGDIIEIISKTNDWWTGKIANGRTGLFPGNYVELM--</t>
  </si>
  <si>
    <t>bmDCA9_729</t>
  </si>
  <si>
    <t>ALVETATAFYDYTAQADDTGDLTFAFGDVIEIIKKTQDWWTGRGANGTEGSFPGNHVWMN--</t>
  </si>
  <si>
    <t>bmDCA9_730</t>
  </si>
  <si>
    <t>AGTETCRALYDFEGQEDDEGDLQFKAGEVIEIIESTTDWWTGKVANGIEGLFPANRVELL--</t>
  </si>
  <si>
    <t>bmDCA9_731</t>
  </si>
  <si>
    <t>DSHVLVYALYDFVGQCDDVDDLSFRKGEVIELVEKTNDWWNGRLAHGKEGNFPAYYVEPL--</t>
  </si>
  <si>
    <t>bmDCA9_732</t>
  </si>
  <si>
    <t>GG-KKAKALWRESAEEDDVNDLSFWAGDVIEIVDKTNDWWRGRVAMGKQGLFPAAYVERVIH</t>
  </si>
  <si>
    <t>bmDCA9_733</t>
  </si>
  <si>
    <t>KTLFICKAQWRYDPETDDENDLSFWKIDEIYGVTYRNDWSFGNHARGQ-GLFPWSYVEKIQR</t>
  </si>
  <si>
    <t>bmDCA9_734</t>
  </si>
  <si>
    <t>TAVPKANALLDFTGQRDDAFDLSFAKYDVIFIHKKTNDWIKGSLANGKVGSFPANYVEIIEA</t>
  </si>
  <si>
    <t>bmDCA9_735</t>
  </si>
  <si>
    <t>bmDCA9_736</t>
  </si>
  <si>
    <t>PD-P-VRALFDYTTNEDDAGELWFKRHDIIDINQKDDQWWLGELANGQTGLFPSNYVERVHM</t>
  </si>
  <si>
    <t>bmDCA9_737</t>
  </si>
  <si>
    <t>EQRPTPEALYDFDGQHDDSGDLSFKAGDIIELPQKDSRWWIGRLANGREGKAPVNFLQVLRR</t>
  </si>
  <si>
    <t>bmDCA9_738</t>
  </si>
  <si>
    <t>PAVERVRALYDCNSGEDDMGDLTFKAGDIIEVVQRTNEWWTGRLANGQHGCFPRSYVKVL--</t>
  </si>
  <si>
    <t>bmDCA9_739</t>
  </si>
  <si>
    <t>PHPEWGVKLYDYNSQDDDPGDLCFKAGQRIYVVCKTGDWWTGRLADGRQGLFPATYVQDF--</t>
  </si>
  <si>
    <t>bmDCA9_740</t>
  </si>
  <si>
    <t>YKGEYDDALYDYDSQADDEGDLIFRRGDKIAVVKKTQDWWTGELANGRTGYFPASYVQKV--</t>
  </si>
  <si>
    <t>bmDCA9_741</t>
  </si>
  <si>
    <t>SRKEYCKALYDYDAQEDDEGDISFKEGDVIEIVEATLDWWTGRLAHGKSGQFPRSYVQLT--</t>
  </si>
  <si>
    <t>bmDCA9_742</t>
  </si>
  <si>
    <t>GAIQYATALYDFNGS-DDEGDLSFSAGDVIEILDKTDDWWTGRLANGREGVFPRNYVQI---</t>
  </si>
  <si>
    <t>bmDCA9_743</t>
  </si>
  <si>
    <t>WKPVYATALYDFEGQEDDEGDLHFSKGTKIEIIDRTDDWWTGRIANGKVGVFPSNYVQPE--</t>
  </si>
  <si>
    <t>bmDCA9_744</t>
  </si>
  <si>
    <t>TILERAEALYDFQGQDDDDGDLKFTTGKIIVI-EKTWDWMTGRLADGSEGIFPCNYVKLL--</t>
  </si>
  <si>
    <t>bmDCA9_745</t>
  </si>
  <si>
    <t>TKIIRAEALYDFAGDEDDEGDLSFKQGQRITIIEKTYDWWTGVLANGRTGIFPAAYVRVE--</t>
  </si>
  <si>
    <t>bmDCA9_746</t>
  </si>
  <si>
    <t>EDGERVKILYDFHG-EDDAGDLSFIKGDVIIDLENTDRWWTGRIAIGKRGIFPATYVQIL--</t>
  </si>
  <si>
    <t>bmDCA9_747</t>
  </si>
  <si>
    <t>SCHPEATALYDFEADEDDPGDLCFLKGAIITIIEFSDNWWKGETANGHVGIFPFNYVKLN--</t>
  </si>
  <si>
    <t>bmDCA9_748</t>
  </si>
  <si>
    <t>TLGNETEALYDFDGQADDSGDLLFKEGDIIVLLSKIDDWLVGSLANGDIGIWPQNYIQLL--</t>
  </si>
  <si>
    <t>bmDCA9_749</t>
  </si>
  <si>
    <t>TGPTFCIALYNFQGEQDDAGDNNFKKGDVIEVTKKSANWWHGRLANVKEGIFPSSYVEKI--</t>
  </si>
  <si>
    <t>bmDCA9_750</t>
  </si>
  <si>
    <t>YITRRVKALYNFAGVDDDCKDLPFKKGDIIEILKKNGKWWQGRLANGKEGIFPVTYVSVY--</t>
  </si>
  <si>
    <t>bmDCA9_751</t>
  </si>
  <si>
    <t>THLERARALFGYNGNQDDSGDLPFRKGDIIYVTKKDERWWRGRVANGREGIFPANYVELV--</t>
  </si>
  <si>
    <t>bmDCA9_752</t>
  </si>
  <si>
    <t>PAPPRYRADYRFNAMEDDVGDLSFKAGDVIMIVFKTPEWWTGKLAGPREGIFPANYVALRPE</t>
  </si>
  <si>
    <t>bmDCA9_753</t>
  </si>
  <si>
    <t>SQGVEMVADYDFAGEADDDGDLQFKAGDVIEIVQKTSEWWTGKIANGRQGQYPANYNKLRPS</t>
  </si>
  <si>
    <t>bmDCA9_754</t>
  </si>
  <si>
    <t>PPVPTDTALYDFDGQADDPGDLSFKAGDRIEIVQKTPDWWTGKVANGKQGVAPCHYQQED-M</t>
  </si>
  <si>
    <t>bmDCA9_755</t>
  </si>
  <si>
    <t>PAAITATAMYD-EAQADDQGDLSFRAGDRIEIVVRTDDWWTGRHANGQQGIFPDST-QLNQ-</t>
  </si>
  <si>
    <t>bmDCA9_756</t>
  </si>
  <si>
    <t>VEMVYATAIWDFTCQADDEGDLSFSAGDTPEIVEETYEWWTGRLANGRQGVFPAHQTQLN--</t>
  </si>
  <si>
    <t>bmDCA9_757</t>
  </si>
  <si>
    <t>PDAEQATADYDFDGQADDRGDLGFYAGDVFEIINKTDVWWTGKLAGGQEGQFPGSYLNLI--</t>
  </si>
  <si>
    <t>bmDCA9_758</t>
  </si>
  <si>
    <t>PAARTVTALYDFNGEADDAGDLSFSQGDVGEVVERTLEWWTGTVANGRKGQFPGNYVKVI--</t>
  </si>
  <si>
    <t>bmDCA9_759</t>
  </si>
  <si>
    <t>WAQDTVTALYDYTAQADDMGDLSFNAGDVIEIVKRTQDWWTGKLANGRQGQFPGNYEQPQ--</t>
  </si>
  <si>
    <t>bmDCA9_760</t>
  </si>
  <si>
    <t>NEKETVTALYDYEAQDDDEGDLSFSAGDNIEVVQRTNDWWTGKLANGKQGQFPGNYVQMD--</t>
  </si>
  <si>
    <t>bmDCA9_761</t>
  </si>
  <si>
    <t>LEPETVTALYDYDAVADDEGDLTFRAGDVIEIVERTDDWWTGKLANGQQGQFPGNYPGCM--</t>
  </si>
  <si>
    <t>bmDCA9_762</t>
  </si>
  <si>
    <t>YQTEHVTALYDYDAQADDPGDLQFRAGDVIEVVSRTTEWWTGEVASGKKGQFPGNDTSCL--</t>
  </si>
  <si>
    <t>bmDCA9_763</t>
  </si>
  <si>
    <t>SGAERVVALCDYFAQADDEGDLTFKAGDVIEIVQRTTEWWTGKVANGQQGQFPSNLVSLL--</t>
  </si>
  <si>
    <t>bmDCA9_764</t>
  </si>
  <si>
    <t>KGVEWVTALYDFASQEDDTGDLSFKAGDIIEIVHKTNDWWTGRLANMAQGQFPSNLVKKADP</t>
  </si>
  <si>
    <t>bmDCA9_765</t>
  </si>
  <si>
    <t>RKVETVTALYDFTGQADDEGDLSFLASDVIEIIEKTADWWTGRLANQRQGQFPGNYVENVNQ</t>
  </si>
  <si>
    <t>bmDCA9_766</t>
  </si>
  <si>
    <t>NDVSTCRALYDFASQTDDDGDLSFLAGEVIEILQKDSGWWTGKVANGEQGWFPANYVKKVA-</t>
  </si>
  <si>
    <t>bmDCA9_767</t>
  </si>
  <si>
    <t>PNDTQYAAMYRFDSNQDDPGDLSFKKGSIIIITKKTSDWWTGKHANDQEGIFPANYVKPLK-</t>
  </si>
  <si>
    <t>bmDCA9_768</t>
  </si>
  <si>
    <t>EKGLTAIAMYDYPADQDDSGDLSFRTGLRINNIDRTSDWWTGMCAAGREGLFPANYVEVM--</t>
  </si>
  <si>
    <t>bmDCA9_769</t>
  </si>
  <si>
    <t>AGVTYAVALFDYDAAEDDDDEKMFEEGDRIVNIEMVDDWWRGRLANGTVGLFPANYVELIE-</t>
  </si>
  <si>
    <t>bmDCA9_770</t>
  </si>
  <si>
    <t>DEGAVARAIYDYEAIEDDDNEYGFTEGARITCIEIVDDWIAGDCACGRTGLFPA-YVELHWD</t>
  </si>
  <si>
    <t>bmDCA9_771</t>
  </si>
  <si>
    <t>QQGIQAVQLYDYEAAEDDDNELNFPEGARITVIEQSDKWWEG-NAPG-KGLFPANYVQLQMD</t>
  </si>
  <si>
    <t>bmDCA9_772</t>
  </si>
  <si>
    <t>SQGLCAIATYSYEAAEDDDNELNFVEGERITNVEQPDNWWRGFKAIG-KGLFPDNYVTLIPA</t>
  </si>
  <si>
    <t>bmDCA9_773</t>
  </si>
  <si>
    <t>AAGPTAKACFDYEAQEDDDNENSFHELAFITQIEFIDDWWSGEYANGKIGLFPCNYVELNE-</t>
  </si>
  <si>
    <t>bmDCA9_774</t>
  </si>
  <si>
    <t>LYGPTAVAQFDYEATEDDDNEISLDEGAVIEDIEFNDGWWQGVAAQGHQGLFPSNYVELVSV</t>
  </si>
  <si>
    <t>bmDCA9_775</t>
  </si>
  <si>
    <t>GSGRVAIAQYDYEATEDDDNEIDLLEGEKIYEIEDVDDWWGGQLAVGDTGLFPSNYVEIEE-</t>
  </si>
  <si>
    <t>bmDCA9_776</t>
  </si>
  <si>
    <t>AEEATATAEYDYEKQEDDDNELTLPEGALITEIEFVSDWWEGINATGEAGLFPKNYVEVSE-</t>
  </si>
  <si>
    <t>bmDCA9_777</t>
  </si>
  <si>
    <t>SQAPVAEVLYTYEIAEDDDNELHLPEGAEIHIIEFPEDWWIGTYANGQKGLFPAAYVELLE-</t>
  </si>
  <si>
    <t>bmDCA9_778</t>
  </si>
  <si>
    <t>PQGHTAVVLYDYEQAEDDDNEIHLEEGMVVLDIEFADDGWSGTGATGQTGLFPAGYVELLD-</t>
  </si>
  <si>
    <t>bmDCA9_779</t>
  </si>
  <si>
    <t>AQGIWARGLYDYTKAEDDDNEISLREGTIVVVIERVDDWWTGS-ADGRRGLFPANYVELQ--</t>
  </si>
  <si>
    <t>bmDCA9_780</t>
  </si>
  <si>
    <t>VKGKCAIVLYDYEAAEDDDNEMRLRECQQIVHIEMVDDWWVGENASGKVGLFPANYVQLQ--</t>
  </si>
  <si>
    <t>bmDCA9_781</t>
  </si>
  <si>
    <t>RYGLTAWVLYDYEAAEDDDNELSLKEGAWINQIEKTDEWWKGEGAGGKSGLFPANYVKLI--</t>
  </si>
  <si>
    <t>bmDCA9_782</t>
  </si>
  <si>
    <t>ADGPTAVDLYDYEAAEDDQNELTFPENEVITNIEFIDTWWSGSIARGKSGLFPANYVELVW-</t>
  </si>
  <si>
    <t>bmDCA9_783</t>
  </si>
  <si>
    <t>AKGPQATALYSYEIEEDDRNELIFPEDAFITDIEFVDDWWTGQYANGRSGLFPANYVELLR-</t>
  </si>
  <si>
    <t>bmDCA9_784</t>
  </si>
  <si>
    <t>DRGVRAKADYSYEAGEDDKNELSFPEDAIITDCEFVDDWWLGTFASGGTGLFPANYVELVWE</t>
  </si>
  <si>
    <t>bmDCA9_785</t>
  </si>
  <si>
    <t>AEGRKARALYDYEAAEDDDNELSFLEDDIITNIDFVDDWWRDTLANGGSGLFPANYVEPDES</t>
  </si>
  <si>
    <t>bmDCA9_786</t>
  </si>
  <si>
    <t>DDGPTAWALYDYDAAEDDDNEISFLEEDRIIKIDPSDMWWRGKKANGESGLFPANYIELE--</t>
  </si>
  <si>
    <t>bmDCA9_787</t>
  </si>
  <si>
    <t>AGGYQAVALYDYTA-CDDDNEISFAEGATIIEIDMLDDWWQGSAADGAFGMFPANYVELVE-</t>
  </si>
  <si>
    <t>bmDCA9_788</t>
  </si>
  <si>
    <t>GEGIPAIAIYDNEAAEDDDNEISFKEDATITDIEFVDDWWSGRMANGQVGFFPANYVELADQ</t>
  </si>
  <si>
    <t>bmDCA9_789</t>
  </si>
  <si>
    <t>DQGIEAIALYDYEAAEDDDNEITFHENSTITNIEFVDDWWQGTCAAGNVGLFPGNYVELML-</t>
  </si>
  <si>
    <t>bmDCA9_790</t>
  </si>
  <si>
    <t>PKGITAIAQYDYEAAEDDENELSFPEDRVIDNQEFVDDWWSGTYAGGQVGLFPSNYVELQV-</t>
  </si>
  <si>
    <t>bmDCA9_791</t>
  </si>
  <si>
    <t>PHGRTATALYDYEAGEDDPDELTF-EWIWIQIVERNDEWWKGSLAHGAVGWFPSNYVTLNPG</t>
  </si>
  <si>
    <t>bmDCA9_792</t>
  </si>
  <si>
    <t>VEGETATAVYDYKADSDDDDELNFREGSHIVVIEFADQWWKGGSAAGQEGVFPASYVKLDDG</t>
  </si>
  <si>
    <t>bmDCA9_793</t>
  </si>
  <si>
    <t>AQGLYAISLYDYAALGDDPDELSFSENAR-RVVEYSSDWWKGPVAWGGKGLFPGTYVELTQ-</t>
  </si>
  <si>
    <t>bmDCA9_794</t>
  </si>
  <si>
    <t>SGQWWARALYEYTAQDDDAEELSFAENCQVIVFDPSGDWWKLFFAGGETGLIPSTYVELSQR</t>
  </si>
  <si>
    <t>bmDCA9_795</t>
  </si>
  <si>
    <t>WCIAKAIALYSFEGQGDDDPELSFKENTIIDIHDKKGDWWCVKKANGKSGFVPSNYIIVVET</t>
  </si>
  <si>
    <t>bmDCA9_796</t>
  </si>
  <si>
    <t>QTQIVAMALYNFAGQSDDDEELSFMEPDEIEIIDDSNDWWLAR-ANGVLGLVPAAYLEVVAQ</t>
  </si>
  <si>
    <t>bmDCA9_797</t>
  </si>
  <si>
    <t>PSLKRATALFSYAGQSDDSGELSFKEGEYFEVMDEENDWWLVRNAGGTEGLVPANYLEYVEA</t>
  </si>
  <si>
    <t>bmDCA9_798</t>
  </si>
  <si>
    <t>ADLSHVYALHYYRSNNDDPDELSFRKDDELDVVDI-WDWWRVRRA-GEEGFVPANYLEKESC</t>
  </si>
  <si>
    <t>bmDCA9_799</t>
  </si>
  <si>
    <t>bmDCA9_800</t>
  </si>
  <si>
    <t>PGLKTAIAVFDYRAHDDDPDELSFKKGNVLTVVDKQEKWWELFGATGQSGLVPSNYVEPQSS</t>
  </si>
  <si>
    <t>bmDCA9_801</t>
  </si>
  <si>
    <t>LKQTKARLQFDFEGDEDDDNMLGFKEGD-ITQIPEDDGWWCGELARGKQGLFPANYYEIIEE</t>
  </si>
  <si>
    <t>bmDCA9_802</t>
  </si>
  <si>
    <t>GSTYPARGLFDFHGANDDSNELSFKEGDVITVLNEVDDWWMGELANGRKGKFPSNYVEAVED</t>
  </si>
  <si>
    <t>bmDCA9_803</t>
  </si>
  <si>
    <t>PRAQFARALFDFLGFEDDDNSLSFKCGDIILVLSEHTGWWDGELARGKSGLFPSNYVTPISD</t>
  </si>
  <si>
    <t>bmDCA9_804</t>
  </si>
  <si>
    <t>PSQKSVRALYDFTGG-DDPDELPFKAGAIITVLREIEDWWKGELARGRQGLFPSPYVTKLNK</t>
  </si>
  <si>
    <t>bmDCA9_805</t>
  </si>
  <si>
    <t>KCGQWVTALYDFFGYSDDDDTLSFRANLRIVVVNRVSDWFQGEVAHGHTGLFNASFVEQL--</t>
  </si>
  <si>
    <t>bmDCA9_806</t>
  </si>
  <si>
    <t>DGQRTAGALYDFVAPSDDDNE-GFKPGDMIVVLKDVLGWWSGELANGKKGLFPSNYVKLD--</t>
  </si>
  <si>
    <t>bmDCA9_807</t>
  </si>
  <si>
    <t>NQVKRVKALFDFLAQQDDAQELTFWKGDIITILDMGGGWWEGELANGQTGIFPSNYVKEL--</t>
  </si>
  <si>
    <t>bmDCA9_808</t>
  </si>
  <si>
    <t>LKPEQVKALFDYKAQGDDPKALSFNVGDIIEVAKKTDGWWEGELANGKTGQFPSNYVEAC--</t>
  </si>
  <si>
    <t>bmDCA9_809</t>
  </si>
  <si>
    <t>YTDEYYRALFDFVAEQDDDGFLSFKAGNTIQWLEKQTEWWKGFIANGREGIFPANYVEIT--</t>
  </si>
  <si>
    <t>bmDCA9_810</t>
  </si>
  <si>
    <t>DGYAYAVAGFDFAAAFDDEDDLSFKAGQRIIVIERPSEWWDGQCANGRVGLFPSNYVAGQ--</t>
  </si>
  <si>
    <t>bmDCA9_811</t>
  </si>
  <si>
    <t>ERVEMKIAPHDFNALEDDYGGLSFKRGQVIVIIKKTNEWWWGRLANGRTGIFPANFVEVV--</t>
  </si>
  <si>
    <t>bmDCA9_812</t>
  </si>
  <si>
    <t>KQAKKVLAMHDFRAQRDDETELSFKAGQVICVTQRSYEWWQGELANEKRGIFPSNFVTLD--</t>
  </si>
  <si>
    <t>bmDCA9_813</t>
  </si>
  <si>
    <t>-IINTVVAGYDFGAQQDDDDDLTFKSGDAIVVVPKTDDWWTGRIAGDRQGLFPGNYVKPD--</t>
  </si>
  <si>
    <t>bmDCA9_814</t>
  </si>
  <si>
    <t>PQVFFVTAAYDYQAQIDDERDLSFRAGDVIEVI-KTDDWWTGQLANMRKGQFPANYVQLI--</t>
  </si>
  <si>
    <t>bmDCA9_815</t>
  </si>
  <si>
    <t>PKSAYCVALYDYDNQADDATDLTFKAGDRIEVV-RTKEWWTGKIANGKKGQFPGNYVQLS--</t>
  </si>
  <si>
    <t>bmDCA9_816</t>
  </si>
  <si>
    <t>PLGSPATALYDYRDGGDDEGDLSFHAGDKIEVVERTQDQWQGTLANGRRGLFPGNYVEDC--</t>
  </si>
  <si>
    <t>bmDCA9_817</t>
  </si>
  <si>
    <t>WYGEYVVALYDFRAQADDKGDLSFNMGDDIEVPCRTDHWWSGHLANGRKGKFPGSYVKYL--</t>
  </si>
  <si>
    <t>bmDCA9_818</t>
  </si>
  <si>
    <t>PAVTTVTALYDYAAQIDDSGDLSFKVGDKITVCKRTEEWW-GKSAKGLVGQFPGNYCKLS--</t>
  </si>
  <si>
    <t>bmDCA9_819</t>
  </si>
  <si>
    <t>PIATTVTALYTYEAQADDIGDLSFKKGDAIDVTDKTANWWRGSIANGKEGQFPGNYVQES--</t>
  </si>
  <si>
    <t>bmDCA9_820</t>
  </si>
  <si>
    <t>AKPVQVTALYAREAQQDDTGDLGFKKGDIIE-VQKQQDWWKGRCARGKVGIFPHNYVQLA--</t>
  </si>
  <si>
    <t>bmDCA9_821</t>
  </si>
  <si>
    <t>AKSQRVLALYDFGGQEDDAGDLTFFAGDVIEITCRVNEWMQGKAAKGYEGLFPVTYVEPVE-</t>
  </si>
  <si>
    <t>bmDCA9_822</t>
  </si>
  <si>
    <t>bmDCA9_823</t>
  </si>
  <si>
    <t>AAPTKMRAVWIWAGQDDDSSDLAFNAGDIIEIVDETNEWWTGRAANGRQGLFPMNYTEKLFS</t>
  </si>
  <si>
    <t>bmDCA9_824</t>
  </si>
  <si>
    <t>MQVVKVKALWFYNGQDDDPDDLEFSAGDMIEIVAETNDWGTGRLARGVQFMFPSNYVEKILV</t>
  </si>
  <si>
    <t>bmDCA9_825</t>
  </si>
  <si>
    <t>SRMLRAKAIWGYNG--DDATDLSFQAGDIIEILNKTNDWWTGRIAGGRQGLFPSNYVEKVQS</t>
  </si>
  <si>
    <t>bmDCA9_826</t>
  </si>
  <si>
    <t>RIYCNAVALWWYNLSDDDINDLSFRAGDIIDIIEETNDWWTGRVASLRQGLFPSPYVEKIPA</t>
  </si>
  <si>
    <t>bmDCA9_827</t>
  </si>
  <si>
    <t>TTTAQVRALWAFNG-ADDAGDLTFSAGDEIEVPEETNDWWTGRVARGREGIFPSNHVEKTPA</t>
  </si>
  <si>
    <t>bmDCA9_828</t>
  </si>
  <si>
    <t>PAGTRVKALYPCNGVDDDPGDLPFQTGEIIEIVEVTNDWWTGRFARGQEGSFPANFVEKIIA</t>
  </si>
  <si>
    <t>bmDCA9_829</t>
  </si>
  <si>
    <t>SQKPMRKVQWAWNGQRDDPGDLVLAQGEIIEIVEKTQDWWTGKSAAGKQGLFPSTYMEELKP</t>
  </si>
  <si>
    <t>bmDCA9_830</t>
  </si>
  <si>
    <t>HLKNPYKAQYAYDGQQDDPGDLTLHQGDGVEVLHKTNDWWKGRCANGKQGYFPSNYLKE-FS</t>
  </si>
  <si>
    <t>bmDCA9_831</t>
  </si>
  <si>
    <t>MRIVKYRALYHHNGQQDDAGDLPLREGDVVEIYQKIELWWLGKVAGSKEGWFPTNYIEEKTW</t>
  </si>
  <si>
    <t>bmDCA9_832</t>
  </si>
  <si>
    <t>KREQLAVWLYDFKATVDDEGVLSLKKPDIVDVVRKKTGWWYGRSAGVKEGWFPASFTEEISH</t>
  </si>
  <si>
    <t>bmDCA9_833</t>
  </si>
  <si>
    <t>QKKEWVIKLYDRDAQGDDPGELSFKAGEVINVTEKSLDWWKGKAANGKEGKFDSNYVQPQLP</t>
  </si>
  <si>
    <t>bmDCA9_834</t>
  </si>
  <si>
    <t>SVKICVVALYPFKSQGDDRGDLGLIKHEKITAQPK-TDLWYGKIAKDKIGFFLATFVKNNYQ</t>
  </si>
  <si>
    <t>bmDCA9_835</t>
  </si>
  <si>
    <t>KVEQQALVLYTDNAF-DDCQDVGLAEDELILVLTKINNWWKGEKAGGKKGFFPSTYVLPLVS</t>
  </si>
  <si>
    <t>bmDCA9_836</t>
  </si>
  <si>
    <t>SYSHMATTQYPYEKQFDDENDMSLAAYEPIEVTIKLGVWWYGTCANGESGYFPSNYVVAMGN</t>
  </si>
  <si>
    <t>bmDCA9_837</t>
  </si>
  <si>
    <t>DEGE-WTSEYAYTADQDDSGEISHAEGEVITVTERQDDWWQGRTADGMLGMFPANHVQLC--</t>
  </si>
  <si>
    <t>bmDCA9_838</t>
  </si>
  <si>
    <t>PLKETVTIIYFYQAQADDEGGESLSGGDAICVLECPDGWWRGPLANG-EGQFPGNYVQLS--</t>
  </si>
  <si>
    <t>bmDCA9_839</t>
  </si>
  <si>
    <t>CRGARATSMYDYTAQRDDEGEPSFTTGDRISDTQKDDKWWEGKLATGKKGVFPGNYVQLN--</t>
  </si>
  <si>
    <t>bmDCA9_840</t>
  </si>
  <si>
    <t>FTGKTAFALYDYCAAEDDDDEDYFFTGDEVFVLD-VDDWKEGELAAGRLGVFPSMYVQVTGD</t>
  </si>
  <si>
    <t>bmDCA9_841</t>
  </si>
  <si>
    <t>SASKRCVVLYKYHATNDDEDELTIKRTDAIKGLARTGVWWKGELANGKTGVFPESYVQALSR</t>
  </si>
  <si>
    <t>bmDCA9_842</t>
  </si>
  <si>
    <t>TGEKYVRALQDYKAQYDDSLELTF-ANDRIMNLSDPLVWAKGELANGKNGLFPKSFVETLAE</t>
  </si>
  <si>
    <t>bmDCA9_843</t>
  </si>
  <si>
    <t>PSLLQVTALYDFNDYDDDAEEISFSAGKIITVIEKTSDWWKGESADGRKGLFPANYVEATGA</t>
  </si>
  <si>
    <t>bmDCA9_844</t>
  </si>
  <si>
    <t>RMRETVIALFDFYGQEDDAGDLSFADGEEIVDVEKTEDWWGGELANALVGLFPANYVEKI--</t>
  </si>
  <si>
    <t>bmDCA9_845</t>
  </si>
  <si>
    <t>ADFEWVTALYDFEGDEDDEGDLNFKKGDVIRVTQRVQDWWCGRLARGREGVFPANYVKLL--</t>
  </si>
  <si>
    <t>bmDCA9_846</t>
  </si>
  <si>
    <t>QASEYV-ALYDFRGDQDDAGDLNFKKIDKIQVTDKGADWW-GRLADDRSGIFPANYVQMV--</t>
  </si>
  <si>
    <t>bmDCA9_847</t>
  </si>
  <si>
    <t>GSKYVAIALYDYLSEQDDSGDLSFKKYDVILVTFKSGDWWKGEWAFMHYGIFPANFVEVV--</t>
  </si>
  <si>
    <t>bmDCA9_848</t>
  </si>
  <si>
    <t>QGKARAKALYDCNAQQDDEGDLSFNEGDVIMVYDKSNDWWRGRCASGAEGIFPANFVEPE-D</t>
  </si>
  <si>
    <t>bmDCA9_849</t>
  </si>
  <si>
    <t>PGKAQAKALYTYQGQQDDPGDLSFKKDDIIYVDEKLNDWWRGSIANGTEGIFPANYVLEQP-</t>
  </si>
  <si>
    <t>bmDCA9_850</t>
  </si>
  <si>
    <t>ATGPWAIALYDYDCDEDDPGDLSFKMNDKITIVEKTSDWWCGSIAWTKQGIFPANYVKVLE-</t>
  </si>
  <si>
    <t>bmDCA9_851</t>
  </si>
  <si>
    <t>DHGEWAVAVYDYDSSEDDAGDLALRKGERILIIEKTSDLWTGSPAKNVIGIFPANYVKKY--</t>
  </si>
  <si>
    <t>bmDCA9_852</t>
  </si>
  <si>
    <t>GEGEWAEAIHDYDSDEDDPGDLALKTGERIQVWEKTTDWWTGHAAHSKSGLFPANYVKLE--</t>
  </si>
  <si>
    <t>bmDCA9_853</t>
  </si>
  <si>
    <t>VQGEWVEALWDYFSAEDDAGDLDFKNGDRIKEIER-SDWWTGEIANGRRGMFPANYVKLNV-</t>
  </si>
  <si>
    <t>bmDCA9_854</t>
  </si>
  <si>
    <t>KAKATVEALFNDKAQQDDPGDLGFECGDVIIVTEKTPDWQLGKTAHGKWGMFPATYCHGVYA</t>
  </si>
  <si>
    <t>bmDCA9_855</t>
  </si>
  <si>
    <t>PVCEWFTACYDFDGGSDDPEELTLRELDRIQVFEK-SGWFEGSIATGV-GQFPEEYVEEAQV</t>
  </si>
  <si>
    <t>bmDCA9_856</t>
  </si>
  <si>
    <t>PTIEQVKAVYDYDANDDDDGDLEIQEGEIILVGEKVQDWWEGGWANGKTGVFPKTFVEYHK-</t>
  </si>
  <si>
    <t>bmDCA9_857</t>
  </si>
  <si>
    <t>AAGETVVAEYDFWYAEDDDGELEILEGERIHVIERVDNWYYGDLANGKVGLFPGSYVMKEN-</t>
  </si>
  <si>
    <t>bmDCA9_858</t>
  </si>
  <si>
    <t>DQKEVAIALYDYEHAEDDSNEHSFKERQLITQIEEVSSWWSGEGANGEVKLFPANYVKLVAI</t>
  </si>
  <si>
    <t>bmDCA9_859</t>
  </si>
  <si>
    <t>DQTITAWVLFDYDKMEDDDNEYDLYEGWTIMQIEEGSGWWQGRIADGREGLFPANYVELVRH</t>
  </si>
  <si>
    <t>bmDCA9_860</t>
  </si>
  <si>
    <t>NMLLKAFAGYDYTKAEDDDNEIWLAEGDTITNIEKADDWWVGDFANGKEGLFPANYVELVEK</t>
  </si>
  <si>
    <t>bmDCA9_861</t>
  </si>
  <si>
    <t>SYWVTARALYDYEAAEDDNNEISFEEGDRITNIYKPSDWWEGTCATGKTGLFPANYVEAIK-</t>
  </si>
  <si>
    <t>bmDCA9_862</t>
  </si>
  <si>
    <t>PEGLSAIAEYDYQAAEDDTNELSFEEGDRINRITFVDDWWIGFLAKGQNGLFPSNYVRLKE-</t>
  </si>
  <si>
    <t>bmDCA9_863</t>
  </si>
  <si>
    <t>SQMQWVIAEYDYEAAEDDRNELSFRENAYITVIMFPSDPWDGVYANGKRGLFPANYVKLLL-</t>
  </si>
  <si>
    <t>bmDCA9_864</t>
  </si>
  <si>
    <t>QK-VYVVACYDYEASEDDSNELSFREGARITNISFESDNWQGELAGGRVGLFPANYVELAE-</t>
  </si>
  <si>
    <t>bmDCA9_865</t>
  </si>
  <si>
    <t>SDVKVATALYDYEATEDDDGELSFKEGDEITDIEFVSD-WEGFHANGIRGLFPANYVHLNA-</t>
  </si>
  <si>
    <t>bmDCA9_866</t>
  </si>
  <si>
    <t>NKGVSAKALYDYKAAEDDDNELSFVEGALITNIEQDDDGWKGTYARGKDGLFPANYVELVE-</t>
  </si>
  <si>
    <t>bmDCA9_867</t>
  </si>
  <si>
    <t>EPGPVAEAQYDYDAIEDDDNEISFPEGAKITNVEFVDDPYSGVYAHGEKGLFPANYVELTED</t>
  </si>
  <si>
    <t>bmDCA9_868</t>
  </si>
  <si>
    <t>AQGAQAIAVFDYEAAEDDDNEISFPEGALITNIEFVDDWNRGTYAKGPSGLIPANYVELKES</t>
  </si>
  <si>
    <t>bmDCA9_869</t>
  </si>
  <si>
    <t>CSGATAIAQFDYEAAEDDDNELSFPEGAKITNIEFVDDWWSGVYALGHAGLFPANYVELEED</t>
  </si>
  <si>
    <t>bmDCA9_870</t>
  </si>
  <si>
    <t>GYGRTAIAYFDYEAGEDDDNEYDFPEGAEITEI-FVDDWWQGHYAHGKQGLFPANYVPLTE-</t>
  </si>
  <si>
    <t>bmDCA9_871</t>
  </si>
  <si>
    <t>DEGGWAVAEWDYEAAEDDDNELSFPEGARITNIYFFTDWWTGEYAKGRAGLFPANYVELVE-</t>
  </si>
  <si>
    <t>bmDCA9_872</t>
  </si>
  <si>
    <t>KHGLTAIALCDYKAAEDDQNEISFPEGAGIVKIEFPEDWWKGEYANGRNGLFPANYVQLDD-</t>
  </si>
  <si>
    <t>bmDCA9_873</t>
  </si>
  <si>
    <t>GLGVTAIALYDYQAAEDDDNEISFPEGARIVNIEFVSDWWQGSYANGRTGLFPGNYVKLNE-</t>
  </si>
  <si>
    <t>bmDCA9_874</t>
  </si>
  <si>
    <t>PKGIVAIA-YSYAAQEDDDNEITEPMGARIEIIEFPSDWWSGMYATGQFGLFPGNYVQLQ--</t>
  </si>
  <si>
    <t>bmDCA9_875</t>
  </si>
  <si>
    <t>DQGVWATAGYDYTATEDDDEELTFPESARIRNIEFPSDWWEGEYAKGRVGLFPGNYVELF--</t>
  </si>
  <si>
    <t>bmDCA9_876</t>
  </si>
  <si>
    <t>GCGKRAIAEYDYIAQEDDDNELTFPERAAIIEIDDPDDWWQGTYANGKWGLFPANYVELD--</t>
  </si>
  <si>
    <t>bmDCA9_877</t>
  </si>
  <si>
    <t>DTGLTATALYDYEAHEDDENELSFPENATISNIDFPDDWWSGEYANGNKGLFPANYVELI--</t>
  </si>
  <si>
    <t>bmDCA9_878</t>
  </si>
  <si>
    <t>GAGPTATALYDYEAAEDDDNELSFPEGAIITDIEFPDDWW-GTLANGTMGLFPANYVELI--</t>
  </si>
  <si>
    <t>bmDCA9_879</t>
  </si>
  <si>
    <t>DDGLTAIAEYDYDAAEDDDNELSFPEGAHITNIEFVDDWWQGTYANGKRGLFPANYVELL--</t>
  </si>
  <si>
    <t>bmDCA9_880</t>
  </si>
  <si>
    <t>AAGGTATAGYDYEAGEDDDNEISFPEGAEITQIEEIDDWWPGTYANGKQGLFPANYVELHK-</t>
  </si>
  <si>
    <t>bmDCA9_881</t>
  </si>
  <si>
    <t>TAGITAVAMYDYEAAEDDDNEISFPPGAVITQIEFVDDWWSGTYASGGKGLFPANYVELLEA</t>
  </si>
  <si>
    <t>bmDCA9_882</t>
  </si>
  <si>
    <t>GQGITAVALYDYEAAEDDDNEISFPEGAQITEIEFVDAWWRGTYAHGKSGLFPANYVELQAW</t>
  </si>
  <si>
    <t>bmDCA9_883</t>
  </si>
  <si>
    <t>ATGRYAIADYDYEAAEDDDNEISFPEGAWIVEIEFVDDWWQGDYAKGSVGLFPSNYVELRP-</t>
  </si>
  <si>
    <t>bmDCA9_884</t>
  </si>
  <si>
    <t>PQGETATAIYDYEAAADDANELSFPEGAHIVNIEYPDDWWSGHYANGLEGLFPANYVELDS-</t>
  </si>
  <si>
    <t>bmDCA9_885</t>
  </si>
  <si>
    <t>GWGVTATALYDYEAAADDENELSFPEGATITNVEFPDDWWIGRYANGQEGLFPANYVELMS-</t>
  </si>
  <si>
    <t>bmDCA9_886</t>
  </si>
  <si>
    <t>QTGLTAKALYDYEAAEDDDNELSLKEDAIITNWEFVDDWWMGTLAKGKNGLFPANYVELRQ-</t>
  </si>
  <si>
    <t>bmDCA9_887</t>
  </si>
  <si>
    <t>STGRTANAIYDYEAAEDDDGEWQFPEGKRIWDIEFVDDWSSGTLANGKSGLFPANYVKLL--</t>
  </si>
  <si>
    <t>bmDCA9_888</t>
  </si>
  <si>
    <t>HHGKCATAEYDYEGAEDDDNEWTFKEGDKIVDIESVDDWWQGTLANGKKGLFPQNYVQLQ--</t>
  </si>
  <si>
    <t>bmDCA9_889</t>
  </si>
  <si>
    <t>LTGIQATAMYDYEAAEDDDNELTFPEGAPITEIEKVDDWWQGSAANGKTGLFPVNYVQLQQ-</t>
  </si>
  <si>
    <t>bmDCA9_890</t>
  </si>
  <si>
    <t>HSGQRAVALYDYDAAEDDDNEIAFPEGWCITEIERPDGWWQGWGAGRREGLFPSNYVRL---</t>
  </si>
  <si>
    <t>bmDCA9_891</t>
  </si>
  <si>
    <t>G-GDTAVVEIDYQPAEDDDNEIPL-EGEKITQIEEVDGWWHGVEAHGELGLFPSNYVRLDMD</t>
  </si>
  <si>
    <t>bmDCA9_892</t>
  </si>
  <si>
    <t>GGGCRAIVIIDYWKAEDDDNEITLEEGDVITQIEFVDDWWQGHTADGKRGLFPANYVELIED</t>
  </si>
  <si>
    <t>bmDCA9_893</t>
  </si>
  <si>
    <t>DEGPHAIAQKDYEAAEDDDNEITLVEKTKIT-IEWVDGWWSGMGAKGKAGLFPSNYVELMEP</t>
  </si>
  <si>
    <t>bmDCA9_894</t>
  </si>
  <si>
    <t>DRGYAAKAAYDYDMAEDDDNEITLKEGHLIKNIKKVDDWWSGTVAAGNSGLFPSNYVELVEG</t>
  </si>
  <si>
    <t>bmDCA9_895</t>
  </si>
  <si>
    <t>DQGHQAIALYDYNAAEDDDNEISFVENHLIGDINKVDDWWTGTEARGRSGLFPSNYVELISP</t>
  </si>
  <si>
    <t>bmDCA9_896</t>
  </si>
  <si>
    <t>FTGVRARALYDYNSDEDDENAMSFPENCMIDEIDQVNDWWQGTYADGQKGLFPSNYVETQGV</t>
  </si>
  <si>
    <t>bmDCA9_897</t>
  </si>
  <si>
    <t>ANGIVPEALFDYRADEDDDNESSFEEGLIIKVLESADDWWMGAYANGAMGLFPANYVESLE-</t>
  </si>
  <si>
    <t>bmDCA9_898</t>
  </si>
  <si>
    <t>DG-PRKKALWVYDAGEDDDNSLSFPEGAGIQELEQVNDWWRGGLAMDRKGLFPANYVEMLS-</t>
  </si>
  <si>
    <t>bmDCA9_899</t>
  </si>
  <si>
    <t>VQKGRCRAKLDYLGSEDDEELCSFQQADVISIVEEVNGWWRGTGARGHEGLFPLSYVEQIYQ</t>
  </si>
  <si>
    <t>bmDCA9_900</t>
  </si>
  <si>
    <t>MQEMKARALFDFNKMEDDGDEIPLKEEGIVNIICEGNAWWTGEAARGKTGLFPARYVEYLPR</t>
  </si>
  <si>
    <t>bmDCA9_901</t>
  </si>
  <si>
    <t>DSFETVIVLYDYNAAMDDPDELTIQENQVVKNITKVDDWWNGEGAIGRSGLFPATYVELWED</t>
  </si>
  <si>
    <t>bmDCA9_902</t>
  </si>
  <si>
    <t>STGTTKVSLYDYDAQEDDDEEGSFPENARVTNVSFTDDWWFSTCATGKSGLFPANYVELVE-</t>
  </si>
  <si>
    <t>bmDCA9_903</t>
  </si>
  <si>
    <t>AMGPTCVALYDYSAQEDDDNELSFPEDAQIEDLEFTSDWWKCTCATGEVGLFPSNYVELQE-</t>
  </si>
  <si>
    <t>bmDCA9_904</t>
  </si>
  <si>
    <t>EEGKVEKALYDYTAGEDDDNESWFNEGTIVTSYDQDDDWWVATEAGGKRGLFPANYVELP--</t>
  </si>
  <si>
    <t>bmDCA9_905</t>
  </si>
  <si>
    <t>DFGQKCKALYDYVAAEDDDNEISFSEGDVF-KSEFIDDWWQGRLACGKIGLFPSNYVELQQ-</t>
  </si>
  <si>
    <t>bmDCA9_906</t>
  </si>
  <si>
    <t>KSGPTATALYDYEAAEDDDNEYSFSEGNLITQITFIDDWWSGELAHGERGLFPANYVQLDE-</t>
  </si>
  <si>
    <t>bmDCA9_907</t>
  </si>
  <si>
    <t>DVGVTAIALYDYEAAEDDENEMSF-EGDLIKDIDFVDDWWQGVYASGQTLLFPANYVTLQQ-</t>
  </si>
  <si>
    <t>bmDCA9_908</t>
  </si>
  <si>
    <t>TEGNTAVALYDFEAGEDDENELSFVPGEQITHIEQVSRWWSGKGAGGQTGLFPANYVQLMS-</t>
  </si>
  <si>
    <t>bmDCA9_909</t>
  </si>
  <si>
    <t>AEGYQAVALYDYRAQEDDDNELSFKEGERITEIEQPSDWWTGKTAHGQEGLFPANYVELQE-</t>
  </si>
  <si>
    <t>bmDCA9_910</t>
  </si>
  <si>
    <t>DMGSKAVAEYDYQKDEDDENEISLVEGEIITDIEQHDDWWRGSGANGKIGLFPANYVELIEQ</t>
  </si>
  <si>
    <t>bmDCA9_911</t>
  </si>
  <si>
    <t>GEGPRAIAQYDYEGAEDDD-ELLLREGEVVTEIEFVDNWWKGQAARGRSGLFPANYVELQEP</t>
  </si>
  <si>
    <t>bmDCA9_912</t>
  </si>
  <si>
    <t>GQGDCATAQYAYYPAEDDDGETCLIEGTPVTV-EMPDGWWKGTCAEGAAGLFPANYVELVEE</t>
  </si>
  <si>
    <t>bmDCA9_913</t>
  </si>
  <si>
    <t>ESGIRAVVQYDYEKAEDDDNEVCLPEGAYILEAEMVDDWWIGVYARGEIGLFPASYVELNED</t>
  </si>
  <si>
    <t>bmDCA9_914</t>
  </si>
  <si>
    <t>LAGRTAVALYDYEAAEDDHNENSFEEGQRIWQIDFVDDRWSGMVAGGVHTLFPALYVHLQE-</t>
  </si>
  <si>
    <t>bmDCA9_915</t>
  </si>
  <si>
    <t>AGGHTAIALYDYEAAEDDDNEGSFPEGAVITEIEFVDDWWWGTGAAGEQGLFPANYVTLQE-</t>
  </si>
  <si>
    <t>bmDCA9_916</t>
  </si>
  <si>
    <t>GSVKTAVANYDYEAAEDDPNELSFKEGELITHIEFTDDWWKGTYAGGAAGLFPANYVEIF--</t>
  </si>
  <si>
    <t>bmDCA9_917</t>
  </si>
  <si>
    <t>SGGIRAEALYDYEAAEDDPNEISFWEGQVWTNIFSTDDWWTGTVAHGRTGLFPANYVQCL--</t>
  </si>
  <si>
    <t>bmDCA9_918</t>
  </si>
  <si>
    <t>AQTPRAKALYDYEADEDDPNEISFKEGVILLEFEHTHNWWTGTYA-GSKGLEPANYVQLL--</t>
  </si>
  <si>
    <t>bmDCA9_919</t>
  </si>
  <si>
    <t>GDRIQAVALYDYEAANDDENEDSFSEGVEIVIVERKDSWWTGRIAHGKMFTVPAAYVELQ--</t>
  </si>
  <si>
    <t>bmDCA9_920</t>
  </si>
  <si>
    <t>GKAEQVGALYDYTAQADDPDEISFGEGDVLMVVDKTDFWWTMGLAYGQQMLVPANYVQLM--</t>
  </si>
  <si>
    <t>bmDCA9_921</t>
  </si>
  <si>
    <t>QIHETVQALYDYNAFNDDDDELSFREGDRLFVVDKHGEWWENRNANGKTGVVPGNYLQVV--</t>
  </si>
  <si>
    <t>bmDCA9_922</t>
  </si>
  <si>
    <t>QISHKCKALYTYEAQEDDPDELSFSEGDILVIVDRSGDWWQARAARKFTGQLPSNYVQVL--</t>
  </si>
  <si>
    <t>bmDCA9_923</t>
  </si>
  <si>
    <t>SAEYRVRALYTYVAFNDDANELSFNEGDILYVNDSSGDWYKAEPATGKTGLVPSNYINYL--</t>
  </si>
  <si>
    <t>bmDCA9_924</t>
  </si>
  <si>
    <t>VQLIVVRALYAYTRQDDDDNELSFAEDDILDIFDTNGDWWLAQSANGEVGLVPSNYIQVFDE</t>
  </si>
  <si>
    <t>bmDCA9_925</t>
  </si>
  <si>
    <t>ESSYTATALYEYERADDDPRELSFLKGEILFVYDQNGDWWRAYKAKGENGLVPSNYVKLLDS</t>
  </si>
  <si>
    <t>bmDCA9_926</t>
  </si>
  <si>
    <t>MHITQAKALYGYTAQCDDS-ELSFQEDEILYVVEISTNWWQDRNARGTAGFAPSNYVELLDP</t>
  </si>
  <si>
    <t>bmDCA9_927</t>
  </si>
  <si>
    <t>DPSSIARVLYCFEATDDDCDELSHTPGEIVLVIEQMERWWKVTIASGDNGIIPSDYVFKIDI</t>
  </si>
  <si>
    <t>bmDCA9_928</t>
  </si>
  <si>
    <t>SKYQTVSVLDDFTGQRDDADELTVKGGEHITALDQTSEWWMGRNAKGKEGVFPEAYVMHSKD</t>
  </si>
  <si>
    <t>bmDCA9_929</t>
  </si>
  <si>
    <t>SKEHGVREHYPFDGERDDSGELTFYPGDVIVATLKLGEWWRGRLAVGMEGIFPATYVQEQLA</t>
  </si>
  <si>
    <t>bmDCA9_930</t>
  </si>
  <si>
    <t>PNESYVLALYDYNGDDDDAGDLPFRQNEVIAVWRQV-EWWDGS-ALGSRGIFPVSYVEVASR</t>
  </si>
  <si>
    <t>bmDCA9_931</t>
  </si>
  <si>
    <t>PGVMTAQALYDF-ADDDDSSELHFRAEEIIVNIQ-STTWWRGR-ADGREGIFPATYVTVE-Q</t>
  </si>
  <si>
    <t>bmDCA9_932</t>
  </si>
  <si>
    <t>EELGHARALYIMIAQTDDDEELTFCPVAIIYVDRWLFAWWRGRQASGRTGLFPSNYVECSEV</t>
  </si>
  <si>
    <t>bmDCA9_933</t>
  </si>
  <si>
    <t>PVIGYVVTLYGFSPSRDDGGDLAFSVGLIILVTERKNEWCWGYCANSISGIFMGNYDQNLDN</t>
  </si>
  <si>
    <t>bmDCA9_934</t>
  </si>
  <si>
    <t>bmDCA9_935</t>
  </si>
  <si>
    <t>QVKFKVMALYDFSNEWDDKCDLSFKKGDVLKVSNAHEQWWEGELANGKTGIFPKSFVQVIDD</t>
  </si>
  <si>
    <t>bmDCA9_936</t>
  </si>
  <si>
    <t>SNPDQVRALYDFAGLCDDDGDLSFKEGDIITATGSVDNWLEGTLASGKSGMFPDTFVENIDW</t>
  </si>
  <si>
    <t>bmDCA9_937</t>
  </si>
  <si>
    <t>DEISSVRALYPYEPTQDDPGDLAFYKSDIIQVTKVLDNWLRGRHAGGKVGIFPRNYVELISE</t>
  </si>
  <si>
    <t>bmDCA9_938</t>
  </si>
  <si>
    <t>LLGRWVRALYAFEAEADDGGDLTFEPDDVIFILTAIDDWRFGQCARGNMGLFPANYVDPA--</t>
  </si>
  <si>
    <t>bmDCA9_939</t>
  </si>
  <si>
    <t>VPSLSVRALYDYSDQADDDGDLGFSADDIIQFIAKKEDWWDGEEAYGLRGLFPGNYVEHLKE</t>
  </si>
  <si>
    <t>bmDCA9_940</t>
  </si>
  <si>
    <t>AAPRIVRALYDYKAGADDDSFLSFQENDILAVIFHDPGWWEGKLANGVNGWFPANYVSVIAD</t>
  </si>
  <si>
    <t>bmDCA9_941</t>
  </si>
  <si>
    <t>VSSRYVTALYDYESQYDDPSDLFFKAGDIIEVTKRIDGWQEGELANGKQGWFPGAFVRELS-</t>
  </si>
  <si>
    <t>bmDCA9_942</t>
  </si>
  <si>
    <t>SCAFTVKKLYDYAAADDDPSELSFNAGDVIEVDEE-QGWWRGDVAGSKQGWFPSNYTQRL--</t>
  </si>
  <si>
    <t>bmDCA9_943</t>
  </si>
  <si>
    <t>GYLEYVCAMHEYTGGDDDSSALKFKAGDVIEITEK-PGWWDGEIANGVRGWFPSNYCTFL--</t>
  </si>
  <si>
    <t>bmDCA9_944</t>
  </si>
  <si>
    <t>RILEKVVAAYSY-YQGDDQTRLVFNAGEVIIILK-LPGWWDGEDAQG-RGWFPSNYVKLV--</t>
  </si>
  <si>
    <t>bmDCA9_945</t>
  </si>
  <si>
    <t>PIYLYARALYHYEAKDDDPTGLSFLQEEVINKLETLNGWWDGQIAGDMRTWFPSNYVRETTE</t>
  </si>
  <si>
    <t>bmDCA9_946</t>
  </si>
  <si>
    <t>PDSLCVVALYDYESNDDDLSSLSFQEGDVISNITQLPGWWDGVYAGGIRGWFPSNYVYLIQD</t>
  </si>
  <si>
    <t>bmDCA9_947</t>
  </si>
  <si>
    <t>VFAFMARALYDYRSGDDDPSSLSFYEGDTIRVSNQLEGWWDGVLAGDVRGWFPSNYVQEILE</t>
  </si>
  <si>
    <t>bmDCA9_948</t>
  </si>
  <si>
    <t>DFDEYVRALYPYNSGDDDASSLSFRKDDLILVTRRWEGWWDGLLADDWRGWFPSNYVTPL-I</t>
  </si>
  <si>
    <t>bmDCA9_949</t>
  </si>
  <si>
    <t>MDGRGVRAYYDYKPSDDDPS-LRFRKDNIINVHEQLPGWWDGTLAVDQRGWFPSNYVTRDSG</t>
  </si>
  <si>
    <t>bmDCA9_950</t>
  </si>
  <si>
    <t>EEVTFVYAGQSFGSENDD-SSLRFNQGQIIQVCTMPFGWWDGQLADGRKGWFPSNFVTPIVD</t>
  </si>
  <si>
    <t>bmDCA9_951</t>
  </si>
  <si>
    <t>bmDCA9_952</t>
  </si>
  <si>
    <t>PAAEFVEAVHSYTSQDDDRDDLSFKLDDVIEVTQYMEGWWDGELAR-RSGWFPKTFVKPWCI</t>
  </si>
  <si>
    <t>bmDCA9_953</t>
  </si>
  <si>
    <t>THPETVQAIYDYSSGEDDDDDLTFREDEVLTVTDKFYEWWCGELA-GRTGWFPSNYVKEIEE</t>
  </si>
  <si>
    <t>bmDCA9_954</t>
  </si>
  <si>
    <t>AYISYVIAIYDYYAE-DDPDELSFKKNEVLGVSWKMEGWWRGRTANNEVGWIPSNYVKKGDC</t>
  </si>
  <si>
    <t>bmDCA9_955</t>
  </si>
  <si>
    <t>RSVKRVIALYNYQKQQDDKDELSFAKDEILYVSCKVPGWWR-KNADSQVGYVPSNYVAPLED</t>
  </si>
  <si>
    <t>bmDCA9_956</t>
  </si>
  <si>
    <t>FENCSNQAGYPYIPQRDDPSELSFVKGEILYVMWEEMGWWMIKNASTEAGFIPSNYVPEENG</t>
  </si>
  <si>
    <t>bmDCA9_957</t>
  </si>
  <si>
    <t>PEICTAIALHDYFAQADDEDELTVAEGDELCVWDLSDPWVLCQNADGEEGVVPANYHRQTRQ</t>
  </si>
  <si>
    <t>bmDCA9_958</t>
  </si>
  <si>
    <t>APYKKVEALYDYEAQSDDPDELTISEGDCLSVVDESDDWIKAYNATHQYGMVPANYFKDINE</t>
  </si>
  <si>
    <t>bmDCA9_959</t>
  </si>
  <si>
    <t>GPQKVMKALYDYEAQGDDSGELAPKEGDHFQVIDKEDDWWKVFCACERAGVVPALYQEVLPK</t>
  </si>
  <si>
    <t>bmDCA9_960</t>
  </si>
  <si>
    <t>KPWKVPKAAYDYTAGGDDSVELTRKEGKHFYDLDFSDDWWMVQLAQWKEGLVPASYIEHTSD</t>
  </si>
  <si>
    <t>bmDCA9_961</t>
  </si>
  <si>
    <t>LIKKVGRAKYDFAAEGDDNGELSFAEGVVVVIIDRTKDWWRVRAAGFREGVVPASYLELTGP</t>
  </si>
  <si>
    <t>bmDCA9_962</t>
  </si>
  <si>
    <t>AEGGEAVALYDFVGDGDDEGDLSA-EGIQIYILYPTDDWYHWRTAHGEEGVFPASYVQVQSA</t>
  </si>
  <si>
    <t>bmDCA9_963</t>
  </si>
  <si>
    <t>ESKAPAIALYDFEADVDDEGDLESKKCEIIIITRRIGDWLRGMSATVKQGVFPDSYVSINST</t>
  </si>
  <si>
    <t>bmDCA9_964</t>
  </si>
  <si>
    <t>WKVEYVIALYDFESQDDDDGDLAFNAGQVIVIKKKTDEWYTGGIANNQYGMFPLNFVTPRRD</t>
  </si>
  <si>
    <t>bmDCA9_965</t>
  </si>
  <si>
    <t>KQIEYVFALYDFSSTEDDVGDLSFMAGDVIVVTEKTNDWYEGEIANGRGGQFPSNFVCKDLY</t>
  </si>
  <si>
    <t>bmDCA9_966</t>
  </si>
  <si>
    <t>TPVGQATALYDFVGY-DDVEDLGFRVGDSIDVAIKIDNTWKGELANGRNGIFPVTTCWAIFD</t>
  </si>
  <si>
    <t>bmDCA9_967</t>
  </si>
  <si>
    <t>MKGSRARALYTFEGAWDDPNDLSTRKGNIITYSYSSGNGWTGRCAKGKAGIFPVTQVFVLM-</t>
  </si>
  <si>
    <t>bmDCA9_968</t>
  </si>
  <si>
    <t>EYAPFAIAGYCFDAGCDDPGDLSFREFDVVTCLESGDGIYGGEAAG-RLEIFPSN-LCCI--</t>
  </si>
  <si>
    <t>bmDCA9_969</t>
  </si>
  <si>
    <t>TGIAQAIALYTFQAVQDDEGELPFEKGDVLVIWKSSNED-TGKVAGTRVDIFTANRVELV--</t>
  </si>
  <si>
    <t>bmDCA9_970</t>
  </si>
  <si>
    <t>KGQARAIALYNFMARDDDPGDLSFTKADVLTPTKCSDRWYEGGIAGNRIAIFPANFVELA--</t>
  </si>
  <si>
    <t>bmDCA9_971</t>
  </si>
  <si>
    <t>QVTKRVKALYPFIATDDDPGELSFFKGDIFDVTNRSGDWVEGL-ADHRTKIFPANFVEPI--</t>
  </si>
  <si>
    <t>bmDCA9_972</t>
  </si>
  <si>
    <t>KGFMRVKALFEFTAQTDDKGELSFMKGDILKVTKKSHKWWEGELADGVSRIQPANFVEPL--</t>
  </si>
  <si>
    <t>bmDCA9_973</t>
  </si>
  <si>
    <t>KLKRNVRALGDKLATNDDSDELGFKKGDIRTVQSKTKDWWTGELANGQKCVFPGNFVQCALE</t>
  </si>
  <si>
    <t>bmDCA9_974</t>
  </si>
  <si>
    <t>HVRSHVRAVYPYTASQDDSDELTFKKGDMIFVTHKDDGWWEGTLAHGRKGIFPMNSVTFSC-</t>
  </si>
  <si>
    <t>bmDCA9_975</t>
  </si>
  <si>
    <t>SQEKQVTAIYNYRAQQDDSQELGFKVGDKIVVTRDFWTNWFGTLA-GVSGMFPMNCVAPP--</t>
  </si>
  <si>
    <t>bmDCA9_976</t>
  </si>
  <si>
    <t>ILGAGAHANYRYKAT-DDTGDLSFEEGDFISDTPQSDDWWSGEIAGGCTGLFPANHVELQ--</t>
  </si>
  <si>
    <t>bmDCA9_977</t>
  </si>
  <si>
    <t>TDGICVTAWYDYEAQDDDDGDLVFEEGAVITYVERPDDWWTGCYAHGQSGVFPGNYVQLF--</t>
  </si>
  <si>
    <t>bmDCA9_978</t>
  </si>
  <si>
    <t>TGYENAHAIYDYEHSEDDPDELTFKTGDRITNVEKDSEWWTGTLAHGTTGLFPSSYVKLQ--</t>
  </si>
  <si>
    <t>bmDCA9_979</t>
  </si>
  <si>
    <t>KKCRRAVAVYPYQAARDDADELSFMKGDTIVIVMKTDGWWTGTLADGQQGVFPHNYVQEN--</t>
  </si>
  <si>
    <t>bmDCA9_980</t>
  </si>
  <si>
    <t>GAVVFCKALYDYTAQDDDAGGLSFRAGDVIEILDKTGDWWTGKCANGQEGIFPSNYVQVV--</t>
  </si>
  <si>
    <t>bmDCA9_981</t>
  </si>
  <si>
    <t>PAIGRATALYNYCAQDDDVGDLSFSAGDVIEIVQKTNEWWTGKIADGRQALFPANYVQESE-</t>
  </si>
  <si>
    <t>bmDCA9_982</t>
  </si>
  <si>
    <t>PRMQWCTALYAYRGQADDEGDLSFHAGDRIEYVERTSDYWTGE-ANGRQVLFPANYVQLM--</t>
  </si>
  <si>
    <t>bmDCA9_983</t>
  </si>
  <si>
    <t>L-GDEVTALYDYQPQADDPGDLAFIYGDRIQVVSRTLDDWTGEYANGKTEIFPGNYVWLL--</t>
  </si>
  <si>
    <t>bmDCA9_984</t>
  </si>
  <si>
    <t>AQASWVTALYDYKAVDDDPGDLGFRKGQVMVVLKK-LDWWTGEIANGRRGQFPANYVEEI--</t>
  </si>
  <si>
    <t>bmDCA9_985</t>
  </si>
  <si>
    <t>NPGEEAVAQYMYQAQQDDDGDLTF-EGDRITVTDKSSDWWTGEIAGGREGIFPANYVEDY--</t>
  </si>
  <si>
    <t>bmDCA9_986</t>
  </si>
  <si>
    <t>PEAEWVEALYPYHYEDDDPGDLTFNAGDRIGVTEVTSDWWTGIIANGRTGLFPANYVKLH--</t>
  </si>
  <si>
    <t>bmDCA9_987</t>
  </si>
  <si>
    <t>AIGEWVEALYDYKSQQDDPGDLSFSAGDRILCQLRTSDWWTGEIANDKHGRFPANYVKPL--</t>
  </si>
  <si>
    <t>bmDCA9_988</t>
  </si>
  <si>
    <t>SPQSYVVALYDYDQQADDEGDLSFRAGPRIKVTQRTSDWWTGSIADYRTGDFPGNYVMRL--</t>
  </si>
  <si>
    <t>bmDCA9_989</t>
  </si>
  <si>
    <t>ATV-YAIALYDFQAQADDPGDLSFRAGERIEITKRTNEWWTGRIAN-RSGQFPANYVEVI--</t>
  </si>
  <si>
    <t>bmDCA9_990</t>
  </si>
  <si>
    <t>PGAQTATAKYDFDAEADDEGDLSFRAGDCITVHSRTDEWLTGRIANGRQGQFPGNYVQK---</t>
  </si>
  <si>
    <t>bmDCA9_991</t>
  </si>
  <si>
    <t>EAVEKVTALYDFEASADDAGDLSFKAGDVITVVQRTPWWWTGTLAEGRQGQFKGNYVQFQ--</t>
  </si>
  <si>
    <t>bmDCA9_992</t>
  </si>
  <si>
    <t>PARETRTALYDYAAQADDAGDLSFNAGDVIDIVQKTNDSWTGKCAGKRQAQFPAAYVQKV--</t>
  </si>
  <si>
    <t>bmDCA9_993</t>
  </si>
  <si>
    <t>PAVVRATALYDYEAQEDDAGDLSFMEGDVITNVDRTDDWWTGELARGHTRILPVNYVQLE--</t>
  </si>
  <si>
    <t>bmDCA9_994</t>
  </si>
  <si>
    <t>EHGITATALYDYEAEEDDEGDLAFPENDTIEIVERTDDWWTGRVANGNMGLFPGNYVQL---</t>
  </si>
  <si>
    <t>bmDCA9_995</t>
  </si>
  <si>
    <t>RKIETVTALYDYEANQDDEGDLGFKEGDFIESVPRTDDWWTGQLANGKQGQFPGNYVQWQ--</t>
  </si>
  <si>
    <t>bmDCA9_996</t>
  </si>
  <si>
    <t>GGKETVEALYDYIGLSDDEGDLPFKEGDFIEIVSRTSEWWTGGLANGKQGLFPANYVQIT--</t>
  </si>
  <si>
    <t>bmDCA9_997</t>
  </si>
  <si>
    <t>LEGEYATALYDFNGDEDDEGTLTFNFGDVIVDIKFTSDWWTGELANGRTGSFPASYVTSA--</t>
  </si>
  <si>
    <t>bmDCA9_998</t>
  </si>
  <si>
    <t>AQCEWA-AEYDFESHQDDPGDLPFKAGDRIAITKRTSDWWTGEYANGRKGQFPANYVKMI--</t>
  </si>
  <si>
    <t>bmDCA9_999</t>
  </si>
  <si>
    <t>EEGEWVEALYDFDSSGDDKGDLSFRAGERILVTMRTSDHWTGECANGVIGIFPASYVKLP--</t>
  </si>
  <si>
    <t>bmDCA9_1000</t>
  </si>
  <si>
    <t>ANVEWAEALYDYDAAEDDIGDLTFRAGARILVIEKTSDLWTGEIAAGKQGTFPANYVKLL--</t>
  </si>
  <si>
    <t>bmDCA9_1001</t>
  </si>
  <si>
    <t>TPCEWAEAWYDYDSAEDDPGDLSERAGDRILVTDRTSDWWTGEVANGKCGIFPASYVKLL--</t>
  </si>
  <si>
    <t>bmDCA9_1002</t>
  </si>
  <si>
    <t>SQGEWAEALYPYNGQDDDSGDWTISAGQTILVTEYTNDWWRGKLANGSEGLFYASYVKKL--</t>
  </si>
  <si>
    <t>bmDCA9_1003</t>
  </si>
  <si>
    <t>PQCEWVEALYTYDGDDDDQGDLQHKQGEIIEVTERTMDWWTGKLARGKTGQFPVSYVKLL--</t>
  </si>
  <si>
    <t>bmDCA9_1004</t>
  </si>
  <si>
    <t>PSKEWYEALYNYSCNDDDPGDLELRAGDKIAVTERTSSWYTGSWAGGVTGIFPTNYVKSL--</t>
  </si>
  <si>
    <t>bmDCA9_1005</t>
  </si>
  <si>
    <t>PGGEWVEALYNFSSEADDPGDLPFKSGQHILVTEVSSDAFTGEVA-GCKGVFPANYVKAL--</t>
  </si>
  <si>
    <t>bmDCA9_1006</t>
  </si>
  <si>
    <t>MQGEWVEALYDFLSVGDDPGDLTIQEGDKIMILERTSD-WTGSLANGKKGLFPASYVKVL--</t>
  </si>
  <si>
    <t>bmDCA9_1007</t>
  </si>
  <si>
    <t>IEGEWAEALYDFESEVDDVGDLGIKEGDTIEVTEVTSDWWTGSIANGKRGVFPASYSKIL--</t>
  </si>
  <si>
    <t>bmDCA9_1008</t>
  </si>
  <si>
    <t>EDVEWAEALYGFSSDTDDIGDLNLKKGQHVLVTEKTSDWWTGERANGREGWFPASYVKKW--</t>
  </si>
  <si>
    <t>bmDCA9_1009</t>
  </si>
  <si>
    <t>EEHAWAEALYRYEAQEDDPGDLSFKKGYRIEDSDRTQDWWTGRIANGREGIFPANYVKVHNW</t>
  </si>
  <si>
    <t>bmDCA9_1010</t>
  </si>
  <si>
    <t>GSIEYVAALYDYQADEDDEGDHSFDKGEIIVVIEQTEGWWTGVIAQDRSGYFPGNFVQLSPS</t>
  </si>
  <si>
    <t>bmDCA9_1011</t>
  </si>
  <si>
    <t>PPEEVVLALYDYAATEDDSGEISFGAGPVITVTQMIDGWWRGYNASVQRGAFPSNLVESNDQ</t>
  </si>
  <si>
    <t>bmDCA9_1012</t>
  </si>
  <si>
    <t>MLEETVRALYDFEAQADDEGVLSFRAGEVINVLIKTDNWWTGEIANGYVGVFPSNYVQIN--</t>
  </si>
  <si>
    <t>bmDCA9_1013</t>
  </si>
  <si>
    <t>NGVEWVTALYDYSAQEDDEGDLSFKAGGVIVVTEKASQWWTGKIANGRRGQFPGNYVQLP--</t>
  </si>
  <si>
    <t>bmDCA9_1014</t>
  </si>
  <si>
    <t>TNIERVRALYDYEATEDDFGDLSFHAGDLIVRASKTQIWWTGKLARGMQGQFPANDVQVI--</t>
  </si>
  <si>
    <t>bmDCA9_1015</t>
  </si>
  <si>
    <t>PGLVRARALYNYNSREDDEGDLSFKKGDIIKVVDKTNDWWTGEWAKGKFGHFPSNYVK-V--</t>
  </si>
  <si>
    <t>bmDCA9_1016</t>
  </si>
  <si>
    <t>PGVKDAVALYDYEAE-DDAGDLSFKAGDIITHITMTGDWWTGEIANGRVGIFPSNYVQEI--</t>
  </si>
  <si>
    <t>bmDCA9_1017</t>
  </si>
  <si>
    <t>PEEEQAEALYDYNRAGDDAGDLSFPAGDRWTNVFATSDWWTGRRANGQQGLFPSNYVQIL--</t>
  </si>
  <si>
    <t>bmDCA9_1018</t>
  </si>
  <si>
    <t>KKRMKAVALYDYESQEDDAEDLSLRKGSITSIDDRTSDWWTGTSAGGHKGLFPSTYVEILSS</t>
  </si>
  <si>
    <t>bmDCA9_1019</t>
  </si>
  <si>
    <t>ELGEWAEHLYDYSSSQDDGFDLASGAGQQIGVVERTSDWWTGECAKGKRGLFPAAYVKLLA-</t>
  </si>
  <si>
    <t>bmDCA9_1020</t>
  </si>
  <si>
    <t>FEGEWAEALYDYVNGDDDPRDLCFQAGQVVWVVERTSDWGTGEIADGRAGLFPASYVK-M--</t>
  </si>
  <si>
    <t>bmDCA9_1021</t>
  </si>
  <si>
    <t>TEGEWVEALYAYDSSQDDPGDLPFDAGQQITVVERTNDWWIGEGADGRQGLFPATYVKIQ--</t>
  </si>
  <si>
    <t>bmDCA9_1022</t>
  </si>
  <si>
    <t>AQGEWVEAMYDYDSEEDDEGDLAFRQGDRITVIERTNDWWRGEVADGRRGQEPANYFKPL--</t>
  </si>
  <si>
    <t>bmDCA9_1023</t>
  </si>
  <si>
    <t>PKEEWSEALYPYQSQYDDPGDLQFKAGQRILVTWKDSDWWTGEIANGRQGLSPASYGKAL--</t>
  </si>
  <si>
    <t>bmDCA9_1024</t>
  </si>
  <si>
    <t>VSGEWVEALHDYNGG-DDATDLKFRAGQQILVTERTSDWWTGE-ANGRNGLHPWSYVKPL--</t>
  </si>
  <si>
    <t>bmDCA9_1025</t>
  </si>
  <si>
    <t>GAGEWEEALNDFWSQGDDPGDLSFKAGQRILVIEKTSDWWTGECAAGKVGLQPANYVKAQ--</t>
  </si>
  <si>
    <t>bmDCA9_1026</t>
  </si>
  <si>
    <t>G-GEWAEALYDFNSEGDDSGDLAWKAGQRILVLERTSDWWTGEIAYGRRGLFPASYVKLE--</t>
  </si>
  <si>
    <t>bmDCA9_1027</t>
  </si>
  <si>
    <t>TEGEWAEALYDFDSDDDDAGDLEFRAGQRITVTERTSDWWTGELADGRRGLFPASYVKLW--</t>
  </si>
  <si>
    <t>bmDCA9_1028</t>
  </si>
  <si>
    <t>ADGEWAEALYDFDSGEDDEGDLVFLAGQRIVVLERTSDWWTGEIANGRIGLFPATYVKPL--</t>
  </si>
  <si>
    <t>bmDCA9_1029</t>
  </si>
  <si>
    <t>YQGVSAEALYDYTSGYDDAGDLQFDQGQLILITSRTSDWWTGELANGRQGLFPANYVSML--</t>
  </si>
  <si>
    <t>bmDCA9_1030</t>
  </si>
  <si>
    <t>HEGEWTEALYDDRSDFDDPGFLAFKAGQKIRVQARSSDWWTGEIANGKTGLFPANYVKYL--</t>
  </si>
  <si>
    <t>bmDCA9_1031</t>
  </si>
  <si>
    <t>DAAEWAEALYDYSSSGDDSGDLEFDAGQKIRVTHKDSDWWTGECADGRTGLFPANYVKLL--</t>
  </si>
  <si>
    <t>bmDCA9_1032</t>
  </si>
  <si>
    <t>PAIEWCEALYDFSSTEDDPGDLSFKANDHILIVEKSCDWWTGAIADSNRGIFPASYVKMT--</t>
  </si>
  <si>
    <t>bmDCA9_1033</t>
  </si>
  <si>
    <t>PAMEWYEALPDYDSAADDPGDLSFQAADTFLVVEKTVDWYTGRCANRREGIFPSSFVKAA--</t>
  </si>
  <si>
    <t>bmDCA9_1034</t>
  </si>
  <si>
    <t>PAGEWVEALYPYCADADDEGDLSFEAHEVNEILEKTMGWFTGKIADQREGQFPGNYSKSN--</t>
  </si>
  <si>
    <t>bmDCA9_1035</t>
  </si>
  <si>
    <t>PQGEWVEAIYDYWSNDDDAGDLQFRAGDVIMVTKKTEQWWTGRTADGRKGIFPGNYVKLL--</t>
  </si>
  <si>
    <t>bmDCA9_1036</t>
  </si>
  <si>
    <t>PPLERSVALYDYEGQDDDAGDLGFRANDRILVLDKDQDWWRGEIADGRKGIFPANYVDLM--</t>
  </si>
  <si>
    <t>bmDCA9_1037</t>
  </si>
  <si>
    <t>SQEPRIVALYPYAAQPDDMGELCFNEGDVILVDQSPSGWDQGHCANGRRGLFPANYVEAV--</t>
  </si>
  <si>
    <t>bmDCA9_1038</t>
  </si>
  <si>
    <t>PKAKRVRALYYYNAQQDDPGELSFNGNDVIAVTQWSQWWWIGSLADGRPGTFPSNYTCEM--</t>
  </si>
  <si>
    <t>bmDCA9_1039</t>
  </si>
  <si>
    <t>TGSERSRALYKYVAEDDDPEELSFARGDIIAVLDKQGDWWQGELANGRIGTFRSNYALVA--</t>
  </si>
  <si>
    <t>bmDCA9_1040</t>
  </si>
  <si>
    <t>QKWPVCRALYDYDARRDDADELFFKAGDEIERPRKQQGWWDGRAATGRIGWFVSNYHVEI--</t>
  </si>
  <si>
    <t>bmDCA9_1041</t>
  </si>
  <si>
    <t>PALPVCKALYDYEAAEDDSRELTFSTGDVITVIRKIDGWWEGTVARGHRGLFFSNYVEEIS-</t>
  </si>
  <si>
    <t>bmDCA9_1042</t>
  </si>
  <si>
    <t>IMGRTVTALYDYEAAEDDVNEITLTAGDAIVVINEVLDWWRGWCADDAHGWFPSNYTDANTG</t>
  </si>
  <si>
    <t>bmDCA9_1043</t>
  </si>
  <si>
    <t>RKAMYVRAVYDFTGENDDDTCDSLKNGDLIQVSTQVEGWWEGELANGTRGWFPSNYVKKVS-</t>
  </si>
  <si>
    <t>bmDCA9_1044</t>
  </si>
  <si>
    <t>SANVLCVALYDYKAARDDEELFELDKGDYCEVQSKQDGWWYGILAHGAAGWFPSNNFHEWNR</t>
  </si>
  <si>
    <t>bmDCA9_1045</t>
  </si>
  <si>
    <t>CECTGVIAIYDYEAQDDDDDFLILKTGDIITQIKKNSGWWDGELAGAERGWFPSNDVYDAEV</t>
  </si>
  <si>
    <t>bmDCA9_1046</t>
  </si>
  <si>
    <t>KATEFVMAMHDYNSTDDDFSDLVFSAGDVIELIQKLEGWWDGVLADGDRGWFPSNHVVKVSE</t>
  </si>
  <si>
    <t>bmDCA9_1047</t>
  </si>
  <si>
    <t>GTGFFVRALFDYESDDDDPSSLSFVKGDVIQRLTQLPGWWDGLLARGQRGWFPSNYVAHFSS</t>
  </si>
  <si>
    <t>bmDCA9_1048</t>
  </si>
  <si>
    <t>TGSEQVRALHDYQWQDDDLTSLSFRRGDVIEVLHKQEGWWDGELANDRRGWFPSNYVKPLPW</t>
  </si>
  <si>
    <t>bmDCA9_1049</t>
  </si>
  <si>
    <t>FWTFFVRANHDYSETDDDSTCLSFKEGDLINVWTDDEIWWDGELARWRRGWFPSNFVQKVSG</t>
  </si>
  <si>
    <t>bmDCA9_1050</t>
  </si>
  <si>
    <t>EDFTQVVAIYDYDAQDDDPSQLSFNKDDGINVVSQLSDWWQEWLAGLDRGWTPSNYVTYSDE</t>
  </si>
  <si>
    <t>bmDCA9_1051</t>
  </si>
  <si>
    <t>GSP-FVVAVYDDNATDDDRKKLSFVKGAIFEVLDKLWPWWDPKMAINSEGYIPSNYVEVTKE</t>
  </si>
  <si>
    <t>bmDCA9_1052</t>
  </si>
  <si>
    <t>CISGRYIALYSFAGEDDDANEVSFKKGELIIILTQHPGWWIDKMAKGVTGMAPSNYVSVSQS</t>
  </si>
  <si>
    <t>bmDCA9_1053</t>
  </si>
  <si>
    <t>S-MKYAVALYDFAAENDDYNELSFRKDDHCEIVDN-KIWWRACTADGRTGWHPSNYVQFSDP</t>
  </si>
  <si>
    <t>bmDCA9_1054</t>
  </si>
  <si>
    <t>PNPEKYMALYDFMGDDDDESMLSFRKAEVLIITDKSPGWWLARRADGWEGWAKSNILALFPV</t>
  </si>
  <si>
    <t>bmDCA9_1055</t>
  </si>
  <si>
    <t>bmDCA9_1056</t>
  </si>
  <si>
    <t>EYGWKAKALYDEPACDDDDKELSIKKGERLTVLDYDGVWWQAEKADGSSGLAMSNYLKLL--</t>
  </si>
  <si>
    <t>bmDCA9_1057</t>
  </si>
  <si>
    <t>PDPPSAEALYDSDADDDDCAELSFSMGEPLMIADRSGGWWQARKADGAVGIVPANYVQLL--</t>
  </si>
  <si>
    <t>bmDCA9_1058</t>
  </si>
  <si>
    <t>MSGYVAWALYNYVADDDDPMELSFSKGERLIIMDPSGLWWQARKA-GETGYVPANYVAL---</t>
  </si>
  <si>
    <t>bmDCA9_1059</t>
  </si>
  <si>
    <t>-TRDWANALYDYAAEGDDSDELTFKEGDKIHIDKKTEGWWTAKPASGQAGVVPSAYVVLL--</t>
  </si>
  <si>
    <t>bmDCA9_1060</t>
  </si>
  <si>
    <t>SGGQWAVTLYDYVACDDDSDELAVTVGQIIVVVWKEEHWWMLKNARG-RGLVPGSYVKII--</t>
  </si>
  <si>
    <t>bmDCA9_1061</t>
  </si>
  <si>
    <t>SAGELANILYDFEGQSDDHDEMTVGEGSIV-ILNRVNDWWWCRLAAGYKGLVPASYTDLN-Q</t>
  </si>
  <si>
    <t>bmDCA9_1062</t>
  </si>
  <si>
    <t>KTIQRAIALYDFTAAGDDSDELSSKATDELVILNHQLDWWKYYVADGYVGRVPSNHVGTVC-</t>
  </si>
  <si>
    <t>bmDCA9_1063</t>
  </si>
  <si>
    <t>KQPASVVALYRSDSDDDDADDLSLEKNETLWILPK-SDWWKARRASGEVGYIPSNYVLKLHL</t>
  </si>
  <si>
    <t>bmDCA9_1064</t>
  </si>
  <si>
    <t>MESEWVVALYTYDSTDDDPGDLYEKKGERLTVLFRNSDWWKNRNAVGKGGYIPSNYVTELKP</t>
  </si>
  <si>
    <t>bmDCA9_1065</t>
  </si>
  <si>
    <t>EQVEGVTALYCFSYNDDDAGDLTREEGERLLVLERTNDWIKYRNANGEIGYVPGNYVKTEGT</t>
  </si>
  <si>
    <t>bmDCA9_1066</t>
  </si>
  <si>
    <t>EQLELVEALFDYKSDDDDSWELTVD-DERLTVLER-EDWWKVDCANGKAGYVPKNYVKKLEA</t>
  </si>
  <si>
    <t>bmDCA9_1067</t>
  </si>
  <si>
    <t>PRGEMVEAMYDYKSWDDDPSPLPIFKHEILTVLETDEGWWKAENAQGQVGMVPSPYTKPLIE</t>
  </si>
  <si>
    <t>bmDCA9_1068</t>
  </si>
  <si>
    <t>LTDETVVAGYDYQSDHDDPTLLDIVENEELYVVNADLGWW-CKNAG-ARGWVPSAYQFNATE</t>
  </si>
  <si>
    <t>bmDCA9_1069</t>
  </si>
  <si>
    <t>RTYPHAQAGFDFLKLDDDEDYLFFLRGDVCAVVESQDGWWRARRARGQEGLVPTAYVQPDHS</t>
  </si>
  <si>
    <t>bmDCA9_1070</t>
  </si>
  <si>
    <t>GTGYSATALYDFERQGDDEDELSVDVGAKLTVIDFADDWWKCRNASNEEGVVPTSYINLI--</t>
  </si>
  <si>
    <t>bmDCA9_1071</t>
  </si>
  <si>
    <t>GSGE-FTVLYDRTASGDDEDEITVSFGEILTILEW-KEWWRCRNATPNCGVVPLTNDEWRKR</t>
  </si>
  <si>
    <t>bmDCA9_1072</t>
  </si>
  <si>
    <t>GYGEHWAVRYDFVAVNDDEDELSVRRGESLFVLNR-EEEAGCRNATGAVGVVPLPWLTPPDG</t>
  </si>
  <si>
    <t>bmDCA9_1073</t>
  </si>
  <si>
    <t>C-GEMAVAEYGFQADGDDEDELPVKDGEKVELLEK-DEWWKCRNATGQEGVVPASYVKMAGA</t>
  </si>
  <si>
    <t>bmDCA9_1074</t>
  </si>
  <si>
    <t>VGGETAVPIYDFTADDDDADEISILFGERLAIIDK-SEWWKCRNAAGAEGVVPANYLQLE--</t>
  </si>
  <si>
    <t>bmDCA9_1075</t>
  </si>
  <si>
    <t>D-GEWAVAWYDFDADHDDEDEISVNEGESLSVVDDMQEWWNCRNANGPVGVVPAAYLQLN--</t>
  </si>
  <si>
    <t>bmDCA9_1076</t>
  </si>
  <si>
    <t>GAGENAAVLYDYDADGDDTDELSVAQGEHVTVYDD-SEWWDCRNARGDEGVVPAQYLTLN--</t>
  </si>
  <si>
    <t>bmDCA9_1077</t>
  </si>
  <si>
    <t>AEGEVAEALYDYRAAGDDENEISVEEGEKLVDVDRESVWWKCRNAHGLEGVVPATYLEL-G-</t>
  </si>
  <si>
    <t>bmDCA9_1078</t>
  </si>
  <si>
    <t>ESGQMATMLYDFQAQGDDS-ELTVKEGESLIVLDDSGEWWKVRNADGPEGVVPAKYVELDRA</t>
  </si>
  <si>
    <t>bmDCA9_1079</t>
  </si>
  <si>
    <t>SEEHFAKVSYDFDAAEDDDGELTVKEGRQLWVLDQNNEGWKCRDASGGEGYVPAEYVEA-G-</t>
  </si>
  <si>
    <t>bmDCA9_1080</t>
  </si>
  <si>
    <t>PFVETATALYDFVASGDDEDELTVSEGDTPAVLEKVDEWWKAGCANGKEGLVPAHYSEITD-</t>
  </si>
  <si>
    <t>bmDCA9_1081</t>
  </si>
  <si>
    <t>ANGP-ARALYWFTAWGDDHFELGMSEGRVVTILEPLDGWVKVEDAGGLEGLVPAAYGEITEL</t>
  </si>
  <si>
    <t>bmDCA9_1082</t>
  </si>
  <si>
    <t>TKLETAKVLYDFTANGDDDFEIGVSEGDSIVILE-AGGWCKVRDANGGEGLVPASYVEIFDA</t>
  </si>
  <si>
    <t>bmDCA9_1083</t>
  </si>
  <si>
    <t>EQKKRGKMLYAYEASGDDEGEIAVAEGEEVVIIEPDDGWTKIRAAGYKEGLVPATYVELLPA</t>
  </si>
  <si>
    <t>bmDCA9_1084</t>
  </si>
  <si>
    <t>SSEPKLKVLYDYQATGDDEGEISVREGMEVVIVEPDEGWVKCRRAGAKVGLVPASYVEQV--</t>
  </si>
  <si>
    <t>bmDCA9_1085</t>
  </si>
  <si>
    <t>DHEQKAKVIYSYEAADDDDGEISLSEGREVVNVEPDDLWIKIQTAGGKFGLVPAAYVELVSV</t>
  </si>
  <si>
    <t>bmDCA9_1086</t>
  </si>
  <si>
    <t>GEYKRARALF-FCAAGDDEDELTVKEGEEVYIIEFVDDWRKCEAAYGKSGLVPSSYIEIQNT</t>
  </si>
  <si>
    <t>bmDCA9_1087</t>
  </si>
  <si>
    <t>ETQTVAVVDFSRIPSSDDPFELKVTEGSTVTIFEEYDGWFKCADASGKAGLVPESYNEYTSE</t>
  </si>
  <si>
    <t>bmDCA9_1088</t>
  </si>
  <si>
    <t>DAKPSARVLFFFTPSSDDPFELSVSLGTPVDIVEEWGGWVKVADARGGKGWVPQTYVDFIQK</t>
  </si>
  <si>
    <t>bmDCA9_1089</t>
  </si>
  <si>
    <t>EEETQAVVLFPFTATNDDVFELTVSAGFAVRVVEETDGWVKVADAHGG-GVVPDSYIDANQF</t>
  </si>
  <si>
    <t>bmDCA9_1090</t>
  </si>
  <si>
    <t>PKYPQARALFIFAAQSDDERILSFRVGDLVVLIEQPNEWVKTRTANGEEGVFPASYLEVTA-</t>
  </si>
  <si>
    <t>bmDCA9_1091</t>
  </si>
  <si>
    <t>PAVPRLPASDGFTGSSDDVFQLCFYKGDVVTLIEDTVEWMQVRDARGEEGQAPASYLEPVFA</t>
  </si>
  <si>
    <t>bmDCA9_1092</t>
  </si>
  <si>
    <t>PAFGMFCAYR-FAGEVDDCGGIPMYKDHTVRLVQREGGWLLAKKADNNKGVLPMICLRCIKE</t>
  </si>
  <si>
    <t>bmDCA9_1093</t>
  </si>
  <si>
    <t>PKNPQYKLTYDFKGAKDDAGQLPLMKGDVVEILQKECGWWLAKRATITEGWVPNHYLEPAYE</t>
  </si>
  <si>
    <t>bmDCA9_1094</t>
  </si>
  <si>
    <t>PKKPMYKTLYDFKGV-DDSEYLSLIQGDVYEILQKEDGWWLAKTASSGIGWAPATYLEFVIP</t>
  </si>
  <si>
    <t>bmDCA9_1095</t>
  </si>
  <si>
    <t>PSAPQYRALYSFDLENDDGEEMNLSEDDVVEIVQRENGWWLVKKANSQIGWVPGAYLEEFAN</t>
  </si>
  <si>
    <t>bmDCA9_1096</t>
  </si>
  <si>
    <t>PVKPRYRNLYEFSGQRDDGGESSLAPDEQVECVDKEEGWGLVKKAPGMAGWVPSAYLEEVAA</t>
  </si>
  <si>
    <t>bmDCA9_1097</t>
  </si>
  <si>
    <t>SAEPRYRKLFDFTGQSDDSEELSLIAHEIVQIRQKEDGWMLAFRAEQRKGWLPMWYLEEVAK</t>
  </si>
  <si>
    <t>bmDCA9_1098</t>
  </si>
  <si>
    <t>SR-PRYIVLQDFQRQMDDPDELDLVPGEVVRIVRKIPGWCLVYRARLQKGQAPSNTLEEMTQ</t>
  </si>
  <si>
    <t>bmDCA9_1099</t>
  </si>
  <si>
    <t>PGVPRGKVMYDYIANFDDPDELSVEKGDIVDVLFKDDGWIQVKTAHGQEGWVPSNYLEE-IT</t>
  </si>
  <si>
    <t>bmDCA9_1100</t>
  </si>
  <si>
    <t>SDMVTVRRLYAYEGKQDDASILSYNKNDITQVTTEEEGWWTADKADGVEGWAPANYQKLA-F</t>
  </si>
  <si>
    <t>bmDCA9_1101</t>
  </si>
  <si>
    <t>PGQGFVRALHGYVPRSDDPQELPFEKGSAFHVLSDQTGEWDAC-ATKQKGWDPDNYFTEVDK</t>
  </si>
  <si>
    <t>bmDCA9_1102</t>
  </si>
  <si>
    <t>SPISVMRAKCSYKATVDDPDELTFSKGDFFHVYNTEDAWYLAHSATKAGGMVYVHLFTQNDC</t>
  </si>
  <si>
    <t>bmDCA9_1103</t>
  </si>
  <si>
    <t>QPQKVVTAISQYQPSSDDPDELAHQPGDIFHVWNEDEGWYKAISATGESGYV-RRLFMI-GG</t>
  </si>
  <si>
    <t>bmDCA9_1104</t>
  </si>
  <si>
    <t>DPTKQFVAVRAFVGSGDDPRELSLSKGDTVEVLIEFYCWALCAKAKSQIGWVPLDHLSSSSK</t>
  </si>
  <si>
    <t>bmDCA9_1105</t>
  </si>
  <si>
    <t>AHANIFMVRSFFRPSLDDGDQMYVVAGK-VRILARFDGWACGANARGRKGLVPLECLDPRGL</t>
  </si>
  <si>
    <t>bmDCA9_1106</t>
  </si>
  <si>
    <t>HAFEMYEVELNFKPKWDDEEFFKLTVGEYVRVLNKYDGWAWITNAWFEQGVAPRECLFPPAD</t>
  </si>
  <si>
    <t>bmDCA9_1107</t>
  </si>
  <si>
    <t>NEGEVDVVQCDFVPRLDDDDEWELAVGERVRVIAAFDGWAFCVNAVRQEGVCPNSCLSRASQ</t>
  </si>
  <si>
    <t>bmDCA9_1108</t>
  </si>
  <si>
    <t>VVGRVLVVWMAYDPTHDDDDEIILRVGEAVLQIEEYDGWATSVNATFHTGVIPRECLIHNEE</t>
  </si>
  <si>
    <t>bmDCA9_1109</t>
  </si>
  <si>
    <t>DPRTHFLVVVNFKPLLDDDDEWPLWSGETVRIIYIYDRWAWAANATGQQAVVPIIHLGPAKG</t>
  </si>
  <si>
    <t>bmDCA9_1110</t>
  </si>
  <si>
    <t>KLAIVERVGHAYIKQEDDEDEMSLSVGDVVGAHAIYDGWALFVNATGNSSFFPQTCVRPDTP</t>
  </si>
  <si>
    <t>bmDCA9_1111</t>
  </si>
  <si>
    <t>SNSKE-QVVLNYIPRLDDPDEFELQPGDEVKIVHEYDGWAYGSNATGEQGR-PMTCLTKMAS</t>
  </si>
  <si>
    <t>bmDCA9_1112</t>
  </si>
  <si>
    <t>PLISQHRVAKDYIPTLDDPDELELSPGDIVQVAAEYDGWAFGPNATG-KGVVPQPCIVSDEE</t>
  </si>
  <si>
    <t>bmDCA9_1113</t>
  </si>
  <si>
    <t>PNIERLRIRYPYLPNLDDMDEMALQLGDLVKVLSRYDGWAYGENARGRMGVCPINCLQLRPT</t>
  </si>
  <si>
    <t>bmDCA9_1114</t>
  </si>
  <si>
    <t>LRQEAAMVKFGRWPTLDDPDELALEPGQVVRVLKEYDGWA-CIRARGAKGRVPIDCLQRFHL</t>
  </si>
  <si>
    <t>bmDCA9_1115</t>
  </si>
  <si>
    <t>HFPNPARVPRTRTPKLDDIDELEVTNGAEVRVLNAFDGWAMCATAEGVCQVMPLVCLRRSR-</t>
  </si>
  <si>
    <t>bmDCA9_1116</t>
  </si>
  <si>
    <t>PFNEMNQIKRPLTPTLDDSDELELTVGQLVSVFEKYDEWALCFKASGEKGVVPSECLEPQDK</t>
  </si>
  <si>
    <t>bmDCA9_1117</t>
  </si>
  <si>
    <t>MT-KVYVQAAMHEPMLDDQDELPL-EGDQLQRERIYDEWALAHDATGNEGVVPMSCLPPT-G</t>
  </si>
  <si>
    <t>bmDCA9_1118</t>
  </si>
  <si>
    <t>PWLTRYTAEHNVKPQYDDSDELSLEEGDRVAVLEARRGWYKGENATGKIGGFPANYVDAEPK</t>
  </si>
  <si>
    <t>bmDCA9_1119</t>
  </si>
  <si>
    <t>PVLQRYTALYPCQATNDDPDELSLNKGDKVEVLEICFHWQKARNANGFEGLFPSNYHELVQA</t>
  </si>
  <si>
    <t>bmDCA9_1120</t>
  </si>
  <si>
    <t>FFLRKWVALYDYTAEDDDSDELDLKEGDTITVIKI-DGWWKGVGANIEVGYFDAAYVQLQGD</t>
  </si>
  <si>
    <t>bmDCA9_1121</t>
  </si>
  <si>
    <t>KPKIIVDAMFDYTARSDDPAELKNKDGDFIVVVRQEDGWREGEVASGQRARFKNSYVEPIL-</t>
  </si>
  <si>
    <t>bmDCA9_1122</t>
  </si>
  <si>
    <t>ENNTGVRALYDYEAEPDDESELAFIEGDLIAVIMQFQGWYQGEMATGCRGKFPDTYEEIIE-</t>
  </si>
  <si>
    <t>bmDCA9_1123</t>
  </si>
  <si>
    <t>VKVKVCRALYEYKACWDDSQELTFKAGDKIQSIECMHEWWTGVNARGQHQLFPRNYCLQSPG</t>
  </si>
  <si>
    <t>bmDCA9_1124</t>
  </si>
  <si>
    <t>DFGLVAPALYEYEAQEDDKDELTFAVGDQIMEIKQPSDWWVGTYANGQVGLFPANYVRLAS-</t>
  </si>
  <si>
    <t>bmDCA9_1125</t>
  </si>
  <si>
    <t>DEGTRARALYSYMAVEDDWDEISFMPGDIITVTEMSSDWWKGECANGTVGLFPANYMELLC-</t>
  </si>
  <si>
    <t>bmDCA9_1126</t>
  </si>
  <si>
    <t>TEGVVAVAEYSYKAAGDDDDELSLQPGDIITCIDKQSGWW-GECANG-VGVFPAIYVELIE-</t>
  </si>
  <si>
    <t>bmDCA9_1127</t>
  </si>
  <si>
    <t>SKGNHAVALYQYDAAEDDYDERKCEVKDTINVLDISDGWWRGRGALGKNGLFPRNYVTL---</t>
  </si>
  <si>
    <t>bmDCA9_1128</t>
  </si>
  <si>
    <t>SYATSARAAYPYTAESDDDDEETFSHGDVIEIVEFTDGWWQGKCANGCKGVPPGNYVLVD--</t>
  </si>
  <si>
    <t>bmDCA9_1129</t>
  </si>
  <si>
    <t>TILGNAQAIFDYKSEDDDDCPVSFSKNDLIWLIEKMDGWTNGECANGIRGWFPSNYVAIM--</t>
  </si>
  <si>
    <t>bmDCA9_1130</t>
  </si>
  <si>
    <t>ENYFLVNAIYDYDAADDDEGDSSLRVNDTIEVTKFISDWKFGICANGSSGLFPATFVIMIII</t>
  </si>
  <si>
    <t>bmDCA9_1131</t>
  </si>
  <si>
    <t>CTVSWVSAIWNYEDPVDDAGDLELRVNDIIEVTEFMNGWNRGRCANNREGIFPTTYVSKWSP</t>
  </si>
  <si>
    <t>bmDCA9_1132</t>
  </si>
  <si>
    <t>AAPFRVRALYTFDGSQDDMGDLSAKAYRIIEILARTMDWDTGRIAGRRVGIFPGNYVEKITE</t>
  </si>
  <si>
    <t>bmDCA9_1133</t>
  </si>
  <si>
    <t>PEQKVVAALYDFVATQDDAGDLSFKSGDQITYLDRINGWWCGQIAGNRQGIFPGNYVEESSS</t>
  </si>
  <si>
    <t>bmDCA9_1134</t>
  </si>
  <si>
    <t>QQSAGAEALYDFVAVKDDDGDLSFKAGDVITV-TRLIEWWTGELARGMTGIFPANYVKSCIA</t>
  </si>
  <si>
    <t>bmDCA9_1135</t>
  </si>
  <si>
    <t>PSPRKVIQLYDFEAEEDDYGDLTFNEGDVIVLIDSVYEWWMGELARGNVVIFPANFV-LV-E</t>
  </si>
  <si>
    <t>bmDCA9_1136</t>
  </si>
  <si>
    <t>KVIFYVEALYDFMYICDD-GPLSFKRGDNIRLINQVNDWWMGELAGGRRGVFPANFVKDKYT</t>
  </si>
  <si>
    <t>bmDCA9_1137</t>
  </si>
  <si>
    <t>GGTKQAPALVDFVANCDDSIDLSFKLGDNITLLDDVNDWWKGELADGKLGIFPHQFTEVRFS</t>
  </si>
  <si>
    <t>bmDCA9_1138</t>
  </si>
  <si>
    <t>DGMKIVAALYDFHHQSDDFDDLDFRKGDSIQVVLQVDDWWHGELANGRTGIFPKTFICILVI</t>
  </si>
  <si>
    <t>bmDCA9_1139</t>
  </si>
  <si>
    <t>AQGTDVTALYDFEGEADDEGDLTFRAGDVIWIQTQVDEWWEGELANGRTGNFPGTYVASDQ-</t>
  </si>
  <si>
    <t>bmDCA9_1140</t>
  </si>
  <si>
    <t>ANQSYAVALYDFPSIEDDPGDLEFKKGDVIGIVKKSDKWWTGSLANGRYGIFPSNFVCKLFF</t>
  </si>
  <si>
    <t>bmDCA9_1141</t>
  </si>
  <si>
    <t>TRPCRCIALFDYDTSQDDPMDLRFFKGDVITIVKKTADWWDGYLANGVQGWFPSNYVQPIEV</t>
  </si>
  <si>
    <t>bmDCA9_1142</t>
  </si>
  <si>
    <t>EDREQKIALFDYKAWEDDDDELGF-KGEVITIIAKDEGWWTGELANGRNGWFPSNYVPPGC-</t>
  </si>
  <si>
    <t>bmDCA9_1143</t>
  </si>
  <si>
    <t>KGLHRHRAMYDYKAADDDANDLKFRKGDIIVNFDWLWDWMEGTFAGHKTGIFPSNYVTKII-</t>
  </si>
  <si>
    <t>bmDCA9_1144</t>
  </si>
  <si>
    <t>SPAKKVRALYDYNASDDDPDLLPFDRDDIQTVNNYKDDWWTGILA-VRYGLFPSNYVMVIEE</t>
  </si>
  <si>
    <t>bmDCA9_1145</t>
  </si>
  <si>
    <t>SNSVNARALQPYAKSGDDACQLSFAARQIIMVVKETYDWWTGVIADGRKGLFPNDYVERRAV</t>
  </si>
  <si>
    <t>bmDCA9_1146</t>
  </si>
  <si>
    <t>WNKVQARALWMFNGQEDDPGDLSFKAGDRIEIVQETSDWWTGRVANGRQGLFP-TYVEETP-</t>
  </si>
  <si>
    <t>bmDCA9_1147</t>
  </si>
  <si>
    <t>PQEPQARALWEFNGQDDDPNDLSFSAGFIIEILEETNDWWTGKWAHGKQGLFPKTYVEKIAP</t>
  </si>
  <si>
    <t>bmDCA9_1148</t>
  </si>
  <si>
    <t>GGRPRVRALWDFNGEDDDPNDLSFSAGDIIEIDQETNDWWTGKLAKGRQGLFPATHVEKLPD</t>
  </si>
  <si>
    <t>bmDCA9_1149</t>
  </si>
  <si>
    <t>QPALYARALWDWNGEDDDPDDLGFRAGSII-IVTETNSWWTGR-AHGRQGLFPV-FVELITA</t>
  </si>
  <si>
    <t>bmDCA9_1150</t>
  </si>
  <si>
    <t>QEREQARALWYENGESDDPDDLQFMAGDEIHIVDETNDWWTGEVANGREGLFPMNYVEKI--</t>
  </si>
  <si>
    <t>bmDCA9_1151</t>
  </si>
  <si>
    <t>EAVSQVRALWDLTSTEDDAGDLAFAAGQIITIVEETSDWWTGKSAGGRMGLFPANYVEMI--</t>
  </si>
  <si>
    <t>bmDCA9_1152</t>
  </si>
  <si>
    <t>PAVSWVRALFWYNSTDDDPGDISFNAGGIVLVFLRTNDWWTGRIADGRKGIFPANYVED---</t>
  </si>
  <si>
    <t>bmDCA9_1153</t>
  </si>
  <si>
    <t>DLHEWA-ALFDFNGDNDDPGDLSFRAGYQRLVTERTSDWWTGEIADGGEGLFPASYVK-V--</t>
  </si>
  <si>
    <t>bmDCA9_1154</t>
  </si>
  <si>
    <t>AWIEWYEATYDFEAQIDDPTELSFREGDW-LVTERRSDWWDGELANGHKGLFPANYAKLS--</t>
  </si>
  <si>
    <t>bmDCA9_1155</t>
  </si>
  <si>
    <t>EQGEWVEAIYDYKADEDDITLLMLVEGQQILVCDKSSVWWIAELANGVIGVFPANYVKLL--</t>
  </si>
  <si>
    <t>bmDCA9_1156</t>
  </si>
  <si>
    <t>REGPWAEALYDYQSTEDDTTELSLETGQRIL-IQKLSGTWDGVTAHVDRGWFPANYVKP---</t>
  </si>
  <si>
    <t>bmDCA9_1157</t>
  </si>
  <si>
    <t>EQGEQAEALYDYWAAEDDEGELDFRAGQKITNIEQSGQWWTGHIAGGQTGLFPSNYVKLNTD</t>
  </si>
  <si>
    <t>bmDCA9_1158</t>
  </si>
  <si>
    <t>ANGRWAEALYDYWSEDDDEGGLQYKAGQVIVVTECTETWWTGTTADGRSGLFPGNYVKLQ--</t>
  </si>
  <si>
    <t>bmDCA9_1159</t>
  </si>
  <si>
    <t>DAGAWAEANYRYDSTEDDPGDLAIRAGVRILGTKAIGDWDTGHVANGYTGLFPRTYVKLL--</t>
  </si>
  <si>
    <t>bmDCA9_1160</t>
  </si>
  <si>
    <t>PLGEWAEALYTYNSDDDDPRDLSINAYERILRTEKWSDWWTGKCANGKTGLFPANYVKL---</t>
  </si>
  <si>
    <t>bmDCA9_1161</t>
  </si>
  <si>
    <t>NYGEWAEALYDYSSQDDDPTDLPRRAG-RILITERTSDWWTGACANGQRGLFPASYVKLL--</t>
  </si>
  <si>
    <t>bmDCA9_1162</t>
  </si>
  <si>
    <t>KVGEWAEALYDYESSADDQGDLQFRAGQRILVTDRTSDWWTGELANGRRGLFPATYVKLL--</t>
  </si>
  <si>
    <t>bmDCA9_1163</t>
  </si>
  <si>
    <t>ESGEWVEVLYDYSSQADDPGDLEIR-GQRILVCERTSDWWTLEIADGKQGKFPATYVKLL--</t>
  </si>
  <si>
    <t>bmDCA9_1164</t>
  </si>
  <si>
    <t>EQGEWVSALWDYDSQEDDPGDLAISAQQRILLLERTSDWWTGNIADGRKQLFPATYVRKC--</t>
  </si>
  <si>
    <t>bmDCA9_1165</t>
  </si>
  <si>
    <t>TAEEWAVCIFPFESTEDDPGDLLTRANLRALATEKASDWWTGQIADGRYGLFPANYVELA--</t>
  </si>
  <si>
    <t>bmDCA9_1166</t>
  </si>
  <si>
    <t>KEGEWAIVLYEYEAQEDDPGDLHLVENETIVYTQK-SDWWTGRRASGRSGLFPWNYVAVIYT</t>
  </si>
  <si>
    <t>bmDCA9_1167</t>
  </si>
  <si>
    <t>PHISRATRLYDYTAQSDDSFELSFDEDEVIEII-HTEDWWNGRYAGGKEGLVPYSYVEVRDE</t>
  </si>
  <si>
    <t>bmDCA9_1168</t>
  </si>
  <si>
    <t>FQIAKAIPEYDYTAAEDDDNELSLLEVEPDLMIEAGEDWWSMKYARDEVGYVPAAFVEPMPE</t>
  </si>
  <si>
    <t>bmDCA9_1169</t>
  </si>
  <si>
    <t>NRTPRATALYDYEAAEDDDNEISFNEIEVITVILMVDVWWQGIIAYNKIGYFPSNYVEKVQS</t>
  </si>
  <si>
    <t>bmDCA9_1170</t>
  </si>
  <si>
    <t>GGGYKVIALYDYQAAEDDDNEISFIKNEIITNIEKPDGWWQGKIAGYRIGLFPSNYVAVESD</t>
  </si>
  <si>
    <t>bmDCA9_1171</t>
  </si>
  <si>
    <t>GRGIRAIALYAYHAEEDDENDISFPEGANITIIEQIDDWWSGTYANPSSGLFPANYVQVIC-</t>
  </si>
  <si>
    <t>bmDCA9_1172</t>
  </si>
  <si>
    <t>RQGVTAVALYSYESQEDDKNDLSFPEEAVITNVEQPDDWWHGTYA-FEVGLFPANYVPVIE-</t>
  </si>
  <si>
    <t>bmDCA9_1173</t>
  </si>
  <si>
    <t>DQGLRAVAWFWYEAAEDDDGDLSFPEGARIANYEYIDDWWHGSYADQNIGLFPDGYVTVVEE</t>
  </si>
  <si>
    <t>bmDCA9_1174</t>
  </si>
  <si>
    <t>RVGPTARKLFDFEAVEDDDNDLSFDEKAKIEHKEEVDSWWMGHGANIRKGLFPANHVEYWHQ</t>
  </si>
  <si>
    <t>bmDCA9_1175</t>
  </si>
  <si>
    <t>EGPQWAKALYDFEAAEDDDNELSFKEKATITETEFVDDWWTGEWAGERRGLFPANFVELVYE</t>
  </si>
  <si>
    <t>bmDCA9_1176</t>
  </si>
  <si>
    <t>DQLHWARALYDFEAAEDDDNELSFPENDRIVNIEFVDDKWRGETATGKKGLFPASFVEAL--</t>
  </si>
  <si>
    <t>bmDCA9_1177</t>
  </si>
  <si>
    <t>DKPEWAEALYDYTADDDDEYYHMFKEGRRIAVVYRTSDWWEGEVAGGRRGLFPANYVKLFD-</t>
  </si>
  <si>
    <t>bmDCA9_1178</t>
  </si>
  <si>
    <t>NLGMWAEALYDYEFDDDDDTDIKFRKGQLIRVTEFVSDWWEGEGANGKRGLFPSNYVKLL--</t>
  </si>
  <si>
    <t>bmDCA9_1179</t>
  </si>
  <si>
    <t>LVGTWVEALYDYPSGEDDPPCLRFKGGQLILVIKETSPWWTGECAHGTKGLFPSNYVKLYW-</t>
  </si>
  <si>
    <t>bmDCA9_1180</t>
  </si>
  <si>
    <t>LEFNWVEAIYDYYSDEDDETQLNFDKGDLILVTERMSPWWRGELANGQTGLFPLNYVKPL--</t>
  </si>
  <si>
    <t>bmDCA9_1181</t>
  </si>
  <si>
    <t>PQGEWAVALYDYDSTEDDEGDLPFKAGDHILIFERSDCWWEGELANGRVGLFPANYVELL--</t>
  </si>
  <si>
    <t>bmDCA9_1182</t>
  </si>
  <si>
    <t>DEGEWAEANYDYESAADDMTDLALHEGQRILVTLRTSDWWTGEEADGIGGLFPANYVQLL--</t>
  </si>
  <si>
    <t>bmDCA9_1183</t>
  </si>
  <si>
    <t>YAGEWVEANYDYSACEDDPGDLGIKVGQRVTV-TRQSDWWMGEVANGVVGLFPANYVKSL--</t>
  </si>
  <si>
    <t>bmDCA9_1184</t>
  </si>
  <si>
    <t>QMGEWVEAIYDFSAEEDDFTDLQQKAGQRVHVLERSSTWWTVELADGSKGLVPASYVKLL--</t>
  </si>
  <si>
    <t>bmDCA9_1185</t>
  </si>
  <si>
    <t>MAGEWVEATYDFMAEEDDMGDLTMKEGQLV-VTERISDWYTRELANGPKGLVPASYVKDL--</t>
  </si>
  <si>
    <t>bmDCA9_1186</t>
  </si>
  <si>
    <t>P-AEWVEALYDFSSMEDDDGDLKLKAGQTVLVTEKSSDWWKEEKAEGKRGMFPASYVKTL--</t>
  </si>
  <si>
    <t>bmDCA9_1187</t>
  </si>
  <si>
    <t>LKIEVKVALYDFDSPEDDRGDLTIKEGERGLVTEK-SDWWTWNMAQGKEGVFPAAYVKPA--</t>
  </si>
  <si>
    <t>bmDCA9_1188</t>
  </si>
  <si>
    <t>EEGEWVVALYDFTSAEDDSGDLTFKEGLRILVIERVSDGWTGGKAHGKNGLFPATYVELL--</t>
  </si>
  <si>
    <t>bmDCA9_1189</t>
  </si>
  <si>
    <t>AEGEWVEALYDPTSLEDDDGLLSFDAGDKILVTEQKLGWWRGVLANGKSGLFPANYVKGL--</t>
  </si>
  <si>
    <t>bmDCA9_1190</t>
  </si>
  <si>
    <t>GQKTRVVAMYDWVSEEDDPGHLSF-AGDLIDVTQKLWGWWTGTLAYAKSGLFPSNFVEEL--</t>
  </si>
  <si>
    <t>bmDCA9_1191</t>
  </si>
  <si>
    <t>HGTKTVRMMYDYQSEIDDDGELQFKFGDEITVLKKSSDWWEGECANGHKGPFPSNFVEIT--</t>
  </si>
  <si>
    <t>bmDCA9_1192</t>
  </si>
  <si>
    <t>PVCDHVWALYCFDAQEDDAGELSSSAGQVISVGEKDEGWWDGKVANGKTGTFPSNYVKSL--</t>
  </si>
  <si>
    <t>bmDCA9_1193</t>
  </si>
  <si>
    <t>PATPWAEALYDYNAQEDDPDELSELECAVINVFKKQSDWWMGNLAAGRSGVFPSNYVEEL--</t>
  </si>
  <si>
    <t>bmDCA9_1194</t>
  </si>
  <si>
    <t>G--PSAIAMYDYAAQSDDDGELSFDFNDVIVVIEKPGGWHTGSIAGNRCGIFPSNFVKLN--</t>
  </si>
  <si>
    <t>bmDCA9_1195</t>
  </si>
  <si>
    <t>GGLITGVAKYDLEAAQDDPGELSFHENDLIKLIEKVDDWLFGKIADDRFGIFPANFVEIC--</t>
  </si>
  <si>
    <t>bmDCA9_1196</t>
  </si>
  <si>
    <t>PK-GKAIALYPFRAE-DDAGDLSFNDGDEITITWQSDDWWTGRQAGHREGIFPANYVELV--</t>
  </si>
  <si>
    <t>bmDCA9_1197</t>
  </si>
  <si>
    <t>ANHWKAKALYAFASMNDDSGDLSFNGGDVCVILDKDTDWWTGRIAGPKEGIFPASYIEVV--</t>
  </si>
  <si>
    <t>bmDCA9_1198</t>
  </si>
  <si>
    <t>QGVGKWIALYDFTSQEDDEGDLSFNKGDVPMIVKKSEDWWTGEIAGNREGIFPASFVEPV--</t>
  </si>
  <si>
    <t>bmDCA9_1199</t>
  </si>
  <si>
    <t>WTLHRAIASFDFGAVADDEGDLSFKKGDLIGVMMCVDNWWTGSVAGNREGIFPVRFVEVVIF</t>
  </si>
  <si>
    <t>bmDCA9_1200</t>
  </si>
  <si>
    <t>AGVARARALYAVKAEFDDPGDLAFRKDDVILVTDCANDWWQGKLATGRTGIFPVQFVEK-AP</t>
  </si>
  <si>
    <t>bmDCA9_1201</t>
  </si>
  <si>
    <t>ETPARARPLFGYTNHNDD-EDITFYEDDVIDILDTSDDWWTGVNAVGQYGMFPANYVEVLEQ</t>
  </si>
  <si>
    <t>bmDCA9_1202</t>
  </si>
  <si>
    <t>APKSDAKVLFDYPAQNDDSYELTVSECDVISVVDKDGGWWL-VGADGVFGLAPAAYVEELPD</t>
  </si>
  <si>
    <t>bmDCA9_1203</t>
  </si>
  <si>
    <t>TSVPHARALFSYAAQDDDDSELSLRQLAVGQVVEKDDGWWKPETADGVKGWAPANYCTHV-I</t>
  </si>
  <si>
    <t>bmDCA9_1204</t>
  </si>
  <si>
    <t>TKFDMVRMMHVYQAQADDPTMLSFEVGDWIDVAPK-FGWWRGRCATGKAGL-PANYWEEVPN</t>
  </si>
  <si>
    <t>bmDCA9_1205</t>
  </si>
  <si>
    <t>GHATPVRAITSYKAAADDEDELSQKEDDIIKN-GQLDVWLEGRQAKARIGILPTHFVLELEM</t>
  </si>
  <si>
    <t>bmDCA9_1206</t>
  </si>
  <si>
    <t>NYICKARASYKYDAGNDDPDELSFRENDILNIRDSREEWLMAEYAQGVVFFFPSLYI-LIEG</t>
  </si>
  <si>
    <t>bmDCA9_1207</t>
  </si>
  <si>
    <t>IQVKKAKALYSYTGQNDDHQELSFTEGDELVIIDFSGDWWQAELADGVVFIVPSEYLELN--</t>
  </si>
  <si>
    <t>bmDCA9_1208</t>
  </si>
  <si>
    <t>QTVLKAKALYAYAGADDDPNELSFGEGDCLTIIDASGKWWQAEKADGGTFLAPSNYLQEL--</t>
  </si>
  <si>
    <t>bmDCA9_1209</t>
  </si>
  <si>
    <t>P-GMEAVAFYSYWGFDDDPDELSFAKGDRLNIVDQSGKWWGAEKADGSEELAPSNYLRR---</t>
  </si>
  <si>
    <t>bmDCA9_1210</t>
  </si>
  <si>
    <t>PM-AMAQAKLSYEATDDDPDEIAFRKGDKLMVSDNSHKWWQAEKADGSEYWVPSNYLMMF--</t>
  </si>
  <si>
    <t>bmDCA9_1211</t>
  </si>
  <si>
    <t>HIGYSALAAFPYAEQDDDPDEISFQKGEVNEIYDVSGKWWQARKADSSTGMAPSNYLRMQA-</t>
  </si>
  <si>
    <t>bmDCA9_1212</t>
  </si>
  <si>
    <t>QMHSMAKALWDFHADTDDENELSFKKGESLEIIDGEDNWWLARNARNEIGFVPSNYIEILKH</t>
  </si>
  <si>
    <t>bmDCA9_1213</t>
  </si>
  <si>
    <t>PRTFTARALYDFHASSDDEDELSFKEGEELCVLQKEGGWWQARNATWEEGLVPRNYTQEGTY</t>
  </si>
  <si>
    <t>bmDCA9_1214</t>
  </si>
  <si>
    <t>YITSKVRALYNIAGNSDDQGELPIKEWEVLYVYMKGEDWFQAVNATVHFGFVPCNYVQETTE</t>
  </si>
  <si>
    <t>bmDCA9_1215</t>
  </si>
  <si>
    <t>ISTFYVRASYDVAGQQDDPGVLSFKEGELLYVCDDSDDWILAGSARRSRGFIPSNYVVVEVE</t>
  </si>
  <si>
    <t>bmDCA9_1216</t>
  </si>
  <si>
    <t>VTIAKVQALYDYDARPDDVRYLSFKNDEILDIYDQSNDWWYARSAKGQEGFIPSNYVALCTS</t>
  </si>
  <si>
    <t>bmDCA9_1217</t>
  </si>
  <si>
    <t>APSSKGKALYDYDDDDDDWEDLSFKKDEILLILDKSDDWILAGNAPGYVVFVGSNYVELIDD</t>
  </si>
  <si>
    <t>bmDCA9_1218</t>
  </si>
  <si>
    <t>KPIAKAKAQYDYERQTDDVEFLSFNKDDILDVYDK-DDWKLAGHADGMYGFVPANYVELVGQ</t>
  </si>
  <si>
    <t>bmDCA9_1219</t>
  </si>
  <si>
    <t>RPEAQAKALYDYDRQTDDPEELSFKEDAQLDVYDTSDDWILFGQASYKYGIAPANYIEISED</t>
  </si>
  <si>
    <t>bmDCA9_1220</t>
  </si>
  <si>
    <t>IPTRTAKALYDYERQTDDDEEVSFTEDAILDQYDLSDDWTLVGTAKHGYGLAPANYIEIASA</t>
  </si>
  <si>
    <t>bmDCA9_1221</t>
  </si>
  <si>
    <t>EPSQNALALYDYDRQTDDDEEVSFTEDAHLTVYDTSDDWTLVGSADGDYGFAPSNYIESACS</t>
  </si>
  <si>
    <t>bmDCA9_1222</t>
  </si>
  <si>
    <t>KPVGNAKALYDYTRQTDDHEEVSFSEDARLHVYDTPDDWTLVGKANGDFGFAPSNYIEIESS</t>
  </si>
  <si>
    <t>bmDCA9_1223</t>
  </si>
  <si>
    <t>QPIANAKALYNYTRQTDDDEELSFPEDAVLDVYDISDDWTKTGIAEGEFGFAPSNYIEIRET</t>
  </si>
  <si>
    <t>bmDCA9_1224</t>
  </si>
  <si>
    <t>KPVYQAKALYDYTRQTDDDEELSFCEDAILDVYDNSDDWILVGVADGEFGFAPSNYIELWED</t>
  </si>
  <si>
    <t>bmDCA9_1225</t>
  </si>
  <si>
    <t>QPTKQAKALYDYTRQTDDDEELSFPEDAVLDVYDTSDDWILVGQANGDYCFAPSNYIELQGC</t>
  </si>
  <si>
    <t>bmDCA9_1226</t>
  </si>
  <si>
    <t>QPIGQARALFDYTRQTDDDEEVSFAEDASLDVVGTQDDWILVGKADGDYGFAPSNYIIVSGE</t>
  </si>
  <si>
    <t>bmDCA9_1227</t>
  </si>
  <si>
    <t>NPTYVVSALYDYTRQTDDDEEVSFREDARLEVFTNLDDWPLVGYAEGEYGFYPSNYITAAKS</t>
  </si>
  <si>
    <t>bmDCA9_1228</t>
  </si>
  <si>
    <t>GPTSVVVALFAYQAQTDDMEEVSFWEDAQLLVFDTSDTWTLVS-AGSSYGFAPSNYFEPIS-</t>
  </si>
  <si>
    <t>bmDCA9_1229</t>
  </si>
  <si>
    <t>LPIHPCIAFSDY-AQTDDDEELSFSEDDYLDVYDTSDDWILVGSAIIEFGFAPSNYIIENGI</t>
  </si>
  <si>
    <t>bmDCA9_1230</t>
  </si>
  <si>
    <t>YPTMTYKALFDYEAATDDDEELSFPEDAVLDVYDTSDDWILVGLAVGKHGFAPSNYIELSH-</t>
  </si>
  <si>
    <t>bmDCA9_1231</t>
  </si>
  <si>
    <t>QPLGTARALYDYEYQTDDDEEVSFPEDALLDVYDTSDDWILVGSARGEKGFAPSNYLPLAGD</t>
  </si>
  <si>
    <t>bmDCA9_1232</t>
  </si>
  <si>
    <t>QPENHCGALYDYERQTDDDEEISFPEDATLDVYDTSDDWTLVGQAHGDRGFAPSNYIEIAEA</t>
  </si>
  <si>
    <t>bmDCA9_1233</t>
  </si>
  <si>
    <t>APQRIAKALYDYTRQTDDDEEVSFPEDAQLDVYDNLDDWTLVGVASEYYGFAPSNYICIIPA</t>
  </si>
  <si>
    <t>bmDCA9_1234</t>
  </si>
  <si>
    <t>QPIAIARALYDYTRQTDDDEEVSFPEDAALSVYDDMDDWILVGSANGDYGFAPSNYIEKIDA</t>
  </si>
  <si>
    <t>bmDCA9_1235</t>
  </si>
  <si>
    <t>VPTYQARALYDYTRQTDDDEEMSFKECAILQVYDDMDDWILVGDATEDYGFAPANYIDIVGV</t>
  </si>
  <si>
    <t>bmDCA9_1236</t>
  </si>
  <si>
    <t>QPVSQAYALYDYTRQTDDDEETSFAEDAHLSVYDYSDDWDLVGSAADDYGFVPANYIEIVEA</t>
  </si>
  <si>
    <t>bmDCA9_1237</t>
  </si>
  <si>
    <t>APISTATALYDYTRQTDDDEELSFYEDAALTVYDGSDDWILVGLAKG-YGFAPANYIELNKA</t>
  </si>
  <si>
    <t>bmDCA9_1238</t>
  </si>
  <si>
    <t>EPVSQAKALYDYTRQTDDPEELSFPEDAVMSVYDITDDWILVGTA-GRYGFAPSNHIEIIDE</t>
  </si>
  <si>
    <t>bmDCA9_1239</t>
  </si>
  <si>
    <t>QPAATATALYDYTRQTDDKEELSFPEDAEMQVYSTDDDWTLVGVANGEFGFAPNNGIEFAES</t>
  </si>
  <si>
    <t>bmDCA9_1240</t>
  </si>
  <si>
    <t>EPLSTVKSLYDYTRQTDDDEEDSFAEDAVLDVYDTNDDWILVGYAGREYGFVPANYIDYVEC</t>
  </si>
  <si>
    <t>bmDCA9_1241</t>
  </si>
  <si>
    <t>APIMNAKALYDYTRQTDDDEEVSFAEDALLNVYDTSDKWTLVGTADEDYGFAPGNYIEGIEC</t>
  </si>
  <si>
    <t>bmDCA9_1242</t>
  </si>
  <si>
    <t>VPSTKQKALYDYTRGTDDDEEVSFSEMAVLDVYDTSDDWTLVGGASNDYGFVPANYIGLGET</t>
  </si>
  <si>
    <t>bmDCA9_1243</t>
  </si>
  <si>
    <t>QPTMKAKALYDYTRNTDDDEEVSFSEDAELTVYDTSDDWTLVGSAINDYGFVPSNYILIQPD</t>
  </si>
  <si>
    <t>bmDCA9_1244</t>
  </si>
  <si>
    <t>QPDFKAKALYDYTRQTDDDEELSFAEDAVLWVYDESDDWTLVGYAQGDRGFVPSNYIEIQEG</t>
  </si>
  <si>
    <t>bmDCA9_1245</t>
  </si>
  <si>
    <t>QPVSTAKALYDYTRQTDDDEELSFKEYV-LDVYDTSDDWFLVGSAMGSYGFAPSNYIQINSA</t>
  </si>
  <si>
    <t>bmDCA9_1246</t>
  </si>
  <si>
    <t>DPFYPATALYDYTRQTDDDEEQSFFEVLQLDEYDTSDDWWLVGLADGDYGFAPRTYIELTQC</t>
  </si>
  <si>
    <t>bmDCA9_1247</t>
  </si>
  <si>
    <t>QPYKHARALYDYTYQTDDGEEFSFKELKLLIIYDTSDDWWLVGGADGEYGFAPAAYIELIEE</t>
  </si>
  <si>
    <t>bmDCA9_1248</t>
  </si>
  <si>
    <t>DPAIQARALYDYTRQTDDDEE-SFP-DAILTGVDTSDDWWLVGYADGEYGFAPAWYLELNE-</t>
  </si>
  <si>
    <t>bmDCA9_1249</t>
  </si>
  <si>
    <t>DPTHQAKALYDYARQTDDDEEVSFSEDAILIVYDTSDDWTLVGTAAGEYGFAPANYLEDIEG</t>
  </si>
  <si>
    <t>bmDCA9_1250</t>
  </si>
  <si>
    <t>QPVLQARALYYYTRQTDDDEEVSFPEDAELDVYDDSDDWTLVGSANSEYGFVPANYIE-TTG</t>
  </si>
  <si>
    <t>bmDCA9_1251</t>
  </si>
  <si>
    <t>QPTKPAKALYDYTRQTDDDEELSFPEDALLDVYDTSDDWILVGMAGGDYGFVPTNYIEMCEE</t>
  </si>
  <si>
    <t>bmDCA9_1252</t>
  </si>
  <si>
    <t>QPVVQAKALYDYTRQTDDDEGVSFPEDAVLDVYDTSDYWILVGKANGEYGFAPANYIELASK</t>
  </si>
  <si>
    <t>bmDCA9_1253</t>
  </si>
  <si>
    <t>EPQSHAKALYDYTRQTDDDEEVSFTEDAALDVYDTSDDWILVGYAEGEYGFAPSNYIDGTVA</t>
  </si>
  <si>
    <t>bmDCA9_1254</t>
  </si>
  <si>
    <t>PPQYKAKALYNYTRQTDDDEEVSFAEDAELDVYDSSDDWILVGSANQEFGFAPSNYITNQGA</t>
  </si>
  <si>
    <t>bmDCA9_1255</t>
  </si>
  <si>
    <t>QPAARARALYDYTRQTDDDEEVSFQEDDQLSVYDTSDDWTLVGHAKGEFGFAPSNYIEVMPS</t>
  </si>
  <si>
    <t>bmDCA9_1256</t>
  </si>
  <si>
    <t>PPLFKAKALYDYSRQTDDDEEHSFKEGETLDVYDTSDDWTLVGGARGKFGFIPTNYIEVGGH</t>
  </si>
  <si>
    <t>bmDCA9_1257</t>
  </si>
  <si>
    <t>PPTSVCKALYDYTAQTDDGEEFSFNEGAALDVYDFSDDWILVGTALGTFGFAPANYIEVICQ</t>
  </si>
  <si>
    <t>bmDCA9_1258</t>
  </si>
  <si>
    <t>KPIAKVSATYEYPRQTDDEEELSFPEDATLDVYDTKDTWYYVGSANGDYGFAPANYIQIQS-</t>
  </si>
  <si>
    <t>bmDCA9_1259</t>
  </si>
  <si>
    <t>EPQASARSGFEYTRQTDDDEELSFPEDAPLYVYDGPDDWILVGHATGKYGFVPANYIELQQA</t>
  </si>
  <si>
    <t>bmDCA9_1260</t>
  </si>
  <si>
    <t>QPEYHARAKFDYTRQTDDDEESSFAEDANLDVYDRTDDWQLVGLANGDYGFAPANYIDLSEG</t>
  </si>
  <si>
    <t>bmDCA9_1261</t>
  </si>
  <si>
    <t>QPTHHAKALFDLTRQTDDDEEISFHEDAKLDVYDTDDDWILVGYADGEYGFAPANYIELTEA</t>
  </si>
  <si>
    <t>bmDCA9_1262</t>
  </si>
  <si>
    <t>QPSSKAKALFDYTRQTDDDEEVSFDEDAELDVYDTSDCWTLVGKANGEYGFAPVNYIELSNA</t>
  </si>
  <si>
    <t>bmDCA9_1263</t>
  </si>
  <si>
    <t>SPIQTAKALFDYTRQTDDDEEKSFPEDAILDVYDTSDDWTLVGYAHGQYGFAPANYIELLEL</t>
  </si>
  <si>
    <t>bmDCA9_1264</t>
  </si>
  <si>
    <t>WPVAQAKALFDYTRQTDDAEEVSFPEDAKLDVYDTSDDWTLVGIAGGEYGFAPANYIEMQEG</t>
  </si>
  <si>
    <t>bmDCA9_1265</t>
  </si>
  <si>
    <t>VPTSHAKALYDYTRQTDDDEEKSFPEEAQLDVYDTSDDWTLVGQANQYYGFAPANYIEIIGE</t>
  </si>
  <si>
    <t>bmDCA9_1266</t>
  </si>
  <si>
    <t>QPAAKAKALYDYTRQTDDDEEVSFPE-AELTIYDDSDDWTLVGVAGEEEGFAPANYIELFGE</t>
  </si>
  <si>
    <t>bmDCA9_1267</t>
  </si>
  <si>
    <t>PPFGQSKALYCYTRQTDDDEEVSFHEQARLDVYDISDDWILVGGATMEEGFVP-NYKEIAGA</t>
  </si>
  <si>
    <t>bmDCA9_1268</t>
  </si>
  <si>
    <t>SPTRVARALYNYQRQTDDDEMRSFAEDAILDVYDQSDDWTLVGQAKGEYGFVPANYITIQAD</t>
  </si>
  <si>
    <t>bmDCA9_1269</t>
  </si>
  <si>
    <t>PETCQARSLFEYTRQTDDDEEVSFKEDARLDVYDTSDDWWLVHKANGDYGFVPSNYIELEEG</t>
  </si>
  <si>
    <t>bmDCA9_1270</t>
  </si>
  <si>
    <t>EPGWKAKSLYDYTRQTDDDEEASFPEDAHLDVYDTSDDWILVGEANGEYGFAPANYIELVWA</t>
  </si>
  <si>
    <t>bmDCA9_1271</t>
  </si>
  <si>
    <t>QPVQAAKALYDYTRQTDDDEEVSFADDAHLEVYDTSDDWILVGSANVEYGFAPANYIEYQQA</t>
  </si>
  <si>
    <t>bmDCA9_1272</t>
  </si>
  <si>
    <t>KPIHCAKALYDYTRQTDDDEECSFPEDAILDVYDTSDDWILVGKADPPYGFAPSNYIALHED</t>
  </si>
  <si>
    <t>bmDCA9_1273</t>
  </si>
  <si>
    <t>SPPVIAKALYDYTRQTDDDEELSFHEDASLLVYDMSDDWILVGHAIDQYGFAPSNYIEIDDA</t>
  </si>
  <si>
    <t>bmDCA9_1274</t>
  </si>
  <si>
    <t>QPSPVMKALFDYTRQTDDDEELSFPEDAVLDLYDSSDDWILVGEAEDMYGNAPRNYIEIAPE</t>
  </si>
  <si>
    <t>bmDCA9_1275</t>
  </si>
  <si>
    <t>PPPVKARALYCYTRQTDDDEELSFPEDAELSVYDTSDDWILVGYAFAWYGFVPSNYIEIIEH</t>
  </si>
  <si>
    <t>bmDCA9_1276</t>
  </si>
  <si>
    <t>YPIQAAKALYDYTRQTDDDEEVSFPEDAQLTVYDTSDDWTLVGRAPHEYGFVPSNYIEIQEE</t>
  </si>
  <si>
    <t>bmDCA9_1277</t>
  </si>
  <si>
    <t>LPAMQARALYDYTRQTDDDEEVSFKEDAILHVYDTTDDWTLVGLAEGDYGFAPANPIEINEE</t>
  </si>
  <si>
    <t>bmDCA9_1278</t>
  </si>
  <si>
    <t>VPISQARALYDYTRQTDDDEELSFQEDAIMDVYDKDDDWTLVGDANGSYGFAPRNYIEMLTG</t>
  </si>
  <si>
    <t>bmDCA9_1279</t>
  </si>
  <si>
    <t>HPTFPARALYEYTRQTDDDEEHSLAEEAILTVYDIQDDWLLVGKATGEFGFCPANYIEIIEM</t>
  </si>
  <si>
    <t>bmDCA9_1280</t>
  </si>
  <si>
    <t>EPVHQARALYDYTRQTDDDEEKSFGEDAELTFFDTSDDWWLFGLAGGDFGFAPANYIEISES</t>
  </si>
  <si>
    <t>bmDCA9_1281</t>
  </si>
  <si>
    <t>QETANAKALYDYTRQTDDDTEASFKEDAILNVFDTSDDWTLAGLATSQKGFAPANYIEIQMG</t>
  </si>
  <si>
    <t>bmDCA9_1282</t>
  </si>
  <si>
    <t>ELCHQARALYDYARQTDDDEDSSWKEDDLLAVYDTSMDWWLVGVATQEIGFAPSNYIEIVGS</t>
  </si>
  <si>
    <t>bmDCA9_1283</t>
  </si>
  <si>
    <t>QHIYQAKALYDYTRQTDDDELSSFKEDMILDVYDTSDDWWKVGCAQGWSGFAPSNYIELVCA</t>
  </si>
  <si>
    <t>bmDCA9_1284</t>
  </si>
  <si>
    <t>QAVARAKALYAYTRQTDDDELPSFHEDYKLDVYDTSDDWTLVGEANGDVGFAPSNYIEVGAL</t>
  </si>
  <si>
    <t>bmDCA9_1285</t>
  </si>
  <si>
    <t>ATVYYAKELYKYTRQTDDDESWSFPEDGMLDVYDDSDDWTLVGLAN-DYGFAPSNYIEIHYG</t>
  </si>
  <si>
    <t>bmDCA9_1286</t>
  </si>
  <si>
    <t>SPIVQGKSLFANTRQTDDDEDRSFTEEAELTVYDESDDGTLVGRANKEYGFAPSNYIEKVNS</t>
  </si>
  <si>
    <t>bmDCA9_1287</t>
  </si>
  <si>
    <t>PAKGQARALYDTTRQTDDDEHLSFQEEAVLDAYDDSDKWILVGVANGEYGFAPSNYIEIFEY</t>
  </si>
  <si>
    <t>bmDCA9_1288</t>
  </si>
  <si>
    <t>EP-FQARALYDYTRQTDDDECASFPQDAILDSYDTSDDWILVGCADEGYGFAPSNYLEKTDG</t>
  </si>
  <si>
    <t>bmDCA9_1289</t>
  </si>
  <si>
    <t>QPIGQARALFNYTRQTDDDEAPSFTEDAHLNVYDTSDDWFLVGYADGEYGFAPKNYIELKHS</t>
  </si>
  <si>
    <t>bmDCA9_1290</t>
  </si>
  <si>
    <t>DPPAHARATYEYTRQTDDDEECSFAEDAELAAYDTSDDWTLVGAAHGDYGFVPTAYIERKDG</t>
  </si>
  <si>
    <t>bmDCA9_1291</t>
  </si>
  <si>
    <t>PPISQARALYDYTRQTDDDEEVSFPEDARLDVYDTSDDWTLVG-ANGEYGFAPAYYIEITST</t>
  </si>
  <si>
    <t>bmDCA9_1292</t>
  </si>
  <si>
    <t>GPIHHARALYDYERQTDDDEEVSFPEDAELDVYDTSDDWILVGYANSDFGFAPGNYIEVTLT</t>
  </si>
  <si>
    <t>bmDCA9_1293</t>
  </si>
  <si>
    <t>KPKLQAKALYWYVRQTDDDEEVSFPEDATLLVYDTSDDWLLVGAAHVDQGFAPSNYFERAGR</t>
  </si>
  <si>
    <t>bmDCA9_1294</t>
  </si>
  <si>
    <t>APSQRAKALYDYDRQTDDDEEVFFLEDAILDLYDTSDDWILVGTAQQDNGFAPSNYIEKNSE</t>
  </si>
  <si>
    <t>bmDCA9_1295</t>
  </si>
  <si>
    <t>SPTEKAKALYDYTRSTDDDEEVSFVEDAELTVYDTSDDWILVGDAQGNAGYAPENYIELWGA</t>
  </si>
  <si>
    <t>bmDCA9_1296</t>
  </si>
  <si>
    <t>NPSYHAKALYDYTRQTDDDEEVSFNEDDLLIVYDISDDWILVLGANRCYGFAPHNYIEIQAR</t>
  </si>
  <si>
    <t>bmDCA9_1297</t>
  </si>
  <si>
    <t>QPRAQARALYDYTRQTDDDWELTFVEDDALDVYDASDDWFLVQSANGEYGYAPANYISLVEM</t>
  </si>
  <si>
    <t>bmDCA9_1298</t>
  </si>
  <si>
    <t>bmDCA9_1299</t>
  </si>
  <si>
    <t>PPIAQAKALYEYTFSTDDDDEVSFPEDDILSVFDVSDDWPLVGLAAGDFGLAPANYITVVKG</t>
  </si>
  <si>
    <t>bmDCA9_1300</t>
  </si>
  <si>
    <t>QHEKKAKALYCYRRQTDDYFEVTIPEDDVLTLYDYDDDWLLVGLAGCEYGRAPSNYVTICKA</t>
  </si>
  <si>
    <t>bmDCA9_1301</t>
  </si>
  <si>
    <t>SYIPVAKALYAYTREDDDVEELSFAEDAELYNYDSSDDWTLVG-AEDEYGFAPANYIHILVY</t>
  </si>
  <si>
    <t>bmDCA9_1302</t>
  </si>
  <si>
    <t>GYEGKAIALYDYTASSDDDEEISFKEDWILVIIDNSGDWWHRGWAS-KYGFVPSNYLLILEV</t>
  </si>
  <si>
    <t>bmDCA9_1303</t>
  </si>
  <si>
    <t>VSGKVAKALYDYHKTNDDDGEASFKEIDLFVIVDDEDGWWMARMAGSTTGLVPANYVQIL--</t>
  </si>
  <si>
    <t>bmDCA9_1304</t>
  </si>
  <si>
    <t>GVAQRVKHLYAYEKDADDDNNISFDKGDILTILPSDKGWWLPRRALREVGFHPSYYVEENDT</t>
  </si>
  <si>
    <t>bmDCA9_1305</t>
  </si>
  <si>
    <t>LNEKYIPALYRFQAQIDDSEELSFNKGDFVIVIEKQNDWYECQ-ATGKMGLVPTSYSRKLRH</t>
  </si>
  <si>
    <t>bmDCA9_1306</t>
  </si>
  <si>
    <t>TPTHKIKALYGYTAMNDDT-ELSFKEGDIFTVKDTPYKWYRVDLADGKHGKVPANYLQLAEH</t>
  </si>
  <si>
    <t>bmDCA9_1307</t>
  </si>
  <si>
    <t>SAVPAARALYFYQGQIDDPEELSFQKGDIFNNIDD-GDWIEAREA-GIGGIVPANYLQQLTA</t>
  </si>
  <si>
    <t>bmDCA9_1308</t>
  </si>
  <si>
    <t>GPDTQARALYDYTGDDDDPEELSFDKGDILQVYDKSDDWWQGRKADGTVGIAPSNYLMQMM-</t>
  </si>
  <si>
    <t>bmDCA9_1309</t>
  </si>
  <si>
    <t>EFLPKARALYDYDCDDDDQDEVSCTFGEPFVGYDQSGKWWRYRKADGQQGIAPSNYLCLIQ-</t>
  </si>
  <si>
    <t>bmDCA9_1310</t>
  </si>
  <si>
    <t>PRVFKAPALYDCTWQDDDLEEISFAADDVIEVFDTSGKWWQARKANGTEGIAPSNYLRLI--</t>
  </si>
  <si>
    <t>bmDCA9_1311</t>
  </si>
  <si>
    <t>AIARKAKAMYAYAAAEDDSDEISFAPDDNFLVSDRSGKWWQIRHADGLEGIAPSNYLQRR--</t>
  </si>
  <si>
    <t>bmDCA9_1312</t>
  </si>
  <si>
    <t>SLTERYRAAYDYKANYDDEEEVSFRCKDVMAVLDSDGKWWSARLADGKTGNAPSNYLQKS--</t>
  </si>
  <si>
    <t>bmDCA9_1313</t>
  </si>
  <si>
    <t>KMARVVEALYAYEAQDDDGDEVSFAEGDILYIVWDNGDWMVATVASGATGPVPSNYVV-S--</t>
  </si>
  <si>
    <t>bmDCA9_1314</t>
  </si>
  <si>
    <t>DTAEWAIALYEYQAPDDDPDEVSFAENKRLHIVDSQRDWWKARNASGGEGIVPANYVQLIVG</t>
  </si>
  <si>
    <t>bmDCA9_1315</t>
  </si>
  <si>
    <t>VDLVKAIALYDYEAQDDDPDELSFREGDILTVPDSTSDWWQAEFAGGNVGNVPANFVQVAQK</t>
  </si>
  <si>
    <t>bmDCA9_1316</t>
  </si>
  <si>
    <t>DGMFVVRALYNYEAHDDDRDELSFRKGDVLAVIDNSNDWWAARNAAGDVGYVPEIMVERLQD</t>
  </si>
  <si>
    <t>bmDCA9_1317</t>
  </si>
  <si>
    <t>NGVMKVKRLYDFEATSDDDGELSFKKGDELNVVDREDGWLLVQRAGYTQGWLPATFVEIITE</t>
  </si>
  <si>
    <t>bmDCA9_1318</t>
  </si>
  <si>
    <t>ISTPKVKCLYDFHGMDDDSDKFPIQQGEVLTIFKQEEGWTAVKNAADDTGWIPAAYVEILDE</t>
  </si>
  <si>
    <t>bmDCA9_1319</t>
  </si>
  <si>
    <t>TQITCCWVLYDFAGQGDDTGLLAISAGETLGIHQKPTGWVTCSRASSQQGVVPISYVEELMT</t>
  </si>
  <si>
    <t>bmDCA9_1320</t>
  </si>
  <si>
    <t>CFNPQHKQLYDFKSNGDDADELSCQANEYVEILQKDEGWWLCVTAINKEGWVPSNFIEEVDP</t>
  </si>
  <si>
    <t>bmDCA9_1321</t>
  </si>
  <si>
    <t>PGPPTCKQLYDYASQRDDTDEVTIKEDEVIVIVQKEDGWWLVTNAGRKQGWVPSNFVEEVKP</t>
  </si>
  <si>
    <t>bmDCA9_1322</t>
  </si>
  <si>
    <t>PSIQRNKCMYDYPSYYDDGNELSIEKDEVLEICDKEDGWWLVMRANGEEGWVPSNFVVELTA</t>
  </si>
  <si>
    <t>bmDCA9_1323</t>
  </si>
  <si>
    <t>PGGVQYPALYDYKAANDDAYELSLIKDEVIEIIQKEEGWWQARVA-GHVGWAPSNFLSEV--</t>
  </si>
  <si>
    <t>bmDCA9_1324</t>
  </si>
  <si>
    <t>KEGEVYVALPDYTARDDDPDEISIRAGDQVVIIDTDLGWWQGRNARGAEGVFPACYL-PGKG</t>
  </si>
  <si>
    <t>bmDCA9_1325</t>
  </si>
  <si>
    <t>HPDEVYEALYDYDAR-DDSDELSVDVDHLFYVCQGEDGWALANNADFRQGYAPLACLEKP-P</t>
  </si>
  <si>
    <t>bmDCA9_1326</t>
  </si>
  <si>
    <t>PPWEVYAAIFDYRATADDEDELSLSFWDESRIQVPDDGWGLVYKADGSRGFAPGNALSEFFG</t>
  </si>
  <si>
    <t>bmDCA9_1327</t>
  </si>
  <si>
    <t>TQQFTCIAKYDYTAAQDDPLEIGFRANDVIHIYKKDSDWWETELADFRKGLFPSNYVEIGT-</t>
  </si>
  <si>
    <t>bmDCA9_1328</t>
  </si>
  <si>
    <t>DRGNRGIALYDYEAEEDDDNELTFKEGDMITIVEMCDDWWSGKLANGLYGLFPSNYVKLQR-</t>
  </si>
  <si>
    <t>bmDCA9_1329</t>
  </si>
  <si>
    <t>PKEPQCVALYDYEADQDDRNELTLMKGDKIELISKT-EWWTGVCANGQQGVFPSNYVKLEPI</t>
  </si>
  <si>
    <t>bmDCA9_1330</t>
  </si>
  <si>
    <t>RNVPRAVAQYDYNGAIDDDNELSFGKGDVIYILSEVHDWWEGSKANGRTGIFPSNYVQEVVD</t>
  </si>
  <si>
    <t>bmDCA9_1331</t>
  </si>
  <si>
    <t>STVPNYIAKFDCVGTQDDSDEPSFDKGDTIVEVMKINLWWEGKLAAGRCGIFPVNDVKEED-</t>
  </si>
  <si>
    <t>bmDCA9_1332</t>
  </si>
  <si>
    <t>EVSPRVIQVFDHAGEKDDPGDLSFKVGDIISVTKKVNSWWFGKSAEGKSGIFPATFVSMQKE</t>
  </si>
  <si>
    <t>bmDCA9_1333</t>
  </si>
  <si>
    <t>LILDYVVTL-PFRSVEDDRGDLSFRAGECIKVLSHTVDWWTGTIARGRSGLFPKHFVTPL-L</t>
  </si>
  <si>
    <t>bmDCA9_1334</t>
  </si>
  <si>
    <t>LTFE-VEARYDFVS-EDDGTDLEFKKNDRINLLKRTPVWWTGEHANGQEGLFPANYVKR---</t>
  </si>
  <si>
    <t>bmDCA9_1335</t>
  </si>
  <si>
    <t>EGGEYVTALYDFASHEDDAGDLPFRAGDRIEQIEKTNDWWTGRIANGRQGLFPATYVWTN--</t>
  </si>
  <si>
    <t>bmDCA9_1336</t>
  </si>
  <si>
    <t>RGGEYAVAQYDNSSSEDDEGDLNFKAGDVIHITSKTSDWWTGKAADGRQGLFPA-YVKLK--</t>
  </si>
  <si>
    <t>bmDCA9_1337</t>
  </si>
  <si>
    <t>AGGEQAEALYDWWGDQDDPGDHIFKAGDVILITRKTDDWWTGQIAGGKSGIFPATYVKLC--</t>
  </si>
  <si>
    <t>bmDCA9_1338</t>
  </si>
  <si>
    <t>SQEALAEALYDTPGDEDDEGALTFKPGDRITIIEKTNDWWTGKLANGREGIFPANYVRVQ--</t>
  </si>
  <si>
    <t>bmDCA9_1339</t>
  </si>
  <si>
    <t>PKGVPAVALYDYESDDDDEGDLPFKAGDQITQVEKTSDWWTGRLANGRSGVFPANYVKLY--</t>
  </si>
  <si>
    <t>bmDCA9_1340</t>
  </si>
  <si>
    <t>IQGEWAEALYDYKAETDDDNDLAFKEGDKIVQTEKTSDWWTGYGANGEAGLFPANYVEKT--</t>
  </si>
  <si>
    <t>bmDCA9_1341</t>
  </si>
  <si>
    <t>VAGETATALYDYDAQEDDENDLKFLEGQKIDNTDRVDDWWTG-VANGKEGLFPGNYVKLV--</t>
  </si>
  <si>
    <t>bmDCA9_1342</t>
  </si>
  <si>
    <t>SQGECAKALYDYDAAEDDDNDTRFAEGLRITIIDKTDDWWTGMQANGRVGIFPSNYVEMQ--</t>
  </si>
  <si>
    <t>bmDCA9_1343</t>
  </si>
  <si>
    <t>EKGERATAEYDYEAEEDDCNDLSFKYGMVITIIQKSQEWWTGTYAKGRTGLFPANYVEPL--</t>
  </si>
  <si>
    <t>bmDCA9_1344</t>
  </si>
  <si>
    <t>TGSFRAKAVIDYKAREDDPNELSFRKGDIITAWSKVEDWWQGECATGKVGIFPKNYVTPV--</t>
  </si>
  <si>
    <t>bmDCA9_1345</t>
  </si>
  <si>
    <t>ESKKRARALWDYDAVEDDPTDLEFSPGEIIDIV-EHNDWWTGQPANGKRGLFPSNYVEKRDA</t>
  </si>
  <si>
    <t>bmDCA9_1346</t>
  </si>
  <si>
    <t>EQVDRCKALYDMDAVDDDPPDLTFRAGDIINIVQRTNEWWEGRVANGRVGLFPANFVELLKW</t>
  </si>
  <si>
    <t>bmDCA9_1347</t>
  </si>
  <si>
    <t>SQSPRAIAMYDSGGKQDDQGDLSFKEGDVITITQKSDDWWTGRIACGREGIFP-NFVELVRL</t>
  </si>
  <si>
    <t>bmDCA9_1348</t>
  </si>
  <si>
    <t>PNQTSATAEYDFEGQEDDDGDLGFKEGMIIEIIEKSDDWWTGRCAGGYTGIFPTNYVELS-P</t>
  </si>
  <si>
    <t>bmDCA9_1349</t>
  </si>
  <si>
    <t>EKFRRAKALYEFNVEEDDDGDLSFNEGDIITIIKNEDDWWQGRVAKGREGIFPANYVEVLM-</t>
  </si>
  <si>
    <t>bmDCA9_1350</t>
  </si>
  <si>
    <t>DHVPQYKALYAYAISEDDPGDLTFMEGDVITVVKKVDDWWMGRIAGDKSGIFPANYVE-IS-</t>
  </si>
  <si>
    <t>bmDCA9_1351</t>
  </si>
  <si>
    <t>LGTEFVPALYTYDATSDDPGDLFFQNGDVITVLEKTNDWWTGRIAGDRQGIFPANYVEVVNS</t>
  </si>
  <si>
    <t>bmDCA9_1352</t>
  </si>
  <si>
    <t>QGVEWVEAGYDFSSMEDDPGDLEFKGGQQILVLERTSDWWTGEIARGKQGLFPANYVPALF-</t>
  </si>
  <si>
    <t>bmDCA9_1353</t>
  </si>
  <si>
    <t>LDEKWVEALYDIDSQEDDDGDLEFKTGG-ILVTER-SDWIHGEMANGKSGHVPGTYVKLLD-</t>
  </si>
  <si>
    <t>bmDCA9_1354</t>
  </si>
  <si>
    <t>AQKGWVIALYDFVGQEDDAGDLSFKGGNQILVTERTDDWWTGELAKGRKGFFPHKYVKYLTY</t>
  </si>
  <si>
    <t>bmDCA9_1355</t>
  </si>
  <si>
    <t>LRVVHVRALYDYAGTDDDAG-LKFKTGQIIRVLDRTPDWWTGKLAGGRTGQFPGNYVYKIHA</t>
  </si>
  <si>
    <t>bmDCA9_1356</t>
  </si>
  <si>
    <t>IAKVRARAPYDYTAQDDDPRELSF-EGDDIWGVDESDDWWMGKLARGQYGLNPSNYVEVCGA</t>
  </si>
  <si>
    <t>bmDCA9_1357</t>
  </si>
  <si>
    <t>TAPKTATALFAYTL-DDDESMLSFSACDEIEILENVNEWYHG-SASG-RGLFPSNYVK-LSA</t>
  </si>
  <si>
    <t>bmDCA9_1358</t>
  </si>
  <si>
    <t>PYVIRAKALWTYAGDDDDANALSFQAGEIIEYVDCSNKWWQGRCAAGREGVFPSNYAKKLQP</t>
  </si>
  <si>
    <t>bmDCA9_1359</t>
  </si>
  <si>
    <t>PNIFTAKALYAYNDDDDDPNDLSFTKGEIDEVVETTEGWWQGRCADGAEGVFPSNYVNLEHF</t>
  </si>
  <si>
    <t>bmDCA9_1360</t>
  </si>
  <si>
    <t>HQPYKAVALFPYTSEEDDNVNISFQKGDIIEILEPIGMWWKGRIAGGCDGIFPSNYVKLMVP</t>
  </si>
  <si>
    <t>bmDCA9_1361</t>
  </si>
  <si>
    <t>ANKIFAVALFLYEAQTDDYNYKSFFKGDMIHVLTQADYDWKGKHATGRTGIFPSNYVQTQK-</t>
  </si>
  <si>
    <t>bmDCA9_1362</t>
  </si>
  <si>
    <t>PQLEQVVAEFAYKDDADDKDDLELNRGDVIYIVDKTEHHWTGKIAGGRQGVFPSNYVYPYPQ</t>
  </si>
  <si>
    <t>bmDCA9_1363</t>
  </si>
  <si>
    <t>CGMETYIALFDYQPQGDDRDDLAFNVGDTIIVKPKNDEERTGTRATGHEGSFPSNYVQRVEG</t>
  </si>
  <si>
    <t>bmDCA9_1364</t>
  </si>
  <si>
    <t>PLETYVCALHDFRPQSDDSMELELHRGDLIRVSYRGSGWAAGHNADHQSGWFPLNHAT-RAD</t>
  </si>
  <si>
    <t>bmDCA9_1365</t>
  </si>
  <si>
    <t>PVVELYSALQDYSPQIDDPGDLALSRGDVIFVESHEYNGWEGKHAMMKEGYFPVPYVQLIGP</t>
  </si>
  <si>
    <t>bmDCA9_1366</t>
  </si>
  <si>
    <t>EKKKTAIALYDYVGQQDDEGDLALAKNDRIVLTEKDQSNWKGTIAGWGNGQFPCNYVVCEMS</t>
  </si>
  <si>
    <t>bmDCA9_1367</t>
  </si>
  <si>
    <t>NDFPQAIAKFPFT-QRDDEGDLALKKGEIVELLDKSNSWWEGKIAYF-VGYFPSNYVQIAPP</t>
  </si>
  <si>
    <t>bmDCA9_1368</t>
  </si>
  <si>
    <t>SEKPKAIVKFDFIGQEDDPFELYLKNGWIVIVH-KEDGWWLGM-ATADKGWFPAYYVEIIAP</t>
  </si>
  <si>
    <t>bmDCA9_1369</t>
  </si>
  <si>
    <t>DQGLQAKVLFDFKAEEDDEDELSLKEGEIITQIEFIDSWWKGRLASWKSGRFPATFVSYLDE</t>
  </si>
  <si>
    <t>bmDCA9_1370</t>
  </si>
  <si>
    <t>KSPEAYIVEYDYAAAEDDDNELYLREGEVVTNIEKRDGWWTGTGARPKRGMFPSNSVQLVEG</t>
  </si>
  <si>
    <t>bmDCA9_1371</t>
  </si>
  <si>
    <t>QRTWHYVVNYDFAKEEDDENELTLKEGDIVDHIEKQDGWWFGVAAGTLKGWFPENYVQPIMV</t>
  </si>
  <si>
    <t>bmDCA9_1372</t>
  </si>
  <si>
    <t>PANPPARALFDFWSTSDDKSELTQKKGQVVDITKQEDGWSFAVKADEKEGMAPSNYPDIVAP</t>
  </si>
  <si>
    <t>bmDCA9_1373</t>
  </si>
  <si>
    <t>KAPFVILANFTRDATQDDPSSLTIQKGEVMDVTHQTFGWYHGIEA-GKSGWWPSNYLCPVKQ</t>
  </si>
  <si>
    <t>bmDCA9_1374</t>
  </si>
  <si>
    <t>HKQRRVRTIFRNEASADDAYDLSFPCGRIIEVLERDDGWWRGTKATGNRGMFPENYLCPIVL</t>
  </si>
  <si>
    <t>bmDCA9_1375</t>
  </si>
  <si>
    <t>SPQPKAPAMWEYEADQDDPGELSFSAGDKILVTQKLEGWW-GKSAGNQLKIFSSNYMQ-IV-</t>
  </si>
  <si>
    <t>bmDCA9_1376</t>
  </si>
  <si>
    <t>LHHRIVRAVDKYTAVDDDPGQLSFREGDFIHVVDD-ESEWDGMIAGVRRGWFPSNYTVPEN-</t>
  </si>
  <si>
    <t>bmDCA9_1377</t>
  </si>
  <si>
    <t>PQAQTAQANFPYTAELDDEGSLSFDEGDIIQVMKRHTDYWDGGIAGDSRGHFPSNYGKKRES</t>
  </si>
  <si>
    <t>bmDCA9_1378</t>
  </si>
  <si>
    <t>-KPRSVRALFPFKASADDAQSLRFHRGDEIQVLNRQPGWWDGELANLKRGCVPVNYVTMI--</t>
  </si>
  <si>
    <t>bmDCA9_1379</t>
  </si>
  <si>
    <t>PFFMYVLARHHFNATNDDDDCLSFRYGDVIAVLHRVLDWW-GELADGQSGLFPSNYVWYLP-</t>
  </si>
  <si>
    <t>bmDCA9_1380</t>
  </si>
  <si>
    <t>KAQGMVRALYRFAGS-DDSDELSFKNGDIINVLRRVDNWWDGELANGQRGIFPSNYVDCVKA</t>
  </si>
  <si>
    <t>bmDCA9_1381</t>
  </si>
  <si>
    <t>QKVAQCIALYDYNGGQDDADELIFKIGDKIESISKTDNWWIGKTAHGKYGMFPSNYVTVNPP</t>
  </si>
  <si>
    <t>bmDCA9_1382</t>
  </si>
  <si>
    <t>QLLAAFVALYDFEPSADDADELAFKTGDNICVLIKSDDWYLGSLASGSMGSFPASFVEPQNP</t>
  </si>
  <si>
    <t>bmDCA9_1383</t>
  </si>
  <si>
    <t>LKNKRAFNLYDFKGESDDSDDLSFKEGDIIWVTNKEDEWLMGELASGKKGLFPANYVELYSS</t>
  </si>
  <si>
    <t>bmDCA9_1384</t>
  </si>
  <si>
    <t>PQQPRARAIFDFKGQEDDFGELFFKEGDVIYVSCKSDGWSEGELANGCNGLFPANFVEIA--</t>
  </si>
  <si>
    <t>bmDCA9_1385</t>
  </si>
  <si>
    <t>ERVKMARALFSFAAQGDDSDELTFSRGDNITIVIRDDSWWRGELANGKKGLFPANYVEVS--</t>
  </si>
  <si>
    <t>bmDCA9_1386</t>
  </si>
  <si>
    <t>KPKKTGTALYDYDASGDDSDELTFKEGDGFTIVDDTGEWWKVKRATGIFGLVPGAYFLVQ--</t>
  </si>
  <si>
    <t>bmDCA9_1387</t>
  </si>
  <si>
    <t>WSPSGVEALYDYYASDDDPDELSIQKGDILEILDSTKKWWTARKADGTPGYIPSNYVRLL--</t>
  </si>
  <si>
    <t>bmDCA9_1388</t>
  </si>
  <si>
    <t>AYVYRAKALYNYTAQDDDAPDLSFRKGDILEVLDTSGKWWKARVATGITGYAPSNYLKML--</t>
  </si>
  <si>
    <t>bmDCA9_1389</t>
  </si>
  <si>
    <t>PECEAAIALYAYQQDDDDPEDLSFAKGEYLTVIDQSGDWWKARVANGREGLIPSNYLQHLDA</t>
  </si>
  <si>
    <t>bmDCA9_1390</t>
  </si>
  <si>
    <t>KKVPTARALYEFDGEDDDNNDLPLKSGEIIDIIQKTNNWWLPKCAWGKRGLQPSNYVEFIDE</t>
  </si>
  <si>
    <t>bmDCA9_1391</t>
  </si>
  <si>
    <t>GRKAQYRALYDYVGWEDDTNELSFKQGEFIEITQKVQGWWVGRVARGYQGTCPSNYVECI--</t>
  </si>
  <si>
    <t>bmDCA9_1392</t>
  </si>
  <si>
    <t>ARLSRVVALYDYEADDDDAYELSFEEGEIIEVLDFLTKWWQHRGALGQVSIMPSNYVEKVEE</t>
  </si>
  <si>
    <t>bmDCA9_1393</t>
  </si>
  <si>
    <t>PAPGRVRALYDYTGPDDDAGEVSFHKGDGLEVLDNTNEWWRVRLADGSEGFSPSNYVEEISS</t>
  </si>
  <si>
    <t>bmDCA9_1394</t>
  </si>
  <si>
    <t>LKTQFAQALYSRSAWDDDNKELSFKAGDMLEILDDDDEWWR-READG-EGIAPSNYVARGGP</t>
  </si>
  <si>
    <t>bmDCA9_1395</t>
  </si>
  <si>
    <t>SRLNEAEALYPYTADDDDPNELSFARGENIEIT-Q-AGWWSARKAGGNVGWAESNYLRP-GA</t>
  </si>
  <si>
    <t>bmDCA9_1396</t>
  </si>
  <si>
    <t>RPIFWVRALHDNHARCDDPQELGF-KGEVLGVLNQDYQWWDAYDAEYQRGWIQSNYVRRVSG</t>
  </si>
  <si>
    <t>bmDCA9_1397</t>
  </si>
  <si>
    <t>GYIKSFLGLHDFPAEQDDPTSLMRRKGETLVVLNKDFGWWDAENAEGLRGWIRSAFVKTDT-</t>
  </si>
  <si>
    <t>bmDCA9_1398</t>
  </si>
  <si>
    <t>PGIGFWEVLYDYDAQDDDPG-LS-NTGTVIYILEKDDGWWEFKLANNKVGWIYSNPVQKLSD</t>
  </si>
  <si>
    <t>bmDCA9_1399</t>
  </si>
  <si>
    <t>PFIAHAEALADYAIVDDDSADQNLFKGQVVEILEKMWFWWTSKCATNMKGMFPSNFVEPVTS</t>
  </si>
  <si>
    <t>bmDCA9_1400</t>
  </si>
  <si>
    <t>TQGEWVEALYWYESCEDDRADLDLRQGDVIQVIEKTSDWWSGSVAKGERGSFPANYVKLAQ-</t>
  </si>
  <si>
    <t>bmDCA9_1401</t>
  </si>
  <si>
    <t>QKGWFVEALYDYEVQEDDSSALSFRAGEVIEVIQQENGWWDGQLARGVRGWFPSNYVTKLTD</t>
  </si>
  <si>
    <t>bmDCA9_1402</t>
  </si>
  <si>
    <t>PPAEFVVAMYDYQSQQDDGELLFFYQGTVIEVLNKLDGWWDGHVANDQRGWFPSNYVALLPN</t>
  </si>
  <si>
    <t>bmDCA9_1403</t>
  </si>
  <si>
    <t>AMVKRVRAAYDYQFDDDDGDGLVFQKDDEILVLKKKEGWWEGLCANILRGWFPSNYVEWIYK</t>
  </si>
  <si>
    <t>bmDCA9_1404</t>
  </si>
  <si>
    <t>SAIEQVEAMYPYEAQQDDPDALTFYPGDVITVISKWEGWWDGECANGQRGWFPSNYVQEA--</t>
  </si>
  <si>
    <t>bmDCA9_1405</t>
  </si>
  <si>
    <t>VEAKRVLALY-YEADNDDENELTFKPGDVITELDRRTGWWGGELANGQVGMFPSNYVKLCM-</t>
  </si>
  <si>
    <t>bmDCA9_1406</t>
  </si>
  <si>
    <t>SGAPKVLAMYAG-AAQDDRSPLSF-KGEVIRLLTK-RGWWDGEGARGVVGWFPSNYCTIKPD</t>
  </si>
  <si>
    <t>bmDCA9_1407</t>
  </si>
  <si>
    <t>NGSDYVIAIYPYDAQQDDATELSFRRGAVINVLFRKPGWLDGEVAGDRRGWFPSNYVNMKEC</t>
  </si>
  <si>
    <t>bmDCA9_1408</t>
  </si>
  <si>
    <t>WSLSFVLAHYDYKAQEDDSNELSFYEGDVIMVTKQLPGWSDGDGAQDKRGWFPSNYTTKISR</t>
  </si>
  <si>
    <t>bmDCA9_1409</t>
  </si>
  <si>
    <t>KHESKVKALYDYEALNDDDLELSLREGDMISVLRQDTGWWDGKLAGYKMGWFTSNYTEILNL</t>
  </si>
  <si>
    <t>bmDCA9_1410</t>
  </si>
  <si>
    <t>EICPRNRALYDFEATEDDAKELSFSFGDIIMVFEIVDG-WKGTYARQCSGIFPASYIHYFSP</t>
  </si>
  <si>
    <t>bmDCA9_1411</t>
  </si>
  <si>
    <t>TGRKAVVALYTYDAIVDDSDELSLKKNDEVTNISKVETHWKGTNAAGRTGRFPKHYVEIPQV</t>
  </si>
  <si>
    <t>bmDCA9_1412</t>
  </si>
  <si>
    <t>TKWQHVRALYDFTATPDDELELILRQGDIIDVVREVDGAWEGELANGFIGLFPANYVEPIPD</t>
  </si>
  <si>
    <t>bmDCA9_1413</t>
  </si>
  <si>
    <t>GEIRGVRALYDYDATEDDDTEWSNRVGDIIEVTNEDYGWWRGCLANGKVGFFFSNFTEPIST</t>
  </si>
  <si>
    <t>bmDCA9_1414</t>
  </si>
  <si>
    <t>K-VNTVMALYDYDATHDDIDELPLVKGEIIDHIRSADDWWQGTHARGEVGIFSSNWTEPSIG</t>
  </si>
  <si>
    <t>bmDCA9_1415</t>
  </si>
  <si>
    <t>DYKSQARALYDYAASEDDENELSFPKDDIMSVGDQQDEWWNSGRANGKIGSLPWNLVEVIDE</t>
  </si>
  <si>
    <t>bmDCA9_1416</t>
  </si>
  <si>
    <t>KFFIQAKALYDYEAAEDDDNELDFPENEILTPLDQDDDWWSAVLARGKIGLIPSNYVELIIE</t>
  </si>
  <si>
    <t>bmDCA9_1417</t>
  </si>
  <si>
    <t>PYWLDALAVYDYEAAEDDPNELTLSENERVTVIEWIEGWW-G-NARGRTGHFPSNYVERYDD</t>
  </si>
  <si>
    <t>bmDCA9_1418</t>
  </si>
  <si>
    <t>GAGEVARVLYDYEHAEDDHNEISLDETE-ITVIDFVGGWWQGVIAHGASGLFPSNYVPHHE-</t>
  </si>
  <si>
    <t>bmDCA9_1419</t>
  </si>
  <si>
    <t>DSGPCAKALYDYEAAEDDDNEISGPEGEIIDQIEYIARWWQGRNAAGAQGLFPTSYVEKVED</t>
  </si>
  <si>
    <t>bmDCA9_1420</t>
  </si>
  <si>
    <t>VEGLNARAVYDFEAAEDDINEISLVEGEIIETLERDGGWWSGTNATGQSGLFPSNYVELVE-</t>
  </si>
  <si>
    <t>bmDCA9_1421</t>
  </si>
  <si>
    <t>DSGVFARHEYDYLAAEDDDNELSFVEGERITGEEQVDGWWLGTYASGENGLFPENFVVLEES</t>
  </si>
  <si>
    <t>bmDCA9_1422</t>
  </si>
  <si>
    <t>DAGVRATANYDYECAEDDDNEISFYDGAIITDVEFPDDWWSGTGASGESGLFPANGVELVE-</t>
  </si>
  <si>
    <t>bmDCA9_1423</t>
  </si>
  <si>
    <t>DSGLTAIADYDYEHAEDDENEISFYEGAYIVNMEFKDDWWLGKYASGQVGLFPANYVELVE-</t>
  </si>
  <si>
    <t>bmDCA9_1424</t>
  </si>
  <si>
    <t>DKGRTAVALYDYEATEDDENEISFAEGDRIREIEFVDDWWSGTVAKGEVGLFPANYVELQE-</t>
  </si>
  <si>
    <t>bmDCA9_1425</t>
  </si>
  <si>
    <t>DGGPTAIALYDYEAAEDDQNEITFVEGVKITQIEFVDDWWSGVGAGGKSKLFPATYVELQED</t>
  </si>
  <si>
    <t>bmDCA9_1426</t>
  </si>
  <si>
    <t>QQGVRAHAEYDYEAAEDDENEIEFPEGACITDIEFVDDWWQGSYADGRVGLFPASYVEVLEG</t>
  </si>
  <si>
    <t>bmDCA9_1427</t>
  </si>
  <si>
    <t>GGGLTAIALYDYEAAEDDDNEISFVEGATITDIEFPDDWWEGEDAKGQSGLFPAKYVKLKEG</t>
  </si>
  <si>
    <t>bmDCA9_1428</t>
  </si>
  <si>
    <t>-EGPRAVAQYNYQAIEDDDNEISFREGETITQIEFFDSWWMGMNAQGQVGLFPATYVELLE-</t>
  </si>
  <si>
    <t>bmDCA9_1429</t>
  </si>
  <si>
    <t>AEGAKARAEYEYTADEDDDNEISFPEGVIITGIEFNDDWWTGRLANGQEGLFPATYVELIE-</t>
  </si>
  <si>
    <t>bmDCA9_1430</t>
  </si>
  <si>
    <t>AQGPVAKALYEYEASEDDDNELSFNENDRNTDIEFVSDWWKGTHACGRFGLFPANYVKLPKC</t>
  </si>
  <si>
    <t>bmDCA9_1431</t>
  </si>
  <si>
    <t>EKGPRAEALLDYEKQEDDDNEVSFRESDRVTIIEKDSDWWQGEKAGGQLGLFPANYVQLLS-</t>
  </si>
  <si>
    <t>bmDCA9_1432</t>
  </si>
  <si>
    <t>AKGAVAVALFDYEGAEDDDNENSFSEGDKITDIEHISDWWQGEIASGKVGLFPANYVKLQE-</t>
  </si>
  <si>
    <t>bmDCA9_1433</t>
  </si>
  <si>
    <t>DEGPWAQALYDYTASEDDDNEISFPEGDEINDIEFIDDWWQGEIAHGQRGLFPANYVKLL--</t>
  </si>
  <si>
    <t>bmDCA9_1434</t>
  </si>
  <si>
    <t>NVFAKATALYDYVAQDDDDNEIQFVEGDIITIIEAPSDWWQGSEANGKSGLFPANYVELQQ-</t>
  </si>
  <si>
    <t>bmDCA9_1435</t>
  </si>
  <si>
    <t>DGGVWAIALYDYEAAEDDDGEIGFVEGATILNIEEKSDDWQGSVASGNRGMFPANYVELAEL</t>
  </si>
  <si>
    <t>bmDCA9_1436</t>
  </si>
  <si>
    <t>AGGIRARALLDYEADEDDDNELNFPEGAKITEIDPTADWWTGDYANGFKGLFPANYVELS--</t>
  </si>
  <si>
    <t>bmDCA9_1437</t>
  </si>
  <si>
    <t>DEGETAIALYDYEAAEDDDNEISFPEGQRITDIERVSDWWRGKYADGKKGLFPANYVQLQQ-</t>
  </si>
  <si>
    <t>bmDCA9_1438</t>
  </si>
  <si>
    <t>ASGATATAEYDYEAAEDDDNELNFPEGAKIVEIEFVSDWWQGAYANGWVGLFPANYGEMVK-</t>
  </si>
  <si>
    <t>bmDCA9_1439</t>
  </si>
  <si>
    <t>SGGITATALYDYEAAEDDDNEISIPEGSKITNIEFPSDWWQGTYAKGNVGLFPANYVELLQ-</t>
  </si>
  <si>
    <t>bmDCA9_1440</t>
  </si>
  <si>
    <t>DRGLRARALYDYEAAEDDDNEIGLYEGDIITDIDFPDDWWSGTCANGRSGLFPSNYVEII--</t>
  </si>
  <si>
    <t>bmDCA9_1441</t>
  </si>
  <si>
    <t>DLPPVANALYDYEAAEDDCNELSFAEMARITDIDFLDDWWSGTCAHG-VGLFPSNYVQLQE-</t>
  </si>
  <si>
    <t>bmDCA9_1442</t>
  </si>
  <si>
    <t>GKLYSAIALYDYESDQDDANDLSFPENERIVEIEFNNDWWQGRYADGQQGMFPANYVYLNE-</t>
  </si>
  <si>
    <t>bmDCA9_1443</t>
  </si>
  <si>
    <t>AGELTAEALYDFEAGGDDDGELSFPEGATITNTERTDEWLVGKYANGRQGLFPANYVKLAH-</t>
  </si>
  <si>
    <t>bmDCA9_1444</t>
  </si>
  <si>
    <t>DSEQSAVALYDFGAQEDDDDELTFAEGDDIKVLEEIDEWWTGRYANARIGLFPANYCELN--</t>
  </si>
  <si>
    <t>bmDCA9_1445</t>
  </si>
  <si>
    <t>ASGQYAIALYDWVANGDDDCWLSFFAGDIISVLQQ-EGWFTGMLANGKTGLFPANYVTMVT-</t>
  </si>
  <si>
    <t>bmDCA9_1446</t>
  </si>
  <si>
    <t>PAALTVTAKYFFEARRDDPDELQFQAGDVIVLLSYGNGWWDGVTADD-WGLFPTNYVDWNNP</t>
  </si>
  <si>
    <t>bmDCA9_1447</t>
  </si>
  <si>
    <t>DAGETVLALYDFAADQDDEDELSFRPGDVIVVLEKPSQRWKGRCANNQVGMFPADYVYPAVS</t>
  </si>
  <si>
    <t>bmDCA9_1448</t>
  </si>
  <si>
    <t>TILAYARAMYDYTAQYDDDGDLSFEPGDRIVVYDRKFDWWNGFLANGVQGIFPASYIQDI--</t>
  </si>
  <si>
    <t>bmDCA9_1449</t>
  </si>
  <si>
    <t>PVKKYVRAQYQYQCADDDATELSFNAGDIIAVIFKSHGWWEGELANGQRGSFPVSYTEEM--</t>
  </si>
  <si>
    <t>bmDCA9_1450</t>
  </si>
  <si>
    <t>EIVLFARALYPYQSSDDDSDELSFQPGDVIRVIRKTEGWWEGELANGRTGHFPETYVEVV--</t>
  </si>
  <si>
    <t>bmDCA9_1451</t>
  </si>
  <si>
    <t>GILNYMEALYAYGATDDDENCVSFQKGDVISLVKQMDGWWEGVLANGPEGIFPSGYVTTIEH</t>
  </si>
  <si>
    <t>bmDCA9_1452</t>
  </si>
  <si>
    <t>FDHLKATALYDYGASFDDETCCSFRKGAIIEVIEQDVDWWKGEAANGQYGMFPSNYVKLISP</t>
  </si>
  <si>
    <t>bmDCA9_1453</t>
  </si>
  <si>
    <t>L-GCEVVALHDYEATDDDLTALSFYKFEIFQVLTRDVHEWERAKASGERGQFPSNYVQTDER</t>
  </si>
  <si>
    <t>bmDCA9_1454</t>
  </si>
  <si>
    <t>KVTARV-ALYDYHSKDDDEEKLSFTMNLFLEVSEH-EGCWKAQNADDHVGWMPKNFVKICQD</t>
  </si>
  <si>
    <t>bmDCA9_1455</t>
  </si>
  <si>
    <t>EPPSQVRALYDYNSQDDDPTLLSFRKNLILAVLAQNEGWWDALLAGDTRGWVPS-YIEACTG</t>
  </si>
  <si>
    <t>bmDCA9_1456</t>
  </si>
  <si>
    <t>LNVFQVRALYDFVTKDDDSTELSFRKMDINAVIGKDEGWWDALCAGGERGWVPSNYLRVLSY</t>
  </si>
  <si>
    <t>bmDCA9_1457</t>
  </si>
  <si>
    <t>QNLFYVTALYDYNWDDDDATDLSFRAEDVIEIVKRLNGWWDGLLANGQVGWSASAYTEQISN</t>
  </si>
  <si>
    <t>bmDCA9_1458</t>
  </si>
  <si>
    <t>PASEFVTALWDYTGADDDNDELSFVALDVINVIFRLDGWWMGELANGDRKWFTSNYCTAIYK</t>
  </si>
  <si>
    <t>bmDCA9_1459</t>
  </si>
  <si>
    <t>PKTEYVIAKVDYDSQDDDVTLLSFKAGDIIHVITKQNGWWLGELAQGQRVWFNSNIVKPPAM</t>
  </si>
  <si>
    <t>bmDCA9_1460</t>
  </si>
  <si>
    <t>SS-FFVTALHDYCAEDDDETQLSFKKGDVIHVLRDDKGWWDGELADGRRGWFPSTYVKALTN</t>
  </si>
  <si>
    <t>bmDCA9_1461</t>
  </si>
  <si>
    <t>EDSKYARALDDYQAQDDDESQLSFAPGDVIRVLQYPSGWWDGTDANGNRGWVPSNYVDHIQS</t>
  </si>
  <si>
    <t>bmDCA9_1462</t>
  </si>
  <si>
    <t>GQQFFVRALFDYAADDDDNSALSLNAGDIIEVLGKCDGFWDGEGACNKRGWFPSNYVQLISD</t>
  </si>
  <si>
    <t>bmDCA9_1463</t>
  </si>
  <si>
    <t>PKTSVVRALHDYEETADDESRLSRKAGDIITVIEENPGWWDGT-AHGNRGWFPSNYVTLIIA</t>
  </si>
  <si>
    <t>bmDCA9_1464</t>
  </si>
  <si>
    <t>G-CSHCEALSDYQST-DDSS-LPLHSGDVIEVISQTSGWWVGEVAVGKRGWFPSNYVKEIVW</t>
  </si>
  <si>
    <t>bmDCA9_1465</t>
  </si>
  <si>
    <t>PGQRLVFAIPLFYGQSDDADHLGLSRGSIITVLAKFQGWWYGTFARGNIGWFPAEFVEEIAC</t>
  </si>
  <si>
    <t>bmDCA9_1466</t>
  </si>
  <si>
    <t>PMTVIVRCIVSLIGEDDDRDELKLRAGDRIVVIKSMNGWWEGSRARNTVGWFPETFVDREVD</t>
  </si>
  <si>
    <t>bmDCA9_1467</t>
  </si>
  <si>
    <t>PMSCYVRAIFDYELYDDDAD-LSFKAGDLIRVLNRMMGWWDGLLAGCTRGWFPSAYTDRIKK</t>
  </si>
  <si>
    <t>bmDCA9_1468</t>
  </si>
  <si>
    <t>MFQTYVRASYDRAASSDDKQGLSFQAGVIINVLNRVLGWWDGELANGKCGWFPSNFVKMIDS</t>
  </si>
  <si>
    <t>bmDCA9_1469</t>
  </si>
  <si>
    <t>SYRKFVVAFHDYHASSDDCTCLSFRAGDAIEVLNNDPGWWDGELADGKCGWFPCNYIVAESS</t>
  </si>
  <si>
    <t>bmDCA9_1470</t>
  </si>
  <si>
    <t>RTAEYVRAMHDFTAHGDDVTCLAFRAGQVIHVLNRDPGWWDGELANGKKGWFPSNYVNPSAD</t>
  </si>
  <si>
    <t>bmDCA9_1471</t>
  </si>
  <si>
    <t>DSKMDVCALHDFSAGKDDEQLLSFKAGDVIKVLNQDDGWWRGELAGGKKGWFPSTYSEVLPS</t>
  </si>
  <si>
    <t>bmDCA9_1472</t>
  </si>
  <si>
    <t>PDIDYVKALHDFYFFLDDQWLLPFKAGQIIRVLNEVLGWWDGELARIARGWFPSNYCTEVSF</t>
  </si>
  <si>
    <t>bmDCA9_1473</t>
  </si>
  <si>
    <t>RGNAFVLALHDFTGESDDYTCLGFRAGQIIRVTGRHLGWWDGELADGRRGWFPKTFTPDLSS</t>
  </si>
  <si>
    <t>bmDCA9_1474</t>
  </si>
  <si>
    <t>SQIEYVLALHDFDSEQDDATDLSFRAGQVIRVLTRNPGWWSGELADGVRGKFPKSYVEPGEW</t>
  </si>
  <si>
    <t>bmDCA9_1475</t>
  </si>
  <si>
    <t>AEGEGVAAMYHWESDDDDPSDLTFWAGDVITVLNKEEDWWDGEWADGPRGNFPSFYVRPNNN</t>
  </si>
  <si>
    <t>bmDCA9_1476</t>
  </si>
  <si>
    <t>NKVTWVEAVYDFEAQEDDADDLSFSAGDIILTILQSAGWWTGEIAEDMHGVFPANYVNPLDP</t>
  </si>
  <si>
    <t>bmDCA9_1477</t>
  </si>
  <si>
    <t>AGVSLVRAQYDFDAAIDDEGDCFFLKGEWWDVLDATSEWWTDKCAS-RSGIFPSNFVAVEPK</t>
  </si>
  <si>
    <t>bmDCA9_1478</t>
  </si>
  <si>
    <t>AQTETVRAIYDFEAQADDKGDLSFYADDIIEVYNGTDEWWTGDLATGRMGQFPSNYVQKNDV</t>
  </si>
  <si>
    <t>bmDCA9_1479</t>
  </si>
  <si>
    <t>QMQFQVRALYAYSGQNDDITILSFWQGDVIEVVDSIKEWWKGRFAFGSTGWFPSNYVDMLVR</t>
  </si>
  <si>
    <t>bmDCA9_1480</t>
  </si>
  <si>
    <t>PISSQYNALWGYVGQDDDKDELSFEEGDVIESVLEMADWQAGRCAGGEVGLFPSNYVRAMTI</t>
  </si>
  <si>
    <t>bmDCA9_1481</t>
  </si>
  <si>
    <t>PPAEQLLANWGYNGGADDGDDLSFRAGDVYEVVGITNDWYTGRVA-GTQGLFPGNHCELPEA</t>
  </si>
  <si>
    <t>bmDCA9_1482</t>
  </si>
  <si>
    <t>KALSQCVALWVYN-QDDDAGDLTFSAGDIFDVIDRTNDWTTGRVAHGREGQFPANFVERIDP</t>
  </si>
  <si>
    <t>bmDCA9_1483</t>
  </si>
  <si>
    <t>PALLQCRALWAYNGQIDDPGDLTFHPGDVIDVVEETNEWYTGSVANGRRGLFPSNYVFKITL</t>
  </si>
  <si>
    <t>bmDCA9_1484</t>
  </si>
  <si>
    <t>SPLVWARALWAYNQEDDDPPDLSFSAGDIIEIVTETNDWWTGKIAH-RQGLFPSNYV-KLPA</t>
  </si>
  <si>
    <t>bmDCA9_1485</t>
  </si>
  <si>
    <t>SGVQQAIALWDFNSFDDDPNDLSFQAGQIIEIVMETNDWWTGKVANGRTGLFPSNYVVKNEA</t>
  </si>
  <si>
    <t>bmDCA9_1486</t>
  </si>
  <si>
    <t>PVKAQARALWRYNGKDDDPNDLSFRAGAIIEIVAETNDWWTGRVANGDQGIFPSNYVEKLPA</t>
  </si>
  <si>
    <t>bmDCA9_1487</t>
  </si>
  <si>
    <t>PIKVEAIALWAYNGSDDDPSDLSFQAGDRIEIVAETNDWWMGRVARGRQGLFPSAYVEKEPT</t>
  </si>
  <si>
    <t>bmDCA9_1488</t>
  </si>
  <si>
    <t>PGSMYARALWTFNCE-DDPCDLSFSAGDVIEIVAETNDWWSGKTANGRTGLFPSMYVKKSVA</t>
  </si>
  <si>
    <t>bmDCA9_1489</t>
  </si>
  <si>
    <t>PTGKRARALWDFNAEQDDQGDLAFSAGDIIEIVKETNDWWTGKVANGREGLFPANYVQLL--</t>
  </si>
  <si>
    <t>bmDCA9_1490</t>
  </si>
  <si>
    <t>PAT-WCTALYDKESVADDDGDLTFSAGDRIEIVLQTNDWWTGRLANGRQGSFPANYVQLN--</t>
  </si>
  <si>
    <t>bmDCA9_1491</t>
  </si>
  <si>
    <t>SQEMTVKALYDYEGQGDDQGDLSFRAGDVLQIVVRTNDWWTGKIANGKQG-FPGNYVEKNKD</t>
  </si>
  <si>
    <t>bmDCA9_1492</t>
  </si>
  <si>
    <t>WKPEWVDALYDYTSQADDSGDLSFSAGDSPEIVTKTNTWWTGWLANGVQGVFPANYVQKRR-</t>
  </si>
  <si>
    <t>bmDCA9_1493</t>
  </si>
  <si>
    <t>PKAEQATALYDYEGQDDDPSD-SFSAGDICEMVSKTNDWWTGKYAYGEQGLFPASYVQLHDI</t>
  </si>
  <si>
    <t>bmDCA9_1494</t>
  </si>
  <si>
    <t>PGPETVTALYDYDSQADDCGDLSFNAGDIIEVVQKTNEWWTGKIAGGYQGQFPGSYVQEQSQ</t>
  </si>
  <si>
    <t>bmDCA9_1495</t>
  </si>
  <si>
    <t>PAPEQVTALYAYTAQADDNGDLSFAAGDRISVVTKTNDWWTGTVAG-ARGQFPGNYCQLQ--</t>
  </si>
  <si>
    <t>bmDCA9_1496</t>
  </si>
  <si>
    <t>PAAELYTALYAYNGQADDAGDLSFERGDTIMVSSKTTDWWTGKVAGHREWQFPGNYSQEY--</t>
  </si>
  <si>
    <t>bmDCA9_1497</t>
  </si>
  <si>
    <t>PAAETVTALYAYAGQADDAGDLSFSGGDKIEIVEITAEFWTGRVADGRQTQFPGNYSQLD--</t>
  </si>
  <si>
    <t>bmDCA9_1498</t>
  </si>
  <si>
    <t>PEAETVTADYDCRAQADDIGDLSFSAGDVIEIVKRTDEDWTGKIANGRQGQFPGNYMQLP--</t>
  </si>
  <si>
    <t>bmDCA9_1499</t>
  </si>
  <si>
    <t>PSGNTATALYQFEAGDDDRGDLSFTKGDVIEIIEKTDDKWTGKLANGQLGIFPGNYVELE--</t>
  </si>
  <si>
    <t>bmDCA9_1500</t>
  </si>
  <si>
    <t>PIVSYVTALYDFNGQADDFGDRSFTAGDIIEILFRTNLKWTGKIANGQQGLFPGNYVRGQ--</t>
  </si>
  <si>
    <t>bmDCA9_1501</t>
  </si>
  <si>
    <t>GAGQQVKALYDFAAQEDDSGDLGF-AGDVI-WIARTEHWWTGRAAGGNEGLFPLNYVEVH--</t>
  </si>
  <si>
    <t>bmDCA9_1502</t>
  </si>
  <si>
    <t>PKTEFVRALWDRAGQEDDEGDLLFFRGDVIEVDKETNDWWTGRLANGRQGYFPGNYVENV--</t>
  </si>
  <si>
    <t>bmDCA9_1503</t>
  </si>
  <si>
    <t>PAAEQVRALWSYAGQQDDAGDLYFAAGDRIEVIKRTNDWWTGELANGQQGLFPSNYIYKL--</t>
  </si>
  <si>
    <t>bmDCA9_1504</t>
  </si>
  <si>
    <t>PKMEWAEGLYKFNGQADDAGDLSFDAGDRITIISRTSDWWTGELANGRQGLFPGNYVEELP-</t>
  </si>
  <si>
    <t>bmDCA9_1505</t>
  </si>
  <si>
    <t>PVVEYCTALYDFDVQEDDCGDLSFQAGDVLLIINRTPKWWTGHVANGREGVFPSNYVELCIG</t>
  </si>
  <si>
    <t>bmDCA9_1506</t>
  </si>
  <si>
    <t>PAQETAIALYDFMSQEDDAGDLSFRAGDVILITDKT-DWWTGSHANGREGWFPSNYVKL--G</t>
  </si>
  <si>
    <t>bmDCA9_1507</t>
  </si>
  <si>
    <t>TGGEMVIALYLFDAVEDDEGDLSLKWGERIVDTEKPSDWWTGRVADGKTGNFPANYVKLV--</t>
  </si>
  <si>
    <t>bmDCA9_1508</t>
  </si>
  <si>
    <t>DNGESAIALYYYDAVEDDEGDLCFNAGQRITVIEKSSDWWRGRAA-GREGIFPANYVELV--</t>
  </si>
  <si>
    <t>bmDCA9_1509</t>
  </si>
  <si>
    <t>QDAAWAIALYTYEAIEDDDNELSFADGERITSIEKPSKWWRGESANGKVGLFPANYVWLV--</t>
  </si>
  <si>
    <t>bmDCA9_1510</t>
  </si>
  <si>
    <t>GEGRVARALYSYEAAEDDDNELTFKEGAKITVIEFPSDWWTGTYANGQSGLFPANYVQLV--</t>
  </si>
  <si>
    <t>bmDCA9_1511</t>
  </si>
  <si>
    <t>SSGETAVALYDYEAGEDDENEVSFAEGERITQVEFPSDWWKGTAAHGKSGLFPANYVELE--</t>
  </si>
  <si>
    <t>bmDCA9_1512</t>
  </si>
  <si>
    <t>ARGVTATALYDYEAAEDDDNEISFGEGDEIWEIEFPGGWWFGRLAGGTEGLFPANYVQAVG-</t>
  </si>
  <si>
    <t>bmDCA9_1513</t>
  </si>
  <si>
    <t>AIGPTAVAMYDYEAAEDDDNEISIYEGDEIVIIEFPDVWWMGKNADGEYGLFPANYVALQD-</t>
  </si>
  <si>
    <t>bmDCA9_1514</t>
  </si>
  <si>
    <t>SDGITAHALYSY-AAEDDDNEIQFIEGAKITNIEFVDDWWSGKNAGGRSGLFPANYVQLNE-</t>
  </si>
  <si>
    <t>bmDCA9_1515</t>
  </si>
  <si>
    <t>ASGVTARAIYDYSGAEDDDNERTFPENAMITNIEFADDWWRGTYARGKSGLFPANYVEVIEG</t>
  </si>
  <si>
    <t>bmDCA9_1516</t>
  </si>
  <si>
    <t>RQGANAKDLFDYTNFEDDPNELSFPEGARITIVDFSSDWWFGTYADGKKGLFPATYVEVR-A</t>
  </si>
  <si>
    <t>bmDCA9_1517</t>
  </si>
  <si>
    <t>AGVEKAPWNYDYSAREDDDMELSFIEGDTIEIGEHTDDWWFGELANGKQGWFPANYVEKIEG</t>
  </si>
  <si>
    <t>bmDCA9_1518</t>
  </si>
  <si>
    <t>AGVQQAIYLWDYEAQQDDCGDLSFNTNDIITIIEK-NDWWLGKLANGRQGVFPANFVEKVMA</t>
  </si>
  <si>
    <t>bmDCA9_1519</t>
  </si>
  <si>
    <t>SEVRRVKALYPNRGQQDDPGDLSFFENDIIESTSTVGDWWRGSVANGRTGIFPKNYVEEVKR</t>
  </si>
  <si>
    <t>bmDCA9_1520</t>
  </si>
  <si>
    <t>STVQRCKAPYTFDAGEDDSGDLSFSKGDIITIIDPIEDWWTGKCARGKVGIFPATFVENLEK</t>
  </si>
  <si>
    <t>bmDCA9_1521</t>
  </si>
  <si>
    <t>KKKCKCIAEYDYDAREDDEGDLSFRKGDIITILDKSNDWWTGKCAHGRVGIFPSNRVEECES</t>
  </si>
  <si>
    <t>bmDCA9_1522</t>
  </si>
  <si>
    <t>PIIGQCKALYRYSATTDDAGDVDFVIGDVITITVKSNDWWQGKVADGREGIFPSNFVEVIQP</t>
  </si>
  <si>
    <t>bmDCA9_1523</t>
  </si>
  <si>
    <t>VKNHYAKADYDFAGEEDDRGDLSFKKGECIDITRKSETWWTGKIAGGRTGIFPSNFVWIL-R</t>
  </si>
  <si>
    <t>bmDCA9_1524</t>
  </si>
  <si>
    <t>GAHKRVCATFDFMAQADDLDDLSFLAGDVIMVLDKSEEWWRGRSAAGRTGIFPSNFVEEV-C</t>
  </si>
  <si>
    <t>bmDCA9_1525</t>
  </si>
  <si>
    <t>AKVEIIRALYDYKPECDDPDELSFKRGDVITIIDQNEEWWIGYCARGKYGQFPADYVEVTF-</t>
  </si>
  <si>
    <t>bmDCA9_1526</t>
  </si>
  <si>
    <t>YSYCPTRALYDYTKFDDDDDELSFRAGDSIIVISGLDGWWDITSATSETGIFPSNYVEPACD</t>
  </si>
  <si>
    <t>bmDCA9_1527</t>
  </si>
  <si>
    <t>ATVFYYEALCDYNATDDDASSRSFKTGDRIRVWKKIPGWW-LYIANNRTGWFPSNYVKQV-N</t>
  </si>
  <si>
    <t>bmDCA9_1528</t>
  </si>
  <si>
    <t>PAAYRYEALYDYGARDDDSDEVSFKRGDIVENVQRENAWWDNKNATSQTGWLGGAYAAKL--</t>
  </si>
  <si>
    <t>bmDCA9_1529</t>
  </si>
  <si>
    <t>AEVEKVKALYPYEADGDDDDEMSFAEGDFVHNVYKKEGWWSGINACKSVGLKLANYFKELDG</t>
  </si>
  <si>
    <t>bmDCA9_1530</t>
  </si>
  <si>
    <t>KAICDVDAFYDYCANGDDDDELSPRCGDVFVIVDE-EDWWRAMHAHGSVFLIPAAYVKESAG</t>
  </si>
  <si>
    <t>bmDCA9_1531</t>
  </si>
  <si>
    <t>FKPERQVALYDYKADWDDPDEVWFRQGDQLNVTDKDEEWWKAELATGVVMVVPAAYLPIIE-</t>
  </si>
  <si>
    <t>bmDCA9_1532</t>
  </si>
  <si>
    <t>TEIVKAHALYEYT-QGDDEDELPFAEGDPLQLLDKSEGWWKARQANGVVFVVPAAYLELVEP</t>
  </si>
  <si>
    <t>bmDCA9_1533</t>
  </si>
  <si>
    <t>VEIVKARALYKYWGGNDDADELPFAEGDELTQVDTSEDWWKAEQAGGVVFIVPAAYVEVAGE</t>
  </si>
  <si>
    <t>bmDCA9_1534</t>
  </si>
  <si>
    <t>VETVKAVALYCYTGQNDDADELPFAEGDELTVVDTSGDWWKARQASGGVFIVPAAYLEVREF</t>
  </si>
  <si>
    <t>bmDCA9_1535</t>
  </si>
  <si>
    <t>RTIVKAKALYAYTGENDDADELAFAEGDEIFNVDASEDWWKAELATGVIFIVPASYLEIMED</t>
  </si>
  <si>
    <t>bmDCA9_1536</t>
  </si>
  <si>
    <t>TTWLIARALYNIPA-TDDADELSFVKGDIIMVVDRSSDWWKTECANGRVFRVPAAYVEMIEE</t>
  </si>
  <si>
    <t>bmDCA9_1537</t>
  </si>
  <si>
    <t>KKEELVRALYFHAANSDDEGELSFQEGDLLNVYDDWHHWWKAE-AVGKVGYVPATYVESLFS</t>
  </si>
  <si>
    <t>bmDCA9_1538</t>
  </si>
  <si>
    <t>NGGEVVVALYDFEATNDDEGDLSFIEGDVIVVIDKTPRWWKFRLANGVEGIFPALYVELHRS</t>
  </si>
  <si>
    <t>bmDCA9_1539</t>
  </si>
  <si>
    <t>QAYTKARALYCY-GTIDDSVELSFAEGAIIEVNDHTYNWWENELANGWLGIFPSRYVEIIEI</t>
  </si>
  <si>
    <t>bmDCA9_1540</t>
  </si>
  <si>
    <t>VDHQTCIALYDYAGFEDDENNLSFKEG-IIT-INFISMWWTAELANGVTGYFPSNYVQLY--</t>
  </si>
  <si>
    <t>bmDCA9_1541</t>
  </si>
  <si>
    <t>PEDEWAEAIYDYSVQDDDDGDLSFQQGEKIEVLERPSDWWRHECADGKQGLFPGNYVELK--</t>
  </si>
  <si>
    <t>bmDCA9_1542</t>
  </si>
  <si>
    <t>KAGEWAEAPYDYDKIEDDEGDLSFTSGDRIAVFEKPSDWWKHNQAGGRTGLFPKNYVKIK--</t>
  </si>
  <si>
    <t>bmDCA9_1543</t>
  </si>
  <si>
    <t>PDGEEAEALYDFEGEEDDPGDLSFKEGELVIVVDNVSDWWQWTMAWGLVGVFPSSYVEP---</t>
  </si>
  <si>
    <t>bmDCA9_1544</t>
  </si>
  <si>
    <t>NGGERTRAMYDYCSDEDDPNDLSFYANAVIKHLDRISDWWIGQIATGKTGVFPANYVEAM--</t>
  </si>
  <si>
    <t>bmDCA9_1545</t>
  </si>
  <si>
    <t>ATPNQVEALNDLSSPEDDPGDLTFKAGDTIEVTKQSEDWWTGTQANGKSGFFPSNYVEKI--</t>
  </si>
  <si>
    <t>bmDCA9_1546</t>
  </si>
  <si>
    <t>KEKRTAVALYDYEAQEDDDYELSFKAGDTINVV-EDDDWHLGRLANGREGMFPSNYVQSQL-</t>
  </si>
  <si>
    <t>bmDCA9_1547</t>
  </si>
  <si>
    <t>CKHASAAALFDYDAAEDDDNELSFSEGDVINGMQFADDWWQGFLAKGKQGTFPANYVQLQR-</t>
  </si>
  <si>
    <t>bmDCA9_1548</t>
  </si>
  <si>
    <t>FQLVNATALQDYEAAEDDDEELSFFKGAIIWGVDRTDDWWEGEVANGVMGLFPANYVQLI--</t>
  </si>
  <si>
    <t>bmDCA9_1549</t>
  </si>
  <si>
    <t>SHTPCAKALYDYDAEDDDPSDLPFSEGDEIYV-DKSAKWWTGETAMGKKGLFPSNYVEFL--</t>
  </si>
  <si>
    <t>bmDCA9_1550</t>
  </si>
  <si>
    <t>VVSLVDRALYDYRGYEDDPRDLNFYEGDFILIHASKDDWWTGEFAHGQTGLFPHSYVEVV--</t>
  </si>
  <si>
    <t>bmDCA9_1551</t>
  </si>
  <si>
    <t>PPGLK-RALYDYDGADDDDQDLSFAHGDKISTIDQVDDWWTGLFANGACVLSRAAYVCLV--</t>
  </si>
  <si>
    <t>bmDCA9_1552</t>
  </si>
  <si>
    <t>GQGVYATALYDFDAESDDQNVESFKAGDRIVLLERVAIWWTGEAADGGEGLVCASYVERR--</t>
  </si>
  <si>
    <t>bmDCA9_1553</t>
  </si>
  <si>
    <t>GFRRARIALY-FSADSDDEGHLSFSNGDEIKILEHIFEWWQGELAEGRLGVFHASYVKVV--</t>
  </si>
  <si>
    <t>bmDCA9_1554</t>
  </si>
  <si>
    <t>S-LGKDEALYTFEFQNDDEDRLTLDVGDEIITPEVNGGWWKGELANGKVGLFPSSYVEQNAG</t>
  </si>
  <si>
    <t>bmDCA9_1555</t>
  </si>
  <si>
    <t>SPIKQVQ-LYDFEGQEDDGIRLSFGKTDIIKVISQPLDDWMGDLANGTRGLFPSNYVQLLTN</t>
  </si>
  <si>
    <t>bmDCA9_1556</t>
  </si>
  <si>
    <t>ESPNYATKLYDFVAMDDDDSCLSFKRPDIITVLNMADHNWMGDLANGLRGSFPSNYVRRKVD</t>
  </si>
  <si>
    <t>bmDCA9_1557</t>
  </si>
  <si>
    <t>SSEPRVPAPYDYEAQRDDESDLTLKDNDIVTVLTKDGGAWRGE-ANGKSGLFPSNYVIPL--</t>
  </si>
  <si>
    <t>bmDCA9_1558</t>
  </si>
  <si>
    <t>PVPEYVEALYPYDAQEDDHTDLNLRAGEKIEVTVKKKGWWIGMNAVGRSGDFPSNYVKEVMT</t>
  </si>
  <si>
    <t>bmDCA9_1559</t>
  </si>
  <si>
    <t>VDGEWVVALYDYTSAEDDDTDLSFYAGERIEVVEKTSGWWKGYVANERFGWFPANYVKPY--</t>
  </si>
  <si>
    <t>bmDCA9_1560</t>
  </si>
  <si>
    <t>AKGEYAEALYDYDAQEDDDTDLTLQEGARITYIEKSSEWWPGKMAHGDVGLFPANYVKLR--</t>
  </si>
  <si>
    <t>bmDCA9_1561</t>
  </si>
  <si>
    <t>AAGERAVMQYAYQAKEDDKGDLTLAEGDKIEVIEKSSDWWTPRIAGGLEGFFPANYVKLAI-</t>
  </si>
  <si>
    <t>bmDCA9_1562</t>
  </si>
  <si>
    <t>DRGE-ATMLYEYQAAEDDDGDINLQEGEKI-NIEPASDWWTMRCANGQEGLFPASYVKLI--</t>
  </si>
  <si>
    <t>bmDCA9_1563</t>
  </si>
  <si>
    <t>GGGPTAEVQYDYCADEDDDEEIVLQENERVTYIEKPSDRWMGRCANGREGAFPCRYVMLL--</t>
  </si>
  <si>
    <t>bmDCA9_1564</t>
  </si>
  <si>
    <t>SFGLTHTVLYDYDAQEDDDDELTLSQNDSVYHIYD-DDCWSGRNATGQEGVFPPIFVEMCAC</t>
  </si>
  <si>
    <t>bmDCA9_1565</t>
  </si>
  <si>
    <t>A-GKRGTVIKDYVATEDDNDELDLRENEQVRNIPDKDEWWKGVPASGDFGVFPASYVMPHRG</t>
  </si>
  <si>
    <t>bmDCA9_1566</t>
  </si>
  <si>
    <t>AQTKLMRSQVPYEAEKDDPDCINLAEQEPIFVLEACDKWLSGVSAKGFAGYFPANYVEPTSE</t>
  </si>
  <si>
    <t>bmDCA9_1567</t>
  </si>
  <si>
    <t>FQPELVIILYDCEPQIDDAGILPLKEDDVVCVVNK--DWWKGELADSLTGWFPANYVEEYVE</t>
  </si>
  <si>
    <t>bmDCA9_1568</t>
  </si>
  <si>
    <t>IQTSVVVARNDFDAQQDDTGELDLRKGQVIAVRDKEVGWWLGTVAGAKEGWFPSNYVSEIES</t>
  </si>
  <si>
    <t>bmDCA9_1569</t>
  </si>
  <si>
    <t>SLDAWVQPLYAYRSGDDDDDVLNLHASVIIVVYEYKEGWWQG-LADVQVGWFPKAYVQPLTL</t>
  </si>
  <si>
    <t>bmDCA9_1570</t>
  </si>
  <si>
    <t>SLIVRVRAAYDYESADDDLSSLGFEKNDIIHVLSQLEGWWDGDCAGCNVGWFPSNYVEELKK</t>
  </si>
  <si>
    <t>bmDCA9_1571</t>
  </si>
  <si>
    <t>QQTETVVADFDYTAQDDDSTSLSFKEGDDIHVFTRLEGWWDGELANGKRGWFPSNYVKIIDD</t>
  </si>
  <si>
    <t>bmDCA9_1572</t>
  </si>
  <si>
    <t>S-L-WVRAIFDYTEQDDDGTCLSFRRGDIICVLTQGDGWWDGELACGRRGWFPSNYCEQLKG</t>
  </si>
  <si>
    <t>bmDCA9_1573</t>
  </si>
  <si>
    <t>PCVYVVAALYEYREVDDDSTCLIFECGDIIAVVNEDFGWWDGLNAGGKRGWFPSNYTEVGSS</t>
  </si>
  <si>
    <t>bmDCA9_1574</t>
  </si>
  <si>
    <t>PSTCLVFALHHYAGPDDDSTSLTFRRGDVIAVLNKDPGWWDGELATGSIGWFPSNYPTEIED</t>
  </si>
  <si>
    <t>bmDCA9_1575</t>
  </si>
  <si>
    <t>QSKKCVRALHSYALQDDDSTSLSFKTGDIITFLNKDPGWWDGELADGVRGWFPSNYCEEKLV</t>
  </si>
  <si>
    <t>bmDCA9_1576</t>
  </si>
  <si>
    <t>PVQLNVRALFDYSFGDDDSSCSSFKRGDVISLINRHEGWWDGELANGRRGWFPSNYCEQLSN</t>
  </si>
  <si>
    <t>bmDCA9_1577</t>
  </si>
  <si>
    <t>ILSDFVRALHDYHQDDDDSTCLSFRKGDVIVVINQDAGWWDGELADGQRGWFPSNYVTDISD</t>
  </si>
  <si>
    <t>bmDCA9_1578</t>
  </si>
  <si>
    <t>KQPFYVRALDDYKSEDDDVSMLSFNENAVIIVFLQSAGWWDGTLAGHKTGWFPSTYVEEMSD</t>
  </si>
  <si>
    <t>bmDCA9_1579</t>
  </si>
  <si>
    <t>QEKLRVRALYDFVAISDDDTRLSFKKNDIIRVYNRDTGWWYGELANGKRGLFPSRYVQCI--</t>
  </si>
  <si>
    <t>bmDCA9_1580</t>
  </si>
  <si>
    <t>AKHREVKALYPYAAVNDDDNELSFPEGDLIIVVMRVDQWLLGDFA-GKAFLFPPNYVADITH</t>
  </si>
  <si>
    <t>bmDCA9_1581</t>
  </si>
  <si>
    <t>HTMQTARALYDYEAADDDD-EISLNEYDIITDIAFADGWMTGRLAKGKYALFPSNYVELSSK</t>
  </si>
  <si>
    <t>bmDCA9_1582</t>
  </si>
  <si>
    <t>AQSIRARALYDYYAWNDDASEISLKEGDNIEFIGESDNWWQGNLASGAEYLFHNNFVELVSW</t>
  </si>
  <si>
    <t>bmDCA9_1583</t>
  </si>
  <si>
    <t>SGQVRAHVLYAYTADQDDDDEIDLTVGDLVTIIDETLDWWTGEVAQGRVGLFG-NSVEVLDT</t>
  </si>
  <si>
    <t>bmDCA9_1584</t>
  </si>
  <si>
    <t>AYGVRAIVLYDYDADEDDEHEISIRIGEELSNVDCPADWWQGTNALGQSGLFQSNYVRYH-V</t>
  </si>
  <si>
    <t>bmDCA9_1585</t>
  </si>
  <si>
    <t>NKVKRVKFLYDFEAASDDECELSIKEGEINTVTTELYGWWCGINAKGETGMFPGNYVKVVVD</t>
  </si>
  <si>
    <t>bmDCA9_1586</t>
  </si>
  <si>
    <t>TKDILVVVLYDFEGQRDDKSDLPLRAGEIIKVTAKKNYWWRGK-AHGKFGYFPATYVEQLPT</t>
  </si>
  <si>
    <t>bmDCA9_1587</t>
  </si>
  <si>
    <t>AAEEIVEALYDFHGQEDDQGDLYFKTGQVIEILEKTPEWWRGELAMGMQGIFPAAYVYNYC-</t>
  </si>
  <si>
    <t>bmDCA9_1588</t>
  </si>
  <si>
    <t>GPTRRVTALYDFTSQEDDQGDLSFRAGDVILVIDKADRWWRGRIAHSTEGVFPAAYVVYRAA</t>
  </si>
  <si>
    <t>bmDCA9_1589</t>
  </si>
  <si>
    <t>-AETLVRALYDFAAEGDDEGDLGFPEGDIITIIQKSDNWWTGKVADGAEGLFPGSYVGDD--</t>
  </si>
  <si>
    <t>bmDCA9_1590</t>
  </si>
  <si>
    <t>EPPIYVRALYDFARDSDDEGLLDLSAGDVITIISKDWNWKEGELALGKYGIFPVNHVEII--</t>
  </si>
  <si>
    <t>bmDCA9_1591</t>
  </si>
  <si>
    <t>AQDKFVPALYDFEGAEDDDGLLTLKTGDVIVIWNKVTTWYTGEIAGKKPGIFPSNFVEAM--</t>
  </si>
  <si>
    <t>bmDCA9_1592</t>
  </si>
  <si>
    <t>GGPSWAIALYDFDAQEDDPGALKFKKGDVILVTDKCENWDRGKVAGDRTGNFPANFVELG-E</t>
  </si>
  <si>
    <t>bmDCA9_1593</t>
  </si>
  <si>
    <t>DGRAYAVALWHFNGEQDDPGDLSMKKGQKIFITEKSQDWWTGKIANTQEGLFPANYVEIV--</t>
  </si>
  <si>
    <t>bmDCA9_1594</t>
  </si>
  <si>
    <t>LAVLYQIALNDFAGIEDDGGDLALKKGDVIDITQKTDDWWTGKIAKCPEGWFPGNYVQKV--</t>
  </si>
  <si>
    <t>bmDCA9_1595</t>
  </si>
  <si>
    <t>PFVGRAVALYDTQNEQDDLGDIGLIYGDRVSIIEKSDEWWTGEVAHTRFGIFPSNFVQLV--</t>
  </si>
  <si>
    <t>bmDCA9_1596</t>
  </si>
  <si>
    <t>PSLAYATALYACPPLMDDPGDLGHN-GDVVAIIEKSEDWMTGKIARGR-GIFPANFVKVV--</t>
  </si>
  <si>
    <t>bmDCA9_1597</t>
  </si>
  <si>
    <t>TALPYFKALYNQTYDQDDPGDLGSRFGDTIDVTHKQDDWWIGTSANGQTGIFPANYVKMV--</t>
  </si>
  <si>
    <t>bmDCA9_1598</t>
  </si>
  <si>
    <t>KGRFRVPAEYDFDETQDDEGDLSFKEGD-IEVLDENTEWWMG-LAHGKKGIFPSNFVEFD--</t>
  </si>
  <si>
    <t>bmDCA9_1599</t>
  </si>
  <si>
    <t>bmDCA9_1600</t>
  </si>
  <si>
    <t>ASVNLSVAQADFSTMEDDAGDLAFFAGDKIEVTEETEQWDTGRCASGRVGVFPVNHTEKL--</t>
  </si>
  <si>
    <t>bmDCA9_1601</t>
  </si>
  <si>
    <t>EMNPVVEALYPYNHQDDDEGDLSFSK-DIINIIDKTNDWWTGKVANGKQGLFPSNYVEILK-</t>
  </si>
  <si>
    <t>bmDCA9_1602</t>
  </si>
  <si>
    <t>ANITWAIAAYDYNRDDDDPTDLTFKKDEVIQIYEKNNDWWTGQGANGFQGTFPANYVEVI--</t>
  </si>
  <si>
    <t>bmDCA9_1603</t>
  </si>
  <si>
    <t>TYLARARAMYVYSTPDDDPTDDAFAKNDIIKIIKQTDDWWTGEVARGRTGMFPSNYVEVI--</t>
  </si>
  <si>
    <t>bmDCA9_1604</t>
  </si>
  <si>
    <t>CQGCCARALYYYNSDDDDPGDTSFNENDIIIITSESGDWWKGECADGRQGLFPANYVQIL--</t>
  </si>
  <si>
    <t>bmDCA9_1605</t>
  </si>
  <si>
    <t>EG-AVVKALYAYKAAQDDAGEISFASGDIITNYEHIDDWDRGKIAGSQTGIFPGNYVEVI--</t>
  </si>
  <si>
    <t>bmDCA9_1606</t>
  </si>
  <si>
    <t>E-GTQCYALYEYE-QADDDKFLSFPDGAKITVCEMCDDWPHGEYASGKVGAFPSNYVKGD--</t>
  </si>
  <si>
    <t>bmDCA9_1607</t>
  </si>
  <si>
    <t>TQGDTVTALYDYELAEDDDNEKSFPEGAIIKQVEFIDVWWTGPYA-GATGLFPANYVQVLM-</t>
  </si>
  <si>
    <t>bmDCA9_1608</t>
  </si>
  <si>
    <t>EGGPTATALYDYTKAEDDDNELNFPEGAIITADEFVDDWWSGEYAMGQKGLFPSNYVRLV-N</t>
  </si>
  <si>
    <t>bmDCA9_1609</t>
  </si>
  <si>
    <t>MALQQARALYDYTKAQDDDNELS-AEDAIITNYEKPDSWWEGHCANGKKGLFPYNYVHLKDP</t>
  </si>
  <si>
    <t>bmDCA9_1610</t>
  </si>
  <si>
    <t>VAGGIARCLYSCCQEGDDPYELRQEEGDTIVICEEPQEWWHTEYANGSEGAFPASYVQITDL</t>
  </si>
  <si>
    <t>bmDCA9_1611</t>
  </si>
  <si>
    <t>TKEEKAVNLYDYEAMQDDTGDLSLPEGQVWAVIEKSAEWWEGEHADGSVGFFPSSFVQIID-</t>
  </si>
  <si>
    <t>bmDCA9_1612</t>
  </si>
  <si>
    <t>AKEFRCETLYSSQGIDDDPEDLTFVKHTIITVQRQVNGWFRGRLAGGSIGIFPITFVWEIEE</t>
  </si>
  <si>
    <t>bmDCA9_1613</t>
  </si>
  <si>
    <t>YRVMKCRAMFCFAGVQDDSADLAFNKGDIINATNQSNDWWKGEMADGRIGIFPANYVECLDD</t>
  </si>
  <si>
    <t>bmDCA9_1614</t>
  </si>
  <si>
    <t>PEGVKVQAGYSFWGEEDDDTDLGFKKGDEIEILEQSSDWWKGRHANGKVGIFPQNFVKVL--</t>
  </si>
  <si>
    <t>bmDCA9_1615</t>
  </si>
  <si>
    <t>KGEQKVQALVTFDGEEDDQGDLGFKKGDVITRLDRSKIWWRGEVANGKVGIFPAAGVKILQ-</t>
  </si>
  <si>
    <t>bmDCA9_1616</t>
  </si>
  <si>
    <t>RAKLLVKALHSFEGGDDDPGDLAFKVGDIITIWDDSNDWWRGQLADKRNGIFPSYYVEVLPS</t>
  </si>
  <si>
    <t>bmDCA9_1617</t>
  </si>
  <si>
    <t>PQGDYVVALYNFVGRVDDEGDLTFKQGEPIEIVTRTDDWWTGKIARLRTGLFPVTHVMKKRS</t>
  </si>
  <si>
    <t>bmDCA9_1618</t>
  </si>
  <si>
    <t>LQAEKYKALYDFGSQLDDEGDLGFKQGETIDALKKTQDWWTGQIAGGRTGIFPANYVSLLDS</t>
  </si>
  <si>
    <t>bmDCA9_1619</t>
  </si>
  <si>
    <t>TGECRAIALYDYDSDEDDSGDLSFRKGDVITILEKTNDWWKGRIAGGRVGIFFANYVQS---</t>
  </si>
  <si>
    <t>bmDCA9_1620</t>
  </si>
  <si>
    <t>-LLECAIALYKMKAGEDDPGDLGFEKGDVIEIIEKTNDWWRGRIAHNHEGIFPANYVQEIE-</t>
  </si>
  <si>
    <t>bmDCA9_1621</t>
  </si>
  <si>
    <t>VKVPQTIALYDKDGEQDDPGDLSFKKNDIITIIEKWSAWWRGRHANGKEGIFPANYVELNF-</t>
  </si>
  <si>
    <t>bmDCA9_1622</t>
  </si>
  <si>
    <t>PEFPQAKALYDYEGDDDDPGDLGFKKGDIIEITQKENDWWRGKCANGQCGIFPSNYVEEV--</t>
  </si>
  <si>
    <t>bmDCA9_1623</t>
  </si>
  <si>
    <t>KAIPQAKALYDYYGQQDDGGDPTFTKDDIIEIIQKSGTWWLGKIANGKIGIFPSNYVQEL--</t>
  </si>
  <si>
    <t>bmDCA9_1624</t>
  </si>
  <si>
    <t>PDPEYVKATYDYQAQQDDPGDLSFKKNDIIEVTEKEEKWWYGKLANGYLGQFPANYVCEY--</t>
  </si>
  <si>
    <t>bmDCA9_1625</t>
  </si>
  <si>
    <t>FDCEYVWALYDYQAQQDDEGDLSFQKGDMISVVEKTAEWWTGKIANGRVGQFPANYVQEA--</t>
  </si>
  <si>
    <t>bmDCA9_1626</t>
  </si>
  <si>
    <t>PQVGTYIALYRYEAQQDDPGDLSFNEGDSIEISQKTNEWWTGKVANNQWGQFPGNYVQEGNI</t>
  </si>
  <si>
    <t>bmDCA9_1627</t>
  </si>
  <si>
    <t>PRAETAVALYDYEARADDEGDLSFKAGDRIEIVQKTEAWWTGDLANGKQGVFPGNYQQAQ--</t>
  </si>
  <si>
    <t>bmDCA9_1628</t>
  </si>
  <si>
    <t>P-VATVTALYDYRARADDQGERSFKAGDRIQIVQSTDDWWTGKLAGGKQGIF-GNYKQHN--</t>
  </si>
  <si>
    <t>bmDCA9_1629</t>
  </si>
  <si>
    <t>TGVETCTALYDFQAQADDEGDESFKAGDVITIQERTDEWWRGKLANGPEGQFPANYVQLS--</t>
  </si>
  <si>
    <t>bmDCA9_1630</t>
  </si>
  <si>
    <t>-GGEQATALYDFNGQQDDEGDLSFSAGDVISIVSKTDEWWIGKLANGRTGVFPANYVQTI--</t>
  </si>
  <si>
    <t>bmDCA9_1631</t>
  </si>
  <si>
    <t>PKAETAIALYDYEAVEDDDGDLSFKRGDVIVIVEKSAGWWTGECANGPQGLFPANYVQ-Q--</t>
  </si>
  <si>
    <t>bmDCA9_1632</t>
  </si>
  <si>
    <t>PTEFTVKMLYDYNGQPDDSGELEFRTGDIIMCTSKDDGWWAGSCAGGQNGWFPHNYVSKIPF</t>
  </si>
  <si>
    <t>bmDCA9_1633</t>
  </si>
  <si>
    <t>SSEVKVKGWWAYNGHRDDSDDLQFAVGDIIEIVQAENGWWTGRVAKDVSGSFPANYVEELAQ</t>
  </si>
  <si>
    <t>bmDCA9_1634</t>
  </si>
  <si>
    <t>SSGDKAKPLDSYNGCDDDPGDLSFSRGDYIEIVDITDQWWTGR-AGN-NGIFPGNYVTIIEV</t>
  </si>
  <si>
    <t>bmDCA9_1635</t>
  </si>
  <si>
    <t>PTGTKARALWNYEGWEDDCGDLSFEAGDVIEVVF-TADWWTGRVAAGFEGLFPANYVEKIIE</t>
  </si>
  <si>
    <t>bmDCA9_1636</t>
  </si>
  <si>
    <t>PRGEKARALYEYNGQEDDPQDLSFSANDKIEVVEKTSDWWTGRVANGREGLFPANYVEKVI-</t>
  </si>
  <si>
    <t>bmDCA9_1637</t>
  </si>
  <si>
    <t>PGAEHAVASYHFNGQEDDGTDLNFNYNDWIEVVEETNEWWTGRHANGSEGVFPAGMVE-L-P</t>
  </si>
  <si>
    <t>bmDCA9_1638</t>
  </si>
  <si>
    <t>PTCPMVRAITSFNGQWDDSEDLSFSVGDIIEVVSKTNHWWRGRQANGQEGLFPVSTVELLDD</t>
  </si>
  <si>
    <t>bmDCA9_1639</t>
  </si>
  <si>
    <t>QEPPFARALYTFNGSDDDSGDLQFAVGDIIEVLEEVNNWWKGR-ANGKEPIFPTSYVEVIDA</t>
  </si>
  <si>
    <t>bmDCA9_1640</t>
  </si>
  <si>
    <t>AGSPNVKALYDFEGTVDDNDDLSFMAGEVIVVTFHLNEWWRGRKAGAKQGIFPA-QVEILTN</t>
  </si>
  <si>
    <t>bmDCA9_1641</t>
  </si>
  <si>
    <t>AYLPKCTALYNFFMQQDDAGELTFEKGGIIVIVDRSENWWEGECANGSVGIFPGNHVEVL--</t>
  </si>
  <si>
    <t>bmDCA9_1642</t>
  </si>
  <si>
    <t>PTQALCVALWDYPSLGDDDDELCFSAG-EIEVLDRSDQWWKGGYAPGVVGMFPSNFVR-LEE</t>
  </si>
  <si>
    <t>bmDCA9_1643</t>
  </si>
  <si>
    <t>NEQCQVTAKYDYFAQGDDSDELSFLRGDQIQVLDKDYEWWKGRLANGVVGWFPSNYVEPLVP</t>
  </si>
  <si>
    <t>bmDCA9_1644</t>
  </si>
  <si>
    <t>FKCNYAIALYDYEAQQDDMDELSFNAGDHITVLSRIDEWYKGELATGQVGVFP-NYIVVLTS</t>
  </si>
  <si>
    <t>bmDCA9_1645</t>
  </si>
  <si>
    <t>QQLKKAIALFNFTAQQDDSDELSFAWGDMITLTDDSGNWWKGEQAEGKIGIFPSNYTDIL--</t>
  </si>
  <si>
    <t>bmDCA9_1646</t>
  </si>
  <si>
    <t>GGNLDAVALFWFTGEDDDPRELSFRTGAEIEQLDRSSDWWQGKHAGGRRGIFPSSYTEVKP-</t>
  </si>
  <si>
    <t>bmDCA9_1647</t>
  </si>
  <si>
    <t>GGIRRAFALWAYTASTDDVEDLSFREGDIIEVLEYPYDWWRGRLATGYYGNFPEAYVEFADT</t>
  </si>
  <si>
    <t>bmDCA9_1648</t>
  </si>
  <si>
    <t>EAYEWVDALYLYALDDDDPGDLSFQKGDIILVVWRMEQWWTGEIAGGVRGVFPASYVGKLE-</t>
  </si>
  <si>
    <t>bmDCA9_1649</t>
  </si>
  <si>
    <t>QSQWFVKALYDYMGIDDDASSLSFRAGDVINVYPQLEGWWDGTLADDKRGWFPFNYVAWICE</t>
  </si>
  <si>
    <t>bmDCA9_1650</t>
  </si>
  <si>
    <t>FEKLMVKALYDFTADDDDMSFLSFKRGDIIEVVNKLEGWWDGMLAEDQRGWAPSNYRQEIAA</t>
  </si>
  <si>
    <t>bmDCA9_1651</t>
  </si>
  <si>
    <t>PLALFCKALYDYTAKDDDPSWLSFNKSDLIQVVKQEEGWWDGLLANDVRGWAPSNFYSNLTS</t>
  </si>
  <si>
    <t>bmDCA9_1652</t>
  </si>
  <si>
    <t>AVEFQVQALYDYWATDDDPTSNSFRKGSVIQVLKQDEGWWDGQLANGVRGWDPSNYFVVIAH</t>
  </si>
  <si>
    <t>bmDCA9_1653</t>
  </si>
  <si>
    <t>SEWEYVEALYDYDSKADDFTKCSFRAGPVIKVLDKNEGWWDGECANGRVGWFPGNYVEAI-E</t>
  </si>
  <si>
    <t>bmDCA9_1654</t>
  </si>
  <si>
    <t>SSAEVVRALHDFFNTDDDATCTSFRAGFVIRVLSKDEGWWDGELADGQRGWFPTNYVTAIDD</t>
  </si>
  <si>
    <t>bmDCA9_1655</t>
  </si>
  <si>
    <t>EVAEQVSAIHDFEVEDDDKTCLSFRAGQVIHVTKQLPGWWDGLLADHQRGWFPSNFVTAIRT</t>
  </si>
  <si>
    <t>bmDCA9_1656</t>
  </si>
  <si>
    <t>PIIFFVPAKFESNQEDDDTSHLSFRRGDVIEVLTTLEGWWDGLLARGKRGWFPSNMVTPVSK</t>
  </si>
  <si>
    <t>bmDCA9_1657</t>
  </si>
  <si>
    <t>PRIFFVRADDAWNGHDDDQSSLSFRKGDIIEVLTQLPGWWDGLLADDVRGWFPSNYVAPVDD</t>
  </si>
  <si>
    <t>bmDCA9_1658</t>
  </si>
  <si>
    <t>PQKFFVRAMFDFTASDDDLSSLSFRAGDIIEVLTQLPGWWDGLLARGVRGWFPSNYVTPASD</t>
  </si>
  <si>
    <t>bmDCA9_1659</t>
  </si>
  <si>
    <t>NTADFVLAMHMFDAMDDDWTCLSFRQGDIIAVLNKDMGWWDGELAEGKRGWFPSNFVKPPAS</t>
  </si>
  <si>
    <t>bmDCA9_1660</t>
  </si>
  <si>
    <t>VSSKPVRATHDYWTENDDPTCLSFMAGQYIRVLNEDRGWWDGETADGVRGWFPSNFVTSVSG</t>
  </si>
  <si>
    <t>bmDCA9_1661</t>
  </si>
  <si>
    <t>QTCLFVRALHDYRSTDDDHSRLSFEKGDIMRVVNAENGWWDGQIARDERGWFPSNFVERISE</t>
  </si>
  <si>
    <t>bmDCA9_1662</t>
  </si>
  <si>
    <t>SPGFTCWSLYKYKKDDDDESHLSFKAGDVIDVLVLCVGWWAGRLANRK-GWFPSNYVYPIST</t>
  </si>
  <si>
    <t>bmDCA9_1663</t>
  </si>
  <si>
    <t>TMICSAKALYDYKADDDDPTSLSFKEGDILTVYDR-DDWWDGGLATGKVGIFPSNYVDTDTH</t>
  </si>
  <si>
    <t>bmDCA9_1664</t>
  </si>
  <si>
    <t>AVYSSAKALYDYEATDDDPEMLSFREGDIITVTDSSDDWWRGCCAFGKIGMFPANYVTAL-L</t>
  </si>
  <si>
    <t>bmDCA9_1665</t>
  </si>
  <si>
    <t>PTVCQVT-LYDHYEQEDDPGSLQFRKGEYIVVTDKSQDWWQGVVAGGKEGIFPSNYVIIIEM</t>
  </si>
  <si>
    <t>bmDCA9_1666</t>
  </si>
  <si>
    <t>YNGGTERDLYDFDKQEDDTEELTLKKGEKIVVLRFVDHWWKGLCAWWEVGIFPSAYVRLV-R</t>
  </si>
  <si>
    <t>bmDCA9_1667</t>
  </si>
  <si>
    <t>SQIELALQLVDFYAEEDDAGDLSRRAGEKITALERVNDWWQGRNASWRKGIFPANYVTLPNE</t>
  </si>
  <si>
    <t>bmDCA9_1668</t>
  </si>
  <si>
    <t>AKIEWAIELFDFTAEEDDPGDLSFPKGYRIVLVEKVSDWWTGRVADGRYGIFPANYVELEQ-</t>
  </si>
  <si>
    <t>bmDCA9_1669</t>
  </si>
  <si>
    <t>QRIYYAHTLFDLKSCDDDASDLQFRKGDIIRVVQQTWDWWTGCLAGGQEGIFPANYVGKQH-</t>
  </si>
  <si>
    <t>bmDCA9_1670</t>
  </si>
  <si>
    <t>QKVRRVRALYDQEWMDDDPGDLTFKEGDIIEIVEQTDDWWTGMLARGQEGQFPGNYVMEDK-</t>
  </si>
  <si>
    <t>bmDCA9_1671</t>
  </si>
  <si>
    <t>EKAEYVLALYDYNAQDDDVGDLGFKAGARIEVVEETNDWWTGKLANGKQGVFPGNYVKKV--</t>
  </si>
  <si>
    <t>bmDCA9_1672</t>
  </si>
  <si>
    <t>FAGEWAEALYDYTSKDDDPGDLVFKAGKKMQVAKKTHDWWTGLLANGKEGSFPANYVRVL--</t>
  </si>
  <si>
    <t>bmDCA9_1673</t>
  </si>
  <si>
    <t>EAGEWAEALYDYAAQGDDDDDLVMKYGQRILIQKKTSDWWTGEIANGKKGVFPGSYVELL--</t>
  </si>
  <si>
    <t>bmDCA9_1674</t>
  </si>
  <si>
    <t>MRVEQANALYKYASDDDDPDDLPIQAGEVIVIQEKTNDWWTGRNANGWQGVFPAHYVKRI--</t>
  </si>
  <si>
    <t>bmDCA9_1675</t>
  </si>
  <si>
    <t>ERIEYARALWDYQSTDDDAGDLSFRANEVICIIEATNDWERGSIANGREGIFPANFVEVL--</t>
  </si>
  <si>
    <t>bmDCA9_1676</t>
  </si>
  <si>
    <t>EGV-KAEACYDNNADNDDEGDLSFKTGDVITIIEKTEDWWKGSIAGGRKGMFPANYVEFVTS</t>
  </si>
  <si>
    <t>bmDCA9_1677</t>
  </si>
  <si>
    <t>QNVAKAKAIFSYEAGQDDAGDLTFIEGDRITLIE-SNDWYKGSLAGGVEGQFPANYVEVIEF</t>
  </si>
  <si>
    <t>bmDCA9_1678</t>
  </si>
  <si>
    <t>GQGLVAKALYSYDAGFDDPGDLSFAEGDRIILIEKINDWWKGTTAHGKEGIFPATYVEVQLP</t>
  </si>
  <si>
    <t>bmDCA9_1679</t>
  </si>
  <si>
    <t>EGEVRALALYDYDSDEDDDGDLSFKEGTIITIVEQSNDWWKGSYAGDTVGNFPASYVELITE</t>
  </si>
  <si>
    <t>bmDCA9_1680</t>
  </si>
  <si>
    <t>bmDCA9_1681</t>
  </si>
  <si>
    <t>PPVQYYPALYNYSWQGDDKRDLSFEQGDRIEAIEFTNEWWTGRLARNREGVFPKNYYEVVVS</t>
  </si>
  <si>
    <t>bmDCA9_1682</t>
  </si>
  <si>
    <t>DELNLARAIFAFAAQDDDRDGLSLQEGDHITIIEKVMGWWKGRCAGGFEGLFPSNYLEPVEN</t>
  </si>
  <si>
    <t>bmDCA9_1683</t>
  </si>
  <si>
    <t>ALGAAAVARYTYEAQEDDEGELSFEEGEEIEHLEVSGDWWKGRFAHGYEGIFPANYIELAGD</t>
  </si>
  <si>
    <t>bmDCA9_1684</t>
  </si>
  <si>
    <t>DKGECAVVIYSYEASSDDEFELNHAEGEELCVFELFEGWWKVRNADGEVGVVPASYLELA-D</t>
  </si>
  <si>
    <t>bmDCA9_1685</t>
  </si>
  <si>
    <t>ADGEAAEASYRYDARGDDPTELRIYEDERVWEIER-SEWWKPEAANGRAGYVPASYVKLSYD</t>
  </si>
  <si>
    <t>bmDCA9_1686</t>
  </si>
  <si>
    <t>PRGEAALAKYDFKADNDDEDELGAAAGETLVVLERESEWWRAEQAEGDSGVVPSAYLELS-S</t>
  </si>
  <si>
    <t>bmDCA9_1687</t>
  </si>
  <si>
    <t>GSVECVVALYDFAPTNDDLDELPVAAGELLRVLSR-PEWWICEIALGRRGVVPSSYVQSTVG</t>
  </si>
  <si>
    <t>bmDCA9_1688</t>
  </si>
  <si>
    <t>EGNFK-YAAHDYAGGGDDDDELNFTQGQPFVVVDTKDGWWEAESAHGLRGLVPSAYLAKVE-</t>
  </si>
  <si>
    <t>bmDCA9_1689</t>
  </si>
  <si>
    <t>RTLKVWVAVYDYDASTDDQDELSFLENEHLWIIDD-EEWWEARTADGVEGYVPANYGEFIKP</t>
  </si>
  <si>
    <t>bmDCA9_1690</t>
  </si>
  <si>
    <t>DKIKTVRALYDYEAQSDDVDELSFKEGEVLHDIEKKGDWWKKNNARGQTGLIPRNYVEPHA-</t>
  </si>
  <si>
    <t>bmDCA9_1691</t>
  </si>
  <si>
    <t>KAGETVPALYDYVAQADDEGDLSFAENEILVSIDRTQDWWTRGSAHSKAGYFPVNYVQFNR-</t>
  </si>
  <si>
    <t>bmDCA9_1692</t>
  </si>
  <si>
    <t>SQMEYAVALYDYEADADDYGDLGFNEGDT-CVGERTDEWWTQHIADGRQGSFPANYVQLL--</t>
  </si>
  <si>
    <t>bmDCA9_1693</t>
  </si>
  <si>
    <t>APAEMATALYDYVACADDDIDLSFKEGDRITVIGRTSDWE-AEQATGVRMLVPGNYIRLK--</t>
  </si>
  <si>
    <t>bmDCA9_1694</t>
  </si>
  <si>
    <t>VGEYQAEALYDYHAEGDDPDELTLKEGQRLWIVGDTSDWLGAEKADGRQKLVPANYLQKQ--</t>
  </si>
  <si>
    <t>bmDCA9_1695</t>
  </si>
  <si>
    <t>LEGVTATALYDYDADGDDPDELTFKEGARLFIVDRTDDWWKYEFANGVEELVPAMYLEVK--</t>
  </si>
  <si>
    <t>bmDCA9_1696</t>
  </si>
  <si>
    <t>GAPGSMIALYWYDADDDDEDELTFTEGAIHTEVDQSDDWWFGINARGKVFLVPVCYAEELE-</t>
  </si>
  <si>
    <t>bmDCA9_1697</t>
  </si>
  <si>
    <t>AAQHGAKILYTYYALNDDEDELTVNEGWRVNKIDDSSDWWKCENAYGGVFLVPASYLECQES</t>
  </si>
  <si>
    <t>bmDCA9_1698</t>
  </si>
  <si>
    <t>GNSVQAKALYDYEASNDDPDEISSREGTMVTVIDQVEDWWKAEQADFVVNIVPCAYLEEIED</t>
  </si>
  <si>
    <t>bmDCA9_1699</t>
  </si>
  <si>
    <t>HWGVAAIVLYTYEAATDDPDEVSVSEGDKLSIVDTSDDWWLCEQAALKVFYVPMAVLEVFEF</t>
  </si>
  <si>
    <t>bmDCA9_1700</t>
  </si>
  <si>
    <t>PSGERALVLYAYEAQTDDDNEISLQEEENLIIVMPKGQGW-VMVAKEETGFAPANYLQLNTN</t>
  </si>
  <si>
    <t>bmDCA9_1701</t>
  </si>
  <si>
    <t>APEAQAKPLYLYEAQGDDDEEVSFTENEILTAYDSSGKWWYVRTADGEYEFAPTTYLITKEP</t>
  </si>
  <si>
    <t>bmDCA9_1702</t>
  </si>
  <si>
    <t>PAQHIARALYSYQAATDDAEEISIYEDEQLDLFDDFGIWWKVRKARHEFGFAPSNYLDLETS</t>
  </si>
  <si>
    <t>bmDCA9_1703</t>
  </si>
  <si>
    <t>VLSICLLSLYAYEAEDDDPNEISISKGEILVLSDHGGKWWFVQKADTTSGIAPSNYLKNI-P</t>
  </si>
  <si>
    <t>bmDCA9_1704</t>
  </si>
  <si>
    <t>LVLGHYERLFPYTATDDDENEVSLAKGPILDILDNRGKWWQVKKADSTDGFAPSNYLAPLRL</t>
  </si>
  <si>
    <t>bmDCA9_1705</t>
  </si>
  <si>
    <t>TNGEQAMAYGDYKATLDDIGEIPVKKDEHLLIVQREGEWWTVRKADGDVGMVPATYLKLLAD</t>
  </si>
  <si>
    <t>bmDCA9_1706</t>
  </si>
  <si>
    <t>SSIELVHATGDFTAQWDDEVTLMVRYGDVVQGLDKVDSWWQVKLADGRIGFVPATYVEVHSE</t>
  </si>
  <si>
    <t>bmDCA9_1707</t>
  </si>
  <si>
    <t>GDPYNGVVTYDFEATSDDDYEVSLVEGEKVFVLEKDDGWWQVYNANGEMGLLPANYYELLPE</t>
  </si>
  <si>
    <t>bmDCA9_1708</t>
  </si>
  <si>
    <t>PAGKKMSAIYSYEAATDDDSECSLPENEEVYVIEFGNEWILVSNASGLSGFWPRSYKEFIEE</t>
  </si>
  <si>
    <t>bmDCA9_1709</t>
  </si>
  <si>
    <t>VPGKKTKACYDYSQATDDDEEISMSEGEEFQVYDC-DDWILVCDAKPAYGFMPASILERRY-</t>
  </si>
  <si>
    <t>bmDCA9_1710</t>
  </si>
  <si>
    <t>GSVEKAKALYDYWHSPDDEGKLSIAEGDQGNVTDTSDEWLEVGEAKDEIGLVPASYLETFD-</t>
  </si>
  <si>
    <t>bmDCA9_1711</t>
  </si>
  <si>
    <t>YEEPKAKALYYYHAANDDDDVLSVDEGEETYVFIKSDEWWKGRAAGNVEGLVPANYVEIQAP</t>
  </si>
  <si>
    <t>bmDCA9_1712</t>
  </si>
  <si>
    <t>LHTTVAKAIYHYDAQGDDAGELSINEGPKYEVVEKSDEWWKVTDARYQELLVPAAYVEESSA</t>
  </si>
  <si>
    <t>bmDCA9_1713</t>
  </si>
  <si>
    <t>EWVRPYKMIYMYQASGDDDSEISVARGHEPMVYGPDDGWTMVVSALGLEGLVPTTYPEANAA</t>
  </si>
  <si>
    <t>bmDCA9_1714</t>
  </si>
  <si>
    <t>ASSVTGRMLYDYFAAGDDALEVSVSEGEEL-VIEPDDGWTKVQKAGNGEGLVPWSYMEAGTP</t>
  </si>
  <si>
    <t>bmDCA9_1715</t>
  </si>
  <si>
    <t>SSLQKGKMLYAYEASDDDYLEVTVTEDAEVVIVEPDNGWMKVRAAAGGEGLVPASYVEKLPA</t>
  </si>
  <si>
    <t>bmDCA9_1716</t>
  </si>
  <si>
    <t>GKVQKGKVVYDYQANGDDQFELTVHEDDHVEIVEPDGGWVKVHWAVGIYGLVPASYVEKLQD</t>
  </si>
  <si>
    <t>bmDCA9_1717</t>
  </si>
  <si>
    <t>SNKKKGKMHYMYKDGCDDIEEVNVFEGDEVSIVEPDSGWIKVRSAGRKCGLIPSAYVELVAA</t>
  </si>
  <si>
    <t>bmDCA9_1718</t>
  </si>
  <si>
    <t>SHEPSGKMAYGYAAGEDDADEATVSEGDEVV-VEDDNGWYKVQCAGGKTGLVPAFYVETQGG</t>
  </si>
  <si>
    <t>bmDCA9_1719</t>
  </si>
  <si>
    <t>RTGPSMKHLYEYLKNGDDDDEVTAKEGREVVIIEPDDGWMKVEGAHGKVGLVPAAYVEPAAA</t>
  </si>
  <si>
    <t>bmDCA9_1720</t>
  </si>
  <si>
    <t>TGYRKGKMLYDYDIHGDDDDEVTVTEGDPVVVLEPDDGWTKVRNAGGHVGLVPAAYVEQTPA</t>
  </si>
  <si>
    <t>bmDCA9_1721</t>
  </si>
  <si>
    <t>SNEALGKMLYTKQANGDDAGQVGVKEGDEVVVVEPDGGWVKVRVAGSGEGLVPASYVEVTPT</t>
  </si>
  <si>
    <t>bmDCA9_1722</t>
  </si>
  <si>
    <t>SDEIKGKMLY-YEASGDDDGTVSVSEGKEVTIVEPDGGWVKVRAAGFIEGLVPASYVEIIAD</t>
  </si>
  <si>
    <t>bmDCA9_1723</t>
  </si>
  <si>
    <t>AREQDGKMLYRYDAAGDDEGTITVQEGREVVPIEPDTEWMKVRAAGQLEGLVPASYVELIDA</t>
  </si>
  <si>
    <t>bmDCA9_1724</t>
  </si>
  <si>
    <t>DEEKKGKMLYDFDATGDDEGCVSVQEGDTVVIIEPDEEWTKVRHAGKGEGLVPASYVEVADA</t>
  </si>
  <si>
    <t>bmDCA9_1725</t>
  </si>
  <si>
    <t>SHESKGKMLYTFHAQGDDEGDLSVDEGDEVVIYEPDDEWIKVR-AGYSEGVVPASYVEIPPL</t>
  </si>
  <si>
    <t>bmDCA9_1726</t>
  </si>
  <si>
    <t>SVEHKGKMLYAFQGQGDDEGELSVDEGAEFIVVEPDDGWVVVRVAGYGEGLVPASYVEAQPG</t>
  </si>
  <si>
    <t>bmDCA9_1727</t>
  </si>
  <si>
    <t>FAEVKGKMLYHYEAQGDDDDEVSVSEGDELYLLDPDDGWTLVRTAGSKEGLVPTSYIEATAA</t>
  </si>
  <si>
    <t>bmDCA9_1728</t>
  </si>
  <si>
    <t>ASEQKGKMLYKYQAQGDDDDEVTVPEGREVVIIRPDDGGTRVRKAGSKTGVLPAAYLEPTPM</t>
  </si>
  <si>
    <t>bmDCA9_1729</t>
  </si>
  <si>
    <t>GEEPKGKMLYDYEAEGDDDDEVTIQEGREVVIVEPDEGWTVVIDAGTHEGNVPTSYIEALPG</t>
  </si>
  <si>
    <t>bmDCA9_1730</t>
  </si>
  <si>
    <t>SGETKGKMGYSFEASGDDAGEYTVTEGDEVVLVEPDDGWAKVSAAGYREQIVPQSYVETDSA</t>
  </si>
  <si>
    <t>bmDCA9_1731</t>
  </si>
  <si>
    <t>DDERKMKMIYSFEGSGDDAGELSVPEGAELTVYEPDDGWRKVESAGQHEFLVPAWYLEAAPA</t>
  </si>
  <si>
    <t>bmDCA9_1732</t>
  </si>
  <si>
    <t>LQEEKAKMIYGYENSGDDPAELTVPEGREVVIPEPDDGWCKVRQAGYKEFLVPAAYIEQTTA</t>
  </si>
  <si>
    <t>bmDCA9_1733</t>
  </si>
  <si>
    <t>KQEPKGKMIYAWTATGDDADELTVGEGLEITIVEPADGFVKVRQAGGVEFLVPAAYLEMVIS</t>
  </si>
  <si>
    <t>bmDCA9_1734</t>
  </si>
  <si>
    <t>VDERKGCMLYQYDGGGDDAGEVSVQEGRELVILEPDLGWLKVRAAGSEEGLVPTTYWEIAAA</t>
  </si>
  <si>
    <t>bmDCA9_1735</t>
  </si>
  <si>
    <t>GNEKTGKMLYYYTGNGDDNGEVTVAEGREVVILEPDGGWMKVRAAGYREGLVPADYVEQTTA</t>
  </si>
  <si>
    <t>bmDCA9_1736</t>
  </si>
  <si>
    <t>GYEQKGFMLYDYTANGDDADEISVSEGKEVVIYEPDTGWVKVRGAGYKEGLVPAIYVETAAA</t>
  </si>
  <si>
    <t>bmDCA9_1737</t>
  </si>
  <si>
    <t>WAEPKGKMLYEYTASGDDNDEVTVAEGTEVVILEPDLGWTKVRAAGYKEGMVPTSYLEIGPA</t>
  </si>
  <si>
    <t>bmDCA9_1738</t>
  </si>
  <si>
    <t>SSEPKGKMLYPYDATGDDPGEMTVTEGSEVVIFEPDDGWIKVQAAGHKEGLVPTSYIEICNA</t>
  </si>
  <si>
    <t>bmDCA9_1739</t>
  </si>
  <si>
    <t>SAEPKGKMLYP-DATGDDNEEVTVQEGRDVVIVEPDGGWIKVKAAGSKEGLVPTAYIEILAA</t>
  </si>
  <si>
    <t>bmDCA9_1740</t>
  </si>
  <si>
    <t>RSEKGMKMIAAYEAQGDDDDE-TVQEGDEVIIKEPDDGWTKVKNATGKEGLVPTTYLEKLGG</t>
  </si>
  <si>
    <t>bmDCA9_1741</t>
  </si>
  <si>
    <t>EVEPKAKWLYAYEASGDDHHELTVSEERTVVIVEPDDGWTKVEAAGGKEGLVPTSYLEIIKS</t>
  </si>
  <si>
    <t>bmDCA9_1742</t>
  </si>
  <si>
    <t>KFEQKYQMLYAYEASGDDDVELSVSEGFVVSMLEPDDGAVKVTAAGGREGLVPASYVEEVPW</t>
  </si>
  <si>
    <t>bmDCA9_1743</t>
  </si>
  <si>
    <t>GDEQKTKMLYAFEAWGDDIDELTVFEGREVTVLEPDDGWTKVCDAHGKEGVVPASYVEYTPA</t>
  </si>
  <si>
    <t>bmDCA9_1744</t>
  </si>
  <si>
    <t>SSKQKGKMLYYYDAAGDDDGEITVCEGDEVTIIDPDDGWTKHKDAGGAEGWVPAPYVEANAD</t>
  </si>
  <si>
    <t>bmDCA9_1745</t>
  </si>
  <si>
    <t>LNGPKGKMLYDFDASGDDDDEATVHEGEEVIIVEPDDGWAKIKNASGVEGMVPTSYLEIVPE</t>
  </si>
  <si>
    <t>bmDCA9_1746</t>
  </si>
  <si>
    <t>bmDCA9_1747</t>
  </si>
  <si>
    <t>RN-PKGKMWYA-DATGDDDGELTVSEGKEVVVLEPDDGWVKIGDAGQLEGLVPASYLECQA-</t>
  </si>
  <si>
    <t>bmDCA9_1748</t>
  </si>
  <si>
    <t>EGGEKGETIYDFEASGDDEDELTVYEGRELTNIEPDDGWMKARAAGVKEGLVPAVYWEITSA</t>
  </si>
  <si>
    <t>bmDCA9_1749</t>
  </si>
  <si>
    <t>SKENCGVMMYDFEGQGDDGKELTVKEGEE-VVVEPDDGWVKVRMAGHRTGLVPASYV-ATST</t>
  </si>
  <si>
    <t>bmDCA9_1750</t>
  </si>
  <si>
    <t>SSECKGVMLYDF-TSSDDAH-LQVSEGYEVIILGPDFGWYKVRDAGGQSGLVPASYVSARAE</t>
  </si>
  <si>
    <t>bmDCA9_1751</t>
  </si>
  <si>
    <t>LSEQKGSMLYAFVGSSDDCDTMSVAEGREVVILEPDTGWIMVRAAGIKEGLVPASYVEVVEA</t>
  </si>
  <si>
    <t>bmDCA9_1752</t>
  </si>
  <si>
    <t>SSECKGKMLYAFEAGNDDDDILSVAEGREVEVIEPDDMWIKVRMAGGKEGLVPASYVELTDA</t>
  </si>
  <si>
    <t>bmDCA9_1753</t>
  </si>
  <si>
    <t>RKQPKGRMLYDFDASGDDDGETTVKEGREITILEPDDGWVKVRAAGGKEGLVPATYIELIGA</t>
  </si>
  <si>
    <t>bmDCA9_1754</t>
  </si>
  <si>
    <t>SAEPMGRMAYDFEANGDDWGELTVAEGREVVILEPDDGWIKCRAAGKKEGLVPAAYIELDPA</t>
  </si>
  <si>
    <t>bmDCA9_1755</t>
  </si>
  <si>
    <t>SFEPKGKMLYFFPANGDDDGELSVTEGEEIVVLEPDTGWVKIRAAGSKEGLVPTAYIEIHIF</t>
  </si>
  <si>
    <t>bmDCA9_1756</t>
  </si>
  <si>
    <t>AQEPKGKMLYLFTGGGDDDGELSVADGREVAVLEPDDGWTKERAAGYPEGLVPTSYIEI-AA</t>
  </si>
  <si>
    <t>bmDCA9_1757</t>
  </si>
  <si>
    <t>SSEQYGKMLYGFHQSGDDDGEPGVKEGREVVVLEPDDGWVKIRAAGGPEGLVPASYIETRPP</t>
  </si>
  <si>
    <t>bmDCA9_1758</t>
  </si>
  <si>
    <t>SDEQKGYMLFPFNASGDDPWELSVKDGSEVVILEPDDGWVKVRAAGYAEGLVPLSYLDVLTA</t>
  </si>
  <si>
    <t>bmDCA9_1759</t>
  </si>
  <si>
    <t>SSEQKGKMLYAFEAGGDDEGEVTVTIGRHVVVLEPDTGWAKVRAAGRKEGLVPATYLEKVPE</t>
  </si>
  <si>
    <t>bmDCA9_1760</t>
  </si>
  <si>
    <t>YSEPKGKMLYDYMAVGDDDFEVNVAEGAEVTILEPDDGWVKVRRAGFKEG-VPREYNEYLPA</t>
  </si>
  <si>
    <t>bmDCA9_1761</t>
  </si>
  <si>
    <t>KDEPKGKMLYGGAANGDDPFEVTVAEGEEVVLLEPDDSWVKVRAASHKEGLVPTSYIEIVST</t>
  </si>
  <si>
    <t>bmDCA9_1762</t>
  </si>
  <si>
    <t>SGEPKGKMLYPNDANGDDEGEVTVQEGTEVVILEPDDGWMKVRAAGSSEGLVPASYIEHEAR</t>
  </si>
  <si>
    <t>bmDCA9_1763</t>
  </si>
  <si>
    <t>SEEPKGKMLYTYQANGDDDGEVIVAEGREVVLLEPDNGWIKVRAAGYKEGLVPASYIEILPD</t>
  </si>
  <si>
    <t>bmDCA9_1764</t>
  </si>
  <si>
    <t>SSEPKGKMLYDFWATGDDDGEVSVNEGREVVLLEPDDGWVKVRAAGYKEGLVPASYLEIINT</t>
  </si>
  <si>
    <t>bmDCA9_1765</t>
  </si>
  <si>
    <t>ESKPKGKMLYDYEASGDDDGEVSGDEGKECVILEPDDGWVKVKKAGTGEGLVPACYIEKIED</t>
  </si>
  <si>
    <t>bmDCA9_1766</t>
  </si>
  <si>
    <t>PEEPRGKMLYDPEASGDDDGEISVSEGKDVVIIEPDDGWTKVGAAGSKEGLPPAAYVELLGA</t>
  </si>
  <si>
    <t>bmDCA9_1767</t>
  </si>
  <si>
    <t>KHEQQGKMLYPTQAKGDDDTELSVQAGREVVIVEPDMGWWKVRDAGGREGLVPASYV-ITEN</t>
  </si>
  <si>
    <t>bmDCA9_1768</t>
  </si>
  <si>
    <t>KSEPKGRMLYSFVAWGDDAWEMSVFDWVEVTVLEPDDGWVKCR-AGSREGLVPASYVEPWPT</t>
  </si>
  <si>
    <t>bmDCA9_1769</t>
  </si>
  <si>
    <t>SGEPKGRMLYCFEASGDDWFEVSVSDFREVMILEPDGGWTKVRNAGSKEGLVPTSYLEALNS</t>
  </si>
  <si>
    <t>bmDCA9_1770</t>
  </si>
  <si>
    <t>PSEPSGKMLYDFDATGDDDFEVSVSNLTEVHLLEPDDGWVMVRAAGYREGLVPTSYLEIAAA</t>
  </si>
  <si>
    <t>bmDCA9_1771</t>
  </si>
  <si>
    <t>PSHPKGKMLYNFQASGDDNDELSVAKGDTVTLLEPDDGWIKVRAAGYEEGIVPASYLERCNA</t>
  </si>
  <si>
    <t>bmDCA9_1772</t>
  </si>
  <si>
    <t>ASEPKGKMLYAFPGSGDDAEELSVDEGAEVTGLEPDDGWVKVRAAGYREGLVPASYVEPEDD</t>
  </si>
  <si>
    <t>bmDCA9_1773</t>
  </si>
  <si>
    <t>SGEPKGKMLYSFQARGDDDGEVIVAEGLEVVLMEPDGGWVKVRAAGTGEGLVPASYIEVTAP</t>
  </si>
  <si>
    <t>bmDCA9_1774</t>
  </si>
  <si>
    <t>SLEQKGKMLYSYAANGDDEGELSVVEGKEVVIVEPDGEWTKVRSAGYYEGLVPTSYCEIVDG</t>
  </si>
  <si>
    <t>bmDCA9_1775</t>
  </si>
  <si>
    <t>SAEQRGKMLYAYTAHGDDDGESTVHEDFEVIISEPDGGWTKVRKAGGKEGMVPTTYHELLST</t>
  </si>
  <si>
    <t>bmDCA9_1776</t>
  </si>
  <si>
    <t>SSGPAGKMLYAYEAEGDDDGEITVGEPRDVYLLEPDGGWTKVRNANGMEGVAPTSYIELVPT</t>
  </si>
  <si>
    <t>bmDCA9_1777</t>
  </si>
  <si>
    <t>SNEPKGKMLYAFDANGDDDMEATVAQGRPVVVLEPDGGWTKVRIAGDHEGGHPMSYLESDPT</t>
  </si>
  <si>
    <t>bmDCA9_1778</t>
  </si>
  <si>
    <t>QGEKRGKMLYKFHATGDDDGELTVNVGREVVLLEPDGGWVKVR-AGYPEGLVPTSYLECIFT</t>
  </si>
  <si>
    <t>bmDCA9_1779</t>
  </si>
  <si>
    <t>KEEPDGKMLYQFEASGDDTGEHTVAEGREVVLLEPDDSKIKVRAAGE-EGFVPASYVEITSR</t>
  </si>
  <si>
    <t>bmDCA9_1780</t>
  </si>
  <si>
    <t>SEEQKALMLYDYQAGGDDEGEVTVAEGRNVVLLNPDDRGWKVRDAHGVEGWVPASYINTHAA</t>
  </si>
  <si>
    <t>bmDCA9_1781</t>
  </si>
  <si>
    <t>APIWK-VMLYDF-ASGDDDDEVTVKEGREVKILDPDDGGVKVRAAGSKEGLVPTSYIEALGL</t>
  </si>
  <si>
    <t>bmDCA9_1782</t>
  </si>
  <si>
    <t>TDGPKAEMLYDFTAIGDDDDE-TVKEGSLVILLEPDDGWTKVRAASGKEGMVPTAYIDIKAE</t>
  </si>
  <si>
    <t>bmDCA9_1783</t>
  </si>
  <si>
    <t>PADPKGVMLYDFEALGDDEGEVTIVEGEELIILEGDDGWWLVRAAGYGEGCAPSNYVEIHPI</t>
  </si>
  <si>
    <t>bmDCA9_1784</t>
  </si>
  <si>
    <t>PAEPKGVALYDFNAQGDDEGEVTVREGKELIILDYEDGWWKIRAAGYSEGLIPSTYVEELRT</t>
  </si>
  <si>
    <t>bmDCA9_1785</t>
  </si>
  <si>
    <t>SREPVGKILYDYEATGDDNDEVTVKEGREVSIIEPDSGWWKVRKAGYVEGVVPAAYSEGAAT</t>
  </si>
  <si>
    <t>bmDCA9_1786</t>
  </si>
  <si>
    <t>TAIKLGKILYPYEAQGDDEGELTVTEGRIVVILEPDDGWIKVRFAGYKEGLVPAAYVEIIAE</t>
  </si>
  <si>
    <t>bmDCA9_1787</t>
  </si>
  <si>
    <t>TEVAKGKDLYDYEAAGDDEIEINVREGDEVEVAEPDEGWSKVRRAGYVEGLAPAAYLEIVEA</t>
  </si>
  <si>
    <t>bmDCA9_1788</t>
  </si>
  <si>
    <t>DHGKKGKMLYAYEAGGDDDDEVTVQEDREVINFEPDEGWVKVRAAGYKEGLAPTSYVEITRN</t>
  </si>
  <si>
    <t>bmDCA9_1789</t>
  </si>
  <si>
    <t>SMHPKGKMLYPYEAAGDDDGEVTVAEDREVVVLEPDKGWTKVRAAGGKEGL-PASYVEILST</t>
  </si>
  <si>
    <t>bmDCA9_1790</t>
  </si>
  <si>
    <t>GKKPKGKMLYTFDAGGDDDGEVTVKEGDEVVILEPDDGWVKVRAANYGEGLVPASYLELAPD</t>
  </si>
  <si>
    <t>bmDCA9_1791</t>
  </si>
  <si>
    <t>APEQRGKMLYAFDAQGDDSGEVTVAEGREVVLLEPDSGWVKVRAAKYKEGLVPASYVETAAT</t>
  </si>
  <si>
    <t>bmDCA9_1792</t>
  </si>
  <si>
    <t>SKEQTGIMLYCNDACGDDEGEISVYEGERVVQIEPDNGWIKVRAAGYKEGVVPASYSEHGDT</t>
  </si>
  <si>
    <t>bmDCA9_1793</t>
  </si>
  <si>
    <t>ASEQRGFMLYTFDATGDDEGELTVAEGREVVILEPDDEWMKVRAAGTLEGLVPASYVEMTPT</t>
  </si>
  <si>
    <t>bmDCA9_1794</t>
  </si>
  <si>
    <t>QSEPKGKMLYFYEAMGDDEGEATVYEGREVVVLEPDNGWWKVWAAGIKEGLVPASYIELLIP</t>
  </si>
  <si>
    <t>bmDCA9_1795</t>
  </si>
  <si>
    <t>GPYAKGKMLYEYFASGDDEGETSIDEGREVTVLEPDDGW-KVKAAGYKEGLVPTSYVEFDKS</t>
  </si>
  <si>
    <t>bmDCA9_1796</t>
  </si>
  <si>
    <t>bmDCA9_1797</t>
  </si>
  <si>
    <t>GAGPRAKMLYEYDANGDDDGEVFVSEGIEVWMLEPDDGWTKVRAATNKEGLVPAAYVEAIEA</t>
  </si>
  <si>
    <t>bmDCA9_1798</t>
  </si>
  <si>
    <t>ISEPRGKMLYAYTANGDDAGELTVIEGRDVTILEPDDGWWKVRAAGGNEGLVPAAYLEEVAA</t>
  </si>
  <si>
    <t>bmDCA9_1799</t>
  </si>
  <si>
    <t>QHEQSGKMLYAYEARGDDNGEVTVVEWDTVLILEPDDGWVKVRAAGYGEGLVPADYIELSST</t>
  </si>
  <si>
    <t>bmDCA9_1800</t>
  </si>
  <si>
    <t>KSEPKGKMLYTYEATGDDEGEVTVAEGRSVGILEPDDGWWKVKAAGYKEGLVPATYIEEIAA</t>
  </si>
  <si>
    <t>bmDCA9_1801</t>
  </si>
  <si>
    <t>TSEPMGKMLYAYDAQGDDEGEVTVQEGRAVIMLEPDDGWVKVRTAGYKEGLVPASYVEVTPA</t>
  </si>
  <si>
    <t>bmDCA9_1802</t>
  </si>
  <si>
    <t>ESEPRGKMLYDYEANGDDDGEVTVAEGKEVYTLEPDDGWVKVRAAGENEALVPASYIEAVPA</t>
  </si>
  <si>
    <t>bmDCA9_1803</t>
  </si>
  <si>
    <t>CPEPKGKMLYEYTAAGDDDDEVTVSEGTEVTELEPDDEWIKVRAAGSKERLVPAAYIEILPA</t>
  </si>
  <si>
    <t>bmDCA9_1804</t>
  </si>
  <si>
    <t>EREKKGKMLYGYEATGDDEGELTVSEGREVVILEPDDGWSKVRAAGYGELLVPAAYVEMQAG</t>
  </si>
  <si>
    <t>bmDCA9_1805</t>
  </si>
  <si>
    <t>AGEPKGKMEYQFMAIGDDNGEVTVSEGREVVILEPDDGWWKVRTAGYKEGLVPTSYIEITWY</t>
  </si>
  <si>
    <t>bmDCA9_1806</t>
  </si>
  <si>
    <t>ESEPKGKMHMIFQANGDDPGEPGVSEGRVVTLLEPDDGWVKVRSAGYKEGLVPTSYLE-LKL</t>
  </si>
  <si>
    <t>bmDCA9_1807</t>
  </si>
  <si>
    <t>SEEPMGKMLYSYEAVGDDSGEISVGEGGEVIQVEPDGGWVKVRGAGYKEGLVPASYLELVHT</t>
  </si>
  <si>
    <t>bmDCA9_1808</t>
  </si>
  <si>
    <t>LSGQVGKMLRTFVARGDDETEISVDDGPEVVILEPDKGWVKVRHAGGKEGLVPASYLECVPA</t>
  </si>
  <si>
    <t>bmDCA9_1809</t>
  </si>
  <si>
    <t>RCHPKCKMLYSFLARGDDDGELSVQEGEEVVILEGD-GWTKVRKANGGEGLVP-SYLEEIQA</t>
  </si>
  <si>
    <t>bmDCA9_1810</t>
  </si>
  <si>
    <t>ESTPKGKALFSFEAESDDDFELSVKEGEEVRILEQDDGWVKICNARGGEGLVPCSYKEVTDQ</t>
  </si>
  <si>
    <t>bmDCA9_1811</t>
  </si>
  <si>
    <t>PSRPSGKVLYDFDATSDDPFELSVAEGTSVHVLEDDDGWVKCADASGGKGLVPTSYLEKS-G</t>
  </si>
  <si>
    <t>bmDCA9_1812</t>
  </si>
  <si>
    <t>DSREVARVLYDFTATGDDEFELTVTEGWTVHVLEVDDGWFKCRDAHGGKGLVPASYFEYTAF</t>
  </si>
  <si>
    <t>bmDCA9_1813</t>
  </si>
  <si>
    <t>EEGQTATVLYDFTALGDDDIELTVREGKRVLVLERDDEWLKCRDANGGEGLVPAVYIEIRAD</t>
  </si>
  <si>
    <t>bmDCA9_1814</t>
  </si>
  <si>
    <t>EAFGHARVLYDFTATSDDEFELSVNENCDVVLLEDDDSGIKVRNARGGEGLVPANYVEIVCL</t>
  </si>
  <si>
    <t>bmDCA9_1815</t>
  </si>
  <si>
    <t>YEHELVVFLYDFTAYEDDD-EVAVVEGRQVEVLERDDGYWKVRVATGSEGVVPANYVAFEPS</t>
  </si>
  <si>
    <t>bmDCA9_1816</t>
  </si>
  <si>
    <t>VLGGKFKVLYSFSGG-DDPRFASLAAGKEVEILNEEASLWKAH-ANNKVGHVPSFYLAQHGG</t>
  </si>
  <si>
    <t>bmDCA9_1817</t>
  </si>
  <si>
    <t>SPKPMGRRLYDFAGGHDDPKMLAVFTGTLVNIVEPRSEWWKAEMASGKTGLVPETYLEVVDP</t>
  </si>
  <si>
    <t>bmDCA9_1818</t>
  </si>
  <si>
    <t>TEQNLGEALQLYDKHTDDSDEVCFMPGWTVIIIVPPKGWTLVKRADEVIGWVPSSYFQPTKA</t>
  </si>
  <si>
    <t>bmDCA9_1819</t>
  </si>
  <si>
    <t>PLKPQYVASWDFPGQFDD-QELSWVKGNVGDIVKREEGWWLAKTADDQEGWAFSNYPEEVSP</t>
  </si>
  <si>
    <t>bmDCA9_1820</t>
  </si>
  <si>
    <t>HINHNDKNKFDFKAVHDDPQELSFKKDLILHVRKGAMKLLEAEKADTNTGWVPFTYVVIVSE</t>
  </si>
  <si>
    <t>bmDCA9_1821</t>
  </si>
  <si>
    <t>bmDCA9_1822</t>
  </si>
  <si>
    <t>D-KSYVIAKFDYDASADDPQELSINENEKLYLFCK-NCWYLYASAINNKGYVPSNYVDISKM</t>
  </si>
  <si>
    <t>bmDCA9_1823</t>
  </si>
  <si>
    <t>GDPKAVIAIYDYKAQSDDSQELDIKKWEWLYVDDDDSEWYFVSNATAGAGYVPSNYFPVEKS</t>
  </si>
  <si>
    <t>bmDCA9_1824</t>
  </si>
  <si>
    <t>TIFKQVKALYWYEQQQDDPGEDAMSPGDFCEVLDRNADWYKAELAEGAVFIVPGNYIETV--</t>
  </si>
  <si>
    <t>bmDCA9_1825</t>
  </si>
  <si>
    <t>KVIPTTKVLYKYTKQGDDD-EVLVAEGHSMVSVPACDGWSLVKNALGKEGLVPA-YLEI--Y</t>
  </si>
  <si>
    <t>bmDCA9_1826</t>
  </si>
  <si>
    <t>ECEYDGKAAYAFYAQGDDSGELTIAEGTSVILHDASDNWCKVEAAQGKVGLVPAAYVEVKAP</t>
  </si>
  <si>
    <t>bmDCA9_1827</t>
  </si>
  <si>
    <t>SSRAKGKADYHFAATGDDNDELTIEEGDEVFLLDPDSGWMKCLAAGTQEGLVPAAYVEFVIA</t>
  </si>
  <si>
    <t>bmDCA9_1828</t>
  </si>
  <si>
    <t>SSPPKGVLVYDFDVSGDDDSDLSVSEKETVVILEGDDD-WKCKAAGEKEGMSPASYVETTTA</t>
  </si>
  <si>
    <t>bmDCA9_1829</t>
  </si>
  <si>
    <t>bmDCA9_1830</t>
  </si>
  <si>
    <t>HDTEQAYVLYDFASQGDDEGQLSVRANVQLTVVSKDDGDWKIQRAGSKEGVVPASYDEHASP</t>
  </si>
  <si>
    <t>bmDCA9_1831</t>
  </si>
  <si>
    <t>NSGETGKMLYDFDSDGDDAGKLSVRENRCLVVLVKTGEWWKVRRAGDKEGIVPASYVETNTT</t>
  </si>
  <si>
    <t>bmDCA9_1832</t>
  </si>
  <si>
    <t>PPNEAFTHLYSFTAQGDDPGELQVTKGERFEVLDLESEWWKVRNANCQEGVVPASYLT-FHS</t>
  </si>
  <si>
    <t>bmDCA9_1833</t>
  </si>
  <si>
    <t>PGQSQANVLYDFYAQGDDKDEVSVKAGEEVLVLERDEEWWKCRNANNGEGVVPASYLEIIDT</t>
  </si>
  <si>
    <t>bmDCA9_1834</t>
  </si>
  <si>
    <t>S--QVGYMLYNFMATGDDSDEVSIAKGFRVAVLEPDLGWTKIRNATYYEGLVPTNYLEP-N-</t>
  </si>
  <si>
    <t>bmDCA9_1835</t>
  </si>
  <si>
    <t>AFLASAVVLYAYAAAGDDDDEISILEGDRVWVIEPDGGWTKIKNAALAEGLVPASYVEALAA</t>
  </si>
  <si>
    <t>bmDCA9_1836</t>
  </si>
  <si>
    <t>RYGRKAQALYSYVATGDDDDEITMPEQTIIQVTEWDGGWTRGQMAAGEKGLAPESYNAWLSA</t>
  </si>
  <si>
    <t>bmDCA9_1837</t>
  </si>
  <si>
    <t>KSPITCFALYAYQAQADDDDEIEQEAGDKIENIEHVDGWTRGKLARGESGLMPINYRSKSCN</t>
  </si>
  <si>
    <t>bmDCA9_1838</t>
  </si>
  <si>
    <t>VQGGKAVAIYSYEAAEDDDDEMSIKEGDVITDIEDVDGWKLGKNATGVKGLQPSNYTELVEP</t>
  </si>
  <si>
    <t>bmDCA9_1839</t>
  </si>
  <si>
    <t>GFGRRARARYAYEASEDDDDEISFDERALITDIEFVDAWQRGEYALGRKGLFPLNYVELIEQ</t>
  </si>
  <si>
    <t>bmDCA9_1840</t>
  </si>
  <si>
    <t>GSGKKAMALYSYEAGEDDDNEISFPEPSIITEIEPADGWLQGWYAGGQSGLFPSNYVQLQEA</t>
  </si>
  <si>
    <t>bmDCA9_1841</t>
  </si>
  <si>
    <t>CQGIQALVLYHYEAAEDDDNEISFDEGNIITQIEFPDDWWQGELADGRRGLFPANYVELQDE</t>
  </si>
  <si>
    <t>bmDCA9_1842</t>
  </si>
  <si>
    <t>GEGRTAQALYDYEAAEDDDNEISFPEGTHITNIEFPDDWWLGRNAWGESGLFPANYVILQ--</t>
  </si>
  <si>
    <t>bmDCA9_1843</t>
  </si>
  <si>
    <t>TSGQTATALYDYEAAEDDDNEISFKEGERITGIEFPTDWWSGTYANGKSGLFPANYVELA--</t>
  </si>
  <si>
    <t>bmDCA9_1844</t>
  </si>
  <si>
    <t>NQGPTAVAEYDYEAAEDDDNELSFKEGMTITQIEFPDDWWSGTIAIGWCGLFPANYSRLQK-</t>
  </si>
  <si>
    <t>bmDCA9_1845</t>
  </si>
  <si>
    <t>GVGLTAVAVYDYEAAEDDDNELSFREGAWITNIEFPDDWWQGTYAAGKNGLFPANYMELQQV</t>
  </si>
  <si>
    <t>bmDCA9_1846</t>
  </si>
  <si>
    <t>GQGATAIAEYDYEAAEDDANEISFPEGAVITNIPFIDDWWVGTYADGIVGLFPANYVELV--</t>
  </si>
  <si>
    <t>bmDCA9_1847</t>
  </si>
  <si>
    <t>GQGPTAGAQYDYEAAEDDPNEIEFPEGAVITNIQFVDDEWEGTAANGQIGLFPANYVKLVQ-</t>
  </si>
  <si>
    <t>bmDCA9_1848</t>
  </si>
  <si>
    <t>GSGPTAMAAYDYEAAEDDDNEIEFPEGPVITDISFSDGWWQGRYADGLVGLFPANYVELQE-</t>
  </si>
  <si>
    <t>bmDCA9_1849</t>
  </si>
  <si>
    <t>DMGVKARAVYSYEGAEDDDNEDPFREGEIITEIDMSDAWWKGTVARGEVGIFPANYVELVEL</t>
  </si>
  <si>
    <t>bmDCA9_1850</t>
  </si>
  <si>
    <t>AGECQAKALYAYEADEDDDNELAFREGAIITNINAANDWWSGRYANGKSGLFPSSYVELIE-</t>
  </si>
  <si>
    <t>bmDCA9_1851</t>
  </si>
  <si>
    <t>DTGPTATALYEYEAQEDDDNELSFPEGATITNIEFVIDWWKGNCARGKEGLFPSNYVKLVE-</t>
  </si>
  <si>
    <t>bmDCA9_1852</t>
  </si>
  <si>
    <t>EAATTAMATYSYEASEDDDNELSFPEGATITNIEFDVDWWSGELANGKSGLFPSNYVKLQE-</t>
  </si>
  <si>
    <t>bmDCA9_1853</t>
  </si>
  <si>
    <t>GKGPTATAQFDYEAAEDDDNEISFPEGALITNIEFVGDWWSGNGANGETGLFPANYVQLDE-</t>
  </si>
  <si>
    <t>bmDCA9_1854</t>
  </si>
  <si>
    <t>GGGLRAIAQFDYEAAEDDENEISFPTGAAITNYEFIDDWWQGKCANGISGLFPANYVELV--</t>
  </si>
  <si>
    <t>bmDCA9_1855</t>
  </si>
  <si>
    <t>VLGPIATNQWDYEAAEDDDNELSFPMGAKISEIEFENDWFTGVYAMGWHGLFPASYVELLT-</t>
  </si>
  <si>
    <t>bmDCA9_1856</t>
  </si>
  <si>
    <t>GGGEVATVIYDYEASEDDDNELDSLSGERIENVERPSGWWSGKGAEGESGLFPGSYVVLVI-</t>
  </si>
  <si>
    <t>bmDCA9_1857</t>
  </si>
  <si>
    <t>TEGEDAVVAYDYDACEDDEDELTLFQGDTVELVERSDGWWKGKNAKGQMGVFPAVYPKNEAP</t>
  </si>
  <si>
    <t>bmDCA9_1858</t>
  </si>
  <si>
    <t>MEYIFCVALYDYSACTDDEDEITIKEGDRIVVIEKMFGWWCGRNATNVVGVFPANYVKPEQ-</t>
  </si>
  <si>
    <t>bmDCA9_1859</t>
  </si>
  <si>
    <t>LKGYQAEALYDYEGGMDDMGELTKHKGDRISVFDKVHDWWKGRLANGKVGSFPANYVRED--</t>
  </si>
  <si>
    <t>bmDCA9_1860</t>
  </si>
  <si>
    <t>PIGGWARALYWYEGEPDDGGDLSQDPGDIIAVTEKSRDWWTGTIANGRTGEFPANYVQRL--</t>
  </si>
  <si>
    <t>bmDCA9_1861</t>
  </si>
  <si>
    <t>KKFPTAHALYNYPRQDDDEGDLTTYIGDVIDLIKKSIQWLTGRCANGHNGVFPFNFVEII--</t>
  </si>
  <si>
    <t>bmDCA9_1862</t>
  </si>
  <si>
    <t>PAKEYVRALYDYAGQIDDAGDLAFEAGDRIEVVWRTSDWWTGRLANGRCGVFPGNWVQLL--</t>
  </si>
  <si>
    <t>bmDCA9_1863</t>
  </si>
  <si>
    <t>ANPEEVTALYNFEAMADD-GDLTFNENDVITAVKRTGDWWTGRNANGRIGIFPDNYVQMLK-</t>
  </si>
  <si>
    <t>bmDCA9_1864</t>
  </si>
  <si>
    <t>GQGACAIALYDFEAAEDDAGDLTFPKGDRIFHPERPTEWWTGR-AQGREGTFPANYVKVV--</t>
  </si>
  <si>
    <t>bmDCA9_1865</t>
  </si>
  <si>
    <t>PIDWRVTALYPRKAQDDDEGDLEFFKGDMIEVTEHTNWWWTGRIANGREGQFPANYVELL--</t>
  </si>
  <si>
    <t>bmDCA9_1866</t>
  </si>
  <si>
    <t>PIITWAEALYMYDSSEDDPGDLAFKKGDKIEIFEKTDDWWTGRLAGGKAGIFPANYVKVL--</t>
  </si>
  <si>
    <t>bmDCA9_1867</t>
  </si>
  <si>
    <t>ASGEWAEALYAYSKFEDDDGDGAFVAGDRIEVIEKTYDWWTGRNAHGEQGVFPANYVKLL--</t>
  </si>
  <si>
    <t>bmDCA9_1868</t>
  </si>
  <si>
    <t>TAGEMAQARYTWTGDEDDLGDLLFQEGDRITITFRTSDWWTGRVANGRSGLFPANYVVLL--</t>
  </si>
  <si>
    <t>bmDCA9_1869</t>
  </si>
  <si>
    <t>DEPEWATALYPLPSGEDDPGDLTACAGETITIIERTSDWWTGWPAGGRSGLFPGNYVQLL--</t>
  </si>
  <si>
    <t>bmDCA9_1870</t>
  </si>
  <si>
    <t>PMGEWATALYWFSSDLDDPGDLSTPAGQRHLNTEKSSEWWTGRCADGRKGGFPLSYVQLV--</t>
  </si>
  <si>
    <t>bmDCA9_1871</t>
  </si>
  <si>
    <t>PHGEWAEALYMFDSTADDPGDLSFKAGQQVLVTEKASEWWTGE-AHGRTGLFPSSYVRLQ--</t>
  </si>
  <si>
    <t>bmDCA9_1872</t>
  </si>
  <si>
    <t>VQGEWVEALYDYRSGHDDPSDLALKAGQSILVTQKTSDWWTGEMAEGRSGLFPSNYV-KE--</t>
  </si>
  <si>
    <t>bmDCA9_1873</t>
  </si>
  <si>
    <t>-AAEWVEALYDFDSQDDDAGDLATKAGQRILVTQKTSDWWTGEIADERSGCFPGNYVNGE--</t>
  </si>
  <si>
    <t>bmDCA9_1874</t>
  </si>
  <si>
    <t>ESGENVEALYDFASDADDPGDLSFKAGQRILVTKRTSEWWTGEIAG-RKGIFPSNYVKGL--</t>
  </si>
  <si>
    <t>bmDCA9_1875</t>
  </si>
  <si>
    <t>SIECYVEALYDFSSDDDDPGDLSFKYGDMIAITQRTPMWWTGLVANGRSGIFPSSYVKVL--</t>
  </si>
  <si>
    <t>bmDCA9_1876</t>
  </si>
  <si>
    <t>PVGEEVRALYDFTGVADDDGDLSFQAGDRIQHVERTQGWWTGRLANGRKGVFPHNYVKMD--</t>
  </si>
  <si>
    <t>bmDCA9_1877</t>
  </si>
  <si>
    <t>QNGEYVTALYDFAGEADDSGDLSFNAGDRILWVKRTSDWWTGKVANGRQGIFPANYVFAN--</t>
  </si>
  <si>
    <t>bmDCA9_1878</t>
  </si>
  <si>
    <t>QKPEEVTALYDFAAQADDAGDLSFKAGDRIMVV-RTQDWWTGEFANGRTGVFPGNYVQLN--</t>
  </si>
  <si>
    <t>bmDCA9_1879</t>
  </si>
  <si>
    <t>ADTE-VYALYDFEDQTDDEGDLSFKAHDEITILSK-SDWWNGRCANGQEGQFPANYVQPI--</t>
  </si>
  <si>
    <t>bmDCA9_1880</t>
  </si>
  <si>
    <t>TKKEVVAAVYDFDGQQDDDGDLSFKEGDRIKIIQKPKDWWQGKIANGKQGVFPANYVKEA--</t>
  </si>
  <si>
    <t>bmDCA9_1881</t>
  </si>
  <si>
    <t>ACYPCAVAHYTFEGQQDDEGDLSFFKGDVPTISKKTTDWWTGKIANSREGMFPANYVQPPE-</t>
  </si>
  <si>
    <t>bmDCA9_1882</t>
  </si>
  <si>
    <t>ESFSGYIALYDFDAQQDDSGDLTFKKGDVITLIKKTYFWWRGKLANGQVGHFPANYVEPAI-</t>
  </si>
  <si>
    <t>bmDCA9_1883</t>
  </si>
  <si>
    <t>TKLIQVVALYDMNAAEDDPGDLVFKKGDIITVIEKVHDWWTGRLAGGRVGLFPNNYVEPRTA</t>
  </si>
  <si>
    <t>bmDCA9_1884</t>
  </si>
  <si>
    <t>PCWRWAVAEYDFAGGEDDAGDLAFKAGDRIEVT-ETQEWWKGRLANGVVGIFPSNYFSMYNY</t>
  </si>
  <si>
    <t>bmDCA9_1885</t>
  </si>
  <si>
    <t>EGE-YATALYDFKGQADDSGDPSFRKGDVIEIVDKTEDWWVGKIANTR-GIFPGNYVMEGTE</t>
  </si>
  <si>
    <t>bmDCA9_1886</t>
  </si>
  <si>
    <t>SRLPHYKAAYDYEGQEDDPNDLSFSKGDIISIKEKMNDWWQGRCANGKEGVFPNNYVEETPA</t>
  </si>
  <si>
    <t>bmDCA9_1887</t>
  </si>
  <si>
    <t>KEGEVVKALYDFHAQEDDANDLEFKKGDLIT-IRKVNDWWSGKLARGKEGIFPSNYVVKR--</t>
  </si>
  <si>
    <t>bmDCA9_1888</t>
  </si>
  <si>
    <t>PGVPYVVALYDFDAQQDDNGDLSFKKGDVIELCTKVDDWWAGKLANGSTGGFPGNYVQEM--</t>
  </si>
  <si>
    <t>bmDCA9_1889</t>
  </si>
  <si>
    <t>SLESYVRALYDFDGNEDDCGDLGFHEGDRITVTKKEDDWWTGRLANGKSGQFPGNYVMQL--</t>
  </si>
  <si>
    <t>bmDCA9_1890</t>
  </si>
  <si>
    <t>AVGKLVEALYSYEDEADDSGDLFFKEGDRIVVVERNEPWWPGVLANGKTGVFPGNYVKGL--</t>
  </si>
  <si>
    <t>bmDCA9_1891</t>
  </si>
  <si>
    <t>CQGDWVEALYDYTSQQDDVGDLSFKMGQRVLHTEYLEDWYTGQIAGGHSGLFPANYVKYL--</t>
  </si>
  <si>
    <t>bmDCA9_1892</t>
  </si>
  <si>
    <t>QRREWVEARYNYKSGQDDPGDLSFARGLIILVLEKTEDWRTGEIADGKKGCFPANYVKKL--</t>
  </si>
  <si>
    <t>bmDCA9_1893</t>
  </si>
  <si>
    <t>DKGESAEALYDFESQQDDPGDLPFNAGDRIIVTERTSDWWTG-LADGKEGIFPANYVKME--</t>
  </si>
  <si>
    <t>bmDCA9_1894</t>
  </si>
  <si>
    <t>AEGEWAEALYDYKSDDDDHGDLPFSAGDRILVLERTSDWWTGEDADGRRGLFPASYVKIL--</t>
  </si>
  <si>
    <t>bmDCA9_1895</t>
  </si>
  <si>
    <t>PQGEWAEALYDYDSAEDDDGDLNIRANERILVIERTSDMWTGEMALGQQGLFPASYVKLL--</t>
  </si>
  <si>
    <t>bmDCA9_1896</t>
  </si>
  <si>
    <t>PDGEFAEALYDYDSAEDDINDLKIRANQRILVIDRTSDWWTGNGANGRQGLFPASYVKYL--</t>
  </si>
  <si>
    <t>bmDCA9_1897</t>
  </si>
  <si>
    <t>QEGEHAEALYDFNSGDDDDCDLSSEANQRIRVTEATSDGWTGRFANGREGLFPASYVKPMSS</t>
  </si>
  <si>
    <t>bmDCA9_1898</t>
  </si>
  <si>
    <t>MQGELVEALYDFVSVEDDATDLSITAAQRIVVVERSSDIWTGELADGRTGLFPASYVKKDSS</t>
  </si>
  <si>
    <t>bmDCA9_1899</t>
  </si>
  <si>
    <t>ESAETAVALMDFQSSEDDPGDLSFGKGRIIRIVERSDEWWKGRIAGYREGIFPASYVKLL--</t>
  </si>
  <si>
    <t>bmDCA9_1900</t>
  </si>
  <si>
    <t>LKKQRATALYEYKSDDDDPGDLSFDKGDIILVWEKSEKWWKGHIAGNRVGIFPANYVEVIK-</t>
  </si>
  <si>
    <t>bmDCA9_1901</t>
  </si>
  <si>
    <t>SEVWPATALYDFCGDEDDPNDLDFAKGDKITITQNGYDWWKASLADGRTGIFPASFVKQL--</t>
  </si>
  <si>
    <t>bmDCA9_1902</t>
  </si>
  <si>
    <t>TARKRNRALYDFAGQGDDSMELSFKEGDIIVIMDDTDDWWQHELANGQRGYIPSTYVQV---</t>
  </si>
  <si>
    <t>bmDCA9_1903</t>
  </si>
  <si>
    <t>KACVTVMALLDYLAQEDDDGELTFKKGDIITIVYRPDGWWTGELANGQRGSFPANYVQF---</t>
  </si>
  <si>
    <t>bmDCA9_1904</t>
  </si>
  <si>
    <t>VSVPQVIALYDYRAIEDDAGDKTFKEGDVITITKKDQDDWTGELANGRTGRFPATYVELL--</t>
  </si>
  <si>
    <t>bmDCA9_1905</t>
  </si>
  <si>
    <t>EGARRVRALYDFEACNDDEGDLSFKEGQIITVTSKTDDDWAGEIAKGKNGIFPANYVESL--</t>
  </si>
  <si>
    <t>bmDCA9_1906</t>
  </si>
  <si>
    <t>AHTNTVKALYNYEAQHDDLDELTFKEGDVIEVT-KDDGWWNGTLAPEVIGMFPGNYVQGVLM</t>
  </si>
  <si>
    <t>bmDCA9_1907</t>
  </si>
  <si>
    <t>VSKFVVKAYYDYCPQNDDDDELEFKRGDIINVLQKDEAWWDGSLARDRIG-FPHNYVKPIWS</t>
  </si>
  <si>
    <t>bmDCA9_1908</t>
  </si>
  <si>
    <t>KVVERVRAIYDFEGQYDDEGELSFKKMDIIEVMKKALDWWSGKLARGLTGIFPANYVEHMSS</t>
  </si>
  <si>
    <t>bmDCA9_1909</t>
  </si>
  <si>
    <t>NGVETYLALYDFDGQEDDSGDLHFKKGDIIELLEKDDNWWTGKIARSKIGDFPSNYVEHLKP</t>
  </si>
  <si>
    <t>bmDCA9_1910</t>
  </si>
  <si>
    <t>SRKIRATAGYDYKASEDDDGDLSFHKGDSI-IIERPSEWWRGRLANGRI-QFPGPHVK-QGA</t>
  </si>
  <si>
    <t>bmDCA9_1911</t>
  </si>
  <si>
    <t>bmDCA9_1912</t>
  </si>
  <si>
    <t>SQKEWVHALYPFEGQHDDPGDLSFQAGDVIEIIPKTEGWWKGHIANYRQGLFPGPYVKEL--</t>
  </si>
  <si>
    <t>bmDCA9_1913</t>
  </si>
  <si>
    <t>PGVECVTALYPY-GQADDDGDLIFSTGD-IEIYQKTDEWWTGKVANG-QGVFPGFYVQEA--</t>
  </si>
  <si>
    <t>bmDCA9_1914</t>
  </si>
  <si>
    <t>PEAEVYTALYDYAAQADDGGDLTFSAGDVIEVIIKTAEWWTGKGANGQQGVFPGNYAQEY--</t>
  </si>
  <si>
    <t>bmDCA9_1915</t>
  </si>
  <si>
    <t>P-AEQNTALYNYSGQADDPGDLSFSAGDVLEIVSKTQEWWTGKLANGKQGQFPGNYVQLVS-</t>
  </si>
  <si>
    <t>bmDCA9_1916</t>
  </si>
  <si>
    <t>PMYQQATALYDYNGQDDDSDDLSFDAGDFWEIVSGTKEWWTGKLANGKQGSFPGSYVQLI--</t>
  </si>
  <si>
    <t>bmDCA9_1917</t>
  </si>
  <si>
    <t>-GFEWATALYDYEAQMDDADDLSFPAGDVGEIVDRTNDWWTGRVANGSESVFHGNYQQRN--</t>
  </si>
  <si>
    <t>bmDCA9_1918</t>
  </si>
  <si>
    <t>DTLEGVVCLYPYEGQDDDPGDLDK-AN-DIDIVAKTNDWWTGRCAGDMIGYVPASYVKKLK-</t>
  </si>
  <si>
    <t>bmDCA9_1919</t>
  </si>
  <si>
    <t>PWKPYHKSLYMKQGWADDPADLKSWAGQHIYIVEKTNDWWTGKVALI-QGQFPGSYVKELAA</t>
  </si>
  <si>
    <t>bmDCA9_1920</t>
  </si>
  <si>
    <t>AHKERVSALLDYTVQDDDPSDLSFKAGARIEIVDRTSDWWTWKVAGGRQGLFPGNYVKRLPP</t>
  </si>
  <si>
    <t>bmDCA9_1921</t>
  </si>
  <si>
    <t>KPKQTCKDLYDFATQDDDPNDLSFTAGEDIEIVNETGKWWTARAANGQQGLVPSNYLELNSS</t>
  </si>
  <si>
    <t>bmDCA9_1922</t>
  </si>
  <si>
    <t>GHRPEAKNLYDYTGQEDDDNELSFIAGEVLRIIKRKIFGWQAEKAGGGTGLVPSAYLELVSD</t>
  </si>
  <si>
    <t>bmDCA9_1923</t>
  </si>
  <si>
    <t>PNYIRAKDLYDYEADDDDPNELSISSGEILEIISCENKMWQAKNAYGEEGVVPSNYIQLNPS</t>
  </si>
  <si>
    <t>bmDCA9_1924</t>
  </si>
  <si>
    <t>DYVYQAKALYAYDADEDDPNDLSFKSGEILEIIDQKGDWWQARHARGKTGDIPSNYVQLIE-</t>
  </si>
  <si>
    <t>bmDCA9_1925</t>
  </si>
  <si>
    <t>GAPVIAVALYDYEAQEDDENDISFTKGEILEIEDKSSRWWTARTANGPLGTIPSNYVQLMG-</t>
  </si>
  <si>
    <t>bmDCA9_1926</t>
  </si>
  <si>
    <t>VVVLRAIALYVYEADEDDDNELSFEKGEIKTIIKKQPKWWEARNAHGSVGFSPSNYVNLI--</t>
  </si>
  <si>
    <t>bmDCA9_1927</t>
  </si>
  <si>
    <t>VYENRARALYAYHAMQDDDNEIGFKKGDDMTMIQMSDKWWQYKNAKGTTGMFPSNYVQLN--</t>
  </si>
  <si>
    <t>bmDCA9_1928</t>
  </si>
  <si>
    <t>PQP-TAKALYDYMAFDDDPNEVSFAKGDISEIVDNSGKWWKAKNADGKTGLIPSNYVQKLNC</t>
  </si>
  <si>
    <t>bmDCA9_1929</t>
  </si>
  <si>
    <t>AAANRVKALYAYNADDDDPEELSFAKGDILDIYSYPGKWWRAR-ADGFTLMIPSNYVYKIGT</t>
  </si>
  <si>
    <t>bmDCA9_1930</t>
  </si>
  <si>
    <t>AAVPHAIALYAYNAGDDDPIDLSFAKSDVLEIVIESGDWWKARHAPGREGIVPSNYLEIIEG</t>
  </si>
  <si>
    <t>bmDCA9_1931</t>
  </si>
  <si>
    <t>SIPGKAKALYAYSADDDDPSDLSFSKDCIDTIVGYSGKWWQARFAGIREGIAPSNYLVVHD-</t>
  </si>
  <si>
    <t>bmDCA9_1932</t>
  </si>
  <si>
    <t>ATLFYAIALYDYERGDDDDEEISFSKDEFCEVLDKMGKWWKAKKAIREVGIAPSNYLELVSP</t>
  </si>
  <si>
    <t>bmDCA9_1933</t>
  </si>
  <si>
    <t>MPPFQAKALYDYCKQTDDDEELSFTRDHIIEVWDTSDKWWQVKKANYEAGIAPSNYLELLEA</t>
  </si>
  <si>
    <t>bmDCA9_1934</t>
  </si>
  <si>
    <t>PPGYYAKAVYDYSRQTDDCEEYSFHADEVFDVYDGNDDWWHVTSASGQFGIAPSNYLEVTES</t>
  </si>
  <si>
    <t>bmDCA9_1935</t>
  </si>
  <si>
    <t>PPVVVDKAMYSYNRQTDDQEELSFAEDLVLDVYDTSDDWILVGAANGCYG-APANYLEMLPT</t>
  </si>
  <si>
    <t>bmDCA9_1936</t>
  </si>
  <si>
    <t>SCTYIAVAIYDYQARTDDSEEISFNFDEPLDVYDTSDDWLLAGMASDDFGFAPANYLEQPGF</t>
  </si>
  <si>
    <t>bmDCA9_1937</t>
  </si>
  <si>
    <t>ALESSIIALYEYKAQRDDTGEISITPDEMILHSVIIGGWALGTNAKSDAGYFPLGYLETDSW</t>
  </si>
  <si>
    <t>bmDCA9_1938</t>
  </si>
  <si>
    <t>GKSHSCRALYPYEATMDDDEELSFHENAIIHVSESQDGWTYGFVASGAYGLFPANYVQPIQN</t>
  </si>
  <si>
    <t>bmDCA9_1939</t>
  </si>
  <si>
    <t>PAALTVREMYNYEAQEDDDGELTFFEVAIITITNKPDEYWEGELAKGKSGLFPINYVREH-R</t>
  </si>
  <si>
    <t>bmDCA9_1940</t>
  </si>
  <si>
    <t>QPQHQVLSLYEYEAQGDDEQELTFPENAVITREPEVDDWWQGTLAGGKSGFFPGNYVEVIET</t>
  </si>
  <si>
    <t>bmDCA9_1941</t>
  </si>
  <si>
    <t>SQGFRARSQHDYEGAEDDENDLWFPENEVDTCIPEVDDWWYGTLARGKSGQFPSNYVERVEG</t>
  </si>
  <si>
    <t>bmDCA9_1942</t>
  </si>
  <si>
    <t>AGGVRAIAQYDYEAAEDDANEMSFVEGENIENIDQADDWWQGRTAKGGEGMFPSNYVEKLEL</t>
  </si>
  <si>
    <t>bmDCA9_1943</t>
  </si>
  <si>
    <t>DTGVNAIALYDYEAAEDDENEVSFWEGDEIVNIQFVDDWWTGTIADGAVGIFPANYVETGE-</t>
  </si>
  <si>
    <t>bmDCA9_1944</t>
  </si>
  <si>
    <t>ASGIVACALYDYEAAEDDDNEESFKEGDRITDIEPVDDWWRGTGARGKSGLFPANYVELMTE</t>
  </si>
  <si>
    <t>bmDCA9_1945</t>
  </si>
  <si>
    <t>DQGCVAIAMYDYEAAEDDDNEMSEGEGEKITDIDQPADYWSGTYAVGVSGLFPANYVQLVES</t>
  </si>
  <si>
    <t>bmDCA9_1946</t>
  </si>
  <si>
    <t>LSGLTAIALYDYEATEDDDNEISLREGE-ITQIEFS-DDWVGVNARGEQGLFPANYVELIDE</t>
  </si>
  <si>
    <t>bmDCA9_1947</t>
  </si>
  <si>
    <t>DVGPVATALYDYEAAEDDDNELTLAEGARALQIEF-SEWWQGRNATGAIGMFPANYVELDVL</t>
  </si>
  <si>
    <t>bmDCA9_1948</t>
  </si>
  <si>
    <t>QKGEWAEAEYDYEAAGDDDNELNFVEGVTLWDIERPSEWWSGMGANGKRGLFPANYVELL-E</t>
  </si>
  <si>
    <t>bmDCA9_1949</t>
  </si>
  <si>
    <t>DWYATAIALYDYAAAEDDDDEESFVENYQLTNLEKPSDWWKGRNADGQEGVFPANYVRLQS-</t>
  </si>
  <si>
    <t>bmDCA9_1950</t>
  </si>
  <si>
    <t>EKVC-ATALYDYAAQSDDDVDASFTKGEIFKVVGRPDEWIKVEYANGRYGLVPANYVKII--</t>
  </si>
  <si>
    <t>bmDCA9_1951</t>
  </si>
  <si>
    <t>RAGVKAEALYDF-ADCDDEEDISFKAGEQMEIVERT-KWWQARKADGQIGVVPANYLRS---</t>
  </si>
  <si>
    <t>bmDCA9_1952</t>
  </si>
  <si>
    <t>AAAVRAVALYDYQGGEDDPGDLTFAEGGDIEIVDETDDWWRVRVANGSQFLTPANYLEV---</t>
  </si>
  <si>
    <t>bmDCA9_1953</t>
  </si>
  <si>
    <t>PPVRQYRALPDFQGG-DDRGGLGFREGDIIMVTKSTFDWDEGKQAGGKKPIAPANYVEPV--</t>
  </si>
  <si>
    <t>bmDCA9_1954</t>
  </si>
  <si>
    <t>SVVTVWIALHTFRVQQDDPGELSFQKGDAIAVLKENCYWWKGRIASGI-AIFPVNYTEKA-N</t>
  </si>
  <si>
    <t>bmDCA9_1955</t>
  </si>
  <si>
    <t>PMVRIVRALSKFNADGDDFDSLSFRRGDVIEVLEESEGWWRGRIASGKVQVFPVNYVEAVST</t>
  </si>
  <si>
    <t>bmDCA9_1956</t>
  </si>
  <si>
    <t>GQPKQAKALYSYEGQNDDDTELTFSKGDIIEIIDERDQWWMGSLANGTKGLFPSAYVEAINP</t>
  </si>
  <si>
    <t>bmDCA9_1957</t>
  </si>
  <si>
    <t>GQSRVVRALYVFSGESDDSDTLSFDAGQVNVSISEVNDWNAGEVADGRVGLFPTSYVEPVSE</t>
  </si>
  <si>
    <t>bmDCA9_1958</t>
  </si>
  <si>
    <t>SQVTVVRAQHDFEGAEDDPRDLGFRAMDVIPVINEVDNWWEGE-AQGRRGLFPVTHWEALPE</t>
  </si>
  <si>
    <t>bmDCA9_1959</t>
  </si>
  <si>
    <t>VERRRVRAVYPFTGSADDPDELSF-AKDEIILVSEVDGWYMGELAESRHGLFPTTYYEVQDP</t>
  </si>
  <si>
    <t>bmDCA9_1960</t>
  </si>
  <si>
    <t>ASKKRARAQYDFTGTFDDSDELSFDAGDEILVINEVDSRWMGE-ADGMRGLFPTTYKEPITE</t>
  </si>
  <si>
    <t>bmDCA9_1961</t>
  </si>
  <si>
    <t>DDRKVIRAHNDFHY-RDDEDELSFKVGDEIHVIVEVLGRWMGENATGKRGLFPSSYVEADTR</t>
  </si>
  <si>
    <t>bmDCA9_1962</t>
  </si>
  <si>
    <t>C-KKVVSAIYDYTGEYDDSDELSFRAGDEIEVINTKIGRWMGENATGKQGLFPSTYGETVEV</t>
  </si>
  <si>
    <t>bmDCA9_1963</t>
  </si>
  <si>
    <t>QKGKQQVAMFDYTGSSDDDDELSFKDGDLISVINEVLDTWMGELANGKKGLFPVSCIEITSK</t>
  </si>
  <si>
    <t>bmDCA9_1964</t>
  </si>
  <si>
    <t>AT-KMVRACLDYNAESDDSDELSFKVNDEIINVTEVNGWWMLTLADGQIGLFPSNYVELD--</t>
  </si>
  <si>
    <t>bmDCA9_1965</t>
  </si>
  <si>
    <t>GKDKTSIASHDYNAQADDADELSFRTGDIIAVIQEQSQWWTRECADGKEGLSPGSYVELV--</t>
  </si>
  <si>
    <t>bmDCA9_1966</t>
  </si>
  <si>
    <t>PSNLQARAHPDFDAVSDDPFELSFNEGDIVEVIARVDNWWIDKLARGQKGLFPANYVELIDD</t>
  </si>
  <si>
    <t>bmDCA9_1967</t>
  </si>
  <si>
    <t>PPYKQVRAEHDFTQFEDDTTELSFVEGDVIEVEWMDYDWWREILANGDRGLRPQNYVEQLTC</t>
  </si>
  <si>
    <t>bmDCA9_1968</t>
  </si>
  <si>
    <t>MKDHQVRAIADYSSQEDDPTDLSFNAGDIITVVAESADWWTGELANGRQGLFPAMYVEDLWQ</t>
  </si>
  <si>
    <t>bmDCA9_1969</t>
  </si>
  <si>
    <t>AGAKRVVALWDFMGREDDDRDLSFVAGDKIMVISEVNDWWGGVLARGKQGLFPNNYVEKIMA</t>
  </si>
  <si>
    <t>bmDCA9_1970</t>
  </si>
  <si>
    <t>YGTFQVLALWDYNGDEDDHNDLSFRAGEVIEVINEVNDWWTGRQAHGQEGLFPSNYVEKDYG</t>
  </si>
  <si>
    <t>bmDCA9_1971</t>
  </si>
  <si>
    <t>EQRFQVKALYGMNGSDDDFSQL-FAAGDIIEV-VEIGDWWMGKLAKGKKGLFPSTYTEVLT-</t>
  </si>
  <si>
    <t>bmDCA9_1972</t>
  </si>
  <si>
    <t>SSEIRVEALYPWEG-GDDDNELSFQACDVICVVSWVNGWWEGRIANGKDGLFPETYTQDL--</t>
  </si>
  <si>
    <t>bmDCA9_1973</t>
  </si>
  <si>
    <t>SRGQQCRALYDYEASEDDSDELSFSRNDIINVVKETIGWWTGHYAHGKKGLFPASYTY-N--</t>
  </si>
  <si>
    <t>bmDCA9_1974</t>
  </si>
  <si>
    <t>NTVVFAKALYDYSADEDDPGDLSFRTGDIVTITEK-QD-WTGELANGKQGQFPASYVEPL--</t>
  </si>
  <si>
    <t>bmDCA9_1975</t>
  </si>
  <si>
    <t>SSGTWATALYDYDAQEDDDGDLSFKAGDIITIIFKTDDEWTGEVANGRQGMFPAQYVQ-L--</t>
  </si>
  <si>
    <t>bmDCA9_1976</t>
  </si>
  <si>
    <t>SGGTQCRALYDYSSVQDDEGDLSFSAGEIITIVKKTDDWWTGEVADGRAGLFPANFVEML--</t>
  </si>
  <si>
    <t>bmDCA9_1977</t>
  </si>
  <si>
    <t>VAPQTVTALYDFNGQQDDEGDLPFQAGDIIEIIQKTWDWWTGKLAGGKQGQFPANYVELL--</t>
  </si>
  <si>
    <t>bmDCA9_1978</t>
  </si>
  <si>
    <t>AGGETATAFYDFDGQQDDPGDLAFSAGNTITIVQKTQEWWTGKVAGGRSGQFPANYVELI--</t>
  </si>
  <si>
    <t>bmDCA9_1979</t>
  </si>
  <si>
    <t>AQGEIAIALYVFDGVEDDAGDLQFKAGDVIC-IKKTWDIWTGEVARGMEGIFNANYVELV--</t>
  </si>
  <si>
    <t>bmDCA9_1980</t>
  </si>
  <si>
    <t>KNVEWAIALYDFSSSEDDPGDLSFKAGEQIVITQKTTDIWTGKIAGDCKGIFQANFVKLHSS</t>
  </si>
  <si>
    <t>bmDCA9_1981</t>
  </si>
  <si>
    <t>QAGVWAIALYDYSAGEDDPGDLRLCEGERINVSEKTQESWTGKMAGGKWG-F-ANYVVEIQL</t>
  </si>
  <si>
    <t>bmDCA9_1982</t>
  </si>
  <si>
    <t>QQGMWAVALYDYTQTEDDSGDIELNEDDVILFIERPDQWWTGKNAFGQSG-FEANYVDLNEG</t>
  </si>
  <si>
    <t>bmDCA9_1983</t>
  </si>
  <si>
    <t>FMEESAVSLYSYTEQSDDRNDLSFAEGERVLVHEKSSDWWELVVATSKSGFWPANYVKDQES</t>
  </si>
  <si>
    <t>bmDCA9_1984</t>
  </si>
  <si>
    <t>IDGEWANVLYTLPSDEDDPGDLQLIAGHRVLPTEETSDWWTIEAAIERKGLFPANYVKLL--</t>
  </si>
  <si>
    <t>bmDCA9_1985</t>
  </si>
  <si>
    <t>EEGEWAHALYPFSSTEDDPGDLALRVGQRVLITEKTSDDWTGFIANGRKGLFPASYVKLL--</t>
  </si>
  <si>
    <t>bmDCA9_1986</t>
  </si>
  <si>
    <t>GIGEWAEALYPYNSGEDDPGDLAMRAAERVLVIEKTMDWWTGQIADGRKGLFPATYVKIV--</t>
  </si>
  <si>
    <t>bmDCA9_1987</t>
  </si>
  <si>
    <t>PSGEWAEALRVFSSQEDDWGDLALKAGQRVLVVERTSDPWTGE-ADGREGIFPRSYVKKL--</t>
  </si>
  <si>
    <t>bmDCA9_1988</t>
  </si>
  <si>
    <t>SQGQWAEAHYNYTSCDDDMGDLPLSAGQRVLVTEYMSDWWYGTAAGCREGLFPASYVKLL--</t>
  </si>
  <si>
    <t>bmDCA9_1989</t>
  </si>
  <si>
    <t>VEGTWAEAVYDYESTEDDDQDLRLTCGTRVLRTEMCSDWWRGAYADKRVGLFPSSYVKCL--</t>
  </si>
  <si>
    <t>bmDCA9_1990</t>
  </si>
  <si>
    <t>ARGAWAEAIYDYESDQDDPYDCGEREGQLVLVTEVTSDWWTGEVA-NKFGLFPASYVKLL--</t>
  </si>
  <si>
    <t>bmDCA9_1991</t>
  </si>
  <si>
    <t>EPGEWAEALYDYTSE-DDPGDLEDRAGQTILVTEETSDWWTGECANHRGGIFPASYVKLL--</t>
  </si>
  <si>
    <t>bmDCA9_1992</t>
  </si>
  <si>
    <t>PAGEWAEALYDYSSTLDDPGDLAISAGQRILVTEKTSDWWTGSIAGMRTGLFPASYVEKL--</t>
  </si>
  <si>
    <t>bmDCA9_1993</t>
  </si>
  <si>
    <t>PEGEWAEALYDYDSDDDDAGDLQIFAGQRILVTKKTSDWWTGRIAGARSGLFPASYVQKV--</t>
  </si>
  <si>
    <t>bmDCA9_1994</t>
  </si>
  <si>
    <t>GEGEQVTAIYDYNSAADDDGDLVFSAGDRIEVTSRTDDWWTGE-AHARRGKFPASFVKPN--</t>
  </si>
  <si>
    <t>bmDCA9_1995</t>
  </si>
  <si>
    <t>ESGDWVTAVYDFQS-EDDHGDLYFKAGDRILITKRVPDWWTGEIAGDRQGIFPASFVKLL--</t>
  </si>
  <si>
    <t>bmDCA9_1996</t>
  </si>
  <si>
    <t>EGVEEAEAYYDFTSKEDDAGDLAFRAGGRILITEHSNDWWTGKLAHGQMGIFPAMYVKPL-V</t>
  </si>
  <si>
    <t>bmDCA9_1997</t>
  </si>
  <si>
    <t>GGGARVEAWYDYAADQDDDGDLNFRVGDRITVGERQTEWWYGELANGQTGIFPANRVKAN--</t>
  </si>
  <si>
    <t>bmDCA9_1998</t>
  </si>
  <si>
    <t>HLMEYVEAIYPYDANQDD-GDLSFKAGDQILVTEKDSKWWRGELANVQTGIFPANTVKPG--</t>
  </si>
  <si>
    <t>bmDCA9_1999</t>
  </si>
  <si>
    <t>DALSQVEALYEYEEIEDDDGDILFKKGDRILVIDKSSDWWTGEIAWGRSGKFPANYVKTY--</t>
  </si>
  <si>
    <t>bmDCA9_2000</t>
  </si>
  <si>
    <t>SKKKWVEALYAYQMQYDDAGDFPFKQGDCIVVVTKTSDWWTGEVADGRIMRFPANYVKEA--</t>
  </si>
  <si>
    <t>bmDCA9_2001</t>
  </si>
  <si>
    <t>ARGSTAIALYDYEAAEDDDVEISFPEGMKITEIEFPDDWWQGSIANGRSGLFPANYVELQ--</t>
  </si>
  <si>
    <t>bmDCA9_2002</t>
  </si>
  <si>
    <t>AFGPTATALYDYEAAEDDDEEITFPEGDKITDIEAPDDWWQGKCAAGENGLFPANYVELQ--</t>
  </si>
  <si>
    <t>bmDCA9_2003</t>
  </si>
  <si>
    <t>PRGVTAIAEYDYEAAEDDDQDISFPEGDIITNIESPDDWWRGNSAEGRRGLFPANYVELI--</t>
  </si>
  <si>
    <t>bmDCA9_2004</t>
  </si>
  <si>
    <t>SSGRRAIAEYGYEAAEDDDGDLSFSEGAEITNIEEVDDWWEGELARGRIGLFPANYVELAE-</t>
  </si>
  <si>
    <t>bmDCA9_2005</t>
  </si>
  <si>
    <t>SQGERYTAEYEYEAQEDDDGDLKLPEGAVIKLIEKIDDWWRGKMANGNEGIFPANYVELM--</t>
  </si>
  <si>
    <t>bmDCA9_2006</t>
  </si>
  <si>
    <t>DAGETVTANYPYEAAEDDDNEISLIEKEKIANIEKIDDWWNGKNANGQVGMFPANYVQ-IN-</t>
  </si>
  <si>
    <t>bmDCA9_2007</t>
  </si>
  <si>
    <t>NELMMVVARYDYEAAEDDANELANQVGEIIQDIERVDGWWKGTNATGQQQMFPVNYVMNCFS</t>
  </si>
  <si>
    <t>bmDCA9_2008</t>
  </si>
  <si>
    <t>DQGLTALAEYDYDATEDDDNELSFRTGERFVEIDFSSDWWQEFQASG-TNVFPANYVQLVG-</t>
  </si>
  <si>
    <t>bmDCA9_2009</t>
  </si>
  <si>
    <t>PKVVRAKALYDYEAAEDDDNEISFEEGEMFTLVDKVGDWWEQKKADGEQGMAPANYVEEW--</t>
  </si>
  <si>
    <t>bmDCA9_2010</t>
  </si>
  <si>
    <t>PNYRKAKAYYDYEAASDDDNEVSFHEGEEVREIECVNDWWRAVKAHGYFGLIPAWYVELDRD</t>
  </si>
  <si>
    <t>bmDCA9_2011</t>
  </si>
  <si>
    <t>DEGVSAIAEYDYEADEDDDNELSFKEGDTIYNIEQVDDRWKGQLASGEKGLFPANYVTLRES</t>
  </si>
  <si>
    <t>bmDCA9_2012</t>
  </si>
  <si>
    <t>QDRVTAIAVYDYSAMEDDDNEISFKEGDVIIIIDKVSDWWQGYEANGAQGIFPANYVELHED</t>
  </si>
  <si>
    <t>bmDCA9_2013</t>
  </si>
  <si>
    <t>GGGRIAIALMDYEAAEDDDNEISFSEGDTITGITQVDDDWQGTYAKGAVGLFPANYVELIP-</t>
  </si>
  <si>
    <t>bmDCA9_2014</t>
  </si>
  <si>
    <t>NSGLTATVLFDYEAAEDDDNEISFNEGALIEQIEKVDGTWFGTYAKGKPGLFPGNYVQLNE-</t>
  </si>
  <si>
    <t>bmDCA9_2015</t>
  </si>
  <si>
    <t>DLGRTAEAQYDYEAAEDDDNEMGFHEGDLITNIEKVDGKWSGTCADGKVGLFPYNYVKLQE-</t>
  </si>
  <si>
    <t>bmDCA9_2016</t>
  </si>
  <si>
    <t>DTGVDATAIYCYEADEDDVNEDTFNEGEEITDIDQSSNWWQGT-AHGRFGLFPANYVELQ--</t>
  </si>
  <si>
    <t>bmDCA9_2017</t>
  </si>
  <si>
    <t>EEGVRAVAIYDFEAAEDDDNETCFREGDIITHITRPDDWWQGTCADGRTGLFPANFVELL--</t>
  </si>
  <si>
    <t>bmDCA9_2018</t>
  </si>
  <si>
    <t>PQGIRAIARYDYAAAEDDDNEIGLRCGDKITQIEKVDGWWSGDNAHGQEGSFPANYVELL--</t>
  </si>
  <si>
    <t>bmDCA9_2019</t>
  </si>
  <si>
    <t>GQGIRAVAEYDYTDAEDDDNEILFAHGEKIVDIEFVDDWWSGTSADGEIGIFPANYVELQQ-</t>
  </si>
  <si>
    <t>bmDCA9_2020</t>
  </si>
  <si>
    <t>DGGARATAQYDYEAAEDDSNEITFFEGDTVTNIEFMGDWWQGTQAMGQSGIFPSNYVKLIE-</t>
  </si>
  <si>
    <t>bmDCA9_2021</t>
  </si>
  <si>
    <t>DRGAQAVALYDYEAAEDDPNEITLKDGEIITNIEFVGDWWQGPTAPGEVGLFPANYVKLVES</t>
  </si>
  <si>
    <t>bmDCA9_2022</t>
  </si>
  <si>
    <t>PVGKSAHAQYDYEAAEDDSNELSFRTGDHIDVIEEVDGWWAGEAADGKSGLFPSNYVEVISD</t>
  </si>
  <si>
    <t>bmDCA9_2023</t>
  </si>
  <si>
    <t>PAI-GAIAIWDYQ-AEDDDNELSF-HGDIIEDLEFVDDWWKGELANGDEGLFPSNYVELVLD</t>
  </si>
  <si>
    <t>bmDCA9_2024</t>
  </si>
  <si>
    <t>TMKLFAHAEYDYEAAEDDENEASFKEGDIITEIEQVDGWWEGKCANGVTGLFPGNYEEIDD-</t>
  </si>
  <si>
    <t>bmDCA9_2025</t>
  </si>
  <si>
    <t>GL-IRAVALYDTEAAEDDENEMSFATGAIITNIEQLEGWWSGRYAGGPSGLFPANFVELVE-</t>
  </si>
  <si>
    <t>bmDCA9_2026</t>
  </si>
  <si>
    <t>LSGWRARTLFPTDKDEDDADELSFKQGEEISFLERVDDWWTGRIAGNNSGLFPSSYVEANDN</t>
  </si>
  <si>
    <t>bmDCA9_2027</t>
  </si>
  <si>
    <t>DEGEWVQALYDYDSSEDDPNWLTFRRGEVILIIPRISEWWTGKIAHGRSGIFPANYVKLL--</t>
  </si>
  <si>
    <t>bmDCA9_2028</t>
  </si>
  <si>
    <t>NKLEWVEALYDYTKVEDDSGELSFNAGDQINVIQKNSIWWRGSIADGRVG-FPSNYVKL---</t>
  </si>
  <si>
    <t>bmDCA9_2029</t>
  </si>
  <si>
    <t>TGVEEAEAMYDYRSGEDDPGDLAFQFGDSILVIEKGSDWWKGECAGGMEGIFPANYVKKL--</t>
  </si>
  <si>
    <t>bmDCA9_2030</t>
  </si>
  <si>
    <t>-DTEFVEALYDYEADDDDPGDLSFSEGRNIEVVEK-EFWWTGGLAGGRRGTFPCNYVSLL--</t>
  </si>
  <si>
    <t>bmDCA9_2031</t>
  </si>
  <si>
    <t>SGAEWVIALYDYTAQEDDEGDLSFRAGQVILCTERCPDWWTGEVAGDRRGQFPANYVKLL--</t>
  </si>
  <si>
    <t>bmDCA9_2032</t>
  </si>
  <si>
    <t>DPGEWVEALYDYNSQADDMGDSSFRAGDVPTWTSRTQEWWTGK-AQGRQGQFPGNYVKLA--</t>
  </si>
  <si>
    <t>bmDCA9_2033</t>
  </si>
  <si>
    <t>GRGEWVEALYDYKSDEDDEGDLQFSAGERILVIERTMDWWTGRGAEGRTGLFPSNYVKTV--</t>
  </si>
  <si>
    <t>bmDCA9_2034</t>
  </si>
  <si>
    <t>APGEWVEALYDYASSEDDPGDLSFGLNERPENVEKASCWWTGSIARGRTGLFPGNYVRTL--</t>
  </si>
  <si>
    <t>bmDCA9_2035</t>
  </si>
  <si>
    <t>DWLEYVEAIYDYEAQADDDGDLSFRENEKLLLTYK-SDWWTGKCAGGQEGNFPANYVQKA--</t>
  </si>
  <si>
    <t>bmDCA9_2036</t>
  </si>
  <si>
    <t>PRLEYVEAYYDYEAQADDPGYLSFKWYDRFLVVQPTSEWFTGHYADAQQGKFPGNYVQVV--</t>
  </si>
  <si>
    <t>bmDCA9_2037</t>
  </si>
  <si>
    <t>PAKHTVKAEYDYWAQEDDPGELSFREFRIIEVVQKTHEWWTGQPAKHKQGLFPGNFVVELI-</t>
  </si>
  <si>
    <t>bmDCA9_2038</t>
  </si>
  <si>
    <t>AHVAKVVALYDYEAHADDEGELSFRKRDIIIVLKVSDTWWRGKLANETFGIFPGNVEQLE--</t>
  </si>
  <si>
    <t>bmDCA9_2039</t>
  </si>
  <si>
    <t>APVQYAKALYDYASDQDDEGDLSFARGDVILIVKRIDDWDTGEIAGNRDGIFPANYCQMN--</t>
  </si>
  <si>
    <t>bmDCA9_2040</t>
  </si>
  <si>
    <t>LGKTLAIALYTFAGQQDD-GDLSFKAGDRITIVKKITDNDTGSIANGDQGIFPANYEKMV--</t>
  </si>
  <si>
    <t>bmDCA9_2041</t>
  </si>
  <si>
    <t>LGQPYIIAL-RFDARQDDDGDLSFKKGD-IELPKKISDWREGIIAWRALGFFPGNYFKVA-N</t>
  </si>
  <si>
    <t>bmDCA9_2042</t>
  </si>
  <si>
    <t>ANPTESIYIFDFKGNQDDEGDLSIKKGDIMYIGKRSHGWKFGQVANYKSGRFPSNPVKPK--</t>
  </si>
  <si>
    <t>bmDCA9_2043</t>
  </si>
  <si>
    <t>PPISKVKAIYDLEAQEDDPGDLSIKEGDIIEDCEETDDWYKGALANRKEGIFP-NYVKELT-</t>
  </si>
  <si>
    <t>bmDCA9_2044</t>
  </si>
  <si>
    <t>LSLEYVKALYDYDAQRDDPGDLSLAYGDVIQHTKK-HGWFYGKLAGAQPGLFPANYVNENDP</t>
  </si>
  <si>
    <t>bmDCA9_2045</t>
  </si>
  <si>
    <t>PSFEGVEALYDFMSQADDPGDLSYSAGDIILVHSRTSVWWRGMCALGREGVFPANYVKKAYG</t>
  </si>
  <si>
    <t>bmDCA9_2046</t>
  </si>
  <si>
    <t>LNGETVEALYDYQPQVDDDGDLKFKAGQQILVTQRMSDWWDGTLAATKTGVFPSYYVKTL--</t>
  </si>
  <si>
    <t>bmDCA9_2047</t>
  </si>
  <si>
    <t>PVPEWVEALYDYTSEDDDPGDLSPDAGTIIECTER-SDWWTGRIATRKSGGFPRPYVKLL--</t>
  </si>
  <si>
    <t>bmDCA9_2048</t>
  </si>
  <si>
    <t>EKGEWAEALYDYESADDDPGDLEISAGQQVLVVERSSDWWTGTIAGDK-GLFPANFVKLL--</t>
  </si>
  <si>
    <t>bmDCA9_2049</t>
  </si>
  <si>
    <t>KQGEWAEALYDYSSEEDDPGDLQFKAGQRYVIVSKTSDWWTGEIAGHKQGLFPANYVKPL--</t>
  </si>
  <si>
    <t>bmDCA9_2050</t>
  </si>
  <si>
    <t>VEYEWAEALYDYASEDDDPGDLGFKAGDWIVVTENTSDWWTGKAADNKTGLFPAAYVKLL--</t>
  </si>
  <si>
    <t>bmDCA9_2051</t>
  </si>
  <si>
    <t>EQLEWVEALYDYYPQQDDPGDLAFKAGDIIDVVE-TSDWWTGKVAKGKEGIFPANYVKLL--</t>
  </si>
  <si>
    <t>bmDCA9_2052</t>
  </si>
  <si>
    <t>QQSEYVNALYDFEEQDDDDGDLSFKAGAVIEVLDRTEDWWRGALANGLEG-FPGNYVSPL--</t>
  </si>
  <si>
    <t>bmDCA9_2053</t>
  </si>
  <si>
    <t>ATVERVIALYDFSSTQDDPGDLSFKAGPVIFVTPKTEDWWTGNLANGKQGVFPMNYVKKD--</t>
  </si>
  <si>
    <t>bmDCA9_2054</t>
  </si>
  <si>
    <t>PALEYAIALYDFDGQEDDTGDLSFKAGDVIELGKKSTQWWTGRIAPGREGLFPANYVKVQ--</t>
  </si>
  <si>
    <t>bmDCA9_2055</t>
  </si>
  <si>
    <t>AGAEKAEALWDYDAQDDDAGDLSFVAGDVIEIIDR-QCWWTGRLANGKQGQFPANYAFKN--</t>
  </si>
  <si>
    <t>bmDCA9_2056</t>
  </si>
  <si>
    <t>PQAEQVKALYDFDAQDDDETELSFRANSVIRILTRQDGWWDGLLANGKTGNFPSNYVQ-I--</t>
  </si>
  <si>
    <t>bmDCA9_2057</t>
  </si>
  <si>
    <t>ANREYVVALYDFEAQGDDDGDLSFKAGAVIVDTQRIPSWDDGRCADGKYGVFPVNYVHKA--</t>
  </si>
  <si>
    <t>bmDCA9_2058</t>
  </si>
  <si>
    <t>GGMCYVVALFDFKADQDDRGDLSFSPGEHIILLRRIGEWLSGRIANNKEGIFPSNYVQEN--</t>
  </si>
  <si>
    <t>bmDCA9_2059</t>
  </si>
  <si>
    <t>LCSCQAIALFDFSGEEDDEGDLSFKKGDIITRLSREIEWWFGEIADGRTGIFPSNYVKML--</t>
  </si>
  <si>
    <t>bmDCA9_2060</t>
  </si>
  <si>
    <t>QQAQKAEALFAFSGDQDDTIDLSFGKGDIIVILDKTDYWWTGRIANGREGIFPSNYVPVI--</t>
  </si>
  <si>
    <t>bmDCA9_2061</t>
  </si>
  <si>
    <t>NQSHFAKALYNFNGDDDDPGDLSFKKGMIIEITLKTNKWWTGKIANGRTGIFPSNYVDLI--</t>
  </si>
  <si>
    <t>bmDCA9_2062</t>
  </si>
  <si>
    <t>ESVNTAKALYNFQGVEDDKGDLSFKKGEVITILEKSSDWWTGKIAKNREGIFPANYVQVV--</t>
  </si>
  <si>
    <t>bmDCA9_2063</t>
  </si>
  <si>
    <t>EGEVQAIALYEFEGFEDDTGDLAFKKGEIITVTQMVDRWWQGKIAGDRTGIFPDNYVAVLRR</t>
  </si>
  <si>
    <t>bmDCA9_2064</t>
  </si>
  <si>
    <t>SSYQDAIALFDTRADQDDPNELSFYKGDIIAITQKETGWWTG-PAGADQGWFPSNFPEL---</t>
  </si>
  <si>
    <t>bmDCA9_2065</t>
  </si>
  <si>
    <t>NSVKWARAMYDYFAGHDDAKELSFRAGDIIQITDETSSWWQGSLA-GKRGMFPSNFSDMEV-</t>
  </si>
  <si>
    <t>bmDCA9_2066</t>
  </si>
  <si>
    <t>PAGTQAKALYDYTAQGDDSGDLSFIAGDIVTIVPRSDNWWTGRLAEGMQGWFPSNYVEKW--</t>
  </si>
  <si>
    <t>bmDCA9_2067</t>
  </si>
  <si>
    <t>EGVPTAIALCDGDAQEDDPHELSFKEGDVIHDFKEVDDSWTGGLARGRKGMFPANYVQLI--</t>
  </si>
  <si>
    <t>bmDCA9_2068</t>
  </si>
  <si>
    <t>AKMDQAEALWDYNGQSDDPIDLSFGRGDRIEIY-E-NDRWKGRVANIREGLFPSNYVQNL--</t>
  </si>
  <si>
    <t>bmDCA9_2069</t>
  </si>
  <si>
    <t>ANHPRANATWDWNGCDDDPNDLS-LAGDRIENTQETND-WEGRVANGREGLFPANYVSKN--</t>
  </si>
  <si>
    <t>bmDCA9_2070</t>
  </si>
  <si>
    <t>TGVLQATALWDDNAENDDEGDLSTCAGATIEIILETNDYWLGTDANGRQGLFPANYVEKMN-</t>
  </si>
  <si>
    <t>bmDCA9_2071</t>
  </si>
  <si>
    <t>SHLPWAIALWDYNAEDDDPTDLDIRVGDIISIVDETNDWWRGQCANGRQGLFPANYVEKL--</t>
  </si>
  <si>
    <t>bmDCA9_2072</t>
  </si>
  <si>
    <t>KMVEQAEALWDYNAQDDDPTDLSLKAGDIQEIVEETNDWWHGRCANGGQGIFPANYVEKNAP</t>
  </si>
  <si>
    <t>bmDCA9_2073</t>
  </si>
  <si>
    <t>PTKVRYKALWCYNARPDDPHDLSFETGDIIEAVSEINDWWFGEIAGGRQGWFPANYVEKSCS</t>
  </si>
  <si>
    <t>bmDCA9_2074</t>
  </si>
  <si>
    <t>PKSVPARALWAYNAQDDDPRDLSFSATEILEKVSETNGWWTGGVARGKDGIFPSNWVFNIAP</t>
  </si>
  <si>
    <t>bmDCA9_2075</t>
  </si>
  <si>
    <t>SGISRWRALQDYNSAADDMEDLSFNADLILEGQD-TEGWWMGKVAKGEQGYFPFNKVQKLTS</t>
  </si>
  <si>
    <t>bmDCA9_2076</t>
  </si>
  <si>
    <t>VEVGRCRGQKSYDSELDDPEDIALKEDTIVTLTEK-CDWWYGETANGHSGRFPASHLEKIDQ</t>
  </si>
  <si>
    <t>bmDCA9_2077</t>
  </si>
  <si>
    <t>SYGPTYTVVEPYKKERDDCNDINLPEEAFVEILEKFGGHWWGRNANGQQGEFPHAYVKLTDY</t>
  </si>
  <si>
    <t>bmDCA9_2078</t>
  </si>
  <si>
    <t>VDFGSCVNL-NYF-TDDDIHQVSLTDYAVINVCSQ-IGWWKGGKAFGKTGWFPSTYVWDVSQ</t>
  </si>
  <si>
    <t>bmDCA9_2079</t>
  </si>
  <si>
    <t>TEWQQYRCLYCYTGPDDDWYSLSLRQGQVINVILISEGWWEGSVARDRRGWFPSFYVQRLAA</t>
  </si>
  <si>
    <t>bmDCA9_2080</t>
  </si>
  <si>
    <t>QAGDQVRCLYDYTSDDDDPSKLSF-EGQIIREAPEDLGWWMGMLAGGHRGWMPSRYVKPLN-</t>
  </si>
  <si>
    <t>bmDCA9_2081</t>
  </si>
  <si>
    <t>HVNGRPRAMSDYASTDDDVTVLSFREGQVIWVTER-YGWLGGTVADGKRGLFPTDFVEPCPQ</t>
  </si>
  <si>
    <t>bmDCA9_2082</t>
  </si>
  <si>
    <t>PMTRYVRALFDY-ASDDDQTDLSFHAGERIEVVQRDEGWYPGVKANGKRGQFPSNYAAAAT-</t>
  </si>
  <si>
    <t>bmDCA9_2083</t>
  </si>
  <si>
    <t>D-TSYAEAIGDYHASDDDPDELSITVGEQLRVLEELDGWIHVCSATSGQGLVPFNFP-TESS</t>
  </si>
  <si>
    <t>bmDCA9_2084</t>
  </si>
  <si>
    <t>GGQRIGVSLREYTAAGDDADEISVQEGEKVVDLEDADGWSRVRKAEGAAGLVPAWYVWEEEE</t>
  </si>
  <si>
    <t>bmDCA9_2085</t>
  </si>
  <si>
    <t>AYESVGRSMFEYEAQSDDQFEVTVSEGELLDVLDASDGWVKVRDAVGEKGLVPATYIEHAPA</t>
  </si>
  <si>
    <t>bmDCA9_2086</t>
  </si>
  <si>
    <t>ANGREARARY-FKACLDDEDEVSVTEGDA-SVCNEPDGWVPCANAKGEKGLVPASYLEYTPK</t>
  </si>
  <si>
    <t>bmDCA9_2087</t>
  </si>
  <si>
    <t>RVQATAYWIYDFDAEFDDATEVSVSAGDIVLIVYRTKGWSVWE-ATGKQ-LVPESYIPMIPS</t>
  </si>
  <si>
    <t>bmDCA9_2088</t>
  </si>
  <si>
    <t>ASAVAAVVVYDFTAQTDDPDELASRAGDNEKVLDNSNDWWKAELADGGPCLIPAPYIEL-DP</t>
  </si>
  <si>
    <t>bmDCA9_2089</t>
  </si>
  <si>
    <t>MHATQCQAIYDYTAEEDDEDERTINEGDAVYVLDDSEEWTKCEEANGEVSIVPAAYIE-VE-</t>
  </si>
  <si>
    <t>bmDCA9_2090</t>
  </si>
  <si>
    <t>KPKKR-EAINDYEAPSDDPDELTLAEGDMVYIFDTSDDWWMCESADGKVAVVPAAFASVVPS</t>
  </si>
  <si>
    <t>bmDCA9_2091</t>
  </si>
  <si>
    <t>A-LKHIKADVAYTGSGDDPDEHPLAKGDALEVVDDSDWWWKACNATGVQFVVSAYDLEGL--</t>
  </si>
  <si>
    <t>bmDCA9_2092</t>
  </si>
  <si>
    <t>LYGTPYVFWPAYGGTMDDPDELSLVKGDIIEVCDKSLGWWRDKTANGVVGWIPSNYLVPVSG</t>
  </si>
  <si>
    <t>bmDCA9_2093</t>
  </si>
  <si>
    <t>H-ARKGRAQGMYEGSNDDRDELFQQGGDLITILEEEQGWWKTDTAAGYVGLVPWRYTEYVDG</t>
  </si>
  <si>
    <t>bmDCA9_2094</t>
  </si>
  <si>
    <t>RKKPVVRALADFTGSDDD-WSLHFSAGDQLEILWEDQGWW-A-TADGKQGMVRCPYLEEKKE</t>
  </si>
  <si>
    <t>bmDCA9_2095</t>
  </si>
  <si>
    <t>STLP-AVALYEFAATDDDPHDLSFKKGESLNILEKTSLWW-ARKAMGREGAVPASYVRVLPI</t>
  </si>
  <si>
    <t>bmDCA9_2096</t>
  </si>
  <si>
    <t>TNILTAKALYSFEGVADDPEDLPFAEGEQLSILEKMGIWDKARSAAGENGIIPAAYVQLPAT</t>
  </si>
  <si>
    <t>bmDCA9_2097</t>
  </si>
  <si>
    <t>EGGRTAVALYLFEGDCDDPGDLPFAEGEHLTIIAQTGEWWKARHAVGEEGLIPANYVKEQND</t>
  </si>
  <si>
    <t>bmDCA9_2098</t>
  </si>
  <si>
    <t>QKPVQAIARFDFTGEQDDQGDLGFSRGDILTIIDSSQNWWKAQRAGGRYGLIPSNYVELLE-</t>
  </si>
  <si>
    <t>bmDCA9_2099</t>
  </si>
  <si>
    <t>REIFEAR-IYSFEGTNDDDNDLGFPSNDNLFVKTNSNQWWEAECANGRTGLIPSNYVKIIET</t>
  </si>
  <si>
    <t>bmDCA9_2100</t>
  </si>
  <si>
    <t>EKVKTVKALYDLTGQNDDADELGFHNGDVLNIVDREDMWWKAEPAGGLILVVPTAYLEPLPE</t>
  </si>
  <si>
    <t>bmDCA9_2101</t>
  </si>
  <si>
    <t>VEPVQAKALYEFTGDSDDRDELSFTEGDELWIVDQHEEWWKAERADGVVFVVPSAYLE-T-P</t>
  </si>
  <si>
    <t>bmDCA9_2102</t>
  </si>
  <si>
    <t>SQPVKAKALYAYDGRPDDADELPFTENDELEIVDRTEDWWKASRADGVVFVVPGAYLEILEE</t>
  </si>
  <si>
    <t>bmDCA9_2103</t>
  </si>
  <si>
    <t>VTPVKAKMLYSYAGGSDDPFELSFSEDDILQIVDRSEDWWKAE-AGGSRFIVPAAYLEIVEA</t>
  </si>
  <si>
    <t>bmDCA9_2104</t>
  </si>
  <si>
    <t>VLPVKAKALYSYQGEDDDEHDLSFIEGEILDIVDRSEDWWKARQAAGKEFIVPAAYLELVEP</t>
  </si>
  <si>
    <t>bmDCA9_2105</t>
  </si>
  <si>
    <t>PHLVKAKALYTFEANDDDDGDLSFYEDDILWIFDTSEDWWLAKQAGGKIFIVPANYVELIE-</t>
  </si>
  <si>
    <t>bmDCA9_2106</t>
  </si>
  <si>
    <t>EPVPKAKALYAYQAWEDDPGELSFSEGDILHIVDPSGDWWEAKRAGGNTTIVPANYEELL--</t>
  </si>
  <si>
    <t>bmDCA9_2107</t>
  </si>
  <si>
    <t>AHTVKATALFTYTAEDDDPDELSFDEGKILSILDRSGDWWKARLANGVKGIVPANYLELI--</t>
  </si>
  <si>
    <t>bmDCA9_2108</t>
  </si>
  <si>
    <t>NGGVKAIALYDYTAVNDDPYELDFQEGDQITNIDDTTDWWEMELANGQSGLFPANHVELL--</t>
  </si>
  <si>
    <t>bmDCA9_2109</t>
  </si>
  <si>
    <t>VGKPQAKALYDYDAQEDDSDELTFKEGDVITIIDKTDDWWTFELANGKSFQFPANRVELQ--</t>
  </si>
  <si>
    <t>bmDCA9_2110</t>
  </si>
  <si>
    <t>LTLRVAIALYDYEAVEDDWDELTFVEGDVTTNVDKSDDWWQATCAGGVFFIFPSNYVELKT-</t>
  </si>
  <si>
    <t>bmDCA9_2111</t>
  </si>
  <si>
    <t>MPGLFARALYDYEAAEDDFDELSFCEGDGLSYFDTSDDWWLAEGADGKKHMIPSNLAEVVID</t>
  </si>
  <si>
    <t>bmDCA9_2112</t>
  </si>
  <si>
    <t>RKQPVAVALYDYEASEDDDNEINFVTGEILTDIDQLFNWWQAETARGKIHDFPSNFYQLIDA</t>
  </si>
  <si>
    <t>bmDCA9_2113</t>
  </si>
  <si>
    <t>DQTGKAVVLYDYTALEDDDNEINLKTGAIITKIDKKDDWWQELNARGRSHDFKSNYQEQIEM</t>
  </si>
  <si>
    <t>bmDCA9_2114</t>
  </si>
  <si>
    <t>KFFIQAKVLYDFEAEEDDDKELSPKKDTIIINIDCTGNGWQANIANGEISIFMHNYVQLLED</t>
  </si>
  <si>
    <t>bmDCA9_2115</t>
  </si>
  <si>
    <t>EGGIRARALFDYEAAEDDGNEISLRKDDVIIHDDSVDNWWDGTLANGDTTIFPCNFVEELQ-</t>
  </si>
  <si>
    <t>bmDCA9_2116</t>
  </si>
  <si>
    <t>EQPARAQAPYSMEPAEDDDNECGLCEGDIITVNQMVSGWWSGMNARGRIPIFPAAVVELVEE</t>
  </si>
  <si>
    <t>bmDCA9_2117</t>
  </si>
  <si>
    <t>SGECRAIVLYDYDAAEDDDNELSLKHGCVITNIIMVDDWWRGENANGRCCVFPANFVELIEE</t>
  </si>
  <si>
    <t>bmDCA9_2118</t>
  </si>
  <si>
    <t>QAGIRAKVQYDYDKQEDDDNELKLRRNCIITDTEFVDGWWSGTMACGKSILFPSNYVELLEN</t>
  </si>
  <si>
    <t>bmDCA9_2119</t>
  </si>
  <si>
    <t>ADLLTAIVEYDYEAIEDDDNELNLYNGEIIFQIEMVDFWWQGNCANGKAKLFPFNYVSNIVD</t>
  </si>
  <si>
    <t>bmDCA9_2120</t>
  </si>
  <si>
    <t>PQGRVAIAEYDYEAAEDDFNELYLVTMDIITEIEEIDNWWQGATAGGVVEQFPGNFVELQR-</t>
  </si>
  <si>
    <t>bmDCA9_2121</t>
  </si>
  <si>
    <t>DEGPYAIVSYDYEAAEDDDNEITGSEGETIFDIELIDEWMQG-CAGGKEGMFPANFVELIVQ</t>
  </si>
  <si>
    <t>bmDCA9_2122</t>
  </si>
  <si>
    <t>EEGGTAVALFDIAAAEDDDNE-SLVEGERIEGIEVWDDWWQGLKAHGQVGLFPANFVKIVEH</t>
  </si>
  <si>
    <t>bmDCA9_2123</t>
  </si>
  <si>
    <t>QEGLCAVALWDYMAIEDDDNDLSLAEGARILGIEDASDWWTGSGAFGQEGLFPASYVEKVER</t>
  </si>
  <si>
    <t>bmDCA9_2124</t>
  </si>
  <si>
    <t>SNGHNAVALYDYELAEDDDNCMDLVEVETLTVIEKSDNWWQGTHATGKQGLFPSNYVLMV-S</t>
  </si>
  <si>
    <t>bmDCA9_2125</t>
  </si>
  <si>
    <t>DCGTTALVLYDYEAAEDDDNYIVLRENEDVENIEKVDGWW-GKKAGANYGMFPSNYIRMTEA</t>
  </si>
  <si>
    <t>bmDCA9_2126</t>
  </si>
  <si>
    <t>SRGPTAVALYDYEAAEDDDNEIDLVENEIVTDISMVDDHWRGTNASVQSGLFPMNYVQLLE-</t>
  </si>
  <si>
    <t>bmDCA9_2127</t>
  </si>
  <si>
    <t>KHGIRYIVLYDYEAAEDDDNELTLHEGDIITNADQVDDWWQGTAAHSKSGLFPSNFVELIE-</t>
  </si>
  <si>
    <t>bmDCA9_2128</t>
  </si>
  <si>
    <t>GGVGRARALFDYNAVEDDSDELGFAEGDIITVTTQRDGWWEGE-AGDFVGLFPANFVETI--</t>
  </si>
  <si>
    <t>bmDCA9_2129</t>
  </si>
  <si>
    <t>PGVAQATALYDYAHQEDDSGELSFHAGDQITIVDKTLDWWVGTLANGTQGVFPANYVEKV--</t>
  </si>
  <si>
    <t>bmDCA9_2130</t>
  </si>
  <si>
    <t>SPVPLVNALYDFQGTQDDPGELPFRAGDVITVLDKSDQWWKGKLADGVIGIFPANYVEEK--</t>
  </si>
  <si>
    <t>bmDCA9_2131</t>
  </si>
  <si>
    <t>LCKGCAKALYDFCAQEDDSGELSFLQCDVITCHDKSADWWMGSLANGDFGIFPANYVETI--</t>
  </si>
  <si>
    <t>bmDCA9_2132</t>
  </si>
  <si>
    <t>FQVRVVVALYDFEASQDDDDEWILKKGDVITNIEKVSDWWRGTLANGNVGIFPANYVEEQE-</t>
  </si>
  <si>
    <t>bmDCA9_2133</t>
  </si>
  <si>
    <t>DEGSWVIALYDYEATEDDDDEITLQENWRITNIEAVSDWWQGINARGAVGMFPANYVELQ--</t>
  </si>
  <si>
    <t>bmDCA9_2134</t>
  </si>
  <si>
    <t>KPGKYVWALYDYEAQEDDDGEDAPDEGDRISDIEKPSDWWEGTVADGKYGLFPANYVQLQ--</t>
  </si>
  <si>
    <t>bmDCA9_2135</t>
  </si>
  <si>
    <t>MEGEQVYALYDYEALEDDVNEDWSREGDVVKVIDRVSDWWKGVNAQGEEGFFPANYVELSPS</t>
  </si>
  <si>
    <t>bmDCA9_2136</t>
  </si>
  <si>
    <t>AMGIQCRALYYYEAQEDDDNELSLIEDERIDNIDYVSDWWTGGHAAGKHGLFPANYVHLT--</t>
  </si>
  <si>
    <t>bmDCA9_2137</t>
  </si>
  <si>
    <t>GGGEACVALYEYKADQDDEDELTLFVGIRITVLDS-SDWWTGTIANGRSGVFPANYVALV--</t>
  </si>
  <si>
    <t>bmDCA9_2138</t>
  </si>
  <si>
    <t>GFGEICVQEYRYEADGDDRDELSFIEGDRIKEIENVSGWWKGTYAAGQSGVFPANYVKPQ--</t>
  </si>
  <si>
    <t>bmDCA9_2139</t>
  </si>
  <si>
    <t>FQGEQVVCLYAYMPGEDDEDELELAEGDRYVDVERASGWWRGRNARGAEGLFFANYVKLI--</t>
  </si>
  <si>
    <t>bmDCA9_2140</t>
  </si>
  <si>
    <t>PLGEWAVGLYPYTKADDDDNELRLPEGERRVLIEKASGWWKG-NAAGQSGVFPANYVQLV--</t>
  </si>
  <si>
    <t>bmDCA9_2141</t>
  </si>
  <si>
    <t>bmDCA9_2142</t>
  </si>
  <si>
    <t>V-GLTAIVQYDYI-AEDDGNEMSLDEGDWTTGMEMVDNWWSGTNALGKSGLFPSTYVQCIEQ</t>
  </si>
  <si>
    <t>bmDCA9_2143</t>
  </si>
  <si>
    <t>HHGSHAWVLFDFEHCEDDDNDNVLEEDEIVNNTEQLDGWWWGTKANGLSGLFPSNYVYLIED</t>
  </si>
  <si>
    <t>bmDCA9_2144</t>
  </si>
  <si>
    <t>AAGRRAKVLFSYEKDEDDDNEIALFEGEIVYACEMRDGWWRGNNAQGESGLFPSNYVEYIED</t>
  </si>
  <si>
    <t>bmDCA9_2145</t>
  </si>
  <si>
    <t>ANGLIAYVLYDYEAAEDDDNEITLREGERVTCIIMIYGWWWGTNARGQIGLFPVNYVTLAED</t>
  </si>
  <si>
    <t>bmDCA9_2146</t>
  </si>
  <si>
    <t>DTGSSAKALYDYEAAEDDDNELDLVEGEAITHTDSPGDWWQGENAHGQCGYFPSNYVELQEG</t>
  </si>
  <si>
    <t>bmDCA9_2147</t>
  </si>
  <si>
    <t>DEGIRAVALYDYEAAEDDDNEISFKEGEQITEVEPTGDWWQGRNANGR-GLFPSNYVQLADM</t>
  </si>
  <si>
    <t>bmDCA9_2148</t>
  </si>
  <si>
    <t>DGGLSAVALYDYEAAEDDDNEISFNEGETITDLEYPGDWWQGEYATGLKGLFPSNYVELVD-</t>
  </si>
  <si>
    <t>bmDCA9_2149</t>
  </si>
  <si>
    <t>DEGVTAIALYDYEAAEDDDNEISFAEGERITNVDFTDDWWTGFDAKGDQGLFPANYVELVN-</t>
  </si>
  <si>
    <t>bmDCA9_2150</t>
  </si>
  <si>
    <t>NAGRTAVAMYDQEAAEDDDNEISFDELEILLNIDFVGKWWQARNARGETGLIPSNYVELVE-</t>
  </si>
  <si>
    <t>bmDCA9_2151</t>
  </si>
  <si>
    <t>GLAMDAVAFYDPEAAEDDDNEISFQENEVLTNIEFPD-WWQGTNARGYEGMFPANYVELME-</t>
  </si>
  <si>
    <t>bmDCA9_2152</t>
  </si>
  <si>
    <t>GEGETAIAAYDFEAAEDDMNEISFSELNRLTNIEFVDYWWSGKKAHGKVGMFPANYVELEE-</t>
  </si>
  <si>
    <t>bmDCA9_2153</t>
  </si>
  <si>
    <t>DMGRAAEALYDYEAAEDDMNALALFELNIITNLEEVSGWWIGRKARGQSGEFPANYVKANEN</t>
  </si>
  <si>
    <t>bmDCA9_2154</t>
  </si>
  <si>
    <t>RSGFTATALYDYIAAEDDDNEISLKEGERIENVEFPSRWWFGKGADVSVGLFPANYVELIQN</t>
  </si>
  <si>
    <t>bmDCA9_2155</t>
  </si>
  <si>
    <t>KEGQTAIALYDYDAEEDDDNERSFPEGQEINHIEKCDGWWGGELAQELRGLFPANYVELQK-</t>
  </si>
  <si>
    <t>bmDCA9_2156</t>
  </si>
  <si>
    <t>SEGEWHIALYDYEAQGDDDNELGLKEGEGIVNIERLSGWWTGWAAGGRTGLFPANYVELLP-</t>
  </si>
  <si>
    <t>bmDCA9_2157</t>
  </si>
  <si>
    <t>APGIKVRMLYSFEAFQDDDDELPTSEGAILTVIEA-SDWWTGELANGVKGVFPANYVELLP-</t>
  </si>
  <si>
    <t>bmDCA9_2158</t>
  </si>
  <si>
    <t>AVEPKKIALKDYTAQEDDDNDLSFHDVQEIDNLEDVNDWWRGRNAAGQEGVFPANYVELLIR</t>
  </si>
  <si>
    <t>bmDCA9_2159</t>
  </si>
  <si>
    <t>bmDCA9_2160</t>
  </si>
  <si>
    <t>QGGETAVALYDYDAGEDDAGELSFREGDRILFIDRAVDWWKGRAARGVVGLFPANYVALA--</t>
  </si>
  <si>
    <t>bmDCA9_2161</t>
  </si>
  <si>
    <t>GEGEGVEALYDYEYQEDDDGDLELKEGDRILVTDRISDWWTRDLADGREGVFPANYVKTK--</t>
  </si>
  <si>
    <t>bmDCA9_2162</t>
  </si>
  <si>
    <t>GKGEYAEALYDFDSEEDDPGDLQLRFGQRILGTYRPSDWLTGEEADGSTGQFPANFVKLL--</t>
  </si>
  <si>
    <t>bmDCA9_2163</t>
  </si>
  <si>
    <t>EEGEWAEALFDFDSEQDDPGDLADHAGQRILVVERTSDWLTGEAADGNQGIFPAQYVKLL--</t>
  </si>
  <si>
    <t>bmDCA9_2164</t>
  </si>
  <si>
    <t>PHGEWAEALYDYDSDVDDPGDLELTAGQRVLVTERTSDWWTGEVADGRDGLFPASYVKLLD-</t>
  </si>
  <si>
    <t>bmDCA9_2165</t>
  </si>
  <si>
    <t>PQGEWVEALYDYDSDDDDPTDLNIREGQRILVTARTSDWWTGEVANGRRGLFPASYVKLLI-</t>
  </si>
  <si>
    <t>bmDCA9_2166</t>
  </si>
  <si>
    <t>PAGEWAEALYDYDSGDDDATDLELKEGQRILIIKR-SDNWTGEIADGRRGLFPASYVKLLK-</t>
  </si>
  <si>
    <t>bmDCA9_2167</t>
  </si>
  <si>
    <t>WDGEWNEALYDYESAEDDPGDLFLREGQRLLALTRMSDWWRGELADGREGIFPASYVKLL--</t>
  </si>
  <si>
    <t>bmDCA9_2168</t>
  </si>
  <si>
    <t>NSGEWVEALYDYDPQEDDDIDLALRTGDRILQLSDRSDWWQGELANGKTGLFPATYVKPL--</t>
  </si>
  <si>
    <t>bmDCA9_2169</t>
  </si>
  <si>
    <t>WPGEWVEALYDYNIWEDDKNDLSFRAGDRIIVLESVADWWMGELADGRIGLFPANYVKALW-</t>
  </si>
  <si>
    <t>bmDCA9_2170</t>
  </si>
  <si>
    <t>PPVEWAEALYDYTSQGDDAQDLSFLAGDRIEVIERTSDWWTGKIAPGRRGIFPANYTKK---</t>
  </si>
  <si>
    <t>bmDCA9_2171</t>
  </si>
  <si>
    <t>GQGEWVEALYDYHSQ-DDMTDLSFRAGDRINIVERTSDWWTGSVADGREGMFPANYVKGL--</t>
  </si>
  <si>
    <t>bmDCA9_2172</t>
  </si>
  <si>
    <t>EQGEWYEALYDYSSEDDDSNDLSFRAGQTILVTEKTSDWWTGCGADGRTGLFPANYVKTL--</t>
  </si>
  <si>
    <t>bmDCA9_2173</t>
  </si>
  <si>
    <t>LEGEWCEALYDYESAEDDDQDLELRANDRILVTEELSDWWTGELANGRKGLFPSNYVKKL--</t>
  </si>
  <si>
    <t>bmDCA9_2174</t>
  </si>
  <si>
    <t>GQGEWRIAHYDYESGEDD-GDLMFRENQVIEIIEFVSDWWTGELANGQTGLFPSNYVLKH--</t>
  </si>
  <si>
    <t>bmDCA9_2175</t>
  </si>
  <si>
    <t>PHGNKAIALYDYESSEDDPGDLSFKENDKIEVLEKPSDWWQGALANGFTGIFPENYVTLD--</t>
  </si>
  <si>
    <t>bmDCA9_2176</t>
  </si>
  <si>
    <t>QEKETVIALYDYSYRDDDPCDLSFKLGCVIPVYSFPEDWWYGELANGRQGLFPLNYVQTS--</t>
  </si>
  <si>
    <t>bmDCA9_2177</t>
  </si>
  <si>
    <t>YPEAMVIALYDFEGSCDDEGDLSWKAGDQIHNTKAISWWLMGECANGRTGMFPANYVEIQ--</t>
  </si>
  <si>
    <t>bmDCA9_2178</t>
  </si>
  <si>
    <t>EGIEWAIALYDFDAYQDDHGDLSSKWGERILDTKKT-DWMEGELAGGRRGIFPANFVEPA--</t>
  </si>
  <si>
    <t>bmDCA9_2179</t>
  </si>
  <si>
    <t>QSGESAIALYDFDAQEDDPGDLGFRSGERITITKKTADWWTGAFAHGRMGIFPANYVVVV--</t>
  </si>
  <si>
    <t>bmDCA9_2180</t>
  </si>
  <si>
    <t>GGVETETALYNVASQEDDHGDLSFWPGDVITVIKKSNDWWTGKIANGREGMFPANYVEL---</t>
  </si>
  <si>
    <t>bmDCA9_2181</t>
  </si>
  <si>
    <t>PPKERAIALYDFNGQEDDCGDLGFKAGDRILVYYKTQDNWTGRIANGKQGIFPGNYQQLQ--</t>
  </si>
  <si>
    <t>bmDCA9_2182</t>
  </si>
  <si>
    <t>ACAEYAVALYDFAGQEDDPGDLGFRKGDRITVVKRTSDWWTGEFANGRRGIFPANYWKLL--</t>
  </si>
  <si>
    <t>bmDCA9_2183</t>
  </si>
  <si>
    <t>VQAMEARALWDFNGVEDDSWDLDFRAGDIITVHSKTEDWWTGEHAAGRQGLFPANYVELV--</t>
  </si>
  <si>
    <t>bmDCA9_2184</t>
  </si>
  <si>
    <t>ASRKFAVALYDF-AQEDDDMDLSFREGDRITIVEATSDWWMGELANGNQGLFPANYVELL--</t>
  </si>
  <si>
    <t>bmDCA9_2185</t>
  </si>
  <si>
    <t>AETQKATALYDFDAEEDDEGDLSFREGDVINVVQCTDDWWTGEVANGKRGLFPANYVELT--</t>
  </si>
  <si>
    <t>bmDCA9_2186</t>
  </si>
  <si>
    <t>AQHECAIALYDYNRAEDDLGDLSFRRGEVIDVIDKTDDWWTGESANGHEGLFPANYVELA--</t>
  </si>
  <si>
    <t>bmDCA9_2187</t>
  </si>
  <si>
    <t>SYGETAVALY-YDAQEDDACDLSFEAGDVIVITEKTDDWWTGKVADGKEGIFPANYVELV--</t>
  </si>
  <si>
    <t>bmDCA9_2188</t>
  </si>
  <si>
    <t>DPIVPAKALYTYQAQQDDAGDLAFNKHDVIDIYKKTDDWWTGEAANG-RGIFPANYVETM--</t>
  </si>
  <si>
    <t>bmDCA9_2189</t>
  </si>
  <si>
    <t>LQVPKARALYEYSSDDDDPGDLGFQAGDVIDIVKKTNDWWTGEIAGGKTGRFPANYVEVM--</t>
  </si>
  <si>
    <t>bmDCA9_2190</t>
  </si>
  <si>
    <t>HGLPQAKALYDQAGQQDDAGDLSFSSGDVINITKRTDDWWTGRIAGGMSPIFPANYVEK---</t>
  </si>
  <si>
    <t>bmDCA9_2191</t>
  </si>
  <si>
    <t>PQVKRAKALYRYDAVEDDDGDLSFMEGDIITIVDKSEDWWTGECA-GRVGIFPSNYVELI--</t>
  </si>
  <si>
    <t>bmDCA9_2192</t>
  </si>
  <si>
    <t>PGVKKFKALYQYNAEDDDAGDLRFKAGDIITITTRTNDWWTGRAAAGKEGIFPSWYVELL--</t>
  </si>
  <si>
    <t>bmDCA9_2193</t>
  </si>
  <si>
    <t>PALEQARALFDYDTADDDAGDLAFRAGDIIAVCERVNDWWTGRLAAGREGIFPGNYVPKL--</t>
  </si>
  <si>
    <t>bmDCA9_2194</t>
  </si>
  <si>
    <t>PAPQYAVALYSFMGQDDDPGDLSFKEGLQLEVLERTNDWWTGRIAGGREGIFPAPYVEVL--</t>
  </si>
  <si>
    <t>bmDCA9_2195</t>
  </si>
  <si>
    <t>CAANWVRALYYFSGQQDDEGDLSFNEGDTTAVVDSTIEWWTGECADGKEGVFPNTYVEPV--</t>
  </si>
  <si>
    <t>bmDCA9_2196</t>
  </si>
  <si>
    <t>KKPEYVTALYDFEGQQDDAGDLGFKEGLKIQVVQSTNSWWIGRLARGRQGMFPIWYVQID-C</t>
  </si>
  <si>
    <t>bmDCA9_2197</t>
  </si>
  <si>
    <t>SHEKLVRELYPFEAQADDAGDLSFRAGQVIGVVPATAEWWTGKLANGKQGYVPGYYVQPA--</t>
  </si>
  <si>
    <t>bmDCA9_2198</t>
  </si>
  <si>
    <t>QRVLDVRILYWQSADDDDP-DLSFSKGDTINVLQKTDVWWTGRVAHAPVGNEPQNYVELI--</t>
  </si>
  <si>
    <t>bmDCA9_2199</t>
  </si>
  <si>
    <t>ICSVRAPCLYYPPADQDDPDDLAFDWGDIIEVTCQLGEWWRGRLANGKTGLFPKNYVEPLEE</t>
  </si>
  <si>
    <t>bmDCA9_2200</t>
  </si>
  <si>
    <t>FTHCMVQTVFQWEASEDDAHDLSFWIGAIITNISGVSGWWDGVLANGTAGIFPKVHVTKSEE</t>
  </si>
  <si>
    <t>bmDCA9_2201</t>
  </si>
  <si>
    <t>STGTMARSEWSYYAKHDDPNELSFEAGDCIEIKTETNDWWQGTNAFGQMGLFPSRYVVTPVK</t>
  </si>
  <si>
    <t>bmDCA9_2202</t>
  </si>
  <si>
    <t>TDYVQAVAIWDYNSTADDPDDLSFRKGEIIDNDEDTNDWWTGICAQGRQGLFPSNYVTKRDR</t>
  </si>
  <si>
    <t>bmDCA9_2203</t>
  </si>
  <si>
    <t>PAAVQARALWAYNGYDDDGNDLSFPKGKFIDRVDVTNDWWTGRFANGRQFIFPSNYVRKALQ</t>
  </si>
  <si>
    <t>bmDCA9_2204</t>
  </si>
  <si>
    <t>PAAVQAFAIWA-NGQDDDTNDHSFWAGDSIELVDDTNDWWTGRPAGGRWEAFPCNHDEKIQA</t>
  </si>
  <si>
    <t>bmDCA9_2205</t>
  </si>
  <si>
    <t>PTVPMAKAIWEYNAYEDDPGDDSFEKIDRILVVEASNDWWTGRIARNREAVFPINFVEDCPF</t>
  </si>
  <si>
    <t>bmDCA9_2206</t>
  </si>
  <si>
    <t>PKVHRARAEWPYNAQADDPEDMSFDSVDVIEVLDKMNDWWTGRVANGREGIFPHNYVEELPS</t>
  </si>
  <si>
    <t>bmDCA9_2207</t>
  </si>
  <si>
    <t>PILPRARALWAYNGLTDDANDLSFSNWEKIEEVEQTNDWWTGRIASGREGIFPANY-EKLGD</t>
  </si>
  <si>
    <t>bmDCA9_2208</t>
  </si>
  <si>
    <t>ASAYKGKAAYSFEAQEDDEDELSFNEGDNITWVERTNDWWSGRGADGKEGIFPAPYNELKAP</t>
  </si>
  <si>
    <t>bmDCA9_2209</t>
  </si>
  <si>
    <t>SSHPRARAMFVFNGQEDDNNDLSFSGGDIIYLVSKSGDWWEGRLANGREGIFPANYVSTIMA</t>
  </si>
  <si>
    <t>bmDCA9_2210</t>
  </si>
  <si>
    <t>PVVKRARALKDFNGSEDDSFDLAFNAGDEIEVLNESDDWWRGRPASGREGLFPANYVEMGPS</t>
  </si>
  <si>
    <t>bmDCA9_2211</t>
  </si>
  <si>
    <t>MTSPRATALYALECAEDDADDLFFFFGDTIGILRKIRWWWEGTNAQGKTGVFPGNYVEVV--</t>
  </si>
  <si>
    <t>bmDCA9_2212</t>
  </si>
  <si>
    <t>ARKNQVDALWDFNGEEDDVSDLQFKAGDRIYIITDVNTWWGGK-ASGKMGMFPANYVEYADT</t>
  </si>
  <si>
    <t>bmDCA9_2213</t>
  </si>
  <si>
    <t>FADALVWALFDFNGQEDDEGDLSLKAGDVIELIRKETQPWYGILANGIEGVFPNEYVKTVIE</t>
  </si>
  <si>
    <t>bmDCA9_2214</t>
  </si>
  <si>
    <t>GSSMRARALYDFAHDEDDSGELNLKNGDMVVLLVMVDNWWMGELANGVEGVFPANYNEVDST</t>
  </si>
  <si>
    <t>bmDCA9_2215</t>
  </si>
  <si>
    <t>AGMKHARALYDYTGDDDDDYDLSFERSDIIKVVRQADNWWEGQLAWGRPGIFPRNFVTVIS-</t>
  </si>
  <si>
    <t>bmDCA9_2216</t>
  </si>
  <si>
    <t>FQSEHVVALYYYQAQQDDPGDLSFVEMDVIEVYVQNDYWWPGTLAGGKRGMFPKNGVVPGEQ</t>
  </si>
  <si>
    <t>bmDCA9_2217</t>
  </si>
  <si>
    <t>ITIEYVTALYNYEAQTDDAGDLSFEYHDAIELVEKSNDWDKGRLAGE-EGIFPGNYVQVDYA</t>
  </si>
  <si>
    <t>bmDCA9_2218</t>
  </si>
  <si>
    <t>YDVEYCIALYTPQAQQDDPGDLSFNKGDVIEELKKDTEWWKGRLANGVVGIFPANYVVLV--</t>
  </si>
  <si>
    <t>bmDCA9_2219</t>
  </si>
  <si>
    <t>NTWECVVAAWDYAAQQDDDGDLSLQTGDYIELLKKTEGWWIGRLANGKGGVFPANYVNKV--</t>
  </si>
  <si>
    <t>bmDCA9_2220</t>
  </si>
  <si>
    <t>SFVRHVKALFDYQAQEDDDGDLSFKKGDIIEATES-YGWWEGQLANGRQGIFPGNFVSLN--</t>
  </si>
  <si>
    <t>bmDCA9_2221</t>
  </si>
  <si>
    <t>PSKEQVRALTDYAGQQDDEGDLSFYKGDIIEVFQCDPDWYRGKLANGKQGLFPCNYVTKLAH</t>
  </si>
  <si>
    <t>bmDCA9_2222</t>
  </si>
  <si>
    <t>PEIPQVVALYDFNGSQDDAGDLSFRTGDVIYSLSRTQDWYTGKLANGHQGQFPGNHVAVKVT</t>
  </si>
  <si>
    <t>bmDCA9_2223</t>
  </si>
  <si>
    <t>GSIHLAVAGYDHEGEEDDHEDLIFNAGDQIIHGSFLWDWWTGSLACGRQGLFPAHYVVKYQA</t>
  </si>
  <si>
    <t>bmDCA9_2224</t>
  </si>
  <si>
    <t>TTGY-AVALYA-AGDEDDAGDLPFEQGDQIVITERISDWWTGEHAGGFIGIFPQTYVQLV-A</t>
  </si>
  <si>
    <t>bmDCA9_2225</t>
  </si>
  <si>
    <t>EGV-LCTALYDFEPDSDDEGDLSFREGDPILIVTRTPEWLRGVIARWKNGQFPKSFVQIKTE</t>
  </si>
  <si>
    <t>bmDCA9_2226</t>
  </si>
  <si>
    <t>AIPE-YIALLPYVYTEDDNNDLSFQKGDKIEVIKKSNDWWTGQIAGNEQGNFPRNGVKTYCY</t>
  </si>
  <si>
    <t>bmDCA9_2227</t>
  </si>
  <si>
    <t>EGAKECIAIYYYVTEEDDADDLPFKEGDRILFTFKSEDWWTGELANGRTGLFPVNYVEMV--</t>
  </si>
  <si>
    <t>bmDCA9_2228</t>
  </si>
  <si>
    <t>PGISRARALYDFFADEDDSDDLGFKVGDVITIPEKIDDWFCGELANGKSGIFPANYVELI--</t>
  </si>
  <si>
    <t>bmDCA9_2229</t>
  </si>
  <si>
    <t>MGHPTAEALYDFDGDQDDRNDENFKIGDIITYIKKVDCWYTGRIANGVVGIFPENYVH-V--</t>
  </si>
  <si>
    <t>bmDCA9_2230</t>
  </si>
  <si>
    <t>PIVSRVLALYDRDAQQDDSVELYFAGGDVITVDKKVDDWLGGRLANNTVGIFPSNYVEPI--</t>
  </si>
  <si>
    <t>bmDCA9_2231</t>
  </si>
  <si>
    <t>TAAPRATALYPYYAQNDDDNELDFREGDCDTIVWKTAVWYMGSLA-GQRGMFPCNYVEDL--</t>
  </si>
  <si>
    <t>bmDCA9_2232</t>
  </si>
  <si>
    <t>AAVITARALYNFEGTEDDSNDLPFSNGDNIEIIEFVDNW-TGIVANGEQGQFPANYVTIL--</t>
  </si>
  <si>
    <t>bmDCA9_2233</t>
  </si>
  <si>
    <t>EDVWAAVAIYTFTAPDDDPSELSFRKGDTTRIL-CSEHWWEAEKADGRPGIVPANYLARW--</t>
  </si>
  <si>
    <t>bmDCA9_2234</t>
  </si>
  <si>
    <t>KEKDLWDALFTFQGDNDDPDEYSFKKGEILDILSKSIFWWQARKADGVVGIGPHNYLELV--</t>
  </si>
  <si>
    <t>bmDCA9_2235</t>
  </si>
  <si>
    <t>NIGYHAVALFTYKADEDDP-EMSFHKGEILEIISYSGKWWQVRKANGETGIFPSNFLQLVQ-</t>
  </si>
  <si>
    <t>bmDCA9_2236</t>
  </si>
  <si>
    <t>AHTSRAQALFAYQSDEDDPENWSFRKGEILDIYFSSEKWWHERRAGGEVGIGMSNFLALIK-</t>
  </si>
  <si>
    <t>bmDCA9_2237</t>
  </si>
  <si>
    <t>TVVIMVGALFDLYADDDDESDLSFEKGEVLELLKDGEEWWQLRLAFISIGIPPDNFVCVINN</t>
  </si>
  <si>
    <t>bmDCA9_2238</t>
  </si>
  <si>
    <t>KPKDRVRALYDFQQRNDDSGELSFKKGEILAVVSQDDRWWRHRLALGKEGYVPSNYVRVLSD</t>
  </si>
  <si>
    <t>bmDCA9_2239</t>
  </si>
  <si>
    <t>WVGVRVRA-ANFNGEDDDCQDLNFKKHDILDVISQLEKWWDAEVAFGKTGWIPSNYVALIDE</t>
  </si>
  <si>
    <t>bmDCA9_2240</t>
  </si>
  <si>
    <t>FVHHFVRAIPNFVEEDDDADCLSFKTGDIFIVHDTEGDSWDAELADGQTGMIPKTFVELLDE</t>
  </si>
  <si>
    <t>bmDCA9_2241</t>
  </si>
  <si>
    <t>KAECRVRAMSDFDRNSDDPQELPFRKGEILAVLDSEDMWWEAELALGKPGNIPVNKVEPLNP</t>
  </si>
  <si>
    <t>bmDCA9_2242</t>
  </si>
  <si>
    <t>QGQHRYKAKG-YQAEIDD-DQLPFHKGDILSHMRG-EGWW-ARNAAGQVGLIPSAYFVPMDE</t>
  </si>
  <si>
    <t>bmDCA9_2243</t>
  </si>
  <si>
    <t>GDSPQAVAWFIYDAIRDDQNELTISKEMILTIVDLTDAWWKAKNASGQEGLVPSKYLALEVP</t>
  </si>
  <si>
    <t>bmDCA9_2244</t>
  </si>
  <si>
    <t>SSVLKCRALNDYKA-DDDASELSFRKNEILTIVDKTGKWWQAENA-GVHDNFRSTYVSDI--</t>
  </si>
  <si>
    <t>bmDCA9_2245</t>
  </si>
  <si>
    <t>PKAYYAKALASYTAGDDDPNELSFAMGDILEIVDHTGKWWEARKANGVHCLPPSSYLQCM--</t>
  </si>
  <si>
    <t>bmDCA9_2246</t>
  </si>
  <si>
    <t>PFLIMAKALFSYNGDDDDPNEISFKKGEILDILDREGKWWQARGADGQVGIVPSAYLCLL--</t>
  </si>
  <si>
    <t>bmDCA9_2247</t>
  </si>
  <si>
    <t>VY-YRAKALFAYTKDDDDPNEGSFEKGEILPIHDMNGKWWQARNADGSVGIAPSNYLQLL--</t>
  </si>
  <si>
    <t>bmDCA9_2248</t>
  </si>
  <si>
    <t>AYMYRAKALCAYAADDDDPNEISFEKGEILDIYDREGKWWQAKKADGTVGIAPSNYLQLC--</t>
  </si>
  <si>
    <t>bmDCA9_2249</t>
  </si>
  <si>
    <t>PRQYRAKALYAYQGDDDDANEISFKKGEILIISDKQGKWWQAKKADGLYGIAPSNYLALL--</t>
  </si>
  <si>
    <t>bmDCA9_2250</t>
  </si>
  <si>
    <t>SKPYRAKMLYAYDRDEDDEDEISFGEGEILTNIDESGKAWYARKADGVVIIVPSNYLELI--</t>
  </si>
  <si>
    <t>bmDCA9_2251</t>
  </si>
  <si>
    <t>KYVYRAKALYTYLRDPDDRTEISFRKGEVLDVKDMQGYEWFAEKADGIV-WAPSNYLELL--</t>
  </si>
  <si>
    <t>bmDCA9_2252</t>
  </si>
  <si>
    <t>NFIYRAKALYDYDADDDDPNDLSFQKGDIFDVYDKSGAWWQAESADGDSQIAPANYLQLL--</t>
  </si>
  <si>
    <t>bmDCA9_2253</t>
  </si>
  <si>
    <t>DQGKSAEALYDYTADDDDPGDQSFAKGEVFDIVDNSDIWWQARHADGCIGIVPSNYLKII--</t>
  </si>
  <si>
    <t>bmDCA9_2254</t>
  </si>
  <si>
    <t>ACVQWAEALYCYNAEDDDPGDLSFSQGERLDIVDASGKWWTARKADGR-GIVPSNYLKAG--</t>
  </si>
  <si>
    <t>bmDCA9_2255</t>
  </si>
  <si>
    <t>C-TVWATALYDYIAADDDPGFLSFKKGHRLTIVDKSGDWWTARAADGTEGIVPANYIKLDK-</t>
  </si>
  <si>
    <t>bmDCA9_2256</t>
  </si>
  <si>
    <t>PVLPRAKALYDYTDDDDDPMELSFKEDDDFDIVYRTDDWWAAETAQGKRGIVPANYFQLC--</t>
  </si>
  <si>
    <t>bmDCA9_2257</t>
  </si>
  <si>
    <t>VKTVWRKALYDYTLQDDDGTEISFKEDDIFMVYGNVGKWWLVSKASGERGLVPCNYMQIF--</t>
  </si>
  <si>
    <t>bmDCA9_2258</t>
  </si>
  <si>
    <t>KKNQKATALYDYLAQTDDAGELSFRKGPNLRIIQRSGFWWSAWQANGKFGLVPEYYLQAF--</t>
  </si>
  <si>
    <t>bmDCA9_2259</t>
  </si>
  <si>
    <t>TYQEKCVALHDFTASEDDDNELSFVKGDVLQVIKQEDKWWQAI-ANGKIGWKAGNYVEEI--</t>
  </si>
  <si>
    <t>bmDCA9_2260</t>
  </si>
  <si>
    <t>KLPVMFAAIYSFPGQGDDQGELSFPKGDIDEIYSKEDGWWFAKFADGKILSIISNYLVEFF-</t>
  </si>
  <si>
    <t>bmDCA9_2261</t>
  </si>
  <si>
    <t>VSKKIYKAKFKFQGKPDDGDEFSVTAGDVMEISQKFRGWWLCKCASGVQTWLPQALLEEQPV</t>
  </si>
  <si>
    <t>bmDCA9_2262</t>
  </si>
  <si>
    <t>PPKPQAVALHEYAGQSDDYSQNSRSKGEVYEIVQKEPGWWLAKKAGGVEAWVPSNYLVEVAP</t>
  </si>
  <si>
    <t>bmDCA9_2263</t>
  </si>
  <si>
    <t>PKDEKFKANYSFAGQRDDEGGSSFKKDEEIFITQKENGWWLAKRAGVVEGWVPVAYLEELPP</t>
  </si>
  <si>
    <t>bmDCA9_2264</t>
  </si>
  <si>
    <t>VDNPKYEALYDFEGQTDDRETHSLKIDTVYYIIQKETGWWLVKKADGEQGWAPHAYLEEVTV</t>
  </si>
  <si>
    <t>bmDCA9_2265</t>
  </si>
  <si>
    <t>GKAPFYKALYGYETSRDDASSLRLDQDDISEIVQKEHGWWLAKRAGGFEGWTPAAYLEETAQ</t>
  </si>
  <si>
    <t>bmDCA9_2266</t>
  </si>
  <si>
    <t>PM-PQVKAKCDYAGADDDGDGLSLSKGEVMEIVTKHEGWWLADLAVGTQGWAPSNYLVEIVE</t>
  </si>
  <si>
    <t>bmDCA9_2267</t>
  </si>
  <si>
    <t>PYVTKAKAYYDYDAQQDDANTIDLTKDEVVDIWDKSNDWWLVKKANGEVGYAPSNYLVLG-D</t>
  </si>
  <si>
    <t>bmDCA9_2268</t>
  </si>
  <si>
    <t>PEVTTYHALFTYQPQDDDPGVVSLKKDEVKEVFDKDDWWWLVKKANKQAGVAPSNYLAEFAP</t>
  </si>
  <si>
    <t>bmDCA9_2269</t>
  </si>
  <si>
    <t>PSDAMYEAQFEYNWDDDDGEEVSWKKDEVLFVIKKEEKWWLVQKADEVRGWAPSNYLALAS-</t>
  </si>
  <si>
    <t>bmDCA9_2270</t>
  </si>
  <si>
    <t>-D-EDYFAKFDYTAQDDDPEPLSFDKCEILEVLQKQEKWW-AKKADAQVGWAPSNYLQLIL-</t>
  </si>
  <si>
    <t>bmDCA9_2271</t>
  </si>
  <si>
    <t>EIPSLYIAMFPYVKQDDDNEHISDEKHERLTVLAKSGKWWRARTADGQTGWAPSNYLWLEQD</t>
  </si>
  <si>
    <t>bmDCA9_2272</t>
  </si>
  <si>
    <t>EEKERFKPTGDFAGDNDDTEELSPKKSEILEIMKKE-GWWLATNATGLPGWHPSNYLEEVSS</t>
  </si>
  <si>
    <t>bmDCA9_2273</t>
  </si>
  <si>
    <t>QFEPKYKGIYMFDGSIDDPNELSITQGEILIIIQKEPGWWLAKKAQGREGWAPSNYLEEVVP</t>
  </si>
  <si>
    <t>bmDCA9_2274</t>
  </si>
  <si>
    <t>NPEKYAPLIYDPQFDNDDENEVSIKAGEILEIAQKESGWWLALNAEMNQGWIPGAYVKEIDE</t>
  </si>
  <si>
    <t>bmDCA9_2275</t>
  </si>
  <si>
    <t>WKLCCANSRYFYEAQEDDRNWRSFTKNEVLEIVSKENGWWAANKAGTQVGWIPSAYV-EELD</t>
  </si>
  <si>
    <t>bmDCA9_2276</t>
  </si>
  <si>
    <t>GEEATGKYTYPYQQVIDDSGELSLEKSELITYTIKDLGWWKGQSAGKREGIFPSNYVKECKS</t>
  </si>
  <si>
    <t>bmDCA9_2277</t>
  </si>
  <si>
    <t>VAQERVKVAFPYNRQRDDAFVLKLQVDWVWNVLLKSNGWWKGKCATGQEGDFPSNLVQEVD-</t>
  </si>
  <si>
    <t>bmDCA9_2278</t>
  </si>
  <si>
    <t>ESPSIVVA-P-YEAREDDWEALDLQQGDIIIVRTK-WGWWDGDSADGRIGWFPSNYVQKLHT</t>
  </si>
  <si>
    <t>bmDCA9_2279</t>
  </si>
  <si>
    <t>EEVTHVRALHDYDSTEDDQTELELREGQIVGVIQIHEGWWAGLMARGQRGWFPSNYVEPDDK</t>
  </si>
  <si>
    <t>bmDCA9_2280</t>
  </si>
  <si>
    <t>DGDMVARALFDYWASQDDHEDIDLRKGDTVAVLQGLRGMWYGVGANGKRGWFPCNYVEVM-G</t>
  </si>
  <si>
    <t>bmDCA9_2281</t>
  </si>
  <si>
    <t>DYNQKYWALYDYPSNDDDKNELNLREDDVVYYIKK-EGWWFGEEATGQKGWFPSNFVEEYK-</t>
  </si>
  <si>
    <t>bmDCA9_2282</t>
  </si>
  <si>
    <t>PEVVTVTSLYDYEAAYDDGTELTLHRDDVIVTIHKDEGWWLGQSAGDKRGWFPSNYVQECKA</t>
  </si>
  <si>
    <t>bmDCA9_2283</t>
  </si>
  <si>
    <t>PSECTVRALYDYTGTHDDIGGLTFREDDIIRAVSAIDCWWLGTLAR-IQCWFPRNYVEECSP</t>
  </si>
  <si>
    <t>bmDCA9_2284</t>
  </si>
  <si>
    <t>KQPMKVKALYAGEGASDDNEVLSFSEGDRFEDVDRTDDW-KGRAAGRMRDLFPGNYVQCVED</t>
  </si>
  <si>
    <t>bmDCA9_2285</t>
  </si>
  <si>
    <t>GGTSKVKALYAYLHQADDCGDLSFREGDIIQLVDRNDDWETGRDANNVTYLFPRNYVEDITD</t>
  </si>
  <si>
    <t>bmDCA9_2286</t>
  </si>
  <si>
    <t>PSGHQAKALWDKNGQEDDEGDLSFAKGDIIDVVTQCDDWWLGRLANGKEWIFPAYYVEIL--</t>
  </si>
  <si>
    <t>bmDCA9_2287</t>
  </si>
  <si>
    <t>PY-FYATALWDFNGEADDAGDLSFKAGTIINVVGRTNDWWTGRVA-GREKLFPANYVDAC--</t>
  </si>
  <si>
    <t>bmDCA9_2288</t>
  </si>
  <si>
    <t>PDYEQVTALYDYAGQADDPGDLHFHAGEVIEIVQRTADWWTGDVANGRTGTFPGNYVER---</t>
  </si>
  <si>
    <t>bmDCA9_2289</t>
  </si>
  <si>
    <t>PCTETVTALYDYDAQADDLGDLSFKTGDVIEIIKKTQDWWTGRLANGKQGQFPGNYVQEP--</t>
  </si>
  <si>
    <t>bmDCA9_2290</t>
  </si>
  <si>
    <t>PQKETVTALYDYTAQADDPGDLSFKAGDVIEKVQKTDEWWVGTCANGQNGMFPGNYRKL---</t>
  </si>
  <si>
    <t>bmDCA9_2291</t>
  </si>
  <si>
    <t>PPLETVTALYDAEAQADDYGDLSFRAGDVIEVFDQT-EWWTGRLANGMYGQFPANYVKLNH-</t>
  </si>
  <si>
    <t>bmDCA9_2292</t>
  </si>
  <si>
    <t>PPPETVTALYDYNAQQDDVGDLSFREGDHIEVTQHNCDHWTGRLAGGKEGQFPGNYVALDA-</t>
  </si>
  <si>
    <t>bmDCA9_2293</t>
  </si>
  <si>
    <t>EVMATCTALYDYVAQADDMGDLSFREGDRIYVVKKADDFWTGELANGRQGQFPANYVKEN--</t>
  </si>
  <si>
    <t>bmDCA9_2294</t>
  </si>
  <si>
    <t>NPVEYVTALYDYDAQWDDDGDLSFRAGDRIEVVKTTDDMWTGKIANGREGQFPSNYVAKL--</t>
  </si>
  <si>
    <t>bmDCA9_2295</t>
  </si>
  <si>
    <t>TLQPLVRALYDFEATEDDPGDLTFRAGDVILLCKADLDNWTGLIAHGRTGHFPANYVEKI--</t>
  </si>
  <si>
    <t>bmDCA9_2296</t>
  </si>
  <si>
    <t>PSLEVCVALYDFASQEDDEYDLEIRAGEVGEIIAK-KESWTGKCAGDREGWFPSNYVKLKA-</t>
  </si>
  <si>
    <t>bmDCA9_2297</t>
  </si>
  <si>
    <t>PKSPTALALYDFDSVEDDPGDLPFWAGEVIEVLQKTDENWTGRIANCRSGQFPANYVEKC--</t>
  </si>
  <si>
    <t>bmDCA9_2298</t>
  </si>
  <si>
    <t>VQAW-VTALYAFSGQ-DDDGDLSFNAGYVIEIVEKTNEWWTGRCANGRQGVFPKNYVEPLDT</t>
  </si>
  <si>
    <t>bmDCA9_2299</t>
  </si>
  <si>
    <t>QAKCYVRALYDFWGQEDDSGDLSFKAGDHITLLNKSLDYWLGRAADGREGIFPANYTQVV-G</t>
  </si>
  <si>
    <t>bmDCA9_2300</t>
  </si>
  <si>
    <t>QIVSRCRALYAYKPQEDDAMELTFGPGNVINSFDKQGDWWEGELAGGRYGIFPSNYVEEVSN</t>
  </si>
  <si>
    <t>bmDCA9_2301</t>
  </si>
  <si>
    <t>YPPTKASALYLFNGADDDKDISDFDSGNKISSYSTIDDWWDGEVANGARGLFPKNYVEIITD</t>
  </si>
  <si>
    <t>bmDCA9_2302</t>
  </si>
  <si>
    <t>ESICRARALYCYNAQEDDYNWSSLAPNDCINVLEQVDGWWRGELANGREGLFPSNYIEILPE</t>
  </si>
  <si>
    <t>bmDCA9_2303</t>
  </si>
  <si>
    <t>PILAFARALYNYDANSDDYNEKSLEEGDTINVLEEISGWWLGE-ANGKRGLFPANYTEAVKS</t>
  </si>
  <si>
    <t>bmDCA9_2304</t>
  </si>
  <si>
    <t>SEGITAKALYDYEAHEDDEECLNLREGDKYGNIEFIDGWWRGVGADDRRGLFPSNYTELQ--</t>
  </si>
  <si>
    <t>bmDCA9_2305</t>
  </si>
  <si>
    <t>PVI-CAFKLYDYQADEDDDTCVSFEDGDIIIVTDQS-DWWQGGLANGKKGCFPANYITLLD-</t>
  </si>
  <si>
    <t>bmDCA9_2306</t>
  </si>
  <si>
    <t>GGPCKVKAQYDYDAVDDDATDVSFRWGD-ITVLDQQDDWWRGELANGVVGIFPGNYVEKNEA</t>
  </si>
  <si>
    <t>bmDCA9_2307</t>
  </si>
  <si>
    <t>PGAPVVRAIFDYNAI-DDERSLSFSKGDIIDQDEQVEYWWRGQLANGQRGLAPDNYVIAVQP</t>
  </si>
  <si>
    <t>bmDCA9_2308</t>
  </si>
  <si>
    <t>MKRIRARARWDYTGAEDDRTDLTFRKGDLIEIVTQSNDWWTGKEANGKQGLAPKNYLTIVH-</t>
  </si>
  <si>
    <t>bmDCA9_2309</t>
  </si>
  <si>
    <t>ASVPQAEAGWSYN-SEDDDNDLSFADGD-IEIIEETNDWWTGKCANGQQGLAPSNYVTNI--</t>
  </si>
  <si>
    <t>bmDCA9_2310</t>
  </si>
  <si>
    <t>-RTFWAEAEWAWNGPEDDKNDLSFRTGDIIEIVEETQDWWTGRIAGGWTGLFPGNYVQD---</t>
  </si>
  <si>
    <t>bmDCA9_2311</t>
  </si>
  <si>
    <t>GTLVQAKAGWFYDGQDDDPNELSFNAGDIIEIITETNDWWQGRLALGRQGLFPANYTEKIVS</t>
  </si>
  <si>
    <t>bmDCA9_2312</t>
  </si>
  <si>
    <t>PEANNARACWDYAGDDDDPNDLSFKAGDHIEIITETEDWWTGKIANGQTGLFPSNFVTLLTS</t>
  </si>
  <si>
    <t>bmDCA9_2313</t>
  </si>
  <si>
    <t>PQPKQCEALWPYSAQDDDSSDLSFKAGDRITVKMETDDWWTGELADGRTGLFPSNYVKLLY-</t>
  </si>
  <si>
    <t>bmDCA9_2314</t>
  </si>
  <si>
    <t>VQGEWVEALWTYVADEDDPPDLSFGQGQVIKVVEKTYDWWTGEYA-GKTGLFPSNYVEKL--</t>
  </si>
  <si>
    <t>bmDCA9_2315</t>
  </si>
  <si>
    <t>FSGEKAEALIDYTGDIDDADDLSFKAGDIITVISRTDDWWTGELA-GVE-VRPAAYVKLM--</t>
  </si>
  <si>
    <t>bmDCA9_2316</t>
  </si>
  <si>
    <t>AKGELAEWLWDYTGQEDDPTDLTFEKGEIIYITKETDVWWTGDIANGNKAVFPANYVKLL--</t>
  </si>
  <si>
    <t>bmDCA9_2317</t>
  </si>
  <si>
    <t>VRGIWAELLYDYDAGDDDEGDLSLEKNEKIKIIEKTAQWWTGNGAMGTF-TFPANYVKLL--</t>
  </si>
  <si>
    <t>bmDCA9_2318</t>
  </si>
  <si>
    <t>GKGEWAEALYDYNITDDDASDLQFQAGERITIVEFTSDWWTGRIAHGRQHLFPACYVKLL--</t>
  </si>
  <si>
    <t>bmDCA9_2319</t>
  </si>
  <si>
    <t>NAGEWAEALYDYESDEDDPGDLALRAGERILIVSKTSDWWTGMNASGFSGLFPANYVKLL--</t>
  </si>
  <si>
    <t>bmDCA9_2320</t>
  </si>
  <si>
    <t>PQGEWAEALYDYISPEDDPGDLQIKAGQRVGIGERTSDWSTGEAACGKAG-FPESYVKHL--</t>
  </si>
  <si>
    <t>bmDCA9_2321</t>
  </si>
  <si>
    <t>IEGEYAEALYDYPAQEDDHGDLYIGAGQRILVTEDTSDWFTGEFANGREGMFPGNYVKLG--</t>
  </si>
  <si>
    <t>bmDCA9_2322</t>
  </si>
  <si>
    <t>PHVE-CEARYDYVAQPDDVGDLSFRAGERNIVLERTSEWDTGCIANGKQGIFPGNYVKME--</t>
  </si>
  <si>
    <t>bmDCA9_2323</t>
  </si>
  <si>
    <t>KRVEWVEARYDYPALEDDQGDLSFRAGEIVLVLERTSEWWTGKVADGHTGSFPSNYVKKL--</t>
  </si>
  <si>
    <t>bmDCA9_2324</t>
  </si>
  <si>
    <t>RQGEYVVALYDFSSPDDDEGDDDFKAGYRYWCLERTSDWWTGRGANGQEGLFPGNFVKKP--</t>
  </si>
  <si>
    <t>bmDCA9_2325</t>
  </si>
  <si>
    <t>GEGEWAEALYDFDSKEDDEGDIELIAGDRCESIKKTSDWWTGRHANGMEGVFPASFVKLA--</t>
  </si>
  <si>
    <t>bmDCA9_2326</t>
  </si>
  <si>
    <t>ETREWVGMLYDFSSEEDDDGDYASRAGDKILVLDRVDDWWRGRLACGREGIFPASFVRLL--</t>
  </si>
  <si>
    <t>bmDCA9_2327</t>
  </si>
  <si>
    <t>PTAGLSKALRMFLGVQDDWGDQQYKVGDVIKILFKTAEWWKGEIARGKSGIFPANFVKEQYP</t>
  </si>
  <si>
    <t>bmDCA9_2328</t>
  </si>
  <si>
    <t>PTAKKVKALFSFTGFQDDKGDLGFLKGDIICIMMKVYDWWEGTLANGQMGIFPSNYVTQAPV</t>
  </si>
  <si>
    <t>bmDCA9_2329</t>
  </si>
  <si>
    <t>PSATHVYALYDFNGLDDDTSDLSFKQGDVIEIVDKPDDWWKGRLARGLTMIFPANYVKPIP-</t>
  </si>
  <si>
    <t>bmDCA9_2330</t>
  </si>
  <si>
    <t>QKGHSVIALYDYEAHADDYTDLSFNEGDEIEVVQYTYDWWRGGYA-GYFSLFPANYVKTLSG</t>
  </si>
  <si>
    <t>bmDCA9_2331</t>
  </si>
  <si>
    <t>TGEARLIALYDAEAEEDDANDLSFIEGAKILAVDRKGDWWTGVPANGYEGLFPAVYVQLQ--</t>
  </si>
  <si>
    <t>bmDCA9_2332</t>
  </si>
  <si>
    <t>GQGEMVIGLYDMDISTDDDNELSFNEGDKIKNIEFVHDWWTGELAQGKKGLFPATYVEAVK-</t>
  </si>
  <si>
    <t>bmDCA9_2333</t>
  </si>
  <si>
    <t>TRLCKARCLYDFDSISDDPDDLQFRENSIINIIEKVSDWWKGE-ANGRWGLFPASYVEQIFC</t>
  </si>
  <si>
    <t>bmDCA9_2334</t>
  </si>
  <si>
    <t>ANFVKAKALYDFNSFEDDSNDLTFQGNDIIYIIEKNEDTWKGEAARMQVGKFPSNYVQPI-E</t>
  </si>
  <si>
    <t>bmDCA9_2335</t>
  </si>
  <si>
    <t>QPPTFAGANYTFVYSKDDAGDNAFNFGDTITVINMVDNCYKGENACNKMGIFPKNYVSIIPH</t>
  </si>
  <si>
    <t>bmDCA9_2336</t>
  </si>
  <si>
    <t>LFRTKCFALYNFDGSQDDPGDLSFKNGDEITIVERSDQWLRGRQAGMREGIFPTNYVKVF--</t>
  </si>
  <si>
    <t>bmDCA9_2337</t>
  </si>
  <si>
    <t>KFVFSSRALYDFDGQDDDGGDLSFKEGDRIQVVEKTNDWWRGRLAQHRIGWFPSNYVEIL-P</t>
  </si>
  <si>
    <t>bmDCA9_2338</t>
  </si>
  <si>
    <t>PTIHKCRALFKFNGGKDDSDDLSFKGGDIIYILLSLNDWWTGRLANSKEGIFPSNYVNVVMP</t>
  </si>
  <si>
    <t>bmDCA9_2339</t>
  </si>
  <si>
    <t>PVKFRVRALWPFQAYWDDSDDLSFGKGDVIIVTNTVDDWWRGFLARAKEGMFPVNYVEVVSI</t>
  </si>
  <si>
    <t>bmDCA9_2340</t>
  </si>
  <si>
    <t>QKGKQARAVFLY-GENDDPYDLNFHPGDIIDVVTETYDWWMGELANGKQG-FPTNYVEDIE-</t>
  </si>
  <si>
    <t>bmDCA9_2341</t>
  </si>
  <si>
    <t>LPVSVTRHSFYYV-DWDDEQELSFSFRDVIVVFRRVNDWFSGSLAHGVRGIFPGNYVEMNKE</t>
  </si>
  <si>
    <t>bmDCA9_2342</t>
  </si>
  <si>
    <t>EGINVVRAIFHYEAQNDDQDELTFQRHDVINVFNK-EEWWEGELAD-KVGIFPSNYVSPIDE</t>
  </si>
  <si>
    <t>bmDCA9_2343</t>
  </si>
  <si>
    <t>QQKKYVRALYPFTGEEDDHYELSFNVGDIIHVVNASDEWWMGTLARDTVGIFPSKFVEIIVD</t>
  </si>
  <si>
    <t>bmDCA9_2344</t>
  </si>
  <si>
    <t>KKKRKVRHLYDEEAEFDDETCLTFKKGDIITLINKDHQWWQGVLAKNKVGYFPSNYVTVIED</t>
  </si>
  <si>
    <t>bmDCA9_2345</t>
  </si>
  <si>
    <t>PIQVRVEYLYPFSAEDDDADELTFEENDKITVVTYVNDVWMGELANGKSGIFPKCYVEIAED</t>
  </si>
  <si>
    <t>bmDCA9_2346</t>
  </si>
  <si>
    <t>HFVINALMLYAYSAGHDDHRELSFEKGDVICIVSSADDWWEGKLADGSEGLFPSIYVTVIEW</t>
  </si>
  <si>
    <t>bmDCA9_2347</t>
  </si>
  <si>
    <t>DSLEMAIFLENYTASDDDKTELSFNEGYVVSIISKDPGWWMGELAKGRIGLFPTTYVKCAKA</t>
  </si>
  <si>
    <t>bmDCA9_2348</t>
  </si>
  <si>
    <t>LNWFKIRQVFEFEPGIDDPSDLSFREGEVIEVVAESDGWWQGEMARGKSGLFPASNVEVGEG</t>
  </si>
  <si>
    <t>bmDCA9_2349</t>
  </si>
  <si>
    <t>LDKFWYRAGYDFKAGDDDSDILSFRAGASFSVLNVHLDWWTGELADGVPGLFPVNYVEVVIK</t>
  </si>
  <si>
    <t>bmDCA9_2350</t>
  </si>
  <si>
    <t>DGGLCAIATIDYPACQDDD-EIDLKVGQGIQVTEHASDWWMGENANGERGLFPSNFTKGVDD</t>
  </si>
  <si>
    <t>bmDCA9_2351</t>
  </si>
  <si>
    <t>DDGETAIAWADFAAEDDDIEDLVFKAGEVITVINRVSDWWTGENADGRRGVFPSNYLELNK-</t>
  </si>
  <si>
    <t>bmDCA9_2352</t>
  </si>
  <si>
    <t>NHGVQAIAAFDFVGDEDDDGDLPFNKGDYITCITE-EEWWVGRTADGRVGMFPAAYTEMKVY</t>
  </si>
  <si>
    <t>bmDCA9_2353</t>
  </si>
  <si>
    <t>APQRIAYALQDDEGHEDD-GDLGFKSGDHITVIELTNDWWRGRMAGGVEGQFPATF-WVFCS</t>
  </si>
  <si>
    <t>bmDCA9_2354</t>
  </si>
  <si>
    <t>TGLKWAKALYDYDGDEDDGGDLPFDEGDIIVHVEASNDWWTGRIAHGVEGLFPAAFVEMV--</t>
  </si>
  <si>
    <t>bmDCA9_2355</t>
  </si>
  <si>
    <t>NGKRSAVALYDFVGEEDDFGDLGFKEGDMITFLEKVTDMWTGTIAKGSVGLFSATFVERVED</t>
  </si>
  <si>
    <t>bmDCA9_2356</t>
  </si>
  <si>
    <t>FGEPRARDLYDFPGGEDDEGDLPFKAGDVITILS-LYSTWTGKLARGKQGIFLISHVEKGSI</t>
  </si>
  <si>
    <t>bmDCA9_2357</t>
  </si>
  <si>
    <t>PKVRRAIALYDFNGDEDDQDDLPFRKGDVIEIKKRPPDFWTGKIAQGRMGIFPVVPVSVRE-</t>
  </si>
  <si>
    <t>bmDCA9_2358</t>
  </si>
  <si>
    <t>CVVYFAIAQFTFIGQSDDERDLMFKKGDIIEIVKKKEDKWTGKIANGRSGIFPAKYVKKIDW</t>
  </si>
  <si>
    <t>bmDCA9_2359</t>
  </si>
  <si>
    <t>PSWPECEAPYKFNGQEDDSSDLSFKATRIIEITEKTNDWWTGRIANDRIGSFPANYVKLLDS</t>
  </si>
  <si>
    <t>bmDCA9_2360</t>
  </si>
  <si>
    <t>TCNQWAEALYQYNGQTDDNEDLSFKENDRIELIEKSNDWWTGRLANGQMGLFPANYVKVLTP</t>
  </si>
  <si>
    <t>bmDCA9_2361</t>
  </si>
  <si>
    <t>QNIGKAEALYRYTYQDDDANSIIFNQDDVIECLESTQDWWRGRLANGDQGIFPSNYVYLVT-</t>
  </si>
  <si>
    <t>bmDCA9_2362</t>
  </si>
  <si>
    <t>TTCSFVAAMFYYKAQIDDPDMLSFHKGDQIQVRDDER-WWMGPLANGRSGWFPSYYTTDEGS</t>
  </si>
  <si>
    <t>bmDCA9_2363</t>
  </si>
  <si>
    <t>LCAEQLVAIFSYEALQDDDGCLSFKTGDYIEILNETAGWWLGRFANGRRGWFPSNYDKKNES</t>
  </si>
  <si>
    <t>bmDCA9_2364</t>
  </si>
  <si>
    <t>TRVAYQVALHNFNYVQDDSDDLSFKKGDRIV-LLWSVDWWRGRKATGQRGIFPSNYKYVL--</t>
  </si>
  <si>
    <t>bmDCA9_2365</t>
  </si>
  <si>
    <t>ERGEKACALFTFDAYPDDPGDLSFRKGDIVTILERTNDWWTGRCANGRVGIFPANYVQIN--</t>
  </si>
  <si>
    <t>bmDCA9_2366</t>
  </si>
  <si>
    <t>PQRERVEALYAFNSQDDDPGDLSFRRGDKLWVTEQNQDMWTGRLANGKEGQFPKNYVKK---</t>
  </si>
  <si>
    <t>bmDCA9_2367</t>
  </si>
  <si>
    <t>EGVEYVEALYTFAAQDDDTGDLGFKAGDMILVTQKTSDHWTGSIANGRTGQFPANYVRIH--</t>
  </si>
  <si>
    <t>bmDCA9_2368</t>
  </si>
  <si>
    <t>SKGTWYEALYGFPSDDDDAGDLAFKMGDVITVTTKTSDAWTGKLADGETGWFPSNYVKPL--</t>
  </si>
  <si>
    <t>bmDCA9_2369</t>
  </si>
  <si>
    <t>HSDEWVEA-YFPMSQDDDSSDLAFNWGQKILVTEATAD-WTGELANGKLGLFPSNYVKRL--</t>
  </si>
  <si>
    <t>bmDCA9_2370</t>
  </si>
  <si>
    <t>TGREWVEACYDYASAEDDSGDLTLREGDHILVTEKNHDWWTGELANGKSGIFPASYVKPL--</t>
  </si>
  <si>
    <t>bmDCA9_2371</t>
  </si>
  <si>
    <t>GEQEWVEALYDYSSWPDDKGDLPFKKGDRILVTDRSSDWWKGELANGRKGIFPANYVKIE--</t>
  </si>
  <si>
    <t>bmDCA9_2372</t>
  </si>
  <si>
    <t>PAGEWVEALYDFDSSEDDHGDLPFKVGDRILVTNRSSDWWTGELANGRRGIFPANYVKKE--</t>
  </si>
  <si>
    <t>bmDCA9_2373</t>
  </si>
  <si>
    <t>PAGEWVEALYDYAAHEDDDGDLTLREGDRISVLDRSSDWWKGNLAFGQVGQFPANYVKPE--</t>
  </si>
  <si>
    <t>bmDCA9_2374</t>
  </si>
  <si>
    <t>VFGELVVAFYDYAGIEDDSTDLALKIGDRITFLEDDGDWWKGRLAEGNIGYFPYNYVKREE-</t>
  </si>
  <si>
    <t>bmDCA9_2375</t>
  </si>
  <si>
    <t>SEGETATALYAYEAGEDDPNDLDAPEGERITDTERTSDWWVGECANGEEGLFPANYVKLP--</t>
  </si>
  <si>
    <t>bmDCA9_2376</t>
  </si>
  <si>
    <t>DDGGTAVALYSYEGEEDDDGDLSFKEGCRITYFERVTDWWTGEVAGGMIGLFPANYVEAL--</t>
  </si>
  <si>
    <t>bmDCA9_2377</t>
  </si>
  <si>
    <t>GIGERGVALYNYDAGEDD-GDLAFNEGDTITIIEKPQDWWTGIGANGNRGLFPANYVELEG-</t>
  </si>
  <si>
    <t>bmDCA9_2378</t>
  </si>
  <si>
    <t>PQGPTAVALYDYEG-EDDAGDLSFKE-AKITHIEFHDDWWTGEIAKGENGDFPANYVQLVEN</t>
  </si>
  <si>
    <t>bmDCA9_2379</t>
  </si>
  <si>
    <t>MEPITVTALYDYEGWDDDEGELSFKEGDKLEVERWGDFWWLGKNATGQFGRFPGNYVQLA--</t>
  </si>
  <si>
    <t>bmDCA9_2380</t>
  </si>
  <si>
    <t>PTICVVRALHDYMGQRDDPSLLSFQEGDILEVVDDEEEWWRARRAEDESGWIPSNYVEMLDG</t>
  </si>
  <si>
    <t>bmDCA9_2381</t>
  </si>
  <si>
    <t>PEDEKVRAMHPYDASDDDETALSFKKGEVWRVLTQQEGWWQAQIAD-VVGWIPSNYV-SLPM</t>
  </si>
  <si>
    <t>bmDCA9_2382</t>
  </si>
  <si>
    <t>MP-RQVKAVFVYSKGSDDKEELGFVKGDVIRVINDEDGWWDGFIANERGGWFPSNYVARWWN</t>
  </si>
  <si>
    <t>bmDCA9_2383</t>
  </si>
  <si>
    <t>PACFFVRAMFDFAGQEDDATYLTFSAGHIITVLQKDEGWWDGKIAGHRRGWFPSNYVEEVAP</t>
  </si>
  <si>
    <t>bmDCA9_2384</t>
  </si>
  <si>
    <t>NMVTFVNAHNAFQGSQDDHSSLAFQAGEVIQVLNKDPGWWDG-IAGNVRGWFPSNYVTELEN</t>
  </si>
  <si>
    <t>bmDCA9_2385</t>
  </si>
  <si>
    <t>PPTFTVRALYDFSGSGDDERYLKFRAGAFIEVLWQNSGWWDQLLANKQRGWFPSNYVTGVSK</t>
  </si>
  <si>
    <t>bmDCA9_2386</t>
  </si>
  <si>
    <t>bmDCA9_2387</t>
  </si>
  <si>
    <t>AKEWMCRAIYDSIAQNDDHYELEL-TPLLIEVSTQLEGWWDGSCAGDKVGWFPYNYVAEIV-</t>
  </si>
  <si>
    <t>bmDCA9_2388</t>
  </si>
  <si>
    <t>SLKPTVKADYDFTGQDDDDELSSMKAGDVIMVTSQDYGWWDGVVANGKRGWFPTNYGQPESG</t>
  </si>
  <si>
    <t>bmDCA9_2389</t>
  </si>
  <si>
    <t>QSKRWVRAVYDFPGQSDDKRSLTFRKGDIINVVNVQSHWWIGEHANGVRGQFPSNYIQYLQP</t>
  </si>
  <si>
    <t>bmDCA9_2390</t>
  </si>
  <si>
    <t>PARGFYVATYDYPAE-DDRVDYHFRAGDEIEILKRTADAWTGKMATGQEGQFPSNYVSKIYS</t>
  </si>
  <si>
    <t>bmDCA9_2391</t>
  </si>
  <si>
    <t>PAVFQCTALYDYNAQIDDAQDVSFRAGDRIEILEYTNDWWTGYNATGNQGVFPSNYVEKIRY</t>
  </si>
  <si>
    <t>bmDCA9_2392</t>
  </si>
  <si>
    <t>QSIEYCTALYDYNQQDDDADDPSFSEGDQIEVVEETSDWWMGDVANGKQGVFPANYVEIISF</t>
  </si>
  <si>
    <t>bmDCA9_2393</t>
  </si>
  <si>
    <t>VATDSVEALYSFTGQQDDPGDESFSAGDVITVVEKTSDWWTGRLANGRQGVFPANYVKMQN-</t>
  </si>
  <si>
    <t>bmDCA9_2394</t>
  </si>
  <si>
    <t>QRRKQVVALYDFQGQEDDDGDSSFKVGDIIDIIETTGDWWTGELANGNQGLFPANYYFLL--</t>
  </si>
  <si>
    <t>bmDCA9_2395</t>
  </si>
  <si>
    <t>VGIATAVALWDYNFQEDDDGDTSFKIGDVIGIISKTSDWWTGELANGKRGIFPANYIKM---</t>
  </si>
  <si>
    <t>bmDCA9_2396</t>
  </si>
  <si>
    <t>PGCPQANAVFDYQAQQDDPGDLSFRKG-IIEITKKPTDWWTGQSANGRRGLFPSNYFELC--</t>
  </si>
  <si>
    <t>bmDCA9_2397</t>
  </si>
  <si>
    <t>SGTNPARALYKCNAHNDDSEDLSFQSGDVIEIIHKSEFWWCGILANGRKGIFPANYHEKEKS</t>
  </si>
  <si>
    <t>bmDCA9_2398</t>
  </si>
  <si>
    <t>CDAQYVRALYDFDGINDDSSCVSFRAGDLINVLDQLPEWWDGELANGVEGIFPSNYVEKEHS</t>
  </si>
  <si>
    <t>bmDCA9_2399</t>
  </si>
  <si>
    <t>MTALFCRALYDFASTDDDPSNLSF-EGDIIQVLNQLAGWWDGELARGLRGWFPSNFVKLV-P</t>
  </si>
  <si>
    <t>bmDCA9_2400</t>
  </si>
  <si>
    <t>TPPFQAKALYDYCSDDDDHSSLSFKQGDVINVLSKLDGWWDGLLANGQRGWFPSNYVYWEES</t>
  </si>
  <si>
    <t>bmDCA9_2401</t>
  </si>
  <si>
    <t>-KGWRAEAQYEYEAAEDDDNEISFKEGRRITDIEFVDEWWSGFGADGQAGLFPSNYVQLNE-</t>
  </si>
  <si>
    <t>bmDCA9_2402</t>
  </si>
  <si>
    <t>VTGNHAVAQYDYEAGEDDDNELSFSEFSHITDIIFVDDWWTGELAHGK-GLFPANYVQLQE-</t>
  </si>
  <si>
    <t>bmDCA9_2403</t>
  </si>
  <si>
    <t>PEGYCAVALYDYDAEEDDDNEISFKENDRIVQIEFVSDWWMGELADGEKILFPANYVKLGE-</t>
  </si>
  <si>
    <t>bmDCA9_2404</t>
  </si>
  <si>
    <t>AAGVKAEAMYDYEAAEDDDNELSFPEGDVITDIEFVSDWW-GETANGKVNLFPANYVELR--</t>
  </si>
  <si>
    <t>bmDCA9_2405</t>
  </si>
  <si>
    <t>MIGITAVAEYDYKAGEDDENEIDFPEGNRITHIQFTSDWWTGAVADGQEPLFPASYVTL---</t>
  </si>
  <si>
    <t>bmDCA9_2406</t>
  </si>
  <si>
    <t>VRGIVAVAQYDYGAAEDDENEISFREGQRIMEIEFVDDWWQGE-AHGKVGLFTANYVSLIE-</t>
  </si>
  <si>
    <t>bmDCA9_2407</t>
  </si>
  <si>
    <t>GEGPTAIAQYDFEAAEDDDNEISFPEGEEIVNIEFIDDWWTGRGAQGKEGLFKANYVELM--</t>
  </si>
  <si>
    <t>bmDCA9_2408</t>
  </si>
  <si>
    <t>GGHKTATAEVDFEAAEDDENEISFREGEAITDIEFIDGWWQGKRAQGK-GLFMANYVELNE-</t>
  </si>
  <si>
    <t>bmDCA9_2409</t>
  </si>
  <si>
    <t>GGVQTAYALYDFEAQEDDDNE-SFPEGVVITDIEFVDDWWSGVSAWGDVGIFPANYVELVEE</t>
  </si>
  <si>
    <t>bmDCA9_2410</t>
  </si>
  <si>
    <t>EGGLTARVLYDFEKAEDDDNELSLPEGAEITMIEFPDGWWRGRDAAGEVGLFPANYVELLM-</t>
  </si>
  <si>
    <t>bmDCA9_2411</t>
  </si>
  <si>
    <t>SPGPTAIMLYDYETAEDDDNECTFPEGACITNIEFVDDWWTGTAARGQSGLFPANYVELQQR</t>
  </si>
  <si>
    <t>bmDCA9_2412</t>
  </si>
  <si>
    <t>GGGPQAMALYDYECAEDDDNEITFSEGAIITNIEEVDDWWSGPYAKGENGLFPSNYVELIGT</t>
  </si>
  <si>
    <t>bmDCA9_2413</t>
  </si>
  <si>
    <t>AVGIRATALYDYEKGEDDDNEIGFPEGMKITEIEKSDDWWSGTCAHGKTGLFPANYVELI--</t>
  </si>
  <si>
    <t>bmDCA9_2414</t>
  </si>
  <si>
    <t>EEGRRA-ALYDYEPGEDDDNEISFPEGGRITEIEFVDDWWSGTYADGKTGLFVANYVKLNLC</t>
  </si>
  <si>
    <t>bmDCA9_2415</t>
  </si>
  <si>
    <t>DAGPTAVALYDYEAAEDDDNEILDAEGDKITNIEFVDDWWSGEGAGGRQGLFNANYVELQQE</t>
  </si>
  <si>
    <t>bmDCA9_2416</t>
  </si>
  <si>
    <t>QVGRVAEAQYDYEAAEDDDNEISFPEGDKIANIEFVDDWWSGEHANGQVGLF-ANYSELQ--</t>
  </si>
  <si>
    <t>bmDCA9_2417</t>
  </si>
  <si>
    <t>SESPSAIAQYSYEAAEDDDNELSFNEGD-IKEIEFVDDWWHGSIANGRFGLFHGNYIRLQ--</t>
  </si>
  <si>
    <t>bmDCA9_2418</t>
  </si>
  <si>
    <t>DKGGLAVAVYEYEAAEDDENEISIKEGLTIQVINFPSDWWLGTVAFGFTGLFLATYVKLQV-</t>
  </si>
  <si>
    <t>bmDCA9_2419</t>
  </si>
  <si>
    <t>VDGDWAIVLYEYEAAEDDDNEISLPEGA-IKWIDMSSDWWLGQLA-GEYGLFPRNYVALV--</t>
  </si>
  <si>
    <t>bmDCA9_2420</t>
  </si>
  <si>
    <t>GAGVTATAMYDYEASEDDDNEISFSEGDTITNIDTPDDWWSGTIAGGRVGLFPANYVELIE-</t>
  </si>
  <si>
    <t>bmDCA9_2421</t>
  </si>
  <si>
    <t>AETITAIALYDYQAAEDDDNEISFAEGDVITNIEKAEDWWQGELADGRAGLFPANYVELPAS</t>
  </si>
  <si>
    <t>bmDCA9_2422</t>
  </si>
  <si>
    <t>GEGQVAAAEYDYEAAEDDPNELSFSEGDVITNIEQVDDWWSGEQAHGEVGLFPANYVELLED</t>
  </si>
  <si>
    <t>bmDCA9_2423</t>
  </si>
  <si>
    <t>DGGKTAIAEYDYEAAEDDMNEDSFIEGERITNIEFVDQWWSGTGAKGKLGLFPANYVELVED</t>
  </si>
  <si>
    <t>bmDCA9_2424</t>
  </si>
  <si>
    <t>GGGITAVALYDYECTEDDQNELSFREGDEITEIDFVDEWWTSGYAHGRTGLFPANYVRLYEQ</t>
  </si>
  <si>
    <t>bmDCA9_2425</t>
  </si>
  <si>
    <t>KQMINATALYDYEWAEDDGNELCFEEGAPITDIQKPDSWWVVEYAGGKRGLFPANYVWLEWT</t>
  </si>
  <si>
    <t>bmDCA9_2426</t>
  </si>
  <si>
    <t>GQAKTASAKYDYNKEEDDSEEDSFPEGARITNIEDVDDWKSIDYAHGKTGLFPANYVELIK-</t>
  </si>
  <si>
    <t>bmDCA9_2427</t>
  </si>
  <si>
    <t>DSLPKALAKYEYEASEDDDAEMMFPKGKIILDIEVVDDWWRGKYAADRQGLFPLNYVELQE-</t>
  </si>
  <si>
    <t>bmDCA9_2428</t>
  </si>
  <si>
    <t>PAYPKGKALYLYVAKEDDDNELTFSE-DAMPIVERTIDHWTGKLAGGKQGLFPANYVELQCQ</t>
  </si>
  <si>
    <t>bmDCA9_2429</t>
  </si>
  <si>
    <t>AQGNRCISLYGYIAQADDDDEPEFSEIEDLANVPSSDDWWAGRNATGFIGLFPANYVELLQF</t>
  </si>
  <si>
    <t>bmDCA9_2430</t>
  </si>
  <si>
    <t>LSGPRVQALYAYEAGEDDDNEVWFDENEVYTESERIGQWWLGRVATPVQGLFPANYVELLPI</t>
  </si>
  <si>
    <t>bmDCA9_2431</t>
  </si>
  <si>
    <t>DDGQTAVLLYDYDVDEDDDNETSFPEGEGWEWIEFRDKWWKGRGATTQEGIFPSNYVELCP-</t>
  </si>
  <si>
    <t>bmDCA9_2432</t>
  </si>
  <si>
    <t>PLGQQARVLYDYLKAEDDDNEQGVCEGDERAVIEEVDDWWEGEAAQGEKGVFPPNYVELVNE</t>
  </si>
  <si>
    <t>bmDCA9_2433</t>
  </si>
  <si>
    <t>GGGRSAFVLYDYEYAEDDDNE-N-VENRIIEPIEFLAGWWKGVGAKGEQGLFPSNYVELIEQ</t>
  </si>
  <si>
    <t>bmDCA9_2434</t>
  </si>
  <si>
    <t>RTISRAKVLYDYERPEDDMNEVSLKEGEIITIIEKTMDWWKGSKAAGPSGLFPSNYVEVIED</t>
  </si>
  <si>
    <t>bmDCA9_2435</t>
  </si>
  <si>
    <t>AQWIKVIVLYDYEKYEDDDNEITLADGDHITHIDKVDDWWQGEQARGRTGLFPATYVEHIE-</t>
  </si>
  <si>
    <t>bmDCA9_2436</t>
  </si>
  <si>
    <t>YYRKTNRALYDYAAAEDDDEELTFKSGDLIINIDFVDDWWFGEIATGATGLFPATYVEYQK-</t>
  </si>
  <si>
    <t>bmDCA9_2437</t>
  </si>
  <si>
    <t>EVKKMATALFDYAAGEDDDNEDTFLEGDVIENTDRVDDWWMGELADGKHLLFPANFVELQVD</t>
  </si>
  <si>
    <t>bmDCA9_2438</t>
  </si>
  <si>
    <t>SGEPTCTAIYDYEATEDDYNDITFPEGVKIMNVDFVDDWWSGTQADGQNGLFPSNFVEVIEE</t>
  </si>
  <si>
    <t>bmDCA9_2439</t>
  </si>
  <si>
    <t>GNGKQ-VALYDDDAAEDDDGALSLNAGDMITHVNMELGWWMGELANGRTGLFPSNYVEVVSL</t>
  </si>
  <si>
    <t>bmDCA9_2440</t>
  </si>
  <si>
    <t>PALVRVRALYKY-AQDDDLMELSLVFGDVIDVLEEMSDWWKGRLANGQQGIFPSNYVEKVEE</t>
  </si>
  <si>
    <t>bmDCA9_2441</t>
  </si>
  <si>
    <t>QHPFRVIALYQYEAQDDDDDELSFREEDVIEVVKKSQKWWQGHLANGKRGMFPKNHVTKIMK</t>
  </si>
  <si>
    <t>bmDCA9_2442</t>
  </si>
  <si>
    <t>SSPEKVRATYPSDAMDDDPSDLSF-KGDIIEVTDKRWGWWQGKLANGDQGWFPWNFVKPLD-</t>
  </si>
  <si>
    <t>bmDCA9_2443</t>
  </si>
  <si>
    <t>EAKLKVVAKYAYKDKQDDMQELSFQKDDIIKVLEQEYGWWKGQLAGDRVGWFPNNYVKEQCS</t>
  </si>
  <si>
    <t>bmDCA9_2444</t>
  </si>
  <si>
    <t>PVLFKVKGGYKFEAQNDDDNGLSMNEHEIIDVFSKEEGWWQGLSAR-QQGWFPNNYVKPIKQ</t>
  </si>
  <si>
    <t>bmDCA9_2445</t>
  </si>
  <si>
    <t>AAG-KVYALYDFEGSQDDFGCLSFIPGEIICVQQKQDGWWLIMAANGDSGWGPSNYVKEIT-</t>
  </si>
  <si>
    <t>bmDCA9_2446</t>
  </si>
  <si>
    <t>EATEKVVALYDFAGQQDDAGDLSFKAGDVVKVVQKESDWWLGKLANGKEGTAPMNYVNTKF-</t>
  </si>
  <si>
    <t>bmDCA9_2447</t>
  </si>
  <si>
    <t>G-VK-LVALYDFEGPQDDERDLSVTGGDVRTIIDEECEWWVVKSANGREGFVPSNYVESITG</t>
  </si>
  <si>
    <t>bmDCA9_2448</t>
  </si>
  <si>
    <t>AGLDKAKVIWGFTGEEDDDGDLTVQLGDIVTIIEGSYQWWTARFANGFEGLQPSNYVEPTPQ</t>
  </si>
  <si>
    <t>bmDCA9_2449</t>
  </si>
  <si>
    <t>SRVGKARSVYFFCGDGDDDEDLTFREADYITAPIQLAGWWYGTIASDNYGLFPVNYVEILTC</t>
  </si>
  <si>
    <t>bmDCA9_2450</t>
  </si>
  <si>
    <t>SIRLSVRSIYSFEGENDDSGDLKFSRRDEISATKKKGDWDMGELAHERKGIFPWTFVEVIDA</t>
  </si>
  <si>
    <t>bmDCA9_2451</t>
  </si>
  <si>
    <t>DTVGVNRALYDFEAQFDDAGDLSFKKGDHIKVLDKTCDWITGELANGRTGNFPANYVEKAHN</t>
  </si>
  <si>
    <t>bmDCA9_2452</t>
  </si>
  <si>
    <t>IGKYMAIALYDFCSQQDDYNDSSFKKGDKIEVTQKSNDWWLGKLAKGHEGWFPSNYVALVDI</t>
  </si>
  <si>
    <t>bmDCA9_2453</t>
  </si>
  <si>
    <t>PPQTYVVALYDFNGQQDDVMDLRFKAGDVIEVLNETQEWWTGRLANPKQGVFPDNYVEKV-Q</t>
  </si>
  <si>
    <t>bmDCA9_2454</t>
  </si>
  <si>
    <t>EDIIIVTALYDFAGEADDSGDLSFEAGDIIDVDTRLWEWWTGECANGNEGVFPANYVEVVAS</t>
  </si>
  <si>
    <t>bmDCA9_2455</t>
  </si>
  <si>
    <t>QQPKRVAALYDFEAREDDVGDLSFRAGDVIAVSKQLSDWWMGNSARGKVGIFPSNYVAPLAS</t>
  </si>
  <si>
    <t>bmDCA9_2456</t>
  </si>
  <si>
    <t>PGVPEAVALYDFDAEQDDPGDLSFKDGDIINIYQK-QENWTGKIANGREGIFPVNFVQSS-Y</t>
  </si>
  <si>
    <t>bmDCA9_2457</t>
  </si>
  <si>
    <t>PPGEMFMAVFDFSGEEDDEGDLPFKRGHVIAITQKKNDWWTGMIAEGREGIFPATFVSLQ--</t>
  </si>
  <si>
    <t>bmDCA9_2458</t>
  </si>
  <si>
    <t>PAAERFIARFSFHGEQDDTGDLSFREGQIIEISKKTDNWWTGRIANEREGQFPANFVLLQ--</t>
  </si>
  <si>
    <t>bmDCA9_2459</t>
  </si>
  <si>
    <t>TVKEHAIALYTFHSDQDDPGDLVFQYGPKIVIVKRTAEWWTGRVAEDRTGIFPATFVEAL--</t>
  </si>
  <si>
    <t>bmDCA9_2460</t>
  </si>
  <si>
    <t>GAVENATALYAQNPQPDDPVDLSFSAGIRIEMAMRTDEWWTGRLANGRIGQFPENYVQKETD</t>
  </si>
  <si>
    <t>bmDCA9_2461</t>
  </si>
  <si>
    <t>PKVEQADAIYAFNGQADDFGDLSFGAGQVIEIVSRTNDWWTGRYANGKQGQFPGNYVREATP</t>
  </si>
  <si>
    <t>bmDCA9_2462</t>
  </si>
  <si>
    <t>PPAELVVALYDSADAADDEGDLSFKAGEVIEVVERTDDWWTGRLARTKQGQFPGNYVQRL-P</t>
  </si>
  <si>
    <t>bmDCA9_2463</t>
  </si>
  <si>
    <t>EPDAQVKALYDYNHTHDDKGDLGFTEGQRILV-QRTPWWWEGELAGNKVGIFPVNYVRVIDD</t>
  </si>
  <si>
    <t>bmDCA9_2464</t>
  </si>
  <si>
    <t>FTASQVKALYPFAGGNDDAGDLAFKRGDIITLTTRVDNWEEGTLARFRIGIFPLAFVNLLVN</t>
  </si>
  <si>
    <t>bmDCA9_2465</t>
  </si>
  <si>
    <t>AVPQRVEALFAFNGEQDDSGDLGYKAGDLWEVHSI-QAWLTGRLAGGRTGYFPSNFVYFMP-</t>
  </si>
  <si>
    <t>bmDCA9_2466</t>
  </si>
  <si>
    <t>VGRDYARALKSFEAENDDPGDLPFKADDVIRDHSRTQDWWTGEVADGKWGIFVENFVEVIEE</t>
  </si>
  <si>
    <t>bmDCA9_2467</t>
  </si>
  <si>
    <t>SVIFRMRLLYPYTATRDDN-NQSFNKNDIITVISSDEDWW-GYHALGRHGIFWRNFVEVVPT</t>
  </si>
  <si>
    <t>bmDCA9_2468</t>
  </si>
  <si>
    <t>GEFDRAVALYDYEAEEDDPDEMSFNEHDIDEVIDKSIQWWQGRNATGETGQFPSNYVQ-LD-</t>
  </si>
  <si>
    <t>bmDCA9_2469</t>
  </si>
  <si>
    <t>ESGDIAIALYDYSAQEDDENDASFPAGQYEF-LERTSDWWTGTMASGQTGVFPGNYAQRVP-</t>
  </si>
  <si>
    <t>bmDCA9_2470</t>
  </si>
  <si>
    <t>APAEWVTALYDYEAAQDDDGDRSFKAGQRVLVVERTSDWWTGHVADGRCGLFPANYVKMQ--</t>
  </si>
  <si>
    <t>bmDCA9_2471</t>
  </si>
  <si>
    <t>PAYEIVTALYDYNAQDDDAGDLTFREGDRREVVQRTNDWWTGVLAGGRMGLFPSNYVCGN--</t>
  </si>
  <si>
    <t>bmDCA9_2472</t>
  </si>
  <si>
    <t>PGGEWFEALYDYASQQDDAGDLIIRTGQRILVKDRSSDWWTGKIARGKTGQFPGNYVKVL--</t>
  </si>
  <si>
    <t>bmDCA9_2473</t>
  </si>
  <si>
    <t>RAKAWAIALYDYDSQEDDVGFLSFCAGEVILVTKK-TDWWTGGIAVGKKGIFPANYVKFV--</t>
  </si>
  <si>
    <t>bmDCA9_2474</t>
  </si>
  <si>
    <t>PKVEKAIALYDYDASEDDSDELSFKAGDRIVHVKFSDEWWTGELASGAEGLFPASMVQVV--</t>
  </si>
  <si>
    <t>bmDCA9_2475</t>
  </si>
  <si>
    <t>AEFRVFHALYDYEAADDDSDELSFKEGDEIVIVQTTPGWWEGYAAGTMSGLFPATYVQVL--</t>
  </si>
  <si>
    <t>bmDCA9_2476</t>
  </si>
  <si>
    <t>NKMETGEALYPYDANPDDADELAFTVGDEISVTDKEREWWKGELANGKVGLFPAWYVQPA--</t>
  </si>
  <si>
    <t>bmDCA9_2477</t>
  </si>
  <si>
    <t>TVKEYYIALHDYTAEQDDDDELELKAGDMNLVKDKDDTWWMGELANGQFGVFPINYVVPI--</t>
  </si>
  <si>
    <t>bmDCA9_2478</t>
  </si>
  <si>
    <t>SHNPWVSAEYDFEADEDDSGTLTLQEGDLIQVITRVSDWWDGRAARGVVGIFPANYVFPE--</t>
  </si>
  <si>
    <t>bmDCA9_2479</t>
  </si>
  <si>
    <t>PEG-THEAEYDYAAHEDDLNEPPCKEGDRITHNDKTGDWWFGEMADGVTGLFPSNYVTLS--</t>
  </si>
  <si>
    <t>bmDCA9_2480</t>
  </si>
  <si>
    <t>YSCLGAIALYDYEAAEDDENELTFRAGDFILDLEFCIDWWTGKGALGKTGLFPANYVELW--</t>
  </si>
  <si>
    <t>bmDCA9_2481</t>
  </si>
  <si>
    <t>GRVATAEALYDQQAAEDDDNEMGFDSGAKILNLELVDNWWRGKLATGAEGLFPSNYVEQEF-</t>
  </si>
  <si>
    <t>bmDCA9_2482</t>
  </si>
  <si>
    <t>DQGHSAIATYEYEPAEDDDNELKFEEGEKITDIEPVQDWWHGTAAGGLRGLFPANYVFHNDD</t>
  </si>
  <si>
    <t>bmDCA9_2483</t>
  </si>
  <si>
    <t>DGGIKAIAQYCYEKAEDDENEISFDEGAKITQCEFVSDWWQGTYAAGSVGLFPANYVEVQEI</t>
  </si>
  <si>
    <t>bmDCA9_2484</t>
  </si>
  <si>
    <t>DEGRRAIILYDYEKAEDDDNEISFNEGNLITDDEFVDDWWMGTLADGQTGLFPANYVTLQE-</t>
  </si>
  <si>
    <t>bmDCA9_2485</t>
  </si>
  <si>
    <t>GQGYMAIREYDYEKAEDDDNEISFVEGNKITDIEFIGDWWSGTAAHGVTGLFPSNYIPLIE-</t>
  </si>
  <si>
    <t>bmDCA9_2486</t>
  </si>
  <si>
    <t>SGGKSAIAQYDYEAAEDDDNEWGFPEDDKIWDIEFITDWWYGTCAHGK-GLFPANYCKLKE-</t>
  </si>
  <si>
    <t>bmDCA9_2487</t>
  </si>
  <si>
    <t>LGGLSAIALYDYEAADDDDNEHSFNIDDVIIDIDFIDDWWVGELA-YKFGLFPPNFVTVVP-</t>
  </si>
  <si>
    <t>bmDCA9_2488</t>
  </si>
  <si>
    <t>RHVGVVIALYDYEKVADDPGEVSFKKHEVIVLATKIGRWYRGRIAGNEVGSFPQNFVQLMHV</t>
  </si>
  <si>
    <t>bmDCA9_2489</t>
  </si>
  <si>
    <t>PQCDTVIALYDYEAQEDDAGEKSFAEGAVITNIGKVDQWWRGNLANPAQGSFPSNFVQVC--</t>
  </si>
  <si>
    <t>bmDCA9_2490</t>
  </si>
  <si>
    <t>PSEEKCKALYLFEGEEDDDGDLSFKEGDIITLTEMSHDWWIGKLANCKEGMFPANYVELL--</t>
  </si>
  <si>
    <t>bmDCA9_2491</t>
  </si>
  <si>
    <t>PEVWRAKALYDYAAGEDDPGDLSFPEGEVIV-IDKSNDWWSGRYAKGMPGIFPAQYVQLM--</t>
  </si>
  <si>
    <t>bmDCA9_2492</t>
  </si>
  <si>
    <t>PW-GKAIAWYTFLAEEDDPGDLSFSKGDHITIRDKSEDWWTGECANGKTGIFPANYVELL--</t>
  </si>
  <si>
    <t>bmDCA9_2493</t>
  </si>
  <si>
    <t>THEGKCKALYDFQGTQDDPGDLSFKKGDGIEVLSKTQDWWSGKQANGKEGQFPANYVKMV--</t>
  </si>
  <si>
    <t>bmDCA9_2494</t>
  </si>
  <si>
    <t>YGKEYVIALYDYEAAQDDEGDLNFNEGDVIEIVKKTSDWWTGKLANGKAGPFPANYVQ-V--</t>
  </si>
  <si>
    <t>bmDCA9_2495</t>
  </si>
  <si>
    <t>NQLEIVVALYDFKAQADDEGDLSFCAGDVIEIVERTAEWWTGRLANGRQGMFPCNAVQLC--</t>
  </si>
  <si>
    <t>bmDCA9_2496</t>
  </si>
  <si>
    <t>NPSKTVRALYDYNSQNDDAGDLSFGAGDIIEIVSRTIDWWTGEVANGKQEVEVVNFVEVIQI</t>
  </si>
  <si>
    <t>bmDCA9_2497</t>
  </si>
  <si>
    <t>FPTRIERALHDFNGRADDPEQLSFKAGDEIEVLSETLDWWNGETAEGRHGPMFSSYLVISSS</t>
  </si>
  <si>
    <t>bmDCA9_2498</t>
  </si>
  <si>
    <t>EARKLVLAMGDFAGSNDDPSCLSFKAGDLINVLREVLNYWDGELANGRKGINCVSHTFVIND</t>
  </si>
  <si>
    <t>bmDCA9_2499</t>
  </si>
  <si>
    <t>VEQKVVPARHDFEGSEDDADWLSFRAGDEILVLSEVEEWWMGELAKGVRGWIPSSYTTRISD</t>
  </si>
  <si>
    <t>bmDCA9_2500</t>
  </si>
  <si>
    <t>SAIERVKALYDCSACEDDPDDLRFHQGDVIAVLELVLDWWMGELADGKTGLFPPNYTHKVES</t>
  </si>
  <si>
    <t>bmDCA9_2501</t>
  </si>
  <si>
    <t>MESKYLTAVYDYEAPMDDETELSFRVYDVIMVLTSDDGWWAGELANGQRGVFPSNYVSENHS</t>
  </si>
  <si>
    <t>bmDCA9_2502</t>
  </si>
  <si>
    <t>GGQPCAMALWDYES-ADDPNELSFHAGDIINNIDEEQGWWTGELADGRTGLFPSNYVQEIDL</t>
  </si>
  <si>
    <t>bmDCA9_2503</t>
  </si>
  <si>
    <t>FIGKTVRALFDYENAEDDSNELSFRQGDIITNISEDDNWWQGTNA-GRRGLFPYNYVQPQPK</t>
  </si>
  <si>
    <t>bmDCA9_2504</t>
  </si>
  <si>
    <t>TTGKCARALYDYAAQEDDDNELSFREGDIITLLTGVDIWWQGDFATGEVGLFPSNYVTVVEP</t>
  </si>
  <si>
    <t>bmDCA9_2505</t>
  </si>
  <si>
    <t>WEGCWVVALYDYNAAEDDDDELTFKEGDKITMIDEVDDWWKGELANGKVGLFPSNYVKAQED</t>
  </si>
  <si>
    <t>bmDCA9_2506</t>
  </si>
  <si>
    <t>QQQITATAVYDYEKAEDDPCELSFKEDAQIVNVEFIDDWWKGEYANGKRGLFPANYVEIVD-</t>
  </si>
  <si>
    <t>bmDCA9_2507</t>
  </si>
  <si>
    <t>YDTVFAIAEYDYLMAEDDLDELSFPSGERILQIDETDDWWQGTYANGRKGLFPANYVECF--</t>
  </si>
  <si>
    <t>bmDCA9_2508</t>
  </si>
  <si>
    <t>GQGQCVIARYDYEAAEDDDDELSFPEGYKITNIDLPDDWL-GTAANGKRGLFPANYVERCP-</t>
  </si>
  <si>
    <t>bmDCA9_2509</t>
  </si>
  <si>
    <t>QEGRDARALYDYEAAEDDDDELTFREGDIITCQDQVDDWVSGTVAAG-SGLFPINYVEVTPP</t>
  </si>
  <si>
    <t>bmDCA9_2510</t>
  </si>
  <si>
    <t>PRAEKVKAMYDYDMCDDDSYELSFKRGDIITVTNQIEGWCVGEVARGKRGQFPSNYVKRLN-</t>
  </si>
  <si>
    <t>bmDCA9_2511</t>
  </si>
  <si>
    <t>TATPKARALYDCKRTHDDPDEDSFKVDDIIVLIRKIDSWLAGELAGDKTGRFPANYVRVIYH</t>
  </si>
  <si>
    <t>bmDCA9_2512</t>
  </si>
  <si>
    <t>EPPRKARALYDFNSGHDDCELNSFREGDIICVKKEVDYWLMGELADGKKGLFLIKYTQIIAP</t>
  </si>
  <si>
    <t>bmDCA9_2513</t>
  </si>
  <si>
    <t>DTVTQVLALFDWQNQQDDDDHLSFKAGDIIEVHSKHPGWWEGHLAYKQVGVFDSHPEQSAPN</t>
  </si>
  <si>
    <t>bmDCA9_2514</t>
  </si>
  <si>
    <t>GALREAIAAYDFNGSDDDACLSPFRAGDRIEVLERPQPWWLGKLAGSQEGWFPATYLTEVDV</t>
  </si>
  <si>
    <t>bmDCA9_2515</t>
  </si>
  <si>
    <t>AQTSVCIALYAFEGEQDDDGDLPFTEGDVITVLERSQDWWKGKCARGREGMFPANYIKPLA-</t>
  </si>
  <si>
    <t>bmDCA9_2516</t>
  </si>
  <si>
    <t>SLMPTVTAIYFFEYMEDDEFDLSFKMGHKITVIERSDDWWKGRCANGNEGWFPANYCMPATK</t>
  </si>
  <si>
    <t>bmDCA9_2517</t>
  </si>
  <si>
    <t>AAEKVKVAFYAYESSADDAGDLSIYEG-IILVDEYFSGWWKGRSANGQEGVFPGYYVKPARA</t>
  </si>
  <si>
    <t>bmDCA9_2518</t>
  </si>
  <si>
    <t>QVYNYVRALYDHSGQRDDVGDLTFRAGDVIICIQPSNEWWEGKVARGSCGLFPVPYVEEISG</t>
  </si>
  <si>
    <t>bmDCA9_2519</t>
  </si>
  <si>
    <t>PTLGVVRALFPFTGCDDDGRDLSFAKGDKLEIIERVERWWQGCSARGKKGIFPTNYVEVVHW</t>
  </si>
  <si>
    <t>bmDCA9_2520</t>
  </si>
  <si>
    <t>PNAWFAIALYEYAGDEDDDNDNSFPKGEVIEITKCIYGWWGGEIAIGIEGIFPSNYVTVLV-</t>
  </si>
  <si>
    <t>bmDCA9_2521</t>
  </si>
  <si>
    <t>PREPFAFADYGY-ADEDDANELSFAEGDNITVLDKADDWWQGDIANGPQGLFPSNYVEVIV-</t>
  </si>
  <si>
    <t>bmDCA9_2522</t>
  </si>
  <si>
    <t>AEGLVARAFYDYHATEDDPGELSFKEGDVILVTERPDGWWTGELANGKSGLFPENYVGLNF-</t>
  </si>
  <si>
    <t>bmDCA9_2523</t>
  </si>
  <si>
    <t>SVGKTAEAVYDYMAHEDDDGELTIIEGDKILNTEFPSQWWKGECAGGKTGLFPANYVKLL--</t>
  </si>
  <si>
    <t>bmDCA9_2524</t>
  </si>
  <si>
    <t>QLGWRATALYDYEAAEDDANELMIVEGDRIVVIDFFSDWWHGENADGQFGVFPANYVRLL--</t>
  </si>
  <si>
    <t>bmDCA9_2525</t>
  </si>
  <si>
    <t>QGGERAEALYDYDADEDDPMDLSFKGGDIITVSKKTEDWWTGTNANNRYRIFPANFVRPL--</t>
  </si>
  <si>
    <t>bmDCA9_2526</t>
  </si>
  <si>
    <t>CEVELYEALYDYFATEDDAGDLSFKKGD-IWVFLRSYDWWEGEIANRRKCIFPANFVKVL--</t>
  </si>
  <si>
    <t>bmDCA9_2527</t>
  </si>
  <si>
    <t>DAETHVVALYKFNGQQDDPGDLSFQQGDIITFIRKTGDWWTGKLANDCIEIFPSTMVKKL--</t>
  </si>
  <si>
    <t>bmDCA9_2528</t>
  </si>
  <si>
    <t>PPKQKVKALYDWGAQDDDSGDLSFNDGDVITGVGQTQDWWTGKLANGRQGIFPLNHVEEL--</t>
  </si>
  <si>
    <t>bmDCA9_2529</t>
  </si>
  <si>
    <t>ETLAKVKAWSSWARSQDDPGDLSFAKGDIIELTEKVYDWWRGRLANGKVGIFPAVHVLKV--</t>
  </si>
  <si>
    <t>bmDCA9_2530</t>
  </si>
  <si>
    <t>PVTPFAVALFNFNGSQDDPGELSFKKGDIIQLLREVLDNWNGRTADGTIGIFPTPLTRILPT</t>
  </si>
  <si>
    <t>bmDCA9_2531</t>
  </si>
  <si>
    <t>PALHRATAWWFFDGDLDDRDDLAFRKGDVIAVTEEVNDWWFGETAQGRLGIFPRNYYTKVAP</t>
  </si>
  <si>
    <t>bmDCA9_2532</t>
  </si>
  <si>
    <t>AG-VQARAIWDDMGEDDDSNDLGFKVGDWITIINEVNDWWFGEAARGRQGLFPDTYVKRLEP</t>
  </si>
  <si>
    <t>bmDCA9_2533</t>
  </si>
  <si>
    <t>FKLFWATAQYNYTGETDDLSDLSFKKSDVITKINRSSDWWYGELADGVRGQFPYNYVNLMES</t>
  </si>
  <si>
    <t>bmDCA9_2534</t>
  </si>
  <si>
    <t>A-AEYAEAEYDYEAAEDDKGDLNFRHNDVITNNKRISDWWLGELAHGREGQFPANYVFLQN-</t>
  </si>
  <si>
    <t>bmDCA9_2535</t>
  </si>
  <si>
    <t>PSLEYVEAAYDFASQQDDPGDLGFRGGDKILVISKIDVWWEGLLAHGRRGLFPANYVQVV--</t>
  </si>
  <si>
    <t>bmDCA9_2536</t>
  </si>
  <si>
    <t>LQPERAEASYDFNFQQDDPGDLPFRKGDVITITKKQDQWWTGTIAKGRTGIFPANYVQIL--</t>
  </si>
  <si>
    <t>bmDCA9_2537</t>
  </si>
  <si>
    <t>GVFGRVRAIYDFNGQQDDQHDLTFRRNDVIHITQKDFQWWKGQCANGRWGQFPANYVEPV--</t>
  </si>
  <si>
    <t>bmDCA9_2538</t>
  </si>
  <si>
    <t>APTPFAVALYDFEAVEDDPGGLTFKENKVDNILEKDDDWWRGELANGKAGLFPANYVELI--</t>
  </si>
  <si>
    <t>bmDCA9_2539</t>
  </si>
  <si>
    <t>GQVIRVIMLYDYDATEDDTGELALRENDVVTKLEKDDDWWRWRLANGEYGLFPANYVQEV--</t>
  </si>
  <si>
    <t>bmDCA9_2540</t>
  </si>
  <si>
    <t>AGKQIYRTLYDYDGSEDDPDELM-RELDVVNVYEKQSDWWLGECANGRVGLFPANYVECITP</t>
  </si>
  <si>
    <t>bmDCA9_2541</t>
  </si>
  <si>
    <t>REGLVVRALYDYEGTEDDDNELSFFEGDIIGSVNELDHWWSHVLAAGQSGLFPSLYVELE-I</t>
  </si>
  <si>
    <t>bmDCA9_2542</t>
  </si>
  <si>
    <t>ITGTKARAL-TGEGNDDDDNHMSFEENDIINITMQEGDWWPGELANGRVGLFPSIYVAGQCE</t>
  </si>
  <si>
    <t>bmDCA9_2543</t>
  </si>
  <si>
    <t>GAWCKARALNDYEAQEDDENELSFSEGDIIEITPQKGEWWEGTLANAQKGIFPANYVEIYTN</t>
  </si>
  <si>
    <t>bmDCA9_2544</t>
  </si>
  <si>
    <t>RAGKNCKALYDYNAYEDDENECSFYCGDIIEIIDDIDGWWQGKGARTNQGLFPANYVELITN</t>
  </si>
  <si>
    <t>bmDCA9_2545</t>
  </si>
  <si>
    <t>PEKRIVRPLYDYNAGEDDMDELSFKAGDIIERIDEIDGWWQGECATGYVGLFPSNYTERIES</t>
  </si>
  <si>
    <t>bmDCA9_2546</t>
  </si>
  <si>
    <t>GGRRRYRAIYKYDAQEDDSDEITLQIGDTISNIVLVDGWWQGVCARGKTGLFPSNYVECCDY</t>
  </si>
  <si>
    <t>bmDCA9_2547</t>
  </si>
  <si>
    <t>DGGNRAVVLYDYEA-EDDPNEISLVEGEVI--IPFRGGWWVGRGAAGMAGLFPGNRVFRHDS</t>
  </si>
  <si>
    <t>bmDCA9_2548</t>
  </si>
  <si>
    <t>WFGARATVLYEYEADEDDENEITLSEGEYLIQIDFIDDWWSGTNASGQSGLFPSNFVELLS-</t>
  </si>
  <si>
    <t>bmDCA9_2549</t>
  </si>
  <si>
    <t>KTGNIVIAAY-YEAAEDDDNEITAVENGRIINIEFWSHWWSGRNATGEAGLFPSNYVTLAE-</t>
  </si>
  <si>
    <t>bmDCA9_2550</t>
  </si>
  <si>
    <t>AEGYTAIAVYPYAAAEDDDNEIQLAEDDRVINIEFKDDWWSGENATGQVGLFPGNYVELQE-</t>
  </si>
  <si>
    <t>bmDCA9_2551</t>
  </si>
  <si>
    <t>AKGPTAIAEYDYEAAEDDDNEIDLNEGDRIEEIEEVNDWWIGQNAGGYAGLFPGNYVEKQ--</t>
  </si>
  <si>
    <t>bmDCA9_2552</t>
  </si>
  <si>
    <t>DTGLRAIEQYDYPAAEDDDNFICFGEGEDITEIEFVDGWWSGTHASGSEGLFPSNYVELVQ-</t>
  </si>
  <si>
    <t>bmDCA9_2553</t>
  </si>
  <si>
    <t>CEGWWAIAEYDYDAIEDDDNLISFREDEIPVDIEQPDDWWQYTVAQGQSGLFPSNYVELLES</t>
  </si>
  <si>
    <t>bmDCA9_2554</t>
  </si>
  <si>
    <t>GHGVVAKALYDYEAAEDDDNVTSFNEEEILEFIDGVDDWWQGYSARGSVGLFPGNYVELIDL</t>
  </si>
  <si>
    <t>bmDCA9_2555</t>
  </si>
  <si>
    <t>DYGKTAEALYDYEAQEDDDNEFSFFENEIPTVHDFIDDWWSGHNADGQSGFFPTNYVQEVL-</t>
  </si>
  <si>
    <t>bmDCA9_2556</t>
  </si>
  <si>
    <t>DVGGHAVVEYDYEPAEDDDNEMDLVEDEIPTDIEFADNWWQGVNAKGQFGMFPGNYVQLQEQ</t>
  </si>
  <si>
    <t>bmDCA9_2557</t>
  </si>
  <si>
    <t>GGGIDATVEYDYEAAEDDDNEVTLKEGERDTNIERVDDWWSGTNARGQQGLFPSNYVTLVEG</t>
  </si>
  <si>
    <t>bmDCA9_2558</t>
  </si>
  <si>
    <t>ASGISAVVLYDYEKAEDDDNELTLVEHELITQIELVDDWWSGSGAHGKTGLFPANYVELQE-</t>
  </si>
  <si>
    <t>bmDCA9_2559</t>
  </si>
  <si>
    <t>VQGTDANVLYDYEKAEDDDNEITLVEELYVIDIETVDEWWSGTNANGHSGLFPANYVQLVEA</t>
  </si>
  <si>
    <t>bmDCA9_2560</t>
  </si>
  <si>
    <t>GNGIVAIVQYDYEKAEDDDNEIELVETETITDTEQVDGWWRGTNAFGQSQLFPANYVELVED</t>
  </si>
  <si>
    <t>bmDCA9_2561</t>
  </si>
  <si>
    <t>KGGKVAIVQYDYEKAEDDDNEINLPENEIVTQIEMVDDWWFGTNAQGKSGLFPANYVELVE-</t>
  </si>
  <si>
    <t>bmDCA9_2562</t>
  </si>
  <si>
    <t>LQGIKAKVLYDYEAAEDDDNEISLREGEIVTEIEMVDDWWSGSNAQGASGLFPSNYVELCK-</t>
  </si>
  <si>
    <t>bmDCA9_2563</t>
  </si>
  <si>
    <t>AGGKVAIVLYDY-PAEDDFNEIELVEGERVTDIEFVDEWWIGKNAKGAAGLFPANYVELVEQ</t>
  </si>
  <si>
    <t>bmDCA9_2564</t>
  </si>
  <si>
    <t>ARGRRAIVLYDYEDAEDDFNEISFEEGELITEIEEVDRWWSGVYAHGEVGLFPANGVELQEA</t>
  </si>
  <si>
    <t>bmDCA9_2565</t>
  </si>
  <si>
    <t>EPGWYAIVLYDYDWDEDDENELDIREGERITEIAQDDGWWSGCDAFGECGLFPANFVLLII-</t>
  </si>
  <si>
    <t>bmDCA9_2566</t>
  </si>
  <si>
    <t>QKGPKAAHLYPYQRAEDDDNEIDLAAGELIQITIKIDGWWQGICAGCEQGVFPSNYVTEN--</t>
  </si>
  <si>
    <t>bmDCA9_2567</t>
  </si>
  <si>
    <t>LGVVKAVALYAYVGDDDDENEISFEKGEMLEMIEFLDGWWQGANA-GWYGFFPSNYVRNV--</t>
  </si>
  <si>
    <t>bmDCA9_2568</t>
  </si>
  <si>
    <t>EEGEQVEALYDYDSDDDDEDELSFKEGCRKDVIDKSWDWWKGLLACGKFGMFPSNYVDKSS-</t>
  </si>
  <si>
    <t>bmDCA9_2569</t>
  </si>
  <si>
    <t>EGGVQAWAMFDYYAQSDDDPELTFVEGAVIDVYDQATDWWIGTYADGKTGLFPANYVERINF</t>
  </si>
  <si>
    <t>bmDCA9_2570</t>
  </si>
  <si>
    <t>EIGLRAIAIIDSTAETDDKDELTFVEAAVITVIEEVSDWWSGT-ADGNKGLFPSDYTELVDA</t>
  </si>
  <si>
    <t>bmDCA9_2571</t>
  </si>
  <si>
    <t>SSEPMAKALYDYVGSNDDDSELSFMEDEIIIAYTYVDDWWLGTLARGRIGLFPTNYIEIIAD</t>
  </si>
  <si>
    <t>bmDCA9_2572</t>
  </si>
  <si>
    <t>NTAISARALYDYEGHEDDPNELRIYENEIIVIQSCKGDWWQGESATGKNGQFPGNYVTIL--</t>
  </si>
  <si>
    <t>bmDCA9_2573</t>
  </si>
  <si>
    <t>KRISDARALYDYTAEDDDRAELTFKAGPIITVAAKNEDWWAGRIAHGKTGLFPVNYVEILS-</t>
  </si>
  <si>
    <t>bmDCA9_2574</t>
  </si>
  <si>
    <t>AELAQAKALYDYAAADDDDYEIVFKEGDIIVVHDAIDDWWQGRLARGCGGKFPARYVEII--</t>
  </si>
  <si>
    <t>bmDCA9_2575</t>
  </si>
  <si>
    <t>YETNTARALYDYAGTDDDPSELGFKKGDVIAVLEQTYDWWKGELADGKVGIFPANYVKQS--</t>
  </si>
  <si>
    <t>bmDCA9_2576</t>
  </si>
  <si>
    <t>GPKHYARALYDYQGIADDNRELSFKAGAVIAIVKREEDWWLGTLARGVRFIFPGNYVIEYM-</t>
  </si>
  <si>
    <t>bmDCA9_2577</t>
  </si>
  <si>
    <t>SWGEKYRAGWDYNSESDDAKDLSFRSGDLIVIVSFTEDWWTGNIAWGHTKLFPSNYVRKVP-</t>
  </si>
  <si>
    <t>bmDCA9_2578</t>
  </si>
  <si>
    <t>QLLAVVRANWSFNGQEDDSGDLSFQRGPIITWVDEINDWWMGRVANGITGLFPVNYVEKFSA</t>
  </si>
  <si>
    <t>bmDCA9_2579</t>
  </si>
  <si>
    <t>SSKCTVRCIWPYNGGRDDKDDLSFREGAVIRVVEEKNDWWRGNVAHGKQGLFPANYVEKLPP</t>
  </si>
  <si>
    <t>bmDCA9_2580</t>
  </si>
  <si>
    <t>EIVVRARALWQYDATNDDENDLSFHPDDIIVIVHDSNDWWRGK-AKDSIGLFPAVYVEIQSR</t>
  </si>
  <si>
    <t>bmDCA9_2581</t>
  </si>
  <si>
    <t>AKGPVARALYDFAGAEDDPNDLSFRDEDIITVIEQKSDWWDGQVAGDRNGLFPDNYVEKLPD</t>
  </si>
  <si>
    <t>bmDCA9_2582</t>
  </si>
  <si>
    <t>CQKLSARALYDYENAEDDENELSFKAGEIITNIEQKDDWWSGTFAGGKAGLFPENYVELIED</t>
  </si>
  <si>
    <t>bmDCA9_2583</t>
  </si>
  <si>
    <t>CDKMRRAANYDYNADEDDPNELSFVAGEIIEIIDKSEGWWQGEIANGEQGWFPSNYVQERPD</t>
  </si>
  <si>
    <t>bmDCA9_2584</t>
  </si>
  <si>
    <t>PWLERTRALWAYNEEDDDAGDLSFNVGDIIEITLKTGGWWQGRCANGKEGLFPCNFVEEL--</t>
  </si>
  <si>
    <t>bmDCA9_2585</t>
  </si>
  <si>
    <t>SEIQWCVALWAYTSRIDDVGDLSFHYGEIIEIVERTNQWRTGR-AGTEEGIFPSNFVAMDSA</t>
  </si>
  <si>
    <t>bmDCA9_2586</t>
  </si>
  <si>
    <t>PSVPRVRALWSYDDDEDDEGDLCFKKGDIIEIIEKTDAWWTGRLAIGVEGIFPGNYVEPL--</t>
  </si>
  <si>
    <t>bmDCA9_2587</t>
  </si>
  <si>
    <t>PIEPQARALYPYSGQEDDPGDLTFKAGDIIDVTKHTNEWWTGRLAHGKEGLFPANYVEEI--</t>
  </si>
  <si>
    <t>bmDCA9_2588</t>
  </si>
  <si>
    <t>PKGERVTALYKFGSGQDDPGDLSFQEVDRIELVKRKSDWWTGRIAGGRQGIFPGNYVQDY--</t>
  </si>
  <si>
    <t>bmDCA9_2589</t>
  </si>
  <si>
    <t>ACGQWATALYDFSGGADDAGDLSFPPGVRITIVERTEDWWTGEVANGRKGLFPANYVKLAY-</t>
  </si>
  <si>
    <t>bmDCA9_2590</t>
  </si>
  <si>
    <t>NDGEWAVALYDFPGEEDDDGDLEFREGDRIFILERTSDWWTGRIANGREGLFPANYVELLY-</t>
  </si>
  <si>
    <t>bmDCA9_2591</t>
  </si>
  <si>
    <t>TY-EWVVAVWDFFGQFDDECDLNFFAGLIDEILQKTPDWWTGFIANGREGRFPSNYVEPLPC</t>
  </si>
  <si>
    <t>bmDCA9_2592</t>
  </si>
  <si>
    <t>EGKEMGVAKADFDGQQDDEGDLGLKKGEVVELLQKTDDDWFGRCAGGRQGMFPSNYVELGEH</t>
  </si>
  <si>
    <t>bmDCA9_2593</t>
  </si>
  <si>
    <t>KGKEYQVAMFDFNGQQDDAGDLAFRAGDKIQVLSKGESLWTGKVAVPNQGWFPSNYVEEV--</t>
  </si>
  <si>
    <t>bmDCA9_2594</t>
  </si>
  <si>
    <t>DGLTHVLALYDFNGTQDDFGDLNFRKGDKIVVLKSVEEWWRGRLADGREGIFPANYVMVQ--</t>
  </si>
  <si>
    <t>bmDCA9_2595</t>
  </si>
  <si>
    <t>VWAIQVRALYDFAGQEDDDGDLEFFKGDIIEILCKTALWWTGKCANGIEGTFPANYVELI--</t>
  </si>
  <si>
    <t>bmDCA9_2596</t>
  </si>
  <si>
    <t>KAFETACALYDYAAQQDDMGDLTFKPGDIIEIVQKTEDWWTLQVANGKWGVFPGNFVQKM--</t>
  </si>
  <si>
    <t>bmDCA9_2597</t>
  </si>
  <si>
    <t>PIVATGTALYPYDADDDDLGDLSFAAGDEI-IVKYTDDWWTCFLANGRQGLFPANRVRLQ--</t>
  </si>
  <si>
    <t>bmDCA9_2598</t>
  </si>
  <si>
    <t>PAVQYAIALWTYGSSDDDPGALSFIAGDTIEIVKRTNDWWTFKPAGNKQSIFMAGYVENN--</t>
  </si>
  <si>
    <t>bmDCA9_2599</t>
  </si>
  <si>
    <t>SYLHWVEALYDYEAAEDDPGDLGFQEGDVIFIVTKTDDWWTGIWANGKRGLFPATYVQPL--</t>
  </si>
  <si>
    <t>bmDCA9_2600</t>
  </si>
  <si>
    <t>VEGEWAVALYDFDSQADDIGDLNFWENDVIEVVLRTNDWWTGRVANGREGQFPATYVMLM--</t>
  </si>
  <si>
    <t>bmDCA9_2601</t>
  </si>
  <si>
    <t>AAREWVTALYDFAGQADDDGDLPFSAGARIEVVDRTSDWWTGRLANGRTGQFPAPYVQLL--</t>
  </si>
  <si>
    <t>bmDCA9_2602</t>
  </si>
  <si>
    <t>ALPQYAIALYFFRAQQDDAGDLPFYAGDKIEVLKKTTDWWTGKIAGGRQGQFPGNYVQKV--</t>
  </si>
  <si>
    <t>bmDCA9_2603</t>
  </si>
  <si>
    <t>NQVKQVKALYAFSGETDDAGDLSFKEGDGWVVLNDTLDWWYGELAGGQYGEFPASYVEPISS</t>
  </si>
  <si>
    <t>bmDCA9_2604</t>
  </si>
  <si>
    <t>PGVEKGKALYDYTGQCDDDGDLSFKEGDIDDVTPKIEDWLSGCLATGVTGFFPANYVEPV--</t>
  </si>
  <si>
    <t>bmDCA9_2605</t>
  </si>
  <si>
    <t>PYSGATKALYTYEANQDDPGDLSFSEGDVLDVLKKCDTCPTGHLAGGVQFIFPQNYVEGT--</t>
  </si>
  <si>
    <t>bmDCA9_2606</t>
  </si>
  <si>
    <t>PRSAVVRALYDYAAQDDDPGDLCFSRGDILEITQKTGDRYTGRCATGQEN-FPGNYVEEV--</t>
  </si>
  <si>
    <t>bmDCA9_2607</t>
  </si>
  <si>
    <t>GKVMYATALYDYEGQQDDEDDLSFRAGDKIEIDEKTNEWWTGKVANNGQGQFPANNVQLV--</t>
  </si>
  <si>
    <t>bmDCA9_2608</t>
  </si>
  <si>
    <t>DAKGTATALYDYAKCEDDPNELTFFAGEVIEITNKEHEWWTG-KANDEMGSFPANAVEVQ--</t>
  </si>
  <si>
    <t>bmDCA9_2609</t>
  </si>
  <si>
    <t>PAKEQCKALYDYNANDDDDGSLNFSAGDIIDILQKDNGWWDGRRANFKEGWFPSNYVEAL--</t>
  </si>
  <si>
    <t>bmDCA9_2610</t>
  </si>
  <si>
    <t>GESEQCVALYVSGAQQDDDDDLSFSAGDRIVIVKKSTGWWTGRLANGKEGPFPGNYVEVH--</t>
  </si>
  <si>
    <t>bmDCA9_2611</t>
  </si>
  <si>
    <t>PAEEIVTALYDFAGQEDDDMDLSFKKGDKITVLSRNDDWWTGRCANGMEGVFPSNYVEEV--</t>
  </si>
  <si>
    <t>bmDCA9_2612</t>
  </si>
  <si>
    <t>SDASQVLALYDFEQTDDDAPDLSFQKGEIITLLHYDDVWWRGRNARGKTGKFPSNYVMALQ-</t>
  </si>
  <si>
    <t>bmDCA9_2613</t>
  </si>
  <si>
    <t>QTGNFVRALYD-DSGEDDHGELTFPKGAIIELLEKVSDWWQGRLADGTIGIFPSNYVLWIEW</t>
  </si>
  <si>
    <t>bmDCA9_2614</t>
  </si>
  <si>
    <t>SFAMKVRALH-WNPAEDDEDELRFPEGDIITDLEQVDGWWRGQSARGEQGLFPSNYVKRLP-</t>
  </si>
  <si>
    <t>bmDCA9_2615</t>
  </si>
  <si>
    <t>EAESRVIALYDYEATEDDDNELTFKEGNYICNIEEVSDWWMGTCARGQKGLFPANYVQLVP-</t>
  </si>
  <si>
    <t>bmDCA9_2616</t>
  </si>
  <si>
    <t>PQMPLAIALYDYDGEEDDDNDLEFKEGDKIIWIEFVNDWWSGSLAHGFKGLFPSNYVELVED</t>
  </si>
  <si>
    <t>bmDCA9_2617</t>
  </si>
  <si>
    <t>EQVVKARALYDYSGKEDDEDDLGFWNGDTWEIIS-K-DWWNGRAATGEKGQFPSNYVECVES</t>
  </si>
  <si>
    <t>bmDCA9_2618</t>
  </si>
  <si>
    <t>PRTYRYRALFAYNGQ-DDPGDLSFEKGDVPDRISKNGEWWQGRLARGRTGIFPANFVECLP-</t>
  </si>
  <si>
    <t>bmDCA9_2619</t>
  </si>
  <si>
    <t>PPVSQVRALYDFASETDDDGELLFPEGAVIDVTDMNMDWWLGELAGLKYGCFPANQVEYVQD</t>
  </si>
  <si>
    <t>bmDCA9_2620</t>
  </si>
  <si>
    <t>EELVSVVKLTDFEPMQDDPYDLTFRQGDVYDLFDASADWWLLMFAGDRLGFIPANFVRPAEM</t>
  </si>
  <si>
    <t>bmDCA9_2621</t>
  </si>
  <si>
    <t>DQGLVVVALYDFQSETDDPNDLS-RENTWVTLIDRVRDWWRVQCAGGKAGLWPAFYVEHVDE</t>
  </si>
  <si>
    <t>bmDCA9_2622</t>
  </si>
  <si>
    <t>EIPVLVRCLYDFSTDQDDPGDLCFKKNDVLRIVQQSTDWWEAELADGVVGLQPSNYVQKV-H</t>
  </si>
  <si>
    <t>bmDCA9_2623</t>
  </si>
  <si>
    <t>SAIMKVRSLYFF-GEDDDPSDLSFKKNEVINVLDTSNDWWTGEAAVGKWGWEPSNYVTKIDD</t>
  </si>
  <si>
    <t>bmDCA9_2624</t>
  </si>
  <si>
    <t>RIPFKVRAVFAYNASYDDSEDLSFRKNDVLKIDMAMNDWWYGELANGDVGIFPSNYVRKIKE</t>
  </si>
  <si>
    <t>bmDCA9_2625</t>
  </si>
  <si>
    <t>ANKANVRALKDYNSRDDDPGDISFRAGDIRDLVSEVDDWWTGRYANGKQGLFP-NHVNEIFP</t>
  </si>
  <si>
    <t>bmDCA9_2626</t>
  </si>
  <si>
    <t>PQAEMVTALWDYRSNDDDPTDLQFRAGDRICIVE-TNDWYYGRVANGKQGVFPGNFVQRI--</t>
  </si>
  <si>
    <t>bmDCA9_2627</t>
  </si>
  <si>
    <t>KPGRYVTALKDYDAQTDDEEDLEFRAGDVLDVVDRSAEWYLGEVADGRYGYWPSNYQKPVN-</t>
  </si>
  <si>
    <t>bmDCA9_2628</t>
  </si>
  <si>
    <t>bmDCA9_2629</t>
  </si>
  <si>
    <t>PGIAVAKAEPAYTEAEDDDGEISFAEGDSFGVIDRMNEWY-VFLAKGSQVLVPSNYFDIVTI</t>
  </si>
  <si>
    <t>bmDCA9_2630</t>
  </si>
  <si>
    <t>HPAEIQTAIYPYDAQGDDEEEISFLQGDMFDLVGCTGAWWFGKNA-GAFCMAPSNYWGKVWP</t>
  </si>
  <si>
    <t>bmDCA9_2631</t>
  </si>
  <si>
    <t>PKVSRVLAQYDY-AQNDDADDLAFNKGDVIEIVEKETDWWRGKLACGSEGIDPAAYVQVLN-</t>
  </si>
  <si>
    <t>bmDCA9_2632</t>
  </si>
  <si>
    <t>TEVEQVIANYKYEGEQDDPDDLTFKAGDVEEIREKTAEWWKGKLANDRVGLIPGMYVEPYFA</t>
  </si>
  <si>
    <t>bmDCA9_2633</t>
  </si>
  <si>
    <t>PPVEVTVVLWDEDGQADDPGDRSFMWGDFIEVVEKTNEWWTGKIAYGRQGLFPVSYVEIESP</t>
  </si>
  <si>
    <t>bmDCA9_2634</t>
  </si>
  <si>
    <t>AICVWAIALWDYEGQADDEGDLSFEAL-VIEIVQRTNDWWTGRAARGRQGQFPENYVEKLSP</t>
  </si>
  <si>
    <t>bmDCA9_2635</t>
  </si>
  <si>
    <t>LRVEYATAIWDFNGEDDDENDLSFTANEVIIIVERTNDWWTGRIAGGRQGIFPSNYVTVQ-G</t>
  </si>
  <si>
    <t>bmDCA9_2636</t>
  </si>
  <si>
    <t>PGVLRARALWAYNGYDDDAGDLSFAPSDIIVIVEESNDWWTGKVARMREGLFPANYVELN--</t>
  </si>
  <si>
    <t>bmDCA9_2637</t>
  </si>
  <si>
    <t>SRISRAKALQNYQADDDDRGDLSFQPQDIIVIVEKSNDWWKGRYANGREGIFPANYVEKALS</t>
  </si>
  <si>
    <t>bmDCA9_2638</t>
  </si>
  <si>
    <t>PKIEIVEALWDYVAEDDDEDDLTFKAGERITVCEKTNEWWTGRCA-GRVGLFPANYVNKK-I</t>
  </si>
  <si>
    <t>bmDCA9_2639</t>
  </si>
  <si>
    <t>AQAEQVKALYDYQGQADDATDLTFMAADVINVIS-TNDWWTGKLAKGRQGLFPGNYVNEE--</t>
  </si>
  <si>
    <t>bmDCA9_2640</t>
  </si>
  <si>
    <t>PTAEYAIALYDFTGQQDDPNDLSFSANDVIEVVQKTGDWWTGKIANGRQGQFPSNYVQMK--</t>
  </si>
  <si>
    <t>bmDCA9_2641</t>
  </si>
  <si>
    <t>SQAKTARALYDFNGQQDDANDLTFSAIDIIGIIQKTGAWWTGKVANGAQGLFPANYVEEL--</t>
  </si>
  <si>
    <t>bmDCA9_2642</t>
  </si>
  <si>
    <t>LDVPRAIALYDFNGQQDDAGDLSFFPGDVITIIQ-TNGWWTGKNANGFQGIFPSNYVAVV--</t>
  </si>
  <si>
    <t>bmDCA9_2643</t>
  </si>
  <si>
    <t>EEGTTVVALYDFTGQQDDSGDLSFNAGDTIEIVQKTDGWWTGRSANGHQGVFPSNYVPEVSS</t>
  </si>
  <si>
    <t>bmDCA9_2644</t>
  </si>
  <si>
    <t>PAPQFCKALYDVSGEADDPGDLAFRAGDQIEIVQWTNDWWTGRLARGCQGQFPGNHVQLVS-</t>
  </si>
  <si>
    <t>bmDCA9_2645</t>
  </si>
  <si>
    <t>TPEYRAVALYDYRSQEDDEGDLSFPAGDVIIIIEKTDEWWTGEYANGKEGTFPGNYVQVC--</t>
  </si>
  <si>
    <t>bmDCA9_2646</t>
  </si>
  <si>
    <t>YQVEFAEALYRYNKADDDSGDLSFFAGDTILNTKKTNKWWTGEVANGKGGIFPANYVF-Q--</t>
  </si>
  <si>
    <t>bmDCA9_2647</t>
  </si>
  <si>
    <t>CTNEWVEALYAYNSDEDDPGDLSLQKGEIILAKKKTSQWWTGRLANGKSGIFPATYVKEL--</t>
  </si>
  <si>
    <t>bmDCA9_2648</t>
  </si>
  <si>
    <t>DRIEWYEALYDF-SQMDDPGDLALYPGDKILVTEKTSGWWTGICANGKKGIFPAEYVKPL--</t>
  </si>
  <si>
    <t>bmDCA9_2649</t>
  </si>
  <si>
    <t>PDSEWVEALYDFESFADDAGDLSFKAGDRILVHKRTAEWFTGEIANGRPGQFPATYVKVWSS</t>
  </si>
  <si>
    <t>bmDCA9_2650</t>
  </si>
  <si>
    <t>TAVNQVTAQYQYEGYQDDEGDLIFAPGDEIIVTKCDEEWWFGKSANGKDGIFPSNYVRLV--</t>
  </si>
  <si>
    <t>bmDCA9_2651</t>
  </si>
  <si>
    <t>QGTGKVIAIYDQTAFEDDEDELTFRKGDTITIIDCSEDWWIGYIANDQIGLFPANYVELV--</t>
  </si>
  <si>
    <t>bmDCA9_2652</t>
  </si>
  <si>
    <t>PGILYVLALYDFAAVNDDEGELWFNMGDFIQPYERRDVWWLGGRANGKAGVFPANYVEVV--</t>
  </si>
  <si>
    <t>bmDCA9_2653</t>
  </si>
  <si>
    <t>PALPTAKALYDFAADEDDEGDLSFQAGD-IRILQKDDEWWTGELANGQQGLFPVNYVQLA--</t>
  </si>
  <si>
    <t>bmDCA9_2654</t>
  </si>
  <si>
    <t>PPGPMAKALYDYEAAQDDFGDLSFKEGDVIEIIACVDDWWMGRLANGVAGVFPSNYVELIDA</t>
  </si>
  <si>
    <t>bmDCA9_2655</t>
  </si>
  <si>
    <t>PSLPTATALYDYAAGEDDDGDLSFDAGAIITEVDKSWDWWSGTYANGKFGLFPANYVQLLK-</t>
  </si>
  <si>
    <t>bmDCA9_2656</t>
  </si>
  <si>
    <t>EAPVTAIALYTYEAEEDDPGGLSFKKGEKITIYDRSQDWWCGEYANGRLGYFPANYVQL---</t>
  </si>
  <si>
    <t>bmDCA9_2657</t>
  </si>
  <si>
    <t>EKGPSAIALYDFSACEDDLNGLSFKK-FVITGLDQSFDWWQGELADGTPGLFPSNYVQML--</t>
  </si>
  <si>
    <t>bmDCA9_2658</t>
  </si>
  <si>
    <t>AKAEKARALYDYYASEDDPTELSFKEGDRITIIKHTGDWWQGELAVGIFGLFPANYVQLV--</t>
  </si>
  <si>
    <t>bmDCA9_2659</t>
  </si>
  <si>
    <t>AHGETCMALYDYEAQPDD-DD-SFLEGDVILVGKRTEDWWTGEIADGKTGLFPGNYCELT--</t>
  </si>
  <si>
    <t>bmDCA9_2660</t>
  </si>
  <si>
    <t>KQGEWAEAIYDYDSSPDDYNDLSFRAGQHILRIEFTPDWWTGRLADG-VGLFPASYLPLL--</t>
  </si>
  <si>
    <t>bmDCA9_2661</t>
  </si>
  <si>
    <t>REGEWAEATYDYESLEDDNGDLTLKAGEKILQIEHVSDWWTTEIASGQYGLFPATYVQLL--</t>
  </si>
  <si>
    <t>bmDCA9_2662</t>
  </si>
  <si>
    <t>E-GEWAEAQYDYSSFEDDEGDLQIWAGDRIKVIERSSDWWTKETANGRAGLFPAPYVKLV--</t>
  </si>
  <si>
    <t>bmDCA9_2663</t>
  </si>
  <si>
    <t>PEGEWAEALYDYESDEDDPGDLNLCEGERILVTEKTSDWFTGEVAEG-QGEFPANYVKLN--</t>
  </si>
  <si>
    <t>bmDCA9_2664</t>
  </si>
  <si>
    <t>PQGEWAEALYDYDSTQDDPGDLAFRKGNRITITEKTSDGWTGELAQGQHGLFPANYVKAL--</t>
  </si>
  <si>
    <t>bmDCA9_2665</t>
  </si>
  <si>
    <t>PAGEWAEALYDYQSDDDDPGDLFFEAGKRILVTERTSDTWTGELAVGDRGVFPAGYVKIL--</t>
  </si>
  <si>
    <t>bmDCA9_2666</t>
  </si>
  <si>
    <t>EQIEWAEALYDYFSDDDDPGDLNKTAGQRILVTEKTSDWWTGEVANGQTGNFPASYVKLL--</t>
  </si>
  <si>
    <t>bmDCA9_2667</t>
  </si>
  <si>
    <t>AQGEWAEALYDYDSDGDDALDLAFRAGQRIVIVERTSDWWTGELADGRSGLFPASYVKLL--</t>
  </si>
  <si>
    <t>bmDCA9_2668</t>
  </si>
  <si>
    <t>LQGEWATTLYPY-SDYDDERDLQFKAGQRITVYDRTSDWWTGEIANGRTGLFPASYVKLL--</t>
  </si>
  <si>
    <t>bmDCA9_2669</t>
  </si>
  <si>
    <t>QRGIWAVSLYPYSNGRDDTADLGFSEGQRILGIDNTSDWWTGEHADGKTGLFPAPYVKLL--</t>
  </si>
  <si>
    <t>bmDCA9_2670</t>
  </si>
  <si>
    <t>WMVQWAIGLY-FGGEQDDAGDLQFMKHYVILIVQRSSDWWTGRCAGGQRGWFPANYVKLL--</t>
  </si>
  <si>
    <t>bmDCA9_2671</t>
  </si>
  <si>
    <t>DEGRQAVALYNFSGSTDDDGDLGFKAGDRIVIIEKTLDWWTGRYADGKEGY-PANYKKLQ--</t>
  </si>
  <si>
    <t>bmDCA9_2672</t>
  </si>
  <si>
    <t>APGEADTACYDFEGQQDDAGDLPFRKGDKIVIEEKTSDWWTGKIANGCTGLNPANYLYE---</t>
  </si>
  <si>
    <t>bmDCA9_2673</t>
  </si>
  <si>
    <t>-QGPTYEAGYAYDGSTDDPGDLRFSEGDNIEIIEMTQDWWTGR-ADGVEGLFPANYFELF--</t>
  </si>
  <si>
    <t>bmDCA9_2674</t>
  </si>
  <si>
    <t>PQGEVVVAAYDYEGAEDDDGDLHFQEGDVIVFVEKTSDWWTGRMAHGSVGLFPANYVQHD--</t>
  </si>
  <si>
    <t>bmDCA9_2675</t>
  </si>
  <si>
    <t>VQMETAEALYDYEAQQDDDGDLSFKEGQRIVQIEKTSDWWTGKAANGKKGLFPANYVKLE--</t>
  </si>
  <si>
    <t>bmDCA9_2676</t>
  </si>
  <si>
    <t>GNGEVAKALYDYEAAEDDDGEISFAEDDRFVNVEKTSDWWRGECAGGELGLFPANYVELE--</t>
  </si>
  <si>
    <t>bmDCA9_2677</t>
  </si>
  <si>
    <t>APGVMAKALYDYEAAEDDDNEVSFPEGAYFSEYEAKESWWMGECAKGDFGLFPANYVELEEA</t>
  </si>
  <si>
    <t>bmDCA9_2678</t>
  </si>
  <si>
    <t>GPGITATAQYSYEAAEDDDNELSFDEGAKITETEQPSGWMSGCGAGNHSGLFPANYVQLFQ-</t>
  </si>
  <si>
    <t>bmDCA9_2679</t>
  </si>
  <si>
    <t>GEGVTAVAQYDYEAAEDDRNELTLPEHHMITDVERPDDWWQGEYAGGVEGLFPANYVQLLE-</t>
  </si>
  <si>
    <t>bmDCA9_2680</t>
  </si>
  <si>
    <t>FHGPCARAQYDYEAAEDDDNELSLGEGAQITNIDVEDDWWTGTDAHGKSGLFPANYVTLL--</t>
  </si>
  <si>
    <t>bmDCA9_2681</t>
  </si>
  <si>
    <t>SQGHVAIALYDYEAAEDDDNELSRPENAIITNIEEVDDWWQGTYAGGRRGLFPSNYVELIP-</t>
  </si>
  <si>
    <t>bmDCA9_2682</t>
  </si>
  <si>
    <t>GSGLTAIALYDYEAAEDDDNELSIPEGAKICNIEFVDDWFIGTYAMGENGLFPGNYVELVQ-</t>
  </si>
  <si>
    <t>bmDCA9_2683</t>
  </si>
  <si>
    <t>AIGPTATALYNYEAAEDDDNEIGFPEGARILNIEFVDDWWHGRYATGETGLFPANYVKLIC-</t>
  </si>
  <si>
    <t>bmDCA9_2684</t>
  </si>
  <si>
    <t>AFGHTAIALYDYNAAEDDDNEISIKDGDRITNIEFVSDWWTGVHATGNSGLQPANYVRLFS-</t>
  </si>
  <si>
    <t>bmDCA9_2685</t>
  </si>
  <si>
    <t>P-GETAEAQYDYNAAEDDDNEISPPKDWKITIIEFPDDWWKGEAACGKRGLWPANYVELEC-</t>
  </si>
  <si>
    <t>bmDCA9_2686</t>
  </si>
  <si>
    <t>DKGTTVVADYDYEAAEDDDNEESLVEDERMLDIDKMSDWWLAHCATGQIGLFPANYVEEQSD</t>
  </si>
  <si>
    <t>bmDCA9_2687</t>
  </si>
  <si>
    <t>ANVKKVKALYDYFAAEDDDGELSISEGQILTVLDMEDDWWQVSAARGKVGLVPANYVEAIQS</t>
  </si>
  <si>
    <t>bmDCA9_2688</t>
  </si>
  <si>
    <t>GSYQRAKALYDYEADEDDWDELGFPEEAI-VPIEFMDDWWPGEYADG-QGLFPANYVEEFKD</t>
  </si>
  <si>
    <t>bmDCA9_2689</t>
  </si>
  <si>
    <t>QTAYRARALYDYDAAEDDEGELSFKEEAVITAIPFACDLWTGTYANGKTGLFPANYVELIE-</t>
  </si>
  <si>
    <t>bmDCA9_2690</t>
  </si>
  <si>
    <t>MTSPTAIPLYDYMAAEDDDNEMSLPEDAYITNIEFVDDNWLFNDADGAYGLFPANYVELGTR</t>
  </si>
  <si>
    <t>bmDCA9_2691</t>
  </si>
  <si>
    <t>AEPAKAKDLYDYEAAEDDDNE-SLMEHALIENVE-VDDWWEGVLANGKWGIFPANYVELIE-</t>
  </si>
  <si>
    <t>bmDCA9_2692</t>
  </si>
  <si>
    <t>AGRIKAVAQYDYEAAEDDDNEISLAEGDKITNTEKHDGWW-GEAANGKSGLFPSNYVELIE-</t>
  </si>
  <si>
    <t>bmDCA9_2693</t>
  </si>
  <si>
    <t>VDGVYAIALYDYEAAEDDDNEIWLVEGDEIENMEQVPGWWMGETANGQRGLFPSNYVKLI--</t>
  </si>
  <si>
    <t>bmDCA9_2694</t>
  </si>
  <si>
    <t>PAGGLAIAVYEYEAAEDDDNEISLREGDRIVDIEESNGWWQGRIANGQRGLFPSNYVKLEY-</t>
  </si>
  <si>
    <t>bmDCA9_2695</t>
  </si>
  <si>
    <t>DAGPVAIAYYDYEAAEDDENEISFQEGEKIINIEAYGGWWSGDTADGTVGLFPCNYVTVQ--</t>
  </si>
  <si>
    <t>bmDCA9_2696</t>
  </si>
  <si>
    <t>VQGPTAVAMYDYEAAEDDDNEISFYEIEPITNIEFISDWWQGTNATG-SGLFPANYVKLK--</t>
  </si>
  <si>
    <t>bmDCA9_2697</t>
  </si>
  <si>
    <t>AGGARALAEYDYEAAEDDDNEISFPEFAIITNIEAPSDWWQGTQAHGREGLFPANYVKLM--</t>
  </si>
  <si>
    <t>bmDCA9_2698</t>
  </si>
  <si>
    <t>SFGQRVVALYDYEAAEDDDNEIAFKEGDIITNIEKTYDWPQGTHARNLTGLFPANFVQAR--</t>
  </si>
  <si>
    <t>bmDCA9_2699</t>
  </si>
  <si>
    <t>GHGAFAIALYDYEAAEDDDNEISFKEGDRITEIVFVQDWQQGYNAKRLTGLFPANFVYYDKD</t>
  </si>
  <si>
    <t>bmDCA9_2700</t>
  </si>
  <si>
    <t>AAGSAAKALYDYEAADDDDNEISFIEDALIVNIEGINDWWQGRVAGTRYPLFPANRVELSKA</t>
  </si>
  <si>
    <t>bmDCA9_2701</t>
  </si>
  <si>
    <t>D-GVQAKVLYDYEAAPDDDNEISFREGDLITNIEFIDGWWKGSLAHCRCGLFPSNYVELQG-</t>
  </si>
  <si>
    <t>bmDCA9_2702</t>
  </si>
  <si>
    <t>YEGYRARWLFSYTADDDDTNEISFNEGDIITTIEVKGGWWQGTLAGEKKGLFPANYVELQ--</t>
  </si>
  <si>
    <t>bmDCA9_2703</t>
  </si>
  <si>
    <t>YHGLRARALDPYEAVEDDTNEIGFIEGRIIPVISFCGNWQQGTEAKGETGLFPTNYVTLL--</t>
  </si>
  <si>
    <t>bmDCA9_2704</t>
  </si>
  <si>
    <t>DTGIWAKALFDYKAAEDDDNELGFAEGEIITNIDQSSDWYQGEAAPGHVGLFPANYVELL--</t>
  </si>
  <si>
    <t>bmDCA9_2705</t>
  </si>
  <si>
    <t>DAGICAEALFDYEADEDDDNEISFTEGAKIINIEFVDDWFRGCHATGRTGLFPANYVKLPE-</t>
  </si>
  <si>
    <t>bmDCA9_2706</t>
  </si>
  <si>
    <t>TGGIRAIAWWDYTAGEDDDNEISFKEGDTITDINFVDDWWEGESANGDSGLFPSNYVELI-V</t>
  </si>
  <si>
    <t>bmDCA9_2707</t>
  </si>
  <si>
    <t>SSGPQNRA-FDYEAGEDDDNEINLKEGMLIINIEEVSDWWTGTNATGKTGLFPSNYVEKIA-</t>
  </si>
  <si>
    <t>bmDCA9_2708</t>
  </si>
  <si>
    <t>DDGPVCTAQYDYEAAEDDEDEMTLGE-EKIYEIE-VSPWWVGVNAKGAAGWFPSNYVEVECT</t>
  </si>
  <si>
    <t>bmDCA9_2709</t>
  </si>
  <si>
    <t>VRGFVAWEHYDYEATEDDDDELDLREIEILTVIDT-EEWWSGHNA-GAVGYFPSNYVQKSDL</t>
  </si>
  <si>
    <t>bmDCA9_2710</t>
  </si>
  <si>
    <t>KTGKTATLLYDYYGEPDDDNELTYPEGDEITDVEFVWDWWKGEDAAGKVGLFPAAYVEIMQ-</t>
  </si>
  <si>
    <t>bmDCA9_2711</t>
  </si>
  <si>
    <t>GGGATATAYYDYRAQSDDDNELSFPEGAYITQIEPSDDWWEGVYAHGKYGLFPAHYDEL-S-</t>
  </si>
  <si>
    <t>bmDCA9_2712</t>
  </si>
  <si>
    <t>GHGLTAVALYDYVAAADDDNEISFPEDAILTLIEFVDDWWFGTYANGQYGLFPGNYIQLQE-</t>
  </si>
  <si>
    <t>bmDCA9_2713</t>
  </si>
  <si>
    <t>ISGWTATAEYDYEAQDDDDNQISFPEGAWITNIEFPDNW-VG-YAPGQTGLFPAAYVKLQS-</t>
  </si>
  <si>
    <t>bmDCA9_2714</t>
  </si>
  <si>
    <t>GSGVCAKALWTYEAASDDDNELSFPEGATITNIEFANDWWYGCYANGQSGLFPAPYVEVVEL</t>
  </si>
  <si>
    <t>bmDCA9_2715</t>
  </si>
  <si>
    <t>DEGLVAKALWGYEATSDDDNELSFPEGREITEVEFVSDWWMGEYAGGKWGLFPEQYVEKLE-</t>
  </si>
  <si>
    <t>bmDCA9_2716</t>
  </si>
  <si>
    <t>SKSLKAKALYSYEKAHDDDNEFSFWEGE-ITELEQVDDWWPGDNANGKTGLFPSNYVEVLEC</t>
  </si>
  <si>
    <t>bmDCA9_2717</t>
  </si>
  <si>
    <t>GTVQRAKALYDYTAAEDDDDELSFAEGDTITIIEAVDDWWMGESANGKVGLFPACYVESIE-</t>
  </si>
  <si>
    <t>bmDCA9_2718</t>
  </si>
  <si>
    <t>GGPICARFLYDYRAAEDDDNELTFPEGDIINQIDQVNDWWTGQLAMGKAGLFPGEYVEIIEE</t>
  </si>
  <si>
    <t>bmDCA9_2719</t>
  </si>
  <si>
    <t>DTGKRAVALYDYEAAEDDENELSLREGAKITEIEQVSDWFMGKAANGKNGLFPASYVEIIED</t>
  </si>
  <si>
    <t>bmDCA9_2720</t>
  </si>
  <si>
    <t>EMGAVAIALYDYDAMEDDLNELTFTEGARIAVFEFVSDWIQGVWAGGRKGLFPASYVQLEVN</t>
  </si>
  <si>
    <t>bmDCA9_2721</t>
  </si>
  <si>
    <t>PKGPFAEALYDYSKEEDDANELTFWEGQRI-GIEFVSDWWSGKEANGKTGLFPATYVTLLED</t>
  </si>
  <si>
    <t>bmDCA9_2722</t>
  </si>
  <si>
    <t>PGGERASALYDYEAEEDDDNELSRVEGDRIVDIEFIDDWWSGTGARGAEGLFPANYVQLIQ-</t>
  </si>
  <si>
    <t>bmDCA9_2723</t>
  </si>
  <si>
    <t>RDGIGAVTLYDYEAREDDDNERSFKEGDYIENIEAPDGWWMGSTAYGRMGLFPANYVEL-E-</t>
  </si>
  <si>
    <t>bmDCA9_2724</t>
  </si>
  <si>
    <t>DEGISAVVLYDYEADEDDDNEISFTEGDRITVVEFADDWWQGECANGQVGLFPANYVELL--</t>
  </si>
  <si>
    <t>bmDCA9_2725</t>
  </si>
  <si>
    <t>AHGQTALDLYDYEADDDDDNEISFKEGDVITNVEKPDGWWQGWYANGETGLFPANYVELIE-</t>
  </si>
  <si>
    <t>bmDCA9_2726</t>
  </si>
  <si>
    <t>LWGTKAVHLYDYEHSEDDDNEGNFSEGDLISNYIRSDTWWTGECATGKTGLFPANYVELQ--</t>
  </si>
  <si>
    <t>bmDCA9_2727</t>
  </si>
  <si>
    <t>VTGPTATKLYDYLAEEDDDNEMRLNAGERYIVITKPNDWWTGYTAGHSQGRFPANYVELH--</t>
  </si>
  <si>
    <t>bmDCA9_2728</t>
  </si>
  <si>
    <t>GYGKFAVVLYDYDAEEDDPNEMSLVMGEGIVDYRQLHEWWSGVLAGGNWGNFPANYVELLRD</t>
  </si>
  <si>
    <t>bmDCA9_2729</t>
  </si>
  <si>
    <t>GEGTRAIVVYDYLATEDDPNEPTLF-GEYILVGDISEDWWLGVSATGQDGLFPSNYVEPMAD</t>
  </si>
  <si>
    <t>bmDCA9_2730</t>
  </si>
  <si>
    <t>GGGERARVLFDYQAKEDDENEETVVRGDIITNIKFADDWWMGDDAAGETGLFPANFVEFCED</t>
  </si>
  <si>
    <t>bmDCA9_2731</t>
  </si>
  <si>
    <t>DRGLMAIALYDYQAGEDDDDELTFVEGERIEEIDQIDDWWQGVPANGVSGLFPANYVEVQD-</t>
  </si>
  <si>
    <t>bmDCA9_2732</t>
  </si>
  <si>
    <t>AFGYCAAALYDYEADEDDDNEVGFPEGAVIANIDQVDDWWSGEYANG-WGYFPANYVPNQEP</t>
  </si>
  <si>
    <t>bmDCA9_2733</t>
  </si>
  <si>
    <t>SKGEHAVALYDYEAAEDDDNENSFPEGDTINDIDFKDDWWQGLHASGIRGEFPSNYCQANVS</t>
  </si>
  <si>
    <t>bmDCA9_2734</t>
  </si>
  <si>
    <t>DRVATVIADYQYEATEDDDNETRCSEGEVIQVIDFVSDWWLGTCADGRTGMFPANYVEMKEV</t>
  </si>
  <si>
    <t>bmDCA9_2735</t>
  </si>
  <si>
    <t>SEGWRKGALYSYMAAEDDNNEIKFFEGDVITDIDAIDAWWQGFLASGIVGLFPANYVELIE-</t>
  </si>
  <si>
    <t>bmDCA9_2736</t>
  </si>
  <si>
    <t>NEGKKCIALYDYTAAEDDDNEISFKEGEIITNIDQITDWWTGRGAFGEVGLFPSNYVKLCEP</t>
  </si>
  <si>
    <t>bmDCA9_2737</t>
  </si>
  <si>
    <t>HFGTAAVLLYDYEAAEDDDNEISPVMGEYITNIEKPDDWWCGFKATGESGLFPSNYVQLHEQ</t>
  </si>
  <si>
    <t>bmDCA9_2738</t>
  </si>
  <si>
    <t>AGGIQATVEYDYEAAEDDDNEITLF-GDKITDIEQVDGWWSGETANGEFGLFPSNYVELIE-</t>
  </si>
  <si>
    <t>bmDCA9_2739</t>
  </si>
  <si>
    <t>GEGVTAWVEYDYAAVEDDDNELSFPEGQIIINIEFPDGWWQGSYANGRVGLFPANYVELNP-</t>
  </si>
  <si>
    <t>bmDCA9_2740</t>
  </si>
  <si>
    <t>AAGLVAIALFDYEAEEDDDNEISLPEGCRITEIERISMWWQGFYANGQVGLFPGNYVRLNE-</t>
  </si>
  <si>
    <t>bmDCA9_2741</t>
  </si>
  <si>
    <t>AIGETAVALYDYEADEDDDNEMSFPEGERIVNIEQVSEWWQGVVADGQEGLFPANYVQLEE-</t>
  </si>
  <si>
    <t>bmDCA9_2742</t>
  </si>
  <si>
    <t>AKGRTAEALYDYEWAEDDDNELSFKEGQRITQIHHIFQWWIGFWANGKTGLFPSNYVQLH--</t>
  </si>
  <si>
    <t>bmDCA9_2743</t>
  </si>
  <si>
    <t>EPGDTVTALYDYEWDEDDDNELSFCEGEVIKNIDTGDEWWIGELANGKKILFPANYVQLNE-</t>
  </si>
  <si>
    <t>bmDCA9_2744</t>
  </si>
  <si>
    <t>FKVLTVKAIFDEASDEDDKNELSFKEGAIIDQIKKDDNWWQGSNANGKTGLFPANYVERIE-</t>
  </si>
  <si>
    <t>bmDCA9_2745</t>
  </si>
  <si>
    <t>SRAPRPRAEYTHDGQMDDPGELQFDENDIITIIEKISGWWTGECANGRQGLFPANYIKEA--</t>
  </si>
  <si>
    <t>bmDCA9_2746</t>
  </si>
  <si>
    <t>PQLQQAAALYNTKGQQDDQGDLFFERGMIIEVLDKTNSWWTGRVANGEEGSFPANYLEVV--</t>
  </si>
  <si>
    <t>bmDCA9_2747</t>
  </si>
  <si>
    <t>PNEPKYEALYPYPGQQDDPGDLPFSKGQWIIITQKTDPWYTGTKAVGKEGIAPANYVKEM--</t>
  </si>
  <si>
    <t>bmDCA9_2748</t>
  </si>
  <si>
    <t>KLPCYYIALYEYEASEDDPGDLSFKKGETILVTSKSSKWWTGKIAGDLKGIDPSNYVKEL--</t>
  </si>
  <si>
    <t>bmDCA9_2749</t>
  </si>
  <si>
    <t>VPIQYATALYDFTAQQDDPGDLSFKKGEVIEILFKSSDWWMGKLANWRVGIFPSNYVKLK--</t>
  </si>
  <si>
    <t>bmDCA9_2750</t>
  </si>
  <si>
    <t>LDNPYAIALYDFNAEQDDTGDLSFKKGTIITLIFKSFNWWEGGCAGTKMGIFPSNFVVVKIP</t>
  </si>
  <si>
    <t>bmDCA9_2751</t>
  </si>
  <si>
    <t>SGVMYVIALYDFAAIQDDNDDLTFKEGDVGYYVKREQEWWDGWIAGDLQGSFPANFVEINS-</t>
  </si>
  <si>
    <t>bmDCA9_2752</t>
  </si>
  <si>
    <t>ECAKQAVTLYQWDSQVDDSGDLSFHVGDIIQAYRRTQDWWTGKIAGERSGIFPGSYVDVYQI</t>
  </si>
  <si>
    <t>bmDCA9_2753</t>
  </si>
  <si>
    <t>TTITRVRGLYPFTPVQDDPIDLEFERGDVIQVNGKSYNWQTGRIAPGRYGIFPV-FVRFFLD</t>
  </si>
  <si>
    <t>bmDCA9_2754</t>
  </si>
  <si>
    <t>NNPKAARALYNFTGERDDPEDLNFKDGDVIPVGNGIDQWVTGRVAAGRWGIFPVTGTEIHPP</t>
  </si>
  <si>
    <t>bmDCA9_2755</t>
  </si>
  <si>
    <t>VDEERYRALYPFNGEEDDPGDLVFQVNDVILVTGKSANWWTGELANRVEGIFPANFTEILEA</t>
  </si>
  <si>
    <t>bmDCA9_2756</t>
  </si>
  <si>
    <t>YSDLKAEAVFDFDSGHDDPGDLSFKRGDVIKVTKKSDNWLEGELANARTGIFPVTFGWILQ-</t>
  </si>
  <si>
    <t>bmDCA9_2757</t>
  </si>
  <si>
    <t>PGKSSGNAWYDYSSNQDDPGNLGFKKGDFITVTKKIDNWYEGELASDTIGIFPLNYCELI-K</t>
  </si>
  <si>
    <t>bmDCA9_2758</t>
  </si>
  <si>
    <t>TAPLLAEALYAVADQIDDFKELSFLTGDLIHVLKEVDNWWEGELANGNMYFFPVNHKTVFSP</t>
  </si>
  <si>
    <t>bmDCA9_2759</t>
  </si>
  <si>
    <t>SKRAYSVPLYNYEVQSDDDSDLSFKAGDIIYLIKGVPDWWHGELANGKTGWFPRNYVALLPC</t>
  </si>
  <si>
    <t>bmDCA9_2760</t>
  </si>
  <si>
    <t>GERMLVALKYQYTLKEDDDGDLTFKCGDWIDVISKLDDWWSGRLANGKEGVFPSNYVQQM--</t>
  </si>
  <si>
    <t>bmDCA9_2761</t>
  </si>
  <si>
    <t>GGEEFVQCKYDFDAQADDDGDLHFRAGQRIEVLEKTEDWWNGELANGRQGRFPSNYVKVL--</t>
  </si>
  <si>
    <t>bmDCA9_2762</t>
  </si>
  <si>
    <t>SATKGVRAIYEFQAARDDEGELGFIQGAVITVISKGGEWWRGELANGNRGHFPSNYVEEL-V</t>
  </si>
  <si>
    <t>bmDCA9_2763</t>
  </si>
  <si>
    <t>PELEFARAEY-FVAQQDDATELNFKEGDKIIVTERDDEWWEGELANGRWGLFPKNYAEAVI-</t>
  </si>
  <si>
    <t>bmDCA9_2764</t>
  </si>
  <si>
    <t>SKMKIYRAFPAYAAQEDDEKELSLGEGDIIYVLSRVDIWWEGELANGRTGTFPSNYTEED--</t>
  </si>
  <si>
    <t>bmDCA9_2765</t>
  </si>
  <si>
    <t>GNVQRVVAMYDYSAQEDDAGDLSMNEGDRIVITSSSLDWWEGELANGMSGKFPANYEEIW--</t>
  </si>
  <si>
    <t>bmDCA9_2766</t>
  </si>
  <si>
    <t>P-VQLCKALYDYNATHDDALDESFEKGDVIEILKRTNDWWDGRLADGAEGNFPANYVTMWYA</t>
  </si>
  <si>
    <t>bmDCA9_2767</t>
  </si>
  <si>
    <t>ARSEEYKALHDFNAQQDDALDLSFKQGDKIEVVSRTQEWWGGRNAYGPEGIFPANYWWLMPT</t>
  </si>
  <si>
    <t>bmDCA9_2768</t>
  </si>
  <si>
    <t>PWGEVYTALYDYDASEDDPIDLSFKVGDKIEVHEKTDDWWKGTLANGKEGIFPANYIELN--</t>
  </si>
  <si>
    <t>bmDCA9_2769</t>
  </si>
  <si>
    <t>ANGERCRAMYDYHAADDDAGDLSFREGDVIQVTEKDDDWWTGELANGTRGLFPANYFQLA--</t>
  </si>
  <si>
    <t>bmDCA9_2770</t>
  </si>
  <si>
    <t>EYGETLTAQYDY-ADLDDFGDSNFREGDRITIVERDDDWWEGFNANGVRGIFPNNYSQVN--</t>
  </si>
  <si>
    <t>bmDCA9_2771</t>
  </si>
  <si>
    <t>PGGETYVALYDYDAQEDDEGDLSFPEGDRIVPLESSQDWYKGTGARGSEGRFPANYWQNE--</t>
  </si>
  <si>
    <t>bmDCA9_2772</t>
  </si>
  <si>
    <t>PPVETVTAMYDYEAQIDDEGDLSFKWGDVIIVKQKTDGWWTGRIANGATGVFPGNYVQDD--</t>
  </si>
  <si>
    <t>bmDCA9_2773</t>
  </si>
  <si>
    <t>PHVETVTANYDYEASADDEGDLSFKAGIVITVVQKTDDWDTGKIANGKQGVFMGNYVQEM--</t>
  </si>
  <si>
    <t>bmDCA9_2774</t>
  </si>
  <si>
    <t>PERETVDAMYDYEAFEDDDGDLSDNAGADILVVQINDDWWTGMLAGMKAGVFMGNYTQ-V--</t>
  </si>
  <si>
    <t>bmDCA9_2775</t>
  </si>
  <si>
    <t>bmDCA9_2776</t>
  </si>
  <si>
    <t>M-VETCVALYDYPGDADDEGDLQFKQDETITIIEMTQGWWTGRNANGSQGMFGGNFVQL-C-</t>
  </si>
  <si>
    <t>bmDCA9_2777</t>
  </si>
  <si>
    <t>STSGWCYALYDFEGDWDDEGDLGFKRMDVITITRDTNEWYEGELAEGKSGLFMHQ-VEYIQD</t>
  </si>
  <si>
    <t>bmDCA9_2778</t>
  </si>
  <si>
    <t>FTGPFVEALYDFEGEYDDKGDLTFKKWDIIKIRRQSNEWFEGKIAMGRTGIFSASFVQPI-K</t>
  </si>
  <si>
    <t>bmDCA9_2779</t>
  </si>
  <si>
    <t>DSPYKAIALYDFHGVEDDWGDLNLRKGETYTLIKKSDEWYQGRNAKGRVGIFPVPYV-VREP</t>
  </si>
  <si>
    <t>bmDCA9_2780</t>
  </si>
  <si>
    <t>AQGEWGVAEYDFDSEEDDSGDGGFREGQWVIILCRTCEWWTGRNANGKSGLFPSNYVRVLGN</t>
  </si>
  <si>
    <t>bmDCA9_2781</t>
  </si>
  <si>
    <t>YGVEKATALYDFASAEDDPGDLPIQEGDVLESIEKMDEWWKGRLACGELGIFPANYVEPQDD</t>
  </si>
  <si>
    <t>bmDCA9_2782</t>
  </si>
  <si>
    <t>EHVATAVALYDYVDDADDRYELSFKKGEVTSVLDAQGEWWKQDCAHGKVGIVPANYMELVEA</t>
  </si>
  <si>
    <t>bmDCA9_2783</t>
  </si>
  <si>
    <t>PVPLKCRAPYDYAARDDDPDELSFKSGDIISVWDESEGWWDAELARGK-GWWPVNYLEKQL-</t>
  </si>
  <si>
    <t>bmDCA9_2784</t>
  </si>
  <si>
    <t>MTRIIYTAEYDREASGDDDDELSFKEGDKLNVLD--DEWWYRELANGVLGVVPFTYLQA--E</t>
  </si>
  <si>
    <t>bmDCA9_2785</t>
  </si>
  <si>
    <t>TDGTCARALYDGVATNDDEFELSFAEGDKIQVIDRLDDWWTDPTARGGRGVRPAERVEGRIT</t>
  </si>
  <si>
    <t>bmDCA9_2786</t>
  </si>
  <si>
    <t>ASTDVATAQYDYRAQADDPDELSFTEGAVDYIVDKEDDWWMAS-AMGQADLVPANYIEVLSP</t>
  </si>
  <si>
    <t>bmDCA9_2787</t>
  </si>
  <si>
    <t>KPIFQVKALYDYQAGGDDFRELTFHRGEIIPIFDDEDDSWLAWSA-NKIDYPPSNYSETIKG</t>
  </si>
  <si>
    <t>bmDCA9_2788</t>
  </si>
  <si>
    <t>TSKIQAKALYDYDAATDDSNELTFREDDILTVIQKQDP-WQGVCAGDESGLFPSNYVQLLEP</t>
  </si>
  <si>
    <t>bmDCA9_2789</t>
  </si>
  <si>
    <t>SPKFFTRALYDYTRQ-DDQNEDSFRANSILIVYSKEDRWWEAMKASGERGWVPSNYFEQLDN</t>
  </si>
  <si>
    <t>bmDCA9_2790</t>
  </si>
  <si>
    <t>EVKDQYKERYDYIDQTDDSEELSLSEDDVVEVTRKEDGWWLVKSAGGEGGWAPSNYIEVYKS</t>
  </si>
  <si>
    <t>bmDCA9_2791</t>
  </si>
  <si>
    <t>QRTFLVKSTYDYDAQNDDGDELDVRNDEAVEQLKKDNGLWLVKNALGQQGWRPSCYVERLRL</t>
  </si>
  <si>
    <t>bmDCA9_2792</t>
  </si>
  <si>
    <t>EI-DKAKALYEYTKDKDDPDELPFTWGDVLEVLQKDEGCWLHGFAYGSTGWLPANYLEMT-D</t>
  </si>
  <si>
    <t>bmDCA9_2793</t>
  </si>
  <si>
    <t>PSSVQAVAIYNYTGQQDDADELTLFKGDMLQVLEKRGCGWHAHQATGVTGIFPDNYLVVEFA</t>
  </si>
  <si>
    <t>bmDCA9_2794</t>
  </si>
  <si>
    <t>SATKTERALYDFYTD-DDAIELCFYAGDVLSVIPKHPGWWAAENAIGARNLIPWTYVEYQND</t>
  </si>
  <si>
    <t>bmDCA9_2795</t>
  </si>
  <si>
    <t>VEKKHARALYDFEGRNDDSTELTFAQGDLIIIQNYLLGWSDGETARGQRVLLPASYVEEIAA</t>
  </si>
  <si>
    <t>bmDCA9_2796</t>
  </si>
  <si>
    <t>TTLSTARALYDF-ANQDDFDGLTFHPGDWIFVIKRVPGRIRGT-ANDMHGWFPASYVEVVWF</t>
  </si>
  <si>
    <t>bmDCA9_2797</t>
  </si>
  <si>
    <t>ASKIKVIALYDFAGSPDDPDDLTFKKGDVIEVTPKG-DLWTGIDARGKIGPFPATYVEALSE</t>
  </si>
  <si>
    <t>bmDCA9_2798</t>
  </si>
  <si>
    <t>LVIKYVVALYDWKGEQDDAMDLCFNENDEIYVIPQVEDWWMGRLANGWEGLFPVNYVDECVD</t>
  </si>
  <si>
    <t>bmDCA9_2799</t>
  </si>
  <si>
    <t>SAGKSVRALYDFSGQTDDSGDLAFREGDRNEAIEETQDWDKGKLANGKEGLFPATYVTYIKT</t>
  </si>
  <si>
    <t>bmDCA9_2800</t>
  </si>
  <si>
    <t>MEMFEVEALSEFDGRVDDADDLTFCAGDVIEIVERTFDWWTGRVAEGKEILFPKTYVRWLPS</t>
  </si>
  <si>
    <t>bmDCA9_2801</t>
  </si>
  <si>
    <t>GAGVTAPAMYDYEKAEDDDNELTFKE-AEITEIEKVDDWWMGVYAHGIVGLFPANYAEQID-</t>
  </si>
  <si>
    <t>bmDCA9_2802</t>
  </si>
  <si>
    <t>GKGHTAIAEYDYEASEDDDNEFSFDEDATITDIEDCDDWWSGTYAAGETGLFPANYVELLE-</t>
  </si>
  <si>
    <t>bmDCA9_2803</t>
  </si>
  <si>
    <t>DQIRTAIALWDYENAEDDDNEISFPEGATIENYDFVSDWWSGTYAAGKTGLFPSNYVTLQEA</t>
  </si>
  <si>
    <t>bmDCA9_2804</t>
  </si>
  <si>
    <t>DHWYVAIALFDYEADEDDENEISFPSGRLIDDVDEVSDWWQGQTAKGQPGLWPANYVELVSD</t>
  </si>
  <si>
    <t>bmDCA9_2805</t>
  </si>
  <si>
    <t>DWVPRATAQYDYLAAEDDNGEISFETGDRITEIEEVDDWWRGKPAPGSKGLWPSNYQELQ--</t>
  </si>
  <si>
    <t>bmDCA9_2806</t>
  </si>
  <si>
    <t>L-R-VATALYDYEAAEDDPDELAFKEGDHIVIVEEGDGWWIGTFAQGKVGLVPANYRELM--</t>
  </si>
  <si>
    <t>bmDCA9_2807</t>
  </si>
  <si>
    <t>EGVKRARALYDYDAQEDDDNELTFWEGDIIRGIDKTDDWWQGTTAGGKSGLFPANYVEVA--</t>
  </si>
  <si>
    <t>bmDCA9_2808</t>
  </si>
  <si>
    <t>GGGKYVMALYDYDAADDDDGELMFNEGDIIVEIDQVDDWWSGLAARDKRGLFPAPYVEEDQL</t>
  </si>
  <si>
    <t>bmDCA9_2809</t>
  </si>
  <si>
    <t>QQMVAAVALYDYDGAEDDDNELTFCEGDIITNFDKVSDWWTGYNAHGNTGIFPANYVELQE-</t>
  </si>
  <si>
    <t>bmDCA9_2810</t>
  </si>
  <si>
    <t>PDLIRAIALYDYEAQEDDDNELDFEEGDMITDVDYVDDWWEGSCA-GQSGMFPVNYLEQQE-</t>
  </si>
  <si>
    <t>bmDCA9_2811</t>
  </si>
  <si>
    <t>TQGVYVDALYDYEAREDDDNELSFQEGDIIQEIEFVDTWMGGELARKWTGLFPANYVEIQC-</t>
  </si>
  <si>
    <t>bmDCA9_2812</t>
  </si>
  <si>
    <t>A-EAKTVALYDYEAQADDDGELSFKEGDTITVT-YSDGWFSGHIAGDKKGLFPSNYVESK--</t>
  </si>
  <si>
    <t>bmDCA9_2813</t>
  </si>
  <si>
    <t>MNAC-VKALYNYFAENDDEVLLSIKEGDIIDIVQESDGWWTGTLAS-KQGYFPSNYVEILTD</t>
  </si>
  <si>
    <t>bmDCA9_2814</t>
  </si>
  <si>
    <t>QNTPKAKALYSYNATEDDDDELTLREGDIITEIDEIDDWYQGELADGRQGLFPANYVEWIDA</t>
  </si>
  <si>
    <t>bmDCA9_2815</t>
  </si>
  <si>
    <t>PDTPVVRALYEYAAQEDDDNELGFSENDIITEIEKDDDWREGSLANWMTGLFPANYVEIQ--</t>
  </si>
  <si>
    <t>bmDCA9_2816</t>
  </si>
  <si>
    <t>SNGMYAIAGYTYESAEDDSNELKFIEGDKIMAIKSIGGWYEGELANWRPGLFPENYVTVL--</t>
  </si>
  <si>
    <t>bmDCA9_2817</t>
  </si>
  <si>
    <t>STHP-VIARYDYHGDDDDVTTLAFKAGEVIRLIRRLPGWWDGELAGHRTGWFPSNMVDGSA-</t>
  </si>
  <si>
    <t>bmDCA9_2818</t>
  </si>
  <si>
    <t>EGNETVLAMYDFAAVYDDATDLSFRAGAVIEYLRRLDGWWDGRLAGNREGWFPSNYCQAN--</t>
  </si>
  <si>
    <t>bmDCA9_2819</t>
  </si>
  <si>
    <t>RGLETVEAEYDETAQDDDESPLSFRAGQVIEILNKTPGWWDGRLADGRRGWFPSNYSVLL--</t>
  </si>
  <si>
    <t>bmDCA9_2820</t>
  </si>
  <si>
    <t>GEYEFVEALYDYRSSDDDPSCLSFRANQVIEVLEQLSGWWDGLVAEGERGWFPSNYVKIHQ-</t>
  </si>
  <si>
    <t>bmDCA9_2821</t>
  </si>
  <si>
    <t>PHAMFVKAMYDYTSTDDDAKSLSFRRCDIIEVLQQLEGWWDGTLAHDRRGWFPSNYVTKDES</t>
  </si>
  <si>
    <t>bmDCA9_2822</t>
  </si>
  <si>
    <t>TMWLFVIADYDY-SVDDDASSLSFRR-DVITVAKQ-EGWWDGVCAGDRRGWFPSNFVTSQVL</t>
  </si>
  <si>
    <t>bmDCA9_2823</t>
  </si>
  <si>
    <t>TAHLPVLAGFDYESSDDDHHHLSFFRGQIITVFLQQEGWWDGEIAGDRRGWFPSNYVQALT-</t>
  </si>
  <si>
    <t>bmDCA9_2824</t>
  </si>
  <si>
    <t>SKQLYCRALYDFDSPDDDPNSLSFRAGQTIHLLNQLDGWWDGEIADDCRGWFPSTYVKIE-G</t>
  </si>
  <si>
    <t>bmDCA9_2825</t>
  </si>
  <si>
    <t>IRMLKVEALYDNSSDDDDSSSLSFLAGDIIDILTQLEGWWDGLLADKERGWFPSSYVHPLEE</t>
  </si>
  <si>
    <t>bmDCA9_2826</t>
  </si>
  <si>
    <t>NNSFTVRALYDYESADDDCSSLSFRRGDIIEVLTQLEGWWDGLLANPQRGWFPSNYVKKYSD</t>
  </si>
  <si>
    <t>bmDCA9_2827</t>
  </si>
  <si>
    <t>SPAFRVRARYDFQGQDDDQSDLSFPRGDAIQVLFMLAGWWDGLLANGVRGWFPSNYVTIAHE</t>
  </si>
  <si>
    <t>bmDCA9_2828</t>
  </si>
  <si>
    <t>PDARQVRAYHDYVSGDDDDT-LTFRFGDLINVPHSSAGWWDGVLANQDRGWFPSNYVCKDQE</t>
  </si>
  <si>
    <t>bmDCA9_2829</t>
  </si>
  <si>
    <t>bmDCA9_2830</t>
  </si>
  <si>
    <t>QLP-KYQACTAYEARYDDEKQLSWKKGEIINVLTIEEGWPAGSLANGTEGWFPSNFTQLGPT</t>
  </si>
  <si>
    <t>bmDCA9_2831</t>
  </si>
  <si>
    <t>VSHARWMAIFDYENDEDDACELSLSQGDVVLVGERLEGWGTGN-ADQSRGWFPSNYVELIED</t>
  </si>
  <si>
    <t>bmDCA9_2832</t>
  </si>
  <si>
    <t>ASGVTAVAEFDYEEDEDDDNEIVFREGDTITGIEQIPEWWSGMNAWTEIGLFPLNYCCIKEP</t>
  </si>
  <si>
    <t>bmDCA9_2833</t>
  </si>
  <si>
    <t>SQTISARAIYSYEAYEDDENEITFREGDAIDEIDAVDDWWLGKCATSEYGLFPANYAIPQEE</t>
  </si>
  <si>
    <t>bmDCA9_2834</t>
  </si>
  <si>
    <t>LTGLCANAQYDYEAAEDDDNELSFKEGDTIYNIKQHDEWWDGFAAGGVVGLFPANYVVLKEW</t>
  </si>
  <si>
    <t>bmDCA9_2835</t>
  </si>
  <si>
    <t>DQGITATAQYDYEAAEDDDNEDSFREGDLITNIEFPDDWWSGTAAGGLWGLFPANYVELESD</t>
  </si>
  <si>
    <t>bmDCA9_2836</t>
  </si>
  <si>
    <t>LSGSDAIAEYDYEKAEDDANELSFDEGLKITNIEFVDDWWSGTPAQGKTGLFPANYVELIQ-</t>
  </si>
  <si>
    <t>bmDCA9_2837</t>
  </si>
  <si>
    <t>SSGRTAIAEYDYETAEDDDNELSFPEPATITNIEEVSDWWMGLYAAGQSGLFPANYVELQK-</t>
  </si>
  <si>
    <t>bmDCA9_2838</t>
  </si>
  <si>
    <t>NSGATAVASYDYEAAEDDDNELGFPEGDLILDIEFVSDWWQGQKATGQVGLFPSNYVKLQDQ</t>
  </si>
  <si>
    <t>bmDCA9_2839</t>
  </si>
  <si>
    <t>CSGPVAVAEYDYEAAEDDDNEISFPEGEYITEIEFVDDWWFGTYATGISGLFPANYVALQQ-</t>
  </si>
  <si>
    <t>bmDCA9_2840</t>
  </si>
  <si>
    <t>DEGPTAVAMYDYEAAEDDDNEISFAEGEKITNIEMVDDWWQGTNADGKYGMFPANYVELQS-</t>
  </si>
  <si>
    <t>bmDCA9_2841</t>
  </si>
  <si>
    <t>PKGPTAIALYEYDAAEDDDNEISFNEGCVITNIEEIGDWWQGMFANGQTGLFPANYVELLSS</t>
  </si>
  <si>
    <t>bmDCA9_2842</t>
  </si>
  <si>
    <t>DVGQTARALYDYDAQEDDDNETSFAEDAEIVNTENISDPWRG-YAGGATGLFPANYVELIE-</t>
  </si>
  <si>
    <t>bmDCA9_2843</t>
  </si>
  <si>
    <t>SPGMSALALYDYDAADDDDNEKSFDEHAIITNIEQVSDGWQGMAADGVDGLFPANYVELIE-</t>
  </si>
  <si>
    <t>bmDCA9_2844</t>
  </si>
  <si>
    <t>DQGIRAVALYDYTAAEDDDNEKSFPEDANITDIEFVSDWWQGTNAWGKLGLFPGNYVELQE-</t>
  </si>
  <si>
    <t>bmDCA9_2845</t>
  </si>
  <si>
    <t>GCGYSATAEYDYEAAEDDDNEISFPEGAKITNIEFPSDWWSGTYANGKTGLFPGNYVWLQT-</t>
  </si>
  <si>
    <t>bmDCA9_2846</t>
  </si>
  <si>
    <t>TVGVTAVALYDYEAAEDDDNELNFPEGARITNIEFPDDWWQGTYARGEYPLFHSNYVKLEP-</t>
  </si>
  <si>
    <t>bmDCA9_2847</t>
  </si>
  <si>
    <t>AIGVTAGALWSYEAAEDDDNELWFPEHASITNIEFPDDWWTGTYAHGYSGLDMANYVKLQE-</t>
  </si>
  <si>
    <t>bmDCA9_2848</t>
  </si>
  <si>
    <t>APGNVAIAEYSYEAAEDDDNELSFPEGAVVTNIEFPDDWLTGEYANGETGLFYANYVKLIE-</t>
  </si>
  <si>
    <t>bmDCA9_2849</t>
  </si>
  <si>
    <t>DDGVKAKALYSYEKSEDDDNEISFPEGARETEIEFVDDWYSGDYANGVVGLFPANYVELVEA</t>
  </si>
  <si>
    <t>bmDCA9_2850</t>
  </si>
  <si>
    <t>DEGIVARMLYDYDAGEDDDNEISFPEGAWLIEIEFVDDWWQGQYAAGEEGLFPANYVELVEH</t>
  </si>
  <si>
    <t>bmDCA9_2851</t>
  </si>
  <si>
    <t>A-GITATNLYDYDASEDDDNEISFLEGARITNIEFVDDWWSGTLALGQCGLFPANYVQLQE-</t>
  </si>
  <si>
    <t>bmDCA9_2852</t>
  </si>
  <si>
    <t>YVGCSAIALYDYEAAEDDDNEISFMEGERITNIEFVDDWWQFTAADGKAGLFPANYVELF-R</t>
  </si>
  <si>
    <t>bmDCA9_2853</t>
  </si>
  <si>
    <t>WLGPSAIAEYDYSAAEDDANELTFPEGRRITNIEFVTDWWRHSMANGRTGLFPANYVKLQQ-</t>
  </si>
  <si>
    <t>bmDCA9_2854</t>
  </si>
  <si>
    <t>AEGRWAITQYDYEAAEDDDNELTFVEGARITDIEFVSDWWSGEYAHGKKGLFPANYVTLQ--</t>
  </si>
  <si>
    <t>bmDCA9_2855</t>
  </si>
  <si>
    <t>NYGKQAKEQYDYEAAEDDDNELSFDEGARITDIESSSDWWQGECANGKSGLFPANYVELC--</t>
  </si>
  <si>
    <t>bmDCA9_2856</t>
  </si>
  <si>
    <t>DEGPTAIPQYDYEAAEDDDNELDLAEGDDITNIEFIDDWWMGSCAHGKFGLFPANYVELIE-</t>
  </si>
  <si>
    <t>bmDCA9_2857</t>
  </si>
  <si>
    <t>GGGIVATAMYDYEAWEDDDNEHSFCEGCKITHIEFIDDWWTGNAANGKYGLFPGNYVKLDE-</t>
  </si>
  <si>
    <t>bmDCA9_2858</t>
  </si>
  <si>
    <t>CAHATAIALYDYEAAEDDDNELSFKEGDKITDIDFKDDWWSGTYANGKRGLFPANYVVLDK-</t>
  </si>
  <si>
    <t>bmDCA9_2859</t>
  </si>
  <si>
    <t>AGGITAIALYDYEAAEDDDNEISFREGDIITDIEFVDDWWQGCLANGDSGLFPANYVILIE-</t>
  </si>
  <si>
    <t>bmDCA9_2860</t>
  </si>
  <si>
    <t>AGGIRAIALYDYEAAEDDDNEHSFPEGDKIKIIDFIDDWWSGTLANGQKGLFPSNYVKLD--</t>
  </si>
  <si>
    <t>bmDCA9_2861</t>
  </si>
  <si>
    <t>DYGQPAIALYDYEASHDDDNEISFNEGDRITDIRRVSDWWEGLLAHGRTGQFPCNYVDLD--</t>
  </si>
  <si>
    <t>bmDCA9_2862</t>
  </si>
  <si>
    <t>SGGNTAVAEYDYEAAEDDDNELTFK-GARITNIEFVDDWWRGRLANGNQGMFPSNYVKLK--</t>
  </si>
  <si>
    <t>bmDCA9_2863</t>
  </si>
  <si>
    <t>DSGRKAKALYDFEAAEDDDNEITFKEGDRITNIEFVSDWWQGHNATGHSGIFPANYVLLQL-</t>
  </si>
  <si>
    <t>bmDCA9_2864</t>
  </si>
  <si>
    <t>DEGRTACALYDYEKAEDDDNEISFGEGDVITNIEFVDDWWSGTNARGEWGRFPSNYVELQE-</t>
  </si>
  <si>
    <t>bmDCA9_2865</t>
  </si>
  <si>
    <t>AEGETATALYDYEAAEDDDNEISFKEGEKITNIEFPDDWWRGTNANGQRGLFPANYVELDE-</t>
  </si>
  <si>
    <t>bmDCA9_2866</t>
  </si>
  <si>
    <t>DSGLTAVAEYDYEAAEDDDNEISFWEGAQITNIEFPDDWWWGCYAIGDEGLFPANYVSLTEL</t>
  </si>
  <si>
    <t>bmDCA9_2867</t>
  </si>
  <si>
    <t>TGGRTAIANYSYEAAEDDDNELSFYEGALITNIEFVDDWWTGNYAKGKSGLFPANYVCLNE-</t>
  </si>
  <si>
    <t>bmDCA9_2868</t>
  </si>
  <si>
    <t>SQAETATAIYDYEAAEDDDNEISFEIGAVITDIEFIDDWWQGPCANGVTKLFPANYVQLA--</t>
  </si>
  <si>
    <t>bmDCA9_2869</t>
  </si>
  <si>
    <t>-NG-TATALYDYEAAEDDANELSFRENDKITNIERPSDWWTGRCAGGERGLFPGNYVKENK-</t>
  </si>
  <si>
    <t>bmDCA9_2870</t>
  </si>
  <si>
    <t>DAGYTATAEYDYEAAEDDLNELSFPENAKIKNIEFPSDWWIGTYATGKKGLFPGNYVNLNE-</t>
  </si>
  <si>
    <t>bmDCA9_2871</t>
  </si>
  <si>
    <t>GQGPTATALYEVEAAEDDDNELSFPEGAKITDIEFPSDWWSGVYAHGKKGLFPGNYVDLN--</t>
  </si>
  <si>
    <t>bmDCA9_2872</t>
  </si>
  <si>
    <t>GAGGSAIAEYDFEKAEDDDNELNFPEGAKITNIEFVDDWWQGRYANGEEGLFPANYVRLDEQ</t>
  </si>
  <si>
    <t>bmDCA9_2873</t>
  </si>
  <si>
    <t>TKGIFARALYDYEAAEDDDNELLFPEEALITNIDSQDGWWEGEYANGNKGLFPANYVKLV--</t>
  </si>
  <si>
    <t>bmDCA9_2874</t>
  </si>
  <si>
    <t>AGGLWARALYDYEAAEDDDWELSFPENDIIINVSMSDDWWIGELANGKSGLFLENYVELHQ-</t>
  </si>
  <si>
    <t>bmDCA9_2875</t>
  </si>
  <si>
    <t>SGGARAKALYDKDAEEDDDNELSFKKNAIITHIEQPDGWWNGGCANGKEGLFQSNYVEEI--</t>
  </si>
  <si>
    <t>bmDCA9_2876</t>
  </si>
  <si>
    <t>GQGIQATALYDAQAGEDDDNEISFPEG-IITNIDFQDGWWQGEEANGSVGIFPANYVKLQ--</t>
  </si>
  <si>
    <t>bmDCA9_2877</t>
  </si>
  <si>
    <t>GNGLTAKAEYDYRAAEDDDNELSFKPYDIITILSKQDNWWQGKVANGREGQFPANYVQVE--</t>
  </si>
  <si>
    <t>bmDCA9_2878</t>
  </si>
  <si>
    <t>AVGRVAVAQYDYEAAEDDFLELQFKRGDLIVHTEQPDNWWQGMNANGRHGIFPLNYVMRF--</t>
  </si>
  <si>
    <t>bmDCA9_2879</t>
  </si>
  <si>
    <t>QQRQTAVALYDFEAAEDDRAELTFKSGDRITDTEQVDNWWEGTLANGKYGLFPANYVTLVQ-</t>
  </si>
  <si>
    <t>bmDCA9_2880</t>
  </si>
  <si>
    <t>KPVKTAKALYDFQASEDDIAEISFKAGDQIQVVVIDDGWWRGESANGGQGLFPANYTKLM--</t>
  </si>
  <si>
    <t>bmDCA9_2881</t>
  </si>
  <si>
    <t>QQAETVTAMYDYGAGQDDDDEISFVTGNIIIVI-KDQGWWLGLLANGKKGLFPGNCVQLQK-</t>
  </si>
  <si>
    <t>bmDCA9_2882</t>
  </si>
  <si>
    <t>QLSVNVVAEYYYIAQEDDADELSFNPGDKIKLVQQVEDWWKGLLANGKVGMFPSNDVAMVE-</t>
  </si>
  <si>
    <t>bmDCA9_2883</t>
  </si>
  <si>
    <t>KADQYVVAVRGYFANCDDKMDLSFQVGDRIFVYQKLQGWLEGALARGHTGMFPLNHVKKMES</t>
  </si>
  <si>
    <t>bmDCA9_2884</t>
  </si>
  <si>
    <t>IALHQAGALVMYQGF-DDAHDLIFKEGDVISIISTVQDWGTGELAHGRNGIFPFNYVDRAE-</t>
  </si>
  <si>
    <t>bmDCA9_2885</t>
  </si>
  <si>
    <t>PALMQAEALYDYNSSDDDPGDLKFRFGDVQYITERDQTWDEGELAGGKTGIFPSNYVKKV--</t>
  </si>
  <si>
    <t>bmDCA9_2886</t>
  </si>
  <si>
    <t>QGKQHFEALYDFEAK-DDSGDLTFKKGDVIRITWKTDDWYTGELADGKEGTFPSNYVKVL--</t>
  </si>
  <si>
    <t>bmDCA9_2887</t>
  </si>
  <si>
    <t>SG-FIPIALYDCEAVEDDAGDLSFNKGDLIDVMTSSDDWMTGDCANGKYGIFPANYVKTV--</t>
  </si>
  <si>
    <t>bmDCA9_2888</t>
  </si>
  <si>
    <t>NGVRRCQALYAYDAQEDDPGDLTFHKGDIIEVRD-TTDWWTGTTANGRSGIFPANYVQVV--</t>
  </si>
  <si>
    <t>bmDCA9_2889</t>
  </si>
  <si>
    <t>MVVPQAKAIYDYDSQDDDESELSFKKGDIINNGDKSNDWWVGSFANHSNGVFPARYVAES--</t>
  </si>
  <si>
    <t>bmDCA9_2890</t>
  </si>
  <si>
    <t>QQKEYATALYDFRADEDDEGDLSFKAGERIEIIKKTSDWWTGKIANGQEGVFPADYCQLI--</t>
  </si>
  <si>
    <t>bmDCA9_2891</t>
  </si>
  <si>
    <t>NEGEWATALYDYEAAEDDEGDLSFRAGKRILVKEKTSDWWTGR-ANGQEGQFPATYVKKL--</t>
  </si>
  <si>
    <t>bmDCA9_2892</t>
  </si>
  <si>
    <t>DKGEYGEALYDYVARQDDAGDLSFKAGQRILVTDRVSDWWTGA-AEGR-GVFPAPYVKAL--</t>
  </si>
  <si>
    <t>bmDCA9_2893</t>
  </si>
  <si>
    <t>LQNEWAEALYDFYPSGDDPGDLEHKAGQRVVITKRVSDWWTGEIAQGKIGVFPFAFVKYL--</t>
  </si>
  <si>
    <t>bmDCA9_2894</t>
  </si>
  <si>
    <t>VQTEWAVALYDYDSYTDDPGDLSFKAGQTILVIEKTSDWYTGEFANGKQGMFPSNFVYFL--</t>
  </si>
  <si>
    <t>bmDCA9_2895</t>
  </si>
  <si>
    <t>TGGEWAEALYDFPSINDDAGDLAFKAGDRILVWSKTSDWYTGELAHGKKGLFPANYVRIL--</t>
  </si>
  <si>
    <t>bmDCA9_2896</t>
  </si>
  <si>
    <t>APPPEDEALYDFPAQEDDYGDLGFKKGDVIEVVQKDGNW-TGKAANGKEGIFPLNYTKLY--</t>
  </si>
  <si>
    <t>bmDCA9_2897</t>
  </si>
  <si>
    <t>LGKTRVKALYNFAAQQDDTGELSFKKGDIIDVVKKSDQWWLGKIARGWEG-RYSNYTEHI--</t>
  </si>
  <si>
    <t>bmDCA9_2898</t>
  </si>
  <si>
    <t>STIEGVKAQYDFESQYDDEGDLSFNAGEIIMVIEKTDNWWTGQLANSRQGNFQHTYVQETDS</t>
  </si>
  <si>
    <t>bmDCA9_2899</t>
  </si>
  <si>
    <t>KVKKRVRALYDFDAQDDDPGDLPFKKGDIIHVTPQTSDWWRGKIAGDKYGIFEATYVESAAI</t>
  </si>
  <si>
    <t>bmDCA9_2900</t>
  </si>
  <si>
    <t>PLKPTVIALYDFAGWEDDPGDLSFKEGDVIDVIDYVDDWWKGTLAGGKQGIFPSNYVEKLEG</t>
  </si>
  <si>
    <t>bmDCA9_2901</t>
  </si>
  <si>
    <t>TAKKIVTALYDFNALEDDPGDLAFKEKDTIHVTDKVKDWWMGSLAPGKKGIFPRNYIE-REH</t>
  </si>
  <si>
    <t>bmDCA9_2902</t>
  </si>
  <si>
    <t>LMECYVQALYDFEGDEDDEGDLQFKAGDRIVIALRHYDWWTGEIADGKIGIFPVNYVKMM--</t>
  </si>
  <si>
    <t>bmDCA9_2903</t>
  </si>
  <si>
    <t>PADPIARALYDFAGDEDDPGDLSFKKGDVETIIEKMYDWWTGRIANGKEGVFPATYVQHV--</t>
  </si>
  <si>
    <t>bmDCA9_2904</t>
  </si>
  <si>
    <t>PQIEWAVALYDKASSDDDPGDLSFKKGDRILIVTKTSDWWTGEVANGVMGQFPASYVKTY--</t>
  </si>
  <si>
    <t>bmDCA9_2905</t>
  </si>
  <si>
    <t>SQPEWVTALYDFTSQEDDPGDLTFRAGDRILVTKKTSDWWTGSLATNMQGQFPANYVKLE--</t>
  </si>
  <si>
    <t>bmDCA9_2906</t>
  </si>
  <si>
    <t>VAGEWATATYDFSSDEDDPGDLSFREGARILVIEK-SDWWTGTDAHGRTGLFPASYVKLL--</t>
  </si>
  <si>
    <t>bmDCA9_2907</t>
  </si>
  <si>
    <t>G-GEWAIAQYDFDSAEDDPGDLLFKAGQRILVIEDTSDWWTGMIAGDRKGLFPASYVKVL--</t>
  </si>
  <si>
    <t>bmDCA9_2908</t>
  </si>
  <si>
    <t>EEGEWAEAMYDFVSEEDDKGDLALKAGERVLGTERSSDWWTGICAGGRVGIFPASYVKKV--</t>
  </si>
  <si>
    <t>bmDCA9_2909</t>
  </si>
  <si>
    <t>EQGEWCEALYDFDSDEDDPGDLQLKAGERILVCESTSDWWTGEIAAGRKGLFPANYVKKQ--</t>
  </si>
  <si>
    <t>bmDCA9_2910</t>
  </si>
  <si>
    <t>PRGEWAEALYNYNSDDDDPGDLQFHAGDRIEVTKHTCDWWTGEIANGREGLFPASYVNKL--</t>
  </si>
  <si>
    <t>bmDCA9_2911</t>
  </si>
  <si>
    <t>-QGEWVEALYDYESQEDDPGDLYFKTGDRILHVEKTSDWWTGNVATGKSGLFPANYVHLL--</t>
  </si>
  <si>
    <t>bmDCA9_2912</t>
  </si>
  <si>
    <t>QEFLWAEALYDYSAEEDDPGDLSFKYGDRITITERTSDWWTGEMANGKAGIFPANYVKLL--</t>
  </si>
  <si>
    <t>bmDCA9_2913</t>
  </si>
  <si>
    <t>AVPRTATPLYDYHGAQDDPGDLSHKAGDRILILEKTSDWWTGRIANGKTGVFPANYVKLI--</t>
  </si>
  <si>
    <t>bmDCA9_2914</t>
  </si>
  <si>
    <t>PILCTATLLYPYEAADDDDGDLTFTEGDIIEIHDRTDDWWTGRVANGPTGLFPANYVQLM--</t>
  </si>
  <si>
    <t>bmDCA9_2915</t>
  </si>
  <si>
    <t>GPVERAKALYDYEAIEDDGGDLSFSKEDIITNVDRSDDWWTGDEANGRKGSFPANYVQLQ--</t>
  </si>
  <si>
    <t>bmDCA9_2916</t>
  </si>
  <si>
    <t>RGLPRATALYDYDAAEDDDGDLSFPKRAIIESIKFVDDWWRGEYAIGRTGLFPANYVQVN--</t>
  </si>
  <si>
    <t>bmDCA9_2917</t>
  </si>
  <si>
    <t>VAGITAQALYDYEAAEDDEGELSFKNHAIITRISPSDDWWEGDIAGDPKGSFPATYVKLV--</t>
  </si>
  <si>
    <t>bmDCA9_2918</t>
  </si>
  <si>
    <t>FGWKSAIALYDYEAEEDDDNELSFKEGDRITQLNPCDDWWVGTVAGGGSGQFPVNYIEMK--</t>
  </si>
  <si>
    <t>bmDCA9_2919</t>
  </si>
  <si>
    <t>FGEFKVRALYDYAATEDDENELSFREGDPITQYNGVDDWWMGTLARGQTGQFPSNFVEKFKQ</t>
  </si>
  <si>
    <t>bmDCA9_2920</t>
  </si>
  <si>
    <t>QGRTVVRAQYDYEAAEDDDCELEFDEGDYITNINFVDDWFQGSLARGNAGMFPTNYVEACEY</t>
  </si>
  <si>
    <t>bmDCA9_2921</t>
  </si>
  <si>
    <t>TGEKRAIALYDFEPDEDDDGDLAFKEGAAITDIEEVDDWWRGEYAGGQQGLFPANYVEVIEE</t>
  </si>
  <si>
    <t>bmDCA9_2922</t>
  </si>
  <si>
    <t>EHGSRAMALYNYEPDEDDDGDLEFEENDKILVTERVDDWWTGRHALGSTGLFPANFVQLVT-</t>
  </si>
  <si>
    <t>bmDCA9_2923</t>
  </si>
  <si>
    <t>PRNGKAGALYAFPGAEDDPGDLSFNEGEVIEIVEPTDDWWTGRAAGNRVGIFPANYVQLV--</t>
  </si>
  <si>
    <t>bmDCA9_2924</t>
  </si>
  <si>
    <t>MPLEYVEALYAYTAQEDDPGDLSFKAGEIIELLEKDEEWWTGRPANGAEGVFPSNYVQLNF-</t>
  </si>
  <si>
    <t>bmDCA9_2925</t>
  </si>
  <si>
    <t>PCLAI-NALYFFHCMEDDAGDLWFRQNYRIEATEKTNDWWRGRCANGQEGIFPANYVECVE-</t>
  </si>
  <si>
    <t>bmDCA9_2926</t>
  </si>
  <si>
    <t>AGLAKAIAVYMPAAVEDDAGDLSFITCERIMLTEKSNDWWRGEVANGKEGIFPANYVESV-W</t>
  </si>
  <si>
    <t>bmDCA9_2927</t>
  </si>
  <si>
    <t>SRAPHAVA-YHFAGSEDDLGDLSFKHGEGIWIIRKTDEWWKGRIAKGVEGIFPANFVEVSPA</t>
  </si>
  <si>
    <t>bmDCA9_2928</t>
  </si>
  <si>
    <t>ENAECIIA-YNYEGEEDDCGDLTFKAGLIIVVTDKSLDWWWGGLANGRVGIFPANFVSMQ--</t>
  </si>
  <si>
    <t>bmDCA9_2929</t>
  </si>
  <si>
    <t>EETETARALIDYEAVEDDANDLSFRYGATIEEYEETNDWWQGKLANGKEGLKPYNYVEKNKA</t>
  </si>
  <si>
    <t>bmDCA9_2930</t>
  </si>
  <si>
    <t>NIGEAATALWDYNSGEDDERELSFRAGDKIEIVEEPNDWWLGELANGVQGLYPGNYVTQ-DS</t>
  </si>
  <si>
    <t>bmDCA9_2931</t>
  </si>
  <si>
    <t>PGVKFAKALYDYNGTDDDPSDLSFFAGDRIEVVTETGDWWSGFTAGGDQGLLPSNYVECNSG</t>
  </si>
  <si>
    <t>bmDCA9_2932</t>
  </si>
  <si>
    <t>ETLFLARGLWWYNSEDDDPNDLSFSKDEIIEVVSETNDWWTALRARGGTGLIPSNYVQCEST</t>
  </si>
  <si>
    <t>bmDCA9_2933</t>
  </si>
  <si>
    <t>PYKNRARALWSYNSDEDDPNDLSFGANDIIEIVDETNDWWTEDTAGGTRGLFPSNYVELLSD</t>
  </si>
  <si>
    <t>bmDCA9_2934</t>
  </si>
  <si>
    <t>PQKIQARTLWTDNGSDDDPHDLSFKANMIIEITEETNDWWTFSVANGRQGLFPSNYVEYLEP</t>
  </si>
  <si>
    <t>bmDCA9_2935</t>
  </si>
  <si>
    <t>PIGHQAKVLWGTNAADDDPNDLSFSARDQIEIIEETNDWWTAKCANGKTGLFPSNYVELI--</t>
  </si>
  <si>
    <t>bmDCA9_2936</t>
  </si>
  <si>
    <t>PTPLRAKALWPYTGFDDDPNDLSFRAKDNIEICTETNDWWTAKLANGQQGLSPSNYVTVL--</t>
  </si>
  <si>
    <t>bmDCA9_2937</t>
  </si>
  <si>
    <t>ARPVEAKALWAYNGVDDDPNDLSFVAGERISIVEETNDWWTGKIAQGRQGLFPSNYVEKL--</t>
  </si>
  <si>
    <t>bmDCA9_2938</t>
  </si>
  <si>
    <t>YKAGRVRALWDYNGTDDDLDDLSF-AGQVIEIVEETNDWWTGELAHDRQTLFPANYVEKLQ-</t>
  </si>
  <si>
    <t>bmDCA9_2939</t>
  </si>
  <si>
    <t>PAERRARALWAYNGQDDDLIDLSFNAGEIIEIVEETNDWWTGRVARNRQGLFPSLYVEKWMD</t>
  </si>
  <si>
    <t>bmDCA9_2940</t>
  </si>
  <si>
    <t>TYPLLARAIWDYQSHEDDPNDLSLCTGEIIEIIEEQNDWWTGRIARGNQGLFPAHQVEKIKS</t>
  </si>
  <si>
    <t>bmDCA9_2941</t>
  </si>
  <si>
    <t>QSFQRARVLWIYEGEDDDPEDSSLWENQVIEIVEETNDWWTGRAATGCQGLFPQNYVEKIEY</t>
  </si>
  <si>
    <t>bmDCA9_2942</t>
  </si>
  <si>
    <t>NEAKKGKALWAYEGQDDDGSDLSFFEGKSITIVNETNDWWTGCYANYRQGLFPQTYVQKVPP</t>
  </si>
  <si>
    <t>bmDCA9_2943</t>
  </si>
  <si>
    <t>PPLPTKTALWFYNGVADDPGDLTFKECENIGIVAETNDWLTGKIAHGKQGLFPATYVRMKSP</t>
  </si>
  <si>
    <t>bmDCA9_2944</t>
  </si>
  <si>
    <t>SNSPQARALWDYNGTDDDPTDLSFSAGQIITIVQETNDWWTGSVADG-QQLFPSNYVEILDA</t>
  </si>
  <si>
    <t>bmDCA9_2945</t>
  </si>
  <si>
    <t>Q-VAHARALWLYNGYDDDPNDLSFSADDIIEIVQETNDWWTGRLANGKQGLFPGNYVDQL--</t>
  </si>
  <si>
    <t>bmDCA9_2946</t>
  </si>
  <si>
    <t>PQYVWARALWAYNITDDDPLDLSFSANRIIEIVSETNDWWTGKVANGRQGIFPSNYVQKL--</t>
  </si>
  <si>
    <t>bmDCA9_2947</t>
  </si>
  <si>
    <t>PPLHKAKALWLYNPMDDDANDLSFSQDDIIEIVEETNDWWTGDLADGKQGLFPSNYVQKISP</t>
  </si>
  <si>
    <t>bmDCA9_2948</t>
  </si>
  <si>
    <t>PMFPQARALWRYNYDDDDPNDLHFVTGDIIEWVIETNDWWTGVMARGKQGLFPSNYVEKQE-</t>
  </si>
  <si>
    <t>bmDCA9_2949</t>
  </si>
  <si>
    <t>PPPPQARALWSYNGSDDDPMDLSFEAGDIIEWVHETNDWWLGRVARGMEGLNPDNHVQKIAP</t>
  </si>
  <si>
    <t>bmDCA9_2950</t>
  </si>
  <si>
    <t>AEGKQARANWAYNGVEDDPGDLSFSAGDIIEIISETNDWWTGRVANGRCGLFPTNHVTKL--</t>
  </si>
  <si>
    <t>bmDCA9_2951</t>
  </si>
  <si>
    <t>PPAEQYMALWYYNGQDDDAGDLLFSAGDIIEIVIETNDWWTGRVAQGKTQLFPSNHVEKLPP</t>
  </si>
  <si>
    <t>bmDCA9_2952</t>
  </si>
  <si>
    <t>AQKKQARALWEYNVLDDDPMDLAFRAGDVIEIVEETNDWWTGRVA-GKQTLFPSSFVEKL-A</t>
  </si>
  <si>
    <t>bmDCA9_2953</t>
  </si>
  <si>
    <t>PKLQRAEALWGFNGEDDDPNDLSFPAGDIIEIVERTNDWWTGKLANGKQALNPSNYVEKLKR</t>
  </si>
  <si>
    <t>bmDCA9_2954</t>
  </si>
  <si>
    <t>WAVPQAQAQWAYNGMDDDPNDLSFNAGDIIEIVSETNDWWTGRLARGKQGLLPQNTVQKLST</t>
  </si>
  <si>
    <t>bmDCA9_2955</t>
  </si>
  <si>
    <t>PQPTQVKALWHYNAVADDESDLSFGEGDIIEIVNETNDGWTGRLANGKQGLGPGNFVEKPRP</t>
  </si>
  <si>
    <t>bmDCA9_2956</t>
  </si>
  <si>
    <t>PGAVKVKALWTYNAIDDDEGDLSFSWGDILEIVQETNDFWTGRVAGGKQLYIPSNYVEKLPA</t>
  </si>
  <si>
    <t>bmDCA9_2957</t>
  </si>
  <si>
    <t>PGAFQVRALWNFNYSDDDPGDLSFHKGDI-EIVTETNDWWT-RCARGTQVVFPSNYVEKVAY</t>
  </si>
  <si>
    <t>bmDCA9_2958</t>
  </si>
  <si>
    <t>PDAKKARALWAKNGEDDDSGDVSFSQGDIIEIVTETNGWWTNKVARGKQGQMPSNYYEKYPV</t>
  </si>
  <si>
    <t>bmDCA9_2959</t>
  </si>
  <si>
    <t>PSLKRVRALWDSNGEDDDADDLSFRAGDIIEMVSETNDWWTDRVARGKQGAPNSNHAEKL-A</t>
  </si>
  <si>
    <t>bmDCA9_2960</t>
  </si>
  <si>
    <t>PGYLQVRALWAFNGEDDDQGDLSFSAGDIIEIVQETNDWWTGKVARGRQFLFESTYAQKL--</t>
  </si>
  <si>
    <t>bmDCA9_2961</t>
  </si>
  <si>
    <t>PAKIDTRALWDYNGQDDDNNDLSFGAGDHIEIVPETNDWWTGKRANGKQALFCSTYVEEIE-</t>
  </si>
  <si>
    <t>bmDCA9_2962</t>
  </si>
  <si>
    <t>QNV-QARALWTYNGSDDDPRDLTFRAGDIIEIHKESNDWWTGV-ANGNKWLFPQEYTRKIT-</t>
  </si>
  <si>
    <t>bmDCA9_2963</t>
  </si>
  <si>
    <t>SAVKRVRALWGFNGP-DDPGDLEFSAGDEIEVLGESNDWWTGRMANGRSALFPANYLEKKAK</t>
  </si>
  <si>
    <t>bmDCA9_2964</t>
  </si>
  <si>
    <t>PRVKKARALWAYNGQDDDPRDLKFSAGDEIEIVHETNDWWTGRVARGREFLFPSRYTEKITH</t>
  </si>
  <si>
    <t>bmDCA9_2965</t>
  </si>
  <si>
    <t>PPMMRCKALWSYNGQDDDPGDLSFSFGDLIEVVEETNDWWTGKVANGRQGLFPSAYCEKLDK</t>
  </si>
  <si>
    <t>bmDCA9_2966</t>
  </si>
  <si>
    <t>PAVPKARALWAYNGQDDDPGDLSFEAGDIIEIMEETNDWWTGQVATGMQGLFPFNYTEKLAR</t>
  </si>
  <si>
    <t>bmDCA9_2967</t>
  </si>
  <si>
    <t>PPPEWARALWGYNGQ-DDPGDLSFNAGDIIEIVQETNDWWTGKCANGKIGLFPVSYVEKLPL</t>
  </si>
  <si>
    <t>bmDCA9_2968</t>
  </si>
  <si>
    <t>AAVGRATAYWDFNGEEDDTEDLAFSAGDIIEIVDETNDWWTGKHARGRKGLFPANYVEKLR-</t>
  </si>
  <si>
    <t>bmDCA9_2969</t>
  </si>
  <si>
    <t>YTTQTRKALLDFNGEADDAGDLHFKEGDIIEIV-ETNDWWTGRLAGSKEGLFPSNTVRKLEV</t>
  </si>
  <si>
    <t>bmDCA9_2970</t>
  </si>
  <si>
    <t>PGQKVCTALPDFNGSADDAGDLSFIAGDRIEIVEMTNDWWTGRIARQKKGVFPRTYTRRLY-</t>
  </si>
  <si>
    <t>bmDCA9_2971</t>
  </si>
  <si>
    <t>LAIEWCTALYDFAGIVDDAGDLSFLAGDVIEHLERTNDWWTGKVANGVEGVFPVSYCAIT--</t>
  </si>
  <si>
    <t>bmDCA9_2972</t>
  </si>
  <si>
    <t>YKAEYATALYDFDGQEDDAGDLSFIAGDRIVIVNKTNDWWTGRIANGREGVFPGNYVELM--</t>
  </si>
  <si>
    <t>bmDCA9_2973</t>
  </si>
  <si>
    <t>ERLERAEAGFDFVGLEDDEGDLGFNAGDVITIVKRTSEWWTGKVANGRIGQFPAAFVRLY--</t>
  </si>
  <si>
    <t>bmDCA9_2974</t>
  </si>
  <si>
    <t>NSKYYAIALVDYQADEDDKNDLFFKQGDKIEHIKFVSDWLRGRIAGGRSGLFPACYVSLV--</t>
  </si>
  <si>
    <t>bmDCA9_2975</t>
  </si>
  <si>
    <t>ATKQWAIAIWDYDPREDDVTELSFKAGD-ITDILGVLDWQYGRIAEGNRGLFPLNYVKEAGT</t>
  </si>
  <si>
    <t>bmDCA9_2976</t>
  </si>
  <si>
    <t>bmDCA9_2977</t>
  </si>
  <si>
    <t>DG-QSAVALYDYNSTEDDDNDLEFRTGQLIHGLERIDGWMEGKVARGKWGLFPASYVELLHA</t>
  </si>
  <si>
    <t>bmDCA9_2978</t>
  </si>
  <si>
    <t>LMRMHAVALYDFY--KDDVNDLSFREGDEIKTLEKGATWWKGEDAKGSVGIFPASYVQLIEP</t>
  </si>
  <si>
    <t>bmDCA9_2979</t>
  </si>
  <si>
    <t>LRLAYATALYDYTADDDDVNNHSFKTGDYIEYIPKIDGWWDGEIANGQQLNFP-NYVQVLED</t>
  </si>
  <si>
    <t>bmDCA9_2980</t>
  </si>
  <si>
    <t>KEYERVKALYDYVSQKDDQDVLSFRCGDVLVIVDKKNSWWKGPCANGIVKVFPASYVGDIMT</t>
  </si>
  <si>
    <t>bmDCA9_2981</t>
  </si>
  <si>
    <t>PKLSRVRALYAFLGQQDDPRDLSFEAGDVIIKVPKSSDWWTGKTACGKSGLFPANYVEEV--</t>
  </si>
  <si>
    <t>bmDCA9_2982</t>
  </si>
  <si>
    <t>PKAPNVKALYDFEGIDDDAGDLSFSEGRVIEVVQRTLDWWKGSIAKGKTGLFPATYVELIMN</t>
  </si>
  <si>
    <t>bmDCA9_2983</t>
  </si>
  <si>
    <t>LAKGRAIALYLFEGSEDDPGDLSFREWDEIMDFDRGYDAWKGT-ANGKTGLFPWNYVEVLLG</t>
  </si>
  <si>
    <t>bmDCA9_2984</t>
  </si>
  <si>
    <t>QKGEQAI-LYNYHGVEDDYEDLSFTKNDRVEILQKTFDGWRGRFAGGREGLFPANYVELDKG</t>
  </si>
  <si>
    <t>bmDCA9_2985</t>
  </si>
  <si>
    <t>PQYRYARALYAYNSGEDDPNDLSFEAGEIETIIQEVLDRWTGR-AAGNIGIFPEGYVQKI--</t>
  </si>
  <si>
    <t>bmDCA9_2986</t>
  </si>
  <si>
    <t>PYADQCRALYDYNATEDDEDDLSFRADRIIEHVTEALDFWRGRIAGGVEGIFPAQYVELLLY</t>
  </si>
  <si>
    <t>bmDCA9_2987</t>
  </si>
  <si>
    <t>KQPFWAIALYDCQGTQDDPEDLWFRKNDIITVIKRPDNWWTGSIA-DVIGIAPANYVKIM--</t>
  </si>
  <si>
    <t>bmDCA9_2988</t>
  </si>
  <si>
    <t>EGICYAIALYDFEASQDDPGDLNFYKGFMITLTKKSDDWWTGEIANGREGIFPANDVRIK--</t>
  </si>
  <si>
    <t>bmDCA9_2989</t>
  </si>
  <si>
    <t>HLPEYAVALYDFPSEEDDEGDLGFKKGQIIRETKKHCDWWTGEVAGGKHGIFPANFVRLI--</t>
  </si>
  <si>
    <t>bmDCA9_2990</t>
  </si>
  <si>
    <t>QQRERVVALYDFNDEEDDDGDLPFNEGLVITITNKTTDWWTGRCARGKFGLFPGNFVEKV--</t>
  </si>
  <si>
    <t>bmDCA9_2991</t>
  </si>
  <si>
    <t>GGPALVIALYDFEGNEDDAGDLSFNTGHVITIFDKSTDWWTGELAGGRHGFFPANYVEVV--</t>
  </si>
  <si>
    <t>bmDCA9_2992</t>
  </si>
  <si>
    <t>PGVGKAWALYDFEGEQDDAGDLRFKKGRVILIIKKSEDWWTGEIAG-KIGIFPANYVELV--</t>
  </si>
  <si>
    <t>bmDCA9_2993</t>
  </si>
  <si>
    <t>QQCEKVKALYDWQEEEDDSGDLSFKKGDVIVVTKKSHDWWTGGIAGSRTGLFPANFVEQL--</t>
  </si>
  <si>
    <t>bmDCA9_2994</t>
  </si>
  <si>
    <t>TSKETVQALYDYTSEQDDSGDLEFKKGDVIKIIKKTDDWWTGQLANHLEGWFPANFVIPL--</t>
  </si>
  <si>
    <t>bmDCA9_2995</t>
  </si>
  <si>
    <t>PQKEQAIAGYDFTGVEDDQGDLSFKKGDVIEILKKSEDWWTGRVANHHEGIFPANYVKEI--</t>
  </si>
  <si>
    <t>bmDCA9_2996</t>
  </si>
  <si>
    <t>WDISWAIALYDFGSTEDDPGDLTFKQGDVILVVKKVNDWWTGKIANGREGIFPANYVQLQ--</t>
  </si>
  <si>
    <t>bmDCA9_2997</t>
  </si>
  <si>
    <t>EAVEEAKALYHFDSDQDDDGDLSFTEGEVIQVLKKTTEWWTGKLAHGDEGIFPSNYVELV--</t>
  </si>
  <si>
    <t>bmDCA9_2998</t>
  </si>
  <si>
    <t>ASGETAIALYDYEAVEDDLGDLTFSKGDVIEIFERTNDWWTGKVAPGREGLFPGNYVKLI--</t>
  </si>
  <si>
    <t>bmDCA9_2999</t>
  </si>
  <si>
    <t>GNGEQCIALWDYEAQEDDLGDLEFRAGDYIEIIERTNDWWTGKLAGGRKGLFPGNYVELN--</t>
  </si>
  <si>
    <t>bmDCA9_3000</t>
  </si>
  <si>
    <t>PELEFCKALYAYNSCDDDPGDLFFNAGQRIEVATRTSRWWTGRVADGREGWFDGNYVQWL--</t>
  </si>
  <si>
    <t>bmDCA9_3001</t>
  </si>
  <si>
    <t>TWPEYVVALYDFMSNADDEGDLIFHAG-VIPVTQRTTKWWTGFIAGEREGIFPANYVKVF--</t>
  </si>
  <si>
    <t>bmDCA9_3002</t>
  </si>
  <si>
    <t>FLVERVEALFDFVGNTDDTGDLTFRTGIIIEVTSKTFD-WTGSLANGRTGAFPANYVLTN--</t>
  </si>
  <si>
    <t>bmDCA9_3003</t>
  </si>
  <si>
    <t>EAKEPVTALYDFEGEFDDTGDLSFDQGDVIDVLKKTEEWWTG-IANGRQGPFPANFVELV--</t>
  </si>
  <si>
    <t>bmDCA9_3004</t>
  </si>
  <si>
    <t>RQGESVVALYAFTGAADDAQDLPFAAGDRIVIVERTHDWWTGRVADGRPGLF-ASPVNLL-P</t>
  </si>
  <si>
    <t>bmDCA9_3005</t>
  </si>
  <si>
    <t>VEGELASALYWFNSEQDDATDLAFREGDRVVIVSRTSDWWTGEVADGRTALFPA-YVQLV-P</t>
  </si>
  <si>
    <t>bmDCA9_3006</t>
  </si>
  <si>
    <t>PEVGWAPALYAYYGELDDQFDLSFMAGNQVLIVSRTSDTWTGEYADGKKGLFPPSYVELV--</t>
  </si>
  <si>
    <t>bmDCA9_3007</t>
  </si>
  <si>
    <t>SGPPRARALYDFNGEGDDQGDLSKKKGAVVQIVNKSFDWWTGKLARGAKGLFPAWYIEFV--</t>
  </si>
  <si>
    <t>bmDCA9_3008</t>
  </si>
  <si>
    <t>SSFPEAMALYTFNGEQDDEGDDSFHKGDVIEILDKTHEWWTGRLANGRTGQFPANYVERLGS</t>
  </si>
  <si>
    <t>bmDCA9_3009</t>
  </si>
  <si>
    <t>SRVEWCRALYGFQAQADDGGDLSFNKGDVIEIVTKTSEWWTGKVANGRQGMFPSNFVERVKR</t>
  </si>
  <si>
    <t>bmDCA9_3010</t>
  </si>
  <si>
    <t>TKAPRCRALYDYNGGDDDIDDLSFPAGDVIEPIEKTYDWWTGRLANGKEGHFPANFVEAV--</t>
  </si>
  <si>
    <t>bmDCA9_3011</t>
  </si>
  <si>
    <t>TGYPRAKALYDYDACDDDEGDLSFKEGDHITQVKKTDDWWTGELANGQRGLFPANFVEVL--</t>
  </si>
  <si>
    <t>bmDCA9_3012</t>
  </si>
  <si>
    <t>MNRSYAIALYDFNAEEDDPGDLSFKQGDPIIVVKKSDNWYQGPHAGGREGIFPSNFVQLLD-</t>
  </si>
  <si>
    <t>bmDCA9_3013</t>
  </si>
  <si>
    <t>CGQGKCIATYSTVYVEDDSGDLGFKKGDIITLLDKVDDWDRGELANGREGIFPSNFVDIIV-</t>
  </si>
  <si>
    <t>bmDCA9_3014</t>
  </si>
  <si>
    <t>EADNYATALFDFDSNQDDEGDLGFKKGDTITVTKKTEIWWTGRLASGRTGIFPSNFVKLL--</t>
  </si>
  <si>
    <t>bmDCA9_3015</t>
  </si>
  <si>
    <t>GLWVYYIALFDFAGAFDDSGDLLFKTGDIITITKKDGRWWTGRLAHGRTGIFPSNYVEGL--</t>
  </si>
  <si>
    <t>bmDCA9_3016</t>
  </si>
  <si>
    <t>KGMRKFRALYTFAGDTDDSGDLSFKRNDIITITKKDTSWDIGEIAGGRSGIFPSNYVRIQ--</t>
  </si>
  <si>
    <t>bmDCA9_3017</t>
  </si>
  <si>
    <t>AEQETAIALYNFQGQQDDPGDLSFYKGDTITGTKK-QQRDTGT-AQGRQGIFPANYVKLY--</t>
  </si>
  <si>
    <t>bmDCA9_3018</t>
  </si>
  <si>
    <t>PYKAKAIALFTFNAHQDDMNDLSFRKGDVIKIIKKQEDNDFGRLAQGREGIFPSNYVKEF--</t>
  </si>
  <si>
    <t>bmDCA9_3019</t>
  </si>
  <si>
    <t>-RVPQAWALFDFKADDDDKNDLSFSKGEIIHIVQKSDWKWTGKVALGHHGIFPSNYVVPNK-</t>
  </si>
  <si>
    <t>bmDCA9_3020</t>
  </si>
  <si>
    <t>PFAERAKALYSYKADDDDDNDISFEADDIIEILMKTGKWWQGKLARGVTG-FPSNYCKLL--</t>
  </si>
  <si>
    <t>bmDCA9_3021</t>
  </si>
  <si>
    <t>TTCPRAQALYDYDAQDDDQNEISFKEGDIIVILEFTNDWWTGREANGVQGLFPSNYVQLQ--</t>
  </si>
  <si>
    <t>bmDCA9_3022</t>
  </si>
  <si>
    <t>QSTGKAKALYDYLAQDDDDRDLSFKAGDIPDIYDKTDESWTGELANGKEGQFPGNYVELI--</t>
  </si>
  <si>
    <t>bmDCA9_3023</t>
  </si>
  <si>
    <t>PAKKKAVALYPYEAQADDYGDLTFYFGDVKIITQRTDDRWTGTVANGQEGIFQGNYVEEN--</t>
  </si>
  <si>
    <t>bmDCA9_3024</t>
  </si>
  <si>
    <t>PAVLTATALYDYNPQEDDEGDMEFEKGDFITIIEKTNDWWKGKCANGQEGVFPGNYVELVE-</t>
  </si>
  <si>
    <t>bmDCA9_3025</t>
  </si>
  <si>
    <t>VAVARATALYDYTAQQDDSGD-PFKEGDIICITEKPNDWWGGKCANGQAGSFPANYVKLC--</t>
  </si>
  <si>
    <t>bmDCA9_3026</t>
  </si>
  <si>
    <t>EQTTTAIALYDYFAQEDDENDLSF-AG-QIEVISKSDDWDLGKLADGKRGLFPANYVQLQ--</t>
  </si>
  <si>
    <t>bmDCA9_3027</t>
  </si>
  <si>
    <t>QKFLKAKALYDYDAAEDDDNEISFNEGEYITDAAMADGWHQGQYAGGATGLFPSNYVELQ--</t>
  </si>
  <si>
    <t>bmDCA9_3028</t>
  </si>
  <si>
    <t>GGGAPARALYDYEAAEDDDVELSFHEGDQHIDILEDDGWWMGTMASGKSGLFPRNYVELTE-</t>
  </si>
  <si>
    <t>bmDCA9_3029</t>
  </si>
  <si>
    <t>QPVPRARALFDENASEDDDNELSFWEGDCNELYAEVDNWWEGKLARGRQGLFPANYVIVVCS</t>
  </si>
  <si>
    <t>bmDCA9_3030</t>
  </si>
  <si>
    <t>GSRKRAVAIFDFNTQTDDENELSFPKGDVVEMFTYLDDWWNGT-ANGRTGIFPSNYVEPRPS</t>
  </si>
  <si>
    <t>bmDCA9_3031</t>
  </si>
  <si>
    <t>KYDVEAIVMYDYPKTNDDPDPLDLCVGDIVYILNK-DGWEEGTRALHADGWFPSNYVEIVPV</t>
  </si>
  <si>
    <t>bmDCA9_3032</t>
  </si>
  <si>
    <t>LSKVTAKVNYAY-KQDDDSEEDTLFQDESITVCTKLGGWWMGPNAGQEQGWFPSNYVEIIEV</t>
  </si>
  <si>
    <t>bmDCA9_3033</t>
  </si>
  <si>
    <t>PWMAVARVISEYDAEEDDANEQTLRPGDTIIDYAAGDGWWSGTVAMGKTGLFPSNYVELDE-</t>
  </si>
  <si>
    <t>bmDCA9_3034</t>
  </si>
  <si>
    <t>PKGVKCRTLNDYEIEEDDDNELTMKAGAGILIVSEDNGWWLGECAGGKQGLFPSNYVERL--</t>
  </si>
  <si>
    <t>bmDCA9_3035</t>
  </si>
  <si>
    <t>KVGNCVVAEYDYEALEDDANELSFLQGARIKQLEDAEDWWTGELAQGNVGLFPAPYVKHN--</t>
  </si>
  <si>
    <t>bmDCA9_3036</t>
  </si>
  <si>
    <t>AEQRVARAMYDFEAACDDDNELSFRCGRSISVLEEPDSWWMGRLAKGQPGLFPSSYVYPDDS</t>
  </si>
  <si>
    <t>bmDCA9_3037</t>
  </si>
  <si>
    <t>ANSPQAVAKFDYTQKNDDENELSFKKGDVINVDRVSMDWWEGVLACGKTGDFPSNYVTEKRD</t>
  </si>
  <si>
    <t>bmDCA9_3038</t>
  </si>
  <si>
    <t>EKDTLVDAMFDYQGNDDDWECFSFKKGVDINVEQKDDMWWDGELADGKVGWFPATYVDEVDI</t>
  </si>
  <si>
    <t>bmDCA9_3039</t>
  </si>
  <si>
    <t>bmDCA9_3040</t>
  </si>
  <si>
    <t>ESQVSARALYDYEASEDDANELNFHPGCTITDMEQDNCWWKGALA-GHAGLFPSNYVTVQDL</t>
  </si>
  <si>
    <t>bmDCA9_3041</t>
  </si>
  <si>
    <t>DRGECAVALYDFNATEDDTTDLCLKTGDTIEVIKKMIECWTGTHAGGKTGIFPANYIEAD--</t>
  </si>
  <si>
    <t>bmDCA9_3042</t>
  </si>
  <si>
    <t>QTKSQVVAYYDFQGEEDDEGDLPFKRGDIIEIVRDGQEWWTGRLANGREGSFPKNFVEPF--</t>
  </si>
  <si>
    <t>bmDCA9_3043</t>
  </si>
  <si>
    <t>DTKRRFQAIYDFANETDDLGDLTFKCGDIIKIDKKSGEWWQGTLANGQRGIFPANYVQPK--</t>
  </si>
  <si>
    <t>bmDCA9_3044</t>
  </si>
  <si>
    <t>EYGLQCKALFDFNAQDDDMPELSFQAGDVIRNCEQ-IDWWNGSLANGKIGIFPCNYVFML--</t>
  </si>
  <si>
    <t>bmDCA9_3045</t>
  </si>
  <si>
    <t>SKVPKARALFDYTKDQDDEGLLKFKKGD-IQLTETVYNWYRGTLANGETGIFPVNYVEVL--</t>
  </si>
  <si>
    <t>bmDCA9_3046</t>
  </si>
  <si>
    <t>AEGEAARALYDYFCFDDDPSCLAFREGDVIQVTERTDEWWDGELANGQRGNFPANYVEII--</t>
  </si>
  <si>
    <t>bmDCA9_3047</t>
  </si>
  <si>
    <t>E-VLFVRAEYDYHGQDDDASFLTFR-GDIIAVKNQLMGWWDGELATGQRGSFPSNYVQPF--</t>
  </si>
  <si>
    <t>bmDCA9_3048</t>
  </si>
  <si>
    <t>LRMARAMADYDYTSEDDDASDLSFRRNDIITIINETNPWWDGELAGGQRGAFPSNYVEPLCS</t>
  </si>
  <si>
    <t>bmDCA9_3049</t>
  </si>
  <si>
    <t>LGSYFARALFDYDADDDDPTELTFRVKDIITVLEQHDMWWDGELANGPRGWFPSNYVELVP-</t>
  </si>
  <si>
    <t>bmDCA9_3050</t>
  </si>
  <si>
    <t>KEGEKVRALYDYDAAEDDATELEFQENDRITHIEKDPGWWQGELACGVRGLFPSNYVEAV--</t>
  </si>
  <si>
    <t>bmDCA9_3051</t>
  </si>
  <si>
    <t>PKFRFVRALYDCVATEDDEEELSFRACDEITVITFKRGWWDGELANGERGLFPSNYCETQT-</t>
  </si>
  <si>
    <t>bmDCA9_3052</t>
  </si>
  <si>
    <t>KEVLATRALYDREAEEDDDNELKLTKGDEIEIIDE-SGWWTGELANGKVGNFPSNYIEEKAV</t>
  </si>
  <si>
    <t>bmDCA9_3053</t>
  </si>
  <si>
    <t>AGQDPYVALMHGQPIFDDEDEWTLEQGDVVEVKDKDHGWWAGICANGRTGVFPSNYVEKCGF</t>
  </si>
  <si>
    <t>bmDCA9_3054</t>
  </si>
  <si>
    <t>QEHPILRVMFDNTEIDDDGSEFHLNEGDVVYVIFRFYGWWRGKLARGDSGWFPSAFVIPAAA</t>
  </si>
  <si>
    <t>bmDCA9_3055</t>
  </si>
  <si>
    <t>SSPTSYRASHDYQAIADDSSEILLQKGDVVTVCQKCRGWWFGTLADDQAGWFPSNYVEKLP-</t>
  </si>
  <si>
    <t>bmDCA9_3056</t>
  </si>
  <si>
    <t>NEYEQYVAI-GY-AQPDDWDELYLACGDVAEVTAEVNGWWSGRHASGEEGHFPSNYVEEIRP</t>
  </si>
  <si>
    <t>bmDCA9_3057</t>
  </si>
  <si>
    <t>FKMAQTRALSHYAAGDDDSTNLTFSPGDEITIHKFIDGWWQGDAAGGKMGWFPSNYVEKI--</t>
  </si>
  <si>
    <t>bmDCA9_3058</t>
  </si>
  <si>
    <t>PGAPRTRWLFRYEAADDDNTELSFREGDIIH-IRPFDDWWEGRNANGVRGLFPSNYVEVLD-</t>
  </si>
  <si>
    <t>bmDCA9_3059</t>
  </si>
  <si>
    <t>AKENRCRSLYDYEAQ-DDSQELSFKAGDDINAHPSVGDWWQGTLARGKFGLFPGNYVECK--</t>
  </si>
  <si>
    <t>bmDCA9_3060</t>
  </si>
  <si>
    <t>SVERRARSLYAYEARQDDPDELSFKHLLIITITK-ERDWWRGTTATGKSGLFPSNYVEIMT-</t>
  </si>
  <si>
    <t>bmDCA9_3061</t>
  </si>
  <si>
    <t>ANGITARALYDYEAGEDDEAELSFPLNATIHHHESKSDWWFGEYADGRCGLFPCPYVEQLET</t>
  </si>
  <si>
    <t>bmDCA9_3062</t>
  </si>
  <si>
    <t>SEGIMAVALYDYEAASDDDNELSFPENARITEIEFISDIWTGEYAWGQKGLFPANYVRLDQ-</t>
  </si>
  <si>
    <t>bmDCA9_3063</t>
  </si>
  <si>
    <t>GYWPCARALYDYEAANDDDNELSFPDYAVITIIAFHDDIWEGEDACGQRGLFPANYVEIIL-</t>
  </si>
  <si>
    <t>bmDCA9_3064</t>
  </si>
  <si>
    <t>EAGHYAIALYDYEAAEDDDNELSFPEGAIITDIEFPDDWWHGEYANGKVGLFPANYVQNIQ-</t>
  </si>
  <si>
    <t>bmDCA9_3065</t>
  </si>
  <si>
    <t>GDGQTAVALYDYEAAEDDDNELTFPEG-SITMIEWPDDWWNGRIAGGKNGLFPANYVQ--DM</t>
  </si>
  <si>
    <t>bmDCA9_3066</t>
  </si>
  <si>
    <t>SRAWTATALYDYMAEEDDYNELSFQEGDVITNDDFVDDWWQGVLARGMSGLFPSNYVEVN--</t>
  </si>
  <si>
    <t>bmDCA9_3067</t>
  </si>
  <si>
    <t>DPGSTATAQYDYEKAEDDVNELSFNEGDMILNIEFPDDWWSGTYAHGQAGKFPANYVELV--</t>
  </si>
  <si>
    <t>bmDCA9_3068</t>
  </si>
  <si>
    <t>GEGETADAQYDYEAAEDDENEISFPEGESITNIEFPDDWWQGTNANGRSGLFPANYVELQA-</t>
  </si>
  <si>
    <t>bmDCA9_3069</t>
  </si>
  <si>
    <t>GKGPWATAEYDYEAAEDDSNELSFPENAAIVDIEFVDDWWSGTYANGHEGLFPANYVELNQ-</t>
  </si>
  <si>
    <t>bmDCA9_3070</t>
  </si>
  <si>
    <t>GEGLTAIALYDYEAAEDDDNELSFLENAKIVNIEKVDDWW-GTYAQGQVGLFPANYVQLIE-</t>
  </si>
  <si>
    <t>bmDCA9_3071</t>
  </si>
  <si>
    <t>VTGPSARHLYDYEAQEDDDNELSFHECATIKENEFVDDWWFGGYANGDKGLFPANYVRLQ--</t>
  </si>
  <si>
    <t>bmDCA9_3072</t>
  </si>
  <si>
    <t>SSGPRAKALYDWEADEDDDNEHSFAENARIIDIEFVDDWWQGTGANGKSGLFPANYVHLL--</t>
  </si>
  <si>
    <t>bmDCA9_3073</t>
  </si>
  <si>
    <t>GEIVRAIALDDYEAEEDDDNEISFPENAVITNIEFPDDWWSGTYADGKSGLFPANYVELQD-</t>
  </si>
  <si>
    <t>bmDCA9_3074</t>
  </si>
  <si>
    <t>GETICAEAHWDYEKAEDDDNEIQFAEGAHITNIEFVDDWWKGTYANGAAGLFPANYVELIE-</t>
  </si>
  <si>
    <t>bmDCA9_3075</t>
  </si>
  <si>
    <t>GEEKTAVAQYRYEKAEDDDNEITFEENAEITEIEFPDDWWQGCYARGESGLFPSNYVNLVET</t>
  </si>
  <si>
    <t>bmDCA9_3076</t>
  </si>
  <si>
    <t>PKARRAVAQYSYEASEDDDNEDGFSEGAAIVHIEFIDDWWQGTTARGEFGLFPANYVGNCQT</t>
  </si>
  <si>
    <t>bmDCA9_3077</t>
  </si>
  <si>
    <t>GQAETVTALYDYEAAEDDDGELAFNEGDRITEIEFDDPWWTGKCANGKTGLFPANYVEFDY-</t>
  </si>
  <si>
    <t>bmDCA9_3078</t>
  </si>
  <si>
    <t>PPVRTARALYDHEAVEDDDDEITF-ENYLITNISMIDDWWSGNVAGGLQGLFPANYVEVIN-</t>
  </si>
  <si>
    <t>bmDCA9_3079</t>
  </si>
  <si>
    <t>AGKIAARALYDYVAGEDDDEEVTFREGDKISDIEKVNDWWKGRTAIGAEGLFNASYVEIVEA</t>
  </si>
  <si>
    <t>bmDCA9_3080</t>
  </si>
  <si>
    <t>DGGLKAKALYDYEADEDDDNELTFREGAIISEIDFVNDWWQGVYAHGETGLFRANYVEGIEG</t>
  </si>
  <si>
    <t>bmDCA9_3081</t>
  </si>
  <si>
    <t>GSGLHAKALYDYEAAEDDDNEVSFVEGDDIINIDEVNDWWMGSNAEGAKGLFKSAYVEIIAE</t>
  </si>
  <si>
    <t>bmDCA9_3082</t>
  </si>
  <si>
    <t>GAGIRAIQEYDYEASEDDDNEVSFKEGPIINTIEFVLDWWTGKDASGQSGLFASNYVECQKE</t>
  </si>
  <si>
    <t>bmDCA9_3083</t>
  </si>
  <si>
    <t>VKTRTAVALADYEAQEDDDNELSFSDGDEWTDQQFVCGWWFGKIAKGRKGLFPDNYVQLIDD</t>
  </si>
  <si>
    <t>bmDCA9_3084</t>
  </si>
  <si>
    <t>AGGLTAIALYDYEAPEDDDVEMSFFMGARITNIFFPDDWWQGSGAIGKTGLFPGNYVQLMSS</t>
  </si>
  <si>
    <t>bmDCA9_3085</t>
  </si>
  <si>
    <t>CGGTMAIAEYDYEAAEDDEDEISFKKGATIINIEHIRDWWNGELAHGKVGLFPSNYVTVQE-</t>
  </si>
  <si>
    <t>bmDCA9_3086</t>
  </si>
  <si>
    <t>GQGLKAIAIYDFDAAEDDETELSFRQGVYIIIIEMVDDWWQGTLAHGKYGLFPANYVTLQ--</t>
  </si>
  <si>
    <t>bmDCA9_3087</t>
  </si>
  <si>
    <t>SEVNYCIAEYDYLAAQDDPGELSFHEGDRITDIKFVYDWWTGWLAHGRRGIFPSNFVMVN--</t>
  </si>
  <si>
    <t>bmDCA9_3088</t>
  </si>
  <si>
    <t>LKKPVVQAMYNYRAVEDDPGELTFAKGDLIILIKKSVNWWLGQLAGGRVGIFPANYVVEV--</t>
  </si>
  <si>
    <t>bmDCA9_3089</t>
  </si>
  <si>
    <t>TELLRAIARY-FQASSDDYGELPLRTGDEIVIVKKRSDWDRGECATGQTGIFPANYVTVV--</t>
  </si>
  <si>
    <t>bmDCA9_3090</t>
  </si>
  <si>
    <t>RWERRCRAIYDFAAQNDDELELSLCAGDEVEVLEDVGEWLRGRCARGQEGIFPYRYVQPKSS</t>
  </si>
  <si>
    <t>bmDCA9_3091</t>
  </si>
  <si>
    <t>GDEFRAKGLYTFHADQDDAGDLPFQKGETLLLRDKTNIWMTGRIANGSDGIFPRNYVYESVD</t>
  </si>
  <si>
    <t>bmDCA9_3092</t>
  </si>
  <si>
    <t>PTEPRATFLYTFNSSQDDEGDLSFRIGEILDVVKKTEDWWRGRHANGKEGIFPLNILIIIEQ</t>
  </si>
  <si>
    <t>bmDCA9_3093</t>
  </si>
  <si>
    <t>TCAEQADKLYTFVGEDDDPGDLVFQKGDVMTVTKYSEEWWTGRRANGRTGIFPSNFTTYIP-</t>
  </si>
  <si>
    <t>bmDCA9_3094</t>
  </si>
  <si>
    <t>DFGEQVKKLWAWEAQEDDDGDLSFSGGDIITGNEKDQEWWRGRYADNKEGFFPYNFVEKLFS</t>
  </si>
  <si>
    <t>bmDCA9_3095</t>
  </si>
  <si>
    <t>PTKDVVRALYPFWIQKDDEGDLEFKHGDHINVLNQIGNWYEGRIAPGKDGSFPPNYVDRLAN</t>
  </si>
  <si>
    <t>bmDCA9_3096</t>
  </si>
  <si>
    <t>DSDKKVRADFDFESEEDDFGDLTFK-GDIIKILWDTNNWWRGSLACGKSGIFPSNFVTYVTE</t>
  </si>
  <si>
    <t>bmDCA9_3097</t>
  </si>
  <si>
    <t>LHLVQVVALYDFNSGEDDEDDLSFYKGDIITIIQRPQNWYTGECANHRVGIFPANYVKILKA</t>
  </si>
  <si>
    <t>bmDCA9_3098</t>
  </si>
  <si>
    <t>PIPCVVIAYYDFEGMDDDVGDLAFNKGDIIMVLNKSNNWWKGRLACCRYGIFPVSFVVELPA</t>
  </si>
  <si>
    <t>bmDCA9_3099</t>
  </si>
  <si>
    <t>DEYFIAEALYHFEIEADDDRDLGFRRNARIHVIERVSDWWRGEVANGKIGLFPAGYVKLLED</t>
  </si>
  <si>
    <t>bmDCA9_3100</t>
  </si>
  <si>
    <t>DDNETAVALYDIDGTQDDDGDLSL-ANERIMVIERMNDWWRGRIADGKEGFFPASYVQCASG</t>
  </si>
  <si>
    <t>bmDCA9_3101</t>
  </si>
  <si>
    <t>DEGEWATALYTYGCG-DDEGDLGVPERERILVTERSSDWWTGGSAMGQSGLFPASYVKLQH-</t>
  </si>
  <si>
    <t>bmDCA9_3102</t>
  </si>
  <si>
    <t>SSGEWAIALY-YSREDDDENDLWLSPGQRILIVERTSDWWTGEAADGKQGLFPANYVKLL--</t>
  </si>
  <si>
    <t>bmDCA9_3103</t>
  </si>
  <si>
    <t>TTGEWVTALYTYAGGDDDHGDLTFMAGWRITVVTRTSDWWTGRVANGAEGLFPAVYVKLL--</t>
  </si>
  <si>
    <t>bmDCA9_3104</t>
  </si>
  <si>
    <t>QEGEWVVAMYDYDGYYDDDNDLSFNAGQRITVILRTSDWWTGEIANGRRGLFPASYVKLI--</t>
  </si>
  <si>
    <t>bmDCA9_3105</t>
  </si>
  <si>
    <t>EGGEWAVAAYDYESEEDDWGDLAFKAGQRIHIVTRASDWWTGE-AHGRRGLFWATYVKLL--</t>
  </si>
  <si>
    <t>bmDCA9_3106</t>
  </si>
  <si>
    <t>NAGEWAEALYDYNSAEDDPTDLQFRAGQRILNIKRTSDWWTGEVADGRVGLFPASYVKLL--</t>
  </si>
  <si>
    <t>bmDCA9_3107</t>
  </si>
  <si>
    <t>PGGEWAEALYDFESFEDDPWDLNFRAGQKIEVNERTSDWWTGETADGKRGLFPASYVLLL--</t>
  </si>
  <si>
    <t>bmDCA9_3108</t>
  </si>
  <si>
    <t>MQGEWAEALYDFESEEDDANDLTFKAGQMIQIVERTSDWWTGEIAQGKRGLFPASYVKLL--</t>
  </si>
  <si>
    <t>bmDCA9_3109</t>
  </si>
  <si>
    <t>QEGEWAEALYDFNSDEDDITDLELMHGDLVQVLERTSDWWTGEIAAGRRGLCPASYVKKL--</t>
  </si>
  <si>
    <t>bmDCA9_3110</t>
  </si>
  <si>
    <t>PGGEVCQALYDYNSAEDDPGDLS-RAGDVKLVIEKHSDWWTGEMANGQRILFPSSYVKKQ--</t>
  </si>
  <si>
    <t>bmDCA9_3111</t>
  </si>
  <si>
    <t>NQSEWVEALYDYCSKEDDPYDLFFKAGDKITLVKKTSDWWAGELAEGRCGLFPASYVKPL--</t>
  </si>
  <si>
    <t>bmDCA9_3112</t>
  </si>
  <si>
    <t>GGGEWAEALYDFSSQDDDAGDLPFKAGDVILVTERVSDWWTGEYADGKRGIFPASYVKLL--</t>
  </si>
  <si>
    <t>bmDCA9_3113</t>
  </si>
  <si>
    <t>EKKEWAEALYDFSSDQDDAGDLTL-AGQLVLVTERTSDWWTGEEADGKRHLFPASYVKPL--</t>
  </si>
  <si>
    <t>bmDCA9_3114</t>
  </si>
  <si>
    <t>EQEETAEALYDYEGQADDETDLKFMAGQPILVVIRTSDWWTGEYA-GKQSLFPAQYVQLL--</t>
  </si>
  <si>
    <t>bmDCA9_3115</t>
  </si>
  <si>
    <t>VAPEYAEALYDFSGQQDDQGDLRFDAGEIIQITKRGDDWWTGKYANGRQPIFPGNYVQLN--</t>
  </si>
  <si>
    <t>bmDCA9_3116</t>
  </si>
  <si>
    <t>SSPPKRRALYDFAGE-DD-GDLPFKTGDSIEII-EPDDWWTGRCANGKQGIFPANYLEKK--</t>
  </si>
  <si>
    <t>bmDCA9_3117</t>
  </si>
  <si>
    <t>QGGPKARALYAFAGNEDDDGDLCFKAGEVITIIEKPDWWWTGAYAKGGKGLFPANYVELE--</t>
  </si>
  <si>
    <t>bmDCA9_3118</t>
  </si>
  <si>
    <t>KCAQKARALYGFAGEEDDEGDLTFKQGDVITATERQSDWWLGE-ANGKEGIFPANYVELV--</t>
  </si>
  <si>
    <t>bmDCA9_3119</t>
  </si>
  <si>
    <t>DGGAQAIAQYEFNGSEDDEGDLPFYPGQVITLIEKKDDWWTGKCARGRIGLFPARYVELMGV</t>
  </si>
  <si>
    <t>bmDCA9_3120</t>
  </si>
  <si>
    <t>LTVELVVALFDFTGQEDDEDDLGFWKGTIIYIQYKPREWWRGKCAYGQRGIFPANYVKEVPP</t>
  </si>
  <si>
    <t>bmDCA9_3121</t>
  </si>
  <si>
    <t>SA-VKATALYDFEGQADDDGDLNFRKGEILFIDQRQGTWWTSRAAEIGAGFVPVNYVGLL--</t>
  </si>
  <si>
    <t>bmDCA9_3122</t>
  </si>
  <si>
    <t>PKLGQAKALYDYQGSPDDEGDLPFTKGEILTIVQSDDGWTSAGKA-GMVGSVPSNYAQLL--</t>
  </si>
  <si>
    <t>bmDCA9_3123</t>
  </si>
  <si>
    <t>PGVYKAKALYDYSGNSDDSTELSFAKGDILDIINLETDWWLAHEANGVRGMVPSNYFELMEE</t>
  </si>
  <si>
    <t>bmDCA9_3124</t>
  </si>
  <si>
    <t>FQTNRAKDLYVYDGNDDDDNELSFSKGELLYIIDEEEKWWQAEDADGCVGLVPSNYVEKIKS</t>
  </si>
  <si>
    <t>bmDCA9_3125</t>
  </si>
  <si>
    <t>PASD-YKANYGYAGDDDDENQLSFEKHEELDILKPEEKWWAARTADGTVGWAPSNYVELLHL</t>
  </si>
  <si>
    <t>bmDCA9_3126</t>
  </si>
  <si>
    <t>ERVYYATALYHYDAQADDPGDLSFGKGEVLFITDK-EEWWTARIAAGKEGSVPANYVERRPG</t>
  </si>
  <si>
    <t>bmDCA9_3127</t>
  </si>
  <si>
    <t>PILYFA-ALYAYEAPDDDPGDLSFEEGEKLEILDEVDDWWSARSA-GREGLIPSNYVEVITY</t>
  </si>
  <si>
    <t>bmDCA9_3128</t>
  </si>
  <si>
    <t>TKTMRAVAMHDYTADEDD-NELSFREGEVIWVLEFSEPWWAGREADGETGDVPYNYVERCND</t>
  </si>
  <si>
    <t>bmDCA9_3129</t>
  </si>
  <si>
    <t>DQAETYRAQFDYQAQDDDVDELSFYQGEMIEVLWKDEGWWQGRCA-GRTGWFPSNYVEFVDT</t>
  </si>
  <si>
    <t>bmDCA9_3130</t>
  </si>
  <si>
    <t>AECDMVLAIFDYKANEDDEHPVSFKKGDIRTVLNTDQGWWKGRLANGAEGWFPSNYV-PASF</t>
  </si>
  <si>
    <t>bmDCA9_3131</t>
  </si>
  <si>
    <t>RAIRAVLATHDFEDHNDDAACLSFKAGDTIEVKNQDPGWWNGELASGLRGWFPSNYTTPLES</t>
  </si>
  <si>
    <t>bmDCA9_3132</t>
  </si>
  <si>
    <t>AWTYYVRALHKYCPT-DDPTCLSFKACEKIRVFNEDPGWWDGELANGKRGWFPSNYTTKIS-</t>
  </si>
  <si>
    <t>bmDCA9_3133</t>
  </si>
  <si>
    <t>YTCFFVRALHDYFETQDDPSLLSFRTGGVIHVVTQLDGWWDGELADGRRGVFPSNYASKIPD</t>
  </si>
  <si>
    <t>bmDCA9_3134</t>
  </si>
  <si>
    <t>GGASSVRALYDYNADADDGHSLSFRSGDVIPFINYLEGWWDGDLANGQRGWFPSNYPECIMC</t>
  </si>
  <si>
    <t>bmDCA9_3135</t>
  </si>
  <si>
    <t>EWSRFVRALYDVQASDDDSSCLSFRKGDVIMVLNE-TGWWDGLLANGVRGWFPSNYVVVVNS</t>
  </si>
  <si>
    <t>bmDCA9_3136</t>
  </si>
  <si>
    <t>FVIMKVRALYNDNASDDDLTFLSFLKGDKIEVLLSMPGWWDGSLANFIVGWFPSNYVTPISS</t>
  </si>
  <si>
    <t>bmDCA9_3137</t>
  </si>
  <si>
    <t>AFLERYIANHTCGAHDDDPSDLSFRAGDIIEVLKKDAGWWDGRLADGRVGWFPSNYVTPM--</t>
  </si>
  <si>
    <t>bmDCA9_3138</t>
  </si>
  <si>
    <t>KK--Y-VAYYYDNAQDDDAHDLTFRTGDRIEIKMKTVQWWTGKLATGQQGVFPSNYVVKI--</t>
  </si>
  <si>
    <t>bmDCA9_3139</t>
  </si>
  <si>
    <t>PPVIHADAVWDYTPQDDDRSDLAFYIGDGIEITVKTNRWWIGKLAAGVVGWFPSNYVEELSR</t>
  </si>
  <si>
    <t>bmDCA9_3140</t>
  </si>
  <si>
    <t>VGPSRTKALWDYNDAEDDQVDLNFKGGDRIENVEDINDWWSGKYATG-QGLFPSNFVAPLPM</t>
  </si>
  <si>
    <t>bmDCA9_3141</t>
  </si>
  <si>
    <t>TARIRARALWSYNGAEDDRFDCSFATGE-IEIVSEDNDWWQGRVAGGREGLFPANHVEVLSN</t>
  </si>
  <si>
    <t>bmDCA9_3142</t>
  </si>
  <si>
    <t>VGVGRARALWDYNGKQDDVHDLSFHAGDCIEIVSRLNDWWTGRVADGRYGDFPSNYLAKIVH</t>
  </si>
  <si>
    <t>bmDCA9_3143</t>
  </si>
  <si>
    <t>AGVERARALYSYNAYEDDSNDCSFKAGNIIEVLMEKYDWWRGRVAGGREGIFPSNYTEKIDA</t>
  </si>
  <si>
    <t>bmDCA9_3144</t>
  </si>
  <si>
    <t>GFLERARALWAYNFFPDDPNDLSFAEGDLLEVIEENNDWWRGRAAAGRQGLFPSNYEEKVPA</t>
  </si>
  <si>
    <t>bmDCA9_3145</t>
  </si>
  <si>
    <t>AGAERVRALWDYNGREDDPNDLSFWAGDVVLVLNRLNDWWRGRVANGRQGLFPSNHTEKIPN</t>
  </si>
  <si>
    <t>bmDCA9_3146</t>
  </si>
  <si>
    <t>PAAQRERAIWSVNGTDDDDEDSSFRAGDEIEGIAEVNDWWTGTAANGYVGPFPSNYCEKI-S</t>
  </si>
  <si>
    <t>bmDCA9_3147</t>
  </si>
  <si>
    <t>DCIVQARALWDYNGSEDDDNDVSFRAGDMIEIVDETNDWWTGYHANGQVGQFPSNYVEFIED</t>
  </si>
  <si>
    <t>bmDCA9_3148</t>
  </si>
  <si>
    <t>GRGPMAKAIWDYNGQEDDANDVSFNFGDIIEIVDETNDWWTGRLAGGKEGLFPSNYVELTPA</t>
  </si>
  <si>
    <t>bmDCA9_3149</t>
  </si>
  <si>
    <t>PQQRQAQALWGYNGQEDDENDKSFYAGDNIDIVAETNDWWTGRNAAGNQGLFPSNYVEKTDP</t>
  </si>
  <si>
    <t>bmDCA9_3150</t>
  </si>
  <si>
    <t>SSTTQATALWAYNARTDDPNDKSFKAGDILEIVTETNDWWTGRHADGRQGLFPSNYTQKLPP</t>
  </si>
  <si>
    <t>bmDCA9_3151</t>
  </si>
  <si>
    <t>PKVTQAVALWYYNGQTDDAGDHSFRAGDIIVIVNEVNDWWTGKIANAKQGLHPNNYVEKIDP</t>
  </si>
  <si>
    <t>bmDCA9_3152</t>
  </si>
  <si>
    <t>ATPPSARCLWHLNGSEDDANDLSFGAGEIIEIVEEPNDFWKGKIAGGAQGLFPANYVEKLPT</t>
  </si>
  <si>
    <t>bmDCA9_3153</t>
  </si>
  <si>
    <t>P-TVVAKHLWSANGEEDDPNDLSFSAGEIIEIVEEKND-WQGKVAGGKQGLFPAMFVEKLAA</t>
  </si>
  <si>
    <t>bmDCA9_3154</t>
  </si>
  <si>
    <t>PPKVQRKYAWRPNSAEDDDNDLSFHAGQIIEIVSEPNDWWLGKYAAGRQGLFPSTHVEKLPP</t>
  </si>
  <si>
    <t>bmDCA9_3155</t>
  </si>
  <si>
    <t>MQAKKAKTLWGWNGEDDDEGDLGFMAGEIIEIVEETNDWWTGKCARGKQGLFPSYYVEKLQ-</t>
  </si>
  <si>
    <t>bmDCA9_3156</t>
  </si>
  <si>
    <t>AAPAESKAHWDYNGGDDDANDLSFSAGDIIRIVEETNDWWTGKCARGKQGLFPSNYVKKLQT</t>
  </si>
  <si>
    <t>bmDCA9_3157</t>
  </si>
  <si>
    <t>SDLTRVKALWAYNGHDDDAGDLSFSAGDVIDIVEETNDYWTGRCAAGSQGLFPGNYVQKNTA</t>
  </si>
  <si>
    <t>bmDCA9_3158</t>
  </si>
  <si>
    <t>PIGLYAVALWSWNVAADDENDLSFKAGDRIEIVEETNDWWTGRIARTMQGLFPRNYVKKVAA</t>
  </si>
  <si>
    <t>bmDCA9_3159</t>
  </si>
  <si>
    <t>P-GVCAVALWAYNGDCDDENDLSFAAGEEIEIVEETNDWWTGRIARGKQGIFPSNYVKKFEI</t>
  </si>
  <si>
    <t>bmDCA9_3160</t>
  </si>
  <si>
    <t>PKLHGAVAQWQYNGTIDDAYDLSDSVGDAIEIVEETNDWWTSRNAAGQQGLVPAAYVKKSEA</t>
  </si>
  <si>
    <t>bmDCA9_3161</t>
  </si>
  <si>
    <t>ANGETATALWDYCSQDDDASDLSFKAGDRIEVVEYTNDWWTGR-ANGKQGLVPASYVQKQ--</t>
  </si>
  <si>
    <t>bmDCA9_3162</t>
  </si>
  <si>
    <t>TEKIYVKALYDYASGDDDAMDLSFSAGDRIEIVKKTLDWWNGKLANGKHGLVPSTYVKEI--</t>
  </si>
  <si>
    <t>bmDCA9_3163</t>
  </si>
  <si>
    <t>PGAACATLLWDYTGQQDDYGDLAFNEGDVIEIVKATLDWWRGRYANGREGRGPANYVESK--</t>
  </si>
  <si>
    <t>bmDCA9_3164</t>
  </si>
  <si>
    <t>GQVTKAIALWDYNADQDDPGDLSFKKGDIICKVTKTMKWWTGRIADGVEGIFPANIVACV--</t>
  </si>
  <si>
    <t>bmDCA9_3165</t>
  </si>
  <si>
    <t>SGGYWATALCPYAAAQDDPGDLSFLEGDRILIVDKTQEWWTGRVANGKEGIFPANKVKLT--</t>
  </si>
  <si>
    <t>bmDCA9_3166</t>
  </si>
  <si>
    <t>PAQTIATAMYNFYAKQDDEGDLTFQKGDTIEILKKTWQWWTGRSANG-QGMFRANFV-E---</t>
  </si>
  <si>
    <t>bmDCA9_3167</t>
  </si>
  <si>
    <t>TGMPRAIALYDFAGYQDDPGDLEFYKGDQIDITKK-NDWWTGRLANGHEGIFPANFVWV---</t>
  </si>
  <si>
    <t>bmDCA9_3168</t>
  </si>
  <si>
    <t>VAHETAIALFDFDNGQDDSGDLSFRKGDIIEILKKREEWWTGRCANGKEGWFPSNYVKTV--</t>
  </si>
  <si>
    <t>bmDCA9_3169</t>
  </si>
  <si>
    <t>EGPEKVIAKDPFTEHQDDAGDLGFEAGDVIEVLEKSPEWWRGRLANGREGIFPTNYVKKAH-</t>
  </si>
  <si>
    <t>bmDCA9_3170</t>
  </si>
  <si>
    <t>ADVTEVTALYDFPAIADDPGDLSFKWGDVIMHLTRTLEWWTGLVAFGRTGQFPGNYVEGVQ-</t>
  </si>
  <si>
    <t>bmDCA9_3171</t>
  </si>
  <si>
    <t>WKGKTGTALYDFEAAADDPGALSFARGDVITKQTRTEEWWSGALAKGVVGGFPGAYVQEDSE</t>
  </si>
  <si>
    <t>bmDCA9_3172</t>
  </si>
  <si>
    <t>-LPEFATALYDSAAQADDTGDLSFKKGDLIEVICRTDEWWDGSLANGKQGMFPGNYVQDIA-</t>
  </si>
  <si>
    <t>bmDCA9_3173</t>
  </si>
  <si>
    <t>TQAETATALYDFAAQEDDENDLSFKPGSTIEIWERSQEWWIGRCANGLEGQFPGNYVQLA--</t>
  </si>
  <si>
    <t>bmDCA9_3174</t>
  </si>
  <si>
    <t>AAGETVTALYDFEGQADDEDDLSFNKFATIEIVTRTPDWWTGRYANGNQGQFPGNYVQLA-C</t>
  </si>
  <si>
    <t>bmDCA9_3175</t>
  </si>
  <si>
    <t>AGVETCTALYDYNYQADDDGDLSFPTGAIIEIVEKTNDWWTGRYANGRQGLFPSNYVQVLK-</t>
  </si>
  <si>
    <t>bmDCA9_3176</t>
  </si>
  <si>
    <t>ANGSWATALWSYKGMEDDEGDLSFPEGDLIEIYEETNDWWTGKYANGRQGLFPANYVEKM--</t>
  </si>
  <si>
    <t>bmDCA9_3177</t>
  </si>
  <si>
    <t>PQVNTATALYDFTGDADDAGDLSFRAGQQIEIVERTTDWWTGRVAGGRTGLFPANYVSLV--</t>
  </si>
  <si>
    <t>bmDCA9_3178</t>
  </si>
  <si>
    <t>LEGEVAIALYDFRSADDDANDISFYPGDVITIGQRTSDWWTGRVADGSEGLFPANYVKLQ--</t>
  </si>
  <si>
    <t>bmDCA9_3179</t>
  </si>
  <si>
    <t>QSVEQAGALYDFSAEDDDSDDLLFKKGDAITIIERTSDWWTGKLAMGQQGLFPANYVQLQ--</t>
  </si>
  <si>
    <t>bmDCA9_3180</t>
  </si>
  <si>
    <t>PSVPYATALYDFDATEDDSDDLTFTKGD-ITIVMRTWDWWTGKLADGNEGCFPGKYVTIHFI</t>
  </si>
  <si>
    <t>bmDCA9_3181</t>
  </si>
  <si>
    <t>CQEEYAIALYDFEAQGDDDGDLHQQQGQKIYILERTSDWW-GRCADFFEGIFPAAYVKLC--</t>
  </si>
  <si>
    <t>bmDCA9_3182</t>
  </si>
  <si>
    <t>PTSQQQIALYDFQGQDDDCGDAEFKAGDHIEIIEKTFDWWRGRLANRQQGCFPGTYVMKC--</t>
  </si>
  <si>
    <t>bmDCA9_3183</t>
  </si>
  <si>
    <t>RKLEIHLALYDFPGQEDDAGDNPFEAGDAIEIVQKTNDWWTGKLANGRQGWFPAAYTNEL--</t>
  </si>
  <si>
    <t>bmDCA9_3184</t>
  </si>
  <si>
    <t>SPVETLTALYDYTAQDDDTGDLSFKAWDRIEIVEKTEDWWTGKLANGVQG-FPATYGCKN--</t>
  </si>
  <si>
    <t>bmDCA9_3185</t>
  </si>
  <si>
    <t>PAVERVTALYPYNVQSDDEGDLSFKAGDRIEIIEKTIDWWTGKIAGGRQGYFPANYDVEY--</t>
  </si>
  <si>
    <t>bmDCA9_3186</t>
  </si>
  <si>
    <t>AVLEKAWALYSYESQDDDEGDLSFSEGDRIEITEYTMDWWTGPIANGREGVFPANYLKVV--</t>
  </si>
  <si>
    <t>bmDCA9_3187</t>
  </si>
  <si>
    <t>KPGEQAEALYWLESMQDDPGDLCFEAGGRILITERTSDWWTGPVANGKFGIFPATYCKL---</t>
  </si>
  <si>
    <t>bmDCA9_3188</t>
  </si>
  <si>
    <t>LAGTCAEALYDFESLEDDPGDLAFKKDDRILIVKRTTDWWTGQMAVGKTGI-PANYCKLL--</t>
  </si>
  <si>
    <t>bmDCA9_3189</t>
  </si>
  <si>
    <t>PTGEWAEALYDFESVEDDPGDLSFKELDRILVKKRVSDDLTGCVANGEKGPFPASYQRLL--</t>
  </si>
  <si>
    <t>bmDCA9_3190</t>
  </si>
  <si>
    <t>APGEWGEALYDFSSYEDDSGDLSFKEGDRILVIDRSSDWWTGELAQGKEGVFPSNY-EVL--</t>
  </si>
  <si>
    <t>bmDCA9_3191</t>
  </si>
  <si>
    <t>AG-GHAIALYDFTSVEDDSGDLSFKHGDVITVTRKVYDWWEGELANGGKGLFPANYVRP---</t>
  </si>
  <si>
    <t>bmDCA9_3192</t>
  </si>
  <si>
    <t>YAVTFATALYDFTAEEDDQGELSFKKGDVIGVTKKVLGWWEGELANGVTGIFPANYVILI--</t>
  </si>
  <si>
    <t>bmDCA9_3193</t>
  </si>
  <si>
    <t>EEAEWVTALYDFSSQADDAGDLRFKEGDIIQIRKKTSDWWTGELANGKRGLFPANYVKLN--</t>
  </si>
  <si>
    <t>bmDCA9_3194</t>
  </si>
  <si>
    <t>PAKEYVEALYDFMSQADDPGDLPFKKGDVIAITKKTNDWWTGELANGKEGIFPANYVKWL--</t>
  </si>
  <si>
    <t>bmDCA9_3195</t>
  </si>
  <si>
    <t>TAPETVKALYAWAGQADDEGDLSFQMGDVITIISRTNLWWTGKLANGKWGVFPGNYVKLN--</t>
  </si>
  <si>
    <t>bmDCA9_3196</t>
  </si>
  <si>
    <t>PRTPTCTALYDFAGNADDAGDLSFKAGDRIFIVQRTSEWWTGRLANGKEGVFPAAYVQLS--</t>
  </si>
  <si>
    <t>bmDCA9_3197</t>
  </si>
  <si>
    <t>YDKQTGTALYDFQAAADDDGDLSFLAGQRIEIVQRTTEWWTGRIAG-KQGLFPAAYCMLA--</t>
  </si>
  <si>
    <t>bmDCA9_3198</t>
  </si>
  <si>
    <t>EAVETVVALYDFDAQQDDHGDLSFSTGQTITIVQRTAEWWTGRIANKSQGSFPANYVQLLA-</t>
  </si>
  <si>
    <t>bmDCA9_3199</t>
  </si>
  <si>
    <t>PQEEWVEALYDFPGQADDAGDLNFSAGDMIEIVQRTQEWWTGKIANGRTGIFPANYVQMIE-</t>
  </si>
  <si>
    <t>bmDCA9_3200</t>
  </si>
  <si>
    <t>IGLEIVYALWSFKGQQDDSGDLQFRAGDKIEVTQKTNDWWTGRIANGREGWFPGNYVTYF--</t>
  </si>
  <si>
    <t>bmDCA9_3201</t>
  </si>
  <si>
    <t>PNLYTATALYDYAAHDDDAGDISFAMGDVIIIVECSQGSWTGSVAVGKEGVFPANYVEMI--</t>
  </si>
  <si>
    <t>bmDCA9_3202</t>
  </si>
  <si>
    <t>NKLVTAIALYDYQAADDDPDSLSFYENEIITIIEKTGDEWKGQLAKGHTGMFPANYVEEA--</t>
  </si>
  <si>
    <t>bmDCA9_3203</t>
  </si>
  <si>
    <t>GDKQKVKALYAYKANQDDMDWLSFPEGAFITVIEKIDCAWQGS-AVGQEGIFPANYVEELQS</t>
  </si>
  <si>
    <t>bmDCA9_3204</t>
  </si>
  <si>
    <t>QSVVKVKALY-RKAQNDDDDELPFEPGDIITVTTKSEQWWKGELARGATFQFPANYVEFLPE</t>
  </si>
  <si>
    <t>bmDCA9_3205</t>
  </si>
  <si>
    <t>KRKTKVVTLYFYTAENDDDDELTFAEGDILSVIDKSETWWKGELAGTKVRQFPSNYVEIIED</t>
  </si>
  <si>
    <t>bmDCA9_3206</t>
  </si>
  <si>
    <t>AGDVKLPAKYEYVAQNDDGQELVYAKGDVITVIVKHEGWWKGELAHGKVGWFPENYVEEIEE</t>
  </si>
  <si>
    <t>bmDCA9_3207</t>
  </si>
  <si>
    <t>REVEKCKALYFSDQQNDDEDELEFEPGDIIKVTKKCEGWWKGELARGKVGQFPANYVKKLE-</t>
  </si>
  <si>
    <t>bmDCA9_3208</t>
  </si>
  <si>
    <t>QDSEWCIANYEGSAQDDDDDDLY-SPDDVISVVEKVPEWWRGTCANGKSGQFPANYVVIAPP</t>
  </si>
  <si>
    <t>bmDCA9_3209</t>
  </si>
  <si>
    <t>TKNEYVRDLYDFTGQSDDAYELDINAGTIILVTKKTIGWWTGETANGRSGVNPQTYVRCISA</t>
  </si>
  <si>
    <t>bmDCA9_3210</t>
  </si>
  <si>
    <t>QSPLRVRALYDFTGE-DDDNELVFRAHGDIEFINEGSGWWMYTGATGESGTFPSTYTETLAS</t>
  </si>
  <si>
    <t>bmDCA9_3211</t>
  </si>
  <si>
    <t>SEPETVRSLYDFSAQSDDIKELSFKANLIILAPEEEGGWWMGETAHGRQGLFPLSYTEAVDG</t>
  </si>
  <si>
    <t>bmDCA9_3212</t>
  </si>
  <si>
    <t>DTLKRARSMADLFGAEDDTTELTFDA-EQIVA-EEDNGWWMGC-ADGRTGLFPESYTESV--</t>
  </si>
  <si>
    <t>bmDCA9_3213</t>
  </si>
  <si>
    <t>TCHIRARTLYAFGATDDDLTELSFDADSIIHVPEEVGGW-SGTYADGKRGLFPASY-EVL-L</t>
  </si>
  <si>
    <t>bmDCA9_3214</t>
  </si>
  <si>
    <t>DTDCKVR-LYAFEGSSDDAEDISFQENAIIEALPEVGDWWCGRCANGE-GLFPKTYVEQMDV</t>
  </si>
  <si>
    <t>bmDCA9_3215</t>
  </si>
  <si>
    <t>PGGTPVRTLYDFLATADDKGDLSFGENDIIEVVGKVDDWWDGRLAHGREGLFPKTYVQIITP</t>
  </si>
  <si>
    <t>bmDCA9_3216</t>
  </si>
  <si>
    <t>VI-CHVKALYDFEGQQDDRTLLSFSKTDKILVSNQADEWWTGELANHVTGKFPSNYVQPATY</t>
  </si>
  <si>
    <t>bmDCA9_3217</t>
  </si>
  <si>
    <t>AQPKKVKALYDFEARQDDQRELSFKKGDIIKVTKDLESWWEGTLANDKSGQFPANYITPV-T</t>
  </si>
  <si>
    <t>bmDCA9_3218</t>
  </si>
  <si>
    <t>PDTEQVTALYDFDPQQDDSDELIFN-GDVITVAQKDCGWWKGELANGVKRSFPLNYTTMK-A</t>
  </si>
  <si>
    <t>bmDCA9_3219</t>
  </si>
  <si>
    <t>NKNEFVRVEYDFMQSEDDSTVLTFKFGDIITVLKKNKGWWDGFLANGAKAWFPSNYVISM-K</t>
  </si>
  <si>
    <t>bmDCA9_3220</t>
  </si>
  <si>
    <t>SRPSFVNAMHFFKPKQDDSDQLAFEKGDIITVLKQQRQSYCGELAGFRWPWFPLNYVTMISE</t>
  </si>
  <si>
    <t>bmDCA9_3221</t>
  </si>
  <si>
    <t>PQIGKAKALGDFLSLDDDPHDLSFRTGDLIALLEYTDQWWKGENATGRQGIFPDFYVQLCLE</t>
  </si>
  <si>
    <t>bmDCA9_3222</t>
  </si>
  <si>
    <t>DAGETAEAIFDEDSVEDDKGDLKFDAGQVITNIERLSDWWTGECASGRTGMFPASYVTIL--</t>
  </si>
  <si>
    <t>bmDCA9_3223</t>
  </si>
  <si>
    <t>VEGEYVTATMWLYSPEDDKGDLAFPAGAYIEVIERTNDWWTGTIADGRKGIFPRSYVFLCV-</t>
  </si>
  <si>
    <t>bmDCA9_3224</t>
  </si>
  <si>
    <t>bmDCA9_3225</t>
  </si>
  <si>
    <t>AAQEIVEALYDFEARDDDQGDLSFKAGDHIDVLER-SDWWEGRIANGREGHFPVSYVKVIR-</t>
  </si>
  <si>
    <t>bmDCA9_3226</t>
  </si>
  <si>
    <t>TGIEWVFALYDFVGGSDDQGDLSFKAGDRITVTEHTSEWWTGEIARGRTGIFPYSYVKPLEL</t>
  </si>
  <si>
    <t>bmDCA9_3227</t>
  </si>
  <si>
    <t>EEEEWVVALYDFEGDQDDPGDLQFKAGCVILVTKKTNDWWTGEHANGRKGLFPATYVKTL-P</t>
  </si>
  <si>
    <t>bmDCA9_3228</t>
  </si>
  <si>
    <t>VGGEWAEAMYDFSSEIDDIGDLKFRAGQVILVHEKTLDWWTGEVALGRTGIFPASYVKKL--</t>
  </si>
  <si>
    <t>bmDCA9_3229</t>
  </si>
  <si>
    <t>KGGEWAEAIYDYSSDEDDKVDLSFKAGQRITVTNKTSDWWTGEYADGRRGQFPASYVKQV--</t>
  </si>
  <si>
    <t>bmDCA9_3230</t>
  </si>
  <si>
    <t>EEGEWAEAMFDYDSEDDDPTDLSIKAGQIILVIEKTSKWWTGEWANGKKGLFPASYVKLL--</t>
  </si>
  <si>
    <t>bmDCA9_3231</t>
  </si>
  <si>
    <t>VAGRWAEALYDYQAGDDDG-DRSFRRGDRIVVPEITSPWWTGELANGKRGLFPANYVKLL--</t>
  </si>
  <si>
    <t>bmDCA9_3232</t>
  </si>
  <si>
    <t>SSGTWAEALYDYTASEDDPTDHYFREGDRILVIEK-SDWWEGTIARGQTGIFPANYVKLL--</t>
  </si>
  <si>
    <t>bmDCA9_3233</t>
  </si>
  <si>
    <t>VGGEWAEANYDYSPTNDDPYENKLRVGDRILVIEKPSDWWTGENANGQKGLFPANYVKLQ--</t>
  </si>
  <si>
    <t>bmDCA9_3234</t>
  </si>
  <si>
    <t>SLKEWAEAIYDYTSEEDDPGDLQLREGDRVLVTEKTSDWWTGELANGNSGLFPANYVKLL--</t>
  </si>
  <si>
    <t>bmDCA9_3235</t>
  </si>
  <si>
    <t>PHGYFAEALYDFDSAQDDPGDLSIRKGQRVVIVERSSDWWTGKDANGAEGLFPANYVKLQ--</t>
  </si>
  <si>
    <t>bmDCA9_3236</t>
  </si>
  <si>
    <t>GWWEWAEALYDYEAVADDEGDLSIMEFERILILEKTMDWWTGECANGKRGLFPANYVKEV--</t>
  </si>
  <si>
    <t>bmDCA9_3237</t>
  </si>
  <si>
    <t>ASVETVSALYDYAAWADDEGDLSFRGSAIIMVLERDSWWWTGEVANGLVGRFPANYVHLN--</t>
  </si>
  <si>
    <t>bmDCA9_3238</t>
  </si>
  <si>
    <t>EEYLRAVASFDPNGEEDDPNDLSFRWGDIIDPTDTVDDWWTGRIAEGRSGLFPANYVERFT-</t>
  </si>
  <si>
    <t>bmDCA9_3239</t>
  </si>
  <si>
    <t>AGVIRCKALFDREGTTDDDEELPFPEGEIITHIEDDDDWWRGYTAVGVEGLFPANYVEDIE-</t>
  </si>
  <si>
    <t>bmDCA9_3240</t>
  </si>
  <si>
    <t>NGAVVGRALYDQEAYEDDEGELSFAAGELITNIGRKDEWWRGSLARGGSGLFPVNYVELLND</t>
  </si>
  <si>
    <t>bmDCA9_3241</t>
  </si>
  <si>
    <t>GFGITVTALYDCEAAEDDDNELSFASGELITIIDEA-HWWTGECANGWRGLSPANYVQLVMR</t>
  </si>
  <si>
    <t>bmDCA9_3242</t>
  </si>
  <si>
    <t>AEGLHAVALYDYESAEDDENELSFSAGAVITQIDNPSEWWSGTSADGQEGLLPAAYVKEH--</t>
  </si>
  <si>
    <t>bmDCA9_3243</t>
  </si>
  <si>
    <t>LSGFWAVALYDLVSDEDDPTRLSFRAGQQIIVTCQISGWWSGELADGKVGIFPANYVKLV--</t>
  </si>
  <si>
    <t>bmDCA9_3244</t>
  </si>
  <si>
    <t>PKEIYPVALYDFEGGEDDVTDLSFKAGDRIVVTCRVSDWWHGELANGKRGLFPANYVC-K--</t>
  </si>
  <si>
    <t>bmDCA9_3245</t>
  </si>
  <si>
    <t>YDGFWVFALYDFEGGQDDIWDLTFRAGDVIHGKKRVSDWWPGEIASGRKGLFPASYVTCL--</t>
  </si>
  <si>
    <t>bmDCA9_3246</t>
  </si>
  <si>
    <t>EAGELAVALYDYSSGEDDDGDLTFCKGDEITEVKFSNEWYTGEFAKGRVGLFPASYVKVL--</t>
  </si>
  <si>
    <t>bmDCA9_3247</t>
  </si>
  <si>
    <t>QAGGNATALYDYQSMEDDSNDLAFREGNRITLIEKTSDWWKGKLANGKKGLFPASYVQVD--</t>
  </si>
  <si>
    <t>bmDCA9_3248</t>
  </si>
  <si>
    <t>TQGERAIAVYDYEGGEDDDRDLSFKEGDRITDIERVSDWWTGRLANGRTGLFPANYVELV--</t>
  </si>
  <si>
    <t>bmDCA9_3249</t>
  </si>
  <si>
    <t>QGGLCARALYDYTWSEDDDFELSFREGDHITVIEAVYDWWEGTNAHGNYGLFPANYVELI--</t>
  </si>
  <si>
    <t>bmDCA9_3250</t>
  </si>
  <si>
    <t>AYGATATALYDYECNEDDEGELTFFEGDEITFIEFVDDWWSGTLAYGREGLKPGNYVKLN--</t>
  </si>
  <si>
    <t>bmDCA9_3251</t>
  </si>
  <si>
    <t>PGQPTAKALYDYEADEDDRNELSFNTGAIITHLDQKDGWWQGRNATGQEHVFPDNYVEMLEA</t>
  </si>
  <si>
    <t>bmDCA9_3252</t>
  </si>
  <si>
    <t>PAGQHAEALYDYESSRDDECELSIPAGMRIVILERTDDWWTGRKAGGKYGLFPANYVKLTAQ</t>
  </si>
  <si>
    <t>bmDCA9_3253</t>
  </si>
  <si>
    <t>QKGPRAKALYDYSSELDDEDELSFPAGAQIEIVEETNEWWTGSYADGKQGLFPANYVKVVK-</t>
  </si>
  <si>
    <t>bmDCA9_3254</t>
  </si>
  <si>
    <t>PQGIWARALYDFCAGADDPNELSFKAGSTIVVLEHPSEWWTGRFANGKTGLFPANYVCLE--</t>
  </si>
  <si>
    <t>bmDCA9_3255</t>
  </si>
  <si>
    <t>SGRIRAKAMYDYLAWHDDDDELSFKKGAIKDNLSNRAKWWQGEAANGKVG-FPANYVELV--</t>
  </si>
  <si>
    <t>bmDCA9_3256</t>
  </si>
  <si>
    <t>KPNYLVKAEYDYYASADDKEEVSFAKGEVYV-IVTVDDWLLWQSATLEVGYIPSNYVAPQQH</t>
  </si>
  <si>
    <t>bmDCA9_3257</t>
  </si>
  <si>
    <t>N-GLYASALYDYEANPDDEQEVSFRAGEELQPHNNHDDWLDAG-AG-ERGGVPTRYGEITER</t>
  </si>
  <si>
    <t>bmDCA9_3258</t>
  </si>
  <si>
    <t>PAALDAKALYDYRATADDANELSFPKGDVIKVIEKMDDWFDFCLANGQRGLVPSSYVQLA--</t>
  </si>
  <si>
    <t>bmDCA9_3259</t>
  </si>
  <si>
    <t>NEVSRATASYDFEAREDDDNDLSFYPGEPITEIDQVHDWWLGQAAAGKTGLFPCNYVEVV--</t>
  </si>
  <si>
    <t>bmDCA9_3260</t>
  </si>
  <si>
    <t>QQGEIAIAEYDFEAGEDDDNDLSFPAGEQITDIEKTSDWWTGRYANGREGLFPYNYVELA--</t>
  </si>
  <si>
    <t>bmDCA9_3261</t>
  </si>
  <si>
    <t>GEGATAIALYDYEAAEDDDNDLSFEEG-RITNIEFASDWWTGRAAHGKEGTFPGNFVFLQE-</t>
  </si>
  <si>
    <t>bmDCA9_3262</t>
  </si>
  <si>
    <t>DNGRTAVALYDYEAAEDDDNEISFAEGAKITNIEMSDGWWSGTTAGGNHGLFPSNFVQLIE-</t>
  </si>
  <si>
    <t>bmDCA9_3263</t>
  </si>
  <si>
    <t>GEGRTATAEFDYEAGEDDDNELSFPENADITNIEFVDDWWHGTMADGKIGLFPANYVQLR--</t>
  </si>
  <si>
    <t>bmDCA9_3264</t>
  </si>
  <si>
    <t>DSGRTAIAAYDYEAAEDDDNEIDFPEDAEITCIEFVDDWWEGTEAQGQSGLFPANYVHLAK-</t>
  </si>
  <si>
    <t>bmDCA9_3265</t>
  </si>
  <si>
    <t>SEGGTATAEYDYEAAEDDDNEISLPEDEVITEIEFPDGWWGGTNAQGERGLFPANYVHLQ--</t>
  </si>
  <si>
    <t>bmDCA9_3266</t>
  </si>
  <si>
    <t>AGGQRAIVLYDYEAAEDDDNEISNPECAIITNIEKVDDWWTGTWANGKTGLFPANYVELVS-</t>
  </si>
  <si>
    <t>bmDCA9_3267</t>
  </si>
  <si>
    <t>GRGLMAIVSYDIEAAEDDDNEITLSW-TRITNIEFVSDWWKGTNASGTLGLFPATYVELVEP</t>
  </si>
  <si>
    <t>bmDCA9_3268</t>
  </si>
  <si>
    <t>KDGTSA-VLYDHEAEEDDDNEISLNENDTVTNIEWVDIWWKGENAFGQHGLFPADYVELVES</t>
  </si>
  <si>
    <t>bmDCA9_3269</t>
  </si>
  <si>
    <t>DGGPSAIVQYDFEYEEDDENEIPLNEGEDVTQIEFVDGWWKGKNALGYEGLFPANYVELRDD</t>
  </si>
  <si>
    <t>bmDCA9_3270</t>
  </si>
  <si>
    <t>GYEFRAWVQQFCEPDEDDDDEIALKTGEFVVVLEQFDEWFSGRNAIGKTGVFPSNFVKVLDR</t>
  </si>
  <si>
    <t>bmDCA9_3271</t>
  </si>
  <si>
    <t>QQGATAIALHDYAPMEDDDNELGFERGIIITIMEQCCGWFSGHYAAGQVGFFPVNYVTLQG-</t>
  </si>
  <si>
    <t>bmDCA9_3272</t>
  </si>
  <si>
    <t>PFVTTAVALYVADPRADDHDEVNYKPGDKINVCMRVSGWREGELANGVRGQFPINYVRYN--</t>
  </si>
  <si>
    <t>bmDCA9_3273</t>
  </si>
  <si>
    <t>VSIIRARALYDFCTHEDDPEECSFKGGDMINVYKQVDDWWMGELALGEAGVFPANYTDIICD</t>
  </si>
  <si>
    <t>bmDCA9_3274</t>
  </si>
  <si>
    <t>VTILDAKALYDYEDQQDDPDEASFREGDTITVYTKSSDWWQGGVAGNFIGIFPSNYVCIM-P</t>
  </si>
  <si>
    <t>bmDCA9_3275</t>
  </si>
  <si>
    <t>GDKWVVDALYDYWGQGDDWDEWSFKEGDIITVV-KTADWWMGKYATGASGMFPGNYVEVLDA</t>
  </si>
  <si>
    <t>bmDCA9_3276</t>
  </si>
  <si>
    <t>EDTAKVRALYDYTATDDDAPELSFSAGEIGHVYEEDDDWWKGEEAKGFGGIFPTNYVEKTKL</t>
  </si>
  <si>
    <t>bmDCA9_3277</t>
  </si>
  <si>
    <t>KSISIVLALYSYEAADDDDDELSFHEWDILRVTERFSDWWIGLSARGKVGLFPANYV-PDSE</t>
  </si>
  <si>
    <t>bmDCA9_3278</t>
  </si>
  <si>
    <t>PIVVSVKALYDYKAQDDDEGELSFRMGDREWVRHRSMDWWRGSFAHGKSGMFPANFVVDISK</t>
  </si>
  <si>
    <t>bmDCA9_3279</t>
  </si>
  <si>
    <t>PKVERVTALYDFSAQADDRGELSFKAGDAQEVVVRTQEWWTGPVANGRVGVFPGNHVSKSPK</t>
  </si>
  <si>
    <t>bmDCA9_3280</t>
  </si>
  <si>
    <t>AAREYWLALYDFRRQGDDEGELSFPEGAQDLLFERTDGWTSGCGANGDEGVFPCSYVKIV--</t>
  </si>
  <si>
    <t>bmDCA9_3281</t>
  </si>
  <si>
    <t>-SKSYYQALYDYDPDEDDEDELALLAGQVIWVQEKCDGWLSGTGATGESGIFPANYVQLIP-</t>
  </si>
  <si>
    <t>bmDCA9_3282</t>
  </si>
  <si>
    <t>TQTRVCVALHD-PATNDDEGELNLAEGSIISVKEQVDEWCQGT-ATGNVGIFPHADVVVLVT</t>
  </si>
  <si>
    <t>bmDCA9_3283</t>
  </si>
  <si>
    <t>GTAYTVLTLWSYQAQADDSDELELSRGEMIEIVSSMDKWWRGTDATGKKGYFPANYVKEVAE</t>
  </si>
  <si>
    <t>bmDCA9_3284</t>
  </si>
  <si>
    <t>WGVAWDIALFDYDADEDDENELSLCKGHRVKNIEKRSEWW-GMYAEGLTGLFPANYVQIV--</t>
  </si>
  <si>
    <t>bmDCA9_3285</t>
  </si>
  <si>
    <t>DHLPHAIVLYDYDAAEDDDNNLELVKGDYVDLIEKSSDWWTGECATGEDGAFPANYVEKL--</t>
  </si>
  <si>
    <t>bmDCA9_3286</t>
  </si>
  <si>
    <t>DEGLNAIALYDYEAAGDDDKEISFKEG-KVTEINKPGTWWSGLTANGQSGLFPSNYCEILS-</t>
  </si>
  <si>
    <t>bmDCA9_3287</t>
  </si>
  <si>
    <t>RLGETAVALYDYEAQEDDDNDISFVEGQRITNVERTSDWWTGEYAVGQSGLFPANYVKLNE-</t>
  </si>
  <si>
    <t>bmDCA9_3288</t>
  </si>
  <si>
    <t>WNGEWATALYTYNGQ-DDAGDLVFPAGDKILAVERTNDWWTGCIARGRTGNFPANYVQRL--</t>
  </si>
  <si>
    <t>bmDCA9_3289</t>
  </si>
  <si>
    <t>EQAEIAVALYDFYGVEDDEGDWSFRAGDVIEIVSRTHDWWTGVCAGGQQGQFPANYVQLQSS</t>
  </si>
  <si>
    <t>bmDCA9_3290</t>
  </si>
  <si>
    <t>IAVCICTALYDYEGQEDDPGDLSFIKGDVIEILDDSVDWWYGESAHGVEGIFPSNYVSPT--</t>
  </si>
  <si>
    <t>bmDCA9_3291</t>
  </si>
  <si>
    <t>REQERVKAMYNYAIEEDDPTDLTFNKGDIIMAYDRSGDWWTGKLANGR-GIFPSNYVELV--</t>
  </si>
  <si>
    <t>bmDCA9_3292</t>
  </si>
  <si>
    <t>VGGEKAEAIYDYAGGQDDPNDLGFKTGDIIKKVDKSEDWWTGQ-ANGQEGIFPCNYVKLL--</t>
  </si>
  <si>
    <t>bmDCA9_3293</t>
  </si>
  <si>
    <t>EQCEWVEAIYDYSGAQDDAGDLFFSEGDPIVSTCTTSDWWTGELANGKCGVFPSSYVKLA--</t>
  </si>
  <si>
    <t>bmDCA9_3294</t>
  </si>
  <si>
    <t>PKVEQVTARYDFEGYADDAGDLSFCRGDVITITKRTDDWWTGEVARGRMGVFPASYVRLL--</t>
  </si>
  <si>
    <t>bmDCA9_3295</t>
  </si>
  <si>
    <t>LQLEYCEALYDYQAASDDSKDLSFKEGDRIVVLERTSSWLTGSIANGVTGLFPANYVKVT--</t>
  </si>
  <si>
    <t>bmDCA9_3296</t>
  </si>
  <si>
    <t>VQSMYVEALYD-MGQQDDSLDLSFKSGDDIVLVERIDEWVTGEVAGGSTGLFPASYVKMA--</t>
  </si>
  <si>
    <t>bmDCA9_3297</t>
  </si>
  <si>
    <t>CEFEMQ-ALYFWTTDDDDQGDLSFPKGDTITIVSRTDVWDTGRIANGF-GLFPANYVKLV--</t>
  </si>
  <si>
    <t>bmDCA9_3298</t>
  </si>
  <si>
    <t>ALEARIVAGWDWYAQEDDEGDLSFEKGEIIKIVKFTDNWWTGRVAKGKTGIFPANFVAEA--</t>
  </si>
  <si>
    <t>bmDCA9_3299</t>
  </si>
  <si>
    <t>EGVERAIALYDFDAVEDDDGDLPFKEGQIIRIISSS-KRWTGELANGRIGI-PANFI-IN--</t>
  </si>
  <si>
    <t>bmDCA9_3300</t>
  </si>
  <si>
    <t>DKTDREESLYDFYGIADDEGDLSFRKGQILEISKKTVDWWTGKLADGKEAQWPANYSRLI--</t>
  </si>
  <si>
    <t>bmDCA9_3301</t>
  </si>
  <si>
    <t>PHEICRKLLYDFDGCFDDEGDLSFKLGDEITVVQSTTEWWTTRLANGKEGEVPANYVGHL--</t>
  </si>
  <si>
    <t>bmDCA9_3302</t>
  </si>
  <si>
    <t>PPTECATTLYDFTAIADDDGDLSFTEGDVIEDVERVSDWWTGSVANGKEGQVPGNYPQLLI-</t>
  </si>
  <si>
    <t>bmDCA9_3303</t>
  </si>
  <si>
    <t>DSGEWVIALYDFSAEADDEGDLTMRTGQIILIIARISEWWTGNCANGKVKVNQGEFLFLLQ-</t>
  </si>
  <si>
    <t>bmDCA9_3304</t>
  </si>
  <si>
    <t>RGPETVAALYDFTAQADDSGDLAWKAGQVGLVVSKDDEWWTGELANGKEYIFHAHYVQIL--</t>
  </si>
  <si>
    <t>bmDCA9_3305</t>
  </si>
  <si>
    <t>GQGEYGEALYDYYAQMDDSGDLFFYAGQRIRL-EKTDIWYKGEFANGKNVIFPASFVEIR--</t>
  </si>
  <si>
    <t>bmDCA9_3306</t>
  </si>
  <si>
    <t>PLDEWCVALYDFESQEDDEGDLGFKKGERIEVLQKTNDWWTGRCAGNRQGQFPANFVKKE--</t>
  </si>
  <si>
    <t>bmDCA9_3307</t>
  </si>
  <si>
    <t>GGPERARALYDFVGQEDDEGDLPFNAGEVIEVTKKTTKWWTGKIAGGKEGVFPGNFVEEM--</t>
  </si>
  <si>
    <t>bmDCA9_3308</t>
  </si>
  <si>
    <t>PSFSAVISLYDFAGQADDAGDLSFQAGDVIEVTKKTTDWWTGKCADGKEGQFPGNFVCNIR-</t>
  </si>
  <si>
    <t>bmDCA9_3309</t>
  </si>
  <si>
    <t>PILEWVTALYDTAIQQDDAGDLSFKKGDMILVTEKTCDWFTGRAADGKKGLFPGNYVKRV--</t>
  </si>
  <si>
    <t>bmDCA9_3310</t>
  </si>
  <si>
    <t>PTGETVTALYDYTGQADDDGDLPFGKGDRIIVVIKTSDWWTGSLANGKYGQFPGNFVVLN--</t>
  </si>
  <si>
    <t>bmDCA9_3311</t>
  </si>
  <si>
    <t>PGLEQCIALYRYEFQDDDSGDLHFMAGDKIEIITKTNEWWTGRIAAGQEGQFPANHVQK---</t>
  </si>
  <si>
    <t>bmDCA9_3312</t>
  </si>
  <si>
    <t>PAPEKCRATYNYASQNDDTGDLTFAAGDIIEVTQKTDGWWTGRLANGTEGLFPNNEVLWL-Q</t>
  </si>
  <si>
    <t>bmDCA9_3313</t>
  </si>
  <si>
    <t>SAVGWVQAYFDFEDQQDDMGDLRFKKGDIIEVTSKESDWWFGSLANGKVGIFPAIFVFENRP</t>
  </si>
  <si>
    <t>bmDCA9_3314</t>
  </si>
  <si>
    <t>DGLHWVIALYDCQTAEDDST-LGFMKGNGIEVLEKA-TWWQGFTACRKVGWFESNYVEELLE</t>
  </si>
  <si>
    <t>bmDCA9_3315</t>
  </si>
  <si>
    <t>AVFFAAEALFPFQGTGDDFMDLWFKKGETIIVVEKSVGWWRGRIADGREGWFPSNYVRLA--</t>
  </si>
  <si>
    <t>bmDCA9_3316</t>
  </si>
  <si>
    <t>DSITRVLALYDSKAQWDDDSYLSFRKGEVITVLNKQSGWWQGECAGDRVGWFPSNYVTPLNV</t>
  </si>
  <si>
    <t>bmDCA9_3317</t>
  </si>
  <si>
    <t>P-IFFVVATYSFRSFEDDEGELSFDKGEIIEVVLREPNWY-GVLAKDAVGWFPSNYVWRVSP</t>
  </si>
  <si>
    <t>bmDCA9_3318</t>
  </si>
  <si>
    <t>TSPFFVEAKYKYQSYEDDNSCLNFR-GEIIEVIQQDPGWWDGRCAAGKRGWFPSNYVPALSM</t>
  </si>
  <si>
    <t>bmDCA9_3319</t>
  </si>
  <si>
    <t>SPTFFVRAGYDYRAQEDDASELSFNKGDVIEVLNQDPGWWDGTLASDKRGWFPSNYVTE-W-</t>
  </si>
  <si>
    <t>bmDCA9_3320</t>
  </si>
  <si>
    <t>RNANKVRALYDYDSTDDDASWLCFRKHDVIEVGNQLEGWWDGDLANDVAGWFPSNYVTPIEE</t>
  </si>
  <si>
    <t>bmDCA9_3321</t>
  </si>
  <si>
    <t>ASPKYVRALYDFEAEEDDYSLLSFKATDIITVHNQLPGWWDGELADGVRGWFPSNYVEEI-E</t>
  </si>
  <si>
    <t>bmDCA9_3322</t>
  </si>
  <si>
    <t>SSPFFVRALYDFTSDDDDPSALSFRRTDIIEVLKQLPGLWDGELADDRRGWFPSNYVHHITD</t>
  </si>
  <si>
    <t>bmDCA9_3323</t>
  </si>
  <si>
    <t>PQSFFCRALYDYNDQDDDQSSLSFRRGDIIEVLSQLPGTWDGVLANGKRGWFPSNYVAEIND</t>
  </si>
  <si>
    <t>bmDCA9_3324</t>
  </si>
  <si>
    <t>PSKFFVRALYDRSSTDDDPSSLSFRAGDIIEVLTQLPGLWDGLLAEARRGWFPSNYCQES-Q</t>
  </si>
  <si>
    <t>bmDCA9_3325</t>
  </si>
  <si>
    <t>AVQ-FVRALYDWAGSDDDSSSLSFRQGDIIEVLTQLPGWWDGLLAEWRRGWFPSNYYTTKHN</t>
  </si>
  <si>
    <t>bmDCA9_3326</t>
  </si>
  <si>
    <t>PPTMFCNANYNFNGQNDDQRSLSFRKGDVIEVLSQLSGWWDGLLAGERRGWFPSNYIEPMSG</t>
  </si>
  <si>
    <t>bmDCA9_3327</t>
  </si>
  <si>
    <t>VTAMIVIALYHYQATNDDATCLAFVAGDVISGLNKDVGWWDGLLAGLTRGWFPSNYVVDFEP</t>
  </si>
  <si>
    <t>bmDCA9_3328</t>
  </si>
  <si>
    <t>LGCDKVIALYDYTQDEDDSTCLTFVAGAQIEGLNRAKGWWDGVGA-NMRGWFPSNYVEPVSS</t>
  </si>
  <si>
    <t>bmDCA9_3329</t>
  </si>
  <si>
    <t>QDFEYVRAKFDFDSRIDDDTDLWFQPGDIIVVLNK-TGWWDGEIAPGRRGWFPSNYVKQTNS</t>
  </si>
  <si>
    <t>bmDCA9_3330</t>
  </si>
  <si>
    <t>KDSEYVLAMHDFPTENDDAYQLCFRPGQVIQVLSR-GGWWDGEIAGNKRGWFPSNYVIPIPE</t>
  </si>
  <si>
    <t>bmDCA9_3331</t>
  </si>
  <si>
    <t>VLKEIVPALHDFFPI-DDSTELAIRTGDVIHVLNRDAGWWDGMLAHGERGWFPSNYVEIIKE</t>
  </si>
  <si>
    <t>bmDCA9_3332</t>
  </si>
  <si>
    <t>VGSLDVVAMHDYSSEQDDAMELAFKEGDVITVLNRDPGWWDGELANGKRGWFPSNYVKKQDS</t>
  </si>
  <si>
    <t>bmDCA9_3333</t>
  </si>
  <si>
    <t>AFDKSVKAMHDYAFR-DDTTCLTFRAGDVINVLNRDPGWWDGELANGQRGWFPSNFVQPIDD</t>
  </si>
  <si>
    <t>bmDCA9_3334</t>
  </si>
  <si>
    <t>LTSEFVRALQDLDDEEDDETHLQFRAGLIIRVLNRNPGWWDGELADGRRGWFPSNFTIELQP</t>
  </si>
  <si>
    <t>bmDCA9_3335</t>
  </si>
  <si>
    <t>QVAPFVRALHDYASVDDDDTPLSFREGDIIRVLNQLDGWWDGELA-GRRGLFPSNYVTIISQ</t>
  </si>
  <si>
    <t>bmDCA9_3336</t>
  </si>
  <si>
    <t>GETLFIRAFFPYNSEDDDAWDLSFRRGDIINVTNQLEGQWDGELANGKRGLFPSNHVTIYHQ</t>
  </si>
  <si>
    <t>bmDCA9_3337</t>
  </si>
  <si>
    <t>PEKHLYRAMYNYMTQDDDEPTLSFYKSDIITVLNKDPGRWDGELANGQIGWFCSNYVSLIPD</t>
  </si>
  <si>
    <t>bmDCA9_3338</t>
  </si>
  <si>
    <t>PALFDVKALYDYSAQDDDNGHLSFSKGDIIEVCQKEVGAWDGKIAGSKIGWFPSNYVEEIST</t>
  </si>
  <si>
    <t>bmDCA9_3339</t>
  </si>
  <si>
    <t>KNKMIVKAVYDYDAQQDDISDLIFSKGDIITVDSQENGRWDGTCAGN-KGWFPSNYVEEIDP</t>
  </si>
  <si>
    <t>bmDCA9_3340</t>
  </si>
  <si>
    <t>bmDCA9_3341</t>
  </si>
  <si>
    <t>PEKPMVRAKFDFEADHDDDRELSFKKGEIIRIHVKEEGEWDGEKAG-RVGWKPSNFVEEKTV</t>
  </si>
  <si>
    <t>bmDCA9_3342</t>
  </si>
  <si>
    <t>GEGECVTALHDYDAVADDEGTLTFKRGDVITVVGKEHDWWTGCLAADRVGVFPSNFVDQQGG</t>
  </si>
  <si>
    <t>bmDCA9_3343</t>
  </si>
  <si>
    <t>RSKKRVFAK-DFTACSDDE-KLQLQRGDMLMITDISDTWWVG-LAGNKDGFAPANYCERVTH</t>
  </si>
  <si>
    <t>bmDCA9_3344</t>
  </si>
  <si>
    <t>LKRKKACALFDYTANSDDDDELSFMEGDMRTIFDTVDHWFKHEKAQGVKFLIPAAYVDVIFE</t>
  </si>
  <si>
    <t>bmDCA9_3345</t>
  </si>
  <si>
    <t>CKLVKARAMYGYTGGNDDADELSFTEGDLLNIVSKDEGWWKWELADGAVLLIPAAYVEDIEP</t>
  </si>
  <si>
    <t>bmDCA9_3346</t>
  </si>
  <si>
    <t>INEKKMKALYMYEA-NDDPDELSFQPGDIITIVAKTPNWWEGRLAADKVGIFPAAYVEPIVE</t>
  </si>
  <si>
    <t>bmDCA9_3347</t>
  </si>
  <si>
    <t>GGISKAKALYSYEAQNDDTDEKSFVEDDVLTIYKKDDGWWIGELANLVVGIFPANYVELIEE</t>
  </si>
  <si>
    <t>bmDCA9_3348</t>
  </si>
  <si>
    <t>VMYVRCKALYSYKAQNDDGGELSFSENDTITYSDSSGQWWKGSLAGGVAGIFPANYVERIE-</t>
  </si>
  <si>
    <t>bmDCA9_3349</t>
  </si>
  <si>
    <t>TQPERVKALYTYAAGEDDDDELPFSEGDVITNTDRLDDWWKGTIANGHSGIFPANYVELAEA</t>
  </si>
  <si>
    <t>bmDCA9_3350</t>
  </si>
  <si>
    <t>PKKRQARALY-YQADEDDANELSFRMGDLIQVCKEVDDWWSGVWARLRMGIFPAAYVELLAD</t>
  </si>
  <si>
    <t>bmDCA9_3351</t>
  </si>
  <si>
    <t>PQVITARALYEYEGQEDDDNDLSFKEGDIIKDGEFVDTWYSGHGADNKVGLFPGNYVEALL-</t>
  </si>
  <si>
    <t>bmDCA9_3352</t>
  </si>
  <si>
    <t>SGRPTARALYDYEASEDDDNFLSFKEGEIIDLNEEVDEWLGGQSAMGKAGLFPSNYVFII--</t>
  </si>
  <si>
    <t>bmDCA9_3353</t>
  </si>
  <si>
    <t>AQASYYTALYDFAAQNDDDSDLSFWKGDPISIHQKADGWYRGTLALGKTGIFPQNYVQEL--</t>
  </si>
  <si>
    <t>bmDCA9_3354</t>
  </si>
  <si>
    <t>APSYVVKALYDYDAQADDENELSFKTGDTIDVLDDEDEWETGRLANGKTGKLPDNYVQLNMG</t>
  </si>
  <si>
    <t>bmDCA9_3355</t>
  </si>
  <si>
    <t>PAVKVVKALYHYPAQADDEGELSFDHGDFFYVKANIDNWYEGRPATGKKGMFPSNFGEVLTL</t>
  </si>
  <si>
    <t>bmDCA9_3356</t>
  </si>
  <si>
    <t>PGYPVIIALYDYAATGDDPGDLSFKTGDFIVPIEKNDEWYEGKCATNLTGMFPVNYPQEPQH</t>
  </si>
  <si>
    <t>bmDCA9_3357</t>
  </si>
  <si>
    <t>PNKKYGRALYDYKSQDDDEKCLSFHKGDFIAVVKEVEDWYEGCLATGKQG-FPSNFFTEFTK</t>
  </si>
  <si>
    <t>bmDCA9_3358</t>
  </si>
  <si>
    <t>VSKKVVKAGHDLHGENDDCSELSFRKGDKITVLNEVVDWWEGELADGRRGLFPSNYIYPVDH</t>
  </si>
  <si>
    <t>bmDCA9_3359</t>
  </si>
  <si>
    <t>QGKKLVKALFDFSGSNDDPSDLSFCAGDLITVLNEVCAQWTGELASGKRGLFPSNYTEPVLP</t>
  </si>
  <si>
    <t>bmDCA9_3360</t>
  </si>
  <si>
    <t>QMKKVVRAKFDFRGQSDDGD-LSFDVGDIIIVMNE-AGMWMGEVARGRRGLFPVPYTEYISK</t>
  </si>
  <si>
    <t>bmDCA9_3361</t>
  </si>
  <si>
    <t>PVTKKVRALYDFAGTLDDDELLSFETGDIIAVFEEVIDWWQGECANGNRGLFPKNGTESVCA</t>
  </si>
  <si>
    <t>bmDCA9_3362</t>
  </si>
  <si>
    <t>ASRVRVRALYDFMAQEDDSDELSFKAGDEIAVIIEKLGWWMGELANGKSGLFPSTPTESLS-</t>
  </si>
  <si>
    <t>bmDCA9_3363</t>
  </si>
  <si>
    <t>ESAVQVRALYDFRAHGDD-DELPFREGERITIVREFKGWLDGELARGRTGLFPAAFTEDVQV</t>
  </si>
  <si>
    <t>bmDCA9_3364</t>
  </si>
  <si>
    <t>QPVAKARALYLYEGETDDDPCLSFDEGDIIEHLRIVDEWWQGRLAAGEPGHFPSNYVELQEP</t>
  </si>
  <si>
    <t>bmDCA9_3365</t>
  </si>
  <si>
    <t>GNKPTAEALYDQDQDDDDPSDLSFSKHEIVEIVKKTADWWYGLMADGKKGIFPYNYVKLI--</t>
  </si>
  <si>
    <t>bmDCA9_3366</t>
  </si>
  <si>
    <t>WKIQSAVAQYDPEAQDDDYGDLSFQKNRVIEIVSKTQDWWQGSIAFGVVGLSPGNYVQQL--</t>
  </si>
  <si>
    <t>bmDCA9_3367</t>
  </si>
  <si>
    <t>PQVEQVVALYDFEGQEDDAGDLSFFANDVIEFVNRTMDWWRGRHADNQEGQFPGNYVKQL--</t>
  </si>
  <si>
    <t>bmDCA9_3368</t>
  </si>
  <si>
    <t>CQPERVVWLYPFEAQIDDEGDLSFRANEVIWAQDRSLDWWQGRLANGRSGLFPANFVELLD-</t>
  </si>
  <si>
    <t>bmDCA9_3369</t>
  </si>
  <si>
    <t>ECGERVELLYDYDSCIDDEGDLSFRRGDVIEVISREQMWWDGVLADGLRGLFPAWFVMAL--</t>
  </si>
  <si>
    <t>bmDCA9_3370</t>
  </si>
  <si>
    <t>PCDEQVTALYDYESRDDDEGDVSFQMGQVITVTERESDWYTGTVADGRTGVFPVVFVKPL--</t>
  </si>
  <si>
    <t>bmDCA9_3371</t>
  </si>
  <si>
    <t>EAGEWVRALYDYTSGADDPGDEVMKEGQLILVTERQSSWFTGEIADGRTGQFPANYVQFA--</t>
  </si>
  <si>
    <t>bmDCA9_3372</t>
  </si>
  <si>
    <t>PEGEWAIAVYDYNSAEDDPGDLYLNEGERITVTQKIDDWYTGEIARGRSGLFPANYVEKV--</t>
  </si>
  <si>
    <t>bmDCA9_3373</t>
  </si>
  <si>
    <t>PEGERAEALYDYTSNEDDAGELDLNEGAIVAVTERTEGWIGGEVANGKVGIFPASYFEVL--</t>
  </si>
  <si>
    <t>bmDCA9_3374</t>
  </si>
  <si>
    <t>QSAENVEALYDYQA-EDDLGELDLFAGDIIDVMSKVDDWWTGKVARGDTGIFPATYVEKL--</t>
  </si>
  <si>
    <t>bmDCA9_3375</t>
  </si>
  <si>
    <t>SDEERVD-LYDFVAQRDDSDELSFKQGDIILVWAKEYGWWCGKPAFGRTGVFPNDYVEPI-I</t>
  </si>
  <si>
    <t>bmDCA9_3376</t>
  </si>
  <si>
    <t>KATEKVWVLYDFEAVNDDPDELSLKKGEVIMVLSKTSDGWLGEIAKGQTGIFPENYVERVEQ</t>
  </si>
  <si>
    <t>bmDCA9_3377</t>
  </si>
  <si>
    <t>GKGETAVALYDFESLEDDHGDLHLTENERINDIEMKDDWWWGCVASGRDGLFPASYVEVNED</t>
  </si>
  <si>
    <t>bmDCA9_3378</t>
  </si>
  <si>
    <t>GEGNTALALYDYEKAEDDENELTFDAMQLITHITRIDGWWLGELANGQQGPFPSNYVEEQE-</t>
  </si>
  <si>
    <t>bmDCA9_3379</t>
  </si>
  <si>
    <t>SGGRRARALYDYEKWEDDSNEDSFKEGDVITGIEMVDDWWGGTNASGPTGLFPANYVE-LT-</t>
  </si>
  <si>
    <t>bmDCA9_3380</t>
  </si>
  <si>
    <t>SDGHVAVAEYDYEKAEDDDNEINFREGATIVDIEAVDDWWQGECASGNMGLFPANYTELKT-</t>
  </si>
  <si>
    <t>bmDCA9_3381</t>
  </si>
  <si>
    <t>WAGRTATASYDYENAEDDDSEIAFSEGAKIYDIEFPDGWWSGTNASGKSGLFPENMVELNK-</t>
  </si>
  <si>
    <t>bmDCA9_3382</t>
  </si>
  <si>
    <t>QNGLVARALYDYEAAEDDDNELSFWEGDIIVNIEAVDDWWSGKGADGDVGLFPANQVELVQ-</t>
  </si>
  <si>
    <t>bmDCA9_3383</t>
  </si>
  <si>
    <t>DSECRARALYDYEADEDDENELSFAEGEIIDVLDQVDVWWSGRKARGHVGIFPSNFQELLL-</t>
  </si>
  <si>
    <t>bmDCA9_3384</t>
  </si>
  <si>
    <t>PKLIQAEALYAYTADDDDRVDLSFCKGEVGDIEDRTGKWWEGRKADGGYGIFPSNRLQIC--</t>
  </si>
  <si>
    <t>bmDCA9_3385</t>
  </si>
  <si>
    <t>QYTQRAQALYKYTGDDDDPSNLSFSKGEVLEISDESGKWWQARKAVGEDGFVPSNLLQKL--</t>
  </si>
  <si>
    <t>bmDCA9_3386</t>
  </si>
  <si>
    <t>PRGYRAKALYDYDGDEDDPTEISFGKGEWLDILDTSGKWWQARKADGEKGLAPSNYLELS--</t>
  </si>
  <si>
    <t>bmDCA9_3387</t>
  </si>
  <si>
    <t>EETYRARALHAFDPDTDDPEELSFKKGEILDIYDKSGKWWQAKKADGRVGNAPSNYLGLE--</t>
  </si>
  <si>
    <t>bmDCA9_3388</t>
  </si>
  <si>
    <t>CSSYKALALAAYDTDDDDPNELIFSKGEVLDIVDKSQKWWRAKKAAGVEGWAPSNYLQEL--</t>
  </si>
  <si>
    <t>bmDCA9_3389</t>
  </si>
  <si>
    <t>PFNGQVRALYPYNANNDDP-EASFEKGDILDIVDDSHKWWQAQKANGQTGHAPSNYPQLF--</t>
  </si>
  <si>
    <t>bmDCA9_3390</t>
  </si>
  <si>
    <t>HGAVQASALYDYTAAADDAAEVSFAKGDVMTIVDKSDKWWKIRLA-GRTGNAPSNYLQIW--</t>
  </si>
  <si>
    <t>bmDCA9_3391</t>
  </si>
  <si>
    <t>KGVSRARAVYTYDADQDDSGECSF-KDDIEVVIDKSDRWWDVRRADGADGLAPSNYLEAG--</t>
  </si>
  <si>
    <t>bmDCA9_3392</t>
  </si>
  <si>
    <t>CTVYRARALYAYVAVDDDPWELSFKKGDILDVVDRSGRWWPYR-ADGRTGIAPSNYVELT--</t>
  </si>
  <si>
    <t>bmDCA9_3393</t>
  </si>
  <si>
    <t>FTGYQARALYIYRADDDDSYELSFNEGDILDITDTSGKWWTARTAIGVYGIYPANYLELL--</t>
  </si>
  <si>
    <t>bmDCA9_3394</t>
  </si>
  <si>
    <t>WEPVKARALYSYDADQDDAGEISFNEGDVLLISDMSGKWWTQRSANGVEFIAPAAYLELM--</t>
  </si>
  <si>
    <t>bmDCA9_3395</t>
  </si>
  <si>
    <t>ENYVRAKALYDYYAGTDDEDEISFLEGDVLDESDKSSDWWQARKADGVEAIRPAAYLENL--</t>
  </si>
  <si>
    <t>bmDCA9_3396</t>
  </si>
  <si>
    <t>EYIYSAKALYQYYADDDDAEEISFAEGDILLQLDASYDWWQARKADGVEFIAPANYLETL--</t>
  </si>
  <si>
    <t>bmDCA9_3397</t>
  </si>
  <si>
    <t>LEPQKAKALYAYTGDDDDADELSFAEGDILSIVDSSGDWWKFAQANGVVFIVPANYLELVE-</t>
  </si>
  <si>
    <t>bmDCA9_3398</t>
  </si>
  <si>
    <t>LTPPKAKAMYPFAGDNDDPDELSFAEGDIISIVDKSDDWW-MEQAAGVVFIVPANYLTLVQD</t>
  </si>
  <si>
    <t>bmDCA9_3399</t>
  </si>
  <si>
    <t>IHPQKAKAKYPFAGGNDDEEELPFSEGEILTIVDQSDRWWKAEQAVGVVFIVPAAYVEQVKA</t>
  </si>
  <si>
    <t>bmDCA9_3400</t>
  </si>
  <si>
    <t>PA-VTAKHMY-INGDNDDPEELSFAEGEILTIIDKEDLWWKASPAAGVGGLAPAAYLELQ-G</t>
  </si>
  <si>
    <t>bmDCA9_3401</t>
  </si>
  <si>
    <t>FTWKKAKAQYDYARNTDDDGELDLVEDEELTVYDHNDEWWRVRNANGVAGLVPANYDSIILT</t>
  </si>
  <si>
    <t>bmDCA9_3402</t>
  </si>
  <si>
    <t>GVVRYAKALYGYTAQGDDEEELYLTEGERLSLTDTTDEWWLVEPADGIAGYVPSNYQQLDEE</t>
  </si>
  <si>
    <t>bmDCA9_3403</t>
  </si>
  <si>
    <t>LNQPSAIALYDYNAWWDDADELNFKEGTTIVQIEKDDGWWHFRVAMGEAGLLPSNYVQNTC-</t>
  </si>
  <si>
    <t>bmDCA9_3404</t>
  </si>
  <si>
    <t>EGGFNPVAIYDFLGSNDDEDELSIKEGQTIEVIEEDLGWWT-R-ANGKTGLFPSSY-K-VYE</t>
  </si>
  <si>
    <t>bmDCA9_3405</t>
  </si>
  <si>
    <t>YPREYVLA-HDFTSCNDDATCLGMRAGQVI-VLERDDGWSFNELARGRRGWAPSNYDSAYNV</t>
  </si>
  <si>
    <t>bmDCA9_3406</t>
  </si>
  <si>
    <t>SDEEYVLVLHDFSSESDDPSQLAGGAGQVVHVTNRDKGTWDVELADGGRKWVPASYVTPYDG</t>
  </si>
  <si>
    <t>bmDCA9_3407</t>
  </si>
  <si>
    <t>FKCPY-HAMHDFIASSDDGAVLSARAGQHVHVINMDSGFWDVELASAQRAWVPTNYTEPTDG</t>
  </si>
  <si>
    <t>bmDCA9_3408</t>
  </si>
  <si>
    <t>QSYKVVKALYDFTHSNDDADLLTVSAGDIVMVLNEDRGQWQMELADGGRGWVPTCYTEELTV</t>
  </si>
  <si>
    <t>bmDCA9_3409</t>
  </si>
  <si>
    <t>TWQTKALVLYIFNAASDDPNELHAYADEKVHLIIMDDQWQDGEDAHGRIGLIPASYVSARSF</t>
  </si>
  <si>
    <t>bmDCA9_3410</t>
  </si>
  <si>
    <t>SNSRKAVIRFIFNKKSDDPDELSVKWGQILYLELEDDGWVKCGDASQSSGLVPACMVQFTDR</t>
  </si>
  <si>
    <t>bmDCA9_3411</t>
  </si>
  <si>
    <t>ESSIVGWVIFDFVATSDD-SELAEWIGRVVHHIEEDGGWEKAAIAGNK-GLVPENGISFVSM</t>
  </si>
  <si>
    <t>bmDCA9_3412</t>
  </si>
  <si>
    <t>bmDCA9_3413</t>
  </si>
  <si>
    <t>NNRTKARDLVEFFQMSDDDDELAVNVGDLVVIIRADKGWAMIKSANGFEGVVPAVEIDIGHQ</t>
  </si>
  <si>
    <t>bmDCA9_3414</t>
  </si>
  <si>
    <t>SGQPPYRVIEHFNPQIDDWNELELKAGDLVKLLKCGDNWGL-ISAHQQNGYFPRSGIDYLVD</t>
  </si>
  <si>
    <t>bmDCA9_3415</t>
  </si>
  <si>
    <t>LGNSRMIVKGNKKPCNDDESHLELKVGDTVNLEKV-SHQYYGENATGDKGIFPASFVSFIEY</t>
  </si>
  <si>
    <t>bmDCA9_3416</t>
  </si>
  <si>
    <t>KYLRHETADYDFSPQNDDSDQLFLKVGDLVAKLREVDNDCFGTNATGQIGSFPITWVQVIEC</t>
  </si>
  <si>
    <t>bmDCA9_3417</t>
  </si>
  <si>
    <t>CPIFNSYAIHPYDPTNDDPDAIKIQPGDFIYVTVIDEGQYEGFNATGRAGMFPKTFVEWVGK</t>
  </si>
  <si>
    <t>bmDCA9_3418</t>
  </si>
  <si>
    <t>SFTFRVKCGYGYTGKQDDSDLVTFNLDDIISVQSKETDAVKGKCANGKVGLFPTTFVECDTF</t>
  </si>
  <si>
    <t>bmDCA9_3419</t>
  </si>
  <si>
    <t>SVSYFDRARYAYQMT-DDDEHIYFPAVAIIKVTTRVGDELDGFYANGFQGLFPRCYVVDADR</t>
  </si>
  <si>
    <t>bmDCA9_3420</t>
  </si>
  <si>
    <t>SNFSKARAEYDYHKTVDDMDELTFSENDTKSDIEFLDSFTKGLLANGKYGMFPLYYVELIES</t>
  </si>
  <si>
    <t>bmDCA9_3421</t>
  </si>
  <si>
    <t>DQGVFARALYDYQDMEDDEGLLNFDTSDIISHISSVDEWWRGTIADGRTGMFPAPYVELLP-</t>
  </si>
  <si>
    <t>bmDCA9_3422</t>
  </si>
  <si>
    <t>AAGVRVRALYDFEGPGDDDGKLRFDENCEIVAWHMVDNWWLGEGARGISGLFPETYVEIVEP</t>
  </si>
  <si>
    <t>bmDCA9_3423</t>
  </si>
  <si>
    <t>EQGRVVRALSDYEAMEDDDDSLGERERVHITVILEVEDWWSGTYARGRCGMFPMTYVEAIAT</t>
  </si>
  <si>
    <t>bmDCA9_3424</t>
  </si>
  <si>
    <t>GHVSKVKALFGYTGQEDDLGDLSFSEIYIITAF-QTDDWWTGKVAHGQLGIFPGNYVELIDG</t>
  </si>
  <si>
    <t>bmDCA9_3425</t>
  </si>
  <si>
    <t>PPVEQVRALYAYNQQADDKGDLSFSKP-VIEVVFNMNEWWCGRVARGKEGGFPGNYVELVGS</t>
  </si>
  <si>
    <t>bmDCA9_3426</t>
  </si>
  <si>
    <t>PEIEYVKALYDYMPQADDEGDLSFLADDCIRVYSK-EDWWTGNLANGVQGVFPGNYELITT-</t>
  </si>
  <si>
    <t>bmDCA9_3427</t>
  </si>
  <si>
    <t>IQVEYVRALYDYRSQADDPGDLSFQECDIMEVSVKKGDWWTGTLANNKRGIFPGNYVQEI--</t>
  </si>
  <si>
    <t>bmDCA9_3428</t>
  </si>
  <si>
    <t>SILETCYALYDYEAQEDDMGDLSFAPGDVIEVTVRSTDWWTGRLANNRIGVFPGNYVQPV--</t>
  </si>
  <si>
    <t>bmDCA9_3429</t>
  </si>
  <si>
    <t>PRQDRVIALYDYQAQEDDYGDLSFRKGDIISVTERTDDWWTGKIAGGHEGIFPANYVQKL--</t>
  </si>
  <si>
    <t>bmDCA9_3430</t>
  </si>
  <si>
    <t>AVPNYVIAIYDYDAQEDDAGDLSFRDGDVITC-DRSDDWWTGELANDREGTFPANRVQGI--</t>
  </si>
  <si>
    <t>bmDCA9_3431</t>
  </si>
  <si>
    <t>NEEEHCNALYDFQAEADDAGDLSFKTGDVIVLTQRQTNWLTGRLANGKTGTFPANYVQVD--</t>
  </si>
  <si>
    <t>bmDCA9_3432</t>
  </si>
  <si>
    <t>LKESYVHALYPFLAEQDDPGDCSFNADDIILLDCKNEGWWKGRLAGDKDGIFPNSYVKAL--</t>
  </si>
  <si>
    <t>bmDCA9_3433</t>
  </si>
  <si>
    <t>WWIIQVLALYDFQAEQDDPGDASFRKGDIITIIKKTGKWWQGQ-AGNKQGEFPNNFVQVL--</t>
  </si>
  <si>
    <t>bmDCA9_3434</t>
  </si>
  <si>
    <t>NGYYYARALYDTKAQQDDDGDLSFYTGDIIVVTKLKTEWWEGELAIGTHGIFPVNFVQLV--</t>
  </si>
  <si>
    <t>bmDCA9_3435</t>
  </si>
  <si>
    <t>PFVAQAKALYNYEGDDDDKGDLSFAHGDVIEIVKKTNEWWTGKCAHGQTGIFPANYVQVI--</t>
  </si>
  <si>
    <t>bmDCA9_3436</t>
  </si>
  <si>
    <t>PKVERATAVYDYEAQEDDQGDLSFKAGDVIEIVEKDTEWWTGKGANGKEGLFPTNYVSLL--</t>
  </si>
  <si>
    <t>bmDCA9_3437</t>
  </si>
  <si>
    <t>PQVQSVEALYDYAAQEDDNGDYSFKAGDRIEIVERTLDWWTGKCANGRQGSFPGNYVEKLSS</t>
  </si>
  <si>
    <t>bmDCA9_3438</t>
  </si>
  <si>
    <t>PAAQWCTALYDWIAQEDDPGDLPFKTGDRIEIVMKTKDWWTGRIAHGRQGQFPGNYVQVQ--</t>
  </si>
  <si>
    <t>bmDCA9_3439</t>
  </si>
  <si>
    <t>PPPETCTALYDFDAQQDDAGDLSFKAGDMIYIVKKTNDWWTGRLANGRQGVFPGNYVQVL--</t>
  </si>
  <si>
    <t>bmDCA9_3440</t>
  </si>
  <si>
    <t>PGVETATALYDFVGQQDDAGDLSFKAGDVIEIIQKTSEWWTGSLANGRQGVFPGNYVMLKSS</t>
  </si>
  <si>
    <t>bmDCA9_3441</t>
  </si>
  <si>
    <t>GQGETATALYDYDGQADDEGDLGFSAGDVIEIVQVTDDWWTMGIADGRQGQVPANYKELQ--</t>
  </si>
  <si>
    <t>bmDCA9_3442</t>
  </si>
  <si>
    <t>PKFPTATALYDYDGTADDPGDLYFSTGDVMEIVDRTNDWWTAKCAHGAEGQ-PANYNEMV--</t>
  </si>
  <si>
    <t>bmDCA9_3443</t>
  </si>
  <si>
    <t>ADVETCTALYDYHAQADDSGDLSFRKGDRIEIVTETNDWWTCKIANGKQGVIPGNYAQANFW</t>
  </si>
  <si>
    <t>bmDCA9_3444</t>
  </si>
  <si>
    <t>PGAQVLRALWDIQGQADDGGDLSFSTGDIIEIVTRTKDWATIRLASEKQGLGPGNYVVLILP</t>
  </si>
  <si>
    <t>bmDCA9_3445</t>
  </si>
  <si>
    <t>PQLELVTALWDFNAQADDEGDLSFSAGDIIEIVASTNDWWTGTCATGRQGQFPGFFQQRAVI</t>
  </si>
  <si>
    <t>bmDCA9_3446</t>
  </si>
  <si>
    <t>PPLEYVTALYDYNAQADDEGDLSFRAGDIIEIVTRLDEWWDGRVANGRQGQFPGTFVQNIQK</t>
  </si>
  <si>
    <t>bmDCA9_3447</t>
  </si>
  <si>
    <t>PETEYVTALYDYEAQADDEGDLNIRANDQIECVTRTSDWWTGHNATYRQGQFPGNYMKLKQ-</t>
  </si>
  <si>
    <t>bmDCA9_3448</t>
  </si>
  <si>
    <t>KQGEEVVVLYDIAAQADDEGDLSIKAADMIEIVQRTTEWWTGKNADGKQGQFPGTYVKKR--</t>
  </si>
  <si>
    <t>bmDCA9_3449</t>
  </si>
  <si>
    <t>SGGELCTALYDYEASEDDSGDLRLRATVRITCTQK-SGWWTGEYADGRQGVFPATYVSKLN-</t>
  </si>
  <si>
    <t>bmDCA9_3450</t>
  </si>
  <si>
    <t>GEGQRAVAAYDYEANRDDADELSLKVGYRIMYSEKMSGWNHGTNARGQTGLFPGNYVYNVD-</t>
  </si>
  <si>
    <t>bmDCA9_3451</t>
  </si>
  <si>
    <t>TSKKKAIVFYDYTADHDD-DEVNDKKGDTIVITDYETGWWCGTFATGKEGMFPAAYVKPCPS</t>
  </si>
  <si>
    <t>bmDCA9_3452</t>
  </si>
  <si>
    <t>APPTRAITHHQFQATEDDAGHCVYSKTSVITVTVKMSDWWRGTFAKGKEGIFPANYVELIPC</t>
  </si>
  <si>
    <t>bmDCA9_3453</t>
  </si>
  <si>
    <t>EGVEKATALYLFQATPDDAKKLSIREGDDIEVLSQNEEWWCGKLANGEEGSFPANYVESIND</t>
  </si>
  <si>
    <t>bmDCA9_3454</t>
  </si>
  <si>
    <t>FITVYVRALYDCTIPKDDNDELSFKFGDIINVLLKSEEWWVGECADGGHGSFPANYVEVIYT</t>
  </si>
  <si>
    <t>bmDCA9_3455</t>
  </si>
  <si>
    <t>AYVVQVRAFYDVNAQQDDETELSFQKGDIIDVTQKEAGWWKGK-AHEHPGWFPENYVEPIPS</t>
  </si>
  <si>
    <t>bmDCA9_3456</t>
  </si>
  <si>
    <t>PPRVRVRALHDFDTQDDDPTELSFHRTDIIEVRVKEEGWWRLSLARGRSGWKPWNYTTPVPV</t>
  </si>
  <si>
    <t>bmDCA9_3457</t>
  </si>
  <si>
    <t>PSKHHKVALFDFNGVNDDTDELSFKKNEILEVLQKDEGWWLG-LADGKRGWAPSNYTRPVRH</t>
  </si>
  <si>
    <t>bmDCA9_3458</t>
  </si>
  <si>
    <t>SSREQPRALYDYEGSDDDMSEVSLKDDKTVDVINKDDGWWYVRKANGWSGWVPSNYLTYVDD</t>
  </si>
  <si>
    <t>bmDCA9_3459</t>
  </si>
  <si>
    <t>PPIGRQRALYDYTAADDDPTEISLEMDDVIEVVEENQDGWLE-MANGFTGLAPSNYLQLISD</t>
  </si>
  <si>
    <t>bmDCA9_3460</t>
  </si>
  <si>
    <t>PMLLIAKVLYDYMGSDDDPSSYSFSANEILQIVTKLNGRWMAECAKGKRGWFPINYNDYIDP</t>
  </si>
  <si>
    <t>bmDCA9_3461</t>
  </si>
  <si>
    <t>IQTPLYKALYDYEAQFDDTNELSIKEGIILWSAEKEGGWLVVKNALTKSGEVPSNYINIAQP</t>
  </si>
  <si>
    <t>bmDCA9_3462</t>
  </si>
  <si>
    <t>KKRYLAVALYDYDATGDDPSELTFKAGEVLEILDDDVGWWVCVNAAAKTGYVPSAYVEELFT</t>
  </si>
  <si>
    <t>bmDCA9_3463</t>
  </si>
  <si>
    <t>KSEQVVVALYDPNAQVDDEEEVSLNKGESLVLLDDQHGWWAAKNATVQFGYIPSNYVEKMGQ</t>
  </si>
  <si>
    <t>bmDCA9_3464</t>
  </si>
  <si>
    <t>NSPPVYRA-YEFKAQQDDQGEMSFAKNEPLEILDKTQVCWLAKVADGLKGVAPCNYLELNPQ</t>
  </si>
  <si>
    <t>bmDCA9_3465</t>
  </si>
  <si>
    <t>TVFEKNKALYCYVASDDDPNGLPTKKDDMLRVLDKMEQWWLAQHAMGWVGLVPRTYIVPEIE</t>
  </si>
  <si>
    <t>bmDCA9_3466</t>
  </si>
  <si>
    <t>PEFSEAKALYDLTAANDDDEELRMKENEILTVVDSEEEWWKAELAAGSIGLVPASYIKLLSL</t>
  </si>
  <si>
    <t>bmDCA9_3467</t>
  </si>
  <si>
    <t>QPVATAKALYDYDESSDDPIELMIQEDDQLTVIDT-EDWWKCEGAYGKVGCVPAAYLEENDE</t>
  </si>
  <si>
    <t>bmDCA9_3468</t>
  </si>
  <si>
    <t>DEPFKAKALYSYEGSSDDPQELPFKEGVILSVHDDSEDWWKGEQADGKVFIVPANYLQLFEE</t>
  </si>
  <si>
    <t>bmDCA9_3469</t>
  </si>
  <si>
    <t>SESCKAKALYDYTGGIDDADELPFKEGDVLSIVDRSEDWWKAENAHGVVFIVPAAYPELQEA</t>
  </si>
  <si>
    <t>bmDCA9_3470</t>
  </si>
  <si>
    <t>SFSHKAKALYTYMGGNDDADELSFEENDMLSIVDKSEDWWKAERAGGVVFIVPAAYLEIVEE</t>
  </si>
  <si>
    <t>bmDCA9_3471</t>
  </si>
  <si>
    <t>G-DLKAKALYDYAADEDDLDELSFDEGDVLYIVDKEEDWWKARQAGNTVFIVPANYLEVVEA</t>
  </si>
  <si>
    <t>bmDCA9_3472</t>
  </si>
  <si>
    <t>DATPVAKALYDYEAAQDDPDELSFKEDAILTIVDVSDDWWKAGQAAGKIFLVPAAYLEVTQK</t>
  </si>
  <si>
    <t>bmDCA9_3473</t>
  </si>
  <si>
    <t>PIRPGGTALYDYEADGDDMIELSFAEGEVLMIVDRQEGWWLAFNADGMQGFVPSNYLELWDA</t>
  </si>
  <si>
    <t>bmDCA9_3474</t>
  </si>
  <si>
    <t>AEKECQGALYDYTADGDDGEDISFTKGELLSVYDD-SDWWQVRKADGREGFVPSTYLERFDG</t>
  </si>
  <si>
    <t>bmDCA9_3475</t>
  </si>
  <si>
    <t>SKKSQAKAMFDYEAKNDDLEETKLGEGSVVGVYDSHDSWWLVEAASGKLGIVPANYVETDPS</t>
  </si>
  <si>
    <t>bmDCA9_3476</t>
  </si>
  <si>
    <t>PDHIVSRAKFAYARSFDDKEEFSPAEDCEHTKADKSGDWWLVATADGTTGLAPSNYTEVVQS</t>
  </si>
  <si>
    <t>bmDCA9_3477</t>
  </si>
  <si>
    <t>DFEVRARALPSYELG-DDPEEWRFVEGEMLTISDTSGDWWNAEKADGTIGFVPSNYQHLVF-</t>
  </si>
  <si>
    <t>bmDCA9_3478</t>
  </si>
  <si>
    <t>DQKIKAKALYAYDGDEDDEGEKCFSENEQLDIYMMEGDWWQAENANGREGIVPENYLRRL--</t>
  </si>
  <si>
    <t>bmDCA9_3479</t>
  </si>
  <si>
    <t>AQEVMARALYDYDGMNDDETAGHFQEDATLEIYDK-EDWWKVRMAGGVSGWVPANYHIELKV</t>
  </si>
  <si>
    <t>bmDCA9_3480</t>
  </si>
  <si>
    <t>PGISRVTALYDYNAIADDPGDLSMHEDFVLEVGDKSSDWWLVQNASGLVGYAPRNYLSGTQ-</t>
  </si>
  <si>
    <t>bmDCA9_3481</t>
  </si>
  <si>
    <t>RPTSVVIALYDYAAR-DDGEELSKKED-VLNVMDTA-DWWLVKYAKGTAGYSPSNYVKPADE</t>
  </si>
  <si>
    <t>bmDCA9_3482</t>
  </si>
  <si>
    <t>GHSHRVRSLYDYDAQTDDSEEVTFPEEAELIEYDSKNDWWLNGAA-NKFGFEPSSYVEEQED</t>
  </si>
  <si>
    <t>bmDCA9_3483</t>
  </si>
  <si>
    <t>PSFPNVKALYDYNAQNDDEDDLTFSEMAILTEVDHEDEWWAAKWAGGQSGLVPVAYVEILPE</t>
  </si>
  <si>
    <t>bmDCA9_3484</t>
  </si>
  <si>
    <t>AIGVYRRALYDYEGETDDDEELSFKEGDVLCIIDDTDWWWKAEMAAGRNGLVPTNYVEVL-D</t>
  </si>
  <si>
    <t>bmDCA9_3485</t>
  </si>
  <si>
    <t>EVLQQADALYDNAAQQDDSNELSFTKDDLLLVFDTSTEWWLAENAHGQTGIVPSNYVTTIMD</t>
  </si>
  <si>
    <t>bmDCA9_3486</t>
  </si>
  <si>
    <t>EFVDVAIALYDYVAQTDDQTELSLKKDVVLLVFD-EDLWWLV-EAGTEYGWIPSNYFEMADS</t>
  </si>
  <si>
    <t>bmDCA9_3487</t>
  </si>
  <si>
    <t>PAIERVIMLYDYAAQSDDAGELSKKEDEVLEIIDK-YEWWLVMNASSMEGFVPSNYVEEKAA</t>
  </si>
  <si>
    <t>bmDCA9_3488</t>
  </si>
  <si>
    <t>KHIRTVRNMYDYEATNDDDRELTFQEDNVLDVDDVKDEWILASSAEGEVGLVPVTYVEGDED</t>
  </si>
  <si>
    <t>bmDCA9_3489</t>
  </si>
  <si>
    <t>VKMSWVRRLYDFEAPNDDEWELGVKEGEILYIRDQEDNWW-AVNARGNSGIIPSAYVEAWKE</t>
  </si>
  <si>
    <t>bmDCA9_3490</t>
  </si>
  <si>
    <t>IVAEIVTQYYPFAPNNDDEDELPLQEGEDLKACSFPDGWIVALNALCTIGLIPSNYVEYWGF</t>
  </si>
  <si>
    <t>bmDCA9_3491</t>
  </si>
  <si>
    <t>EKPIPAKWVYAFDASADDPNELSDESGELLHVLDVLGKWWLARRALGQNGLVPSNYVQLY--</t>
  </si>
  <si>
    <t>bmDCA9_3492</t>
  </si>
  <si>
    <t>IEAIKARVLYAYTAAIDDPNELTQNKGEALDILDQTGKQWKARKASGSVGIAPSNYLELL--</t>
  </si>
  <si>
    <t>bmDCA9_3493</t>
  </si>
  <si>
    <t>MEQPIAEVLYTYEQREDDPNELSRQKGEVLDITDKSGKWWRAEKADGTSGIAPSNYLQLL--</t>
  </si>
  <si>
    <t>bmDCA9_3494</t>
  </si>
  <si>
    <t>LEPYTATALYEYQKDDDDPNELYFKEGELLEIVDNSGKLWQAEKADGDVLIAPSNYLQLV--</t>
  </si>
  <si>
    <t>bmDCA9_3495</t>
  </si>
  <si>
    <t>EAVYQAQALYTYKADDDDPSEIGFEKGDILDIVDSSGKWWQACKADGSI-IAPSNYLQLC--</t>
  </si>
  <si>
    <t>bmDCA9_3496</t>
  </si>
  <si>
    <t>WYVQRAQALYPYTADDDDPDEISFAKLDILDIVDTSGKWWQAKRADGFVFIAPSNYLQLL--</t>
  </si>
  <si>
    <t>bmDCA9_3497</t>
  </si>
  <si>
    <t>VYDNKAYALYTYKADDDDANEISFTKNEILSITDKSGKWWEAKNADGVTGIVPANYLQLV--</t>
  </si>
  <si>
    <t>bmDCA9_3498</t>
  </si>
  <si>
    <t>PKVMKAKALYEYKANNDDSNEVSFTKGEVLYILDKSGKWWEAKEANGKEGIVPSNYIQE---</t>
  </si>
  <si>
    <t>bmDCA9_3499</t>
  </si>
  <si>
    <t>TVFQKAKALKDYTEGEDDTWEISFKKGEILKVADKSGKWWQAESANGQVGIAPSNYLKCL--</t>
  </si>
  <si>
    <t>bmDCA9_3500</t>
  </si>
  <si>
    <t>PCLYQATALYAYDGG-DDERVLSFTKGAVLEILDDSGMWWDARNAQGQFGQAPSNYLQVN--</t>
  </si>
  <si>
    <t>bmDCA9_3501</t>
  </si>
  <si>
    <t>LYMSRA-ALYSYETEDDDESFLSFTEGEILGIVDRSTGWWQARKADGVVGIIPDSYLEGV--</t>
  </si>
  <si>
    <t>bmDCA9_3502</t>
  </si>
  <si>
    <t>MYARSAKALYSFEADNDDAHELSFNEGDIITIVDRSDDWWKAKWAGFAGFIVSEAYLEVNG-</t>
  </si>
  <si>
    <t>bmDCA9_3503</t>
  </si>
  <si>
    <t>KDYPHGKALYAEAADSDDGFELSFSEGEVLTIVDKSDDWWKMGFAGGVLFIVIAAYLEIVAA</t>
  </si>
  <si>
    <t>bmDCA9_3504</t>
  </si>
  <si>
    <t>SKNMAAKALYSATAS-DDPDELSEAEGEILSIVDYEEDWWKQENAYGAVNIVSAAYLEPIDA</t>
  </si>
  <si>
    <t>bmDCA9_3505</t>
  </si>
  <si>
    <t>WSGDQAKALYAYDADQDDPDEVSFAEGDTLLVVDSSEDWWKVEKADGVVFVVTASYLRLVKG</t>
  </si>
  <si>
    <t>bmDCA9_3506</t>
  </si>
  <si>
    <t>EENVKAKALYAYWGDNDDPTEMPFEEGDVLNVIDTSEDWWKAERADGVTFIVHAAYLELLE-</t>
  </si>
  <si>
    <t>bmDCA9_3507</t>
  </si>
  <si>
    <t>VVSVKAKALYSYTMSNDDSNERSFKEGDILDVVDQIGDWLKAEQADGVTFIVPAAYLEILED</t>
  </si>
  <si>
    <t>bmDCA9_3508</t>
  </si>
  <si>
    <t>EHQVQAKALYAYTRDNDDPKELSFAEGDILNITDWVGDWWKAELATGVVFIVPAAFVEIAES</t>
  </si>
  <si>
    <t>bmDCA9_3509</t>
  </si>
  <si>
    <t>SFMKQAKALYDFDCTNDDADELPFREGEKIYIIDQYKDWWKAESAGGVVFIVPKTYFEPVSS</t>
  </si>
  <si>
    <t>bmDCA9_3510</t>
  </si>
  <si>
    <t>CPAGIAKALYDFEYSGDDAHKLPFREGDRNRIISRLTDWWVAERADGPEGIVPANYMEILK-</t>
  </si>
  <si>
    <t>bmDCA9_3511</t>
  </si>
  <si>
    <t>QGAETAQALYDFEGDEDDPGDLSFKAGDVIWIVDRSNDWWTAELANGIPGQVPATYVELVDE</t>
  </si>
  <si>
    <t>bmDCA9_3512</t>
  </si>
  <si>
    <t>AARLEAIALYDFMAEGDDAYELSVKKGQHLLILTNSGEGW-CRRASGMIGYIPATYVDLH--</t>
  </si>
  <si>
    <t>bmDCA9_3513</t>
  </si>
  <si>
    <t>EQTWEAIALYDFQAVGDDSGTISVSENEELEILEK-NECWKVRNANGHEGIVPASYVELSHE</t>
  </si>
  <si>
    <t>bmDCA9_3514</t>
  </si>
  <si>
    <t>ESLREAVALYDFEAETDDDPD-SVCAGDRVQVLEYIQSWWKVRDASGGEWLIPASLLKIEDA</t>
  </si>
  <si>
    <t>bmDCA9_3515</t>
  </si>
  <si>
    <t>NALWEVEALYLFDRTGDDAGDLPLQLGDEVFVLGDTQEW-KVRKADGGEREPPRNYMMTNIS</t>
  </si>
  <si>
    <t>bmDCA9_3516</t>
  </si>
  <si>
    <t>SEVKKNVALYAYTGTNDDGDFRTLAKGDIIVVIDDSNDWPIGREATGDEGFAPANY-EPYRE</t>
  </si>
  <si>
    <t>bmDCA9_3517</t>
  </si>
  <si>
    <t>SPVRVVVALYHYTASGDDTQLVSFCPGDRFTVLDDCYDWQEVLNATGERGFVPSNYIAGAER</t>
  </si>
  <si>
    <t>bmDCA9_3518</t>
  </si>
  <si>
    <t>bmDCA9_3519</t>
  </si>
  <si>
    <t>QTVQRGKALYLYEAQDDDPDELTFPAGDVIEIVDKTDYWWKGKRARGQTGLLPGNYVEQAAT</t>
  </si>
  <si>
    <t>bmDCA9_3520</t>
  </si>
  <si>
    <t>VDANKYKALYDYTADQDDADELSFATGEEIVVLRELYGWWLYL-AKGMKGWLPSAYLEKVQR</t>
  </si>
  <si>
    <t>bmDCA9_3521</t>
  </si>
  <si>
    <t>GLVPIARALYDYEGQEDDDSELSLHEGAGLQVIDETHGWWLGVNADFKYGLFPANYMEKRDP</t>
  </si>
  <si>
    <t>bmDCA9_3522</t>
  </si>
  <si>
    <t>NFLCKTKACYDYNGDEDDNGELPFGEGAILLVILFNDGWWSGELAETKNGTFPSNYVEMIDP</t>
  </si>
  <si>
    <t>bmDCA9_3523</t>
  </si>
  <si>
    <t>NNKYRCAASWSYQAQYDDDDDLSFNKGKNLDIVETSGSWWRGRIANNVVGIFPSNYVQEITS</t>
  </si>
  <si>
    <t>bmDCA9_3524</t>
  </si>
  <si>
    <t>AAHKQCVAIYSYNAQQDDPDELSLEEGDVIEILDDVDEWWKGRIAGNREGIFPAIYVKLV-I</t>
  </si>
  <si>
    <t>bmDCA9_3525</t>
  </si>
  <si>
    <t>PWGRKVKALFSYDGQEDDDDELSFEEGDLIFNIDRKSDIWKGRLAHGKIGLFPASYVESL--</t>
  </si>
  <si>
    <t>bmDCA9_3526</t>
  </si>
  <si>
    <t>HQGAQQKALWDYNA-EDDPNDLSFEAGAIIEIINEPNDWWTGF-ALGREGLFPTTYVEVIQ-</t>
  </si>
  <si>
    <t>bmDCA9_3527</t>
  </si>
  <si>
    <t>EVRTKARALYDYVSTEDDSGDLSFKKGDIIEVKEEVNDWWTGRLAHCRQGMFPANYVEIIK-</t>
  </si>
  <si>
    <t>bmDCA9_3528</t>
  </si>
  <si>
    <t>ARIERARALYDKEQNEDDPCDLSFRTGDIIEVVTESNDWWTGRIANGKQGYFPANYVESVE-</t>
  </si>
  <si>
    <t>bmDCA9_3529</t>
  </si>
  <si>
    <t>ADVEQARALWAVNGDNDDNDDLWFADGDIIEIVERTNDWWQGRSAHGRQGLFPSNYVERWST</t>
  </si>
  <si>
    <t>bmDCA9_3530</t>
  </si>
  <si>
    <t>PTSQVVRALWDYNGTTDDACDLSFSADDEIEIVFETNDWWTGRVANGREGLFPSNYVEKGK-</t>
  </si>
  <si>
    <t>bmDCA9_3531</t>
  </si>
  <si>
    <t>PVSFKTRALWRYEGQEDDPGDLTFDANDVIELLQGDNDWWTGRVAVGKQGLFPSNYAEKVPP</t>
  </si>
  <si>
    <t>bmDCA9_3532</t>
  </si>
  <si>
    <t>AAGERATALYEQASVEDDSDDISFRAGDRIEVIEQVNDWWQGRVARGEEGLFPLNYEQKMHE</t>
  </si>
  <si>
    <t>bmDCA9_3533</t>
  </si>
  <si>
    <t>APLEVAVAEWYP-HADDDENDISFQAGERIEVIEHTNDWWTGRVAKGRLGLFKSNYVTML--</t>
  </si>
  <si>
    <t>bmDCA9_3534</t>
  </si>
  <si>
    <t>QGRKAARALWDYNKDEDDDNEILFSAGELFEEYEFVADWWMGSAARGEVGLFTSNYVSKQWA</t>
  </si>
  <si>
    <t>bmDCA9_3535</t>
  </si>
  <si>
    <t>DEAKTACAEWDYEAAEDDDNELSFKAGDCISNVEEVDTWWSGT-ADGRQGLFPAMYVELLDE</t>
  </si>
  <si>
    <t>bmDCA9_3536</t>
  </si>
  <si>
    <t>FKFSTVRAQYDYEAAEDDDNELSFREGDVITNWEFCQGWWDGKLAIGSTGLFPANYVKKLP-</t>
  </si>
  <si>
    <t>bmDCA9_3537</t>
  </si>
  <si>
    <t>PGNETHTAAYSYEAAEDDGNEGSHKDGDVITDIEFPDQWWQGDLADGERGNFPANYVQEME-</t>
  </si>
  <si>
    <t>bmDCA9_3538</t>
  </si>
  <si>
    <t>PEAPWASALYDYEAADDDENEISLKEGDVITQIEFPDDWWRGTVA-NQVGEFPSNYVKLAQ-</t>
  </si>
  <si>
    <t>bmDCA9_3539</t>
  </si>
  <si>
    <t>DEVKNAVAEYDYLACGDDDNEISFPEGDRFTNIET-SDWWEGILA-GQSGMFPSNYVKLEWC</t>
  </si>
  <si>
    <t>bmDCA9_3540</t>
  </si>
  <si>
    <t>DGNIVCKALYDFEAAEDDEGELSHKRGDVLENLDRQDNWWLGKCAGRQMGHFPANYVQLAYD</t>
  </si>
  <si>
    <t>bmDCA9_3541</t>
  </si>
  <si>
    <t>AHAEFVTALYDFQAAGDDEGELTCREGDRIILTTRTDEWWKGKLAHGRIGVFPGNYVKLEKP</t>
  </si>
  <si>
    <t>bmDCA9_3542</t>
  </si>
  <si>
    <t>VAEGTCVALYPFKASIDDTGELTIKKGDTITELKRPDGWNCGKLARGQTGIFPSNYVWEL--</t>
  </si>
  <si>
    <t>bmDCA9_3543</t>
  </si>
  <si>
    <t>PKLEYCGAMYWFRAVQDDKGELSFKKGDGINVSEKDDGWWKGELAQGSTGIFPVNYVKEQ--</t>
  </si>
  <si>
    <t>bmDCA9_3544</t>
  </si>
  <si>
    <t>KQVSKVEA-FPWDAGNDDATELSFSKGDVIDVIEQDDGWWKGRLAHGHRGIFPANYVKPI--</t>
  </si>
  <si>
    <t>bmDCA9_3545</t>
  </si>
  <si>
    <t>PEVPTPKALYHYQANDDDAVDASFNPGDIITVIEQDNNWWGGKCAEFKQGTFPSNYVETLPY</t>
  </si>
  <si>
    <t>bmDCA9_3546</t>
  </si>
  <si>
    <t>ITYWRDVALYDFEAQGDDTDCLSFKNGDIITVLNKDVGWWRGVLANFKWGNFPANYVELLVQ</t>
  </si>
  <si>
    <t>bmDCA9_3547</t>
  </si>
  <si>
    <t>APLETVRALYDFASSEDDSGELSFPAGILITVVEKDDGWWTGK-AKIEAGWFPANYVKP-Q-</t>
  </si>
  <si>
    <t>bmDCA9_3548</t>
  </si>
  <si>
    <t>GKKFQVEALYDYNSQFDDKTLLSFPAGAIYEVTRWDPGWWRGNLAN-RRGWFPSNYVPEN--</t>
  </si>
  <si>
    <t>bmDCA9_3549</t>
  </si>
  <si>
    <t>QVIFFVKALYPYRSDDDDPDHWTFKQGDRIKVTEKDEGWWTGELANRWT-WFPSHYVKPIWG</t>
  </si>
  <si>
    <t>bmDCA9_3550</t>
  </si>
  <si>
    <t>VTAGVVRALHEFNGDDDDADSLSFRVGDRIMVLNQVKGWWQGELAHDKVFIFPVPYVVV-EA</t>
  </si>
  <si>
    <t>bmDCA9_3551</t>
  </si>
  <si>
    <t>YMTTFVLAKYEQDNSWDDEQALSFRKGDVIMVLFRSEEWWDGELANDVVGWFPSNYVKMLSH</t>
  </si>
  <si>
    <t>bmDCA9_3552</t>
  </si>
  <si>
    <t>GDAYYVVALHMYCSNEDDSSSLSFKKGDIIDVLTKLEVWWDGKLAGDKVGWFPSNYVASVSS</t>
  </si>
  <si>
    <t>bmDCA9_3553</t>
  </si>
  <si>
    <t>QIIEFVRALHAYAAHDDDQNS-SF-PNDVIAVLTQLPGWWDGELANDDQGWFPSNYVEKITN</t>
  </si>
  <si>
    <t>bmDCA9_3554</t>
  </si>
  <si>
    <t>AMTSFVKALYDYQATDDDNSSLSFREGDVIWVLIQDTGWWDGRLANDVRGWFPSNYVYKIYS</t>
  </si>
  <si>
    <t>bmDCA9_3555</t>
  </si>
  <si>
    <t>ARMFMVRALYDFSGEDDDSRSLPFKVGDIIEVLVQEPGWWCGTIANPKEGWFPSNYVAEI-N</t>
  </si>
  <si>
    <t>bmDCA9_3556</t>
  </si>
  <si>
    <t>EHSFYVSAMFDFEPE-DDSDLLKFRKGDIIQVVNQVDVWWKGDLAPQKAGWFPKNYVTVIWE</t>
  </si>
  <si>
    <t>bmDCA9_3557</t>
  </si>
  <si>
    <t>SIPEYVTALHSF-AS-DDSGDISFERGDKIFVLKRVSEWWTGKIATGPTGIFPANYVQLD-P</t>
  </si>
  <si>
    <t>bmDCA9_3558</t>
  </si>
  <si>
    <t>RPVEYVEALHDFVSTQDDWGDLEFKRGDVIKALNRTYDWWTGKIAKGRRGQFPSNYVKPE-C</t>
  </si>
  <si>
    <t>bmDCA9_3559</t>
  </si>
  <si>
    <t>GKPECVEALWDYSSQADDEGDLSFSMGDIIEIVLRTADWWTGRHANGVTGQFPGNNVALLDD</t>
  </si>
  <si>
    <t>bmDCA9_3560</t>
  </si>
  <si>
    <t>PATEEVRAIWAWAGRADDEGDLYFSKGDVIEIVNRTNDWWTGRCANIKQGLFPGNYVERLET</t>
  </si>
  <si>
    <t>bmDCA9_3561</t>
  </si>
  <si>
    <t>PQTNQCEACWGWSGEMDDEGDLAFNAGDVIEIVEETNDWWTGKLARGRQGLFPGNYPQKHAS</t>
  </si>
  <si>
    <t>bmDCA9_3562</t>
  </si>
  <si>
    <t>PPQFYVRALWDWNGQDDDPSDLSFYAGDIIEVVSETYDWWTGRLARGGQGLFPGTYVIKLVK</t>
  </si>
  <si>
    <t>bmDCA9_3563</t>
  </si>
  <si>
    <t>PEKPRVRALWNFNGVEDDGNDLSFSAGDIISIVTETDDWWTGKFADGRQGLFPVNYIKKDPP</t>
  </si>
  <si>
    <t>bmDCA9_3564</t>
  </si>
  <si>
    <t>PAVPMVRAMWAFNGEEDDEEDMSFEAGDVIEVNEESNRWWLGKDARGREPMFPTNHLEKLIP</t>
  </si>
  <si>
    <t>bmDCA9_3565</t>
  </si>
  <si>
    <t>PALEQYRATWVVNGQADDPHDVSFSAGDEIEIVAEYNDWWTGKVARGQQSMFPGAHLTKLPP</t>
  </si>
  <si>
    <t>bmDCA9_3566</t>
  </si>
  <si>
    <t>PAVFT-RALWAFAGADDDPNDLGFSAGDWIEIVQETNDWWTAKIARGHQKSHPSKHVQKRWG</t>
  </si>
  <si>
    <t>bmDCA9_3567</t>
  </si>
  <si>
    <t>-IKKQAKAVWAYNGMDDDPNDLQFDVFDIIEIITETNDWWTARNA-GKQGFMPKTYVPKQE-</t>
  </si>
  <si>
    <t>bmDCA9_3568</t>
  </si>
  <si>
    <t>PSVVQAKAMWGYNGDDDDPNDLSFIEGRIIEIIDDTNDWWGGRTARGQQGLLP-NYVDKEKA</t>
  </si>
  <si>
    <t>bmDCA9_3569</t>
  </si>
  <si>
    <t>PDAVQAKKLWSWNGSDDDPSDLSFVSGSIIEIVVETNDWWTGRFARILQGLRPSNYVEKIRQ</t>
  </si>
  <si>
    <t>bmDCA9_3570</t>
  </si>
  <si>
    <t>bmDCA9_3571</t>
  </si>
  <si>
    <t>PKTEQARSLWGYNGSDDDPGDLSFPAGVIIDIVSETNDWWTGR-ADGRQGLFPATYVEKIF-</t>
  </si>
  <si>
    <t>bmDCA9_3572</t>
  </si>
  <si>
    <t>PTGFQARSLWYFEGGDDDPTDLSFPFGEVIEIVIETNDWWTGSNAQGRQGLFPSYIVEYVSA</t>
  </si>
  <si>
    <t>bmDCA9_3573</t>
  </si>
  <si>
    <t>PAGGLPVALWNWDDIDDDPDDLSFRKGEVIEILEKSREWWRGRCADKHEGNFPSNMVERLSL</t>
  </si>
  <si>
    <t>bmDCA9_3574</t>
  </si>
  <si>
    <t>ESLCEAAATYRWASWEDDPNDISFSKGELIEILEQPSDWWRGRNANGCEGIFPSNHVMLIRP</t>
  </si>
  <si>
    <t>bmDCA9_3575</t>
  </si>
  <si>
    <t>RTVGRCTALFNLQSLEDDIGDLPFRKGDIIEILEVVNDWWRGRHATGREGIFKKNYVVVLQT</t>
  </si>
  <si>
    <t>bmDCA9_3576</t>
  </si>
  <si>
    <t>VGVHHHKAWDAYAYVFDDAGDLSFNRGDVIKLDRLSQDWWEGEVADGRQGIF-ENYVCVVV-</t>
  </si>
  <si>
    <t>bmDCA9_3577</t>
  </si>
  <si>
    <t>PWPVS-KALYSYKAATDDDNELSFATGDEIDILQCSGRWWEGRPAEGGVALFPSNYVEIR--</t>
  </si>
  <si>
    <t>bmDCA9_3578</t>
  </si>
  <si>
    <t>GKVQKVAALYDYQGGRDDENDLSFLKGDIIKIQNISGDWWQGKIAGGK-MLFPSNYVQII--</t>
  </si>
  <si>
    <t>bmDCA9_3579</t>
  </si>
  <si>
    <t>GKTPLVRAQYDYEAHEDDDNELSFPRGDVIVQIEYPADWWHGKYAKGKKGLFPANYVELEQ-</t>
  </si>
  <si>
    <t>bmDCA9_3580</t>
  </si>
  <si>
    <t>AMTPVARALYDYNAAEDDDNEISFAEGDRIIEIEKIDDWWQGEMAGGRRGLFPANYVKLNG-</t>
  </si>
  <si>
    <t>bmDCA9_3581</t>
  </si>
  <si>
    <t>ERGRTAIALYDYEAQEDDDNEISLVEDARLTEIEPVDDWWQGTHANGRKGLFPANYVELNE-</t>
  </si>
  <si>
    <t>bmDCA9_3582</t>
  </si>
  <si>
    <t>AGGISAIALYDYEAAEDDSNELSFRENEKITNIEFVSDWWSGWKAKGENGLFPANYVELL--</t>
  </si>
  <si>
    <t>bmDCA9_3583</t>
  </si>
  <si>
    <t>FHGQKAIALFDYEAAEDDPEELSLKEGELIANVEQMDGWWRGEGANGKSGLFPSNYVELLEA</t>
  </si>
  <si>
    <t>bmDCA9_3584</t>
  </si>
  <si>
    <t>GQRQKAIAQFDYQATWDDEDEGSFAQGDRISNVDCSEGWWRGRVANGKTGLFPSKIVELTM-</t>
  </si>
  <si>
    <t>bmDCA9_3585</t>
  </si>
  <si>
    <t>EYGTTAIALYDY-AVEDDVVEQSFREGELIKPTKFPSEWWTGTVANGATGLFPAGKVEL---</t>
  </si>
  <si>
    <t>bmDCA9_3586</t>
  </si>
  <si>
    <t>TEGASAEALFDSDASEDDDGELSFK-MRVIVVIDQVSNWWRGSYANGRKGLFGAVFVE-L--</t>
  </si>
  <si>
    <t>bmDCA9_3587</t>
  </si>
  <si>
    <t>GGGARADAMYDYDADEDDKNELSFIEDEFITNIEHVDDWWTGTCAHGLSGLFPAQYVEVIEM</t>
  </si>
  <si>
    <t>bmDCA9_3588</t>
  </si>
  <si>
    <t>AYGPRAKALYDYEAAEDDDNELSFREDTIITDSTEVDDWWLGTNARGDIGLFPANYVELQ--</t>
  </si>
  <si>
    <t>bmDCA9_3589</t>
  </si>
  <si>
    <t>MEGKVARALYDYEVAEDDDNELSFREGDEITNVEEVDDWWQGELANGESGLFPANYVELLE-</t>
  </si>
  <si>
    <t>bmDCA9_3590</t>
  </si>
  <si>
    <t>PTGITAVALYDYEAAEDDDNEIQFVEGATITNVEDVDDWWHGTNATGKSGLFPANYVELLEQ</t>
  </si>
  <si>
    <t>bmDCA9_3591</t>
  </si>
  <si>
    <t>DQGRTAVAHYDYEAAEDDDNELTFAEGDWITNIEQVDDWWQGDAANMQEGLFPANYVELNE-</t>
  </si>
  <si>
    <t>bmDCA9_3592</t>
  </si>
  <si>
    <t>REGPTAVQGYDYEAAEDDDNELTFVELIVITQIEFVDDWWSGTDASIQAGLFPANYVELQED</t>
  </si>
  <si>
    <t>bmDCA9_3593</t>
  </si>
  <si>
    <t>AEGLTVLCLYDYEAAEDDDNEISFKEGERITEIEFVDGWWSGTGASGQKGLFHANYVQLQ--</t>
  </si>
  <si>
    <t>bmDCA9_3594</t>
  </si>
  <si>
    <t>DGGEVMEGLYDYEAAEDDENEISHQEGERLEGID-MDFWWEGKHAHGEPGLFTGNYVQLI--</t>
  </si>
  <si>
    <t>bmDCA9_3595</t>
  </si>
  <si>
    <t>EEGEVVVVLYDYDAAADDFNEISVREGERLEQFDA-SDWWQVRNAKGEYGLVPSNYLELLR-</t>
  </si>
  <si>
    <t>bmDCA9_3596</t>
  </si>
  <si>
    <t>GGGKAQRGLYDYEAGGDDQSEVSLREGERLHVLDDSSDWWKDRSAPGEEGEVPSNYVQREGD</t>
  </si>
  <si>
    <t>bmDCA9_3597</t>
  </si>
  <si>
    <t>GGEVSARMLYGYYAQGDDPDELSFSEGRELTIIDPSFDWWKVRAAGGREGEVPASYVENHEG</t>
  </si>
  <si>
    <t>bmDCA9_3598</t>
  </si>
  <si>
    <t>AHKIQMVALYVYTATIDDPGELSIKEIDELVVVD--CDWWKVFEAGYKIVYVPAAYVEPVKS</t>
  </si>
  <si>
    <t>bmDCA9_3599</t>
  </si>
  <si>
    <t>KEPIKGKALYAYEAFGDDDKELTEKAGDCLDLIEPSDEWIKVEFANGRFFMVPAAYVELLQ-</t>
  </si>
  <si>
    <t>bmDCA9_3600</t>
  </si>
  <si>
    <t>LQLEWVTALYDFHGNEDDAGDLSTRDGDRINVLDRSRDWWVGELANGRIGIFPANYVKKVT-</t>
  </si>
  <si>
    <t>bmDCA9_3601</t>
  </si>
  <si>
    <t>KLKEEVVALYDFDGQQDDSGDLSFT-GDRIVLLERCSDWLTGELANGRTGIFPANYVQAA--</t>
  </si>
  <si>
    <t>bmDCA9_3602</t>
  </si>
  <si>
    <t>TRLFDVHALYDYDSQEDDVGDLSFRNGDRILVFEYMSDWRQGELARGRTGIFPANYVQVL--</t>
  </si>
  <si>
    <t>bmDCA9_3603</t>
  </si>
  <si>
    <t>KAGPYATFLYDFSSGEDDYGDLKFKAGQRILVTSK-SDWWTGEIAGDRTGIFPANYVQVC--</t>
  </si>
  <si>
    <t>bmDCA9_3604</t>
  </si>
  <si>
    <t>DACEWARALYDFLSYLDDSGDLTFKAGGIIIVTDRTSDWWTGKIAGSRTGQFPASYVKMD--</t>
  </si>
  <si>
    <t>bmDCA9_3605</t>
  </si>
  <si>
    <t>DDFEPAEALYDFTSEEDDAGDLAFKAGAIITVTDKSSDWWKGW-AN-QSGIFPANYVKLL--</t>
  </si>
  <si>
    <t>bmDCA9_3606</t>
  </si>
  <si>
    <t>ADSIIAVALYDSEAVEDDSGDLLFKAGDMITILDKSSDWWTGEVAQGQQGIFPANYVRDL--</t>
  </si>
  <si>
    <t>bmDCA9_3607</t>
  </si>
  <si>
    <t>AGKYRAYALYDFNGDEDDAGDLATKKGDIINVTDSSGDWWEGEIANGRSGIFPANYVERI--</t>
  </si>
  <si>
    <t>bmDCA9_3608</t>
  </si>
  <si>
    <t>EGIEQAIALFAYPGQSDDEGDLAQKKGDVIIIPDKTSDAWKGTVANGTFGIFPANYVEEV--</t>
  </si>
  <si>
    <t>bmDCA9_3609</t>
  </si>
  <si>
    <t>GGEEYAIALYDFVLQEDDEGDLSAIKGCVIEIIQKTDGWWTGRLANGVMGLFPANYVK-V--</t>
  </si>
  <si>
    <t>bmDCA9_3610</t>
  </si>
  <si>
    <t>APPEKE-GLYDFKGRADDARDLSDNAGDVIEVVSQTDDWWTGKLANGREGIFPLNYVQKTN-</t>
  </si>
  <si>
    <t>bmDCA9_3611</t>
  </si>
  <si>
    <t>QQQKKVRTLYDFEGQSDDDNELPFNAGDAITVIDEVPDWWRGRLANGKTRIFPTNYVELLED</t>
  </si>
  <si>
    <t>bmDCA9_3612</t>
  </si>
  <si>
    <t>LKFKQVRGLYDFVGISDDAYDLTFL-GDIISVLNEVLDWWMGELANGKRGLFPCAYVEVRRR</t>
  </si>
  <si>
    <t>bmDCA9_3613</t>
  </si>
  <si>
    <t>KARKEVRAGFDFKGSSDDGFFLSFNAGDEIDVVNEVLDWWMGENAAGNQALFPSDYVEPTSA</t>
  </si>
  <si>
    <t>bmDCA9_3614</t>
  </si>
  <si>
    <t>PAKKQVTALYDPSGNSDDHDCLSFNTGDEIEVVNEVLDWWMGEYAHGAKGWFPSNYTEFKSK</t>
  </si>
  <si>
    <t>bmDCA9_3615</t>
  </si>
  <si>
    <t>QKQKQVRAPMNPRGQEDDQEDLDFKIGDIINVTQMVNDWWEGECANGRRGLFPANYVEELNT</t>
  </si>
  <si>
    <t>bmDCA9_3616</t>
  </si>
  <si>
    <t>SNQGLARALWAFEGIEDDSQDLTFKKGDIITITQEKNDWWTGRIADGKLGIFPANYVEIISA</t>
  </si>
  <si>
    <t>bmDCA9_3617</t>
  </si>
  <si>
    <t>AEVRYARTLFDTNHAEDDDGDLGFRKGDIITITDQTNDWWTGRDANGKQGYFPANYVEKIEP</t>
  </si>
  <si>
    <t>bmDCA9_3618</t>
  </si>
  <si>
    <t>PSADKARALWDFVGECDDCGDLPFSKGDVIEILQKTNDWWTGRSANGRTGKFPRNYVEVVPP</t>
  </si>
  <si>
    <t>bmDCA9_3619</t>
  </si>
  <si>
    <t>EIIEDCVAAYPYEGHIDDPGDLSFNEGDRIEVIEKTNDWWRGRVANGKEGLFPANYVKKF--</t>
  </si>
  <si>
    <t>bmDCA9_3620</t>
  </si>
  <si>
    <t>DGGEEVTAEYDYLAEEDDKGDLQNKAGERIELVEKTSDWWTGRNAHGQEGVFPANYVKPK--</t>
  </si>
  <si>
    <t>bmDCA9_3621</t>
  </si>
  <si>
    <t>ASGEWAQAIYEYDAAEDDSEDLNFKEGEVIWQTEKSSDWWTG-CADGREGIFPANYVELL--</t>
  </si>
  <si>
    <t>bmDCA9_3622</t>
  </si>
  <si>
    <t>ENGEWALAHYNYEAEEDDPGDLGFREGDTILSIEMSSDWWTGELAKGKTGIFPANYVQLE--</t>
  </si>
  <si>
    <t>bmDCA9_3623</t>
  </si>
  <si>
    <t>EEGEWAEALYGYDADQDDRGDLYFKEGDTILITQKSSDWWTGRCAGWRSGIFPANFVEVL--</t>
  </si>
  <si>
    <t>bmDCA9_3624</t>
  </si>
  <si>
    <t>APLERVIALYDYMADDDDRGDLTFRYGDVIGVTEKPSDWWTGRLANGREGRFPANFVSML--</t>
  </si>
  <si>
    <t>bmDCA9_3625</t>
  </si>
  <si>
    <t>GGVQRVIALWDFNGVQDDDGDLAFKKGDVIEVTKKVNDWWTGRLANGKEGIFVANFVHKM--</t>
  </si>
  <si>
    <t>bmDCA9_3626</t>
  </si>
  <si>
    <t>EGYPRAIALYWFDAGNDDPGDLGFKKGDVIMITSKAPDWWWGEDAGGCTGIFPSNYVQIV--</t>
  </si>
  <si>
    <t>bmDCA9_3627</t>
  </si>
  <si>
    <t>QGPVKAIALYTFASQDDDPGDLGFKKGEVITVLRKCDSWWTGKIAPDKTGIFPSNYVQVV--</t>
  </si>
  <si>
    <t>bmDCA9_3628</t>
  </si>
  <si>
    <t>LEKGCAIAKYDFEAQPDDPPLLSFKKGEKIQLIERIDNWYKGRCAGNRTGIFPENYVEVCKK</t>
  </si>
  <si>
    <t>bmDCA9_3629</t>
  </si>
  <si>
    <t>TSPKFAVAMYDFIASNDDSGKLSFKKTDRIHLTDRVDNWHVEELADEQQGIVPTVYVNILAK</t>
  </si>
  <si>
    <t>bmDCA9_3630</t>
  </si>
  <si>
    <t>FKDKVDVAKHEFTDRVDDSEQLSFKKGDVLKLLDLSLNWYAAINANGQEGFVPLWYLYPFVS</t>
  </si>
  <si>
    <t>bmDCA9_3631</t>
  </si>
  <si>
    <t>EPFMVIKALMAYTAKSDDPEEISFAKGDILIVATDNQFWFKAQKAYGPVGFVPASYIAIICN</t>
  </si>
  <si>
    <t>bmDCA9_3632</t>
  </si>
  <si>
    <t>ARPTE-LALYNYVADNDDPEEHSFSKQDRLEVLDDSPMWWKVRNANGSHGLVISNYFRIMKP</t>
  </si>
  <si>
    <t>bmDCA9_3633</t>
  </si>
  <si>
    <t>PNKWKAEALYSYTAQDDDPEEVSFKKHARLEVYDRSPDVWLAIEAGGQEGSIAANYIQRN--</t>
  </si>
  <si>
    <t>bmDCA9_3634</t>
  </si>
  <si>
    <t>RRKTRARALYIYTAQDDDAELSSFKKGDVIDVGDRSQKNWGARCANGRIGLLPSNYVEII-R</t>
  </si>
  <si>
    <t>bmDCA9_3635</t>
  </si>
  <si>
    <t>TPEIRCRALHDYQAQDDDSTWISFNEQDLNDVLDDKDDWWQGQLADGSTGFVPSSYVQIL--</t>
  </si>
  <si>
    <t>bmDCA9_3636</t>
  </si>
  <si>
    <t>PNRPQAEALFDYTAQVDDNGLASFVKGDIIEIIRKTQDWWTGKIANGQIGIFPSNYVVLID-</t>
  </si>
  <si>
    <t>bmDCA9_3637</t>
  </si>
  <si>
    <t>SKLMYAEALYFYESGDDDWADLSFKKGDKILIPIKPSDWWTGELANGQSGLFPSNYVQIVD-</t>
  </si>
  <si>
    <t>bmDCA9_3638</t>
  </si>
  <si>
    <t>HKCSKVTALYHFAGNEDDSNDLSFKKGDVINVYMFVSDWWHGTVANGKTGIFPSNYVVLMAP</t>
  </si>
  <si>
    <t>bmDCA9_3639</t>
  </si>
  <si>
    <t>VLVLWYRALYSFEGLEDDL-DLPFKYGKVIQIIAQDEKWWTGTLANGRVGWFPANYVERLIQ</t>
  </si>
  <si>
    <t>bmDCA9_3640</t>
  </si>
  <si>
    <t>QDIETCRALYDYNGDDDDSSDLSFESGNVITILERSQEWWQGALANGLVGQFPANFVEWIY-</t>
  </si>
  <si>
    <t>bmDCA9_3641</t>
  </si>
  <si>
    <t>N-GIW-KAGYDFDGGEDDPNDLSFREGEIITNIDEVNDWWWGEAAFGKEGLFPARFVELIAD</t>
  </si>
  <si>
    <t>bmDCA9_3642</t>
  </si>
  <si>
    <t>A-GERALALYDFDGEEDDPNELSFNEGDIIVEIKFVSDWWQGACARGRVGLFPAPYVELKE-</t>
  </si>
  <si>
    <t>bmDCA9_3643</t>
  </si>
  <si>
    <t>AEGVRATALYDFEGAEDDDGERVFKEGDKIEEITFVDDWWRGRLARGKSGLFPATYCEVL--</t>
  </si>
  <si>
    <t>bmDCA9_3644</t>
  </si>
  <si>
    <t>DGQGHAILLYDFDGIEDDDEDPPFRENVNIT-IKFVDDWWPGSLADGRNGIFPANYIEINE-</t>
  </si>
  <si>
    <t>bmDCA9_3645</t>
  </si>
  <si>
    <t>DGDPQARAMYDFCGQEDDDNELSFRSNDVITLCDQVEDWWMGEIAKGRRGIFPANFIEIVQR</t>
  </si>
  <si>
    <t>bmDCA9_3646</t>
  </si>
  <si>
    <t>SGVPRAIHQYDFPGVEDDDWELSFNEGDQITNIEKVYEWLEGEIAGGRQGIFPANFVEIVE-</t>
  </si>
  <si>
    <t>bmDCA9_3647</t>
  </si>
  <si>
    <t>GGTDRAIAKFDFAAAHDDPDELLFRVIDIITDIEKVDRWYRGYNATGQSGMFPKEFVEVIQD</t>
  </si>
  <si>
    <t>bmDCA9_3648</t>
  </si>
  <si>
    <t>KTWKLVVYQYDFSGENDDSDELSFRKGDTITVLNDVLDWWMGELASDQVGIFPNNF-KPVSD</t>
  </si>
  <si>
    <t>bmDCA9_3649</t>
  </si>
  <si>
    <t>-PLDTTQALYDYQATSDDSYELTFRAEDYIDVYADLNGWWMGQ-ATDPRGLFPANFCEPEV-</t>
  </si>
  <si>
    <t>bmDCA9_3650</t>
  </si>
  <si>
    <t>RKRQRARALYDYHAMDDDSDEISFKAGDIIAVIDKSDDWWVGE-ANAHRG-FWANFVEPILE</t>
  </si>
  <si>
    <t>bmDCA9_3651</t>
  </si>
  <si>
    <t>PEGMTYT-LYDYKADIDDSDELSFEPNDIITPIEKCDNWWQGRIAGGKEGAFPAVHLVLIRQ</t>
  </si>
  <si>
    <t>bmDCA9_3652</t>
  </si>
  <si>
    <t>DPYPTAKALFDYTAGADDDGEASFREGDIITNIECPDIWWSGDGANGQEGLFPAAFVELVPE</t>
  </si>
  <si>
    <t>bmDCA9_3653</t>
  </si>
  <si>
    <t>SSDQ-AKALYDFTGTQDDDNEMNFKEGDVINCIEQTDGWWTGRWANGQEGIFPANFVELIPK</t>
  </si>
  <si>
    <t>bmDCA9_3654</t>
  </si>
  <si>
    <t>WEKLSEKALYDFTMEFDDANETSFSEGDIISIVDKIDDWWIGKLA-GKTGLFPANEVEILSE</t>
  </si>
  <si>
    <t>bmDCA9_3655</t>
  </si>
  <si>
    <t>GTTDKFKALYDYEWRYDDSDEFSFSRGREITWVDISDYWWRGYPAGGKEGPFPANFVEIVET</t>
  </si>
  <si>
    <t>bmDCA9_3656</t>
  </si>
  <si>
    <t>YGRRKVKALYDYAGAEDDDNELTFKSGDIISNLQEIDGWWMGEYAGGKQLWFPANFVEVLFG</t>
  </si>
  <si>
    <t>bmDCA9_3657</t>
  </si>
  <si>
    <t>GRCKYVVAPYDYTAQQDDADELSFKVGDRISVVDETSDWWKGE-ATGKVKMFPANFVELDSS</t>
  </si>
  <si>
    <t>bmDCA9_3658</t>
  </si>
  <si>
    <t>DEQVMVVALYNYRAGGDDAGELTGCKGDVIVNVDHSKDWWKGEMANGKIGLFPANHVEPFEH</t>
  </si>
  <si>
    <t>bmDCA9_3659</t>
  </si>
  <si>
    <t>DKTLRATALYDYAAAEDDDNEITLKPGDIIETIEQVDGWWQGKNARGKSGMFPSNFVELQRM</t>
  </si>
  <si>
    <t>bmDCA9_3660</t>
  </si>
  <si>
    <t>DKSVAAVVLYDAAAAEDDDNELSFRTGERITQIEMVIDWWLGVNARGLEGLFPAIYVEVVEY</t>
  </si>
  <si>
    <t>bmDCA9_3661</t>
  </si>
  <si>
    <t>QDAPAARALFDSNNSEDDKNSLTFRKGDIITLIRTVDDWGEGANAHGVRGLFPANYVELLPP</t>
  </si>
  <si>
    <t>bmDCA9_3662</t>
  </si>
  <si>
    <t>GAYPKARALFDSEAQEDDAFELTFWEGAVITVIDMVDDWWKGECANGKYGLFPSNYVELFEG</t>
  </si>
  <si>
    <t>bmDCA9_3663</t>
  </si>
  <si>
    <t>VGGLSAVAQYDYYAAHDDEDEVTFREGDPITLIDVVDDWWFGTAAAGHSGLFPQNYVERDNE</t>
  </si>
  <si>
    <t>bmDCA9_3664</t>
  </si>
  <si>
    <t>LQGVTVTAGFDYEAAEDDSEEMSFPEGDKITEITDIDDWWTGKYAYGRFGLFPSNYVLVVN-</t>
  </si>
  <si>
    <t>bmDCA9_3665</t>
  </si>
  <si>
    <t>IGVLEAKAMFDYEAANDDEPE-SFSEGDGFEILKAADGWWEGELANGKVGRFPSNYVQLQEY</t>
  </si>
  <si>
    <t>bmDCA9_3666</t>
  </si>
  <si>
    <t>QESTVAIAVYDYEAAEDDENELSFPEGATIDDLETESDWWWGTYANGHVGQFPSNYVELQQ-</t>
  </si>
  <si>
    <t>bmDCA9_3667</t>
  </si>
  <si>
    <t>AESVTATAGYEYEAVEDDENDLSFNEGDIITNIEMQEDWWSGTLAHGLSGYFPANYVRLKE-</t>
  </si>
  <si>
    <t>bmDCA9_3668</t>
  </si>
  <si>
    <t>PE-LNAIVMYDYEADDDDPDELSFYEMEIITTIDRSEDWWHGDNAGGGEGMFPANYVELCDK</t>
  </si>
  <si>
    <t>bmDCA9_3669</t>
  </si>
  <si>
    <t>QKGEPAVALYDYEASEDDAGELSLFEVPLIWQIEFDSDWWQGAAADGDAGLFPANYVELLD-</t>
  </si>
  <si>
    <t>bmDCA9_3670</t>
  </si>
  <si>
    <t>AEGLDAVAVYDYEAEEDDDNELSFSEGANITAIEFVDDAWVGTYAQGNSGVFPANYVQLIE-</t>
  </si>
  <si>
    <t>bmDCA9_3671</t>
  </si>
  <si>
    <t>AAGVKAIALWPYDNAEDDDNELSFPEGAIITKIDFKSDNWSGSYAMGRQGLFPANYVELLA-</t>
  </si>
  <si>
    <t>bmDCA9_3672</t>
  </si>
  <si>
    <t>AGGVVAVALFDY-KLEDDDNELSFPDGAIILEIEFTSDWWSGAYADGKTGLFPANYVQLYEM</t>
  </si>
  <si>
    <t>bmDCA9_3673</t>
  </si>
  <si>
    <t>DTGIVAPVEYDYARAEDDDNELCFPTGARIEEIET-ADWWCGIAADGRVGQFPANYVKLIEG</t>
  </si>
  <si>
    <t>bmDCA9_3674</t>
  </si>
  <si>
    <t>AEGVWAEVQYSYTSAEDDDNELEFPEGAKITEIEFLSDWWFGTYANGKTGLFPACYIKLLEQ</t>
  </si>
  <si>
    <t>bmDCA9_3675</t>
  </si>
  <si>
    <t>GQGAKAEALYDYESDEDDPNELSFPEGAKITNIDFPNDWWTGTYACGKEGLFPAAYVKLL--</t>
  </si>
  <si>
    <t>bmDCA9_3676</t>
  </si>
  <si>
    <t>AGGK-ADALYDYDAAEDDSNEISIVEGDRITNIDFVDDWWTGTAANGKSGLFPASYVKLL--</t>
  </si>
  <si>
    <t>bmDCA9_3677</t>
  </si>
  <si>
    <t>TEGRCSRAQYDFKVAEDDDNEITFKEGDIIKDIEQVDDWWVGLFANGKQGLFPSNFVVLVEP</t>
  </si>
  <si>
    <t>bmDCA9_3678</t>
  </si>
  <si>
    <t>WDEKRRVASYDFEGAEDDDNEMSFDEGDYIIVIESVEDWWMMKQADGGQGLFPVEYVEVLKG</t>
  </si>
  <si>
    <t>bmDCA9_3679</t>
  </si>
  <si>
    <t>bmDCA9_3680</t>
  </si>
  <si>
    <t>GVGNTATALYDYEAAEDDNNELSFPEGAKITNDEFVDDWWSGTYARGLTGLFPSPRTELDQC</t>
  </si>
  <si>
    <t>bmDCA9_3681</t>
  </si>
  <si>
    <t>QGGRTATAEYDYEAAEDDLNEISFPEDARITNIQFPDDWWQGEYAQGSYGLFPSNQYCLNE-</t>
  </si>
  <si>
    <t>bmDCA9_3682</t>
  </si>
  <si>
    <t>FASPTATAQYDYDAAEDDSNELSFPERAKITNIDEPNDWWQGEYAPGRQGLFPSNYT-LQ--</t>
  </si>
  <si>
    <t>bmDCA9_3683</t>
  </si>
  <si>
    <t>LEGVTAIAIYDYEAVEDDDNELSFKEGEKITNIDFVNDWWTGRAADGYTGMFPANYVKLN--</t>
  </si>
  <si>
    <t>bmDCA9_3684</t>
  </si>
  <si>
    <t>NIGSTAVAEFDYEAAEDDCNELSFSEGQIITRIDRTDDWWKGELADGKVGNFPANYVRLL--</t>
  </si>
  <si>
    <t>bmDCA9_3685</t>
  </si>
  <si>
    <t>REGSYARALYDYDAIEDDVNELSFFESEIIVDIKAIDDWWEGEVANGKVGLFPANYVQLQ--</t>
  </si>
  <si>
    <t>bmDCA9_3686</t>
  </si>
  <si>
    <t>AQGLVAIALYDYEADEDDDNELSFKEGEIIQDVSQQDDWWDGTLAAGKKGLFPANYVELVD-</t>
  </si>
  <si>
    <t>bmDCA9_3687</t>
  </si>
  <si>
    <t>STGYKAKALYHYEAAEDDDNEKAFCEGDMIEQLEFDDDMWRGRLANGNEGLFPANYVELMEL</t>
  </si>
  <si>
    <t>bmDCA9_3688</t>
  </si>
  <si>
    <t>GGGIRAKALYDFEAAEDDINEMSFTEGETIEQLEMPISWWIGKCANGKQGMFPANYVELVEA</t>
  </si>
  <si>
    <t>bmDCA9_3689</t>
  </si>
  <si>
    <t>-GGIWARVIYDYHAAEDDDNEMSLAEGNLIIQIEFLSDWWQGTNATGNQGWFPANYVELV--</t>
  </si>
  <si>
    <t>bmDCA9_3690</t>
  </si>
  <si>
    <t>VQGKEATVIYDYSAAEDDFDELNLMTGEQITNIEESSGWWIGTNADGWKGLFPSNYEELVDS</t>
  </si>
  <si>
    <t>bmDCA9_3691</t>
  </si>
  <si>
    <t>ATGQQARVQYDWTKEEDDDDELSFRKGEVITEISQVDGWWKGHLARGQCGLFPSNYVELIT-</t>
  </si>
  <si>
    <t>bmDCA9_3692</t>
  </si>
  <si>
    <t>GGIAKAWARYNFDAEEDDTPELGFYEGHVITEIAKSDTWWFGKVASGEQGMFPANDVEMV-G</t>
  </si>
  <si>
    <t>bmDCA9_3693</t>
  </si>
  <si>
    <t>SESFMCRARFTFEPDDDDPSELGFEKGDVIEVMDQVDQWWSGVNASGRTGIFPSNYVEVKPH</t>
  </si>
  <si>
    <t>bmDCA9_3694</t>
  </si>
  <si>
    <t>SKEPRCIANYDEGAQTDDVWDYSFRKNEVIKIIKSTFDWWQGSFADGRSGIFPVNFVTKLKS</t>
  </si>
  <si>
    <t>bmDCA9_3695</t>
  </si>
  <si>
    <t>DGAQRARAHYDFDSGEDDAGDWNFREGDGIFSLSQVGDWWTGRNATGVTGIFPRNYVEPLDD</t>
  </si>
  <si>
    <t>bmDCA9_3696</t>
  </si>
  <si>
    <t>SSKERVIALYDFSAAEDDSNDASFRAGDEITVINFVSDWWTGRLARGRVGIFPKNFVELASP</t>
  </si>
  <si>
    <t>bmDCA9_3697</t>
  </si>
  <si>
    <t>AEGMVAIALYDGEAAQDDDNDLSFRKGDVITTIEAVDDWWLGFNADGESGIFPRNYVELAED</t>
  </si>
  <si>
    <t>bmDCA9_3698</t>
  </si>
  <si>
    <t>DELSSAIALYDYEKAEDDSNEASFKENEIITNIEFVDDGWSGTNATGYSGCFPSNFVSLQAV</t>
  </si>
  <si>
    <t>bmDCA9_3699</t>
  </si>
  <si>
    <t>AQGMRAIAIYDYEVAEDDDNEISLPEGQTITNIEFVDDWWSGTAARGRTAYFPSNIVELIED</t>
  </si>
  <si>
    <t>bmDCA9_3700</t>
  </si>
  <si>
    <t>DKGCKARAIYDYEQAEDDDNEISFYEGDEIENIEPVDRWWSGRHAQGSEILFPSNYVALTE-</t>
  </si>
  <si>
    <t>bmDCA9_3701</t>
  </si>
  <si>
    <t>EKGMVAVALYDYEAAEDDDNEISFPEGQLITQIERVDDWWSGSCAN-KSDLFPANYVQLVE-</t>
  </si>
  <si>
    <t>bmDCA9_3702</t>
  </si>
  <si>
    <t>GTGLCAIAQYDYYAAEDDDNEIIFREGERIVEIDMVDDWWSGTIAKPQSGLFPFAYVQLR--</t>
  </si>
  <si>
    <t>bmDCA9_3703</t>
  </si>
  <si>
    <t>VDVLRAPALYDYEAAEDDDNEISFAEGELIWEIEQVDGWWSGENASGHQGLFPSSYVELI--</t>
  </si>
  <si>
    <t>bmDCA9_3704</t>
  </si>
  <si>
    <t>AGGTTAEALYDYEAAEDDDNELSFREGAIIENVDVLDGWWSGVGALGETGLFPSFYVELQA-</t>
  </si>
  <si>
    <t>bmDCA9_3705</t>
  </si>
  <si>
    <t>KAGPTVKALYDYEGAEDDDNELAFKEGDYITNVDFIDSWWSGNNARGKTGLFPSNYVKLN--</t>
  </si>
  <si>
    <t>bmDCA9_3706</t>
  </si>
  <si>
    <t>VGARHAKAIYRYTAQDDDDNELSFCEGEIIENIEWSDFWWEGLFAHGKVGQFPGNYVELIKM</t>
  </si>
  <si>
    <t>bmDCA9_3707</t>
  </si>
  <si>
    <t>MKGDWAIAVLDYWASEDDPNELTFRTGVRITNVDESDDWWLGELANGQAGLFPANYVEREK-</t>
  </si>
  <si>
    <t>bmDCA9_3708</t>
  </si>
  <si>
    <t>GEGKQARAEFDYQANEDDDNEVSFVFGDKITNIDHVDDWWKGKNANGHTGLFPSNMVELIM-</t>
  </si>
  <si>
    <t>bmDCA9_3709</t>
  </si>
  <si>
    <t>TQGQNARALHGYTAAEDDDNEIGFEEGDGITVLDCVDSTWKGELADGRVGLFPSNFVELLL-</t>
  </si>
  <si>
    <t>bmDCA9_3710</t>
  </si>
  <si>
    <t>SEGFWARALYEYEAAEDDDNEISIVEGDLITNIDFVDDWWQGYLADGTSGLFPSMWVELLQ-</t>
  </si>
  <si>
    <t>bmDCA9_3711</t>
  </si>
  <si>
    <t>GCGVRAKALYDYEAAEDDGNEISIAEGEVITNIEEVDGWWQGKNADGETGLFPSNYVELCE-</t>
  </si>
  <si>
    <t>bmDCA9_3712</t>
  </si>
  <si>
    <t>FYGIDAIVLYDYEKAEDDDNEITLVEGERITEIEAVDGWWSGAHAEGSSGLFPANYVKLQEG</t>
  </si>
  <si>
    <t>bmDCA9_3713</t>
  </si>
  <si>
    <t>AGGGCAVALYDYEASEDDDNEISLFEGEKI-NIEFVSDWWRGVNADGEQGLFPANYVKLQSP</t>
  </si>
  <si>
    <t>bmDCA9_3714</t>
  </si>
  <si>
    <t>PGGEVAIVEYDYEAAEDDDNELNLVEGERITNIEMVSGWWSGVNAIGETGLFPANYVELVQQ</t>
  </si>
  <si>
    <t>bmDCA9_3715</t>
  </si>
  <si>
    <t>DQRLRAIVYYDYEAAEDDDNEISLKEGDMVTNIEMLDDWWQGTNANGESGLFPASYVELDE-</t>
  </si>
  <si>
    <t>bmDCA9_3716</t>
  </si>
  <si>
    <t>DEGVTAVVEYDFEAAEDDDNELSHKEKELITAIEWVDDWWKGTNASGETGLFPAAYVELKEG</t>
  </si>
  <si>
    <t>bmDCA9_3717</t>
  </si>
  <si>
    <t>DSGQDAIALYDYVAAEDDDNEIRIFEMERWTNVEFPDDWWTGTYAGGCSGMFPANYVKLQE-</t>
  </si>
  <si>
    <t>bmDCA9_3718</t>
  </si>
  <si>
    <t>DEGAVAIARYDYEAAEDDDNEISFKEMEKLTNIDFVDDWWMGLCAYGQVGLFPANYVELVT-</t>
  </si>
  <si>
    <t>bmDCA9_3719</t>
  </si>
  <si>
    <t>DQGITAIAHYDYEAAEDDDNEISFKEGALITDIDFVDDWWSGRLANGQEGLFPANYVELEE-</t>
  </si>
  <si>
    <t>bmDCA9_3720</t>
  </si>
  <si>
    <t>DGKIYAIAYYDY-AAEDDDNEISFKEGDHITQIDMVDLWWLGEYAHGVSGLFPSNYVEVLKA</t>
  </si>
  <si>
    <t>bmDCA9_3721</t>
  </si>
  <si>
    <t>DEGPQAIALYPYEAAEDDDNEISFAEGETW-KIDTVDFWWQGRSAKAESGLFPANYVEKAEL</t>
  </si>
  <si>
    <t>bmDCA9_3722</t>
  </si>
  <si>
    <t>DPGPTAQALYDYEAAEDDDNEISFAEGE-ITDIEEVDGWWEGAAAKGKQGLFPANYVELIE-</t>
  </si>
  <si>
    <t>bmDCA9_3723</t>
  </si>
  <si>
    <t>DGGRVAGALYDYEAAEDDDEDITFKEGETITGIECIDDWWFGTMAGGQSGLFPANYVQLV--</t>
  </si>
  <si>
    <t>bmDCA9_3724</t>
  </si>
  <si>
    <t>TQGETAVAQYDYESAEDDDNDLSLPENMKILQIEFSIDWWSGTCATGKSGLFPANYVKLVSS</t>
  </si>
  <si>
    <t>bmDCA9_3725</t>
  </si>
  <si>
    <t>AFGETHTAEYDYTAEEDDDNEIFLKEEARITNIERVNDWWQGSYAHGQHGLFPANYVKLL--</t>
  </si>
  <si>
    <t>bmDCA9_3726</t>
  </si>
  <si>
    <t>DKGATAIANYDYQAAEDDDNEIWF-EDARITEIEFPSDCWTGSYANGKTGLFPANYVQLQ--</t>
  </si>
  <si>
    <t>bmDCA9_3727</t>
  </si>
  <si>
    <t>VIGGKAKAQYDYDAAEDDDNEIWFPEGAIITNIEEPDDHMTGVYAGNEVGLFPANYVKLND-</t>
  </si>
  <si>
    <t>bmDCA9_3728</t>
  </si>
  <si>
    <t>DSGPVAEALYDYDAQEDDDNEIGFPEGYAITNIEMVDDWMRGRYAGGEY-LFPANYVELSG-</t>
  </si>
  <si>
    <t>bmDCA9_3729</t>
  </si>
  <si>
    <t>AEGITATALYDYDKAEDDQNEDSFKEGAMIVNIEFVSDWDTGEYAFGKRGLFPASYVNLVD-</t>
  </si>
  <si>
    <t>bmDCA9_3730</t>
  </si>
  <si>
    <t>QNGLTATALYDFESSEDDDNLWSFVEGDVISNIEKPDDWWSGTGASGKFGLYPANYVELVE-</t>
  </si>
  <si>
    <t>bmDCA9_3731</t>
  </si>
  <si>
    <t>ENGTMAVVQYDYEPAEDDDNEIALLEGAQIADIEFVDDWWKGDAAGGEQGLSPENYVRLLQP</t>
  </si>
  <si>
    <t>bmDCA9_3732</t>
  </si>
  <si>
    <t>DQLLTAAALYDYEAAEDDDNEGTFKEGSIIVELEFVFDWWCGKLADGEVGLFPGNYVNLRTL</t>
  </si>
  <si>
    <t>bmDCA9_3733</t>
  </si>
  <si>
    <t>YGGETAIALYDYEAAEDDDDEENFPEGAAISNIEFVDEWWTGTYANGKNGLFPSNYVEEVEE</t>
  </si>
  <si>
    <t>bmDCA9_3734</t>
  </si>
  <si>
    <t>DEGPVAIALYDYEAAEDDDDEPSFPEGAKIREIEFVLGWWSGELAEGKRGVFPANYVELNEE</t>
  </si>
  <si>
    <t>bmDCA9_3735</t>
  </si>
  <si>
    <t>DGILQARALYDYEAQDDDDREISFREGDIIDVITKNHDWW-GECANGRTGSFPANYVEPIP-</t>
  </si>
  <si>
    <t>bmDCA9_3736</t>
  </si>
  <si>
    <t>AWGRTA-ALYDYEATEDDDEEISFASGEIITNIEMQSDWWQGLDA-GKVGLFPSNYVEKI--</t>
  </si>
  <si>
    <t>bmDCA9_3737</t>
  </si>
  <si>
    <t>GGLITAIAMYDYMAAEDDSREVGFSTGNVITNIEY-ADWWSGLNANGVIGLFPSNYVEND--</t>
  </si>
  <si>
    <t>bmDCA9_3738</t>
  </si>
  <si>
    <t>QESRVTRAIYDFCGAEDDATELTLREGDEILKIEFDVEWWTGTNASGKSGLFPASYVEYV--</t>
  </si>
  <si>
    <t>bmDCA9_3739</t>
  </si>
  <si>
    <t>GDGETAYANIDFNATEDDDNELSFTDGEMIKVIGKPDDWWMGESARGKTGLFPVQYVEA-PV</t>
  </si>
  <si>
    <t>mmd_0</t>
  </si>
  <si>
    <t>mmd_1</t>
  </si>
  <si>
    <t>GAMVYGVVMYDFHAERDDADELEAKAGEAIIVIAQSNEWFVAKPALGGPGLIPVSFVEIKDM</t>
  </si>
  <si>
    <t>mmd_2</t>
  </si>
  <si>
    <t>ATVSKVRALYDLQSYDDDPDELSFRKGDVITVLEQVYDWWRGLLANGKVGIFPLNYVTPIVN</t>
  </si>
  <si>
    <t>mmd_3</t>
  </si>
  <si>
    <t>PILVQAKALWSYNGEDDDPEDLSFRAGDIIDIIEETNDWWTGRVANGKEGVFPSNYVEKVAP</t>
  </si>
  <si>
    <t>mmd_4</t>
  </si>
  <si>
    <t>PEGVQAVALWSWTSEDDDPDDLSFPAGDIIEIVEETEDWWTGRMAAGKEGLFPSVYVKKVPP</t>
  </si>
  <si>
    <t>mmd_5</t>
  </si>
  <si>
    <t>SAYYPGFALMDYDGKGDDDDELTLTEGDKVRVYKR-YHGSYLIRATGERGWVPRWYYGKTSS</t>
  </si>
  <si>
    <t>mmd_6</t>
  </si>
  <si>
    <t>HFARIEVIRRPFVPTMDDDDEMAVAPGDRVRVLKRFDGWAYAENATGARGLIPIDCLRMAEE</t>
  </si>
  <si>
    <t>mmd_7</t>
  </si>
  <si>
    <t>LVPGLYATLYAFEPEGDDTAEFDLEEGQMVKILGRWGIGWIAVRADGGHWLVPESYLRLVGL</t>
  </si>
  <si>
    <t>mmd_8</t>
  </si>
  <si>
    <t>DKPVAAKALYDYSAASDDSEELSFREGDTLTVVDQSDDWWKVELA-GKIGKVPSNYLELSGS</t>
  </si>
  <si>
    <t>mmd_9</t>
  </si>
  <si>
    <t>ARLEQYVAIADYVAQSDDSTEIALSEGDVVDVIRKDNGWWFVRKADEEKGWVPASYLEIENP</t>
  </si>
  <si>
    <t>mmd_10</t>
  </si>
  <si>
    <t>P-LIQCVAQWSYKRN-DDEDDLSFPKGDIIEVVEKQNDWWGGRPANGQEGWFPKSYVKKIGT</t>
  </si>
  <si>
    <t>mmd_11</t>
  </si>
  <si>
    <t>PPGVKVRALYDYEAQDDDEDELSFKAGDIITVLEK-DGWWEGELANGKVGWFPANYVEEL--</t>
  </si>
  <si>
    <t>mmd_12</t>
  </si>
  <si>
    <t>KNLITAVALYDYAARKDDENEWSMREGDLIVIVQKESNG-WAKVAGGQTKWVPANYVEDA--</t>
  </si>
  <si>
    <t>mmd_13</t>
  </si>
  <si>
    <t>DNGKIGTALYDFEAQSDDDDELTVREGDELYVVDQSSDWWKCWNATGKEGVVPASYIELSGG</t>
  </si>
  <si>
    <t>mmd_14</t>
  </si>
  <si>
    <t>GRGLCAIVQFAYEAQEDDDNELTLVEGELIEEIEQVDGWWSGVGAGGKEGLFPANYVELIED</t>
  </si>
  <si>
    <t>mmd_15</t>
  </si>
  <si>
    <t>PKKPTFKALYDFQSQQDDSNELSIKAGEIIQITSKEGGWWLAMRASSASGWTPAAYLEEVVA</t>
  </si>
  <si>
    <t>mmd_16</t>
  </si>
  <si>
    <t>KPKIMAKVLYDFAGQRDDENELSIKAGEIIEIVQKENGWWLAKNAAEGQAWVPAAYVEEQAA</t>
  </si>
  <si>
    <t>mmd_17</t>
  </si>
  <si>
    <t>HPSDKVAVLWAYQPRGDDDDEFTLERGDMLRVYGIWYGWAYVVMAERAREWEARRQAQRDSG</t>
  </si>
  <si>
    <t>mmd_18</t>
  </si>
  <si>
    <t>PAGETATALYDYEAQDDDDGDLSFPADAIIEIVERTDEWWTGRYAAGQAGLFPGNYVKLNK-</t>
  </si>
  <si>
    <t>mmd_19</t>
  </si>
  <si>
    <t>KKLKYVEALYDYTAQSDDDAEHSMAEGERFVLVKEDGGWPEVEKAGGITKSVPANYVQEV--</t>
  </si>
  <si>
    <t>mmd_20</t>
  </si>
  <si>
    <t>TILPYARALYDFEAQNDDPGELSLKKGDIVELLRKIDNWYEGEIANGKVGIFPANYVEVIVP</t>
  </si>
  <si>
    <t>mmd_21</t>
  </si>
  <si>
    <t>RNAKIVVVLYDRQANNDDEKELTVQKGEYLEVLDD-R-WWKARNANGQEGYVPHTILSPYNF</t>
  </si>
  <si>
    <t>mmd_22</t>
  </si>
  <si>
    <t>RPGIILVAKYDFEGENDDENELSVKKGDYLKLLKRPGGWLLVQYARGEEGLLPPSYYVDIAV</t>
  </si>
  <si>
    <t>mmd_23</t>
  </si>
  <si>
    <t>SNEQKGKMLYPFQANGDDDGEITVADGREVVILEPDDGWIKVRAAGYKEGLVPASYVELLPA</t>
  </si>
  <si>
    <t>mmd_24</t>
  </si>
  <si>
    <t>DGIGEAVVRHDFTPRVDDGDELSVNKGTTVRVLYM--DWVYCHDATERKGIVPVGFCDLYLD</t>
  </si>
  <si>
    <t>mmd_25</t>
  </si>
  <si>
    <t>PTVSRVRALYDFQPSEDDPGDLQFNAGDVIAILESTYDWWTGSLANGQTGVFPGNYVEKLQD</t>
  </si>
  <si>
    <t>mmd_26</t>
  </si>
  <si>
    <t>HTTKKMRALFAFEARSDDEDELSFEAGDVIIVVQEVLGWRLGQLAREKVGLFPTAFTESIAA</t>
  </si>
  <si>
    <t>mmd_27</t>
  </si>
  <si>
    <t>PKLCYASVLHDFNAEKDDADELTAYRGDAITVVAHMNEWFIAKPALGRPGLVPVSFVRIEEP</t>
  </si>
  <si>
    <t>mmd_28</t>
  </si>
  <si>
    <t>PPKKVIIALSDYKKKADDEQELRFQKGDFFYVFKD-GSWYEAHNATGARGLVPSWMFEEFPK</t>
  </si>
  <si>
    <t>mmd_29</t>
  </si>
  <si>
    <t>SGKKLAVALYDYKAESDDSDELTVKEGDQLTVLDDSSDWWKVENASGKVGYVPSNYVKPVRQ</t>
  </si>
  <si>
    <t>mmd_30</t>
  </si>
  <si>
    <t>GLNEYYVVLYRYDSTEDDTGDLSFNQGEVILVTKK-EEWWTGCIAGNKSGIFPANYVEKCNV</t>
  </si>
  <si>
    <t>mmd_31</t>
  </si>
  <si>
    <t>GLNEYYVALYRFDSSEDDTGDLSFNQGEVILVTKK-ETWWTGCIAGDKSGIFPSNYVEKCDT</t>
  </si>
  <si>
    <t>mmd_32</t>
  </si>
  <si>
    <t>TAEERYRCIYPYPPNSDDEDELELREGDIVYVHKKRDGWYKGTRATGKFGLFPGNFVEPV--</t>
  </si>
  <si>
    <t>mmd_33</t>
  </si>
  <si>
    <t>SPLCQVTALYDYKGENDDEGDLSFAKGDIITVLEQEDEWWKGELANGKVGWFPSNYVKPL--</t>
  </si>
  <si>
    <t>mmd_34</t>
  </si>
  <si>
    <t>SNKKIGTLLYDFVAQGDDDDEVSVREGDEVYIIDDSKDWWMVRRANGKEGVVPSSYIEITGT</t>
  </si>
  <si>
    <t>mmd_35</t>
  </si>
  <si>
    <t>EESFLVQALYDFEETDDDPSQLSFRKGDIMRIVSKDEGWWAAVLADNRVGWIPQDFVRRIID</t>
  </si>
  <si>
    <t>mmd_36</t>
  </si>
  <si>
    <t>LEAVAAKALYSYEGSTDDAEELPFSEGDELTVVDRSDDWWKVEQAGGVIFNVPAAYLEVQDA</t>
  </si>
  <si>
    <t>mmd_37</t>
  </si>
  <si>
    <t>SNEQKGKMMYAYQANGDDDGEITVDEGRDVVILEPDDGWMKVRAAGSQEGLVPTAYVELLPA</t>
  </si>
  <si>
    <t>mmd_38</t>
  </si>
  <si>
    <t>SSKKQGKVLYDFDGQGDDNDELSIKAGDVVYIVNEENDWWLIKNATGRQGLVPASYIEIISA</t>
  </si>
  <si>
    <t>mmd_39</t>
  </si>
  <si>
    <t>DYIGQAVVRQDFVPRSDDSDELSVNAGDSVQVLRMVNEWVFVRDADERKGIVPAPFLEWENP</t>
  </si>
  <si>
    <t>mmd_40</t>
  </si>
  <si>
    <t>PIMQYSRAMYDYQAAIDDPEELSFRKGDIMAILRMQDGWWEAEVAGGRGGLIPSYFLAC---</t>
  </si>
  <si>
    <t>mmd_41</t>
  </si>
  <si>
    <t>SPYYIGQVLYDYDAPADDPKELTVKKGEFCRVIKR-EDWWYVIRADGKIGFVPATYVGTASE</t>
  </si>
  <si>
    <t>mmd_42</t>
  </si>
  <si>
    <t>NLPAGYFAGFRYEPLEDDTDELSLKKGEVILVTEKSHGWWKGCNAGDITGIFPSNYVTKLRQ</t>
  </si>
  <si>
    <t>mmd_43</t>
  </si>
  <si>
    <t>GPNNVHRVQMDFKPSMDDDDELGLRSGQLVRMLHEYDGWALCIRARSQQGVAPRSCLSKHPV</t>
  </si>
  <si>
    <t>mmd_44</t>
  </si>
  <si>
    <t>STEYRVRSLYAYEGQRDDPEDLSFGENLILTAHPSKGDWWYGTVADGKSGFFPKTYVEQLES</t>
  </si>
  <si>
    <t>mmd_45</t>
  </si>
  <si>
    <t>AASKIFVALYDYEARTDDDEDLSFKKGEHLEILNDTQDWWYARSATGQEGYIPSNYVAKLKS</t>
  </si>
  <si>
    <t>mmd_46</t>
  </si>
  <si>
    <t>PPGPPYVAVHPYEPTLDDPDEIALTPGDVVKVKEVFDGWALGTNATGASGVLPLDCLAPGPE</t>
  </si>
  <si>
    <t>mmd_47</t>
  </si>
  <si>
    <t>SAPKKARVLYDYEAQLDDDDELSLKEGEIVTVLSKDDGWWEGELANGKVGIFPSNYVEEIDE</t>
  </si>
  <si>
    <t>mmd_48</t>
  </si>
  <si>
    <t>KNRKIGRLLYDFEAQGDDDDELDCKEGDEVYIINEKKDWWMVENATGRQGVVPSSYIEIVST</t>
  </si>
  <si>
    <t>mmd_49</t>
  </si>
  <si>
    <t>PILHMARAMYMYQAAIDDPEELSFAKGDILAVTRHQDGWWEAEVAGGRGGLKSNYLKVC---</t>
  </si>
  <si>
    <t>mmd_50</t>
  </si>
  <si>
    <t>STSFPGIALMDYKKKGDDEEELDLAKDDALRVFKR-YHWSYAVKAGGDRGWVPSWFIGKVPT</t>
  </si>
  <si>
    <t>mmd_51</t>
  </si>
  <si>
    <t>SAKIYVVALYDFAGQGDDDGDLSFRKGDRIEILKKTQDWWTGKLANGRKGSFPANYVRLV--</t>
  </si>
  <si>
    <t>mmd_52</t>
  </si>
  <si>
    <t>mmd_53</t>
  </si>
  <si>
    <t>ESQQLVVALYDYTAAEDDDVELTFKEGDMIKVLEKPDDWWLGQLANGQLGLFPASYVVPS-E</t>
  </si>
  <si>
    <t>mmd_54</t>
  </si>
  <si>
    <t>SAYYPGFVLMDYDSKGDDDDELTLTEGDKVRVYKR-YHWSYVIRATGERGWVPAWFYGKTSS</t>
  </si>
  <si>
    <t>mmd_55</t>
  </si>
  <si>
    <t>EGVARAIALYDFNAVQDDSGDLSFKKGDVITVLEKSDTWWTGKVADGREGIFPANFVEVV--</t>
  </si>
  <si>
    <t>mmd_56</t>
  </si>
  <si>
    <t>AVVRKVRALYDLISNEDDEGELSFRKGDIITVLESVYDWWKGSLARGKVGIFPLNYVTPIAE</t>
  </si>
  <si>
    <t>mmd_57</t>
  </si>
  <si>
    <t>mmd_58</t>
  </si>
  <si>
    <t>FPAYYAIVLHDFNAERDDADELDAKAGDKITVVAQSNEWFVAKPALGRPGLIPASFVEIRDP</t>
  </si>
  <si>
    <t>mmd_59</t>
  </si>
  <si>
    <t>APVDQATALYTFDAQQDDHGDLGFSKGDVITIVKRTDQDDTGRVADGRVGIFPANYVEAN--</t>
  </si>
  <si>
    <t>mmd_60</t>
  </si>
  <si>
    <t>ALLEQYVAIAAEKKE-DDPDEISLSKGDVVDVVEKNLGWWLVKKADGEKGWAPASYLEPENR</t>
  </si>
  <si>
    <t>mmd_61</t>
  </si>
  <si>
    <t>KAHKKGQVLYDFMAQGDDDMEWTVAVGDDVIILNDTKEWWNVRRANGVEGSVPSSYIEVTGF</t>
  </si>
  <si>
    <t>mmd_62</t>
  </si>
  <si>
    <t>ANSTVHRVQLDFKPTLDDEDEMELRAGQLVRLLHEYDGWALCIRARSQQGVVPRTCLSTRPV</t>
  </si>
  <si>
    <t>mmd_63</t>
  </si>
  <si>
    <t>TSSEYVLAMHDYTQHNDDATCLSFRAGQVIRVLNRDPGWWDGELAEGRRGWFPSNYVNADVG</t>
  </si>
  <si>
    <t>mmd_64</t>
  </si>
  <si>
    <t>ATSEFVLAMHDYAQQSDDATCLSFRAGQVIHVLNRDTGWWDGELAEGRSGWFPQNYVNTDET</t>
  </si>
  <si>
    <t>mmd_65</t>
  </si>
  <si>
    <t>EHPSLVYALKDFDAPGDDPGHCTLKQDEACILFKD-EYWILVQRATGKIGFGPAEIVETAFE</t>
  </si>
  <si>
    <t>mmd_66</t>
  </si>
  <si>
    <t>mmd_67</t>
  </si>
  <si>
    <t>LEAVKAKALYSYEGSSDDPDELPFSEGDVLTIVDRSDDWWKAEQADGVVFIVPAAYLEVADA</t>
  </si>
  <si>
    <t>mmd_68</t>
  </si>
  <si>
    <t>EINQKAIAIFDFKAENDDDNELELKEGEIIIISYRHGGWLVAEDALGENGLVPEEYIEIRDM</t>
  </si>
  <si>
    <t>mmd_69</t>
  </si>
  <si>
    <t>PKQARAKALYNYTADDDDPNEVSFAKGDILEILDKNGKWWQVRKADGSVGIAPSNYLQIV--</t>
  </si>
  <si>
    <t>mmd_70</t>
  </si>
  <si>
    <t>PSLPTFKAIADFCGQGDDNSEVSMSEGDVVELIEKDDGWWFVRKADGKEGWVPAAYLEELAG</t>
  </si>
  <si>
    <t>mmd_71</t>
  </si>
  <si>
    <t>ESSRPAKVLFSFTGTSDDEFELSVTEGATVEVLEDDDSWWKVRDARGQEGLVPASYLE-G-E</t>
  </si>
  <si>
    <t>mmd_72</t>
  </si>
  <si>
    <t>PSLPTYKAAADFCGSGDDNSEVPMSEGDVVELIKKDEGWSFVKKADGEEGWVPTAYLEEEKG</t>
  </si>
  <si>
    <t>mmd_73</t>
  </si>
  <si>
    <t>DHTSVVKALYDYAANADDPGELTIKEDEVLLVFDTEDWWLVQQSAGGKAGYVPGNYVEAATA</t>
  </si>
  <si>
    <t>mmd_74</t>
  </si>
  <si>
    <t>SPEGTAKALYDYTKQDDDDDEVSMSEGDIVELLEKDGGWWLVKNATGEEGWVPTSYLEILDR</t>
  </si>
  <si>
    <t>mmd_75</t>
  </si>
  <si>
    <t>PGTVKYRALYEFVARTDDEDELSFQPGDIIMVFKSHEGWLAGQIARDHVGWFPEAFAECIEP</t>
  </si>
  <si>
    <t>mmd_76</t>
  </si>
  <si>
    <t>PVGRRVRALYDFEAEEDDERELSFKAGDILWVLEELGGWSLAYNANGESGLVPASYVVFIIN</t>
  </si>
  <si>
    <t>mmd_77</t>
  </si>
  <si>
    <t>SPGFEARALYDFEGRDDDEDELSFKKGDILTVLDQVSGWWEGELANGKRGLIPANYVTLVIE</t>
  </si>
  <si>
    <t>mmd_78</t>
  </si>
  <si>
    <t>GIVRYVRALHTFVAERDDADELDFQAGDIIKVVPRSEDWMAGQLARGGPGLFPVSYVEPMDT</t>
  </si>
  <si>
    <t>mmd_79</t>
  </si>
  <si>
    <t>PKKPTFKALYDFSSQTDDSNELSIKAGEIVQIVSKEGGWWLCMNATSAQGWTPAAYLEEVKA</t>
  </si>
  <si>
    <t>mmd_80</t>
  </si>
  <si>
    <t>GLNAYYVALYRYDATEDDTNELSLNQGEVILVTKK-EGWWSGCGAGNKSGIFPANYVEKCRQ</t>
  </si>
  <si>
    <t>mmd_81</t>
  </si>
  <si>
    <t>PSFPTFKALYDFCGSGDDNSEVSMSENDVVELLKKEEGWSLVKTADGKEGWVPTAYLEELKG</t>
  </si>
  <si>
    <t>mmd_82</t>
  </si>
  <si>
    <t>GLNEYAVALYRYESTEDDTGDLSFNQGEVILVTKK-EEWWTGCIAGNKSGIFPSNYVEKCNQ</t>
  </si>
  <si>
    <t>mmd_83</t>
  </si>
  <si>
    <t>AGPGQAIAKFTFEADQDDPGDLGFKKGEVITIVKRTEDWWTGRIAGDREGIFPSNYVEPV--</t>
  </si>
  <si>
    <t>mmd_84</t>
  </si>
  <si>
    <t>EPGTLARVLHDFKTTVDDDEELSLTKGQYVVVHEIIDFWCHGQSAQDREGKFPLNHLHKVEI</t>
  </si>
  <si>
    <t>mmd_85</t>
  </si>
  <si>
    <t>SIVGCARALYDFEAQNDDPDELSLKKGDIVTLIRKIDNWWEGELANGKVGIFPASYVEVIVD</t>
  </si>
  <si>
    <t>mmd_86</t>
  </si>
  <si>
    <t>RVNIILVAKYDFEAESDDDNELSVKKGDLLKLLERPGGWLLVKYATVEPSLLIPSSYVDIAV</t>
  </si>
  <si>
    <t>mmd_87</t>
  </si>
  <si>
    <t>PKKPTAKVLYDFSSQRDDSNELSIKAGEIVQIVSKEGGWWLCMNATSAQGWTPEAYLEEQVA</t>
  </si>
  <si>
    <t>mmd_88</t>
  </si>
  <si>
    <t>QPVAQARALYDYTRQTDDDEELSFPEGAALDVYDTSDDWILVGLADGDYGFAPANYIEMASG</t>
  </si>
  <si>
    <t>mmd_89</t>
  </si>
  <si>
    <t>PKVPQVKALYDYEAQGDDDDELSISEGDIISVVEGDDGWWEIELANGKKGLVPTNYVEII--</t>
  </si>
  <si>
    <t>mmd_90</t>
  </si>
  <si>
    <t>DDPCKLYALQTFDGPDDDPGHCSLEQGEACTLLNDSDYWWLIKRADNKIGFIPAENLETFFE</t>
  </si>
  <si>
    <t>mmd_91</t>
  </si>
  <si>
    <t>GVGLTVKALWSYFDGVDDPDELSFPKGAEITEVENINDWWWGTYARGRTGLFPGNHVTVIDE</t>
  </si>
  <si>
    <t>mmd_92</t>
  </si>
  <si>
    <t>PDCRRVRALYDYNAEGDDPDELSLKVGDIVTVLEE-DGWWEGENANGKRGWFPSTYVEPIDN</t>
  </si>
  <si>
    <t>mmd_93</t>
  </si>
  <si>
    <t>QPIHSAHVLYDFTRQSDDDEEVPFAEGDDMLVIDTSDDWWLVRVANGDIGFVPANYIEIIED</t>
  </si>
  <si>
    <t>mmd_94</t>
  </si>
  <si>
    <t>PILTNVLAVYRYEKDSDDNEDLQFEKGEHLAIYRREDNWWLARNAKGQTGLIPLNRVEPLAP</t>
  </si>
  <si>
    <t>mmd_95</t>
  </si>
  <si>
    <t>HTTSRFRALEAFEGSSDDRGELSFEAGDVIIVVQRVFEWWLGQLAREKVGIFPVAHVEVLAD</t>
  </si>
  <si>
    <t>mmd_96</t>
  </si>
  <si>
    <t>LVPGLARALFAFEPEGDDEAEMALEEGQIVRIVGRGGGGWIAVRADGGHALVPESYLRLVQL</t>
  </si>
  <si>
    <t>mmd_97</t>
  </si>
  <si>
    <t>GGGLRAIVQYDYEAAEDDDNEIDLVEGEYITDIEQLDGWWSGVNAHGKSGLFPANYVELVED</t>
  </si>
  <si>
    <t>mmd_98</t>
  </si>
  <si>
    <t>IVNVKYRALYEFVARNDDDNELSFQPGDIIFVFYKHEGWLAAEIARDKTGWFPEEFASYLEP</t>
  </si>
  <si>
    <t>mmd_99</t>
  </si>
  <si>
    <t>VVNRDARALYDFEPENDDDYELSLKEGDILWIQYRQCGWLVAYLARGKTGLIPENYVSFLPN</t>
  </si>
  <si>
    <t>mmd_100</t>
  </si>
  <si>
    <t>RVNPILVAKYDFTAESDDDDELSVKKGDVVKLLERPGGWLLVRNATGQEGFLPPSSLVDIAV</t>
  </si>
  <si>
    <t>mmd_101</t>
  </si>
  <si>
    <t>KKLKYVEALYDYEARSDDDMEWSMAEGDRFVLINRDKEWKWVERAGGVTKSVPANYIQEVGF</t>
  </si>
  <si>
    <t>mmd_102</t>
  </si>
  <si>
    <t>PEGESATALYDFEAQGDDDDELTVREGDRLVVVDRSSDWWKCRNARGQEGVVPASYVELESS</t>
  </si>
  <si>
    <t>mmd_103</t>
  </si>
  <si>
    <t>PQLPTYKAIYDFKGEGDDAGELPLEKGDVVEVIEKNEGWWLVKKADGEEGWAPAAYLEEVAE</t>
  </si>
  <si>
    <t>mmd_104</t>
  </si>
  <si>
    <t>EEEVYVVVKYDYKAQGDDSQELDIKKNERLTLLDD-SHWWKVQNASNQSGYVPSNYVKREKP</t>
  </si>
  <si>
    <t>mmd_105</t>
  </si>
  <si>
    <t>TSLGKAVVKYNYEAQEDDEDELSLVKGDKIEVLEKSSGWWKGECANGKVGWFPSNYVQELPP</t>
  </si>
  <si>
    <t>mmd_106</t>
  </si>
  <si>
    <t>FPRRKCRALYDYNAQDDDSSELSFEKDDIIEVLSKDPGWWDGRLAGDQRGWFPSNYVSVISE</t>
  </si>
  <si>
    <t>mmd_107</t>
  </si>
  <si>
    <t>GQVFYAVVLHDFVAERDDADELDAKAGDAISVVAQSNEWFVAKPALGRPGLIPVSFVEIKDP</t>
  </si>
  <si>
    <t>mmd_108</t>
  </si>
  <si>
    <t>IEFEAAVVLHNFTATGDDEGELNVAEGTQMVVLEDDDSGWKVRIADGSEGVVPAQYIETATE</t>
  </si>
  <si>
    <t>mmd_109</t>
  </si>
  <si>
    <t>LVPGLYVALFVFEMEGDDTAEMALVEEQVVRVVGRGGVGWVAEKAGGDHALVPESYLRLVQA</t>
  </si>
  <si>
    <t>mmd_110</t>
  </si>
  <si>
    <t>QVIRKVRALYDFTANEDDEDELSFRKGDVINVLDQVYDWWRGTLARGKVGIFPLNYVTPIPE</t>
  </si>
  <si>
    <t>mmd_111</t>
  </si>
  <si>
    <t>PSGEWVEALYDFDASQDDATDLALKVGDKIMVLERPSDWWKGRCANGKEGIFPANYVKPAFT</t>
  </si>
  <si>
    <t>mmd_112</t>
  </si>
  <si>
    <t>TSLGKAVVLYDYEAQEDDEDELTLKKGDTIEILEK-DGWWKGRCANGKVGIFPSNYVQELLP</t>
  </si>
  <si>
    <t>mmd_113</t>
  </si>
  <si>
    <t>DYIGQANVRHDFVARSDDGDELSVNRGDSVRVLRMVNEWVFCRDATERKGIVPAGFLEIYLD</t>
  </si>
  <si>
    <t>mmd_114</t>
  </si>
  <si>
    <t>PVRKRVRAIYPYKAQQDDPDELELRVGDIVTVEEEFDGWAYGENATGKVGMFPLNFVEPIP-</t>
  </si>
  <si>
    <t>mmd_115</t>
  </si>
  <si>
    <t>STEHRVRSLYAYEGDGDDPEDLSFGENVVLTVPSKTGDWWYGTTADGKSGLFPKTYIEVVTT</t>
  </si>
  <si>
    <t>mmd_116</t>
  </si>
  <si>
    <t>STEFRVRSLYAYEGQRDDPEDLSFGENLVLTAHPSKGDWWYGTVADGKSGFFPKTYVEHVES</t>
  </si>
  <si>
    <t>mmd_117</t>
  </si>
  <si>
    <t>NFRYKAKALWSYNGDEDDPNDLSFSQGEILEVDDEEGDWWKAKRANGKTGIFPSNHVELIDA</t>
  </si>
  <si>
    <t>mmd_118</t>
  </si>
  <si>
    <t>APLENVIALYDYEARSDDPEDLSFKKGEHLEILRKTQNWWLARNATGQTGYIPLNYVAKLKS</t>
  </si>
  <si>
    <t>mmd_119</t>
  </si>
  <si>
    <t>TPRRQARALWDYNGREDDLNDLSFEKGEIIEVDSEDNDWWTGRCAGGREGIFPSNYVEVLSE</t>
  </si>
  <si>
    <t>mmd_120</t>
  </si>
  <si>
    <t>KKQKKGQVLYDFTAQGDDDDEVTVAEGDEVIIIDDTKEWWQVRRANGKEGVVPSSYIEITGS</t>
  </si>
  <si>
    <t>mmd_121</t>
  </si>
  <si>
    <t>STEKLFRAIEDFRGESDDDEDS-FRAGDEIIGLRRVLEWALGYLADSKIGIFPLAHVEFLDK</t>
  </si>
  <si>
    <t>mmd_122</t>
  </si>
  <si>
    <t>DTEFLFVSTASFPGQEDDVGDLSFSEGELIIGVRDIGDWCLGKIAGSKNGIFPLTHVWQLDD</t>
  </si>
  <si>
    <t>mmd_123</t>
  </si>
  <si>
    <t>PKEGQCRVLYDYEAQEDDDDELSLREGEIITIIQKDGGWTGGENANGEEGIFPSSYVEYL--</t>
  </si>
  <si>
    <t>mmd_124</t>
  </si>
  <si>
    <t>PPGIIAVALYDFTAESDDEEELSVKKGDILKVLEE-GGWLLARNANGEEGWVPASYLDPIDE</t>
  </si>
  <si>
    <t>mmd_125</t>
  </si>
  <si>
    <t>PTTARCRALYRYQASDDDNSSLSFEKDDIIEVLSYMNDWWMGLNAGEQRGIFPRNYVLVISE</t>
  </si>
  <si>
    <t>mmd_126</t>
  </si>
  <si>
    <t>GQGITAIAQYDYEKDEDDDNEIGLKEGELIIDIEMVDDWWLGVNASGERGLFPSNYVELVEG</t>
  </si>
  <si>
    <t>mmd_127</t>
  </si>
  <si>
    <t>PIVRRVRALHTFEASEDDAGELAFEKGDIIKVVDRGEDWMRGQLAKGRTGIFPVSYVEPMDE</t>
  </si>
  <si>
    <t>mmd_128</t>
  </si>
  <si>
    <t>AGR-VAVVRRGFIPTLDDPDELAVANGETVR-LSSYFGWALCIDARGEKGVVPVECLQWYTD</t>
  </si>
  <si>
    <t>mmd_129</t>
  </si>
  <si>
    <t>DTRPYGIALYDFPAIHDDEGDLCLKEGDKVYLLRKVNEWLEGRIAGGRQGIFPINFVDIKVP</t>
  </si>
  <si>
    <t>mmd_130</t>
  </si>
  <si>
    <t>SKELRVRSLYAYEGDGDDPEDLTFEENLIITAPSKTGDWWYGTTATGKSGLFPKTYVEEVTP</t>
  </si>
  <si>
    <t>mmd_131</t>
  </si>
  <si>
    <t>PKEPRYKILYDFAKQSDDANELSLGKDEIVLVIQKEDDWWMATNAKGESGWAPSNYVELVAD</t>
  </si>
  <si>
    <t>mmd_132</t>
  </si>
  <si>
    <t>KSKIMAKVLYDFAGQRDDENELTVQAGDMIEIVQPEGGWWLAKNAGGSIAWVPAAYVEEQAP</t>
  </si>
  <si>
    <t>mmd_133</t>
  </si>
  <si>
    <t>PPLLYCRAMYDYSANDDDPSSLSFQKGDIIEVLTQLDGWWDGLLAGNPLRGWFPSNYKTCIS</t>
  </si>
  <si>
    <t>mmd_134</t>
  </si>
  <si>
    <t>TPRRKARALWDYNASEDDINDLSFEKDEIIEVDSEDNDWWTGRCAGGREGIFPSNYVEVISE</t>
  </si>
  <si>
    <t>mmd_135</t>
  </si>
  <si>
    <t>SASFPGVALMDYDMKGDDDEELTLVEGDKVRVYKR-YHGSYVVKAGGERGWVPSWFLGKVSS</t>
  </si>
  <si>
    <t>mmd_136</t>
  </si>
  <si>
    <t>EVGRPARALYDFEGEEDDYYELSVKAGDELWILKELGGWSLANNARGETGLVPESYYTFTAD</t>
  </si>
  <si>
    <t>mmd_137</t>
  </si>
  <si>
    <t>PQGEWYEVLYDYSSEDDDPGDLTIEAGSRVLVTAKSSDWWTGQIAEGREGLFPASYVKLL--</t>
  </si>
  <si>
    <t>mmd_138</t>
  </si>
  <si>
    <t>PGYVKYRAVYEFVARNDDGDEISFQPGDIIMVPLSQEGWLAGEIARGHTGWFPESYVECVDG</t>
  </si>
  <si>
    <t>mmd_139</t>
  </si>
  <si>
    <t>NVQKKGVMLYDFMAQGDDEDEVTVAEGDELLVLDD-DEWWKVRRANGKEGVVPAQYVEITET</t>
  </si>
  <si>
    <t>mmd_140</t>
  </si>
  <si>
    <t>SPLGKAIALYDFDGQQDDPGDLSFREGDIITILKKIDDWWYGECAGGRKGIFPANYVEMV--</t>
  </si>
  <si>
    <t>mmd_141</t>
  </si>
  <si>
    <t>QSRKHVVALHDFTAGNDDATCLSFKAGQVIRVLNRDPGWWDGE-ADGRRGWFPSNYTDQINV</t>
  </si>
  <si>
    <t>mmd_142</t>
  </si>
  <si>
    <t>PPVQYVVALYDFEAQADDDGDLSFKVGDRIEVVEKTTDWWTGRLANGQQGVFPGNYVQDT--</t>
  </si>
  <si>
    <t>mmd_143</t>
  </si>
  <si>
    <t>PARRRVRALYAYNAQTDDPDELSLRVGDIVTVLEEIDGWWYGE-ANGRVGIFPANYVEPIPE</t>
  </si>
  <si>
    <t>mmd_144</t>
  </si>
  <si>
    <t>REAKIVQVLYTFDARNDDEKDLTVERGEFVTVLNDSDDWWWKRNADGQEGFCPHTILSPYNE</t>
  </si>
  <si>
    <t>mmd_145</t>
  </si>
  <si>
    <t>KKLKYVEALYDYEARSDDDAEWSMVEGDRFVLVNRDDGG-WADVAGGITKSVPANYIQEV-I</t>
  </si>
  <si>
    <t>mmd_146</t>
  </si>
  <si>
    <t>EYRYKAKALYSYDANPDDANEISFSKHEILEVDDVDGRWWQARCANGQTGIFPSNYVELLD-</t>
  </si>
  <si>
    <t>mmd_147</t>
  </si>
  <si>
    <t>EPGTLARVLHDFFPTVDDDEELSLKKGQYVVIHEIIDGWCHGQSAQDRVGKFPLNHLHKVEI</t>
  </si>
  <si>
    <t>mmd_148</t>
  </si>
  <si>
    <t>VLGEQYVATEDYKAEDDDDDEISLEEGEVVEVLEKNEGWWLVR-AQGEEGWAPASYLEPVDG</t>
  </si>
  <si>
    <t>mmd_149</t>
  </si>
  <si>
    <t>PKKPKVKALYDYTAQGDDDDELSFKEGDIIVLVEKDDGWWEVELAGGKKGLVPANYVKEI--</t>
  </si>
  <si>
    <t>mmd_150</t>
  </si>
  <si>
    <t>EEEVYVVAKYDYKAQGDDSQELTIKKNERLTLLDD-SHWWKVQNAAGQEGYVPSNYVKREKP</t>
  </si>
  <si>
    <t>mmd_151</t>
  </si>
  <si>
    <t>TARGKARVKYNYEPQNDDDDELKLEVGDKVEVLEKSDGWWKGELANGKVGVFPSNYVEEIES</t>
  </si>
  <si>
    <t>mmd_152</t>
  </si>
  <si>
    <t>SPKKIGKALMDYRAKGDDPHELTVQKGDFLRVVKR-YDWSYLINATGERGWVPVWCFGVTGR</t>
  </si>
  <si>
    <t>mmd_153</t>
  </si>
  <si>
    <t>ITTFFCRALYSYQTNDDDASSLSFHKHDIIEVLTKLEGWWDGLLAGEERGWFPSNYLIII-D</t>
  </si>
  <si>
    <t>mmd_154</t>
  </si>
  <si>
    <t>ASEGTAKALYDYCAQDDDNDEVSMSEGDVVELLEKDGGWWLVRTASGEEGWVPTSYLEILAR</t>
  </si>
  <si>
    <t>mmd_155</t>
  </si>
  <si>
    <t>DNAVAAVALYDYEASSDDSEELSLREGDQLTVVDDSDNWWKVENAGGQIGLVPSNYLELSKS</t>
  </si>
  <si>
    <t>mmd_156</t>
  </si>
  <si>
    <t>TSGGYAIALYDFEAQVDDPGDLSLKAGDKIELLEKVDEWYRGRCANGREGIFPVNYVQVLVP</t>
  </si>
  <si>
    <t>mmd_157</t>
  </si>
  <si>
    <t>HPAVQAKALYSYEGSTDDPEELSFSEGDELTVVDRSDDWWKVEQAGGVVFNVPAAYLEVADA</t>
  </si>
  <si>
    <t>mmd_158</t>
  </si>
  <si>
    <t>PILHYARAMYMYQAAIDDPEELSFTKGDILAVLRHQDGWWEAEVAGNPLGLVPSSYLKTC--</t>
  </si>
  <si>
    <t>mmd_159</t>
  </si>
  <si>
    <t>PKEPRFKALYDFAGQSDDGGELSLGKDEIILVTQKENGWWLAKRAGSASGWAPSAYLEEVVP</t>
  </si>
  <si>
    <t>mmd_160</t>
  </si>
  <si>
    <t>PVIAHVRALYKYAASDDDARELSFEKDDKIAVHEYMNDWWMGRNATGQEGIFPRNYVEPEQE</t>
  </si>
  <si>
    <t>mmd_161</t>
  </si>
  <si>
    <t>PAEPRGKMLYAYQANGDDDGEVTIGEGEDVLVTEPDDGWWLVRRAGSATGWVPAAYVEEVAA</t>
  </si>
  <si>
    <t>mmd_162</t>
  </si>
  <si>
    <t>SSGCTCTALYDYDAAEDDDNELGFPEGDTITGLEAGDDWWLGSFANGTSGLFPANFVEVNE-</t>
  </si>
  <si>
    <t>mmd_163</t>
  </si>
  <si>
    <t>PKVETVTALYDYAAQADDEGDLSFSAGDVIEIVQRTAEWWTGRLAHGKQGQFPGNYVQLN--</t>
  </si>
  <si>
    <t>mmd_164</t>
  </si>
  <si>
    <t>WVIYRALALYDYESQRDDPEELSFSKNSILDVNPSKDDWWLKALADGKKGFIPKNYIEMLAE</t>
  </si>
  <si>
    <t>mmd_165</t>
  </si>
  <si>
    <t>SSGEQATALYDYEGE-DDEGDLSFKKGDIIEVLEQSDDWWKGELANGKIGWFPASFVKEL--</t>
  </si>
  <si>
    <t>mmd_166</t>
  </si>
  <si>
    <t>mmd_167</t>
  </si>
  <si>
    <t>KFPCYCEAIYSWGGRTDDKRDWGMVEGDLIVCLNAGSDGWWGRLARGMVKSFPSNYIQVLE-</t>
  </si>
  <si>
    <t>mmd_168</t>
  </si>
  <si>
    <t>FTAYKAKALYAYTADDDDPNELSFNKGEILDIIDKQGKWWKTRKADGVVGIAPSNYLQIV--</t>
  </si>
  <si>
    <t>mmd_169</t>
  </si>
  <si>
    <t>ATVSKVRALYDLISNEDDPGELSFRKGDIITVLESVYDWWKGSLARGKVGIFPVNYVTKIPD</t>
  </si>
  <si>
    <t>mmd_170</t>
  </si>
  <si>
    <t>KNKKQGRLLYDYEAQSDDDDELDCKEGDEVVVVDEKDDWWMVELATGKKGVVPATYIEIV--</t>
  </si>
  <si>
    <t>mmd_171</t>
  </si>
  <si>
    <t>SSAPKAVALYTFKGEQDDSGDLPFRKGDVITILKKSQQDDTGRVANGKEGIFPANYVELV--</t>
  </si>
  <si>
    <t>mmd_172</t>
  </si>
  <si>
    <t>mmd_173</t>
  </si>
  <si>
    <t>LVLNEAVAMYQFDADQDDAGDLGFKKGDKITVTKKTNDWWTGQIAGGMHGIFPSNYVKMKE-</t>
  </si>
  <si>
    <t>mmd_174</t>
  </si>
  <si>
    <t>QEKKLVRALYDFSGSSDDDEEL-FKAGDEITVLNEVLEWWMGELADGRTGLFPSTYVEPISK</t>
  </si>
  <si>
    <t>mmd_175</t>
  </si>
  <si>
    <t>DGGPTAIALYDYEADEDDDNEISFREGERITDIEMVDDWWSGTNATGERGLFPSNYVELVEG</t>
  </si>
  <si>
    <t>mmd_176</t>
  </si>
  <si>
    <t>QPIHKAKALYDYTRQTDDDEEVSFSEDAELVVYDTSDDWTLVGVAGGDFGFAPANYIEIVED</t>
  </si>
  <si>
    <t>mmd_177</t>
  </si>
  <si>
    <t>PDSRRVRALYDFNAENDDPDELSLREGDIITVLKEIDGWWEGELANGRRGWFPASYVEFIDD</t>
  </si>
  <si>
    <t>mmd_178</t>
  </si>
  <si>
    <t>LGPEYVLAMHDYFHQNDDATCLSFRAGQVIHVLNRDTGWWDGELAEGRRGWFPSNYVNTEVN</t>
  </si>
  <si>
    <t>mmd_179</t>
  </si>
  <si>
    <t>SSVGKAVALYDFAGQQDDSGDLSFRKGDVITILKKTQDWWTGKLANGREGSFPANYVELV--</t>
  </si>
  <si>
    <t>mmd_180</t>
  </si>
  <si>
    <t>SGKKVAVALYDYDARSDDEDELSFKEGDQLTVLDDSDDWWYVKLATGKEGYVPANYLALVKS</t>
  </si>
  <si>
    <t>mmd_181</t>
  </si>
  <si>
    <t>TVIRKVRALYDLSSNEDDEGELSFRKGDIITVLEQVYDWWKGSLARGNVGIFPLNYVTPIPE</t>
  </si>
  <si>
    <t>mmd_182</t>
  </si>
  <si>
    <t>PKEPQFKALYDFQGQTDDGELL-LKKDDVIELTQKEDGWWLAKRAGGAEGWAPHAYLEEVPP</t>
  </si>
  <si>
    <t>mmd_183</t>
  </si>
  <si>
    <t>APVETATALYDYEAEADDVGDLSFSQGEVILITKKTEEDDTGRIADGKSGIFPANYVELI--</t>
  </si>
  <si>
    <t>mmd_184</t>
  </si>
  <si>
    <t>PKIKYVVALYDFAAQADDDGDLSFNAGDRIELVEKTADWWTGRLANGQQGVFPGNYVQET--</t>
  </si>
  <si>
    <t>mmd_185</t>
  </si>
  <si>
    <t>QTKKVVRALYDFSGS-DDDELS-FKVGDEIVVLNEVLEWWMGELANGRTGLFPTTYTEVLSK</t>
  </si>
  <si>
    <t>mmd_186</t>
  </si>
  <si>
    <t>PEVPRYKALYDFATEEDDAGEIALEKDDVVEVLQKDEGWWLVKKANGTEGWAPSNYLELVPQ</t>
  </si>
  <si>
    <t>mmd_187</t>
  </si>
  <si>
    <t>AAGITAVALYDYDAAEDDDNEITFREGDRITEIEPASDWWQGKNAHGEIGLFPANYVEVQE-</t>
  </si>
  <si>
    <t>mmd_188</t>
  </si>
  <si>
    <t>KSKKQGKVLYDFDAESDDNDELTVKEGDVVYILNDKKDWWMCELASGKKGVVPAQFIEPIKG</t>
  </si>
  <si>
    <t>mmd_189</t>
  </si>
  <si>
    <t>PDSRRVRALYDFNAENDDPDELSLKEGDIITVLEEIDGWWEGELANGRRGWFPASYVEFIDE</t>
  </si>
  <si>
    <t>mmd_190</t>
  </si>
  <si>
    <t>AREPQAEAAFDFPPQGDDSSELPLSKGDVVDVVRQDNGWSFVKKADGEKGLVPTSYLHIENP</t>
  </si>
  <si>
    <t>mmd_191</t>
  </si>
  <si>
    <t>FQSLYGIVLYDFPAERDDPDELSAKAGESVVIMAHSNEWLVAKPALGRPGLIPASFVEVRDP</t>
  </si>
  <si>
    <t>mmd_192</t>
  </si>
  <si>
    <t>GPNAVHRVQLDFKPSMDDQDELELHAGQLIRMLHEYDGWALCIRARSKQGVVPRTCLSKHPV</t>
  </si>
  <si>
    <t>mmd_193</t>
  </si>
  <si>
    <t>KKLEKVIAKYDFEGNDDDPSDLPFKKGDILEVISKDEQWWTARNALGRRGWIPVPYVQKYDD</t>
  </si>
  <si>
    <t>mmd_194</t>
  </si>
  <si>
    <t>APGITAVALYDYDAAEDDDNEITFREGDRITEIEPANDWWQGKNAAGEIGLFPANYVEVQEP</t>
  </si>
  <si>
    <t>mmd_195</t>
  </si>
  <si>
    <t>GSSPKAKVLYDFDAESDDEDELSVSENETVTVLEPDDGWVKVRSASGKEGLVPASYLEIDDG</t>
  </si>
  <si>
    <t>mmd_196</t>
  </si>
  <si>
    <t>DPIGEMVVTHDFTPCVDDADELSVNRGTTVRTLYM--DDVYVHDATERKGFVPQGFCKPYLD</t>
  </si>
  <si>
    <t>mmd_197</t>
  </si>
  <si>
    <t>PPKKPIRALYQFRPKADDEQELRFTKGDFFHVIKRHLGWLVAHNATGARGLVPRQMFREFRK</t>
  </si>
  <si>
    <t>mmd_198</t>
  </si>
  <si>
    <t>PRLTRARALWDYAGEDDDPGDLSFRAGDIIEIIEETNDWWTGRLANGKQGVFPATYVEKLQD</t>
  </si>
  <si>
    <t>mmd_199</t>
  </si>
  <si>
    <t>DNGAIGTALYDFEAQSDDDDELTVREGDELVVVDRSSDWWKCWNARGKEGVVPASYIELSGG</t>
  </si>
  <si>
    <t>mmd_200</t>
  </si>
  <si>
    <t>PGFRRARALYDFEARHDDEDELSFRAGDILLVLTRVDGWLRGELANGREGWFPENHVELKPK</t>
  </si>
  <si>
    <t>mmd_201</t>
  </si>
  <si>
    <t>WIICSVLCLYDFESDDDDPDHLSFRKNEILDIVKQEEGWWAAMRAGDVVGWIPSAFVEPLSE</t>
  </si>
  <si>
    <t>mmd_202</t>
  </si>
  <si>
    <t>NIVARAIVLHNFHAVEDDAGELDAKKGDVISVVRKSIDWFVAKVADGRPGIFPANFVEAMDP</t>
  </si>
  <si>
    <t>mmd_203</t>
  </si>
  <si>
    <t>SPGEKVVALYDFEGRDDDEDELSFKKGDILTVISKDSDWWQARNATGKRGLIPANYVQKVDE</t>
  </si>
  <si>
    <t>mmd_204</t>
  </si>
  <si>
    <t>QPIHSAKALYDYTRQTDDDEEVSFSEDADLLVYDTSDDWTLVGVANSDFGFAPANYIEIIGD</t>
  </si>
  <si>
    <t>mmd_205</t>
  </si>
  <si>
    <t>SPPVTVRALWSYNGDEDDPDDLSFAQGDIIEVVLEENDWWRGRYANGRTGLFPANHVERIDP</t>
  </si>
  <si>
    <t>mmd_206</t>
  </si>
  <si>
    <t>PPLPQARANWSYNGGDDDPDDLSFSAGDIIEIVEEKNDWWKGRVANGREGLFPSNYVEKIAP</t>
  </si>
  <si>
    <t>mmd_207</t>
  </si>
  <si>
    <t>PVLAQAVALYRY-RE-DDAEDCSFEAGDIIDIYEYMNDWWKGRPATGQEGVFPSNYVQKVAT</t>
  </si>
  <si>
    <t>mmd_208</t>
  </si>
  <si>
    <t>PLPFKVKTLYDFSGEEDDEGELGFREGDIIRVLDTVYDWWKGELARGAVGIFPNNYVEKIPD</t>
  </si>
  <si>
    <t>mmd_209</t>
  </si>
  <si>
    <t>EPGTLARVLHDFFTTVDDDEELSLTKGEYVVIHEIIDFWCHGQSAQDRVGKFPLNHLHKVEI</t>
  </si>
  <si>
    <t>mmd_210</t>
  </si>
  <si>
    <t>QVGRDARALYDFEGEHDDESELSFKAGDILWILKEQCGWLLAYNARGETGLVPESYVIFTPD</t>
  </si>
  <si>
    <t>mmd_211</t>
  </si>
  <si>
    <t>PGTVKYRALYEFEARTDDEDELSFQPGDVIFVFKSHEGWLAGQIARDKVGWFPEAFAECIEP</t>
  </si>
  <si>
    <t>mmd_212</t>
  </si>
  <si>
    <t>PPPFKVKARYDFSGQTDDKGDLGFLEGDIIEVTKITTDWWYGELARKCSGYFPNNFVEVL--</t>
  </si>
  <si>
    <t>mmd_213</t>
  </si>
  <si>
    <t>RNAKIVQVTYNRDANNDDEKELTVQKGEFLEVLND-R-WWKVRNADGQEGFVPHTILSPYNF</t>
  </si>
  <si>
    <t>mmd_214</t>
  </si>
  <si>
    <t>GHHPKGKMIYTYEASSDDPFELSVSEGEEVEVLEPDDGWIKVRAAGGKEGLVPTTYCEFGPS</t>
  </si>
  <si>
    <t>mmd_215</t>
  </si>
  <si>
    <t>AIPTAATALYAYKPTKDDTGELELQAGGRIQVLEHMNGWYRGRNATNLEGVFPRSYVNVIKY</t>
  </si>
  <si>
    <t>mmd_216</t>
  </si>
  <si>
    <t>EPISYVKALYDYDAQADDDEELSIKENERLLLYDKEDDWTLVNDAKNRVGFVPSNYVEESSG</t>
  </si>
  <si>
    <t>mmd_217</t>
  </si>
  <si>
    <t>SHTSVVKALYDYAASADDPGELTVKEDDVLRVFGT-EWWLYQIKAGGKAGYVPANYVEAASA</t>
  </si>
  <si>
    <t>mmd_218</t>
  </si>
  <si>
    <t>PVLAHARALYRYAAADDDARDVAFERDDRIAIHEYMNDWWMGRNATGQEGIFPKTYVLVEQD</t>
  </si>
  <si>
    <t>mmd_219</t>
  </si>
  <si>
    <t>ATVSRVRALYDFQATDDDPDELTFRKGDIITVLESVYDWWKGLLARGQTGIFPLNYVEKLAD</t>
  </si>
  <si>
    <t>mmd_220</t>
  </si>
  <si>
    <t>KKKKQVKALYDYEAASDDDDEVSMAEGDTLVVVDESDDWWEVELA-GKKGLVPATYVELV--</t>
  </si>
  <si>
    <t>mmd_221</t>
  </si>
  <si>
    <t>DTESLFRSTADFPGEEDDREDL-FSAGEVIIGVRDIGEWCLGQIADSKNGIFPLAHVWQLDL</t>
  </si>
  <si>
    <t>mmd_222</t>
  </si>
  <si>
    <t>KKLQYVEALYDYEARSDDDAEWSMAEGDRFVLVNRDSDG-WADVAGGVTKSVPANYIQEV--</t>
  </si>
  <si>
    <t>mmd_223</t>
  </si>
  <si>
    <t>QELDQVIALYPYTAQEDDEDELSFKKGDVITVLSKDDEWWKGELANGRTGLFPSNYVEPLSS</t>
  </si>
  <si>
    <t>mmd_224</t>
  </si>
  <si>
    <t>HFANSETIRRPFVPTLDDPDELAVTPGERVR-LREFDGWALCENARGEKGVVPIECLRSPEE</t>
  </si>
  <si>
    <t>mmd_225</t>
  </si>
  <si>
    <t>GLNEYYVALYRYDSTEDDTGDLSFNQGEVILVTKK-ETWWTGCIAGNKSGIFPSNYVEKCNV</t>
  </si>
  <si>
    <t>mmd_226</t>
  </si>
  <si>
    <t>SPGKQYIVTQDYKAELDDDDELDLEEGEVVEVLEKLEGWWLARNAQGREGWAPASFLEPVDG</t>
  </si>
  <si>
    <t>mmd_227</t>
  </si>
  <si>
    <t>EYPYRAKAIYSYEANPDDANEISFSKHEILEVSDVSGRWWQARKATGETGIAPSNYLILL--</t>
  </si>
  <si>
    <t>mmd_228</t>
  </si>
  <si>
    <t>SPGGKARALYDFTAQSDDEGELSIKEGEVLTVLEDDDGWWLARNANGEEGYVPSSYLKIVAE</t>
  </si>
  <si>
    <t>mmd_229</t>
  </si>
  <si>
    <t>SKKPRARVLYDFATQEDDANELSLRKGEIVTIIQKDEGWWLGKKASGTQGWFSSNYLEEEPP</t>
  </si>
  <si>
    <t>mmd_230</t>
  </si>
  <si>
    <t>ESVPAARVLFDFSPTSDDPFELAVSAGSIVHVLEEDDSGWKVADASGGKGLVPASYVEVLDA</t>
  </si>
  <si>
    <t>mmd_231</t>
  </si>
  <si>
    <t>HFARIEVTLRPFEPTVDDDAEMAVTKGDKVKVIKR-GDGWYVEAAEGRRGLLPQSYCRLVVE</t>
  </si>
  <si>
    <t>mmd_232</t>
  </si>
  <si>
    <t>EGVGRAIALYDFAAQQDDSGDLSFRKGDVITILEKSTTWWKGKIANGREGIFPANFVEVV--</t>
  </si>
  <si>
    <t>mmd_233</t>
  </si>
  <si>
    <t>QPLFSVLCLYDFDGDDDDPDLLPFRKGEILEIVKKEEGWWAAVNAETRVGWIPQDFVRPLSD</t>
  </si>
  <si>
    <t>mmd_234</t>
  </si>
  <si>
    <t>WPIESVLAKYDFEGDSDDNEDLPFRKNEILTIVRKDENWYTARNAKGQTGSIPVNYVQPLDD</t>
  </si>
  <si>
    <t>mmd_235</t>
  </si>
  <si>
    <t>PSRKQAKALYDYRPDDDDPEEVSFKKGEIFDVLDSSGKWWEVRKADGSTGIAPSNFLRRV--</t>
  </si>
  <si>
    <t>mmd_236</t>
  </si>
  <si>
    <t>NSPTKAVVKYNYEPQRDDEDELSLVKGDYILVLEKSSGWWKGRCANGKTGWFPSNYVQEVPY</t>
  </si>
  <si>
    <t>mmd_237</t>
  </si>
  <si>
    <t>QPAATYEAIYPYKPQNDDADELELWPGDHVYVTEKCDGWYKGTSATGKFGTFPGNYVKPA-S</t>
  </si>
  <si>
    <t>mmd_238</t>
  </si>
  <si>
    <t>PPSFFCQALYDYESTDDDPSGLSFRKGDIMEILSTDAGWWDAYLADDRRGWIPSDFVRELIS</t>
  </si>
  <si>
    <t>mmd_239</t>
  </si>
  <si>
    <t>PGKPKVKALYDYTAQGDDDDELSFKEGDILTVLDKDDDWWEVELANGKKGLVPANYVELV--</t>
  </si>
  <si>
    <t>mmd_240</t>
  </si>
  <si>
    <t>PIIEQVIALYPYKAQNDDEDELSFEKGDVINVLDQDDDWWKGELANGVVGLFPSNYVEPLS-</t>
  </si>
  <si>
    <t>mmd_241</t>
  </si>
  <si>
    <t>SVGKRYIVKTSYKAQLDDDDELDLEEGDVVLVLEILDGWCRGRNATGREGIFPLSFLEPIDE</t>
  </si>
  <si>
    <t>mmd_242</t>
  </si>
  <si>
    <t>RVGSILIAKYDYTAESDDDDELSVKKGDVVKLLET-DGWWLVRNADGEEGWVPASYLEPIDV</t>
  </si>
  <si>
    <t>mmd_243</t>
  </si>
  <si>
    <t>PGTRRVRALKDCEAESDDEDELSFRAGDVILVLSRVDGRLLGELANGRRGWFPASDVELLPK</t>
  </si>
  <si>
    <t>mmd_244</t>
  </si>
  <si>
    <t>LRQNQAVALYTFDADQDDEGDLGFKKGDIITILKRTDDNWTGRIAGDRVGIFPSNYVDAA--</t>
  </si>
  <si>
    <t>mmd_245</t>
  </si>
  <si>
    <t>PGFRRVRALYDCEAENDDEDELSFRAGDVILVLSRVEGRLLGELANGKVGWFPESDVELLPK</t>
  </si>
  <si>
    <t>mmd_246</t>
  </si>
  <si>
    <t>APSENFVALYDYEARTDDNEDLSFEKGEHLEILNDTQDWWLARSATGQTGYIPSNYVAKLKS</t>
  </si>
  <si>
    <t>mmd_247</t>
  </si>
  <si>
    <t>GLPAVAWVGFRYDAQEDDDNEMSLKEGELIEQVEQVDGWWSGVGAGGKSGIFPANYVEKIEQ</t>
  </si>
  <si>
    <t>mmd_248</t>
  </si>
  <si>
    <t>PSLPTYKALADYCGQGDDNSEVSMSEGDVVELLEKDEGWWLVKKADGEEGWVPTAYLEELAR</t>
  </si>
  <si>
    <t>mmd_249</t>
  </si>
  <si>
    <t>mmd_250</t>
  </si>
  <si>
    <t>PVLAHARALYKYAAADDDARDCSFERDDRIAVHEYMNDWWMGRNATGQEGIFPKNYVLVEQE</t>
  </si>
  <si>
    <t>mmd_251</t>
  </si>
  <si>
    <t>KFPCYCEALYSWGAESDDDMDWGMVEGDLIECLNAGDSWWNARLARGVMGLVPSNYIVVL--</t>
  </si>
  <si>
    <t>mmd_252</t>
  </si>
  <si>
    <t>PVQPHVYAKYDFAPREDDSDELSAEVGDIVFLEEAFAGWGYGTNATGQVGMFPLSYTVPIVP</t>
  </si>
  <si>
    <t>mmd_253</t>
  </si>
  <si>
    <t>mmd_254</t>
  </si>
  <si>
    <t>RPNIILVVKYDFTAESDDDNELSVKKGDYVKLLERPGGWLLVRYADVQEGFLIPSSYVDIAV</t>
  </si>
  <si>
    <t>mmd_255</t>
  </si>
  <si>
    <t>DGIGEANVTHDFTARVDDADELSVNAGTTVRVLYM-NEWVMIRDATERKGIVPVGFCKIYLD</t>
  </si>
  <si>
    <t>mmd_256</t>
  </si>
  <si>
    <t>ATVSRVRALYDFISYDDDPDELSFRKGDVITVIESVYDWWRGSLANGKTGIFPLNYVTKIVD</t>
  </si>
  <si>
    <t>mmd_257</t>
  </si>
  <si>
    <t>TARERVEAIYAYKPQNDDDDELELREGDIVYVLEKCDGWYKGTSATGKFGTFPGNYVKPVFS</t>
  </si>
  <si>
    <t>mmd_258</t>
  </si>
  <si>
    <t>PTLARARALWRYNGSDDDARDLSFEAGDIIAIYEYMNDWWMGRNATGREGIFPSNYVEKLQD</t>
  </si>
  <si>
    <t>mmd_259</t>
  </si>
  <si>
    <t>DPIGELVVLHDFTARVDDGDDISVKRGEKVTVLNM-DDWVWIRDADNREGFIPAGFVKPYDD</t>
  </si>
  <si>
    <t>mmd_260</t>
  </si>
  <si>
    <t>PGTTKYRALYEFVARSDDEDELSFQPGDVIMVFMSHEGWLAGQIAREKVGWFPEAFAESIAP</t>
  </si>
  <si>
    <t>mmd_261</t>
  </si>
  <si>
    <t>EKGRPARALYDFEGKEDDFRELSVEAGDELEVLKELGGWSLVQDASGEVGLLPRSYYTFTAD</t>
  </si>
  <si>
    <t>mmd_262</t>
  </si>
  <si>
    <t>PAGVMATTLVDWSSEDDDPGDLSFRAGAIIEIV-ETEDWWTGRYAAGKQGLFPGVYVKRNKS</t>
  </si>
  <si>
    <t>mmd_263</t>
  </si>
  <si>
    <t>APVETATALYDYEAQADDVGDLSFTAGDVIEITQRTAEWWTGKIADGKSGQFPANYVKLN--</t>
  </si>
  <si>
    <t>mmd_264</t>
  </si>
  <si>
    <t>SNEPRGKMLYPYQATGDDEDEVTVQEGDEVVILEPDGGWMRVR-AGANEGLVPASYVEAGPT</t>
  </si>
  <si>
    <t>mmd_265</t>
  </si>
  <si>
    <t>EPRTRAKVKYNYKAQLDDDEELDLTKGEYVLVTEISDGWCRGGTAQGRVGWFPSNFVSEVEI</t>
  </si>
  <si>
    <t>mmd_266</t>
  </si>
  <si>
    <t>GSGITAIAQYDYEKAEDDDNEIEFREGERITEIDMVDDWWMGKNAQGEAGLFPANYVELVEG</t>
  </si>
  <si>
    <t>mmd_267</t>
  </si>
  <si>
    <t>AGSKKAVALYDFDAQSDDEGELSVKEGEQVTVLDDSNDWWKVRNASGQVGYVPSSYLKPVNS</t>
  </si>
  <si>
    <t>mmd_268</t>
  </si>
  <si>
    <t>KKGVTCVAMYDYEARTDDKAEWTFVEGDRIVCVNAVSDG-WGDVARGMTGLFPANYIEVV--</t>
  </si>
  <si>
    <t>mmd_269</t>
  </si>
  <si>
    <t>AAGPTATALYDYEAAEDDDNELSFPEDATITNLEFPDDWWFGHYAGGHSGLFPANYVKLDS-</t>
  </si>
  <si>
    <t>mmd_270</t>
  </si>
  <si>
    <t>SKKPRARVLYDYETDEDDDEELSLRKGEIITIIEKDDGWWEGTNASGLVGIFSSNFVEEIPE</t>
  </si>
  <si>
    <t>mmd_271</t>
  </si>
  <si>
    <t>GAMVYGVVMYDFHAERDDADELDAKAGEAIIVVAQSNEWFVAKPALGGPGLIPVSFVEIKDT</t>
  </si>
  <si>
    <t>mmd_272</t>
  </si>
  <si>
    <t>ETTSVVRALYAYTKNADDPEELTVAKDDVLYVFDTEDWWLYQVAAGGKAGFVPANYIEVITA</t>
  </si>
  <si>
    <t>mmd_273</t>
  </si>
  <si>
    <t>PPPFRVKALYDFSPQTDDKGDLGFLEGDIIEVLETTTDWWKGELARKCTGIFPNNFVEVL-E</t>
  </si>
  <si>
    <t>mmd_274</t>
  </si>
  <si>
    <t>NLPAGYVALFPYKPLQDDTDELELKKGCVYIVTERCHGWFKGKNARDITGVFPGNYLTPLRT</t>
  </si>
  <si>
    <t>mmd_275</t>
  </si>
  <si>
    <t>PKAPTCRALYDYQAAEDDDDELSFKEGDIITIIDKVDGWWQGELANGKEGLFPANYVELI--</t>
  </si>
  <si>
    <t>mmd_276</t>
  </si>
  <si>
    <t>SEGPKARALYDFEAQNDDEGELSFKKGDIITVIDQSDNWWEGELANGKIGWFPASYVEVL--</t>
  </si>
  <si>
    <t>mmd_277</t>
  </si>
  <si>
    <t>KKQKKAKALYDYTAQSDDPNEVSFAEGDEVVIIDKNGEWWQVRRADGVVGIAPSSYLQIVGS</t>
  </si>
  <si>
    <t>mmd_278</t>
  </si>
  <si>
    <t>SSQPYAIALYDFEAQVDDPGDLSFKKGDIIYLIRKVDNWYEGRIANGREGIFPVNYVQVIVP</t>
  </si>
  <si>
    <t>mmd_279</t>
  </si>
  <si>
    <t>NFVYTAKALYSYKADDDDPNEISFQKGEILEVLDKEGKWWQAKKANGTVGIIPSNYVVLIS-</t>
  </si>
  <si>
    <t>mmd_280</t>
  </si>
  <si>
    <t>RNAKIVQVTYNRTAKNDDPKELTVKKGEFLEVLND-R-WWWCRNADGQIGFVPHTILSPYNF</t>
  </si>
  <si>
    <t>mmd_281</t>
  </si>
  <si>
    <t>APVSRVRALYDFVPQEDDDGELEFKRGDVIEVLESTYDWWRGELAKGRTGIFPVNYVQDL-D</t>
  </si>
  <si>
    <t>mmd_282</t>
  </si>
  <si>
    <t>EKYVRVRGLYAFHAQRDDSEDITFEPNVIIMAHPSKEDWLYGEIATGHTGWFPESYVEEMNN</t>
  </si>
  <si>
    <t>mmd_283</t>
  </si>
  <si>
    <t>TTGKKAVVLYDYEAAEDDGDEINLVKGETIEVIEEPDGWWTGVTAGGKSGLFPANYVECLEQ</t>
  </si>
  <si>
    <t>mmd_284</t>
  </si>
  <si>
    <t>SSSRRARALYDFVAETDDEDELSFRAGDIILVLKRIDEWLLGEIANGRVGQFPASFVEFLPD</t>
  </si>
  <si>
    <t>mmd_285</t>
  </si>
  <si>
    <t>EHISVVKALYDYEAAADDPGELSIKEDEILLVYDKEDDWILVKSAKGKVGYVPGNYVEEASG</t>
  </si>
  <si>
    <t>mmd_286</t>
  </si>
  <si>
    <t>RFPCWCKAIYSWGGETDDKRDLGFVEGDLIECLNAGDSWWMGRLARRAVGLFPSNFVELLDE</t>
  </si>
  <si>
    <t>mmd_287</t>
  </si>
  <si>
    <t>VEAVKAKALYSYEGSNDDPDELPFSEGDVLTIVDRSEDWWKAEQADGVVFIVPAAYLEVADA</t>
  </si>
  <si>
    <t>mmd_288</t>
  </si>
  <si>
    <t>PSLPQNKVLYDYEAQDDDADELSISPGDIISIVQKDGGWWEIKNATGKQGLVPTNYVEII--</t>
  </si>
  <si>
    <t>mmd_289</t>
  </si>
  <si>
    <t>mmd_290</t>
  </si>
  <si>
    <t>EYPYKAKAIYSYDANPDDANEISFSKHEILEVSDVSGRWWQARKANGETGIAPSNYVILLD-</t>
  </si>
  <si>
    <t>mmd_291</t>
  </si>
  <si>
    <t>GQGVTATALYDYEAAEDDDNEMNFTEGDMIEQIERIDDWWSGKGAGGKSGLFPANYVKINHQ</t>
  </si>
  <si>
    <t>mmd_292</t>
  </si>
  <si>
    <t>PPIKFVVALYDFEAQGDDEGDLSFREGDRIEVLKKTADWWKGELANGQKGVFPGNYVQET--</t>
  </si>
  <si>
    <t>mmd_293</t>
  </si>
  <si>
    <t>RNAKILQVTYNRHGPNDDPKELTVEKGEFCTVLND-DDWWYVRNADGKIGFVPHTILSPFDE</t>
  </si>
  <si>
    <t>mmd_294</t>
  </si>
  <si>
    <t>DEGVTAIALYDYDAAEDDDNELTFREGDRIVEIEAASDWWQGKDAHGNVGLFPANYVEVQE-</t>
  </si>
  <si>
    <t>mmd_295</t>
  </si>
  <si>
    <t>VTCDVVQANFDFTGRQDDPHELSYKVGDIIQVHRRVNGWWEGSLARGRRGIFPSNYTIPNVA</t>
  </si>
  <si>
    <t>mmd_296</t>
  </si>
  <si>
    <t>PQEPRYKVLYDFATQEDDAGELSLEKGEIVEIIEKDEGWWLVKKANGTEGWAPSNYLEEEPE</t>
  </si>
  <si>
    <t>mmd_297</t>
  </si>
  <si>
    <t>PPLPQAKALWGYNGSDDDPNDLSFSAGDIIDIVEETNDWWTGRVANGREGLFPSNYVEKLAP</t>
  </si>
  <si>
    <t>mmd_298</t>
  </si>
  <si>
    <t>STSFPGVALMDYKKKGDDDEELDLVKDDALRVFKR-YHWSYAVKAGGDRGWVPSWFIGKVSS</t>
  </si>
  <si>
    <t>mmd_299</t>
  </si>
  <si>
    <t>PKVPQCKALYDYEAQGDDDDELSIREGDIISVIEKDGGWTEGELANGKEGLFPTNYIEYI--</t>
  </si>
  <si>
    <t>mmd_300</t>
  </si>
  <si>
    <t>SGTKRYRALYDFEARNDDEDELSFQAGDVIVVNSSVDGWLAGELANGKSGWFPEAFVECINP</t>
  </si>
  <si>
    <t>mmd_301</t>
  </si>
  <si>
    <t>PPIKVVKALYDYEAQNDDPGELSVKEDEILYVYDE-DDWYLAKNARGKVGYVPKTYVEEVDE</t>
  </si>
  <si>
    <t>mmd_302</t>
  </si>
  <si>
    <t>EYRYKARALYAYKADDDDPNEISFAKGEILEIVDNSGKWWQARRADGEVGIVPSNYLRLL--</t>
  </si>
  <si>
    <t>mmd_303</t>
  </si>
  <si>
    <t>NEIKYAVALVDYAAQADDEGDRSFRAGDRIEIVEKMEDWWTGRLANGVTGVFPGNYTQVE--</t>
  </si>
  <si>
    <t>mmd_304</t>
  </si>
  <si>
    <t>PVICQCTALYKRARN-DDEEDLSFAKGDIIEVYEYQNKWKGRNPATGQEGWFPKSYVKKVGT</t>
  </si>
  <si>
    <t>mmd_305</t>
  </si>
  <si>
    <t>PPKKVIRALYDYRAQSDDPQELSFSKGDFFHVIGDEDEWYEACNATNARGLVPVSYFEEFGK</t>
  </si>
  <si>
    <t>mmd_306</t>
  </si>
  <si>
    <t>PNGAVAVVGFRYEATEDDDNEMSLVEGELIEQIEQVDGWWSGVGAGGKSGLFPANYVELIEQ</t>
  </si>
  <si>
    <t>mmd_307</t>
  </si>
  <si>
    <t>QTRKVVRALYDFAGS-DDSDELSFKAGDEIVVLNEVLEWWMGE-ADGKTGLFPTTYTEVISK</t>
  </si>
  <si>
    <t>mmd_308</t>
  </si>
  <si>
    <t>LQAVAAKALYSYEGSTDDPEELPFAEGDILTVVDRSEDWWKAEQADGVIFLVPAAYLEVADA</t>
  </si>
  <si>
    <t>mmd_309</t>
  </si>
  <si>
    <t>DEGITAIALYDYDAAEDDDNEITFREGDRITEIEPASDWWQGKNAHGEVGLFPANYVEVQE-</t>
  </si>
  <si>
    <t>mmd_310</t>
  </si>
  <si>
    <t>IDFEFVVALHNFIATVDDDGEANAAKGDTMVLLDDSNYWWLVRIADGSIGYLPAEHIETPTE</t>
  </si>
  <si>
    <t>mmd_311</t>
  </si>
  <si>
    <t>PGVKTVTALYDYQAQADDEGDLSFPAGDRIELVERTAEWWTGRLANGQQGVFPGNYVQVNKC</t>
  </si>
  <si>
    <t>mmd_312</t>
  </si>
  <si>
    <t>RNAKIVKVTYNKQAQNDDAKELTVQKGEYLEVLDD-R-WWKVRNARGNIGYVPHTILEPYNF</t>
  </si>
  <si>
    <t>mmd_313</t>
  </si>
  <si>
    <t>PARPRVRALYPYPAESDDDGDLELRVGDIVNVLEKIDGWYYGEVANGRVGQFPANFVEPIPP</t>
  </si>
  <si>
    <t>mmd_314</t>
  </si>
  <si>
    <t>mmd_315</t>
  </si>
  <si>
    <t>PIMQYSRAMYSYQAQIDDPEELSFGKGDILAVLRLQDGWWEAEAAGGRCGLVPSNYLQAI--</t>
  </si>
  <si>
    <t>mmd_316</t>
  </si>
  <si>
    <t>DYGGVLVVNQDFNARSDDSDELSVNKGDKVQVLKMVNGWAFVRDASGRKGLVPAPFLEWANP</t>
  </si>
  <si>
    <t>mmd_317</t>
  </si>
  <si>
    <t>RFASIMVTKHDFTPCVDDDDELSVKKGDKVKVLYR--DDIYVHAADGRRGFLPQSYCRLAVE</t>
  </si>
  <si>
    <t>mmd_318</t>
  </si>
  <si>
    <t>TSGEKYVALYDFEAQEDDPTDLALKVGDTIEVLEK-SEWWKGRCANGKEGIFPANYVQELLS</t>
  </si>
  <si>
    <t>mmd_319</t>
  </si>
  <si>
    <t>DTRPYAIALYDFPGEFDDPNELSFGAGEIVHLIRRINEWLEGEIADGRQGIFPASFVDIIVD</t>
  </si>
  <si>
    <t>mmd_320</t>
  </si>
  <si>
    <t>EGVARVIALYDFSPQQDDPGDLSFSKGDVITVTERSTTWWKGKVARGCTGIFPVNFVEVV--</t>
  </si>
  <si>
    <t>mmd_321</t>
  </si>
  <si>
    <t>PPVIRAKALYDYKADDDDPNEISFKKGEILEVLDSSGKWWQVRKADGTTGIAPSNFLVLIS-</t>
  </si>
  <si>
    <t>mmd_322</t>
  </si>
  <si>
    <t>VLGEQYVAIADYKAEGDDDDEISLEEGEVVEVIEKNEGWWLVR-ADGEEGWAPASYLEPVDG</t>
  </si>
  <si>
    <t>mmd_323</t>
  </si>
  <si>
    <t>RFGCDCRAIYSWYPEEDDKNDLLFHEGATIECLNDGDSWWVGRFAARTVGSFPSNFVELLPQ</t>
  </si>
  <si>
    <t>mmd_324</t>
  </si>
  <si>
    <t>SPYYPGFLLMDFEGKADDDDELTLTKGMKLKVIKR-LDGWYVIRATGERGWVPQWYYGKTVE</t>
  </si>
  <si>
    <t>mmd_325</t>
  </si>
  <si>
    <t>VSPEVSTVIRTFIPSLDDPDELSISNGEQVDVLQEYLGWALVIKASGEKGVVPMECLESQQR</t>
  </si>
  <si>
    <t>mmd_326</t>
  </si>
  <si>
    <t>LRANQAVALFTFDADQDDPGDLGFKKGEVITILKRTKDWWTGRIAGDRTGIFPSNYVEAV--</t>
  </si>
  <si>
    <t>mmd_327</t>
  </si>
  <si>
    <t>PSPLRAKALYNYTADDDDPNEVSFAKGEILEVLDKNGKWWQVRKADGSVGIAPSNYLQIV--</t>
  </si>
  <si>
    <t>mmd_328</t>
  </si>
  <si>
    <t>TFRYKAKALYSYDANPDDINEISFVKDEILEVDDIDGKWWQARRANGQVGICPSNYVKLID-</t>
  </si>
  <si>
    <t>mmd_329</t>
  </si>
  <si>
    <t>SQPLFGTVLYDFVAERDDPDELSAKEGESVVIIARSGEWLVAKPALGGPGLIPLSFVQLRDL</t>
  </si>
  <si>
    <t>mmd_330</t>
  </si>
  <si>
    <t>PKQQTVKALYDYEAQQDDDDELTFKEGDIITVVDKPDDWWQGQLANGQTGLFPANYVEPI--</t>
  </si>
  <si>
    <t>mmd_331</t>
  </si>
  <si>
    <t>PEGVMAVALYDW-REDDDPGDLSFRAGDIIEIVEETEDWWTGRPAAGKEGVFPGVYVKKLAT</t>
  </si>
  <si>
    <t>mmd_332</t>
  </si>
  <si>
    <t>EESFFVQALYDFEETDDDPSSLSFKKGDIMEILSKDEGWWDAVLADGRRGWIPQDYVREIID</t>
  </si>
  <si>
    <t>mmd_333</t>
  </si>
  <si>
    <t>EPVERAKVLYDFATQEDDDGEISLEKGEIVEVLEKDEGWWLVGKANGREGWAPSNYLEKVEI</t>
  </si>
  <si>
    <t>mmd_334</t>
  </si>
  <si>
    <t>EPSFFVQALYDFESTDDDPSSLSFRKGDIMEILSTLAGWWDGYLADDRRGWWPSDYVREIID</t>
  </si>
  <si>
    <t>mmd_335</t>
  </si>
  <si>
    <t>PVIAQAVALYRY-RN-DDAEDCSFAKGDIIEIYEYMNKWKGRNPATGQEGWFPKSYVKKVGT</t>
  </si>
  <si>
    <t>mmd_336</t>
  </si>
  <si>
    <t>SSENQNKVLYDYTKQDDDADEVSISPGDIISLLEEDGGWTKIKNATGEKGLVPTSYIEIISK</t>
  </si>
  <si>
    <t>mmd_337</t>
  </si>
  <si>
    <t>GSGPTATALYDYEAAEDDDNELSFPEGATITGLEFPDDWWLGSFANGQSGLFPANYVELNQ-</t>
  </si>
  <si>
    <t>mmd_338</t>
  </si>
  <si>
    <t>VQNLFAVALYDFVAENDDDNELSAKEGDIIFISYRSGGWLVAKPALGGPGLIPEEYISYRDM</t>
  </si>
  <si>
    <t>mmd_339</t>
  </si>
  <si>
    <t>SSAPKAVALYTFKGEQDDPGDLPFRKGDVITILKKSQQWWTGRVANGKEGIFPANYVELV--</t>
  </si>
  <si>
    <t>mmd_340</t>
  </si>
  <si>
    <t>DVEPYAIALYDFPGEHDDADDLAAKAGDLVVVTAQ-NEWLEGEVALGRQGLFPASFVDIKDP</t>
  </si>
  <si>
    <t>mmd_341</t>
  </si>
  <si>
    <t>STESRFRALHTFEGTEDDRGDLAFEKGDIIKVVDRAFDWWRGQLARGKTGIFPVTHVEVMPD</t>
  </si>
  <si>
    <t>mmd_342</t>
  </si>
  <si>
    <t>PILHNVQALYRYEAAIDDPEDLSFRKGEHLAILRREEGWWEARNAGGQVGAIPLAFVRPLKD</t>
  </si>
  <si>
    <t>mmd_343</t>
  </si>
  <si>
    <t>TSLGKATALYDYEAQEDDPGDLSLKKGDTIEVLEK-DDWWKGRLANGKIGIFPANYVQELGP</t>
  </si>
  <si>
    <t>mmd_344</t>
  </si>
  <si>
    <t>PPPFKVKTLYSFSGEEDDKGDLGFLEGDIVEVYDI-DDWWKGKLARGAVGIFPKNYVEKLEE</t>
  </si>
  <si>
    <t>mmd_345</t>
  </si>
  <si>
    <t>KNKKHGTVLYDFEAESDDDDELTVKEGDHVYILNDKKDWWMCELATGKKGVVPAQFIEPIRT</t>
  </si>
  <si>
    <t>mmd_346</t>
  </si>
  <si>
    <t>PKKPQAKVLYDFNSQRDDANELSIRAGEIVEIVSKEGGWWLCKNATSAQGWTPSAYVEEIAA</t>
  </si>
  <si>
    <t>mmd_347</t>
  </si>
  <si>
    <t>PPGVKVRALYDYEAQDDDEDELSFKEGDIITVLKK-DGWWEGELANGKVGWFPSNYVEEL--</t>
  </si>
  <si>
    <t>mmd_348</t>
  </si>
  <si>
    <t>PEIGKARALYDFEAQNDDPDELSLKKGDIITVIKKVDNWWEGELANGKIGIFPASYVEVLTP</t>
  </si>
  <si>
    <t>mmd_349</t>
  </si>
  <si>
    <t>PSVPKYEAAYDFPGSGDDPSELPLKKGDVVEITKKEPGWSLVKLADGKEGWVPTNYLELYPP</t>
  </si>
  <si>
    <t>mmd_350</t>
  </si>
  <si>
    <t>PSVPKFEAAYDFPGSGDDPSETPLKKGDVVDIVRQEPGWSLAKLADGKEGWVPTNYMTLYKG</t>
  </si>
  <si>
    <t>mmd_351</t>
  </si>
  <si>
    <t>PKEPTARALYDYEAAEDDDDELSIKEGDIITIIDKDDGWWEGELANGKSGLFPSNYVELI--</t>
  </si>
  <si>
    <t>mmd_352</t>
  </si>
  <si>
    <t>PPKKFVVALYDYEAQGDDEGDLSFREGDRIKIIKKTADWWTGELANGVKGSFPGNYCQEE--</t>
  </si>
  <si>
    <t>mmd_353</t>
  </si>
  <si>
    <t>NVEKKGKMLYHFMAQGDDEDEVTVADGREVLVLDDDDEWWKVRRANGKEGVVPASYVEITTV</t>
  </si>
  <si>
    <t>mmd_354</t>
  </si>
  <si>
    <t>DTGLVYRALYDYQAADDDSDEVSFDEGDVITNCDTVDGWMTGTCARGKWGMLPANYVELA--</t>
  </si>
  <si>
    <t>mmd_355</t>
  </si>
  <si>
    <t>PILHYARAMYMYQAAIDDPEELSFTKGDILAVTRHQDGWWEAEVAGNPLGGVPSSYKKT---</t>
  </si>
  <si>
    <t>mmd_356</t>
  </si>
  <si>
    <t>TQVFYAIVLHDFVAERDDADELDAKRGDAITVVAQSNEWFVAKPALGRPGLIPVSFVEIHDP</t>
  </si>
  <si>
    <t>mmd_357</t>
  </si>
  <si>
    <t>PVGREARALYDFEARHDDERELSFKKGDTLYVLTEQSGWLRGELANGREGLVPEKYVMLKIE</t>
  </si>
  <si>
    <t>mmd_358</t>
  </si>
  <si>
    <t>ESGQLVQAQYDYTRCQDDDVELTFPKGDMIKVLEKPDDWWLGQMANGQLGLFPANYVVPSEE</t>
  </si>
  <si>
    <t>mmd_359</t>
  </si>
  <si>
    <t>HPSDKVAVLWAYQPRADDADEFSLERGDMLKVVGIWDGWATGIMAERADEWEARRQAQRDSG</t>
  </si>
  <si>
    <t>mmd_360</t>
  </si>
  <si>
    <t>FTQYKAKVLYNYTAQSDDPNELSFAVGDDVGIIDKNKEWWQTRRADGVVGIAPSSYLQIVES</t>
  </si>
  <si>
    <t>mmd_361</t>
  </si>
  <si>
    <t>NLPAGYFAGFRYKPLQDDTDELELKKGCVILVTEKCHGWWKGCNAGDISGIFPGNYLTKLRQ</t>
  </si>
  <si>
    <t>mmd_362</t>
  </si>
  <si>
    <t>TPVSRAQALFPYTADDDDPNELSFKKGEILEILDSSGKWWEARKADGTTGIVPSNYFRRLS-</t>
  </si>
  <si>
    <t>mmd_363</t>
  </si>
  <si>
    <t>IVNQRAVALYDFVPENDDDNELGLKEGDIVFISYKHGGWLVAENARTKTGLVPEEYVSLLED</t>
  </si>
  <si>
    <t>mmd_364</t>
  </si>
  <si>
    <t>RDVKIVIVKYDYKAQNDDEQELTIQKNERLTLLDD-S-WWKVQNAAGNVGYVPSNYVKRENF</t>
  </si>
  <si>
    <t>mmd_365</t>
  </si>
  <si>
    <t>DGIGVANVRHDFVPRLDDGDELSVNAGDTVRVLRMVNEWVMCRDATEKKGIVPVGFLEVYLD</t>
  </si>
  <si>
    <t>mmd_366</t>
  </si>
  <si>
    <t>PPGGKARALYDYEAQGDDEDELSIKEGEILTVLEKDDGWWLARNANGEEGWVPSNYLKILD-</t>
  </si>
  <si>
    <t>mmd_367</t>
  </si>
  <si>
    <t>PPQKVTRALSAYKSTADDPEELSFAKNSFLHVPSKEGDWYEAHTADGKRGLVPKNYIEVFPK</t>
  </si>
  <si>
    <t>mmd_368</t>
  </si>
  <si>
    <t>PEGVMAEALYSWTSEDDDPGDLSFQAGQIIEIVEETEDWWTGRMAAGKRGLFPAVYVKKLKT</t>
  </si>
  <si>
    <t>mmd_369</t>
  </si>
  <si>
    <t>IDFTLVYALHTFLATVDDEGQASVVKGDALTLLDDSNYWWLIRVATQDVGYIPAENIETPFE</t>
  </si>
  <si>
    <t>mmd_370</t>
  </si>
  <si>
    <t>AGSKKARVLYDFDAQSDDEDELTVSEGDEVTVLEDDDDWWKVRNASGKEGLVPASYLEIVAR</t>
  </si>
  <si>
    <t>mmd_371</t>
  </si>
  <si>
    <t>QSRPKFEAAYDFPGSGDDPSELPLKKGEVVYITRQEPGWSLAKTADGKLGWVPTTYMTEYKG</t>
  </si>
  <si>
    <t>mmd_372</t>
  </si>
  <si>
    <t>SGEGKAKVLYDYTAQDDDDDEVSISPGDEVSILEKDGGWWKVRNASGEEGLVPTSYLEINSR</t>
  </si>
  <si>
    <t>mmd_373</t>
  </si>
  <si>
    <t>NEGVTAVALYDYDAAEDDDNEVTFREGDRIVEIEAVSNWWQGKVAHGNVGMFPANYVEVQ--</t>
  </si>
  <si>
    <t>mmd_374</t>
  </si>
  <si>
    <t>HFANVETIRRPFVPTLDDPDEMAVTPGERVR-LRRFDGWAYCENARGRRGLVPIDCLRMNEE</t>
  </si>
  <si>
    <t>mmd_375</t>
  </si>
  <si>
    <t>GLNGCAVVLFRYDATEDDDNEMSFKQGEIIEQVKQTEGADSGCGAGSKSGIFPANYVEIIEQ</t>
  </si>
  <si>
    <t>mmd_376</t>
  </si>
  <si>
    <t>QTPKVVRALYDFSGSEDDDELS-FRRGDEIVVLNEVLEWWLGELANGRTGIFPTTYVEVLSD</t>
  </si>
  <si>
    <t>mmd_377</t>
  </si>
  <si>
    <t>IDFCEVYALYTFDGSLDDEGQISVVKGDALTLLDDSDYWWLIRNATGQVGYVPAENLY--FE</t>
  </si>
  <si>
    <t>mmd_378</t>
  </si>
  <si>
    <t>MEEVYVIAKYDYLAQGDDSQELDIKKNERLRLLDD-SHWWKVQNASNQSGFVPSNYVKREKP</t>
  </si>
  <si>
    <t>mmd_379</t>
  </si>
  <si>
    <t>PVGRRARALYDFEARHDDESELSFKEGDTLYILTEQSGWLRAYLANGKSGLVPENYVELLDE</t>
  </si>
  <si>
    <t>mmd_380</t>
  </si>
  <si>
    <t>KKHKYGQVLYDFMAQSDDDMEWTVAVGDRMIIINRTKEWWNVRRANGVVKSVPSNYIQVTGS</t>
  </si>
  <si>
    <t>mmd_381</t>
  </si>
  <si>
    <t>NFKYTVKALYDYRADDDDDDYESFCQGAILENSKNEGGWWKEDYAGGITCIIPANYVQEIDI</t>
  </si>
  <si>
    <t>mmd_382</t>
  </si>
  <si>
    <t>ATVSKVRALYDLISYEDDPDELSFRKGDVITVIESVYDWWRGSLANGKVGIFPLNYVTPIVN</t>
  </si>
  <si>
    <t>mmd_383</t>
  </si>
  <si>
    <t>PTARKVRALYDFSPNEDDPGELSFRKGDIIRVIDSVYDWWKGELARGKIGIFPVNYVEPIPD</t>
  </si>
  <si>
    <t>mmd_384</t>
  </si>
  <si>
    <t>PKEPQFKAAYDFQGQTDDGSELSLKKDEVIYITRKENGWWLAKRAGSKEGWAPNAYLEEVKN</t>
  </si>
  <si>
    <t>mmd_385</t>
  </si>
  <si>
    <t>SGQKIGQLLYDFVAQGDDDDEVDVNVGDEVVIIDDTKEWWMVRRANGKEGVVPSSYIEITGT</t>
  </si>
  <si>
    <t>mmd_386</t>
  </si>
  <si>
    <t>RQPVWARAVWSWGGESDDKRDLGFIAGDLIEIVNETNDWWTGRLARRKQGLFPSNFVEKLPA</t>
  </si>
  <si>
    <t>mmd_387</t>
  </si>
  <si>
    <t>PQRPRVRALYHFNAETDDDGDLSLREGDIVTVLEAIDDWLYGEIANGRKGQFPANFVEVIPD</t>
  </si>
  <si>
    <t>mmd_388</t>
  </si>
  <si>
    <t>DAGITAVALYDYDAAEDDDNEITFREGDRITEIEPASGWWQGKNAHGSVGMFPANYVEVQE-</t>
  </si>
  <si>
    <t>mmd_389</t>
  </si>
  <si>
    <t>SLPFLVKAIEDFSGEEDDDEDL-FRRGEVIIVLRRVDNWWSGRLADGRIGIFPKTFVEILSK</t>
  </si>
  <si>
    <t>mmd_390</t>
  </si>
  <si>
    <t>PRVKRARALYDWQAEDDDPGDLAFRAGDIIEIVEETNDWWTGRLANGQQGVFPANYVEKLQD</t>
  </si>
  <si>
    <t>mmd_391</t>
  </si>
  <si>
    <t>VEAVKAKALYSYEGGNDDADELPFSEGDELTIVDRSDDWWKAEQAGGVVFIVPAAYLEVVDA</t>
  </si>
  <si>
    <t>mmd_392</t>
  </si>
  <si>
    <t>GQGIVAVALYDYEAAEDDDNEITLSEGDLIIQIEEVDDWWSGVGADGKKGLFPSNYVELVHQ</t>
  </si>
  <si>
    <t>mmd_393</t>
  </si>
  <si>
    <t>RPGEVYVVIQDYNAESDDDDELSVKKGDVVQVLETHDGWWLVRNASGREGWVPASFLRPAD-</t>
  </si>
  <si>
    <t>mmd_394</t>
  </si>
  <si>
    <t>SSGPKAVALYDFDGVQDDPGDLSFRKGDKIYIIKKIQEWWTGRCAGGREGIFPANYVELKV-</t>
  </si>
  <si>
    <t>mmd_395</t>
  </si>
  <si>
    <t>QDEELATALYDYESTVDDEGDLSFKAGDTIKVTEHIDDWWNGQIANGRIGMFPSNYVKPL--</t>
  </si>
  <si>
    <t>mmd_396</t>
  </si>
  <si>
    <t>IEGESAVALYNFNADGDDEDELTVAEGERLVVLDRSSDWWKCRNAYGQEGVVPASYVELESG</t>
  </si>
  <si>
    <t>mmd_397</t>
  </si>
  <si>
    <t>PVATRVRALYSFEPTEDDPGELAFQRGDIIRVVDRNYDWWRGQLARGRTGIFPVNYVEPLPD</t>
  </si>
  <si>
    <t>mmd_398</t>
  </si>
  <si>
    <t>LEPGIYRALYAFEPEGDDTAEMAVTEGQLVRVLGRFGIGWIALNADGDHALVPEDYLELVRL</t>
  </si>
  <si>
    <t>mmd_399</t>
  </si>
  <si>
    <t>PARKVFVALYDYDARTDDPEDLSFKKGDRLEILDDSQDWWYVRHATGSEGYVPSNYVAKEKS</t>
  </si>
  <si>
    <t>mmd_400</t>
  </si>
  <si>
    <t>AGKLRARVLYDYQADEDDENEISLRPGEIVTEIQKVDGWWQGTNAAGQFGLFPSNYMEEIKD</t>
  </si>
  <si>
    <t>mmd_401</t>
  </si>
  <si>
    <t>RVGPIYIAKYDYTAESDDDDELSVKKGDVVQLLETVDGWVLARNATGQVGIIPLSYLDPIVP</t>
  </si>
  <si>
    <t>mmd_402</t>
  </si>
  <si>
    <t>PPLAQATALYAYNETDDDAGDLELQPNDHVNVTEYMNEWWKGESATGQEGIFPRSYVKVTEE</t>
  </si>
  <si>
    <t>mmd_403</t>
  </si>
  <si>
    <t>LFPGIYRALYAFEPEGDDTAEMALEEEQIVHVVGRGGVGWVVERAEGGHALVPESYLELVSA</t>
  </si>
  <si>
    <t>mmd_404</t>
  </si>
  <si>
    <t>VEQVHATALYSYEGTNDDPDELPFAEGDVLTIVDRSEDWWKAERADGLVFIVPAAYLEVTEG</t>
  </si>
  <si>
    <t>mmd_405</t>
  </si>
  <si>
    <t>SYSYKAKALYAYTADDDDPNEISFTKGEILDIIDKQGKWWQARKADGTIGIAPSNYLQII--</t>
  </si>
  <si>
    <t>mmd_406</t>
  </si>
  <si>
    <t>PPGRVAVALYDFTAENDDEEELSFKKGDILKVLEE-GGWLLARNANGERGLVPASYVTIIDE</t>
  </si>
  <si>
    <t>mmd_407</t>
  </si>
  <si>
    <t>SDLEQATALYDYKGE-DDEGDLSFKKGDIIEVLEQSDDWWIGELANGKIGWFPANFVKPL--</t>
  </si>
  <si>
    <t>mmd_408</t>
  </si>
  <si>
    <t>KKLQYVEVLYDYEARSDDDMEWSMAEGDRFVLINRDKEG-WVDRAGGVTKSVPANYIQEV-F</t>
  </si>
  <si>
    <t>mmd_409</t>
  </si>
  <si>
    <t>GGGEHAVVLYDFDADGDDEDELSVKEGETLVILEKDDEWWKCRNAAGAEGVVPAQYLEAISG</t>
  </si>
  <si>
    <t>mmd_410</t>
  </si>
  <si>
    <t>AGGLRARIAYAYEKAEDDDNELTLVEGEYVSNIEQVDDWWMGTNAHGEEGLFPSNYVELIED</t>
  </si>
  <si>
    <t>mmd_411</t>
  </si>
  <si>
    <t>VELHFARALYSYTAAIDDPEELGFAEGDVLSIIDHQDGWWEAEVADGLVFLVPANYLQIT--</t>
  </si>
  <si>
    <t>mmd_412</t>
  </si>
  <si>
    <t>DTESLFRSTADFPGQEDDRGDLSFEAGDVIIGVRDIGEWCLGQIAGSKNGIFPLAHVWQLDD</t>
  </si>
  <si>
    <t>mmd_413</t>
  </si>
  <si>
    <t>EHTSIVKALYDYEASADDPGELTVKEDEILLVFET-EDWILVQSAAGKAGYVPANYVETASE</t>
  </si>
  <si>
    <t>mmd_414</t>
  </si>
  <si>
    <t>ESISYVKALYDYEAQEDDPGELTIKENERLLLYDD-DWWKLVKSAANKVGFVPSNYVEEESI</t>
  </si>
  <si>
    <t>mmd_415</t>
  </si>
  <si>
    <t>KAHQYGQVLYDFMAQSDDDMEWTVAVGDRMIIINRTKEWWNVRRANGVEGSVPSNYIQVTGF</t>
  </si>
  <si>
    <t>mmd_416</t>
  </si>
  <si>
    <t>TPRYKARALYDYNANPDDINEISFEKDDIIEVDSKDGGWWRGRRANGQVGIFPSNHVKLISA</t>
  </si>
  <si>
    <t>mmd_417</t>
  </si>
  <si>
    <t>PVLAHARALYRYAGSDDDARDLSFEKDDIIAVYEYMNDWWMGRNATGQEGIFPRSYVEVEQA</t>
  </si>
  <si>
    <t>mmd_418</t>
  </si>
  <si>
    <t>EPPFKFKARYSPPGQTDDKGDLGFLEGEIVIGTRI-TSWFYGKLARKCSGYFPKTFVWVLDE</t>
  </si>
  <si>
    <t>mmd_419</t>
  </si>
  <si>
    <t>SPGKPYRVIHTYKAQLDDPDELSLTVGQVVLVTEIYDGWCLAQTASGREGAFPLVCLSKVEG</t>
  </si>
  <si>
    <t>mmd_420</t>
  </si>
  <si>
    <t>GQNVCAVVLFRYDAQEDDENEMGFTEGEIIEQVKQTDGADSGVGAGSKSGIFPANYVEIIEQ</t>
  </si>
  <si>
    <t>mmd_421</t>
  </si>
  <si>
    <t>SSEPQNKALYDYTSQDDDADELSISPGEIISILQKDGGWTGIKNATGEEGLVPSTYLEIISA</t>
  </si>
  <si>
    <t>mmd_422</t>
  </si>
  <si>
    <t>TAPETYEAIYAYKPQNDDDDELELREGDIVYVTEKCDGWFVGTSATGKFGTFPGNYVKPA-S</t>
  </si>
  <si>
    <t>mmd_423</t>
  </si>
  <si>
    <t>DSKPYARALYDFNGEFDDPNELSFGAGEIIHLIRRIDEWLEGEIADGRKGIFPLSFVEIIVD</t>
  </si>
  <si>
    <t>mmd_424</t>
  </si>
  <si>
    <t>PTAMKVRALYDLESYEDDPDELSFHEGDVIQVITSVYDWWRGSLANGKRGIFPLNYCTPIVN</t>
  </si>
  <si>
    <t>mmd_425</t>
  </si>
  <si>
    <t>HTTSKMRALFAFEARSDDEDELSFEPGDVIIVFQSHEGWRAGQLAREKVGLFPEAFVESIAA</t>
  </si>
  <si>
    <t>mmd_426</t>
  </si>
  <si>
    <t>DGIGQANVRHDFVPRSDDSDELSVNAGDTVRVLRMVNEWVFCRDATEKKGIVPVGFLEWYLP</t>
  </si>
  <si>
    <t>mmd_427</t>
  </si>
  <si>
    <t>PVPQRVYAIVPYPPREDDEDELELRVGDIVFVNKAFAGWGNGTNATGQSGLFPLSFVEPVPH</t>
  </si>
  <si>
    <t>mmd_428</t>
  </si>
  <si>
    <t>SEEFHVLCLYDFEAQRDDPDQLSFRKNQILDVVPREEGWWAAARADDRVGWIPQSFVEPISE</t>
  </si>
  <si>
    <t>mmd_429</t>
  </si>
  <si>
    <t>QERKQVRALYDFTGQ-DDDDELSFKAGDEITVLNEVDGWWEGELANGRTGLFPSNYVEPISS</t>
  </si>
  <si>
    <t>mmd_430</t>
  </si>
  <si>
    <t>QELFLVQAKYDFDGTDDDPHQLSFRKGDILRIVSKDEGWWAAVNADGRVGWIPVDYVRRLSD</t>
  </si>
  <si>
    <t>mmd_431</t>
  </si>
  <si>
    <t>GLNEYAVVLYRYDSTEDDAGDLSFNQGEVVLVTKK-EDWWTGCIAGGKSGIFPANYVEKCNV</t>
  </si>
  <si>
    <t>mmd_432</t>
  </si>
  <si>
    <t>DSGITAIALYDYEKAEDDDNEIEFREGERITEIDPADDWWQGKNASGEVGLFPANYVEVQED</t>
  </si>
  <si>
    <t>mmd_433</t>
  </si>
  <si>
    <t>SQPLYGVVQYDFVAERDDPDELDAKAGEPIVIIAQSNEWLVAKPALGGPGLIPLSFVQIRDP</t>
  </si>
  <si>
    <t>mmd_434</t>
  </si>
  <si>
    <t>PAVQYVVALYDFEAQADDDGDLSFKAGDRIELVERTEDWWTGRLANGRQGVFPGNYVQEA--</t>
  </si>
  <si>
    <t>mmd_435</t>
  </si>
  <si>
    <t>TLPAAYVALYPYKPQKDDADELELKKGGLYMVTERCQGWFKGTSATQKTGVFPGNYVQPARS</t>
  </si>
  <si>
    <t>mmd_436</t>
  </si>
  <si>
    <t>GQGIVAVALYDYEKDEDDDNEIGLKEGDLIEDIEEVDGWWSGVGADGKAGLFPSNYVELVEQ</t>
  </si>
  <si>
    <t>mmd_437</t>
  </si>
  <si>
    <t>mmd_438</t>
  </si>
  <si>
    <t>TTPKKAVVKYRYEAAEDDEDEITLVKGETIEVLEESDGWWKGRTANGKTGIFPANYVQELEY</t>
  </si>
  <si>
    <t>mmd_439</t>
  </si>
  <si>
    <t>HFASTESITRPFTPTVDDDDELSVTKGTKVKYIYR-DDWIYVHAADGRRGFVPQTYCRLNVE</t>
  </si>
  <si>
    <t>mmd_440</t>
  </si>
  <si>
    <t>GGGLKAVVGYRYEATEDDDNEMSLVEGETIEQIEQLDGWWSGVGAGGKSGLFPANYVELIEQ</t>
  </si>
  <si>
    <t>mmd_441</t>
  </si>
  <si>
    <t>mmd_442</t>
  </si>
  <si>
    <t>PTVARARALYRYAGSDDDARDLAFEKDDRIAVYEYMNDWWMGRNARGQEGIFPRNYVLKEQD</t>
  </si>
  <si>
    <t>mmd_443</t>
  </si>
  <si>
    <t>FQPTKAKALYAYTGGNDDADELSFAEGDEVSIVDKSDEWWKTEKAGGVVLIVPAAYLELVED</t>
  </si>
  <si>
    <t>mmd_444</t>
  </si>
  <si>
    <t>PPKKVIRALSDYRKNADDPQELSFQKGDFFHVIKDEYLWYEAHNATGARGLVPVWMFEEFGK</t>
  </si>
  <si>
    <t>mmd_445</t>
  </si>
  <si>
    <t>GGYRRVRALHDFVARNDDATELSFQPGDVIMVLNSKEGWWAGELARGQRGWFPENYVESIEG</t>
  </si>
  <si>
    <t>mmd_446</t>
  </si>
  <si>
    <t>PGTMYVRALYDYEADDDDRTSLSFHEGDVIQVITQLEGWWDGVIAGGVRGWFPSNYCQIVTG</t>
  </si>
  <si>
    <t>mmd_447</t>
  </si>
  <si>
    <t>DQRPYAIALYDFPAQHDDDGDLSLKEGDIVYLLRKVNEWLEGRSANGRQGMFPANFVDIIVP</t>
  </si>
  <si>
    <t>mmd_448</t>
  </si>
  <si>
    <t>PVLSIASALYAYTPTDDDAGDLALQPHDRVQVLEHMNDWWRGRNATNLEGIFPRSYVNVIEE</t>
  </si>
  <si>
    <t>mmd_449</t>
  </si>
  <si>
    <t>ITTFFCRALYDYQTSDDDASSLSFHKNDIIEVLSKLEGWWDGLLAGEERGWFPSNYVMVISD</t>
  </si>
  <si>
    <t>mmd_450</t>
  </si>
  <si>
    <t>KAKIMAKVLYDFAGQKDDENELSIKAGDLIEIVQKENGWWLAKSAGGGQAWVPAAYVEEVAP</t>
  </si>
  <si>
    <t>mmd_451</t>
  </si>
  <si>
    <t>PQVPQYKAAYDFQGQGDDPGELPLKKDDVVELTQKEEGWWLAKTADGKEGWVPTAYLEEYPP</t>
  </si>
  <si>
    <t>mmd_452</t>
  </si>
  <si>
    <t>PVVTRVRALHDFEPTEDDPGELAFSRGEVIRVVDSGYHWWRGELAKGRTGIFPVNYVEPLPE</t>
  </si>
  <si>
    <t>mmd_453</t>
  </si>
  <si>
    <t>PDPRRVRALYDFNAQDDDPDELSFKKGDIITVLKEVDGWWEGELANGRRGWFPASYVEFIDE</t>
  </si>
  <si>
    <t>mmd_454</t>
  </si>
  <si>
    <t>GGKKIGQVLYDFVAQGDDDDEVSVGVGDEVVILDDTKEWWMVRRANGREGVVPSSYIEITGF</t>
  </si>
  <si>
    <t>mmd_455</t>
  </si>
  <si>
    <t>DIQPYAIALYDFNAQNDDPNELSFKAGEIIHLIRRVDNWYEGRIAGGRKGIFPVSYVQVIVP</t>
  </si>
  <si>
    <t>mmd_456</t>
  </si>
  <si>
    <t>GPNEVYRVQMDFKPSMDDGDMLGLRSGDLVEMVHEYDGWALCVKADPQQGVAPRSCLSKVPV</t>
  </si>
  <si>
    <t>mmd_457</t>
  </si>
  <si>
    <t>DKPAKAKALYDYSGASDDAEELSFAEGDTLNVVDQSDNWWRVEKAGPKILVAPATYLELSGD</t>
  </si>
  <si>
    <t>mmd_458</t>
  </si>
  <si>
    <t>TPMVFARAMFPYTATDDDPEELSFGRGDVLNIIDRSDKWWEAEMADGRTGLVPSNYLQLL--</t>
  </si>
  <si>
    <t>mmd_459</t>
  </si>
  <si>
    <t>TSLGKARVLYDYEAQEDDEDELSLKKGDIITILEKSDGWWKGELANGKVGIFPSNYVEELEP</t>
  </si>
  <si>
    <t>mmd_460</t>
  </si>
  <si>
    <t>PAAQYVVALYDFTAQADDDGDLEFRAGDRIEVVERTDDWWTGRIAGGRQGVFPGNYVQDA--</t>
  </si>
  <si>
    <t>mmd_461</t>
  </si>
  <si>
    <t>GGKKKGQMLYDFMAQGDDEDEVTVAVGDEVIVLDDTKEWWMVRRANGKEGVVPSSYVEITGT</t>
  </si>
  <si>
    <t>mmd_462</t>
  </si>
  <si>
    <t>DQKPYARALYPFNAEFDDPNELSFKAGEIVHLLRRIDEWLEGEIADGRKGIFPASYVEIIVD</t>
  </si>
  <si>
    <t>mmd_463</t>
  </si>
  <si>
    <t>LPLFKVKALYDFAGEEDDEGDLSFRKGDIITVLDQTDDWWKGELANGRVGIFPSNYVKPL--</t>
  </si>
  <si>
    <t>mmd_464</t>
  </si>
  <si>
    <t>PVLAHARALYRYAASDDDARDCSFERDDRIAVYEYMNDWWMGRNATGQEGIFPKSYVEVEQA</t>
  </si>
  <si>
    <t>mmd_465</t>
  </si>
  <si>
    <t>HDTHKMRALFAFEARSDDEDELSFEPGDVIIVFQSHLGWRAGQLAREKVGLFPEAFVESIAA</t>
  </si>
  <si>
    <t>mmd_466</t>
  </si>
  <si>
    <t>EGVARAIALYNFHAVEDDAGDLTFKKGDVIVVTRKSDDWWTGKVANGREGIFPANFVELR--</t>
  </si>
  <si>
    <t>mmd_467</t>
  </si>
  <si>
    <t>PSEPTFKAAYDFPGSGDDPSELPLKKGDVVYITRNEPGWSLAKTADGKEGWVPTAYIVEYKG</t>
  </si>
  <si>
    <t>mmd_468</t>
  </si>
  <si>
    <t>LEPVQATALYSYEGSSDDPDELSFAEGDVLTIVDRREDWWRAERADGVVGAVPAARVEPAEG</t>
  </si>
  <si>
    <t>mmd_469</t>
  </si>
  <si>
    <t>PPKKPIRALSQYRPKADDPQELRFQKGDFFYVLKD-GSWYEAHNATGARGLVPSQMFREFRK</t>
  </si>
  <si>
    <t>mmd_470</t>
  </si>
  <si>
    <t>GQGIVAVVLYDYEATEDDDNEMNLTEGDYIEQIEEIDGWWSGVGAGGKSGLFPANYVEIVHQ</t>
  </si>
  <si>
    <t>mmd_471</t>
  </si>
  <si>
    <t>NIVTRVRALHTFEPTEDDRGELAFEKGDIIKVVDRGYDWWRGQLAKGRTGIFPVNYVEAMPE</t>
  </si>
  <si>
    <t>mmd_472</t>
  </si>
  <si>
    <t>PVSRRVRALYDFVAETDDEDELSLREGDIILVLKRIDGWLYGELANGRVGQFPASYVEFLPD</t>
  </si>
  <si>
    <t>mmd_473</t>
  </si>
  <si>
    <t>PGVKRVRALYDFQAQADDDGDLAFNAGDRIELVEKTNDWWTGRLANGQQGVFPGNYVLKTQC</t>
  </si>
  <si>
    <t>mmd_474</t>
  </si>
  <si>
    <t>AESGKARVLYDFDAQSDDEGELSVKEGEEVTILEDDDDWWLVRKANGKEGYVPRSYLSIVNG</t>
  </si>
  <si>
    <t>mmd_475</t>
  </si>
  <si>
    <t>PELFYVLCLYDFESADDDPDHLSFRKGDLLRVVKQEEGWWAALRAGNPVGWIPSAFVVPLTE</t>
  </si>
  <si>
    <t>mmd_476</t>
  </si>
  <si>
    <t>LEAVKAKALYSYEGSSDDADELPFSEGDELTIVDRSDDWWKAEQAGGVVFIVPAAYLEVQDA</t>
  </si>
  <si>
    <t>mmd_477</t>
  </si>
  <si>
    <t>PPVRRARALWAYNGREDDLNDLSFSKGEIIEVVDETNDWWTGRCARGRQGLFPSNYVEKIDA</t>
  </si>
  <si>
    <t>mmd_478</t>
  </si>
  <si>
    <t>PAPETATSLYFYQAQDDDPGDLSFPAGAVIEIVERTEDWWTGRYAAGQQGLFPGNYVKLNK-</t>
  </si>
  <si>
    <t>mmd_479</t>
  </si>
  <si>
    <t>GGSDFVLAMHDFAHQSDDATCLAFRAGQVIHVLNRDPGWWDGELADGRRGWFPSNYVSAEVG</t>
  </si>
  <si>
    <t>mmd_480</t>
  </si>
  <si>
    <t>PPLFYVRCLYDFESEDDDPDQLSFRKGDLLEVVKTEEGWWAALLAGNPVRWIFPSFVVRITS</t>
  </si>
  <si>
    <t>mmd_481</t>
  </si>
  <si>
    <t>FGSLYATCLYDFPAEKDDEDELELYAGDHVTIYAHHEEWFIGKHAIGRPGLVPISFVSVIDP</t>
  </si>
  <si>
    <t>mmd_482</t>
  </si>
  <si>
    <t>NDLEYCVALYDYAGQ-DDEGDLSFKEGDRIKVIEKTSDWWNGELANGPEGSFPANYVKPV--</t>
  </si>
  <si>
    <t>mmd_483</t>
  </si>
  <si>
    <t>QEKKQVRALYDFTGSEDDSDELSFKRGDVITVLNEVDEWWMGELANGRTGLFPSNYVEPLPS</t>
  </si>
  <si>
    <t>mmd_484</t>
  </si>
  <si>
    <t>RPGEVYVVIQAYNAVLDDPDELSVKPGDVVQVLETYDGWALVRNASGKKGVVPLACLRP-A-</t>
  </si>
  <si>
    <t>mmd_485</t>
  </si>
  <si>
    <t>KKLKYVEALYDYRAQSDDDDEVSMCEGERFVLVKSDDGWMEEDKAGGITSMVPANYVQEV--</t>
  </si>
  <si>
    <t>mmd_486</t>
  </si>
  <si>
    <t>PKVPTVKALYDYEAQQDDDDELSFKEGDIITVVKKDDGWWQGELANGKTGLFPANYVEEI--</t>
  </si>
  <si>
    <t>mmd_487</t>
  </si>
  <si>
    <t>PILVQAKALWSYNGEDDDPDDLSFQAGDIIEIVEETNDWWKGRMANGREGLFPSNYVEKVAP</t>
  </si>
  <si>
    <t>mmd_488</t>
  </si>
  <si>
    <t>SPKITVKALYDYKADRDDDDEISFCKGDIIENLHKEEGWWRGDYAGGKVGLFPSNYVKEISS</t>
  </si>
  <si>
    <t>mmd_489</t>
  </si>
  <si>
    <t>STEFRVRSLYAYEGQRDDPEDLSFAENLILTAHPSKGDWWYGTLADGKSGFFPKTYVQKVEQ</t>
  </si>
  <si>
    <t>mmd_490</t>
  </si>
  <si>
    <t>PVYGRAVALYAFVPEHDDENELGFQEGDIIYVSYDHGGWLVAHNATGAQGLVPEQMVRELRD</t>
  </si>
  <si>
    <t>mmd_491</t>
  </si>
  <si>
    <t>SKGPTATALYDYEAAEDDDNELSFPEGAKITNIEFPDDWWFGEYANGKSGLFPANYVQLDQ-</t>
  </si>
  <si>
    <t>mmd_492</t>
  </si>
  <si>
    <t>PPKKVIKALYSYRAQNDDPKELSFSKGDFFYVVGEEESYYEACNATKTRGLVPKSCFQEIGK</t>
  </si>
  <si>
    <t>mmd_493</t>
  </si>
  <si>
    <t>PVIARCRALYDYAASDDDNSDLSFEKDDIIEVLSYDNDWWRGRLAGGQSGIFPRNYVLVMSE</t>
  </si>
  <si>
    <t>mmd_494</t>
  </si>
  <si>
    <t>SGTPKCRAVYDCVGEFDDEEDLSFRAGDVILVIKRSEERLLGYIANGRVGQFPASDVEFIDD</t>
  </si>
  <si>
    <t>mmd_495</t>
  </si>
  <si>
    <t>GGKKIGTILYDFVAQGDDEDEVSVRVGDEVIILDDTREWWMVRRANGKEGVVPSSYIEITGT</t>
  </si>
  <si>
    <t>mmd_496</t>
  </si>
  <si>
    <t>IVNQRYRALYDFVAENDDEDELSFQEGDIVFINYKQEGWLVGELARGKTGWIPEEFVELLEP</t>
  </si>
  <si>
    <t>mmd_497</t>
  </si>
  <si>
    <t>HFASIMVIRRPFTPCVDDDDELSVTKGDKVKTLYR--NDIYVHAATGRRGFIPIDYCRLAVE</t>
  </si>
  <si>
    <t>mmd_498</t>
  </si>
  <si>
    <t>APVETATALYDYEAQADDVGDLSFTTGDIIEITKRTEEDDTGKIADSKSGQFPANYSEIGN-</t>
  </si>
  <si>
    <t>mmd_499</t>
  </si>
  <si>
    <t>ARLEQAVARFDFVAQSDDSTEIALSEGDVVDVVRKDNGWWFVRKADGEKGLVPASYLEIENP</t>
  </si>
  <si>
    <t>mmd_500</t>
  </si>
  <si>
    <t>TILGCARALYDFEAQNDDPDELSLKKGDIVTVLRKIDNWWEGELANGKVGIFPSNYVEVITD</t>
  </si>
  <si>
    <t>mmd_501</t>
  </si>
  <si>
    <t>mmd_502</t>
  </si>
  <si>
    <t>SPKRTVKALWSYNGDRDDPDDLSFCKGDIIEVVHEENGWWRGDYANGRTGLFPANHVERIDE</t>
  </si>
  <si>
    <t>mmd_503</t>
  </si>
  <si>
    <t>RPNIILVVKYDFEGENDDDNELSVKKGDYLKLLKRPGGWLLVQYADVEEGFLIPSYYVDIAV</t>
  </si>
  <si>
    <t>mmd_504</t>
  </si>
  <si>
    <t>SVICQVIALYPYAGN-DDEGDLSFAKGDIIEVLEQEEKWWKGELANGKVGWFPKNYVKPLGT</t>
  </si>
  <si>
    <t>mmd_505</t>
  </si>
  <si>
    <t>AAGVTCGALYDYDAGEDDDNELTFREGDRIVEIEAGSDWWQGRDAHGNVGLFPANYVEVQE-</t>
  </si>
  <si>
    <t>mmd_506</t>
  </si>
  <si>
    <t>DPGYKAEAMFPYTAADDDPNELSFGRGEVLNIIDNSGKWWEAEMADGRTGIVPSNYLRLL--</t>
  </si>
  <si>
    <t>mmd_507</t>
  </si>
  <si>
    <t>GSGLVVQAAWYYFAGVDDDDELMFPEGAEITEVEDINDWFWGCYAAGRKGLFPGNYVVPIEE</t>
  </si>
  <si>
    <t>mmd_508</t>
  </si>
  <si>
    <t>PAREYVEALYAFNPQTDDDGDLELKPGDIVYLLEK-SEWYKGESANGQVGMFPANYVKVIFP</t>
  </si>
  <si>
    <t>mmd_509</t>
  </si>
  <si>
    <t>RKTRPARALYQFEGKADDFRELSVEAGDELKVVKEDVDGWLVKDATGEVGLLPQSYYTLTVE</t>
  </si>
  <si>
    <t>mmd_510</t>
  </si>
  <si>
    <t>EDSRPVYARYTFLGTGDDEGELPLQKNERLVLLDDRNAWWLVRNATGQIGYVPAEYLY--S-</t>
  </si>
  <si>
    <t>mmd_511</t>
  </si>
  <si>
    <t>VTCDVVQANYDFTGRQDDPHELSFKVGDIIQVHRRVNGWWEGSLARGRRGIFPSNYTIPIPL</t>
  </si>
  <si>
    <t>mmd_512</t>
  </si>
  <si>
    <t>PRRKRFQALYDYDARDDDPEDLSFKKGEILEILNDSQDWWRARKATGSEGYVPSNFVARLSS</t>
  </si>
  <si>
    <t>mmd_513</t>
  </si>
  <si>
    <t>PILHFARAMYSYTAAIDDPEELGFTKGDVLSVIRLQDGWWEAEIATLRTGLVPSNYLQII--</t>
  </si>
  <si>
    <t>mmd_514</t>
  </si>
  <si>
    <t>KKLEIVIALYDFEGRDDDDEDLPFKKGEILEIISKDEQWWTARNATGQTGQIPVPYVQKLDD</t>
  </si>
  <si>
    <t>mmd_515</t>
  </si>
  <si>
    <t>PVIKRAVALYDY-AQDDDAGDRSFRAGDRIEIIEYMNDWWTGRLANGVEGVFPGNYVQVEQD</t>
  </si>
  <si>
    <t>mmd_516</t>
  </si>
  <si>
    <t>GSGKRALVQYDYEKAEDDDNEIELREGEYVTNIDMVDDWWMGVNAQGERGLFPSNYVELVED</t>
  </si>
  <si>
    <t>mmd_517</t>
  </si>
  <si>
    <t>PSEKRAKILYDYAKAEDDANELELREGEYVTVIQMEGDWWMATNAKSESGLFPAAYVELVVD</t>
  </si>
  <si>
    <t>mmd_518</t>
  </si>
  <si>
    <t>KKLKYVEALYDYEARSDDDAEHSMAEGDRFVLVNRDSGG-WADVAGGVTKSVPANYIEEV--</t>
  </si>
  <si>
    <t>mmd_519</t>
  </si>
  <si>
    <t>DSGLTARALYDYQAADDDDDEISFDPGDIITNIDKVDGWWQGTCANGKYGLFPANYVELI--</t>
  </si>
  <si>
    <t>mmd_520</t>
  </si>
  <si>
    <t>EHTSLVFALYDYDASADDPGELTIKEDEVLLVFDTEEDWILVQSAKGKAGFVPGEYVETATG</t>
  </si>
  <si>
    <t>mmd_521</t>
  </si>
  <si>
    <t>PSKPQNKVLYDYTKQDDDADELSISPGDIISIVQKDGGWWLIKNATGKQGLVPTSYIEIISA</t>
  </si>
  <si>
    <t>mmd_522</t>
  </si>
  <si>
    <t>KKHQYGEVLYDFMARGDDDMEWTVAEGDRFVLINRDKEG-NVRRANGVEKSVPASYIEVTGF</t>
  </si>
  <si>
    <t>mmd_523</t>
  </si>
  <si>
    <t>EESRKATVLYTFDAQMDDEGELNVEEGEEVTVLDDSDEWWYVRDANGLEGFVPAAYLS----</t>
  </si>
  <si>
    <t>mmd_524</t>
  </si>
  <si>
    <t>PKEPTYKALYDFAGQSDDANELSIKAGEIILVVQKEGGWWLASRAKSASGWAPAAYLEEVVA</t>
  </si>
  <si>
    <t>mmd_525</t>
  </si>
  <si>
    <t>TLPGAYTALYPYKPQQDDAGDLALKKGDRYMVTERCNDWWRGRNATGKTGIFPKNYVKPAKT</t>
  </si>
  <si>
    <t>mmd_526</t>
  </si>
  <si>
    <t>LSPNSATVKRTFIPSLDDPDELSISTGETVRVLAEFDGWALCVNARGEQGMVPLECLDRGTG</t>
  </si>
  <si>
    <t>mmd_527</t>
  </si>
  <si>
    <t>EESKAATVLYDFDAQMDDEDELTVKEGEQVTVLDDSNDWWKVRDASGKEGYVPASYLKPVRQ</t>
  </si>
  <si>
    <t>mmd_528</t>
  </si>
  <si>
    <t>WKIFSVLCLYDFDADDDDADQLSFRKNEILDIVKKEDGWWAAMRADSVVGWIPSAFVQPISE</t>
  </si>
  <si>
    <t>mmd_529</t>
  </si>
  <si>
    <t>EDGEPAVALYNFNGTGDDEDELPVQEGERLVVLDKRNEWWKCRNAYGQEGVVPASYLESSSG</t>
  </si>
  <si>
    <t>mmd_530</t>
  </si>
  <si>
    <t>PARPRVRALYAYNAQTDDDGELELRVGDIVTVLEEIDGWYYGE-ANGRVGMFPANYVEPIPD</t>
  </si>
  <si>
    <t>mmd_531</t>
  </si>
  <si>
    <t>ETHPQARVIFDFVPSSDDPFELAVSEGETVQVVEEDDGWVKVADADGGKGLVPASYIEIIGP</t>
  </si>
  <si>
    <t>mmd_532</t>
  </si>
  <si>
    <t>mmd_533</t>
  </si>
  <si>
    <t>FKQRKGKALYDFTAQGDDDDEVTVAEGDEVVVVDDAKEWWQVRRANPKEGVVPASYIEISGT</t>
  </si>
  <si>
    <t>mmd_534</t>
  </si>
  <si>
    <t>FNIARCRALYDYQAQDDDSSELSFEKDDIIEVLSKDEGWWDGLLAGDQRGWFPSNYVSVMSE</t>
  </si>
  <si>
    <t>mmd_535</t>
  </si>
  <si>
    <t>PKKPTFKALYDFQGQTDDSGELSLKAGEIVYITRKENGWWLAKKASSKQGWVPAAYLEEVKA</t>
  </si>
  <si>
    <t>mmd_536</t>
  </si>
  <si>
    <t>PELPQYKAIADFKGEGDDRSEIPLEKGDVVEVIEKNEGWWLVKKADGEEGWAPAAYLEEEAG</t>
  </si>
  <si>
    <t>mmd_537</t>
  </si>
  <si>
    <t>AVASRVRALYDFEPTEDDPGELSFSRGEVIRVIDSVYHWWRGELARGKTGIFPVNYVEPLVD</t>
  </si>
  <si>
    <t>mmd_538</t>
  </si>
  <si>
    <t>SSEKKAKVLYDYTAQDDDDDEVTISPGDEVSILEDDDGWWKVKLASGEEGLVPTSYIEINSR</t>
  </si>
  <si>
    <t>mmd_539</t>
  </si>
  <si>
    <t>PVGRILVALYDFEAESDDEEELSIKKGDILKVLEEVGGWLLARNANGERGLVPASYVVDIVN</t>
  </si>
  <si>
    <t>mmd_540</t>
  </si>
  <si>
    <t>PIMQYSRAMYPYQAAIDDPEELSFGKGDILAILRMQDGWWEAEMAGGRGGLVPSNYLAAL--</t>
  </si>
  <si>
    <t>mmd_541</t>
  </si>
  <si>
    <t>ATTMYVRALYDYQADDDDPTSLSFHKGDVIQVLTQLEGWWDGLLAGGVRGWFPLNYVVVVSD</t>
  </si>
  <si>
    <t>mmd_542</t>
  </si>
  <si>
    <t>VTCDVVVALHDFTGGQDDAHCLSFKVGQVIQVHNRDPGWWDGELADGRRGWFPSNYTDPNVA</t>
  </si>
  <si>
    <t>mmd_543</t>
  </si>
  <si>
    <t>SSQPCATALYDYESQVDDPGDLSFKKGDIITLKEKIDNWYRGRCAGGREGIFPVNYVQVLVP</t>
  </si>
  <si>
    <t>mmd_544</t>
  </si>
  <si>
    <t>PPVRQAKALYDYRADDDDPEEVSFKKGDIFDVLDSSGKWWEVRKADGSTGIAPSNFLRRES-</t>
  </si>
  <si>
    <t>mmd_545</t>
  </si>
  <si>
    <t>HGVRKYRALYEFVARSDDEDEISFQPGDIILVPQSHEGWRAGQIARGHVGWFPEAYVEPIDA</t>
  </si>
  <si>
    <t>mmd_546</t>
  </si>
  <si>
    <t>FVSYYAIVLHDFNAERDDADELEAMSNDKLTVYAYMNEWFIAKPALGRPGLIPVSFVRIEEP</t>
  </si>
  <si>
    <t>mmd_547</t>
  </si>
  <si>
    <t>ASVSQALVRNGFVPTYDDPDQLAVNAGDIVRVLREVNGWVLCANARGEKGLVPQSYLEVYRP</t>
  </si>
  <si>
    <t>mmd_548</t>
  </si>
  <si>
    <t>DTEALFISTANFPGQEDDAGDLSFSEGELIIGTRDIGDWC-GKVAGSKEGIFPATHVWQLDP</t>
  </si>
  <si>
    <t>mmd_549</t>
  </si>
  <si>
    <t>SARPYAEALYDFNAQTDDDGDLSLKEGDIVYLLEKIDEWYEGESANGRVGMFPANYVEVIVP</t>
  </si>
  <si>
    <t>mmd_550</t>
  </si>
  <si>
    <t>SPRGRARVKYDYEAQLDDDEELSLVKGEIVTIIEKDDGWWEGEQANGREGWFPSNFVEEIEE</t>
  </si>
  <si>
    <t>mmd_551</t>
  </si>
  <si>
    <t>KKKKVVKALYDYQAQGDDDDELSFKEGDIMVLVEGDDGWWEVKLAGGKKGLVPANYVQEI--</t>
  </si>
  <si>
    <t>mmd_552</t>
  </si>
  <si>
    <t>PPPFYVKALYDFEAQGDDDGDLGFREGDRIEVLKTTTDWWKGELARGAKGIFPGNYVQDL--</t>
  </si>
  <si>
    <t>mmd_553</t>
  </si>
  <si>
    <t>INFSLVYALHTFVATVDDEGQVTVVKDDALILLDDSNYWWLVQSATNEIGYIPAEIVETPYE</t>
  </si>
  <si>
    <t>mmd_554</t>
  </si>
  <si>
    <t>SPPPLCKALYDFRMEEDDDEDGTFKKGDIITVIRRVDNWAEGELADGRIGIFPISFVEINSL</t>
  </si>
  <si>
    <t>mmd_555</t>
  </si>
  <si>
    <t>PSENQNKVLYDYTKQDDDADEVSISPGDIISLIEQDGGWTKIKNATGEEGLVPTSYIEII--</t>
  </si>
  <si>
    <t>mmd_556</t>
  </si>
  <si>
    <t>PDKEFVVALYDYEGQGDDEGDLSFKEGDRIKVIKKTSDWWNGELANGVKGSFPGNYCKLE--</t>
  </si>
  <si>
    <t>mmd_557</t>
  </si>
  <si>
    <t>TRAQRFRCIVPYPPNSDDEDELELRVGDIVYIQKKRKGWYWGYRATGQTGLFPASFVELYPH</t>
  </si>
  <si>
    <t>mmd_558</t>
  </si>
  <si>
    <t>S-LCQCTALYDYAGN-DDEGDLSFAKGDIIEVLEQQEKWWGGELANGQIGWFPKSYVKPLGT</t>
  </si>
  <si>
    <t>mmd_559</t>
  </si>
  <si>
    <t>PPSFYCRALYDYESTIDDPSSLSFRKGDIMEVLTTQAGWWDALLAGDRVRGWFPSTVVT-IS</t>
  </si>
  <si>
    <t>mmd_560</t>
  </si>
  <si>
    <t>KKGEEVIAKYDFEGRDDDEDELSFKRGDILTVISKDEQWWTARLADGREGLIPVPYVQLKDE</t>
  </si>
  <si>
    <t>mmd_561</t>
  </si>
  <si>
    <t>KKKKQAKALYDYDAASDDDDELSFKEGDTLTVLDQSDDWWEVELA-GKKGKVPANYLELV--</t>
  </si>
  <si>
    <t>mmd_562</t>
  </si>
  <si>
    <t>SVGKVYIAKYSYEASLDDPDELSLEPGDVVLVLETYDGWALGRNATGAEGVFPLNCLEPRV-</t>
  </si>
  <si>
    <t>mmd_563</t>
  </si>
  <si>
    <t>mmd_564</t>
  </si>
  <si>
    <t>mmd_565</t>
  </si>
  <si>
    <t>GAGLYAVVLYEFKAERDDGDELTVFPGENLIICAHHDEWFIAKPALGGPGLVPVSYVRIIDL</t>
  </si>
  <si>
    <t>mmd_566</t>
  </si>
  <si>
    <t>PVRPYGSALYQYNAQDDDAGDLALKPNDKVYLTEYVNEWWKGRNATGQEGIFPANYVKVKIP</t>
  </si>
  <si>
    <t>mmd_567</t>
  </si>
  <si>
    <t>SDLELCTALYDYAGN-DDEGDLSFKKGDIIEVLEK-EDWWGGELANGQIGWFPKSYVKPLGT</t>
  </si>
  <si>
    <t>mmd_568</t>
  </si>
  <si>
    <t>EYVQRAKALFAYKADDDDPNELSFAKGEILEIVDSSGKWWQARKADGTVGIAPSNYLRLL--</t>
  </si>
  <si>
    <t>mmd_569</t>
  </si>
  <si>
    <t>FNTFFCRALYDYTSQDDDSSALSFRRGDIIEVLSQQPGWWDGLLAGDERGWFPSNYVSIISE</t>
  </si>
  <si>
    <t>mmd_570</t>
  </si>
  <si>
    <t>RNVKIVKVKYDYQAQNDDPKELTIQKNEILEVLDD-R-WWKVRNARGNVGYVPHTILERYNF</t>
  </si>
  <si>
    <t>mmd_571</t>
  </si>
  <si>
    <t>GPGLTVKALWSYKGQRDDPDDLSFPKGAIIEEVEEENDWWRGRYANGRTGLFPGNHVEKIPE</t>
  </si>
  <si>
    <t>mmd_572</t>
  </si>
  <si>
    <t>ATVSRVRALYDFVPSEDDPGELEFKKGDVIAVLESVYDWWRGSLAKGNTGIFPLNYVEKLTD</t>
  </si>
  <si>
    <t>mmd_573</t>
  </si>
  <si>
    <t>PEGRPYVVVHPYEPTLDDPDEIALTPGDQVKVKQVFRGWALGTNATGQSGMLPLDCLTPGPE</t>
  </si>
  <si>
    <t>mmd_574</t>
  </si>
  <si>
    <t>IVHGRAVALYDFVPENDDDNELELKEGDIIYVSYKHGGWLVAENATGKTGLVPEEFVRLLRD</t>
  </si>
  <si>
    <t>mmd_575</t>
  </si>
  <si>
    <t>VEPVQATALYSYEGSSDDPDELSFNEGDVLTIVDRSEDWWRAERADGVVSAVPAAYVEVAEG</t>
  </si>
  <si>
    <t>mmd_576</t>
  </si>
  <si>
    <t>EPYSIGQLTKSFDGKVDDADELTVKKGMFCKVIYR-EDWWYLQRADGERGFVPQTYCGITVE</t>
  </si>
  <si>
    <t>mmd_577</t>
  </si>
  <si>
    <t>TPRRKARALWAYNGREDDLNDLSFSKGEIIEVDDEDNDWWTGRCAGGRQGLFPSNYVELIDE</t>
  </si>
  <si>
    <t>mmd_578</t>
  </si>
  <si>
    <t>RPGIILVVKYDFTAESDDEEELSVKKGDVVKLLET-DGWLLVRNADGEEGWVPASYLDPIAV</t>
  </si>
  <si>
    <t>mmd_579</t>
  </si>
  <si>
    <t>KPGITAVALYDFAGAKDDENEITFRAGDLIEEIQKENGWWQAKNAAGQQAWFPAAYMEVQAP</t>
  </si>
  <si>
    <t>mmd_580</t>
  </si>
  <si>
    <t>RPNIILRVKYDFEGKVDDFNELSVKKGDYLKLLYR-GDWLLVQDADGEEGFLPPTYYTDIVV</t>
  </si>
  <si>
    <t>mmd_581</t>
  </si>
  <si>
    <t>EDGEPAVALYDFTGDGDDEDELSVQEGEQLHVLEK-GEWWKCRNAAGAEGVVPASYLESSSG</t>
  </si>
  <si>
    <t>mmd_582</t>
  </si>
  <si>
    <t>PPKKYVVALYDFEAQGDDDGDLSFREGDRIEVVKRTTDWWTGELANGQKGSFPGNYCRDE--</t>
  </si>
  <si>
    <t>mmd_583</t>
  </si>
  <si>
    <t>KKLEKVIAKYDFNGNDDDPDDLPFKRGEILTVISKDEQWWTARNALGRTGSIPVPYVQKYDD</t>
  </si>
  <si>
    <t>mmd_584</t>
  </si>
  <si>
    <t>LPPFKVKALYDFKGEEDDEGDLGFRRGDIITVTDRVDNWWYGELANGRKGIFPANYVELL--</t>
  </si>
  <si>
    <t>mmd_585</t>
  </si>
  <si>
    <t>RNAKIVQVTYNRQAQNDDPKELTVQKGEFLEVLDD-R-WWKARNARGNIGYVPHTILSPYNF</t>
  </si>
  <si>
    <t>mmd_586</t>
  </si>
  <si>
    <t>SSVIFAVALYDFEGQQDDKGDLSFREGDRIKVIKKTQDWWTGELANGRKGSFPANYVKLV--</t>
  </si>
  <si>
    <t>mmd_587</t>
  </si>
  <si>
    <t>NQPLRARALYDFVPEEDDDYELSVTAGDTVFICARFAGWGIAKNATGEPGLVPVSYVELVPH</t>
  </si>
  <si>
    <t>mmd_588</t>
  </si>
  <si>
    <t>RPNSILVVKYDFTACVDDDNELSVKKGDKVKLLYR--DWLYVQDADGQEGFLPPAYCVPIVV</t>
  </si>
  <si>
    <t>mmd_589</t>
  </si>
  <si>
    <t>WVICSVLCLYDFESDDDDPEHLSFRKNEILDVNKQEDGWWAAMRAGDFIGWIPSSFVEPLSE</t>
  </si>
  <si>
    <t>mmd_590</t>
  </si>
  <si>
    <t>PKVPQVKALYDYEAQEDDDDELSIKAGDIITVIDKDDGWWEGELANGKVGLFPSNYVEEI--</t>
  </si>
  <si>
    <t>mmd_591</t>
  </si>
  <si>
    <t>PVIAHARALYKYAAADDDARDCSFERDDRIAVHEYMNDWWMGRNATGQEGIFPKSYVEVEQD</t>
  </si>
  <si>
    <t>mmd_592</t>
  </si>
  <si>
    <t>KAKIMAKVLYDFAGQKDDENELSVRAGDLIEIVQKENGWWLAKNAGGGQAWVPAAYVEEQAP</t>
  </si>
  <si>
    <t>mmd_593</t>
  </si>
  <si>
    <t>PDCRRVYALYDYAAEEDDSDELSLKVGDIVTVLEEVDGWWYGENANGKRGWFPATYTEPIDN</t>
  </si>
  <si>
    <t>mmd_594</t>
  </si>
  <si>
    <t>PVIAHVRALYKLAASEDDAGELSFRKGDKITVLEQVYDWWKGSLATGQEGIFPKNYVEPIAE</t>
  </si>
  <si>
    <t>mmd_595</t>
  </si>
  <si>
    <t>KPLENVIAKYRFEGTSDDNEDLPFEKGEILTILRKDENWYLARNAKGQTGLIPLNYVEKLDD</t>
  </si>
  <si>
    <t>mmd_596</t>
  </si>
  <si>
    <t>AGHKKGQMLYDFMAQGDDDDEVTVAEGDEVVILDPDKEWWNVRRANGEEGVVPASYVEATGF</t>
  </si>
  <si>
    <t>mmd_597</t>
  </si>
  <si>
    <t>KELFLVIAKHDFAGTDDDPDQLSFRKGEILTIVSKDEGWWAARLADGRVGWIPVPYVQRYSD</t>
  </si>
  <si>
    <t>mmd_598</t>
  </si>
  <si>
    <t>QLPFLVRAIVDFSGEEDDDEDL-FREGEVIIVLNRVDNWWSGKLADGRKGIFPKTYVEVLDK</t>
  </si>
  <si>
    <t>mmd_599</t>
  </si>
  <si>
    <t>NLPTGYVALFPYKPLQDDDDELELKKGCVYIVTERCHGWFKGQTARDITGWFPGNYLTKLRY</t>
  </si>
  <si>
    <t>mmd_600</t>
  </si>
  <si>
    <t>SNEQRGKMLYPYQAQGDDEDEVTVQEGDEIVIVEPDGGWMRVRRAGANEGLVPASYVEAGPA</t>
  </si>
  <si>
    <t>mmd_601</t>
  </si>
  <si>
    <t>SPPGRARVLYDYEAQLDDDEELSLVEGEIVTIISKDDGWWEGELANGKEGWFPSNFVEEIE-</t>
  </si>
  <si>
    <t>mmd_602</t>
  </si>
  <si>
    <t>PQSPRVRALYHFNAETDDPGDLSLREGDIVNVLYRIDDWLYGEIANGRVGQFPANFVEFIPD</t>
  </si>
  <si>
    <t>mmd_603</t>
  </si>
  <si>
    <t>PAPETVTALYDYEAQADDEGDLSFRAGDVIEIVQRTSEWWTGKVANGKQGQFPGNYVKLN--</t>
  </si>
  <si>
    <t>mmd_604</t>
  </si>
  <si>
    <t>ASGPTAIALYDYDAAEDDDNEISFREGERITDIEFVDGWWSGRNADGQSGLFPSNYVELVEG</t>
  </si>
  <si>
    <t>mmd_605</t>
  </si>
  <si>
    <t>DQSPYAVAVYDFPGEFDDPDELSFRAGELIIVIARSGEWLLGKIALGRPGQFPLSFVEIIDD</t>
  </si>
  <si>
    <t>mmd_606</t>
  </si>
  <si>
    <t>KNKKIGRVLYDFEAQGDDDDELSCKEGDEVYIINEDKDWWMVENATGRQGVVPSSYIEIVST</t>
  </si>
  <si>
    <t>mmd_607</t>
  </si>
  <si>
    <t>TSSEFVLALHDFNQQNDDATCLSFRAGQVIRVLNRDPGWWDGELADGQRGWFPSNYVSADEG</t>
  </si>
  <si>
    <t>mmd_608</t>
  </si>
  <si>
    <t>PTVKRVRALYDFQPQADDPGDLAFNAGDRIALVEKTNDWWTGRLANGQQGVFPGNYVLKLQD</t>
  </si>
  <si>
    <t>mmd_609</t>
  </si>
  <si>
    <t>PPLAQARALWRYNGSEDDPRDLSFEKGDIIEVIEETNDWWTGRNARGREGIFPSNYVEKLQA</t>
  </si>
  <si>
    <t>mmd_610</t>
  </si>
  <si>
    <t>TQPLFAVALYDFVAETDDDDELSFKEGDIVLVFARSEGWLVGEPARGKPGQIPESFAQFLDP</t>
  </si>
  <si>
    <t>mmd_611</t>
  </si>
  <si>
    <t>GGGLCAVVGYDYEATEDDDNEMSLVEGELIEQIEQLDGWWSGVGAGGKSGLFPANYVELIEQ</t>
  </si>
  <si>
    <t>mmd_612</t>
  </si>
  <si>
    <t>MSEDYVKVKYDYIAQEDDDQELTIKKNERLLLFDDSKWWKVVNDASNSVGFVPSNYVRKESI</t>
  </si>
  <si>
    <t>mmd_613</t>
  </si>
  <si>
    <t>SASEFVLAMHDYEQQNDDATCLSFRAGQVIHVLNRDSGWWDGELADGRRGWFPSNYVSADEG</t>
  </si>
  <si>
    <t>mmd_614</t>
  </si>
  <si>
    <t>PSEPTAKMLYDFQANRDDEDELTIDAGQDVLVVQKEGGWWLARNAPSQTAWVPAAYVEEQAA</t>
  </si>
  <si>
    <t>mmd_615</t>
  </si>
  <si>
    <t>PVIAHVMALYPYAAQNDDEDDLSFEKDDKISVLEYENDWWMGENATGQEGIFPRNYVSPMSN</t>
  </si>
  <si>
    <t>mmd_616</t>
  </si>
  <si>
    <t>EESRKATVLYSFDAQMDDEGDLNVEAGEEVTVLDDDDEWWYVRKADGLEGFVPAAYLS----</t>
  </si>
  <si>
    <t>mmd_617</t>
  </si>
  <si>
    <t>PSGEWYVALYDFEAVEDDPTDLALNVGDKILVLEK-NEWWRGRCANGREGIFPANYVKKCDT</t>
  </si>
  <si>
    <t>mmd_618</t>
  </si>
  <si>
    <t>SGTLRVRALYPFVARNDDADELSFEAGLVIKAPSSVDGWLAGELATGQRGWFPETYVEEIEP</t>
  </si>
  <si>
    <t>mmd_619</t>
  </si>
  <si>
    <t>KKLKYVEALYDYTAQSDDDAEHSMAEGDRFVLIKEDGGWWEVEKAGGVTKSVPATYVQIV--</t>
  </si>
  <si>
    <t>mmd_620</t>
  </si>
  <si>
    <t>NVGESAVALYDFMADGDDEDELTVAEGDELLVLDRSDEWWKCRRAHGAEGVVPASYVELTET</t>
  </si>
  <si>
    <t>mmd_621</t>
  </si>
  <si>
    <t>PVIAHAVALYRY-AA-DDARDCSFERGDRIAIHEYMNDWWMGRNATGQEGVFPKNYVQVEQD</t>
  </si>
  <si>
    <t>mmd_622</t>
  </si>
  <si>
    <t>GQGPVAVALYDYEAAEDDDNELTLREGDRIINIEFVDDWWLGVAADGEKGLFPSNYVELVHQ</t>
  </si>
  <si>
    <t>mmd_623</t>
  </si>
  <si>
    <t>PKEPQYKALYNFAGQEDDGELS-LKKDEVVEVEQKEDGWWLVKRAGGQEGWAPHNYLELVPP</t>
  </si>
  <si>
    <t>mmd_624</t>
  </si>
  <si>
    <t>HTTHRVRALFAFEARSDDEDELSFEVGDVIIVVQEHLGWWAGQLARGKTGLFPTAYTESIAA</t>
  </si>
  <si>
    <t>mmd_625</t>
  </si>
  <si>
    <t>EVGRPARALYDFEGKEDDYRELSFKAGDELWILKELGGWSLAYDARGETGLVPESYYIFTRD</t>
  </si>
  <si>
    <t>mmd_626</t>
  </si>
  <si>
    <t>PADRRVYAIYDYAAEEDDPDELSLRVGDIVFVLEEIAGWWYGENANGQVGMFPANYTEPIPN</t>
  </si>
  <si>
    <t>mmd_627</t>
  </si>
  <si>
    <t>STISRFRSLHTFEATQDDRGELAFEKGDIIKVVDRAFDWWRGQLARGKTGIFPVTHVEVMDD</t>
  </si>
  <si>
    <t>mmd_628</t>
  </si>
  <si>
    <t>DEIGELIVLQDFDARADDEDDISVKRGEFVTVLNRSDEWTWIRNADGQEGFIPAGFVKIPDE</t>
  </si>
  <si>
    <t>mmd_629</t>
  </si>
  <si>
    <t>DSRVQAKALYDYEARTDDPEDLSFKKGEILDVLDDSEDWWEVRKATGSIGYVPSNYLALLKS</t>
  </si>
  <si>
    <t>mmd_630</t>
  </si>
  <si>
    <t>SSIPQATALYDYESENDDEGDLSFKKGDIITILEKSDDWWKGELANGKIGWFPASFVQVL--</t>
  </si>
  <si>
    <t>mmd_631</t>
  </si>
  <si>
    <t>mmd_632</t>
  </si>
  <si>
    <t>KAHQYVEVLYDYGARSDDDMEWTVAEGDRMILLNRGKEWWNARRANGVMKLVPSNYIVVT-F</t>
  </si>
  <si>
    <t>mmd_633</t>
  </si>
  <si>
    <t>NQPKWARAVWAYNGREDDPNDLSFSAGEIIEIVDETNDWWTGKCARGKQGLFPSNHVELIDA</t>
  </si>
  <si>
    <t>mmd_634</t>
  </si>
  <si>
    <t>PPIKVIRALYDYKATSDDPDELSFSKGSFLHVLNKEDDWYEACEADGKKGLVPVNYFEVFGK</t>
  </si>
  <si>
    <t>mmd_635</t>
  </si>
  <si>
    <t>SGKKLAVALYDYEARSDDEDELSFKEGDQLTVLDDSDDWWYVKLATGQEGYVPSNYLALVKS</t>
  </si>
  <si>
    <t>mmd_636</t>
  </si>
  <si>
    <t>LVNGPYRALYDFEPEGDDTAEMALTEGQIVWIQYRHGGGLIAENAEGETGLVPESYLELVRP</t>
  </si>
  <si>
    <t>mmd_637</t>
  </si>
  <si>
    <t>PVIEQVIALYPYTAQNDDEDELSFEKGDVINVLEKDEEWWRGELANGKVGLFPSNYVEPLSS</t>
  </si>
  <si>
    <t>mmd_638</t>
  </si>
  <si>
    <t>ELSRPAHARYSFDGTGDDEGELPLTAGAEVEVLDDRDAWWYVRDATGQEGVVPAAYLY----</t>
  </si>
  <si>
    <t>mmd_639</t>
  </si>
  <si>
    <t>DEIGEAVVLQDFDARADDGDDISVKRGEFVTVLNM-DEWFYIRNADNQEGFIPAGFVKIYDE</t>
  </si>
  <si>
    <t>mmd_640</t>
  </si>
  <si>
    <t>SSKKQNKVLYDFEAESDDNDELTISPGDVVYIINDDKDWWMCKNATGKRGLVPTQWIEIISA</t>
  </si>
  <si>
    <t>mmd_641</t>
  </si>
  <si>
    <t>PAAVQFVALYDYEARTDDPEDLSFKKGEHLEILDDSEDWWKARSATGQEGYVPSNYVAKLKS</t>
  </si>
  <si>
    <t>mmd_642</t>
  </si>
  <si>
    <t>ARHEQAVARFDFVPQSDDSTQLALSKGDVVDVVRKDNGWWFVIKADGEKGLVPASYLHIENP</t>
  </si>
  <si>
    <t>mmd_643</t>
  </si>
  <si>
    <t>PPGSKAVVLYDFTAESDDEGELSVKEGEVLTILEK-DGWWLVRNANGEEGWVPASYLEIIDE</t>
  </si>
  <si>
    <t>mmd_644</t>
  </si>
  <si>
    <t>mmd_645</t>
  </si>
  <si>
    <t>TEAVAVIAKYDYEAQSDDEEELDLREGERLTVLDDSDNWWKVGNAG-QSGFVPSNYVKKEKP</t>
  </si>
  <si>
    <t>mmd_646</t>
  </si>
  <si>
    <t>PAKVQARAIWGWNGEDDDPNDLSFRAGDIIEIVEETNDWWTGRHANGKQALFPSNYVEKLPP</t>
  </si>
  <si>
    <t>mmd_647</t>
  </si>
  <si>
    <t>KAKIMAKVLYDFAGQKDDENELTVRAGDMIEIVQKENGWWLAKNAGGSQAWVPAAYVEEQAP</t>
  </si>
  <si>
    <t>mmd_648</t>
  </si>
  <si>
    <t>PVGPPYVAVHSFEPSQDDSDEIAIEVGDLVLVKETFRGWALGTNATGASGMFPLDALDPGVP</t>
  </si>
  <si>
    <t>mmd_649</t>
  </si>
  <si>
    <t>TVTLFARALYDFVAETDDDDELSFREGDIILVFARSEGWLVGYIANGKVGQFPASFVEFLDD</t>
  </si>
  <si>
    <t>mmd_650</t>
  </si>
  <si>
    <t>PPSFFCRALYDYEAQIDDPSALSFRKGDIIEVLTQQPGWWDGLLAGDERGWWPPNTVTTISS</t>
  </si>
  <si>
    <t>mmd_651</t>
  </si>
  <si>
    <t>HFA-VETIRRPFVPTLDDPDELAVTPGERVR-LRRFDGWALCENARGRKGLVPIDCLRVNEE</t>
  </si>
  <si>
    <t>mmd_652</t>
  </si>
  <si>
    <t>PALPQAKVLYDYEAQDDDADEVSIREGDIIEIVQKDDGWWEAKSAGGKQGLLPANYVEEI--</t>
  </si>
  <si>
    <t>mmd_653</t>
  </si>
  <si>
    <t>SGAPKAVALYSFAGEEDDSGDLPFRKGDVITILKKSQDWWTGRVANGKEGIFPANYVELV--</t>
  </si>
  <si>
    <t>mmd_654</t>
  </si>
  <si>
    <t>KPVETVTALYDYEAQADDHGDLGFSAGDVIEIVQRTDEWWTGRVADGREGQFPGKLGFTS--</t>
  </si>
  <si>
    <t>mmd_655</t>
  </si>
  <si>
    <t>GELGTATALYDFVAQSDDEGEINVSEGEVVEVIEPDDGWWFVRKADGKEGLVPASYLEIDDG</t>
  </si>
  <si>
    <t>mmd_656</t>
  </si>
  <si>
    <t>QGGKRALIQYDYEKAEDDDNEIDLVEGEYVTNIEMVDDWWMGTNARGESGLFPSNYVELVED</t>
  </si>
  <si>
    <t>mmd_657</t>
  </si>
  <si>
    <t>KSKKKARVLYDFDAESDDDDELTVSEGDEVTVLEDDDDWWKVELASGKEGLVPASYIEIVSR</t>
  </si>
  <si>
    <t>mmd_658</t>
  </si>
  <si>
    <t>SHTSIVKVLYDYDASGDDPGELTVKEDEALLVFGT-EDWILVQRATGKAGYVPAWYVETASE</t>
  </si>
  <si>
    <t>mmd_659</t>
  </si>
  <si>
    <t>PETFLVLCLYDFDTEDDDPDQLSFRKGDILRIVKTEEGWWAALRAENRVGWIPQDFVRRISD</t>
  </si>
  <si>
    <t>mmd_660</t>
  </si>
  <si>
    <t>LEQVKAKALYSYEGSSDDPDELPFSEGDELTIVDRSDDWWKAEQADGVVFIVPAAYLEVAEV</t>
  </si>
  <si>
    <t>mmd_661</t>
  </si>
  <si>
    <t>INFDLVYALHTFVATVDDEGQANVVKDDALVLMDDSNYWWLVQSATGEIGYIPAEIVETPYE</t>
  </si>
  <si>
    <t>mmd_662</t>
  </si>
  <si>
    <t>AGNGQAIALFTFDADQDDPGDLGFKKGEVILIVKRTEDWWTGRIAGDRTGIFPSNYVEKC--</t>
  </si>
  <si>
    <t>mmd_663</t>
  </si>
  <si>
    <t>DYGYKARALYAYQANPDDPNEISFSKGEVLDIVDNSGKWWQARKANGETGIVPSNYMQLL--</t>
  </si>
  <si>
    <t>mmd_664</t>
  </si>
  <si>
    <t>EMIFLVIALFDFTSTDDDPSALSFKKGDIIQVLSKLEGWWDGILADGRRGWFPSNYVREVNE</t>
  </si>
  <si>
    <t>mmd_665</t>
  </si>
  <si>
    <t>SPYYPGQLTKDFDATVDDADELTVKQGMKCKVIYR-EDWIYVIRADGKRGFVPAWYCGTTVE</t>
  </si>
  <si>
    <t>mmd_666</t>
  </si>
  <si>
    <t>EDSCKVYALYTFDGSGDDEGDLPLEKGEEVTVLNDSDYWWYVRNADGQEGFVPSENLY-FDE</t>
  </si>
  <si>
    <t>mmd_667</t>
  </si>
  <si>
    <t>GPNNVHRVQLDFKPSMDDQDELELRAGQLVRMLHEYDGWALCIRARSQQGVVPRTCLSKHPV</t>
  </si>
  <si>
    <t>mmd_668</t>
  </si>
  <si>
    <t>KPGGKAVVLYDFTAESDDEGELSVKEGEVVTILEKDDGWWWVRKADGEEGFVPTSYLSPAAV</t>
  </si>
  <si>
    <t>mmd_669</t>
  </si>
  <si>
    <t>PQGEWVEALYDYSSEDDDPGDLSFEAGSRILVTARSSDWWTGQIAEGREGLFPASYVKLL--</t>
  </si>
  <si>
    <t>mmd_670</t>
  </si>
  <si>
    <t>TSLGKATALYDYEAQEDDEDELSLKAGDIIEVLEK-DDWWKGRLANGKIGLFPANYVQEL--</t>
  </si>
  <si>
    <t>mmd_671</t>
  </si>
  <si>
    <t>STEYRVRSLYAYEGQRDDPEDLSFGENLILTAHPSKGDWWYGTLADGKSGFFPKTYVEQVQS</t>
  </si>
  <si>
    <t>mmd_672</t>
  </si>
  <si>
    <t>ETEYHARSIYAYERQRDDPEELSFGENLVLTVNPSKGDWWYGGVADGKSGFFPKTYIEQQAA</t>
  </si>
  <si>
    <t>mmd_673</t>
  </si>
  <si>
    <t>PPKKVIRALSAYKATADDPQELSFAKGDFFHVLNDNGLWYEAHNATGARGLVPKNMFEEFPK</t>
  </si>
  <si>
    <t>mmd_674</t>
  </si>
  <si>
    <t>WDLFSVLCLYDFDSDDDDPDHLSFRKGEILRIVKTEEGWWAALRAGTRVGWIPSAFVRPLSD</t>
  </si>
  <si>
    <t>mmd_675</t>
  </si>
  <si>
    <t>LVPGLYRALFVFEPEGDDTAEMALVEEQVVRVVYRGGVGWVVEKAGGEHALVPESYLELVQD</t>
  </si>
  <si>
    <t>mmd_676</t>
  </si>
  <si>
    <t>DTGLVYVALYDYQAADDDSDEISFKEGDVITDCDTVDGWWQGTCARGKWGMFPANYVELPE-</t>
  </si>
  <si>
    <t>mmd_677</t>
  </si>
  <si>
    <t>IVNQRAVALYDFVPENDDDNELGLTEGDIVYISYRHGGWLVAENARTKTGLVPEEYVSLLED</t>
  </si>
  <si>
    <t>mmd_678</t>
  </si>
  <si>
    <t>ARPEVAVVRRAFIPTLDDPDELAISNGEQVDVLSKYDGWALCIKARGEKGVVPRECLEWENP</t>
  </si>
  <si>
    <t>mmd_679</t>
  </si>
  <si>
    <t>SVGKVYIVTQSYKATLDDDDELDLEEGDVVEVLETLDGWCLARNASGREGIVPLSCLEPLDG</t>
  </si>
  <si>
    <t>mmd_680</t>
  </si>
  <si>
    <t>KKLQYVEALYDWGARSDDDMEWSMAEGDRFVLLNRDGDG-WADRAGGVTKSVPANYIQEV--</t>
  </si>
  <si>
    <t>mmd_681</t>
  </si>
  <si>
    <t>HFPGIYVALYPFVPRGDDDDEMAVTPGDLVRVLGRFGGWGSAENATGAHGLVPIDYLRLVRP</t>
  </si>
  <si>
    <t>mmd_682</t>
  </si>
  <si>
    <t>SPGKVYIVTTSYKAQLDDPDELDLTPGDVVLVVEVYDGWALARNASGKEGVVPLNCLSPDDG</t>
  </si>
  <si>
    <t>mmd_683</t>
  </si>
  <si>
    <t>S--MEARALYAFEATADDPDELSFGENQILKVPNKTGDWY-GTLADGKEGLFPKNYIEMFNH</t>
  </si>
  <si>
    <t>mmd_684</t>
  </si>
  <si>
    <t>EEGEPAVALYDFEGTGDDSDELSVKEGERLVVLEKESEWWKCRNAAGQEGVVPASYVESSSG</t>
  </si>
  <si>
    <t>mmd_685</t>
  </si>
  <si>
    <t>TVIRKVRALYDLSSNEDDEGELSFRKGDIITVLESVYDWWKGTLARGKVGIFPLNYVTPIPE</t>
  </si>
  <si>
    <t>mmd_686</t>
  </si>
  <si>
    <t>ARVEQYVARCAFIPQLDDPDELALSKGDVVDVVEKNLGWWLVIKADGEKGVVPRSCLELENP</t>
  </si>
  <si>
    <t>mmd_687</t>
  </si>
  <si>
    <t>NTGLVYRALYDYEAADDDSDEVSFKEGDLIINCETVDGWMTGTVARGKWGMLPANYVERVDI</t>
  </si>
  <si>
    <t>mmd_688</t>
  </si>
  <si>
    <t>PEKEMYKALYNFEGQEDDGEMN-LKKGDEVEVKEKDDGWWLVKKANGQEGWAPSNYLELVEP</t>
  </si>
  <si>
    <t>mmd_689</t>
  </si>
  <si>
    <t>APVSKVRALYDFIPNEDDPGELGFRKGDIIRVLESVYDWWRGELARGKIGIFPVNYVEKIPD</t>
  </si>
  <si>
    <t>mmd_690</t>
  </si>
  <si>
    <t>PPKIMAKVLYDFQGADDDENEISIKPGEIIEIVQKENGWWLGKNAAGQQGWFPAAYVEEIKP</t>
  </si>
  <si>
    <t>mmd_691</t>
  </si>
  <si>
    <t>PGVPVAVALYDYTAQSDDEDELSFKEGDILTVLDDSDDWWYVKLANGQEGLVPANYLAEVKS</t>
  </si>
  <si>
    <t>mmd_692</t>
  </si>
  <si>
    <t>HFARIEVIRRPFVPTMDDDDEMAVTPGERVRVLKRFDGWAYAEKAEGRRGLIPIDCLRMNEE</t>
  </si>
  <si>
    <t>mmd_693</t>
  </si>
  <si>
    <t>PGRKVFVALYDYDARTDDDGDLSFKKGERLEILDDSQDWWYARHATGQEGYIPSNYVAKEKS</t>
  </si>
  <si>
    <t>mmd_694</t>
  </si>
  <si>
    <t>PSKPQAKVLYDYNSQDDDANELSIRAGEIIEIVQKEGGWWLCKNATGAQGLTPSAYVEEIKA</t>
  </si>
  <si>
    <t>mmd_695</t>
  </si>
  <si>
    <t>PVGRPVRALYDFEGEEDDDYELSVEAGDELELLKRVGGWSLANNATGEVGLVPESYYVFTAN</t>
  </si>
  <si>
    <t>mmd_696</t>
  </si>
  <si>
    <t>PPPFKVKALYDFAGQTDDEGDLGFREGDIIKVTKTTDDWWYGELARGAKGIFPANYVKKL--</t>
  </si>
  <si>
    <t>mmd_697</t>
  </si>
  <si>
    <t>KSLPQARVLYDYEAQGDDADEVSISEGDVIVIVNEDDGWWEIKSAGGKQGLVPANYVEII--</t>
  </si>
  <si>
    <t>mmd_698</t>
  </si>
  <si>
    <t>PDPDDALVKCTFIPSLDDPDELSISTGETVRVLAEYDGWALCANARGEQGMVPLECLERGVG</t>
  </si>
  <si>
    <t>mmd_699</t>
  </si>
  <si>
    <t>TSGEYVEALYDFEAQEDDPTDLALKVGDKIEVLEK-SEWWKGRCANGKEGIFPANYVKELFS</t>
  </si>
  <si>
    <t>mmd_700</t>
  </si>
  <si>
    <t>PARKRVRVKYSYKAQLDDPDELDLEVGDIVTVLEELDGWCEGETANGRVGIFPSNYVEPIEE</t>
  </si>
  <si>
    <t>mmd_701</t>
  </si>
  <si>
    <t>PNICRVMALYPYQAQNDDEDSLSFEKDDVISVLAKEESWWDGLLANGESGWFPSNYVSPMSE</t>
  </si>
  <si>
    <t>mmd_702</t>
  </si>
  <si>
    <t>SPGKRYRVLYPYKAQLDDPDELELTPGDIITVTEIYDGWARGITATGREGAFPLVCVSYIEG</t>
  </si>
  <si>
    <t>mmd_703</t>
  </si>
  <si>
    <t>PPISVVKALYDYEAQQDDPGELSVKEDEILYVYEK-DDWLLVKSARGKVGYVPGTYVEETSE</t>
  </si>
  <si>
    <t>mmd_704</t>
  </si>
  <si>
    <t>PILHYARAMYMYQAAIDDPEELSFAKGDILAVTRHQDGWWEAEVAGGRGGLVSSYLLKN---</t>
  </si>
  <si>
    <t>mmd_705</t>
  </si>
  <si>
    <t>STLGKAVVKYNYEAQEDDEDELSLVKGEIITIIEKSDGWWEGELANGKVGIFPSNFVQELPP</t>
  </si>
  <si>
    <t>mmd_706</t>
  </si>
  <si>
    <t>EMNGRAVALYDFEPENDDDNELRLTEGQIILVSYRHGGWLVAEDATGEQGLVPEEYVRLLRD</t>
  </si>
  <si>
    <t>mmd_707</t>
  </si>
  <si>
    <t>KKHQYVEALYDYGARSDDDMEWSMAEGDRFVLLNRGSDG-WADRADGVVKSVPANYIQEV--</t>
  </si>
  <si>
    <t>mmd_708</t>
  </si>
  <si>
    <t>DSGLRARALYDYQADEDDEDELSLRPGEIITIIDQDDGWWEGTNANGKSGLFPSNYVELI--</t>
  </si>
  <si>
    <t>mmd_709</t>
  </si>
  <si>
    <t>SAQPKGRMLYAFEASGDDGGEVSVSEGTDVTILEPDDGWIKVSAAGFKLGLVPASYVEIIAA</t>
  </si>
  <si>
    <t>mmd_710</t>
  </si>
  <si>
    <t>SSKKRGKVLYDFDAESDDNDELTVKEGQVVYILDDKKDWWMCEAASGKRGVVPAQWIEIISA</t>
  </si>
  <si>
    <t>mmd_711</t>
  </si>
  <si>
    <t>AEGPSAIAEYDYEAGEDDDNEITFAEGDKIIDIEFVSDWWSGTLATGETGLFPSNYVELQE-</t>
  </si>
  <si>
    <t>mmd_712</t>
  </si>
  <si>
    <t>RFPCWCRAVYSWGGESDDKRDLGFIEGDLIECLNAGDSWWVGRLARRTVGVFPSNFVEVLPE</t>
  </si>
  <si>
    <t>mmd_713</t>
  </si>
  <si>
    <t>PVLNEASALFTYEADDDDAGDLALKKGDRIQVLEHMNDWWRGRNATGMEGIFPSNYVKMVEE</t>
  </si>
  <si>
    <t>mmd_714</t>
  </si>
  <si>
    <t>PVGKDARALYDFVPEHDDENELGFKEGDILYVLYDHGGWLVAHNATGAQGLVPEQMVRLLRK</t>
  </si>
  <si>
    <t>mmd_715</t>
  </si>
  <si>
    <t>PVIARVRALYDFAAADDDAGDVAFRRDDRIAIHEYMNDWWMGSNATGQEGIFPKNYVEKEQD</t>
  </si>
  <si>
    <t>mmd_716</t>
  </si>
  <si>
    <t>PDPAVHRVICTFIPSLDDPDELSISNGELVEVLAEYDGWALVQKASGEQGVVPMECLERGQR</t>
  </si>
  <si>
    <t>mmd_717</t>
  </si>
  <si>
    <t>NNPTKAVVKFRYEPLEDDDDELSLVKGEYILVIEQSHGWWKGVTANGRTGWFPSNYVQEVEY</t>
  </si>
  <si>
    <t>mmd_718</t>
  </si>
  <si>
    <t>PPLAQARALWRYAGSDDDARDLSFEKGDIIEVYEYENDWWMGRNATGREGIFPRNYVEVLPA</t>
  </si>
  <si>
    <t>mmd_719</t>
  </si>
  <si>
    <t>RPNSILVVKHDFTPCVDDDDELSVKKGDKVKLLYRP-GWIYVKYATGQEGFIPPASYVDAAV</t>
  </si>
  <si>
    <t>mmd_720</t>
  </si>
  <si>
    <t>DEGLVYRALYDYQAADDDEDEVSFDEGDVITNCDTVDGWMTGTVARGKWGMLPANYVELAE-</t>
  </si>
  <si>
    <t>mmd_721</t>
  </si>
  <si>
    <t>EEGEPVVALYDFEAQGDDSDELSVKENERLVLLDDESEWWKVRNAAGQEGVVPSNYVKSSKP</t>
  </si>
  <si>
    <t>mmd_722</t>
  </si>
  <si>
    <t>VVGRDARALYDFEPENDDEYELSLKAGDILWIQYRQCGWLIAYNARGETGLVPESYVIFLPN</t>
  </si>
  <si>
    <t>mmd_723</t>
  </si>
  <si>
    <t>SDLELATALYDYEGE-DDEGDLSFKKGDIIEVLEQIDDWWIGELANGKIGWFPASFVKPL--</t>
  </si>
  <si>
    <t>mmd_724</t>
  </si>
  <si>
    <t>VPGKRYIVTQDYKAELDDDDELDLEEGEVVEVLEKLEGWWLARNAQGREGWAPSSFLEPVDG</t>
  </si>
  <si>
    <t>mmd_725</t>
  </si>
  <si>
    <t>QPIHSAKAKYDYTRQTDDDEEVSFAEDDELL-YDTSDDWTLVQVAN-QYGFAPSNYIEVEGD</t>
  </si>
  <si>
    <t>mmd_726</t>
  </si>
  <si>
    <t>mmd_727</t>
  </si>
  <si>
    <t>S-GEEAVALYDFEGRDDDERELSFKRGDILTVLSKDSDWWTAELADGREGLIPDNYVELKIE</t>
  </si>
  <si>
    <t>mmd_728</t>
  </si>
  <si>
    <t>PEVRRARALYDFNAQNDDPDELSFKKGDIITVLREVDNWWEGELANGRIGIFPASYVELIDD</t>
  </si>
  <si>
    <t>mmd_729</t>
  </si>
  <si>
    <t>mmd_730</t>
  </si>
  <si>
    <t>PRVPKAEARFCFPPQDDDPTQLALSKGDVVDIVRKDNGWWLVKKADGEKGWVPTSYMHLENP</t>
  </si>
  <si>
    <t>mmd_731</t>
  </si>
  <si>
    <t>FTATKAKALYAYTAGNDDPDELSFAEGDEVDIIDKSDEWWKTEKADGVVLIAPAAYLEIVED</t>
  </si>
  <si>
    <t>mmd_732</t>
  </si>
  <si>
    <t>PIPGVAIAKFTYEPTQDDPGDLALKKGDRIQVLEHTNDWWRGRNATNREGIFPRNYVNVV--</t>
  </si>
  <si>
    <t>mmd_733</t>
  </si>
  <si>
    <t>PRVEQAVARFCFVPQDDDPTQLALSKGDIVDIVRKDNGWWLVIKADGEKGWVPQNYLHLENP</t>
  </si>
  <si>
    <t>mmd_734</t>
  </si>
  <si>
    <t>GGKKKGQILYDFMAQGDDDDEVSVGVGDEVVILDDTKEWWMVRRANGKEGVVPSSYVEITGF</t>
  </si>
  <si>
    <t>mmd_735</t>
  </si>
  <si>
    <t>PEAEMYRAKFAFEGQEDDGEMS-LKKDDEVELVEKDDGWWLVKKADGAEGWAPNNYLELVPP</t>
  </si>
  <si>
    <t>mmd_736</t>
  </si>
  <si>
    <t>NDGEWAEALYDYTGE-DDPGDLSFKEGQRIKIIERTSDWWTGEIANGPRGVFPASYVKPL--</t>
  </si>
  <si>
    <t>mmd_737</t>
  </si>
  <si>
    <t>AEGEPAVALYDFEAQGDDDDELSVKEGERLVVLERESDWWKCRNAAGQEGVVPASYLELSSG</t>
  </si>
  <si>
    <t>mmd_738</t>
  </si>
  <si>
    <t>ATVMKVRALYDYQSDDDDPTSLSFHKGDVIQVLTQLEGWWDGLLANGVRGWFPLNYVQPVAN</t>
  </si>
  <si>
    <t>mmd_739</t>
  </si>
  <si>
    <t>EGVARAIALYNFNAVQDDSGDLSFKKGEVITVTEKSTTWWKGKVADGREGIFPANFVEVV--</t>
  </si>
  <si>
    <t>mmd_740</t>
  </si>
  <si>
    <t>GQGEWAVVLYDYDSGEDDAGDLVIEEGERVLVTEKSSDWWTGVVAGGKSGLFPASYVEIL--</t>
  </si>
  <si>
    <t>mmd_741</t>
  </si>
  <si>
    <t>HGTTKYRALFEFVARSDDEDELSFEPGDVIMVFQSHEGWRAGQLAREKVGWFPEAFVESIAA</t>
  </si>
  <si>
    <t>mmd_742</t>
  </si>
  <si>
    <t>EMHGKAVALFDFEPENDDDNELPLTEGQIILVSYRHGGWLVAEDATGESGLVPEEYVRLLRD</t>
  </si>
  <si>
    <t>mmd_743</t>
  </si>
  <si>
    <t>VQAVAAKALYSYEGSNDDPDELPFAEGDILTVVDRSEDWWKVEQAGGVIFLVPAAYLEVADA</t>
  </si>
  <si>
    <t>mmd_744</t>
  </si>
  <si>
    <t>SCICQVTALYDYAGN-DDEGDLSFAKGDIIEVLEQ-EKWWGGELANGKVGWFPKNYVKELGT</t>
  </si>
  <si>
    <t>mmd_745</t>
  </si>
  <si>
    <t>PAPETVTALYDYEAQADDEGDLSFSAGEVIEIIQRSSEWWTGKIANGRTGQFPGNYVKLN--</t>
  </si>
  <si>
    <t>mmd_746</t>
  </si>
  <si>
    <t>PPIKTVVALYDYEAQSDDEEELSFKKGSILYIYGKDDNWYLAANAKGQFGFVPANYIEERDE</t>
  </si>
  <si>
    <t>mmd_747</t>
  </si>
  <si>
    <t>HPGDRVAVLWAYQPRADDPDEFELDRGDMLKIVGIWDGWATGIRAEEADDYNIRHKRQRDSG</t>
  </si>
  <si>
    <t>mmd_748</t>
  </si>
  <si>
    <t>TSLGKAVALYDYEAQEDDEDDLSLKKGDTIEVLEK-DDWWKGRCANGKVGIFPANYVQELLP</t>
  </si>
  <si>
    <t>mmd_749</t>
  </si>
  <si>
    <t>PVLAHASAMYQYNAQDDDAGDLALMPNDKITVTEYMNEWWKGRNATGMEGIFPASYVRIEEK</t>
  </si>
  <si>
    <t>mmd_750</t>
  </si>
  <si>
    <t>PILHFARALYMYQAAIDDPEELGFAKGDILAVLRHQDGWWEAEVAGGRVGLVPSNYLQPC--</t>
  </si>
  <si>
    <t>mmd_751</t>
  </si>
  <si>
    <t>SEVFHVLCMYDFEAQDDDPDQLSFRKNEVLDVVKREEGWWAAARADDRVGWIPSSFVEPISE</t>
  </si>
  <si>
    <t>mmd_752</t>
  </si>
  <si>
    <t>PPGSKARVLYDYTAQGDDEDELSLKEGEIVTVLEK-DGWWEGRNANGEEGWFPSSYLEPLDE</t>
  </si>
  <si>
    <t>mmd_753</t>
  </si>
  <si>
    <t>EGVARVIALYDFNAVQDDSGDLSFKKGEVITVTERSTTWWKGKVADGRTGIFPANFVEDV--</t>
  </si>
  <si>
    <t>mmd_754</t>
  </si>
  <si>
    <t>QGTRKYRALYDCEARSDDEDELSFQAGDVILVNSGHEGWLLGYLANGKVGWFPEAFAELIAP</t>
  </si>
  <si>
    <t>mmd_755</t>
  </si>
  <si>
    <t>EGVARVIALYDFNAQQDDDGDLEFKKGDVIEVTERTTTWWKGKVADGRQGVFPGNFVQDA--</t>
  </si>
  <si>
    <t>mmd_756</t>
  </si>
  <si>
    <t>EGVARVIALYDFSAQQDDSGDLSFSKGDVITVTERSTTWWKGKVARGRTGIFPANFVEVV--</t>
  </si>
  <si>
    <t>mmd_757</t>
  </si>
  <si>
    <t>MPEDYVIVKYDYTAQTDDDQELTIKKNERLLLLDDSKWWKVVNDANNSYGFAPSNYVRKESI</t>
  </si>
  <si>
    <t>mmd_758</t>
  </si>
  <si>
    <t>SPRITVRALYDYKADPDDPNEISFQKDDIIEVLSKDEGWWRGDKAGGKVGIFPSNHVKELSA</t>
  </si>
  <si>
    <t>mmd_759</t>
  </si>
  <si>
    <t>IDFDLVYALHTFVATVDDEGQANAVKGDTMVLLDDSNYWWLVRVADQSVGYIPAENIETPTE</t>
  </si>
  <si>
    <t>mmd_760</t>
  </si>
  <si>
    <t>HPGDRVAVLWAYQPRADDPDEFEVDRGDMLKVVGIWDGWATGANAVEADHYNARRMRQRDSG</t>
  </si>
  <si>
    <t>mmd_761</t>
  </si>
  <si>
    <t>mmd_762</t>
  </si>
  <si>
    <t>EYPYKARAIYSYDANPDDANEISFSKHEILEVSDVSGGWWQARAATGETGIAPSNYLILL--</t>
  </si>
  <si>
    <t>mmd_763</t>
  </si>
  <si>
    <t>DGIGRARVRHDFTPTSDDPDELAVNAGSTVRVLEMVDEWVKCADATEQTGIVPVGFLEIYDD</t>
  </si>
  <si>
    <t>mmd_764</t>
  </si>
  <si>
    <t>PTVARARALYRYAGSDDDARDLSFEKDDRIAVYEYMNDWWMGRNATGQEGIFPRNYVLVEQE</t>
  </si>
  <si>
    <t>mmd_765</t>
  </si>
  <si>
    <t>PPKKYVVALYDFEAQADDEGDLSFRVGDRIEIVEKTADWWTGRLANGQTGVFPGNYVQET--</t>
  </si>
  <si>
    <t>mmd_766</t>
  </si>
  <si>
    <t>GLNEYYVALYRYESTEDDTGDLSFNQGEVILVTKK-EEWWTGCIAGNKSGIFPSNYVEKCDV</t>
  </si>
  <si>
    <t>mmd_767</t>
  </si>
  <si>
    <t>SPGEKVRALYDYTGQDDDEDELSFKKGDIITVISKDEGWWEGELANGKRGWFPSNYVEELD-</t>
  </si>
  <si>
    <t>mmd_768</t>
  </si>
  <si>
    <t>IDFSLVYALHTFVATLDDEGQVTIKKNEPLVLLDDSNYWWLVKSASNSIGYLPAEIVETPYE</t>
  </si>
  <si>
    <t>mmd_769</t>
  </si>
  <si>
    <t>YPLLFSRAMYSYTAQIDDAEELSFQKGDILEVLRLQDGWWDGLAAGTETGLVPSNYLQII--</t>
  </si>
  <si>
    <t>mmd_770</t>
  </si>
  <si>
    <t>DQEFYAIVLHDFPGERDDADELDAKAGDLISVVAQSNEWFVAKPALGRPGLIPASFVEVRDP</t>
  </si>
  <si>
    <t>mmd_771</t>
  </si>
  <si>
    <t>TPVVRAQAMFPYTAFDDDPEELSFGRGEILEIIDRSEDWWEAEMADGRTGAVPSNYLRLL--</t>
  </si>
  <si>
    <t>mmd_772</t>
  </si>
  <si>
    <t>PPKKVIRALSAYKPDADDPQELSFQKGDFFYVLKDNGLWYEAHNATGARGLVPKRMFEEFPK</t>
  </si>
  <si>
    <t>mmd_773</t>
  </si>
  <si>
    <t>SPPALYRALYPYKPQLDDADELELKKGQVYTVTEICDGWFKGSSASGRFGVFPGNYVTSVKG</t>
  </si>
  <si>
    <t>mmd_774</t>
  </si>
  <si>
    <t>KFMQKAQALYSYGAESDDAREISFTVGDDMEILDAQGSWWQAKKADGTMGLAPSNYLVVL--</t>
  </si>
  <si>
    <t>mmd_775</t>
  </si>
  <si>
    <t>GPNNVHRVQLDFKPSMDDQDELFLRAGQLVEMVHEYDGWALCIRARSQQGVAPRTCLSKHPV</t>
  </si>
  <si>
    <t>mmd_776</t>
  </si>
  <si>
    <t>KKLKYVEALYDYEARSDDDAEH-MAEGERFVLVKSDGGWMEEDKAGGITKSVPANYVQEV--</t>
  </si>
  <si>
    <t>mmd_777</t>
  </si>
  <si>
    <t>PPPFKVKALYDPSGQEDDKGDLGFLEGEIVRVTDI-TDWWKGKLARKCSGIFPNNYVEVLEE</t>
  </si>
  <si>
    <t>mmd_778</t>
  </si>
  <si>
    <t>ESQQLVEALYDYTAAQDDDVELTFKAGDMIKVLEKPDDWWLGQLANGQIGLFPATYVVPS--</t>
  </si>
  <si>
    <t>mmd_779</t>
  </si>
  <si>
    <t>EPGTRAKVKYDYKTQLDDDEELSLTKGEYVLIHEISDGWC-GGTAQGREGKFPSNFLHKVEI</t>
  </si>
  <si>
    <t>mmd_780</t>
  </si>
  <si>
    <t>RPAKILQVTYNRHGSNDDPKELTVEKGEFLEVLND-EDWWYVRNADGKIGFVPHTIVGPFDE</t>
  </si>
  <si>
    <t>mmd_781</t>
  </si>
  <si>
    <t>EPPFLFKARYDFPGQTDDKGDLGFLEGEIIIGTRIIDDWFYGKLARSCEGIFPNNFVWILDE</t>
  </si>
  <si>
    <t>mmd_782</t>
  </si>
  <si>
    <t>GVGLVVQAAWYYFPGVDDDDELMFPCGAEITEVEDINDWFWGCYAAGAKGLFPGAYVVVVGE</t>
  </si>
  <si>
    <t>mmd_783</t>
  </si>
  <si>
    <t>PAKEYVTALYDYEAQADDEGDLSFSAGDRIEVIQRTEDWWTGRLANGRTGVFPGNYVRLE--</t>
  </si>
  <si>
    <t>mmd_784</t>
  </si>
  <si>
    <t>PKIEKATALYDYEAQEDDEGELSFKKGDIITILEKSDDWWKGELANGKIGLFPASYVEVL--</t>
  </si>
  <si>
    <t>mmd_785</t>
  </si>
  <si>
    <t>EPRTRARVKYNYEAQLDDDEELSLTKGEYVLIIEKSDGWW-GGTAQGRVGWFPSNFVSEVEI</t>
  </si>
  <si>
    <t>mmd_786</t>
  </si>
  <si>
    <t>EKDVRVRGLYAYHGQRDDSEDLTFEENVVITAHPSKGDWWYGSIATGTLGFFPKSYVEEMTN</t>
  </si>
  <si>
    <t>mmd_787</t>
  </si>
  <si>
    <t>PGCMYVRALYDYEADDDDRTSLSFHEGDVIQVITRLEGWWDGVIANGVRGWFPSNYCQIITN</t>
  </si>
  <si>
    <t>mmd_788</t>
  </si>
  <si>
    <t>HPGDRVAVLWAYQPRADDGDEFELDRGDMLKVVGIWDGWATGVMAEEAEEWEARRAEQRDSG</t>
  </si>
  <si>
    <t>mmd_789</t>
  </si>
  <si>
    <t>DGAGVANVRRPFVPRLDDSDELAVNPGETVR-LRMYFGWAMCEDATEKKGVVPVGCLQVYTD</t>
  </si>
  <si>
    <t>mmd_790</t>
  </si>
  <si>
    <t>DGGIRAIAQYDYEKDEDDDNEIELREGERVTDIEMVDDWWSGVNATGERGLFPSNYVELVEG</t>
  </si>
  <si>
    <t>mmd_791</t>
  </si>
  <si>
    <t>VPAYKAKALYAYTATDDDPNELSFNKGEVLDIIDKSGKWWKAERADGIVGIVPSNYLQLV--</t>
  </si>
  <si>
    <t>mmd_792</t>
  </si>
  <si>
    <t>SPYYPGFLTMDYDSKVDDDDELTLTEGMKVKVYKR-YHWIYVIRADGERGWVPAWYCGKTSN</t>
  </si>
  <si>
    <t>mmd_793</t>
  </si>
  <si>
    <t>GSGKRAVILYDYAKAEDDDNEVELRDGEYVTDIQMVDDWWLGTNAQGERGLFPANYVELVDD</t>
  </si>
  <si>
    <t>mmd_794</t>
  </si>
  <si>
    <t>EPYSIMVVLHDFTACVDDADELSVKKGMKVKTLYR-EDDIYVQAADGKEGFLPQAYCKLIVE</t>
  </si>
  <si>
    <t>mmd_795</t>
  </si>
  <si>
    <t>DPISEMQVLHDFTACVDDADDISVKRGEFVTVLYR-DDWIYIQNADGQEGFVPQAYCKPAVE</t>
  </si>
  <si>
    <t>mmd_796</t>
  </si>
  <si>
    <t>QPVVQARALWAYNGREDDPNDLSFSTGEIIEIVDEKNDWWTGKCARGRQGLFPSNYVEKIAA</t>
  </si>
  <si>
    <t>mmd_797</t>
  </si>
  <si>
    <t>mmd_798</t>
  </si>
  <si>
    <t>PGRKVVVALYDYDARTDDDGDLSFKKGDRMEVLDDSDDWWYVRHATGKEGYVPSNYVAKEKS</t>
  </si>
  <si>
    <t>mmd_799</t>
  </si>
  <si>
    <t>PKVGKARALYDYEAQEDDEDELSLKAGDIITVIDKDDGWWEGELANGKVGLFPSNYVEEL--</t>
  </si>
  <si>
    <t>mmd_800</t>
  </si>
  <si>
    <t>AGNEQAIALYTFKAEQDDEGDLGFKKGDVIDITKRTETDDTGRNANGVVGIFPANYVELI--</t>
  </si>
  <si>
    <t>mmd_801</t>
  </si>
  <si>
    <t>NFPYTVKALYSYQADDDDDYYESFEQGEILEVSKIEGGWWKEKKAGGITGIIPANYVQLID-</t>
  </si>
  <si>
    <t>mmd_802</t>
  </si>
  <si>
    <t>ARTQRARALWAYNGREDDPNDLSFSSGEIVEVVDETNDWWTGKCARGRQGLFPSNHVEKIDA</t>
  </si>
  <si>
    <t>mmd_803</t>
  </si>
  <si>
    <t>TQNLFGVALYDFVAERDDDDELSAKEGDIVFIIARSGEWLVAKPALGGPGLIPEEFIQYRDM</t>
  </si>
  <si>
    <t>mmd_804</t>
  </si>
  <si>
    <t>SARKRARVKTPLKAQLDDDDELDLEEGDIVTVTEELDGWCRGETANGKVGTFPGNFVEYIE-</t>
  </si>
  <si>
    <t>mmd_805</t>
  </si>
  <si>
    <t>PEGERYKVICDYKKELDDDGEISLEKGEVVEVIEKNEGWWLVKSAQGEEGWAPSNYLEKVDG</t>
  </si>
  <si>
    <t>mmd_806</t>
  </si>
  <si>
    <t>RPNSIMVVKHDFTPCVDDDDELSVKKGDKVKLLYR--NDIYVHDADGREGFIPQAYCVPAVV</t>
  </si>
  <si>
    <t>mmd_807</t>
  </si>
  <si>
    <t>DKPVKAKALYDYSGASDDADELSFAEGDTLNVVDRSDNWWKVEKAGGKILVAPAAYLELSDD</t>
  </si>
  <si>
    <t>mmd_808</t>
  </si>
  <si>
    <t>PVGRRVRALYDFEAENDDEDELSFKKGDILRVLEEVGGWLLGENANGKRGLVPASYVEPIDN</t>
  </si>
  <si>
    <t>mmd_809</t>
  </si>
  <si>
    <t>KSKPRAKVLYPFDGQRDDEDELSIKAGQIVEIVQKENGWWLAKTAGTGQAWVPASYVEEQSA</t>
  </si>
  <si>
    <t>mmd_810</t>
  </si>
  <si>
    <t>PVIAHVRALYKFAAAEDDAGELSFRRGDKIAVHEYMYDWWMGSLATGQEGIFPKNYVENTAE</t>
  </si>
  <si>
    <t>mmd_811</t>
  </si>
  <si>
    <t>PKEPQYRVLYNFAGQSDDANEN-LVKGEIVTVLQKETGWWLTKKANGQGGWASSYLLKLIPP</t>
  </si>
  <si>
    <t>mmd_812</t>
  </si>
  <si>
    <t>QPIHSAKAKYDYTRQTDDDEEVTFAEGDELL-VDTSDDWTLVQVANTEYGFAPSNYIEVEGD</t>
  </si>
  <si>
    <t>mmd_813</t>
  </si>
  <si>
    <t>ASGPTAIALYDYDAAEDDDNELSFREGDKITNIEFVDDWWLGRAADGQEGLFPSNYVELVEE</t>
  </si>
  <si>
    <t>mmd_814</t>
  </si>
  <si>
    <t>DEICEAQIRQSFDATADDPDEISVNAGDSVTVLDLSDEWWYIRDATEQSGIVPVGWLKIP--</t>
  </si>
  <si>
    <t>mmd_815</t>
  </si>
  <si>
    <t>PSEPQFKAAYDFQGQGDDPSELPLKKDDVIYLTRKEPGWWLAKRAGGKEGWVPHAYMEEYPP</t>
  </si>
  <si>
    <t>mmd_816</t>
  </si>
  <si>
    <t>PPGFKVRALYDFEAQDDDEDELSFKKGEILTVIDK-DGWWLARNANGKEGLVPANYVKLVDE</t>
  </si>
  <si>
    <t>mmd_817</t>
  </si>
  <si>
    <t>SKKPQARVLYDFAGQSDDANELSLRQGEIVTILQKETGWWLTKNAAGQGGWASEYLLEEEPP</t>
  </si>
  <si>
    <t>mmd_818</t>
  </si>
  <si>
    <t>P--LRARALYPFEADADDEDELSFEEGQILKAPSKVDDWLRGHLATGKSGLFPKNYIEEVNK</t>
  </si>
  <si>
    <t>mmd_819</t>
  </si>
  <si>
    <t>QDEELVTALYDYTGN-DDEGDLSFKEGDTIKVLEH-SDWWNGQLANGPIGMFPSSYVKPS--</t>
  </si>
  <si>
    <t>mmd_820</t>
  </si>
  <si>
    <t>EPKTRAVVKFNYEAQRDDDELSSLVKGETILIIEKSDGWWEGGQANGRVGWFPSNFVKEEED</t>
  </si>
  <si>
    <t>mmd_821</t>
  </si>
  <si>
    <t>EEGPWAIALYDYDAGEDDDNELTFKEGDRIINIEFVDDWWLGELANGEKGLFPASYVVLL--</t>
  </si>
  <si>
    <t>mmd_822</t>
  </si>
  <si>
    <t>ARLEQAVARFDFVPQDDDSTQLALSKGDVVDVVRKDNGWWFVIKADEEKGLVPASYLHIENP</t>
  </si>
  <si>
    <t>mmd_823</t>
  </si>
  <si>
    <t>HPNDRVAVLWAYQPRADDGDEFELDRGDMLKVVGIWDGWATGVRAEVAEDYEARHREQRDSG</t>
  </si>
  <si>
    <t>mmd_824</t>
  </si>
  <si>
    <t>ETHPSARVVFDFTPTSDDPFELAVSAGSIVQVLEEDDGWVKVADASGGKGLVPASYVEALDD</t>
  </si>
  <si>
    <t>mmd_825</t>
  </si>
  <si>
    <t>EELEKVIALYDFEGTDDDPSELSFKRGDILTVISKDEGWWDGELADGRRGWFPSNYVEEYID</t>
  </si>
  <si>
    <t>mmd_826</t>
  </si>
  <si>
    <t>DTEPLFIATADFPGQEDDVGDLSFSEGELIIGTRDIGDWCEGRIAGSRNGIFPLTHVWILDD</t>
  </si>
  <si>
    <t>mmd_827</t>
  </si>
  <si>
    <t>EPGTLARVLYDYKPQLDDDDELELKKGQYVVVTEIYDGWCKGQSAQDRVGVFPLNYLSKVEG</t>
  </si>
  <si>
    <t>mmd_828</t>
  </si>
  <si>
    <t>PKEPTFKALYDFQGQTDDLGELSLKAGEIIYITQKENGWWLAKRAGSASGWTPAAYLEEVKQ</t>
  </si>
  <si>
    <t>mmd_829</t>
  </si>
  <si>
    <t>GAMVYGIVQYDFQAERDDPDELDAKEGEAIIVIAQSNEWLVAKPALGGPGLIPVSFIELRDM</t>
  </si>
  <si>
    <t>mmd_830</t>
  </si>
  <si>
    <t>RPNSIMVVLHDFTACVDDDDELSVKKGDKVKTLYR--DDIYVQAADGREGFIPQAYCVPAVE</t>
  </si>
  <si>
    <t>mmd_831</t>
  </si>
  <si>
    <t>GSGEWYVALYPFQSEEDDPGDLSFNAGEVILVIKK-EQWWTGRIAGNREGIFPANYVEKQD-</t>
  </si>
  <si>
    <t>mmd_832</t>
  </si>
  <si>
    <t>QRGLRAIVAFAYEAAEDDDNEMTLVEGELISEIEQVDGWWSGVGAHGKEGLFPANYVELIED</t>
  </si>
  <si>
    <t>mmd_833</t>
  </si>
  <si>
    <t>QGRKRVRALHDFAAASDDDDELSFRAGDEIVVLSEVLGWWMGE-ADGKRGLFPTTYTELISK</t>
  </si>
  <si>
    <t>mmd_834</t>
  </si>
  <si>
    <t>ARLGQAVVRFDFVPRSDDSDQLAVNAGDSVDVVRKDNGWWFVIKADEEKGLVPASFLHWENP</t>
  </si>
  <si>
    <t>mmd_835</t>
  </si>
  <si>
    <t>KKLIYVKALYDYEAQKDDDAEWSMREGDLFVLVNKDNGG-WADVAGGGTKWVPANYIEEA--</t>
  </si>
  <si>
    <t>mmd_836</t>
  </si>
  <si>
    <t>EEFFLVIAKHDFNETDDDPSQLSFRKGDILRVVSKDPGWWDAELADGRRGWFPSNYVEEIID</t>
  </si>
  <si>
    <t>mmd_837</t>
  </si>
  <si>
    <t>SKGPKATALYDYESENDDEGDLSFKKGDIITVIEQSDNWWEGELANGKIGLFPASYVEVL--</t>
  </si>
  <si>
    <t>mmd_838</t>
  </si>
  <si>
    <t>GLPAGYVALFRYDPLEDDTDELSLKKGEVILVTEK-EGWWKGCIAGDISGIFPSNYVEKCRQ</t>
  </si>
  <si>
    <t>mmd_839</t>
  </si>
  <si>
    <t>EPSRFCQALYDYDANDDDPSGLSFRKGDIMEILSKDAGWWDAYKADDRRGWIPSNYVAILSS</t>
  </si>
  <si>
    <t>mmd_840</t>
  </si>
  <si>
    <t>RFGCWCRAIYSWGGEEDDKRDLGFHEGDLIECLNAGDSWWVGRFANRTVGSFPSNFVEVLPE</t>
  </si>
  <si>
    <t>mmd_841</t>
  </si>
  <si>
    <t>PESFFVLCMHDFDAEDDDADQLSFRANQVIRVVNREEGWWDAARADDRVGWFPSSFVSAISE</t>
  </si>
  <si>
    <t>mmd_842</t>
  </si>
  <si>
    <t>ARLEQYVAIADFVKE-DDSTELALSKGDVVDVVEKNEGWWLVKKADGEKGWVPANYLHLENP</t>
  </si>
  <si>
    <t>mmd_843</t>
  </si>
  <si>
    <t>LGKDQAIALFTFDADQDDEGDLGFKKGEIITIVKKTDQDDTGRIAGSRVGIFPSNYVETG--</t>
  </si>
  <si>
    <t>mmd_844</t>
  </si>
  <si>
    <t>TSLGKATALYDYEAQEDDPGDLSLKAGDTIEVLEK-DDWWKGRCANGKEGIFPANYVQVLGP</t>
  </si>
  <si>
    <t>mmd_845</t>
  </si>
  <si>
    <t>QLSTTYRVLYDYTPTLDDADEMELRAGDLVMLLCEYDGWAFGSSATQVQGVFPRACISPAKG</t>
  </si>
  <si>
    <t>mmd_846</t>
  </si>
  <si>
    <t>SPPFLVKALYDFKGEEDDEGDLGFKKGDIITVTDRIDNWWYGELANGRKGIFPANFVEVL--</t>
  </si>
  <si>
    <t>mmd_847</t>
  </si>
  <si>
    <t>QPIQQAKVLYDYTRQTDDDEEVSFADDADML-FDTSDDWTLVQVANSEYGFAPSNYIEIIGD</t>
  </si>
  <si>
    <t>mmd_848</t>
  </si>
  <si>
    <t>PKAETVTALYDYAAQADDEGDLSFRAGDRIEVVQRTQEWWTGRLANGSQGQFPGNYVQES--</t>
  </si>
  <si>
    <t>mmd_849</t>
  </si>
  <si>
    <t>RVGPILVVKYDYNAESDDDDELSVKKGDVVKLLETVDGWWLVRNATGEEGIIPASYLVDAAV</t>
  </si>
  <si>
    <t>mmd_850</t>
  </si>
  <si>
    <t>IVNVKAVALYDFVAENDDDNELSLKEGDIIFISYKHGGWLVAENARTKTGLVPEEFVSYLED</t>
  </si>
  <si>
    <t>mmd_851</t>
  </si>
  <si>
    <t>mmd_852</t>
  </si>
  <si>
    <t>SAGVTATALYDWESEDDDDNDLSFPAGAIITIVEDTDDWWFGHYAAGQAGLFPANYVKRNK-</t>
  </si>
  <si>
    <t>mmd_853</t>
  </si>
  <si>
    <t>PEIKYAVALYDY-AQ-DDEGDCSFRAGDRIEIIEYMEDWWTGRLANGVEGVFPGNYTQVE--</t>
  </si>
  <si>
    <t>mmd_854</t>
  </si>
  <si>
    <t>TLPAGYWALFPYKPLQDDTDELELKKGCVYIVTERCHGWFKGKNAGDITGVFPGNYLTPLRT</t>
  </si>
  <si>
    <t>mmd_855</t>
  </si>
  <si>
    <t>PAAETATALYDYEAQADDEGDLSFTTGDIIEITSRTAEWWTGKIAGGKQGQFPGNYVKLNS-</t>
  </si>
  <si>
    <t>mmd_856</t>
  </si>
  <si>
    <t>KFPCWCEALYSWGAESDDDRDWGMVEGDLMECLNAGGSWWMARLADGVMGLVPSNYVVVL--</t>
  </si>
  <si>
    <t>mmd_857</t>
  </si>
  <si>
    <t>mmd_858</t>
  </si>
  <si>
    <t>PVIAHVRALYKYAASEDDARELSFEKGDKIAVHEYMYDWWMGSNATGQEGIFPKNYVEPIAE</t>
  </si>
  <si>
    <t>mmd_859</t>
  </si>
  <si>
    <t>HPNDLVATLWAYQPRADDDAEFALERGDMVKIVGIWDGGATGVRAEAAHWLPSESKLRDSGV</t>
  </si>
  <si>
    <t>mmd_860</t>
  </si>
  <si>
    <t>RPNTILVVKEDFNACVDDDNELSVKKGDKVKLLYR-DDWLWVRDADGREGFIPAVYCVDAAV</t>
  </si>
  <si>
    <t>mmd_861</t>
  </si>
  <si>
    <t>ATTFFVRALYDYQSHDDDPSSLSFHKGDVIEVLTQLEGWWDGLLAGDERGWFPLNYVVKVSD</t>
  </si>
  <si>
    <t>mmd_862</t>
  </si>
  <si>
    <t>VEQVKAKALYSYEGGSDDADELPFSEGDELTIVDRSEDWWKAEQADGVVFIVPAAYLEVVEV</t>
  </si>
  <si>
    <t>mmd_863</t>
  </si>
  <si>
    <t>KGKKQGKALYDYEAQSDDDDEVSISEGDTLVVVEEDDDWWEVELASGKKGLVPASYIEIV--</t>
  </si>
  <si>
    <t>mmd_864</t>
  </si>
  <si>
    <t>TSGEYYVVLYDYDSAEDDAGDLAFNAGETILVTKK-DLWWTGQIAGGKTGIFPASYVQKLDV</t>
  </si>
  <si>
    <t>mmd_865</t>
  </si>
  <si>
    <t>SPIITVKALFDYKRN-DDEDHLSFPKGDIIEVLEKQEDWWGGRLANGKTGWFPKNYVKELGT</t>
  </si>
  <si>
    <t>mmd_866</t>
  </si>
  <si>
    <t>SGGPRARVLYNFAGQEDDDNLN-LVKGEIVTVIEKDDGWWMGVNALGQEGWFSANYVELIEP</t>
  </si>
  <si>
    <t>mmd_867</t>
  </si>
  <si>
    <t>GAMVYGIVIYDFKAERDDPDELEAKEGEAIIVIAQSNEWFVAKPALGGPGLIPVSFIEIRDM</t>
  </si>
  <si>
    <t>mmd_868</t>
  </si>
  <si>
    <t>GLNEYAVALYRYESTEDDVGDLSFNQGEVILITKKTEEWWTGCIAGGKSGIFPANYVEKCN-</t>
  </si>
  <si>
    <t>mmd_869</t>
  </si>
  <si>
    <t>PEGEPAVALYNFTGTGDDEDELSVAEGEQLVVLEKRDEWWKCRNADGSEGVVPASYLESSNE</t>
  </si>
  <si>
    <t>mmd_870</t>
  </si>
  <si>
    <t>PVPPRVRAKYDYAAREDDPDELSLEVGDIVTVLEEVDGWWYGENATGQVGIFPASYTEPIVP</t>
  </si>
  <si>
    <t>mmd_871</t>
  </si>
  <si>
    <t>SPKKIIKALYSYQAQNDDPKELSVSKGEFFEVVGE-EDYYEASNATGTQGMVPKSIFEVIDK</t>
  </si>
  <si>
    <t>mmd_872</t>
  </si>
  <si>
    <t>PKEPQYRALYDFAGQSDDAGELSLAKDEIVTVTQKENGWWLAKKAGGQGGWAPSYLLEEEPP</t>
  </si>
  <si>
    <t>mmd_873</t>
  </si>
  <si>
    <t>GLNEYYVALYRFESSEDDTGDLSFNQGEVILVTKK-EEWWTGCIAGDRTGIFPSNYVEKCDA</t>
  </si>
  <si>
    <t>mmd_874</t>
  </si>
  <si>
    <t>PPSFFVEALYPFEGTDDDASSLSFQKGDIIEVLTQLPGWWDGLLADNERRGWFPSNYREIIS</t>
  </si>
  <si>
    <t>mmd_875</t>
  </si>
  <si>
    <t>PVGRRVRALYDFEAEHDDESELSFKEGDTLWVLKEQSGWLLAELANGKSGLIPESYVELLDE</t>
  </si>
  <si>
    <t>mmd_876</t>
  </si>
  <si>
    <t>KFLQYVEALYEWGAESDDDMEWSMAEGDRMEILNKQGEWWQAKRADGVVGLVPSNYIQVV--</t>
  </si>
  <si>
    <t>mmd_877</t>
  </si>
  <si>
    <t>SPGERARVLYDYKAQDDDDEEISLVEGEIVEVLEKSEGWWLGGTAQGEEGWFPSNYLEKVDE</t>
  </si>
  <si>
    <t>mmd_878</t>
  </si>
  <si>
    <t>PPKIQARALWSYNGGRDDPDDLSFAKGDIIEVVEEENDWWRGRVANGREGLFPSNHVEKIPP</t>
  </si>
  <si>
    <t>mmd_879</t>
  </si>
  <si>
    <t>FRSLRFRCLVDFPPHSDDEDELELRVGDIVYIQAKREGWFIGYRATGSTGLFPASFVELYDI</t>
  </si>
  <si>
    <t>mmd_880</t>
  </si>
  <si>
    <t>PPGKPYRVIHTYTPQLDDPDELSLTVGNVVEVVEEYDGWCLAQSASGEEGVVPMLCLEKQPG</t>
  </si>
  <si>
    <t>mmd_881</t>
  </si>
  <si>
    <t>NQTLYGVTLYEFKPERDDEDELDVTVGDSVIICAHFAGWFIGKPATGGPGLVPVSYVELYDL</t>
  </si>
  <si>
    <t>mmd_882</t>
  </si>
  <si>
    <t>EIGKRAKVKTDLKAQLDDDEELDLTKGEYVLVTEILDGWCRGGTAQGREGKFPSGFLSYVEI</t>
  </si>
  <si>
    <t>mmd_883</t>
  </si>
  <si>
    <t>SPEKRYRVIYPYPPQLDDPDELELRVGDIIYVTEEFDGWALGTNATGKEGTFPMVCVEPI--</t>
  </si>
  <si>
    <t>mmd_884</t>
  </si>
  <si>
    <t>PRVVRARALWDWNGEDDDPNDLSFRAGDIIEIIEETNDWWTGRLANGKQGLFPANYVEKLPS</t>
  </si>
  <si>
    <t>mmd_885</t>
  </si>
  <si>
    <t>SSGNWAVALYDFDGEEDDPGDLPFKKGDVIMVLEK-KDWWTGRNANGREGIFPANYVELVVT</t>
  </si>
  <si>
    <t>mmd_886</t>
  </si>
  <si>
    <t>KKQKYGEALYDFTAQSDDDDEVSMAEGDEVVIIDRTKEWWQVERANGVVKSVPSSYIQIVGS</t>
  </si>
  <si>
    <t>mmd_887</t>
  </si>
  <si>
    <t>HPNDTVATLWPYQPRADDDDEMALERGDMVKVVGRWDGWAYVEAAEGAEHLEARSSEQRDSG</t>
  </si>
  <si>
    <t>mmd_888</t>
  </si>
  <si>
    <t>PIMHYSRAMYMYQAAIDDPEELSFGKGDILAVLRLQDGWWEAEVAGGRCGLVPSNYLQNC--</t>
  </si>
  <si>
    <t>mmd_889</t>
  </si>
  <si>
    <t>GGEKRAVVLYDFDADGDDEDELSVQEGEHLVILERDTEWWKCRNAAGKEGVVPAQYVEAGSG</t>
  </si>
  <si>
    <t>mmd_890</t>
  </si>
  <si>
    <t>PNSKVVVALYDYEARTDDEDDLSFKKGEILEILDDSDDWWLARNATGQEGYIPSNYVAEQKS</t>
  </si>
  <si>
    <t>mmd_891</t>
  </si>
  <si>
    <t>PDGRIVRALYDYAAEGDDSDELSLKAGDILKVLEEVDGWWYGENANGKRGWFPSSYVEPIDN</t>
  </si>
  <si>
    <t>mmd_892</t>
  </si>
  <si>
    <t>SPGRVYTVVRPYMPTLDDPDELAITPGDQVKVVQAYDGWALAENASGEKGVVPLECLGSQQE</t>
  </si>
  <si>
    <t>mmd_893</t>
  </si>
  <si>
    <t>SPEGRARVLYDYESQEDDDDELSLREGEIVTILEKDGGWWGRENANGEEGWFPSNYLEYL--</t>
  </si>
  <si>
    <t>mmd_894</t>
  </si>
  <si>
    <t>TSAKTARVLYDYDAAEDDDDELTLKKGEIITIIDEPDGWWEGRLANGKSGLFPANYVELI--</t>
  </si>
  <si>
    <t>mmd_895</t>
  </si>
  <si>
    <t>mmd_896</t>
  </si>
  <si>
    <t>EPGTLAKVLHDFKTTVDDDGELSLTKGEYVEVHEIIDGWCLVQSAQGREGKAPSNHLHKVEI</t>
  </si>
  <si>
    <t>mmd_897</t>
  </si>
  <si>
    <t>PPKITAKVLYDFAGQRDDENELSIKAGQIVEIVQKENGWWLAKNAGEGQAWVPAAYVEEQAA</t>
  </si>
  <si>
    <t>mmd_898</t>
  </si>
  <si>
    <t>PDVELYKAICAEKEE-DDAGEISLEKGDVVEVVQKNLGWWLVKKADGEEGWAPSNYLELVPR</t>
  </si>
  <si>
    <t>mmd_899</t>
  </si>
  <si>
    <t>GELGQATVRFDFVAQSDDEHEINVSEGETVEVVEPDDGWVFVRKADGKEGLVPASYLEID-G</t>
  </si>
  <si>
    <t>mmd_900</t>
  </si>
  <si>
    <t>mmd_901</t>
  </si>
  <si>
    <t>PKLPQCKALYDYEAQDDDADELSIREGDIITIVQKDDGWWEGKLANGKKGLFPANYVEEI--</t>
  </si>
  <si>
    <t>mmd_902</t>
  </si>
  <si>
    <t>GLNEYYVALYPYESEEDDPGDLSFNAGEVILVTKK-EDWDTGRIAGNRTGIFPANYVEKQ--</t>
  </si>
  <si>
    <t>mmd_903</t>
  </si>
  <si>
    <t>EKGRPARAKYDFEGKEDDFRELSVEAGDELKLLKELGGWSLVQYASVEVGLLIPSYYTFTAD</t>
  </si>
  <si>
    <t>mmd_904</t>
  </si>
  <si>
    <t>ARLEQYVVRAAFVPQLDDSDELAVSKGDVVDVVRKLNGWWFVRKADGEKGLVPASFLEWENP</t>
  </si>
  <si>
    <t>mmd_905</t>
  </si>
  <si>
    <t>NFPYTVKALYSYQADDDDDYYESFEQGEILEVSDIEGRWWKAKRANGQTGIIPSNYVQLIDD</t>
  </si>
  <si>
    <t>mmd_906</t>
  </si>
  <si>
    <t>TARERYRCIYPYPPNSDDEIELELRVGDIVYVHKKRDGWYKGERATGKTGLFPANFVEPIP-</t>
  </si>
  <si>
    <t>mmd_907</t>
  </si>
  <si>
    <t>mmd_908</t>
  </si>
  <si>
    <t>PKKPTAKVLYDFAGQRDDSNELSIRAGEIVQIVQKENGWWLCMNAASAQGWTPEAYLEEVVD</t>
  </si>
  <si>
    <t>mmd_909</t>
  </si>
  <si>
    <t>PIVCFVRALYPYQSTDDDPSSLSFRKGDIIEVLTQLEGWWDGLLANGERGWFPSNYVRPVEE</t>
  </si>
  <si>
    <t>mmd_910</t>
  </si>
  <si>
    <t>TTGKKAVVKYDYEATEDDGDEISLVKGETILIIEEADGWWTGTTANGRVGLFPANYVQLIED</t>
  </si>
  <si>
    <t>mmd_911</t>
  </si>
  <si>
    <t>PTVSRARALYRFAGSEDDAGDVAFRRDDRIAIHEYMNDWWMGSNARGQTGIFPKTYVLKEQD</t>
  </si>
  <si>
    <t>mmd_912</t>
  </si>
  <si>
    <t>PAAETVTALYDYAAQADDEGDLSFRAGDVIEIVQRTKEWWTGRLANGKQGQFPGNYVQLNK-</t>
  </si>
  <si>
    <t>mmd_913</t>
  </si>
  <si>
    <t>mmd_914</t>
  </si>
  <si>
    <t>GDGERAKVLYDFTADGDDEFELSVTEGETVEVLEDDDEWWKCRNAAGAEGVVPASYLEFGPG</t>
  </si>
  <si>
    <t>mmd_915</t>
  </si>
  <si>
    <t>TIVRRVRALHTFVAERDDADELDFEKGDIISVVDRSEEWMAGQPARGGPGLFPVSFVEAMDT</t>
  </si>
  <si>
    <t>mmd_916</t>
  </si>
  <si>
    <t>AASEFVLAMHDFAQQNDDATCLSFRAGQVIHVLNRDSGWWDGELADGRRGWFPSNYVSADEG</t>
  </si>
  <si>
    <t>mmd_917</t>
  </si>
  <si>
    <t>GPNNVYRVQMDFSPSMDDDDELGLRAGQLVRMLHEYDGWALCVRARPQQGVAPRSCLSARPV</t>
  </si>
  <si>
    <t>mmd_918</t>
  </si>
  <si>
    <t>NIVARAIVLHNFHAEEDDAGELDAKKGDVISVVAKSIDWFVAKVALGRPGIIPANFVEVMDP</t>
  </si>
  <si>
    <t>mmd_919</t>
  </si>
  <si>
    <t>PVRRRVQALYDYKARDDDPSGLSFRKGDIMEILSKDEGWWQARHATGTRGLIPSNFVAKLSS</t>
  </si>
  <si>
    <t>mmd_920</t>
  </si>
  <si>
    <t>TSLGKARALYDYEAQEDDEDELSLKKGDIIEILEKSDGWWKGELANGKIGIFPANYVQELEP</t>
  </si>
  <si>
    <t>mmd_921</t>
  </si>
  <si>
    <t>KKLEKVIAKYDFNGTDDDPDQLPFKKGDILTIISKDEQWWTARNALGRRGWIPVPYVQRYDD</t>
  </si>
  <si>
    <t>mmd_922</t>
  </si>
  <si>
    <t>EQGEWVEALYDYSSDDDDPGDLQIKAGQRVLVTERSSDWWTGEIADGRRGLFPASYVKVL--</t>
  </si>
  <si>
    <t>mmd_923</t>
  </si>
  <si>
    <t>PAPKRARVLYDYNAQDDDPDELSLKEGEIVTVLEE-DGWWEGENANGKVGIFPSTYVEPIDE</t>
  </si>
  <si>
    <t>mmd_924</t>
  </si>
  <si>
    <t>EANLYAVTIFEFKAERDDENELDLVEGENIWISYRHGGWFVAKDALGEPGLVPVSYVEIIDL</t>
  </si>
  <si>
    <t>mmd_925</t>
  </si>
  <si>
    <t>IDFTLVYALHSFLATVDDEGQASVVKGDSLFLLDDSNYWWLIRVATQDVGYIPAENIETPFE</t>
  </si>
  <si>
    <t>mmd_926</t>
  </si>
  <si>
    <t>PPAKVVVALYDYEAQSDDEEDLSFKEGEHLEILDDSDNWWLARNAKGQEGLVPSNYVEEQKS</t>
  </si>
  <si>
    <t>mmd_927</t>
  </si>
  <si>
    <t>RFGCDCRAIYSWYPEEDDKNDLLFHEGATIECLNAGDSWWVGSFAARTSGSFPSNFVELLPQ</t>
  </si>
  <si>
    <t>mmd_928</t>
  </si>
  <si>
    <t>EGVARVIALYDFSAQQDDSGDLSFNKGDVIEVTEKTTTWWKGKLARGRQGYFPANFVEDV--</t>
  </si>
  <si>
    <t>mmd_929</t>
  </si>
  <si>
    <t>PPISQAKALYDYDRQTDDDEELSIKEDEILLVYDTEDDWTLVGSAKGEYGFAPANYVEESSG</t>
  </si>
  <si>
    <t>mmd_930</t>
  </si>
  <si>
    <t>DGGIRAIALYDYEAAEDDDNEISLREGERVTEIDMVDDWWQGTNAAGEFGLFPANYMEVVED</t>
  </si>
  <si>
    <t>mmd_931</t>
  </si>
  <si>
    <t>SKEPQAKALYDFNSDEDDANELSLRKGEIVTIIQKDGGWWLRKNATGVQGWAPSTYLEEIPA</t>
  </si>
  <si>
    <t>mmd_932</t>
  </si>
  <si>
    <t>EHTSLVKALYDYDASADDPGELTIKEDEVLLLFDTEDDWILVQSAKGKAGFGPGEYVETAYG</t>
  </si>
  <si>
    <t>mmd_933</t>
  </si>
  <si>
    <t>SPEGKAKALYDYTAQGDDEDEVSISEGEIVTILEKDGGWTKVRNANGEEGLVPTSYLEILSR</t>
  </si>
  <si>
    <t>mmd_934</t>
  </si>
  <si>
    <t>VLGEQYVVTQDYKAELDDDDEISLEEGEVVEVLEKNEGWWLVRTAQGEEGWAPASFLEPVDG</t>
  </si>
  <si>
    <t>mmd_935</t>
  </si>
  <si>
    <t>SIRKRARVKYNLKAQLDDDEELDLTEGEIVTVTEISDGWCRGETANGRVGWFPENFVSYIEE</t>
  </si>
  <si>
    <t>mmd_936</t>
  </si>
  <si>
    <t>GQGVCAVVLYDYEATEDDDNEMNLTEGDMIEQIEEIDGWWSGVGAGGKSGLFPANYVEIVEQ</t>
  </si>
  <si>
    <t>mmd_937</t>
  </si>
  <si>
    <t>SGKKLAVALYDYEAESDDEDELSVKEGDQLTVLDDSSDWWKVELASGKVGKVPSNYLELVKS</t>
  </si>
  <si>
    <t>mmd_938</t>
  </si>
  <si>
    <t>DPYTPGSLTHNFTPRVDDADELSVTRGTTVKYLYR-DQWIYVHDATERKGFVPQTYCKLNLN</t>
  </si>
  <si>
    <t>mmd_939</t>
  </si>
  <si>
    <t>PEVELYKSICDEKKE-DDDGEISLEKGEVVEVVEKNLGWWLVKSADGEEGWAPSNYLEKVPR</t>
  </si>
  <si>
    <t>mmd_940</t>
  </si>
  <si>
    <t>QGKKVVRALYDFSGS-DDDELL-FKRGDEIVVLNEVLEWWMGELADGRTGLFPTTYVEVLSK</t>
  </si>
  <si>
    <t>mmd_941</t>
  </si>
  <si>
    <t>RPNIILVAKYDFTAESDDDNELSVKKGDYLKLLERPGGWLLVQYADVEEGFLIPSSYVDIAV</t>
  </si>
  <si>
    <t>mmd_942</t>
  </si>
  <si>
    <t>EEGELVEALYDYTRDVDDPTDLSFKEGQMIKVLEKTSDWWNGQMANGQRGLFPASYVKPS--</t>
  </si>
  <si>
    <t>mmd_943</t>
  </si>
  <si>
    <t>SEPKQVRALYDFTGQEDDDDELSFKRGDIITVLDRDDGWWEGELANGRTGLFPSNYVEPLS-</t>
  </si>
  <si>
    <t>mmd_944</t>
  </si>
  <si>
    <t>ANSTVHRVQYDYKPTLDDEDEMELRAGGLVRLLHEYDGWALGISATSRQGVFPRTCLSTRPV</t>
  </si>
  <si>
    <t>mmd_945</t>
  </si>
  <si>
    <t>TPVERAEALFPYTADDDDPNELSFKKGEILEILDSSGKWWEARKADGTTGIVPSNYLRRL--</t>
  </si>
  <si>
    <t>mmd_946</t>
  </si>
  <si>
    <t>LESEFVLAMHDYDQQSDDATQLSFRAGQVIHVLNRDTGWWDGELAEGRRGWFPSSYVNADIE</t>
  </si>
  <si>
    <t>mmd_947</t>
  </si>
  <si>
    <t>RPNIILVVLYDFDARNDDENELSVKKGEYVTVLNR-DDWLWVRRADGQEGFVPSTYVSPISV</t>
  </si>
  <si>
    <t>mmd_948</t>
  </si>
  <si>
    <t>PKEPQFKALYDFAGQTDDPGELPLKKDDIIYVTQKENGWWLAKTAGTKEGWAPAAYLEEVAP</t>
  </si>
  <si>
    <t>mmd_949</t>
  </si>
  <si>
    <t>PPGKVVVALYDFEAREDDEDDLSFKKGERLEILDDSDDWWLARNATGQEGYIPSNYVAKQKS</t>
  </si>
  <si>
    <t>mmd_950</t>
  </si>
  <si>
    <t>PSSRRVRALYDFEAENDDEDELSFREGDIITVLKRIDGWLEGELANGRRGWFPASYVEFIDD</t>
  </si>
  <si>
    <t>mmd_951</t>
  </si>
  <si>
    <t>GSGKRAVILYDYAKAEDDDNEVELRDGEYVTDIDMVDDWWMGTNAQGERGLFPANYVELVED</t>
  </si>
  <si>
    <t>mmd_952</t>
  </si>
  <si>
    <t>VEGEWAEALYDYTSDDDDPGDLALQEGQRILIVERTSDWWTGEMADGKRGLVPAAYVKVL--</t>
  </si>
  <si>
    <t>mmd_953</t>
  </si>
  <si>
    <t>AEGHWAEALYDYESAEDDDNDLSFPENAIILNVERTDDWWHGEYAQGKRGLFPAAYTKLN--</t>
  </si>
  <si>
    <t>mmd_954</t>
  </si>
  <si>
    <t>RPTRILRVLYDFEGKADDFRELSVKKGDYLKVLKE-VDWLLVQRADGEIGFLPRTYYTDTVV</t>
  </si>
  <si>
    <t>mmd_955</t>
  </si>
  <si>
    <t>ATVSRVRALFDFVPSEDDPGELEFKKGDVIAVLESVYDWWRGSLARGKTGIFPLNYVEKLTD</t>
  </si>
  <si>
    <t>mmd_956</t>
  </si>
  <si>
    <t>TPAVKAKALFAYTAGDDDPNELSFGRGEILNIIDKSGKWWEAEMADGRTGIVPSNYLRLV--</t>
  </si>
  <si>
    <t>mmd_957</t>
  </si>
  <si>
    <t>APVETVTALYDYEAQADDHGDLSFSAGDVIEIVQRSDEWWTGRVANGREGQFPANYVQLN--</t>
  </si>
  <si>
    <t>mmd_958</t>
  </si>
  <si>
    <t>KETFLVICKHDFDGTDDDPDQLSFRKGEILRIVSKDEGWWAARLADSRVGWIPQDYVERISD</t>
  </si>
  <si>
    <t>mmd_959</t>
  </si>
  <si>
    <t>STSFPGVALMDYKMKGDDDEELDLVKGDAVRVFKR-YHWSYAVKAGGDRGWVPSWFIGKVSS</t>
  </si>
  <si>
    <t>mmd_960</t>
  </si>
  <si>
    <t>ESGQLVTAQYDYTRCQDDDVELTFKKGDMIKVLEKPEDWWLGQLANGQTGLFPANYVKPSEE</t>
  </si>
  <si>
    <t>mmd_961</t>
  </si>
  <si>
    <t>RNVKLVVALYDYKAVEDDEHELSLQKGEQLEVLDDSSHWWKVRNASGQVGYVPSNYVAKVNS</t>
  </si>
  <si>
    <t>mmd_962</t>
  </si>
  <si>
    <t>DGGLRARALYDYQAADDDENEISFDPGDVITEIDQVDGWWQGTAARGQFGLFPANYVELIQ-</t>
  </si>
  <si>
    <t>mmd_963</t>
  </si>
  <si>
    <t>mmd_964</t>
  </si>
  <si>
    <t>DGGLRARALYDYQAADDDENEISFDPGDVITEIQKIDGWWQGTNARGQFGMLPANYVELIS-</t>
  </si>
  <si>
    <t>mmd_965</t>
  </si>
  <si>
    <t>TVIRKVRALYDLISNEDDEDELSFRKGDIITVLEQVYDWWRGTLARGKVGIFPLNYVTPIPE</t>
  </si>
  <si>
    <t>mmd_966</t>
  </si>
  <si>
    <t>LESVKAKALYSYEGSSDDDEELPFSEGDELTIVDRSDDWWKAEQAGGVVFIVPAAYLEVAEV</t>
  </si>
  <si>
    <t>mmd_967</t>
  </si>
  <si>
    <t>PDVPKFEAKFDFPGQEDDPSQT-LKKGDVVDLVRQEPGWSLVKKADGKEGWVPTNYMELYPP</t>
  </si>
  <si>
    <t>mmd_968</t>
  </si>
  <si>
    <t>MSEDYVIAKYDYEAQEDDPQELTIKENERLLLLDD-KWWWVVKNAANKVGFVPSNYVRRESP</t>
  </si>
  <si>
    <t>mmd_969</t>
  </si>
  <si>
    <t>SPKIFVVALYDFEGQGDDDGDLSFREGDRIKVLKKTGDWWTGELANGQKGSFPANYVRLE--</t>
  </si>
  <si>
    <t>mmd_970</t>
  </si>
  <si>
    <t>TSEQLVTALYDYTAAEDDDVELTFKAGDMIEVLEKPDLWWLGQLANGQIGLFPASYVVPS--</t>
  </si>
  <si>
    <t>mmd_971</t>
  </si>
  <si>
    <t>NFVYTAKALYSYQADDDDPNEISFEKGEILEVSDIEGKWWQAKKANGEVGIIPSNYVKLID-</t>
  </si>
  <si>
    <t>mmd_972</t>
  </si>
  <si>
    <t>STSYPGFVLKDYDASGDDDGELTLKEDEALRVFKR-YHWSYVIRATGERGWVPAWYVGKTFN</t>
  </si>
  <si>
    <t>mmd_973</t>
  </si>
  <si>
    <t>KKLQYCEAMYDYEARTDDDMEWGMVEGDRFVCVNRGSDG-WGDVARGVTKSVPANYIQEV--</t>
  </si>
  <si>
    <t>mmd_974</t>
  </si>
  <si>
    <t>VTCDVVQANYDFTGS-DDPHELSFKVGDIIQVHNRVNEWWEGSLARGRRGIFPSNYTEPISL</t>
  </si>
  <si>
    <t>mmd_975</t>
  </si>
  <si>
    <t>PPISVVKALYDYEAAADDPGELSIKEDEILDVYDKEDDWILVKSAKGKVGFVPGNYVEETSG</t>
  </si>
  <si>
    <t>mmd_976</t>
  </si>
  <si>
    <t>STSFPGFALKDYAAKGDDDGELTLVKDEALRVFKR-YHWSYVIKATGERGWVPAWYVGKAFS</t>
  </si>
  <si>
    <t>mmd_977</t>
  </si>
  <si>
    <t>GSFPQAKAIFDFVASSDDPHELSLSEGEVVTVVEPDDGWSKVRTADGKEGLVPASYIEIDGG</t>
  </si>
  <si>
    <t>mmd_978</t>
  </si>
  <si>
    <t>GAPLYGIVQYDFHAERDDPDELDAKAGEAIIVIAQSNEWFVAKPALGGPGLIPVSFIEIRDM</t>
  </si>
  <si>
    <t>mmd_979</t>
  </si>
  <si>
    <t>PVIAHVRALYKYQASNDDEDELSFEKDDKISVLEKMYDWWMGTLATGQEGIFPRNYVSPMSE</t>
  </si>
  <si>
    <t>mmd_980</t>
  </si>
  <si>
    <t>SGKKRVRALYDFSGESDDDDELSFRAGDEIVVLSEVDGWWLGELADGRRGLFPASYVELLSK</t>
  </si>
  <si>
    <t>mmd_981</t>
  </si>
  <si>
    <t>SAEQKGKMLYAFEANGDDDGEVSVSEGREVTILEPDDGWIKVRAAGYKEGLVPAAYVEIIAA</t>
  </si>
  <si>
    <t>mmd_982</t>
  </si>
  <si>
    <t>EVEAYAIALYDFPAQHDDADDLTFSEGDKIVVTRKSNDWWTGRVAGGREGIFPANFVDIKEP</t>
  </si>
  <si>
    <t>mmd_983</t>
  </si>
  <si>
    <t>APVETCTALYDYEAQADDHGDLSFSAGDVIEITQRTDEWWTGKVADGREGQFPGNYVQLN--</t>
  </si>
  <si>
    <t>mmd_984</t>
  </si>
  <si>
    <t>SKQPCARALYDFEAQNDDPGELSFKKGDIITLIRRVDNWYEGEIANGRIGIFPVSYVQVIVP</t>
  </si>
  <si>
    <t>mmd_985</t>
  </si>
  <si>
    <t>GLNEYYVALYRYDSTEDDTGDLSFNQGEVILITKK-EEWWTGCIAGNKSGIFPSNYVEKCNQ</t>
  </si>
  <si>
    <t>mmd_986</t>
  </si>
  <si>
    <t>PVEERYRCIYPYPPNSDDPDELELRVGDIIYVHKKFDGWYLGTNATGKTGLFPASFVEPI--</t>
  </si>
  <si>
    <t>mmd_987</t>
  </si>
  <si>
    <t>PPPFKVKALYDFAGQTDDEGDLSFREGDIIKVTKKTDDWWYGELANGAKGQFPANYVKKL--</t>
  </si>
  <si>
    <t>mmd_988</t>
  </si>
  <si>
    <t>PPGREARALYDFEARNDDEDELSFKKGDTLTVLEEVSGWLEAENANGKRGLVPAKYVELVIE</t>
  </si>
  <si>
    <t>mmd_989</t>
  </si>
  <si>
    <t>PEIKYAVALYDYAAQADDEGDLSFNVGDRIEIVEKTEDWWTGRLANGVEGVFPGNYVQET--</t>
  </si>
  <si>
    <t>mmd_990</t>
  </si>
  <si>
    <t>SKGEKVIALYDFEGRDDDDDDLSFKRGDILTVISKDEDWWTARNADGKRGLIPVNYVQKYDE</t>
  </si>
  <si>
    <t>mmd_991</t>
  </si>
  <si>
    <t>PKVPKVKALYDYEAQGDDDDELSISEGDIISVIEKDDGWTEIELANGKKGLVPTNYIEII--</t>
  </si>
  <si>
    <t>mmd_992</t>
  </si>
  <si>
    <t>DKPARAKALYDYRAASDDPEEVSFAEGDTFDVVDNSGKWWEVRKACGSTGVAPANYLQLVG-</t>
  </si>
  <si>
    <t>mmd_993</t>
  </si>
  <si>
    <t>QGRKRVVALHDFAAGSDDTDELSFRAGDVIVVLSEVLGWWMGE-ADGKRGLFPTTYTEVINS</t>
  </si>
  <si>
    <t>mmd_994</t>
  </si>
  <si>
    <t>SQEPRARALYDFAGQEDDAGELSLRKGEIVEILEKDEGWWLAKKADGEEGWAPSNYLEEEPE</t>
  </si>
  <si>
    <t>mmd_995</t>
  </si>
  <si>
    <t>SPRKRARVKYNYEAQLDDDEELDLVKGEIVLIIEKSDGWWEGETANGRIGWFPSNFVEYIEE</t>
  </si>
  <si>
    <t>mmd_996</t>
  </si>
  <si>
    <t>EESEAATVLYDFDGTGDDEDELSVQEGEQVTVLDDEDEWWKVRDAAGLEGVVPAAYLK----</t>
  </si>
  <si>
    <t>mmd_997</t>
  </si>
  <si>
    <t>PPLCQATALYAYTITDDDAGDLELQPNDHVNVTEYMNEWWKGRSATGQEGIFPRSYVKVTEE</t>
  </si>
  <si>
    <t>mmd_998</t>
  </si>
  <si>
    <t>SGKPQCKALYDFEMEPDDEEEGTFRKGDVIVVLRRVDNWAEGELADGRIGIFPASFVEINSD</t>
  </si>
  <si>
    <t>mmd_999</t>
  </si>
  <si>
    <t>PAVQYVVALYDFEAQADDDGDLEFRAGDRIEVVERTTDWWTGRIANGRQGVFPGNYVQDA--</t>
  </si>
  <si>
    <t>mmd_1000</t>
  </si>
  <si>
    <t>KKLKYVEALYDYTAQSDDDAEHSMAEGDRFVLIKEDGGWWEVEKAGGVVKSVPANYVQIVG-</t>
  </si>
  <si>
    <t>mmd_1001</t>
  </si>
  <si>
    <t>ARVEQYVVICAFIPQLDDPDELPLSNGEVVDVVQKYLGWALVIKADGEKGVVPRSCLELENR</t>
  </si>
  <si>
    <t>mmd_1002</t>
  </si>
  <si>
    <t>FNATKAKALYAYTGGSDDADELPLAEGDEVVIVDRSDDWWKVEQAGGVVFIVPAAYLELVED</t>
  </si>
  <si>
    <t>mmd_1003</t>
  </si>
  <si>
    <t>EPGRPARALYDFEGKADDFRELSFEAGDEFEVVKELLGYSLLHNATGEQGLVPRSYYTFTSD</t>
  </si>
  <si>
    <t>mmd_1004</t>
  </si>
  <si>
    <t>DEGLVAIAAYDYDAAEDDENEISFDEGDQITHIEKVDDWWQGTCADGQYGLFPANYVELPE-</t>
  </si>
  <si>
    <t>mmd_1005</t>
  </si>
  <si>
    <t>PKKPTAKALYDFSSQQDDSNELSIRAGEIVQIVSKEGGWWLCMNATSAQGWTPEAYLEEQVA</t>
  </si>
  <si>
    <t>mmd_1006</t>
  </si>
  <si>
    <t>PAVQYVVALYDFAAQADDDGDLEFNAGDRIELVERTEDWWTGRLANGRQGVFPGNYVQEA--</t>
  </si>
  <si>
    <t>mmd_1007</t>
  </si>
  <si>
    <t>TSPTKAVVKYNYEAQEDDEDELSLVKGEYILVLEKSSGWWKGRTANGKTGWFPSNYVQEVEY</t>
  </si>
  <si>
    <t>mmd_1008</t>
  </si>
  <si>
    <t>QILEKVIALYPYTAQEDDEDELSFRKGDVINVLDQEDDWWKGELANGVVGLFPSNYVEPLPS</t>
  </si>
  <si>
    <t>mmd_1009</t>
  </si>
  <si>
    <t>PVLVQAKALWDYNGEDDDPGDLSFRAGDIIDIIEEMNDWWTGRVANGKEGVFPSNYVEKLQD</t>
  </si>
  <si>
    <t>mmd_1010</t>
  </si>
  <si>
    <t>PARKRVRAIYAYNAQSDDDGELELRVGDIVTVLEEIDGWYRGE-ANGRVGMFPANYVEPIPD</t>
  </si>
  <si>
    <t>mmd_1011</t>
  </si>
  <si>
    <t>PDPALARCKCTFIPSMDDPDELSLQNDELVRVMAEYDGWALVQKAGGEQGMVPRSCLERGPG</t>
  </si>
  <si>
    <t>mmd_1012</t>
  </si>
  <si>
    <t>PARVRVRAIYAYAAEEDDPDELELRVGDIVTVLEEIDGWYYGELANGRVGMFPANYVEPIPE</t>
  </si>
  <si>
    <t>mmd_1013</t>
  </si>
  <si>
    <t>PVQPIVYAKYDYAASGDDSDELSAKAGDVVKLLETVDGWVYGRNATGQVGIIPLSYLDPIVP</t>
  </si>
  <si>
    <t>mmd_1014</t>
  </si>
  <si>
    <t>KPKIMAKVLYDFAGQKDDENELSIKAGDLIEIVQKENGWWLAKNAAGGQAWLPAAYVEEQAP</t>
  </si>
  <si>
    <t>mmd_1015</t>
  </si>
  <si>
    <t>RNVKIVVAKYDYKAQNDDEHELTIQKGEILEVLDDSSNWWKVRNASGQVGYVPSNYVKRVNQ</t>
  </si>
  <si>
    <t>mmd_1016</t>
  </si>
  <si>
    <t>EELFLVIAKHDFNETDDDPSQLSFKKGDILRVISKDEGWWDAILADGRRGWKPSNYVEEYID</t>
  </si>
  <si>
    <t>mmd_1017</t>
  </si>
  <si>
    <t>GPNLCARVQFDFEAQEDDQNELELVEGELVEMIEQYDGWWLGIRAGGPEGLAPSNYLELHPV</t>
  </si>
  <si>
    <t>mmd_1018</t>
  </si>
  <si>
    <t>DARKQAVALYDYDARTDDPEDLSFKKGEILDVLDDSEDWWEVRKATGSEGYVPSNYVAREKS</t>
  </si>
  <si>
    <t>mmd_1019</t>
  </si>
  <si>
    <t>DEICEAQILHSFTATVDDPDEISVTAGTTVTVLNLSDEWIYIRNAT-QSGFVPVTNVKIPLE</t>
  </si>
  <si>
    <t>mmd_1020</t>
  </si>
  <si>
    <t>S--LRYRALYPFEARADDEDELSFEEGLILKAPSKVDDWLPGELATGKSGLFPKNYVEEINP</t>
  </si>
  <si>
    <t>mmd_1021</t>
  </si>
  <si>
    <t>EPGTLARVLHDLKAQLDDDEELDLTKGQYVVVTEIYDFWCLGQSAQGREGAFPLVCISYVEI</t>
  </si>
  <si>
    <t>mmd_1022</t>
  </si>
  <si>
    <t>GSFPKAKVIYDYEASSDDPFEVSVSEGETVTVLEPDDGWVKVRSAAGKEGLVPASYIEFLPE</t>
  </si>
  <si>
    <t>mmd_1023</t>
  </si>
  <si>
    <t>DVRPYGIALYDFPGEHDDAGDLALKEGDIVYLLRAVNEWLEGEIATGRQGMFPANFVDIKVP</t>
  </si>
  <si>
    <t>mmd_1024</t>
  </si>
  <si>
    <t>PVRKRVRAIYPYAAREDDPDELELRVGDIVFVLEEIDGWYYGENATGQVGMFPANFVEPIPP</t>
  </si>
  <si>
    <t>mmd_1025</t>
  </si>
  <si>
    <t>KKQKYGQVLYDFVAQGDDDDEVSMAVGDEVVIINDTKEWWMVRRANGVEKSVPSSYIQVVGF</t>
  </si>
  <si>
    <t>mmd_1026</t>
  </si>
  <si>
    <t>TSLELATALYDYESQVDDPGDLSFKAGDTIEVLEK-DDWWRGRLANGKIGIFPASYVQVLGP</t>
  </si>
  <si>
    <t>mmd_1027</t>
  </si>
  <si>
    <t>PAASYVVALYDFAAQADDEGDLEFRAGDRIEVVERTDDWWTGRIAGGRQGVFPGKLGQEAF-</t>
  </si>
  <si>
    <t>mmd_1028</t>
  </si>
  <si>
    <t>DGIGQARVRFDFTPRSDDSDEIAVNAGDSVRVLRMDNEWVMVRDATEQSGIVPAGWLEIY-D</t>
  </si>
  <si>
    <t>mmd_1029</t>
  </si>
  <si>
    <t>PAKVDARAIWDWESEDDDPNDLLFHAGEIIEIVAETNDWWTGRFAAGKQGLFPAIYVEKLPQ</t>
  </si>
  <si>
    <t>mmd_1030</t>
  </si>
  <si>
    <t>TPRYRSRALYDYDAQIDDPNGLSFRKGEILEILSMDAPWWQARKAGGRRGIIPSNYVKILS-</t>
  </si>
  <si>
    <t>mmd_1031</t>
  </si>
  <si>
    <t>SCIEQVTALYDYKGE-DDEGDLSFKKGDIIEVLEQ-DDWWKGELANGKIGWFPKSYVKPL--</t>
  </si>
  <si>
    <t>mmd_1032</t>
  </si>
  <si>
    <t>PVICRCVALYRR-RN-DDEEDCSFAEGDIIEIYEYQNKWKGRNPATGQEGWFPKNYVKKVGT</t>
  </si>
  <si>
    <t>mmd_1033</t>
  </si>
  <si>
    <t>HPNDTVATLWAYQPRADDDDEFSLERGDMLKVVGIWDGWATVVRAEGAEVWEARRSEQRDSG</t>
  </si>
  <si>
    <t>mmd_1034</t>
  </si>
  <si>
    <t>PPIAQARALYDYTRQTDDDEELSFPEDAQLDVYDTSDDWILVGLAKGEYGFAPANYIELTDG</t>
  </si>
  <si>
    <t>mmd_1035</t>
  </si>
  <si>
    <t>APGGRFIALYDYTAEGDDEGELSLKEGEVVEILEK-DGWWFVRNADGEEGWVPSSYLEPLDE</t>
  </si>
  <si>
    <t>mmd_1036</t>
  </si>
  <si>
    <t>PPGPVVVALYDYEAQDDDEDELSFKEGDILTVLDKSDDWWYAELANGKEGLVPSNYVKEL--</t>
  </si>
  <si>
    <t>mmd_1037</t>
  </si>
  <si>
    <t>SPEGQARALYDYTSQDDDDDEVSLREGEIVEILEKDGGWWFIKNADGEEGWVPSSYLEELDR</t>
  </si>
  <si>
    <t>mmd_1038</t>
  </si>
  <si>
    <t>SPGKVYKVTTSYKAQLDDPDELDLTVGEVVEVVEIYDGWCLAITASGREGVVPLYCLSKVEG</t>
  </si>
  <si>
    <t>mmd_1039</t>
  </si>
  <si>
    <t>HFARIEAIRRPFVPTMDDDDEMAVTPGDRVRVLGRWDGWAYAEKAEGARGLIPIDCLRMSEE</t>
  </si>
  <si>
    <t>mmd_1040</t>
  </si>
  <si>
    <t>SVIDKVRALYPYTAQNDDEDELSFKKGDIITVLEKDEGWWRGELANGKVGWFPSNYVEELSS</t>
  </si>
  <si>
    <t>mmd_1041</t>
  </si>
  <si>
    <t>GLGEYYVALYPYQSTEDDPGDLSFNAGETILVTKK-EDWWTGQIAGDRTGIFPSNYVQKCDV</t>
  </si>
  <si>
    <t>mmd_1042</t>
  </si>
  <si>
    <t>PPIKVIKALYDYEAQSDDPGELSFSEGEFFYVVGE-DEWYLASNARGKQGMVPKSYFEEIDR</t>
  </si>
  <si>
    <t>mmd_1043</t>
  </si>
  <si>
    <t>NTGRVCVAIYDYEAADDDKDEVTFCEGDLIVNCNAVDDWMTGRVARGNWGMLPANYVEVVE-</t>
  </si>
  <si>
    <t>mmd_1044</t>
  </si>
  <si>
    <t>DEGEAAHALYNFTATGDDEGELSVAEGTQLHVLEDRDAWWKCRDADGAEGVVPASYLESV-E</t>
  </si>
  <si>
    <t>mmd_1045</t>
  </si>
  <si>
    <t>DGGLRAIVTYDYEAAEDDDNEIDLVEGEIVTDIEQLDGWWSGTNAHGESGLFPANYVELIED</t>
  </si>
  <si>
    <t>mmd_1046</t>
  </si>
  <si>
    <t>GSEPRAKVLYDFEAESDDNDEISVSEGEVVTILEDDDGWWKVRAAAGKEGLVPASYLEFLPG</t>
  </si>
  <si>
    <t>mmd_1047</t>
  </si>
  <si>
    <t>FESVKAKALYSYTGGNDDADELPFAEGDELSIIDRSEDWWKAEQADGVVFIVPAAYLEIVED</t>
  </si>
  <si>
    <t>mmd_1048</t>
  </si>
  <si>
    <t>SNKKLVVALYDYEAREDDEGDLSLKKGDQLTVLDDSNDWWKVRNASGQEGYVPSNYVAPVNS</t>
  </si>
  <si>
    <t>mmd_1049</t>
  </si>
  <si>
    <t>STQPHAIALYDFDTQHDDPGDLSFKKGDIIYLIRKIDEWYRGRIAGGREGIFPINYVQIKVP</t>
  </si>
  <si>
    <t>mmd_1050</t>
  </si>
  <si>
    <t>DSGLRARALYDYQAADDDEDEISFDPGDIITEIDQVDGWWQGTAADGKYGLFPANYVELI--</t>
  </si>
  <si>
    <t>mmd_1051</t>
  </si>
  <si>
    <t>PILHYARAMYMYQAAIDDPEELSFGKGDILAILRLQDGWWEAEVAGGRGGLVSNYLLAC---</t>
  </si>
  <si>
    <t>mmd_1052</t>
  </si>
  <si>
    <t>RSKRTVKALYSYRAQRDDDDELSFCKGAIIENVINEDGWWRGDYAGGKTCLFPANYVEEIDI</t>
  </si>
  <si>
    <t>mmd_1053</t>
  </si>
  <si>
    <t>APGEVYVVIQDYNAESDDDDELSVKKGEVVQVLEKHSGWALVRKASGRKGWVPASFLRPAD-</t>
  </si>
  <si>
    <t>mmd_1054</t>
  </si>
  <si>
    <t>TQVFYAVVQHDFVAERDDPDELDAKAGDPIIVVADSNEWFVAKPALGGPGLIPASFVWVRDP</t>
  </si>
  <si>
    <t>mmd_1055</t>
  </si>
  <si>
    <t>KEEKKGKMLYAFEASGDDDGELTVQDGRDVVLLEPDDGWVKVRAAGYKEGLVPASYVEFTTV</t>
  </si>
  <si>
    <t>mmd_1056</t>
  </si>
  <si>
    <t>KKLKYVEALYDYTAQSDDDAEHSMAEGERFVLVKSDGGWMEVDKAGGITKSVPANYVQEV--</t>
  </si>
  <si>
    <t>mmd_1057</t>
  </si>
  <si>
    <t>GAMVYGVVLYDFEAERDDADELEAKRGEAIIVVAQSNEWFVAKPALGRPGLIPVSFVEIHDT</t>
  </si>
  <si>
    <t>mmd_1058</t>
  </si>
  <si>
    <t>AGGPAAIALYDYEAAEDDDNEISLREGERITQIEEVDGWWSGTNADGESGLFPSNYVELVEG</t>
  </si>
  <si>
    <t>mmd_1059</t>
  </si>
  <si>
    <t>PPVSYVIALYDFTAQADDDGDLSFKTGDRIEVVERTTDWWKGKIANGRQGVFPGNYVRDV--</t>
  </si>
  <si>
    <t>mmd_1060</t>
  </si>
  <si>
    <t>PVRRVVIALYDYKARDDDPSGLSFRKGDIMEVLSKDEGWWQARHATGKRGLIPSNFVAKESS</t>
  </si>
  <si>
    <t>mmd_1061</t>
  </si>
  <si>
    <t>mmd_1062</t>
  </si>
  <si>
    <t>GQGIVAVVLYDYEATEDDDNEMNLVEGEYIEQIEEIDGWWSGVGAGGKSGLFPANYVEIVEQ</t>
  </si>
  <si>
    <t>mmd_1063</t>
  </si>
  <si>
    <t>QTPKVVRALYDFTGSEDDPGELSFKEGDIIRVLDRVYEWWKGELARGRTGIFPVNYVEPIPD</t>
  </si>
  <si>
    <t>mmd_1064</t>
  </si>
  <si>
    <t>SSQPCARALYDFEAQNDDPGELSFKKGDIITLIRKVDNWYEGELANGKIGIFPASYVEVITP</t>
  </si>
  <si>
    <t>mmd_1065</t>
  </si>
  <si>
    <t>IVNQKAVALYDFVAENDDDDELSFQEGDIVFIFAKHEGWLVAEIARDKTGWIPEEFAEYLDP</t>
  </si>
  <si>
    <t>mmd_1066</t>
  </si>
  <si>
    <t>SGAPRAVALYNFDGEEDDAGDLPFKKGDVITILKKSQDWWTGRVANGKEGIFPANYVELV--</t>
  </si>
  <si>
    <t>mmd_1067</t>
  </si>
  <si>
    <t>EGVARAIALYDFNAVQDDSGDLSFKKGDVITITEKSTTWWTGKVADGREGIFPANFVEVV--</t>
  </si>
  <si>
    <t>mmd_1068</t>
  </si>
  <si>
    <t>RFPVTVRAIWAYNGREDDKRDLSFAEGELIECVLEKNDWWLGRLARGKEALFPSNHVELIAP</t>
  </si>
  <si>
    <t>mmd_1069</t>
  </si>
  <si>
    <t>PTVARARALYRYQASDDDNRDLSFEKDDIIAVLEYMNDWWMGLNAGEQEGIFPRNYVLVESE</t>
  </si>
  <si>
    <t>mmd_1070</t>
  </si>
  <si>
    <t>DPNTILVVLYDFDACDDDDNDLSVKRGEFVTVLNR-DDWFWVRRADGQEGFIPSAFVVPADV</t>
  </si>
  <si>
    <t>mmd_1071</t>
  </si>
  <si>
    <t>SIPKRAKVKYNYKPQLDDDDELELTKGAIVTVTEKCDGWFRGQTASGRTGVFPGNYVQEVEG</t>
  </si>
  <si>
    <t>mmd_1072</t>
  </si>
  <si>
    <t>KSEPRGKMMYAYQAGGDDADEVTVQEGDDVTILEPDGGWMRVR-AGSQEGLVPAAYVELAPA</t>
  </si>
  <si>
    <t>mmd_1073</t>
  </si>
  <si>
    <t>SAMYKAKALYAYGADDDDPNEISFTKGEIMEIVDKQGKWWQAKKADGTVGIAPSNYLQII--</t>
  </si>
  <si>
    <t>mmd_1074</t>
  </si>
  <si>
    <t>FTQYKAKACYAYTAGNDDPDELSFAEGDEVSIIDKSEEWWKTEKADGVVFIAPAAYLEIVED</t>
  </si>
  <si>
    <t>mmd_1075</t>
  </si>
  <si>
    <t>AKGPSAIAEYDYEAGEDDDNELTFAEGDKIIDIEFVDDWWLGELATGEKGLFPSNYVSLQN-</t>
  </si>
  <si>
    <t>mmd_1076</t>
  </si>
  <si>
    <t>STEPLFKAIEDFRMEPDDDEDG-FRKGEVIIGLRRVDNWAEGRLADSRIGIFPLAFVWINDL</t>
  </si>
  <si>
    <t>mmd_1077</t>
  </si>
  <si>
    <t>KAQKKGQVLYDFMAQGDDDDEVTVAVGDDVIIIDDTKEWWQVRRANGKEGVVPSSYIEVTGS</t>
  </si>
  <si>
    <t>mmd_1078</t>
  </si>
  <si>
    <t>PPGGKARALYDFTAQDDDEDELSIKEGEILTILEKDDGWWLARNANGEEGWVPSSYLKILDE</t>
  </si>
  <si>
    <t>mmd_1079</t>
  </si>
  <si>
    <t>PKGPTVKALYDYEAQQDDDDELTFKEGDIITNVDKKDGWWQGTLANGKTGLFPANYVEPI--</t>
  </si>
  <si>
    <t>mmd_1080</t>
  </si>
  <si>
    <t>TSLGKARVLYDYEAQNDDDDELSLKVGDIVEVLSKIDNWWEGELANGKVGIFPSNYVEVLEP</t>
  </si>
  <si>
    <t>mmd_1081</t>
  </si>
  <si>
    <t>KKLPYVKALYDYEAQDDDDDEVSFKEGDIIVLVKGDDGWWEEDGAGGKKGMLPANYVEEI--</t>
  </si>
  <si>
    <t>mmd_1082</t>
  </si>
  <si>
    <t>PEKPMYKAKYAFEGQEDDGEMS-LKKDDVVELVEKDDGWWLVKKAGGAEGWAPNNYLELVPP</t>
  </si>
  <si>
    <t>mmd_1083</t>
  </si>
  <si>
    <t>GVGLIVRALWSWYDGADDKDELMFPEGAEITEVENINDWFWGTYAAGAKGLFPGNYVRVVGE</t>
  </si>
  <si>
    <t>mmd_1084</t>
  </si>
  <si>
    <t>AQNEYATALYDYESEDDDPGDLSFEAGSVILVTAKSEEWWTGRIAEGRTGLFPANYVKLL--</t>
  </si>
  <si>
    <t>mmd_1085</t>
  </si>
  <si>
    <t>AEGHTATALYDYEAAEDDDNELSFPENAIITNIEFPDDWWHGEYAQGKKGLFPAAYTKLND-</t>
  </si>
  <si>
    <t>mmd_1086</t>
  </si>
  <si>
    <t>SPGKVYIVTQSYKAELDDDDELSLEEGEVVEVLEVYDGWCLARNASGREGVVPMSCLEPADG</t>
  </si>
  <si>
    <t>mmd_1087</t>
  </si>
  <si>
    <t>DPGGVLVVNHDFTPRVDDGDELSVNRGDKVRLLKMV-DWVFVRDATERKGIIPFPFLRWYAD</t>
  </si>
  <si>
    <t>mmd_1088</t>
  </si>
  <si>
    <t>EFPYRAKALYSYEADDDDANEISFEKGEILEVSDISGRWWQAKKANGETGIAPSNYLQLI--</t>
  </si>
  <si>
    <t>mmd_1089</t>
  </si>
  <si>
    <t>PVIAQARALYDYAANDDDAEDLSFEKGDIIEVLEYENDWWRGRLATGREGIFPRNYVEVLPA</t>
  </si>
  <si>
    <t>mmd_1090</t>
  </si>
  <si>
    <t>EEFFLVIAKFDFTGTDDDPSALSFKKGDIIQVLSKLPGWWDGILADGRRGWFPSNYVEEINE</t>
  </si>
  <si>
    <t>mmd_1091</t>
  </si>
  <si>
    <t>SKEPQARVLYDYEADEDDDNELSLREGEIITIIEQDGGWWGGTNATGLEGIFPSNYVEEI--</t>
  </si>
  <si>
    <t>mmd_1092</t>
  </si>
  <si>
    <t>QGTTKYRALFECEARSDDEDELSFQPGDVILVFQGHEGRRAGQIARDKVGWFPEAFAEPIAP</t>
  </si>
  <si>
    <t>mmd_1093</t>
  </si>
  <si>
    <t>GGEKKGKMLYAFQAQGDDEDEVTVAVGDEVVILDPDKEWWMVRRANGKEGVVPSSYVEATGT</t>
  </si>
  <si>
    <t>mmd_1094</t>
  </si>
  <si>
    <t>IVNQKYRALYDFVAENDDDDELSFQEGDIVFIFYKHEGWLVAEIARDKTGWIPEEFASYLEP</t>
  </si>
  <si>
    <t>mmd_1095</t>
  </si>
  <si>
    <t>PPIKVVKALYDYEAQSDDEEELSFKEGEILDVYDDSDDWVLAKCAKGQFGLVPANYVEEQTE</t>
  </si>
  <si>
    <t>mmd_1096</t>
  </si>
  <si>
    <t>DKAVAAKALYDYSASTDDPEELSFAEGDILTVVDRSEDWWKVEKAGGKIFLVPAAYLELSGS</t>
  </si>
  <si>
    <t>mmd_1097</t>
  </si>
  <si>
    <t>HPGDKVATLWAYQPRADDGDEFELERGDMLKIVGIWDGWATGVRAEADEWYEKHHKQRDSGV</t>
  </si>
  <si>
    <t>mmd_1098</t>
  </si>
  <si>
    <t>AGGPTAIALYDYEAAEDDDNEISLREGERITDIEEVDGWWSGVNADGERGLFPSNYVELVEG</t>
  </si>
  <si>
    <t>mmd_1099</t>
  </si>
  <si>
    <t>PVCTRVRAAHSFEARQDDPHELMFEVGDVIQVHDRGYGWWEGTLAKGRTGIFPVNYTEPNVA</t>
  </si>
  <si>
    <t>mmd_1100</t>
  </si>
  <si>
    <t>KKLEKVIAKYDFEGTDDDPSDLPFKRGDILTVISKDEQWWTARNADGRRGWIPVPYVQKYDD</t>
  </si>
  <si>
    <t>mmd_1101</t>
  </si>
  <si>
    <t>FGSLYAIVLYDFHAERDDPDELEAKAGESLVIMAHSNEWFIAKPALGGPGLIPVSFVEIRDI</t>
  </si>
  <si>
    <t>mmd_1102</t>
  </si>
  <si>
    <t>KNKIMAKVLYDFAGQKDDEDELSIKAGDLIEIVQKENGWWLAKNAGGGQAWVPAAYVEEQAA</t>
  </si>
  <si>
    <t>mmd_1103</t>
  </si>
  <si>
    <t>SEPKQVRALYDFEGQEDDEDELSFKAGDVITVLDRVDGWWEGELANGRRGLFPANYVELLSA</t>
  </si>
  <si>
    <t>mmd_1104</t>
  </si>
  <si>
    <t>LPPGIYRALYAFEPEGDDTAEMALEEEDIVHVVGRGVVGWVVERAEGGHALVPRSYLELVSA</t>
  </si>
  <si>
    <t>mmd_1105</t>
  </si>
  <si>
    <t>QPGTEVVALYDFEGQSDDEEDLPFKKGEILTILNKDDNWYLARNAKGQEGMIPANYVEERDE</t>
  </si>
  <si>
    <t>mmd_1106</t>
  </si>
  <si>
    <t>PKEPQFKALYDFQGQTDDSGELSLKKDEIIYVTQKENGWWLAKRAGSASGWAPAAYLEEVKQ</t>
  </si>
  <si>
    <t>mmd_1107</t>
  </si>
  <si>
    <t>HFADTESIRRPFVPRADDGDEMAVTPGEMVRVLRRWDGWAYAENAEGRRGLVPIDCLQRDEE</t>
  </si>
  <si>
    <t>mmd_1108</t>
  </si>
  <si>
    <t>ETHPQARVIFDFPPSSDDPFELAVSEGEVVQIVREDDGWVKVIDADGGKGLVPASYIEIIGP</t>
  </si>
  <si>
    <t>mmd_1109</t>
  </si>
  <si>
    <t>VLLEQYVSIADYKKE-DDDDEISLEKGKVVEVIEKNLGWWLVKSADGEEGWAPAMYLEKVDG</t>
  </si>
  <si>
    <t>mmd_1110</t>
  </si>
  <si>
    <t>SPGKVYVVIQSYEAVLDDPDELSLTPGDVVLVVEVYDGWALARNASGAEGVVPLACLGP-P-</t>
  </si>
  <si>
    <t>mmd_1111</t>
  </si>
  <si>
    <t>PNTRRVRALYDYQATDDDNSSLSFEKGDIIEVLSKLEGWWDGLLAGEERGWFPSNYVSPVSE</t>
  </si>
  <si>
    <t>mmd_1112</t>
  </si>
  <si>
    <t>PVGRRVRALYDFEAETDDEDELSLREGDILLVLERQCGWLLGELANGRSGLFPESYVEFLPN</t>
  </si>
  <si>
    <t>mmd_1113</t>
  </si>
  <si>
    <t>SEPKQVRALYDFEGQEDDEDELSFKKGDIITVLDRVDGWWEGELANGRIGLFPANYVELLSE</t>
  </si>
  <si>
    <t>mmd_1114</t>
  </si>
  <si>
    <t>PRVPKYEAAFDFPGQGDDPSQLPLKKGDVVDIVRKEPGWSLVKLADGEEGWVPTNYMHLYNP</t>
  </si>
  <si>
    <t>mmd_1115</t>
  </si>
  <si>
    <t>GSEPKAKVLYDFEAESDDNDEITVYENDVVTILEPDDGWWKVRTASGKEGLVPAAYLEINKG</t>
  </si>
  <si>
    <t>mmd_1116</t>
  </si>
  <si>
    <t>EVGRPARALYDFEGKEDDYRELSFKAGDELWILKELGGWSLAYNARGEVGLVPESYYTFTAD</t>
  </si>
  <si>
    <t>mmd_1117</t>
  </si>
  <si>
    <t>SPGKRAKVKYDYKAQLDDDEELDLVEGEIVEVLEILDGWCRGETAQGREGIFPSSFLEKIDE</t>
  </si>
  <si>
    <t>mmd_1118</t>
  </si>
  <si>
    <t>PPSEIFQALYDYDARDDDPEDLSFKKGEHLEILSKDQDWWRARNATGRTGYIPSNFVAKLKS</t>
  </si>
  <si>
    <t>mmd_1119</t>
  </si>
  <si>
    <t>EHISVVKALYDYEAAADDPGELSIKEDEILLVFDKEDDWILVQSAKGKAGFVPGNYVEEASG</t>
  </si>
  <si>
    <t>mmd_1120</t>
  </si>
  <si>
    <t>PEQEKAKMLYNFTADGDDEGELSVAEGRELLVLEPDDSWWKVRNAHYKEGVVPAQYVELTTP</t>
  </si>
  <si>
    <t>mmd_1121</t>
  </si>
  <si>
    <t>AQGEWAEALYDYDSGEDDAGDLKIKENQRVLVTERTSDWWTGEVADGKKGLFPASYVKLL--</t>
  </si>
  <si>
    <t>mmd_1122</t>
  </si>
  <si>
    <t>SVVDKVIALYPYTAQNDDEDELSFKKGDVITVLSKDEGWWEGELANGKVGLFPSNYVEPLSS</t>
  </si>
  <si>
    <t>mmd_1123</t>
  </si>
  <si>
    <t>QSGESLVVVSAYTPIADDSDEIQLEVGDQVKVKTVFRGWCQGTNATGCDGVFPLACLDPSGS</t>
  </si>
  <si>
    <t>mmd_1124</t>
  </si>
  <si>
    <t>SPPTQVKALYDFKGEEDDEGDLSFKKGDIITVLDRVDNWWEGELANGRIGIFPANFVEVL--</t>
  </si>
  <si>
    <t>mmd_1125</t>
  </si>
  <si>
    <t>SPEKVIKALYSYQAQNDDADELSFQEGEFLYVVDE-DEWYKARNARGQEGMVPKNYFEEVDR</t>
  </si>
  <si>
    <t>mmd_1126</t>
  </si>
  <si>
    <t>EPGTRARVLHNFATTVDDDELSSLVKGEYVVIHEKDDGWW-GGKAQGQVGKFPSNHVKKVEI</t>
  </si>
  <si>
    <t>mmd_1127</t>
  </si>
  <si>
    <t>NFRYTAKALYSYDADPDDIYEISFEQDEILEVDDIEGRWWKAKRANGQVGIIPSNYVKLIDT</t>
  </si>
  <si>
    <t>mmd_1128</t>
  </si>
  <si>
    <t>PAPETVTALYDYQAQADDEGDLSFPAGAVIEIVERTAEWWTGRYANGQQGVFPGNYVQLNK-</t>
  </si>
  <si>
    <t>mmd_1129</t>
  </si>
  <si>
    <t>mmd_1130</t>
  </si>
  <si>
    <t>PPPFRVKALYDFSPQTDDDGDLGFLEGDIIEVLETTTDWWKGELARKCTGYFPNNFVEDL--</t>
  </si>
  <si>
    <t>mmd_1131</t>
  </si>
  <si>
    <t>LRSDQAVALFTFDADQDDEGDLGFKKGEIITILKRTADWWTGRIAGDRVGIFPSNYVDAS--</t>
  </si>
  <si>
    <t>mmd_1132</t>
  </si>
  <si>
    <t>PQGEWAEVLYDYDSGEDDAGDLVIEAGERVLVTEKSSDWWTGQIAEGKSGLFPASYVKLL--</t>
  </si>
  <si>
    <t>mmd_1133</t>
  </si>
  <si>
    <t>PIIYRTRALYAYESTRDDPEELSFSKNSILHVNSKEGDWY-GAEADGKKGFVPKNYIEVFDA</t>
  </si>
  <si>
    <t>mmd_1134</t>
  </si>
  <si>
    <t>KSLPQAKALYDYEAQGDDDDEVSISEGDTISLVEEDDGWWEIKGASGKKGLVPTSYIEII--</t>
  </si>
  <si>
    <t>mmd_1135</t>
  </si>
  <si>
    <t>TEEVYVIAKYDYIAQGDDDQELTLKKNERLVLLDDSSHWWKVRNAR-QSGFVPSNYVKKEKP</t>
  </si>
  <si>
    <t>mmd_1136</t>
  </si>
  <si>
    <t>EGVARAIALYNFDAVEDDAGDLSFKKGDVITITKKSDDWWTGKVANGREGIFPANFVELV--</t>
  </si>
  <si>
    <t>mmd_1137</t>
  </si>
  <si>
    <t>PVICQCTALYKYAGN-DDEEDLSFAKGDIIEVYEQQNKWKGRNPANGQEGWFPKNYVKKVGT</t>
  </si>
  <si>
    <t>mmd_1138</t>
  </si>
  <si>
    <t>GGGIRALVQYDYEKAEDDDNEIELREGEYVTDIDMVDDWWLGVNARGERGLFPSNYVELVED</t>
  </si>
  <si>
    <t>mmd_1139</t>
  </si>
  <si>
    <t>PAREYVEALYAFDPQQDDDGDLALQPGDKVYVLEKPSEWYKGRSANGQVGMFPANYVKPAFS</t>
  </si>
  <si>
    <t>mmd_1140</t>
  </si>
  <si>
    <t>EDVKIVIVKYDYKAQNDDEKELTIQKNERLTLLDD-RNWWKVRNAAGNVGYVPSNIVKRENF</t>
  </si>
  <si>
    <t>mmd_1141</t>
  </si>
  <si>
    <t>ATVSKVRALYDLQSYDDDPDELSFRKGDVITVLESVYDWWRGSLARGKTGIFPLNYVTPIVD</t>
  </si>
  <si>
    <t>mmd_1142</t>
  </si>
  <si>
    <t>PAPETVTALYDYAAQADDEGDLSFRAGDVIEIIQRTAEWWTGRLANGKTGQFPGNYVQLN--</t>
  </si>
  <si>
    <t>mmd_1143</t>
  </si>
  <si>
    <t>KKHKYGQVLYDFMAQGDDDMEWTVAVGDEVIIINDTKEWWNVRRANGVEGSVPSSYIEVTGF</t>
  </si>
  <si>
    <t>mmd_1144</t>
  </si>
  <si>
    <t>GSGEWYVALYDFEAVEDDPGDLAFNAGDTILVLEK-NEWWRGRCAGGREGIFPANYVQKLDA</t>
  </si>
  <si>
    <t>mmd_1145</t>
  </si>
  <si>
    <t>PAAETVTALYDYEAQADDEGDLSFRAGDVIEIVTRTAEWWTGKIANGKQGQFPGNYVQLN--</t>
  </si>
  <si>
    <t>mmd_1146</t>
  </si>
  <si>
    <t>RSKVRVRAVWSWGPESDDKGDLQFHAGEVIEIVAETNSWWTGRLARRAQGVFPSNFVEKLPQ</t>
  </si>
  <si>
    <t>mmd_1147</t>
  </si>
  <si>
    <t>KALPRYRALYDYEAQDDDADEVSIKEGDIIEIVQKIDGWWTAKSARGKQGMLPANYVEEI--</t>
  </si>
  <si>
    <t>mmd_1148</t>
  </si>
  <si>
    <t>PVIKRAVALYRY-AQADDAGDCSFRAGDRIEIHEYMNDWWTGRLANGVEGVFPGNYVQVEQD</t>
  </si>
  <si>
    <t>mmd_1149</t>
  </si>
  <si>
    <t>ALNEQAIALYTYKGEQDDVGDLSFNQGEVIDITKKTETDDTGRIANGKTGIFPANYVELI--</t>
  </si>
  <si>
    <t>mmd_1150</t>
  </si>
  <si>
    <t>PPKPTAKVLYDFQGNRDDEDELTIDAGQIIEIVQKENGWWLAKNAPEGQAWVPAAYVEEQAA</t>
  </si>
  <si>
    <t>mmd_1151</t>
  </si>
  <si>
    <t>GPSPQAKVLFDFDASSDDPFELSVSEGETVEVLEPDDGWVKVRDAAGKEGLVPASYLEFGGG</t>
  </si>
  <si>
    <t>mmd_1152</t>
  </si>
  <si>
    <t>TQAVQAKALYSYEGSTDDPEELSFAEGDILTVVDRSEDWWKAEKADGVIFLVPAAYLEVAKS</t>
  </si>
  <si>
    <t>mmd_1153</t>
  </si>
  <si>
    <t>TQNLFGVALYDFVAERDDDDELDAKEGEIIFIIARSGEWLVAKPALGGPGLIPVEYIQIRDM</t>
  </si>
  <si>
    <t>mmd_1154</t>
  </si>
  <si>
    <t>SVKDTVRALYDYKAQRDDEDEISFKKGDIIEVLEKDEGWWRGDLADGKVGLFPSNHVKELSS</t>
  </si>
  <si>
    <t>mmd_1155</t>
  </si>
  <si>
    <t>KEKKAAVALYDFEAESDDDDELTVKEGDQVTVLDDSSDWWKVELASGKVGVVPASYVEPVRQ</t>
  </si>
  <si>
    <t>mmd_1156</t>
  </si>
  <si>
    <t>PPPFKVKALYDFSGEEDDEGELGFLEGDIVRVLDTVYDWWKGELARGAVGIFPNNYVEKLEE</t>
  </si>
  <si>
    <t>mmd_1157</t>
  </si>
  <si>
    <t>NFPYTAKALYSYQADDDDPYEISFEKGEILEVSDIEGRWWKAKRANGQVGIIPSNYVKLID-</t>
  </si>
  <si>
    <t>mmd_1158</t>
  </si>
  <si>
    <t>ATVSRVRALYDFVPTEDDDGELEFKKGDVIAVLESVYDWWRGSLAKGKTGIFPVNYVEKLTD</t>
  </si>
  <si>
    <t>mmd_1159</t>
  </si>
  <si>
    <t>DSGLTARALYDYQAAEDDDDELSFKPGDIITNIDKVDGWWQGRCANGKYGLFPANYVELI--</t>
  </si>
  <si>
    <t>mmd_1160</t>
  </si>
  <si>
    <t>WIICSVLCMYDFESDDDDPDHLSFAKDEILTVVKQEEGWWAAMRAGDFIGWIPSAFVEPLTE</t>
  </si>
  <si>
    <t>mmd_1161</t>
  </si>
  <si>
    <t>SIRKRARVKTPLKAQLDDPDELDLTEGDIVTVTEILDGWCRGITATGREGIFPEGFVEYIE-</t>
  </si>
  <si>
    <t>mmd_1162</t>
  </si>
  <si>
    <t>PILEQVTALYKYAGN-DDEGDLSFAKGDIITVLEQENDWWKGELANGQEGIFPKNYVKPLG-</t>
  </si>
  <si>
    <t>mmd_1163</t>
  </si>
  <si>
    <t>GVQKKGQMLYDFMAQGDDDDEVTVAVGDEVIVLDDSKEWWMVRRANGKEGVVPSSYVEITGT</t>
  </si>
  <si>
    <t>mmd_1164</t>
  </si>
  <si>
    <t>DRIGQANVRFDFVPRSDDSTQLAVNAGDTVDVLRMDNEWVFVRDATEEKGLVPASFLHIEDP</t>
  </si>
  <si>
    <t>mmd_1165</t>
  </si>
  <si>
    <t>PPTFFVRALYNYESDDDDHSSLSFRQGDIIEVLTQLEGWWDGLLANDERGWFPSNYVVVITD</t>
  </si>
  <si>
    <t>mmd_1166</t>
  </si>
  <si>
    <t>mmd_1167</t>
  </si>
  <si>
    <t>TSIGKARALYDYEAQEDDEDELSLKKGDIITVIDKSDGWWKGELANGKIGIFPANYVEVL--</t>
  </si>
  <si>
    <t>mmd_1168</t>
  </si>
  <si>
    <t>GFQYRAKALYNYTADDDDPNEISFAKGEILEILDKQGKWWQAKKADGSVGIAPSNYLQII--</t>
  </si>
  <si>
    <t>mmd_1169</t>
  </si>
  <si>
    <t>SGGLRHRVAGAYEGAEDDDNELTLVEGWEISHIEQIDGWWSGVKAHGQEGLFPASYVELIEG</t>
  </si>
  <si>
    <t>mmd_1170</t>
  </si>
  <si>
    <t>QPIHSAKALYDYTRQSDDDEEVTFSEGDELLVVDTSDDWWKVRVANGQIGFAPSNYIEIEGD</t>
  </si>
  <si>
    <t>mmd_1171</t>
  </si>
  <si>
    <t>KPITEVVAKYDFEGTSDDNEDLPFKKGEILTIYSKDDNWYLARNAKGQEGFIPANYIEMRDE</t>
  </si>
  <si>
    <t>mmd_1172</t>
  </si>
  <si>
    <t>NTGLVYRALYDYEAQDDDSDEVSFCEGDLITNCETIDGWMTGTVARGKWGMLPANYVERVDI</t>
  </si>
  <si>
    <t>mmd_1173</t>
  </si>
  <si>
    <t>mmd_1174</t>
  </si>
  <si>
    <t>TQVFYAVVLHDFVAERDDADELDAKAGDPISVVAQSNEWFVAKPALGRPGLIPVSFVEVRDP</t>
  </si>
  <si>
    <t>mmd_1175</t>
  </si>
  <si>
    <t>SEPKQVRALYDFEGQEDDDEELTFKKGDVITVLRRVDNWWEGELANGRIGIFPASFVELNSK</t>
  </si>
  <si>
    <t>mmd_1176</t>
  </si>
  <si>
    <t>RNEKICKALYDTQAQNDDAKELSVQKGEYLEVLDD-RNWWKARNARGEEGYVPHTYLEEVDE</t>
  </si>
  <si>
    <t>mmd_1177</t>
  </si>
  <si>
    <t>WCVCFVLCMYDFESDDDDPDHLSFRKDDVLSVVKQEEGWWAAMRAGDPVGWIPSSNVEPLTE</t>
  </si>
  <si>
    <t>mmd_1178</t>
  </si>
  <si>
    <t>PVGRPARALYDFEPKNDDYQELGFRAGDELYILKELGGWSLAYNATGETGLVPESYVIFTRD</t>
  </si>
  <si>
    <t>mmd_1179</t>
  </si>
  <si>
    <t>NTGRVVRAIYDYEAQDDDKDEVSFCEGDLIVCCNSIDGWMTGRVARGKTGMLPANYVEVVDI</t>
  </si>
  <si>
    <t>mmd_1180</t>
  </si>
  <si>
    <t>EFRYKAKALYSYKADDDDPNEISFQKGEILEVADIEGKWWQARKANGEVGIIPSNYVKLID-</t>
  </si>
  <si>
    <t>mmd_1181</t>
  </si>
  <si>
    <t>mmd_1182</t>
  </si>
  <si>
    <t>PPIYQATALYDYDKQTDDNEELSFKEGDHLDIYDRNDDWVLAGLAKGQFGFVPANYIEPQSP</t>
  </si>
  <si>
    <t>mmd_1183</t>
  </si>
  <si>
    <t>ESSRPAHARYSFDGTGDDEGELPVTAGAEVEVLDDRDAWWYIRDATGQEGVVPAAYLY----</t>
  </si>
  <si>
    <t>mmd_1184</t>
  </si>
  <si>
    <t>PPKKYVVALYDYEAQADDEGDLSFKAGDRIEIVERTADWWTGKLANGQKGVFPGNYVREE--</t>
  </si>
  <si>
    <t>mmd_1185</t>
  </si>
  <si>
    <t>DGGIRAIVQYDYEAAEDDDNEIDLVEGEYVTDIEMVDGWWSGTNAHGERGLFPSNYVELVED</t>
  </si>
  <si>
    <t>mmd_1186</t>
  </si>
  <si>
    <t>PVIAHVMALYPYQASNDDEDELSFEKDDVISVLEKEYDWWRGTLATGNEGIFPRNYVSPMSE</t>
  </si>
  <si>
    <t>mmd_1187</t>
  </si>
  <si>
    <t>VEGEWAEALYDYSSEDDDPGDLQIRAGQRILIVERTSDWWTGEVADGKRGLVPAAYVKLL--</t>
  </si>
  <si>
    <t>mmd_1188</t>
  </si>
  <si>
    <t>MDFDYVYAKHTFIAQVDDDQQLTSKKNERMVLLDDSNWWKVVNDASNSIGFLPSEYVRKESI</t>
  </si>
  <si>
    <t>mmd_1189</t>
  </si>
  <si>
    <t>TFRYKARALWSYNGREDDINDLSFSKGEIIEVDDEDNDWWTGRRANGREGIFPSNYVELIDA</t>
  </si>
  <si>
    <t>mmd_1190</t>
  </si>
  <si>
    <t>SSKKQNKVLYDYTKEDDDNDEVTISPGDVVSILEDDGGWWKIKLATGEKGLVPTSYIEIISK</t>
  </si>
  <si>
    <t>mmd_1191</t>
  </si>
  <si>
    <t>SARGYARALYAFNAQNDDDGELSLKVGDIVEVLRKIDNWYEGE-ANGRVGIFPANYVEVIVD</t>
  </si>
  <si>
    <t>mmd_1192</t>
  </si>
  <si>
    <t>TALEYVEALYAFEPQQDDDGDLALKVGDKIEVLEKPSEWYKGKCANGKVGVFPSNYVKPAFS</t>
  </si>
  <si>
    <t>mmd_1193</t>
  </si>
  <si>
    <t>TGGKKAVVLYDYEAAEDDDNEISLVEGETITQIEELDGWWTGVAADGKSGLFPANYVELIED</t>
  </si>
  <si>
    <t>mmd_1194</t>
  </si>
  <si>
    <t>WVIYSALAEYDFESTSDDEEELSFKKNEILTIYSKEDHWY-AAEADGKKGFIPSNYIEMLDE</t>
  </si>
  <si>
    <t>mmd_1195</t>
  </si>
  <si>
    <t>RVGPHYVAKHQFEASHDDDDELSCKPGDVVQLLETFDGWALARNATGAVGIIPLSALDP-VP</t>
  </si>
  <si>
    <t>mmd_1196</t>
  </si>
  <si>
    <t>ETEHRVRSLYAYEGQRDDPEELSFGENLVLTAFPSKGDWWYGTVADGKSGFFPKTYVEHQAA</t>
  </si>
  <si>
    <t>mmd_1197</t>
  </si>
  <si>
    <t>EGVARAIALYNFPAVEDDAGDLTFSKGDVIIVTRKSDDWWTGKVAGGKEGIFPANFVEVV-P</t>
  </si>
  <si>
    <t>mmd_1198</t>
  </si>
  <si>
    <t>GPNLVHRVQLDFKPSMDDQDELELVAGQLVEMVHEYDGWALCIRARSQQGVAPRTCLSKHPV</t>
  </si>
  <si>
    <t>mmd_1199</t>
  </si>
  <si>
    <t>PIMQYSRAMYDYTAQIDDPEGLSFRKGDILEILRMQAGWWEAYVAGGRVGLVPSNYLAAL--</t>
  </si>
  <si>
    <t>mmd_1200</t>
  </si>
  <si>
    <t>PPPQYVVALYDFEAQGDDDGDLSFREGDRIEVLETTTDWWKGELANGQKGVFPGNYVQDV--</t>
  </si>
  <si>
    <t>mmd_1201</t>
  </si>
  <si>
    <t>SASDKVVVLMDYQAKGDDDDEFNLVRGDSLRVFKI-YHWAYGVMAERERGWEPSWQIGKDSG</t>
  </si>
  <si>
    <t>mmd_1202</t>
  </si>
  <si>
    <t>PQNEYAEALYDYSSEDDDPGDLSFEAGSVILVTAKSEDWWTGQIAEGREGLFPASYVKLL--</t>
  </si>
  <si>
    <t>mmd_1203</t>
  </si>
  <si>
    <t>EGSPRARVRFDFTPTSDDPFELAVTEGATVEVLEPDDGWVKVRDADGNSGLVPASYLE----</t>
  </si>
  <si>
    <t>mmd_1204</t>
  </si>
  <si>
    <t>QGRKRVRALHDFAAASDDDDELSFKAGDEITVLSEVLGWWMGE-ADGRRGLFPTTYTELISK</t>
  </si>
  <si>
    <t>mmd_1205</t>
  </si>
  <si>
    <t>PGFRRYRALYDFEARNDDEDELSFQAGDVILVNCGVDGWLPGELANGKSGWFPENFVECIEP</t>
  </si>
  <si>
    <t>mmd_1206</t>
  </si>
  <si>
    <t>PPGRPARALYDFEGKNDDYRELSFEAGDELEVLKELGGWSLAYNATGERGLVPRSYYIFTDD</t>
  </si>
  <si>
    <t>mmd_1207</t>
  </si>
  <si>
    <t>ERHPQARVRFDFVPTSDDPFELAVSEGTTVQVLEPDDGWVKVRDADGGKGLVPASYLEIEGD</t>
  </si>
  <si>
    <t>mmd_1208</t>
  </si>
  <si>
    <t>PVGKRVRVKYDYKAQGDDPDELSLKVGDIVEVLEE-DGWWYGENANGKRGIFPSTYVEPIDE</t>
  </si>
  <si>
    <t>mmd_1209</t>
  </si>
  <si>
    <t>PGGLRARALYDYQAADDDEDEVSFKEGDVITNVQKIDGWWTGTVARGKFGMLPANYVERA--</t>
  </si>
  <si>
    <t>mmd_1210</t>
  </si>
  <si>
    <t>PPPIRAKALYAYTADDDDPNELSFAKGEILDILDKSGKWWEVRKADGSTGIAPSNYLQLV--</t>
  </si>
  <si>
    <t>mmd_1211</t>
  </si>
  <si>
    <t>PAEPRGKMMYAYQANGDDDGEVTVGEGQDVTVLEPDGGWMRVRRAGSATGLVPAAYVELVAA</t>
  </si>
  <si>
    <t>mmd_1212</t>
  </si>
  <si>
    <t>KKLKYVEALYDYRAQSDDDDEVSMAEGERFVLVKSDGGWWEVDKAGGITSSVPANYVQEV--</t>
  </si>
  <si>
    <t>mmd_1213</t>
  </si>
  <si>
    <t>DNPAKAVALYDFSAASDDDDELTVREGDTLNVVDQSSDWWRCENAGGKEGVAPASYLELSGS</t>
  </si>
  <si>
    <t>mmd_1214</t>
  </si>
  <si>
    <t>RPNIIVIVLYDFDARNDDENDLSVEKGEYVTVLNR-DDWLWVRNADGQEGFVPSTYVSPINV</t>
  </si>
  <si>
    <t>mmd_1215</t>
  </si>
  <si>
    <t>DGGLRAIILYDYEAAEDDDNEISLREGEIVTDIDMVDDWWQGTNAAGERGLFPSNYVELVDD</t>
  </si>
  <si>
    <t>mmd_1216</t>
  </si>
  <si>
    <t>SIELRVRSLYPFEGDGDDPDDLSFEENLILKAPSKTGDWLYGTLATGKSGLFPKTYVEEVTP</t>
  </si>
  <si>
    <t>mmd_1217</t>
  </si>
  <si>
    <t>mmd_1218</t>
  </si>
  <si>
    <t>KNRKIGRLLYDFEAQGDDDDELSCKEGDEVYIIDEKKDWWMVENATGKQGVVPSSYIEIVGT</t>
  </si>
  <si>
    <t>mmd_1219</t>
  </si>
  <si>
    <t>DSPVQAKALYDYSPADDDPEELSFKKGEILDVLDDSEKWWEVRKACGSTGIAPSNYLRLLGR</t>
  </si>
  <si>
    <t>mmd_1220</t>
  </si>
  <si>
    <t>RVQPPLYAKHQFEPREDDDDEIAVEPGDLVRLEERFRGWGYGTNATGAVGILPLDALDPGPP</t>
  </si>
  <si>
    <t>mmd_1221</t>
  </si>
  <si>
    <t>PGGELAVVLYDFTADGDDEDELSVAEGEELLVLER-DEWWKCRNAHGAEGVVPASYVELTNT</t>
  </si>
  <si>
    <t>mmd_1222</t>
  </si>
  <si>
    <t>RPNIILVVKYDFTAENDDDNELSVKKGDFLKLLYR-GDWLWVRRADGEEGFLPRTYYVPIVV</t>
  </si>
  <si>
    <t>mmd_1223</t>
  </si>
  <si>
    <t>PPVGKAKALYDYTAQGDDDDELSISEGDILSVIEKDDGWTKIELANGEEGLVPTSYIEIL--</t>
  </si>
  <si>
    <t>mmd_1224</t>
  </si>
  <si>
    <t>SKGPTATALYDYEAAEDDDNEISFPEGDKIVNIEFPDDWWSGKFATGKVGLFPANYVELDE-</t>
  </si>
  <si>
    <t>mmd_1225</t>
  </si>
  <si>
    <t>AYGGQYVVIQDFVAVSDDSDELSVNKGEKVQVVEKLSGWAFVRKASGEKGLVPAPFLEWENP</t>
  </si>
  <si>
    <t>mmd_1226</t>
  </si>
  <si>
    <t>PPPFKVKARYSPSGQTDDKGDLGFLEGEIVEVTSI-TSWFYGKLARKCSGYFPNNFVIVLEE</t>
  </si>
  <si>
    <t>mmd_1227</t>
  </si>
  <si>
    <t>PPSEIVQALYDFEARDDDPHDLSFKKGEILEIISKDEGWWTARNATGRRGQIPVNYVAKLDS</t>
  </si>
  <si>
    <t>mmd_1228</t>
  </si>
  <si>
    <t>QMDEYVLALHDYTGGNDDATCLSFRAGQVIRVLNRDPGWWDGELADGRRGWFPSNYVDASNG</t>
  </si>
  <si>
    <t>mmd_1229</t>
  </si>
  <si>
    <t>APGGKAKALYDFTAQDDDEGEINVSEGEEVELLEKDDGWWFVRKADGEEGWVPTSYLEIADG</t>
  </si>
  <si>
    <t>mmd_1230</t>
  </si>
  <si>
    <t>EVGRPARALYDFEGKEDDYYELSIKAGDELWILKELGGWSLAYDARGETGLVPESYYIFTAD</t>
  </si>
  <si>
    <t>mmd_1231</t>
  </si>
  <si>
    <t>VLLEQYVAIADYKKEGDDRDEISLEEGEVVEVIEKNEGWWFVK-ADGEEGWAPAMYLEPVDG</t>
  </si>
  <si>
    <t>mmd_1232</t>
  </si>
  <si>
    <t>QPAAQAKALYDYTRQTDDDEELSFPEGAALDVYDTSDDWTLVGLADGDYGFAPANYIELASG</t>
  </si>
  <si>
    <t>mmd_1233</t>
  </si>
  <si>
    <t>EYPYRAKAIYSWGAESDDAREISFTKGDILEILDVSGSWWQAKKADGMMGIAPSNYLQVL--</t>
  </si>
  <si>
    <t>mmd_1234</t>
  </si>
  <si>
    <t>LKKNEASALYTFEPDQDDPGDLGFKKGDVITVLKKTEETDTGMIAGTRHGIFPSNYVKMRE-</t>
  </si>
  <si>
    <t>mmd_1235</t>
  </si>
  <si>
    <t>FQSLYGIVLYDFHAERDDPDELSARAGESLIICAHHEEWFIAKPALGGPGLVPVSYVQIIDI</t>
  </si>
  <si>
    <t>mmd_1236</t>
  </si>
  <si>
    <t>PPKPMAKVLYDFNSQRDDANELSIKAGEIVEIVQKENGWWLCKNATSAQGWTPAAYVEEQAA</t>
  </si>
  <si>
    <t>mmd_1237</t>
  </si>
  <si>
    <t>KAQKKGQVLYDFMAQGDDDDEVTVAVGDDVIIIDDNKEWWQVRRANGVEGVVPSSYIQITGS</t>
  </si>
  <si>
    <t>mmd_1238</t>
  </si>
  <si>
    <t>GQGICAIVQYDYEKQEDDDNEMGLLEGELIEQIEEVDGWWSGVGAGGKAGLFPANYVEIVEQ</t>
  </si>
  <si>
    <t>mmd_1239</t>
  </si>
  <si>
    <t>SSLPHATALYDYESQQDDPGDLSFKKGDTITVKEKIDDWYRGELAGGREGIFPANYVQVLGP</t>
  </si>
  <si>
    <t>mmd_1240</t>
  </si>
  <si>
    <t>PVGRRARALYDFEAEHDDESELSFKEGDTLWVLKRQSGWLLAYLANGKSGLIPESYVELLDE</t>
  </si>
  <si>
    <t>mmd_1241</t>
  </si>
  <si>
    <t>DIKPYARALYDFNAQNDDPGELSLKKGDIVTLIRKIDNWYEGEIANGRKGIFPASYVEVIVD</t>
  </si>
  <si>
    <t>mmd_1242</t>
  </si>
  <si>
    <t>PAEPRYKALYDFQGQSDDGGELSLGKDEIILVTQKENGWWLASRAKSASGWAPNAYLEEVVN</t>
  </si>
  <si>
    <t>mmd_1243</t>
  </si>
  <si>
    <t>APGGVYVVKRAFVPTLDDPDELSVAPGEKVQVLESYDGWALVRDASGKKGVVPLQCLRW-A-</t>
  </si>
  <si>
    <t>mmd_1244</t>
  </si>
  <si>
    <t>PVIARVMALYPYAAQNDDEDELSFEKDDVISVLEKEEDWWRGELATGQSGIFPSNYVSPMSN</t>
  </si>
  <si>
    <t>mmd_1245</t>
  </si>
  <si>
    <t>FNSPYGICLYDFPAETDDEGDLELRAGEIVTIMAH-IEWLYGEHATGRPGLIPASFVEVVDP</t>
  </si>
  <si>
    <t>mmd_1246</t>
  </si>
  <si>
    <t>PQDPTYKALYDFTGQSDDAGELPLSKGEIVEILQKEEGWWLAKKADGEEGWAPSAYLEEEAA</t>
  </si>
  <si>
    <t>mmd_1247</t>
  </si>
  <si>
    <t>QQGEWVEALYDYSSGEDDPGDLTFEAGQRVLVTEHSSDWWTGQIAEGREGLFPASYVKPL--</t>
  </si>
  <si>
    <t>mmd_1248</t>
  </si>
  <si>
    <t>DKPVKAKALYDYSASTDDAEELSFAEGDTLTVVDRSDNWWKVEKAGGKILLAPAAYLELSGS</t>
  </si>
  <si>
    <t>mmd_1249</t>
  </si>
  <si>
    <t>DSGLTAVALYDYQAAEDDENEISFDEGDIITHIDKVDGWWQGRCADGQYGLFPANYVELIE-</t>
  </si>
  <si>
    <t>mmd_1250</t>
  </si>
  <si>
    <t>SVIDTCRALYDYNAQDDDENEISFRKDDIIEVLSKDEGWWRGDLAGDKVGLFPSNHVKELSS</t>
  </si>
  <si>
    <t>mmd_1251</t>
  </si>
  <si>
    <t>PLPFKVKTIVSPSGEEDDKGDLGFLENEIVEVYSIVDSWWSGKLARGAEGIFPKTYVEVLPE</t>
  </si>
  <si>
    <t>mmd_1252</t>
  </si>
  <si>
    <t>PKKKTVKALYDYRAQRDDDDELSFCKGAIIVNVKKDDGWWRGDYAGGKTCLVPANYVEEI--</t>
  </si>
  <si>
    <t>mmd_1253</t>
  </si>
  <si>
    <t>PQGEWVEALYDYEAQDDDPGDLSFEAGSRIEVIERSSDWWTGRIANGRTGLFPASYVKLL--</t>
  </si>
  <si>
    <t>mmd_1254</t>
  </si>
  <si>
    <t>QPGTEVVALYDFEGQSDDEDDLPFKKGEILTILSKTDNWWLARNALGQEGMIPANYVQKRDE</t>
  </si>
  <si>
    <t>mmd_1255</t>
  </si>
  <si>
    <t>KKLKYVEALYGYTARSDDDAEHSMAEGDRFVLINEDGGWKEVERAGGVTKSVPANYIQVV--</t>
  </si>
  <si>
    <t>mmd_1256</t>
  </si>
  <si>
    <t>DTGLVMIAAYDYEAGEDDEDELSFPEGDQITDIEKVDDWWQGTCANGQWGLFPAAYVELPEE</t>
  </si>
  <si>
    <t>mmd_1257</t>
  </si>
  <si>
    <t>SVGEVYIVTQSYKAELDDDDELSLEEGDVVEVLETYDGWALARNASGREGIVPLSCLEPAD-</t>
  </si>
  <si>
    <t>mmd_1258</t>
  </si>
  <si>
    <t>mmd_1259</t>
  </si>
  <si>
    <t>LFPGLYAALYAFEPRGDDTAEMALEEGQMVRVLGRWGIGWIAERADGDHALVPEDYLRLVRL</t>
  </si>
  <si>
    <t>mmd_1260</t>
  </si>
  <si>
    <t>HPGDRVAVLWAYQPRADDPDEFELDRGDMLKIVGIWDGWATGIVAEEADDYNRRRMRDRDSG</t>
  </si>
  <si>
    <t>mmd_1261</t>
  </si>
  <si>
    <t>EYTQRARALWAYNANPDDANELSFSKHEIVEVSDETGSWWTGRCAGGETGLFPSNHVELIDD</t>
  </si>
  <si>
    <t>mmd_1262</t>
  </si>
  <si>
    <t>ETHPSARVVFDFTPTSDDPFELAVSEGATVQVLEEDDGWVKVADASGGKGLVPASYIEAVDE</t>
  </si>
  <si>
    <t>mmd_1263</t>
  </si>
  <si>
    <t>PARPYVEALYDFDAQDDDDGDLALKPGDKVYLLEAVNEWLKGRSATGQEGMFPANYVKVAVP</t>
  </si>
  <si>
    <t>mmd_1264</t>
  </si>
  <si>
    <t>DPYSPMQLLKNFTACVDDADELSVKRGTKVKTLYR--DDIYVQAADGREGFVPQAYCKLAVE</t>
  </si>
  <si>
    <t>mmd_1265</t>
  </si>
  <si>
    <t>mmd_1266</t>
  </si>
  <si>
    <t>PPSFYVQALYDFEANDDDPHGLSFRKGDIMEILKTDEGWWAAYNADGRVGWIPNDFVRPLSS</t>
  </si>
  <si>
    <t>mmd_1267</t>
  </si>
  <si>
    <t>SPGKRAKVKTPYKAQLDDPDELDLTPGDVVVVTEIYDGWARGITATGREGAFPEVCISYIEG</t>
  </si>
  <si>
    <t>mmd_1268</t>
  </si>
  <si>
    <t>TPAVRAEAMFPYTAFDDDPNELSFGRGEILNIIDKSGKWWEAEMADGRTGIVPSNYLRLL--</t>
  </si>
  <si>
    <t>mmd_1269</t>
  </si>
  <si>
    <t>SQSPYGVVQYDFVGEFDDPDELSAKAGESVVVIARSNEWLVAKPALGRPGQIPASFVQIRDD</t>
  </si>
  <si>
    <t>mmd_1270</t>
  </si>
  <si>
    <t>RPGGVYVVKQAFNPTLDDDDELSVAPGDKVQVLEVYDGWALVRNASGKKGVVPLQCLRP-A-</t>
  </si>
  <si>
    <t>mmd_1271</t>
  </si>
  <si>
    <t>TQRERVRCIVPYPPNSDDEIELELRVGDIVYVHKKRDGWYKGERATGKTGLFPASFVEPVP-</t>
  </si>
  <si>
    <t>mmd_1272</t>
  </si>
  <si>
    <t>QPAVSAKAKYDYTRQTDDDEELSFKENARLVVYDTSDDWTKVGVAN-QYGFAPSNYIEKESD</t>
  </si>
  <si>
    <t>mmd_1273</t>
  </si>
  <si>
    <t>EMHGPAVALYDFKMEHDDENELRLTEGQVIRVSYRHGGWLVAEKATGEQGLVPEQFVRLVRD</t>
  </si>
  <si>
    <t>mmd_1274</t>
  </si>
  <si>
    <t>PSGLTYRALYDYQAADDDDDELSFKEGDVITNVDKVDGWWRGTCARGKWGMFPANYVELIE-</t>
  </si>
  <si>
    <t>mmd_1275</t>
  </si>
  <si>
    <t>PHTSVVKALYDYEATADDPGELSIKEDEILYVFDTEDDWLLVQSAGGKAGYVPGNYVEAATG</t>
  </si>
  <si>
    <t>mmd_1276</t>
  </si>
  <si>
    <t>PPPVQAKANWSYNGGDDDPDDLSFSAGDIIEIVEETNDWWLGRVANGREALFPSNYVEKVAP</t>
  </si>
  <si>
    <t>mmd_1277</t>
  </si>
  <si>
    <t>VILHFARALYMYQAAIDDPEELGFAKGDVLAVLRHQDGWWEAEVADGQVGLVPSNYLQPL--</t>
  </si>
  <si>
    <t>mmd_1278</t>
  </si>
  <si>
    <t>EHPSKVYALYDYDAPADDPGHCTLKQDEVCILFDDEEYWILVQSATGKIGFGPAEIVETASE</t>
  </si>
  <si>
    <t>mmd_1279</t>
  </si>
  <si>
    <t>KNLIYVKVLYDFAGQKDDEAEWSMREGDLFVIVNKDNGG-WADNAGGGQKWVPANYIEEVAP</t>
  </si>
  <si>
    <t>mmd_1280</t>
  </si>
  <si>
    <t>HDTSKMRALFAFEAESDDEDELSFEPGDVIIVFQSHEGWRAGQIAREKVGWFPEAFVESIAA</t>
  </si>
  <si>
    <t>mmd_1281</t>
  </si>
  <si>
    <t>TAIDTYRAIYKYKPQNDDDDELELWEGDIVYVTEKCDGWYVGTSATGKFGTFPGNYVERV--</t>
  </si>
  <si>
    <t>mmd_1282</t>
  </si>
  <si>
    <t>PKKPQARVLYDYQSDDDDANELSIRPGEIITIIQKEDGWWQGKNATGAQGLFPSNYVEEIK-</t>
  </si>
  <si>
    <t>mmd_1283</t>
  </si>
  <si>
    <t>SNKKRGRVLYPFDAQGDDNDEVSVKEGDEVVILDDDKDWWMVRNAGGRQGVVPSSYVEIIST</t>
  </si>
  <si>
    <t>mmd_1284</t>
  </si>
  <si>
    <t>EPGTLARVLHDFFTTVDDDEELSLTKGQYWVIHKIIDFWCHGQSAQDRVGKFPLNHLHKVEI</t>
  </si>
  <si>
    <t>mmd_1285</t>
  </si>
  <si>
    <t>RPASILQVLYNFDASDDDPNDLSVKRGEFVTVLNR-DDWWYVRRADGQEGFVPHTYCKPFDE</t>
  </si>
  <si>
    <t>mmd_1286</t>
  </si>
  <si>
    <t>DGIGEANVRHAFTPRADDGDELSVNAGDTVRVLRMVNEWVMCRDATERTGIVPVGFLEVYLD</t>
  </si>
  <si>
    <t>mmd_1287</t>
  </si>
  <si>
    <t>SPGKVYKVTQDYKAQLDDDDEISLEKGEVVEVVEKLDGWCLVRTAQGREGVAPMYCLEKVDG</t>
  </si>
  <si>
    <t>mmd_1288</t>
  </si>
  <si>
    <t>FNSFYAIVLYDFTAERDDPDELEAKAGDSITIMAQSNEWFVAKPALGRPGLIPISFVEIRDP</t>
  </si>
  <si>
    <t>mmd_1289</t>
  </si>
  <si>
    <t>GSGCTCGALYDYDAAEDDDNELGFPEGDTITGLEAVDDWWLGSFANGQVGLFPANYVEVNE-</t>
  </si>
  <si>
    <t>mmd_1290</t>
  </si>
  <si>
    <t>EGVARAIALYNFKAVEDDPGDLSFSKGDVIIVTRKSTDWWKGKLADGCEGIFPANFVEVV--</t>
  </si>
  <si>
    <t>mmd_1291</t>
  </si>
  <si>
    <t>APVSRVKALYDFVAQEDDDGELSFKRGDRIEVLESTYDWWRGSLANGNTGIFPGNYVEELAD</t>
  </si>
  <si>
    <t>mmd_1292</t>
  </si>
  <si>
    <t>PVIARVRALYDFAAADDDAGDVAFKRGDRIAIHEYMNDWWKGRLATGQEGIFPKNYVENTQD</t>
  </si>
  <si>
    <t>mmd_1293</t>
  </si>
  <si>
    <t>TRRERVRCIYPYPPNSDDEIELELREGDIVYVHKKRDGWYKGERATGKTGLFPASFVEVVP-</t>
  </si>
  <si>
    <t>mmd_1294</t>
  </si>
  <si>
    <t>AYGEIYVVIQDYNAESDDDDEISVKKGEVVQLLEKGSGWWFVRSADGREGWVPAPFLEPADP</t>
  </si>
  <si>
    <t>mmd_1295</t>
  </si>
  <si>
    <t>EFPYRAKAIYSYEANPDDAYEISFSQHEILEVSDIEGRWWKAKRANGDTGIIPSNYVELLD-</t>
  </si>
  <si>
    <t>mmd_1296</t>
  </si>
  <si>
    <t>PKEPTYKALYDFAGQSDDAGELSLGKDEIILVTQKENGWWLASRAKSASGWAPSAYLEEVKQ</t>
  </si>
  <si>
    <t>mmd_1297</t>
  </si>
  <si>
    <t>PPGNVHRVHLDFKPSMDDDDELELKNGQLVRLLHEYDGWALCQRARSQQGVVPRTCLSKKPL</t>
  </si>
  <si>
    <t>mmd_1298</t>
  </si>
  <si>
    <t>EPRTLAKVKTDLKAQLDDDEELDLTKGEYVVVTEILDGWCRGQTAQGREGKFPEGFIHYVEI</t>
  </si>
  <si>
    <t>mmd_1299</t>
  </si>
  <si>
    <t>SPKKPIRALMDYRAKGDDPHELSFQKGDFFHVFKREYHWYEACNATGDRGWVPVWCFGVVGR</t>
  </si>
  <si>
    <t>mmd_1300</t>
  </si>
  <si>
    <t>PILHHARAIYMYQRQTDDDEELGFHKDAVLAVYRHQDGWILAGVADGEYGFVMSNYIEMQTP</t>
  </si>
  <si>
    <t>mmd_1301</t>
  </si>
  <si>
    <t>ESFPAARVLFDFSPTSDDPFELAVSAGAMVHVLEPDDSGWKVADATGDKGLVPASYLESV-E</t>
  </si>
  <si>
    <t>mmd_1302</t>
  </si>
  <si>
    <t>PILHYARALYMYQAAIDDPEHLSFRKGDLLAITRTEDGWWAALVAGGRGGWISNYFVVC-RS</t>
  </si>
  <si>
    <t>mmd_1303</t>
  </si>
  <si>
    <t>KPQETVVALYDFEAQADDHGDLGFSAGDVIEILQRTDEWWTGRVADGREGQFPAKDGFTA-W</t>
  </si>
  <si>
    <t>mmd_1304</t>
  </si>
  <si>
    <t>SGGPRARILYDYEKAEDDDNEIDLVEGEIVTDIDMVDDWWQGTNAAGESGLFPSNYVELIDD</t>
  </si>
  <si>
    <t>mmd_1305</t>
  </si>
  <si>
    <t>ESFPAARVLFDFSPTSDDPFELAVSEGAIVHVLEEDDSGWKVADASGGKGLVPASYLESVDE</t>
  </si>
  <si>
    <t>mmd_1306</t>
  </si>
  <si>
    <t>KAHQTAIALYDYDARTDDDNEWTFREGDRIVEIERASDGWQGKDAHGNVGLFPANYVEVQ--</t>
  </si>
  <si>
    <t>mmd_1307</t>
  </si>
  <si>
    <t>PILHMARAVYMYQAAIDDPEELSFAKGDHLAILRHQDGWWEAEVAGGQIGLILLARVVPLWP</t>
  </si>
  <si>
    <t>mmd_1308</t>
  </si>
  <si>
    <t>NFPYTAKALYSYQADDDDDYYISFEQGEILEVSDIEGRWWKAKRANGETGIIPSNYVQLID-</t>
  </si>
  <si>
    <t>mmd_1309</t>
  </si>
  <si>
    <t>mmd_1310</t>
  </si>
  <si>
    <t>QPAHSAKAKYDYTRQTDDDEEVTFAEGDELLVVDTSDDWTKVGVAN-QYGFAPSNYIEVEGD</t>
  </si>
  <si>
    <t>mmd_1311</t>
  </si>
  <si>
    <t>RFPVWARAVWAYNGREDDKNDLSFSEGELIEIVNETNDWWTGRLARRKQALFPSNHVEKIAH</t>
  </si>
  <si>
    <t>mmd_1312</t>
  </si>
  <si>
    <t>PLPFKVKTIVSFSGEEDDKGDLGFLEGEIVEVYSIVDSWWSGKLARGAEGIFPKNYVEILEE</t>
  </si>
  <si>
    <t>mmd_1313</t>
  </si>
  <si>
    <t>PVGRRVRALYDFEAEHDDEDELSFREGDILLVLKRISGWLEGELANGRRGWFPASYVELLDE</t>
  </si>
  <si>
    <t>mmd_1314</t>
  </si>
  <si>
    <t>APVEQATALYTYEAEQDDVGDLSFSKGDVIDITKRTEQDDTGRVANGKTGIFPANYVELI--</t>
  </si>
  <si>
    <t>mmd_1315</t>
  </si>
  <si>
    <t>PVLPQAKALWGYNGEDDDPEDLSFRAGDIIDIIEEMNDWWTGRVANGKEGVFPSNYVEKLAP</t>
  </si>
  <si>
    <t>mmd_1316</t>
  </si>
  <si>
    <t>EPGRPARAKYDFEGKEDDFRELSVEAGDELKLLKELGGWSLVQYASGEVGLLPPSYYTFTAD</t>
  </si>
  <si>
    <t>mmd_1317</t>
  </si>
  <si>
    <t>EPSPRAKVLFDFTATSDDPFELSVTEGATVEVLEDDDGWVKVRDAAGKEGLVPASYLEFGGE</t>
  </si>
  <si>
    <t>mmd_1318</t>
  </si>
  <si>
    <t>SIEHRVRSLYAYEGDGDDPEDLSFGENLIITAPSKTGDWWYGTTATGKSGLFPKTYVEEVTP</t>
  </si>
  <si>
    <t>mmd_1319</t>
  </si>
  <si>
    <t>PPLFYVQAKYDFDGNDDDPHDLPFRKGEILEIISKDEQWWTARNALGRVGWIPVPYVRKLDD</t>
  </si>
  <si>
    <t>mmd_1320</t>
  </si>
  <si>
    <t>GSGITAIAQYDYEKAEDDDNEIELREGERITDIDMVDDWWLGVNAQGEAGLFPANYVELVEG</t>
  </si>
  <si>
    <t>mmd_1321</t>
  </si>
  <si>
    <t>SGGLRARVAGAYEAAEDDDNELTLVEGETISHIEQIDGWWSGVNAHGHEGLFPASYVELIED</t>
  </si>
  <si>
    <t>mmd_1322</t>
  </si>
  <si>
    <t>GSGEWYVALYDYESVEDDPGDLAFNAGDTILVLEK-DEWWRGRCAGGREGIFPANYVQKLDP</t>
  </si>
  <si>
    <t>mmd_1323</t>
  </si>
  <si>
    <t>GFGCDCRARYSWYAEADDKRELLFPEGALIECLNAGDSWWVGRFAMRTVGVFPSNFVELLPE</t>
  </si>
  <si>
    <t>mmd_1324</t>
  </si>
  <si>
    <t>GTGAVAVVLYRYEATEDDDNEMNLVEGEVIEQIEEVDGWWSGVGAGGKSGMFPANYVELIEQ</t>
  </si>
  <si>
    <t>mmd_1325</t>
  </si>
  <si>
    <t>KFPCWCRAIYSWGGESDDKRDLGFVEGDLIECLNAGDSWWMGRLARRMMGLFPSNFVVVLGD</t>
  </si>
  <si>
    <t>mmd_1326</t>
  </si>
  <si>
    <t>EGVARAIALYNFHAVEDDAGDLTFSKGDVIIVTRKSDDWWTGKVANGKEGIFPANFVEVV--</t>
  </si>
  <si>
    <t>mmd_1327</t>
  </si>
  <si>
    <t>SKEPRARVLYDFETDEDDDEELSLRKGEIVTIIQKDGGWWQGKNASGVQGWFSSNFVEEIPE</t>
  </si>
  <si>
    <t>mmd_1328</t>
  </si>
  <si>
    <t>TREERFRCIVPYPPNSDDEIELELRVGDIVYVHKKRDGWYKGTRATGKTGLFPASFVEPT--</t>
  </si>
  <si>
    <t>mmd_1329</t>
  </si>
  <si>
    <t>IDFDLVYALHTFVATVDDEGQANVVKGDSLVLLDDSNYWWLVRVATQEVGYIPAENIETPFE</t>
  </si>
  <si>
    <t>mmd_1330</t>
  </si>
  <si>
    <t>PPAKQVVALYDYEAQSDDEEELSFKEGEILDVYDDSDDWVLAKCAKGQFGLVPANYVEEQTE</t>
  </si>
  <si>
    <t>mmd_1331</t>
  </si>
  <si>
    <t>ARHPQAVARFDFVPSSDDPTQLALSKGDVVDIVREDNGWWFVIKADGGKGLVPASYIHIENP</t>
  </si>
  <si>
    <t>mmd_1332</t>
  </si>
  <si>
    <t>PSEPQARALYDYQADEDDDDELSLRPGEIITIIEQDDGWWEGTNANGKSGLFPSNYVELI--</t>
  </si>
  <si>
    <t>mmd_1333</t>
  </si>
  <si>
    <t>DKPAKAKALYDYSGASDDAEELSFAEGDELNVVDQSDNWWKVEQAGPKILVAPATYLELSGD</t>
  </si>
  <si>
    <t>mmd_1334</t>
  </si>
  <si>
    <t>PVLAHARALYRYAAADDDARDCSFERDDRIAVHEYMNDWWMGRNATGQEGIFPKTYVLVEQD</t>
  </si>
  <si>
    <t>mmd_1335</t>
  </si>
  <si>
    <t>KKLKYVKALYDYEAQGDDDDEVDMAEGDIIVLAKGDDGWWEVEGAGGKKGMVPANYVEEV--</t>
  </si>
  <si>
    <t>mmd_1336</t>
  </si>
  <si>
    <t>QDGELCEALYDYTGE-DDPEDLSFKEGQRIKIIEHTSDWWNREIANGPRGVFPASYVKPL--</t>
  </si>
  <si>
    <t>mmd_1337</t>
  </si>
  <si>
    <t>QPIHSAKVLYDYTRQTDDDEEVPFSEDDDMVVIDTSDDWDLVRVANGDFGFAPANYIEIIED</t>
  </si>
  <si>
    <t>mmd_1338</t>
  </si>
  <si>
    <t>SVGKRYRVVTPYKAQLDDPDELDLTVGDIVLVTEIFDGWALGINATGKEGVFPLVCVEPID-</t>
  </si>
  <si>
    <t>mmd_1339</t>
  </si>
  <si>
    <t>PKKPQARVLYDFAGQSDDSNELSLRKGEIVQIVQKETGWWLCMNASSQGGWASEALLEEVVA</t>
  </si>
  <si>
    <t>mmd_1340</t>
  </si>
  <si>
    <t>DHPSIVKVLYDYDAPDDDPGECTVKEDEILLLFGD-EDWILVQRATGKIGYGPATIVETASE</t>
  </si>
  <si>
    <t>mmd_1341</t>
  </si>
  <si>
    <t>EGQLRAKALYNYTADDDDPNEVSFAKGEILEILDNTGKWWQARKADGSVGIAPSNYLQII--</t>
  </si>
  <si>
    <t>mmd_1342</t>
  </si>
  <si>
    <t>PDVDLYRAKCAFQEQ-DDGEMT-LQKDDVVEVVEKDDGWWLVKKADGEEGWAPSNYLELVPR</t>
  </si>
  <si>
    <t>mmd_1343</t>
  </si>
  <si>
    <t>DGGKRAVIQYDYEKAEDDDNEIELREGEYVTDIDMVDDWWMGTNARGERGLFPSNYVELVED</t>
  </si>
  <si>
    <t>mmd_1344</t>
  </si>
  <si>
    <t>ESSFFVEAKFDFTGTDDDGSSLSFNQGDIIQVLSRLPGWWDGVLADGRRGWFPSNYVREINE</t>
  </si>
  <si>
    <t>mmd_1345</t>
  </si>
  <si>
    <t>GGKKLGVVLYDFTADGDDEDELSVAEGEELLILED-DEWWKVRNANGKEGVVPASYVEITRT</t>
  </si>
  <si>
    <t>mmd_1346</t>
  </si>
  <si>
    <t>PVGRRVRALYDFEAENDDEDELSFKKGDILRVLEEVGGWLLAENANGKRGLVPASYVELIIN</t>
  </si>
  <si>
    <t>mmd_1347</t>
  </si>
  <si>
    <t>SNSDLVFALKDYAATGDDEGELNLFKDDALRVFKR-YHWALVIKATGEAGYVPAEIIEKAFN</t>
  </si>
  <si>
    <t>mmd_1348</t>
  </si>
  <si>
    <t>ISTFFCRALYDYQSQDDDASSLSFRRNDIIEVLSRLPGWWDGLLAGEERGWFPSNYVTVISE</t>
  </si>
  <si>
    <t>mmd_1349</t>
  </si>
  <si>
    <t>SGKPRARVLYDYETDEDDDNELSLRKGEIITIIEKDDGWWQGTNASGLSGIFSSNFVEEIPE</t>
  </si>
  <si>
    <t>mmd_1350</t>
  </si>
  <si>
    <t>SPQPHAKALYDFEGQEDDPGDLSFKKGDIITVKKRIDNWYYGSLAGGRKGIFPINYVQVLSP</t>
  </si>
  <si>
    <t>mmd_1351</t>
  </si>
  <si>
    <t>EELFLVQAKYDFEETDDDPSQLSFKKGDILRIISKDEGWWDAVNAQGRRGWIPVDYVRRLID</t>
  </si>
  <si>
    <t>mmd_1352</t>
  </si>
  <si>
    <t>mmd_1353</t>
  </si>
  <si>
    <t>ETVGHARSIYEYTRQTDDDEELSFGEDAVLEVFDTKDDWILAGVADGEYGFVPANYIEVQAA</t>
  </si>
  <si>
    <t>mmd_1354</t>
  </si>
  <si>
    <t>DEGVTAIALYDYDAAEDDDNEISFREGDRITEIEPASDWWQGKDAHGNVGLFPANYVEVQE-</t>
  </si>
  <si>
    <t>mmd_1355</t>
  </si>
  <si>
    <t>ESGELVEAQYDYTRNQDDDVDLTFKAGDMIKVLEKPDDWWLGQLANGQIGLFPASYVKPSEE</t>
  </si>
  <si>
    <t>mmd_1356</t>
  </si>
  <si>
    <t>RFGCWCGAIYSWDAETDDKRDLGFCEGDLIECLNAGDSWWTGRDARGMVGVFPSNFVEVLEE</t>
  </si>
  <si>
    <t>mmd_1357</t>
  </si>
  <si>
    <t>SGGERARVLYNFEGQEDDGEMN-LVKGEEVVVKEKDDGWWMGVKAHGQEGWFPSNYVKLIEP</t>
  </si>
  <si>
    <t>mmd_1358</t>
  </si>
  <si>
    <t>PKGPTCRALYDYQAAEDDDDELSFKPGDIITIIDKDDGWWEGRCANGKEGLFPANYVELI--</t>
  </si>
  <si>
    <t>mmd_1359</t>
  </si>
  <si>
    <t>SKEPQYRVLYDFAGQSDDANELSLVKGEIVTVLQKETGWWLTKKANGQGGWASSYLLEEEPP</t>
  </si>
  <si>
    <t>mmd_1360</t>
  </si>
  <si>
    <t>PILHYARAMYMYQAAIDDPEELSFTKGDILAVGRHQDGWWEAEVAGNPLGWVPSSYKKTC-T</t>
  </si>
  <si>
    <t>mmd_1361</t>
  </si>
  <si>
    <t>LGADQAVAKFTFDADQDDPGDLGFKKGEVITIVKRTEDWWTGRIAGDREGIFPSNYVETV--</t>
  </si>
  <si>
    <t>mmd_1362</t>
  </si>
  <si>
    <t>PQGEWAEVLYDYESGEDDPGDLKITTGSRVLVTERSSDWWTGKIAEGKSGLFPASYVKLL--</t>
  </si>
  <si>
    <t>mmd_1363</t>
  </si>
  <si>
    <t>SEGPKARALYDFEAQEDDEDELSFKKGDIITVLDQSDGWWEGELANGKIGWFPASYVELLD-</t>
  </si>
  <si>
    <t>mmd_1364</t>
  </si>
  <si>
    <t>EEVKYVVAKYDYKAQEDDEQELTVKKNERLTLLDD-SHWWKVQNASGQVGYVPSNYVKRVNQ</t>
  </si>
  <si>
    <t>mmd_1365</t>
  </si>
  <si>
    <t>VTCSRVRALHSFEGSQDDEHELSFEVGDIIRVVDRAFDWWEGQLARGKTGIFPVNYTEPNPD</t>
  </si>
  <si>
    <t>mmd_1366</t>
  </si>
  <si>
    <t>ALLEQYVAIADYVAEDDDRSEISLEEGEVVEVIEKNEGWWFVRKADGEEGWVPASYLEPEDG</t>
  </si>
  <si>
    <t>mmd_1367</t>
  </si>
  <si>
    <t>PQPVQAKALWAYNGGDDDPDDLSFSAGDEIEIVEETNDWWLGRVANGREALFPSNYVEKVAP</t>
  </si>
  <si>
    <t>mmd_1368</t>
  </si>
  <si>
    <t>PVVRHVRALYDYQASDDDNDELSFEKGDVISVLEKVEDWWKGLLARGQSGIFPLNYVVPMSE</t>
  </si>
  <si>
    <t>mmd_1369</t>
  </si>
  <si>
    <t>KNKIMVKVLYDFAGQKDDENEWSMREGDLFEIVNKENGG-WADNAGGGQAWVPAAYIEEQAP</t>
  </si>
  <si>
    <t>mmd_1370</t>
  </si>
  <si>
    <t>PVIAHARALYKYAASDDDARDCSFEKDDKIAVYEYMNDWWMGRNATGQEGIFPKSYVEVEQA</t>
  </si>
  <si>
    <t>mmd_1371</t>
  </si>
  <si>
    <t>EMHGKAVALFDFTKEHDDENELPLKEGQVILVSYRHGGWLVAEDATGESGLVPEEFVRLVRD</t>
  </si>
  <si>
    <t>mmd_1372</t>
  </si>
  <si>
    <t>EHISVVKALYDYEAAADDPGELSIKEDEILLVYDKEDDWILVKSARGKVGYVPGNYVEETSE</t>
  </si>
  <si>
    <t>mmd_1373</t>
  </si>
  <si>
    <t>EDPSIVYVLYDYDAPDDDPGELTIKQDERLILLDD-KYWWLVKRASGKIGFVPAEIVETESE</t>
  </si>
  <si>
    <t>mmd_1374</t>
  </si>
  <si>
    <t>PPAYQARALYDYDKQTDDDEELSFPEGAHLDVYDTSDDWILVGLAKGQYGFVPANYIEKASG</t>
  </si>
  <si>
    <t>mmd_1375</t>
  </si>
  <si>
    <t>PPIAQVKALYDYDAQTDDEEELSIKENEILDVYDKSDDWTLVKSA-GRVGFVPANYVEEASA</t>
  </si>
  <si>
    <t>mmd_1376</t>
  </si>
  <si>
    <t>TSLGKCVVLYNYEAQEDDEDELALVKGDTIEVLEK-SGWWKGRCANGKEGIFPSNYVQEFLS</t>
  </si>
  <si>
    <t>mmd_1377</t>
  </si>
  <si>
    <t>ATVSRVRALYDYQATDDDLSELTFRKGDIIAVLESVYDWWKGLLARGQTGIFPLNYVEKLAD</t>
  </si>
  <si>
    <t>mmd_1378</t>
  </si>
  <si>
    <t>DTVFYAVVLHDFPAERDDADELDAKAGDLISVVADSNEWFVAKPALGKPGLIPASFVWVRDP</t>
  </si>
  <si>
    <t>mmd_1379</t>
  </si>
  <si>
    <t>PGPGQAIAKFTFDPDQDDPGDLGFKKGEIITIVKRTEEADTGRIAGSREGIFPSNYVEVV--</t>
  </si>
  <si>
    <t>mmd_1380</t>
  </si>
  <si>
    <t>ANEPRGKMLYAYQAGGDDADEVTVQEGDDIVILEPDGGWMRVR-AGSEEGLVPASYVEAGPA</t>
  </si>
  <si>
    <t>mmd_1381</t>
  </si>
  <si>
    <t>QEPKQVRALYDFAGQEDDDGELSFKRGDVITVLNEVDNWWEGELANGRTGLFPSNYVEPLSS</t>
  </si>
  <si>
    <t>mmd_1382</t>
  </si>
  <si>
    <t>PTPGVYTALFTFDASQDDAGDLALKKGDRIMVTERVNDWWRGRNANGREGIFPKNYVEPVDT</t>
  </si>
  <si>
    <t>mmd_1383</t>
  </si>
  <si>
    <t>PPRKVVVALYDYDARTDDDSDLSFKKGDRMEILNDSQDWWQARHATRKEGYIPSNFVAKEKS</t>
  </si>
  <si>
    <t>mmd_1384</t>
  </si>
  <si>
    <t>AYGEQYVAIADYNAESDDDDEISVEKGEVVQVIEKGSGWWFVRSADGEEGWVPAPFLEPADP</t>
  </si>
  <si>
    <t>mmd_1385</t>
  </si>
  <si>
    <t>TPMYRAEAMFPYTAFDDDPNELSFGRGEILNIIDWSGKWWEAEMADGRTGIVPSNYLRLL--</t>
  </si>
  <si>
    <t>mmd_1386</t>
  </si>
  <si>
    <t>PKKPTFKALYDFSGQSDDSNELSLRKGEIVQIVQKEEGWWLAMNATSAQGWAPEAYLEEEKA</t>
  </si>
  <si>
    <t>mmd_1387</t>
  </si>
  <si>
    <t>AKQHTATALYDYEAAEDDDNELSFPEDAKITNIEFPDDWWLGEYAQGKKGLFPANYVQLDD-</t>
  </si>
  <si>
    <t>mmd_1388</t>
  </si>
  <si>
    <t>TPVSRAQAMFPYKAMDDDPNELSFKKGEILEIIDMHGPWWRARKADGTVGIVPSNYFRLLS-</t>
  </si>
  <si>
    <t>mmd_1389</t>
  </si>
  <si>
    <t>NTPTKAVVKYRYEATEDDEDEISLVKGETILIIEKSSGWWKGRTANGRVGWFPSNYVQEVEY</t>
  </si>
  <si>
    <t>mmd_1390</t>
  </si>
  <si>
    <t>GGGIRAIVQYDYEAAEDDDNEIDLVEGEYVTDIEQVDGWWSGVNAHGERGLFPSNYVELVED</t>
  </si>
  <si>
    <t>mmd_1391</t>
  </si>
  <si>
    <t>ARLEQAVVRFAFVPQLDDSDELAVSAGDVVDVVRKLNGWWFVIKADGEKGLVPASFLHIENP</t>
  </si>
  <si>
    <t>mmd_1392</t>
  </si>
  <si>
    <t>EPGTRAKVKTDYKAQLDDDEELDLTKGEYVLVTEISDGWCRGGTAQGREGKFPSNFLSKVEI</t>
  </si>
  <si>
    <t>mmd_1393</t>
  </si>
  <si>
    <t>KPKIMAKVLYDFAGQRDDENELSIKAGDIIEIVQKENGWWLAKTAGEGQAWVPAAYVEEQAA</t>
  </si>
  <si>
    <t>mmd_1394</t>
  </si>
  <si>
    <t>PKVPTVKALYDYEAQQDDDDELTFKAGDIITVVDKDDGWWQGELANGKTGLFPANYVEEI--</t>
  </si>
  <si>
    <t>mmd_1395</t>
  </si>
  <si>
    <t>KKPAKAKALYDYTAASDDPEEVSFAEGDEVVVVDQNDEWWQVERAGPKVLVAPAAYLEIVGD</t>
  </si>
  <si>
    <t>mmd_1396</t>
  </si>
  <si>
    <t>GQGVTAVVLYDYEATEDDVNEMNLTEGDMIEQTERIDDWWTGKGAGGKSGLFPANYVEINNQ</t>
  </si>
  <si>
    <t>mmd_1397</t>
  </si>
  <si>
    <t>DTEPYAIALYDFPGIHDDPGDLSFKEGEIIYLIRRVDEWLEGRIAGSREGIFPINFVDIKVP</t>
  </si>
  <si>
    <t>mmd_1398</t>
  </si>
  <si>
    <t>GTYPRAKVIFDFEASSDDPFELSVTEGETVEVLEPDDGWVKVRAAAGKEGLVPASYCEFGGE</t>
  </si>
  <si>
    <t>mmd_1399</t>
  </si>
  <si>
    <t>PKVQYVVALYDFVAQADDDGDLSFNAGDRIELVEKTEDWWTGRLANGQQGVFPGNYVQET--</t>
  </si>
  <si>
    <t>mmd_1400</t>
  </si>
  <si>
    <t>KKLKYVEALYDYEARSDDDAEHSMAEGDRFVLINRDSDG-WADVAGGVTKSVPANYIQEV--</t>
  </si>
  <si>
    <t>mmd_1401</t>
  </si>
  <si>
    <t>SNKKRGKMLYPFDAQGDDEDEVSVGVGDEVVILDDDKEWWMVRNAGGREGVVPSSYVEAIST</t>
  </si>
  <si>
    <t>mmd_1402</t>
  </si>
  <si>
    <t>KKLQYYVALYDYEARDDDDAEWSMREGDRFVLVNRISGG-WADVARGQTKMLPANYIEDA--</t>
  </si>
  <si>
    <t>mmd_1403</t>
  </si>
  <si>
    <t>HFANSETIRRPFVPTLDDPDEMAVTPGERVR-LREFDGWASCENARGEKGVVPIDCLRSPEE</t>
  </si>
  <si>
    <t>mmd_1404</t>
  </si>
  <si>
    <t>EMHGKGIALFDYKKKHDDEEELPLKKDDAIRVFYR-YHWLYAVDAGGDSGWVPSWFIGLVRD</t>
  </si>
  <si>
    <t>mmd_1405</t>
  </si>
  <si>
    <t>ALPALYRVLYDYKPQLDDADELELKKGQLYRVTEECDGWAKGISARDRQGVFPGNCLSSLPL</t>
  </si>
  <si>
    <t>mmd_1406</t>
  </si>
  <si>
    <t>KFPCYCEAMYSWEARTDDDMDWGMVEGDRFVCLNRGSDG-WGDVARGMVKSVPANYIQEL--</t>
  </si>
  <si>
    <t>mmd_1407</t>
  </si>
  <si>
    <t>SVGKRYRVKYPYKAQLDDPDELDLEVGDIVLVEETFDGWALGTNATGKEGIFPLNCVEPIV-</t>
  </si>
  <si>
    <t>mmd_1408</t>
  </si>
  <si>
    <t>PGGEHAVALYDFTADGDDEDELSVKEGEHLVVLER-DEWWKCRNAAGAEGVVPASYIELRSG</t>
  </si>
  <si>
    <t>mmd_1409</t>
  </si>
  <si>
    <t>KPGSILVVKEDFTAESDDEEELSVKKGDVVKLLER-DGWLFVRRADGEEGFIPASYLVPAAV</t>
  </si>
  <si>
    <t>mmd_1410</t>
  </si>
  <si>
    <t>DQRPYAIALYHFPGEFDDENDLSLREGEIVYLLYR-IEWLYGEIADGRQGQFPASFVDIIVD</t>
  </si>
  <si>
    <t>mmd_1411</t>
  </si>
  <si>
    <t>VVNRRARALYDFEPENDDESELGFKEGDILYIQYRQCGWLVAYLARGKTGLVPENYVSLLED</t>
  </si>
  <si>
    <t>mmd_1412</t>
  </si>
  <si>
    <t>NRQKKGTILYDFMAQGDDDDEVTVAAGDEVLILDDSREWWQVRRANGKEGVVPSSYIEITGT</t>
  </si>
  <si>
    <t>mmd_1413</t>
  </si>
  <si>
    <t>PSKPTAKMLYDYQANRDDEDELSIDAGQIVVIVQKEDGWWLAKRAGSQTGWVPAAYLEEQAA</t>
  </si>
  <si>
    <t>mmd_1414</t>
  </si>
  <si>
    <t>PGVETVTALYDYQAQADDEGDLSFPAGAVIEIVERTAEWWTGRYANGQQGVFPGNYVQVNK-</t>
  </si>
  <si>
    <t>mmd_1415</t>
  </si>
  <si>
    <t>PKEPQARALYDFAGQEDDANELSLTKGEIVEILQKEEGWWLAKKASGTQGWAPSAYLEEEPA</t>
  </si>
  <si>
    <t>mmd_1416</t>
  </si>
  <si>
    <t>PKLCYASVLHDFNAQDDDAGDLAAMRNDAITVLEYMNETDKGRRALGRHGIFPVSYVRIHEK</t>
  </si>
  <si>
    <t>mmd_1417</t>
  </si>
  <si>
    <t>PPVLRAKALYAYRADDDDPNEVSFAKGEILEVLDNSGKWWQVRKADGSTGIAPSNYLQLI--</t>
  </si>
  <si>
    <t>mmd_1418</t>
  </si>
  <si>
    <t>SGTRKCRALYDCVAESDDEDDLSFRAGDVILVLKRSEGRLLGYIANGRVGQFPASDVEFLDK</t>
  </si>
  <si>
    <t>mmd_1419</t>
  </si>
  <si>
    <t>VEGEWAEALYDYSSDDDDPGDLQLQEGQRVLIVERTSDWWTGEIADGRRGLVPAAYVKLL--</t>
  </si>
  <si>
    <t>mmd_1420</t>
  </si>
  <si>
    <t>TSEELVEALYDYTSGEDDPTDLTFKAGDMIEVLEH-DDWWTGQLANGQIGLFPASYVKPS--</t>
  </si>
  <si>
    <t>mmd_1421</t>
  </si>
  <si>
    <t>PPPFYVKALYDFSAQTDDKGDLGFLEGDIIEVLETTTDWWKGELARGAKGIFPGNFVQDV--</t>
  </si>
  <si>
    <t>mmd_1422</t>
  </si>
  <si>
    <t>EPYRPARALYDFEGKADDFRELSVKKGDELKVVKE-VDGWLVQRADGEIGLLPQTYYTLTVE</t>
  </si>
  <si>
    <t>mmd_1423</t>
  </si>
  <si>
    <t>EESRPARVRFSFDGTGDDEGELPVTAGAEVEVLDDDDEWWYVRDATGQEGVVPASYLY----</t>
  </si>
  <si>
    <t>mmd_1424</t>
  </si>
  <si>
    <t>GQGECAVVLYDYESTEDDVGDMNITEGEMIEVTEKIADWWTGCGAGGKSGLFPANYVEILNQ</t>
  </si>
  <si>
    <t>mmd_1425</t>
  </si>
  <si>
    <t>DYIGVAVVNHDFTARSDDGDELSVNRGDKVRVLKMVNEWVFVRDATEREGIVPAGFLEPYND</t>
  </si>
  <si>
    <t>mmd_1426</t>
  </si>
  <si>
    <t>PPLAVVTALYQYSPTDDDAGDLALQPGDHINVTEYVNEWWKGRSATGQEGIFPRSYVKPAEE</t>
  </si>
  <si>
    <t>mmd_1427</t>
  </si>
  <si>
    <t>PKVGKCRALYDYEAQEDDDDELSLKEGDIITIIDKDDGWWEGELANGKVGLFPSNYVEEL--</t>
  </si>
  <si>
    <t>mmd_1428</t>
  </si>
  <si>
    <t>PVIFKVKALYKYAAQEDDEGELSFAKGDIITVLETTYDWWKGELARGQVGIFPKNYVEPLSE</t>
  </si>
  <si>
    <t>mmd_1429</t>
  </si>
  <si>
    <t>mmd_1430</t>
  </si>
  <si>
    <t>TSLGKATALYDYESKEDDPGDLSFKAGDTIEVLEK-DDWWKGRLANGKIGIFPANYVQVLGP</t>
  </si>
  <si>
    <t>mmd_1431</t>
  </si>
  <si>
    <t>RQPVQARAIWAYNGREDDPNDLSFSAGDLIEIVLEKNDWWLGRVARGREALFPSNYVEKVAP</t>
  </si>
  <si>
    <t>mmd_1432</t>
  </si>
  <si>
    <t>GVGMTCGARYAWYAGADDEDELLFPEGAEITDIEAVNDWFQGTYAMGNVGLFPSNYVEVQQE</t>
  </si>
  <si>
    <t>mmd_1433</t>
  </si>
  <si>
    <t>PGRKQAKALYDYRADDDDPEEVSFKKGDIFDVLDNSGKWWEVRKADGSTGLAPSNFLRRVS-</t>
  </si>
  <si>
    <t>mmd_1434</t>
  </si>
  <si>
    <t>APSENVVALYDYEARTDDNEDLSFEKGEHLEILNRTQNWWLARNATGQTGYIPLNYVAKLKS</t>
  </si>
  <si>
    <t>mmd_1435</t>
  </si>
  <si>
    <t>KNKKQAKVLYDFEGQKDDEDELSIKAGDVVEIVNEENGWWLAKNATGGQGLVPAAYVEIISQ</t>
  </si>
  <si>
    <t>mmd_1436</t>
  </si>
  <si>
    <t>ARLEQYVAIAAEVKQ-DDSTELALSKGDVVDVVEKNLGWWLVIKADGEKGWVPASYLELENP</t>
  </si>
  <si>
    <t>mmd_1437</t>
  </si>
  <si>
    <t>VEQVFARALYSYAATNDDPDELSFAEGDVLSIIDRQEDWWKAERADGLVGIVPANYLQII--</t>
  </si>
  <si>
    <t>mmd_1438</t>
  </si>
  <si>
    <t>PPLARFTCIYAYPPNSDDEIDLELQPGDHVYVHEKMNGWYKGRSATGQEGLFPRSYVKVTE-</t>
  </si>
  <si>
    <t>mmd_1439</t>
  </si>
  <si>
    <t>mmd_1440</t>
  </si>
  <si>
    <t>PIVRKVRALHTFVARSDDQDELSFEPGDIILVVPVAEDWMAGQLARGGTGWFPVSYVEPMDT</t>
  </si>
  <si>
    <t>mmd_1441</t>
  </si>
  <si>
    <t>PVIAHVVALYKY-AQ-DDAGDCSFARGDRIAVYEKMNDWWKGSLATGQEGIFPGNYVQETA-</t>
  </si>
  <si>
    <t>mmd_1442</t>
  </si>
  <si>
    <t>PPVTHARALFDYTRQTDDDEELSFHEDAVLAVYDTSDDWILVGLADGEYGFVPSNYIEMGAP</t>
  </si>
  <si>
    <t>mmd_1443</t>
  </si>
  <si>
    <t>SPEKVIKALYDTTAQNDDPKELSFKKGEFLEVVDE-DGWLKARNARGEEGLVPHTYFEIVDK</t>
  </si>
  <si>
    <t>mmd_1444</t>
  </si>
  <si>
    <t>GGGLVAIVGFRYEAQEDDDNEMTLVEGELIEEIEQIDGWWSGVGAGGKEGLFPANYVELIEQ</t>
  </si>
  <si>
    <t>mmd_1445</t>
  </si>
  <si>
    <t>GRGLCAIVQFRYDAQEDDDNEMSLVEGELIEQIEQLDGWWSGVGAGGKSGLFPANYVELIEA</t>
  </si>
  <si>
    <t>mmd_1446</t>
  </si>
  <si>
    <t>SKGPTATAEYDYEADEDDDNEIGFPEGAKIINIEFPDDWWSGEHATGKVGLFPANYVQLDE-</t>
  </si>
  <si>
    <t>mmd_1447</t>
  </si>
  <si>
    <t>SVIDKCRALYPYNAQDDDPSGISFRKDDIIEVLSKDEGWWDGYLADDKRGWFPSNYVSILSS</t>
  </si>
  <si>
    <t>mmd_1448</t>
  </si>
  <si>
    <t>PPLPQARALWAYNGSDDDPEDLSFEAGDIIDIVEETNDWWTGRVANGREGLFPSNYVEKLAP</t>
  </si>
  <si>
    <t>mmd_1449</t>
  </si>
  <si>
    <t>PSKPQAKVLYDYNGQDDDADELSISAGDIIEIVQKEGGWWLIKNATGGQGLVPAAYVEEISQ</t>
  </si>
  <si>
    <t>mmd_1450</t>
  </si>
  <si>
    <t>KNKKLGVALYDFEAESDDDDELTVKEGDQLYVLDQSSDWWMCELASGKQGVVPASYVELVGQ</t>
  </si>
  <si>
    <t>mmd_1451</t>
  </si>
  <si>
    <t>SNTFFVRALYDYQSTDDDNSSLSFHKGDIIEVLTQLEGWWDGLLAGGERGWFPSNYVVPVSE</t>
  </si>
  <si>
    <t>mmd_1452</t>
  </si>
  <si>
    <t>LKKNEAVALFTFEADQDDPGDLGFKKGDVITVLKKTEETDTGMIAGTRHGIFPSNYVKMRE-</t>
  </si>
  <si>
    <t>mmd_1453</t>
  </si>
  <si>
    <t>PKEPQFRALYDFAGQTDDAGELSLAKDEIITVTQKENGWWLAKRAGTQGGWAAAYLLEEEAP</t>
  </si>
  <si>
    <t>mmd_1454</t>
  </si>
  <si>
    <t>EPSFYVQALYDYEANDDDPSGLSFRKGDIMEILSKDEGWWDAYNADGRRGWIPSNYVRKLSS</t>
  </si>
  <si>
    <t>mmd_1455</t>
  </si>
  <si>
    <t>PKVPTVKALYDYTAQGDDDDELSFKEGDIITVVEKDDGWWEGELANGKTGLFPANYVKEI--</t>
  </si>
  <si>
    <t>mmd_1456</t>
  </si>
  <si>
    <t>ARHPQAEAIFDFVPQSDDPHELALSEGDVVDVVRPDNGWSFVIKADGKKGLVPASYIHIENP</t>
  </si>
  <si>
    <t>mmd_1457</t>
  </si>
  <si>
    <t>DNKKLAVALYDYKAREDDEHELSVKKGDQLTVLDDSSDWWKVENASGQVGYVPSNYVAPVNS</t>
  </si>
  <si>
    <t>mmd_1458</t>
  </si>
  <si>
    <t>PKKPTVKALYDYRAQRDDDDELSFKEGDIIVNVKKDDGWWRGDLANGKKGLFPANYVEEI--</t>
  </si>
  <si>
    <t>mmd_1459</t>
  </si>
  <si>
    <t>DILQFSRAMYSYTAQIDDPEELGFQKGDILAVIRLQDGWWEAEAATGRTGLVPSNYLQII--</t>
  </si>
  <si>
    <t>mmd_1460</t>
  </si>
  <si>
    <t>VTCDVVQANFSFTGRQDDPHELSFKVGDIIQVHRRVNEWWEGSLARGRRGIFPSNYTEPNPA</t>
  </si>
  <si>
    <t>mmd_1461</t>
  </si>
  <si>
    <t>EIVARAIALHNFHAVEDDAGDLDFKKGDVITVTRKSIDWFKGKVADGREGIFPANFVEAMD-</t>
  </si>
  <si>
    <t>mmd_1462</t>
  </si>
  <si>
    <t>FNSLYGIVLYDFHAERDDPDELSAKAGESLVIMAHSNEWFVAKPALGGPGLIPVSFVEIRDI</t>
  </si>
  <si>
    <t>mmd_1463</t>
  </si>
  <si>
    <t>KALIMAKVLYDYAGQKDDEDEVSIKAGDLIEIVQKENGWWLAKSAGGGQAWVPAAYVEEVAQ</t>
  </si>
  <si>
    <t>mmd_1464</t>
  </si>
  <si>
    <t>DKRKQAKALYDYSAASDDDEELSFAEGDTLVVVDQSDDWWEVELA-GKKGKAPATYLELVG-</t>
  </si>
  <si>
    <t>mmd_1465</t>
  </si>
  <si>
    <t>DTGLVMIAAYDYDAGEDDDNEISFKEGDQITDIEKVDDWWQGTCANGQEGLFPAAYVVLPEE</t>
  </si>
  <si>
    <t>mmd_1466</t>
  </si>
  <si>
    <t>HGTTKYRALFEFEARSDDEDELSFEPGDVIIVFQSHEGWRAGQLAREKVGWFPEAFAESIAP</t>
  </si>
  <si>
    <t>mmd_1467</t>
  </si>
  <si>
    <t>PPVRRAKALFDYTPDDDDPNELSFKKGEIFDILDSSGKWWEVRKADGTTGIAPSNFLRRLS-</t>
  </si>
  <si>
    <t>mmd_1468</t>
  </si>
  <si>
    <t>PACRRVRVLYDYNAQNDDPDELSLKVGDIVTVLEE-DGWWEGELANGKVGIFPSTYVEPIDE</t>
  </si>
  <si>
    <t>mmd_1469</t>
  </si>
  <si>
    <t>ESSFFVRALYPFTSTDDDPSSLSFQKGDIIEVLTQLEGWWDGLCAQGERGWFPSNYVRPVEE</t>
  </si>
  <si>
    <t>mmd_1470</t>
  </si>
  <si>
    <t>QRGLRALVQYDYEKAEDDDNEIELVEGEYVENIEQVDDWWMGTNAHGESGLFPSNYVELVED</t>
  </si>
  <si>
    <t>mmd_1471</t>
  </si>
  <si>
    <t>PVGPVYVAKHSFEPSHDDPDELACEPGDVVLLKETFDGWALGRNATGARGVVPLDALDP-VP</t>
  </si>
  <si>
    <t>mmd_1472</t>
  </si>
  <si>
    <t>PPKKVIRALSAYKKNADDPQELSFAKGDFFHVLNDEGLWYEAHNATGARGLVPVRMFEEFGK</t>
  </si>
  <si>
    <t>mmd_1473</t>
  </si>
  <si>
    <t>PPIKVVVALYDYEAQSDDEDELSFKEGEILYVYDKDDNWYLAKCAKGQFGLVPANYVEEITE</t>
  </si>
  <si>
    <t>mmd_1474</t>
  </si>
  <si>
    <t>mmd_1475</t>
  </si>
  <si>
    <t>GHHPRGKVIYTYEASSDDPFELSVSEGETVEVLEPDDGWIKVRAAAGKEGLVPTSYCEFGGE</t>
  </si>
  <si>
    <t>mmd_1476</t>
  </si>
  <si>
    <t>PPEGKARALYDYEAQGDDEDELSIKEGEILTVLEKDGGWTKGENANGEEGLVPSSYVEIL--</t>
  </si>
  <si>
    <t>mmd_1477</t>
  </si>
  <si>
    <t>PPRAYVEALYQYNATDDDAGDLALQPGDKVYLLEYVNEWWKGESATGQEGMFPANYVKVVEE</t>
  </si>
  <si>
    <t>mmd_1478</t>
  </si>
  <si>
    <t>ANSTVHRVQLDFKPTLDDEDELELKAGQLVRLLHEYDGWALCIRARSRQGVVPRTCLSTRPV</t>
  </si>
  <si>
    <t>mmd_1479</t>
  </si>
  <si>
    <t>PVVTRVRALHTFEPSEDDQGELAFEKGDVIKVVDRGYDWWRGQLAKGRTGIFPVNYVEPLPE</t>
  </si>
  <si>
    <t>mmd_1480</t>
  </si>
  <si>
    <t>PVIAHVVALYKYAGE-DDEGDLSFAKGDKIAVYEKTNDWWKGSLATGQEGIFPKNYVQKVG-</t>
  </si>
  <si>
    <t>mmd_1481</t>
  </si>
  <si>
    <t>PPKKVIKALYDYRAQSDDPKELSFSKGDFFHVVGEEDEWYEACNATNTRGMVPVSYFEVIGK</t>
  </si>
  <si>
    <t>mmd_1482</t>
  </si>
  <si>
    <t>NTPTKAVVKYRYEALEDDEDEISLVKGEYILVIEQSHGWWKGVTANGRTGWFPANYVQEVEY</t>
  </si>
  <si>
    <t>mmd_1483</t>
  </si>
  <si>
    <t>RENGKVQVLYTFDAQNDDENDLNVERGEFVTVLNDSDDWWWVRNADGLEGFCPSTILSPYNV</t>
  </si>
  <si>
    <t>mmd_1484</t>
  </si>
  <si>
    <t>HPGDLVAVLWAYQPRADDGDEFQLERGDMVKVVGIWDGWATGVRARAEDWEDNRKVQRDSGL</t>
  </si>
  <si>
    <t>mmd_1485</t>
  </si>
  <si>
    <t>PPSTVHRVQLDFKPSMDDDDELELKAGQLVRLLHEYDGWALCIRARSQQGVVPRTCLSKRPL</t>
  </si>
  <si>
    <t>mmd_1486</t>
  </si>
  <si>
    <t>DSRVQAKALYDYSARTDDPEELSFKKGDILDVLDDSEDWWEVRKACGSIGLAPSNYLRLLGS</t>
  </si>
  <si>
    <t>mmd_1487</t>
  </si>
  <si>
    <t>PPALYVRALYNYTADDDDHTSLSFRQGDIIQVLNQLEGWWDGVIAGDVRGWFPSNYCAVVTD</t>
  </si>
  <si>
    <t>mmd_1488</t>
  </si>
  <si>
    <t>DGGLRAIVQYDYEAAEDDDNEIDLVEGEYVTDIEQLDGWWSGTNAHGESGLFPSNYVELVED</t>
  </si>
  <si>
    <t>mmd_1489</t>
  </si>
  <si>
    <t>GGHKKGQMLYDFMAQGDDDDEVTVAVGDEVIILDDTKEWWMVRRANGKEGVVPSSYVEVTGF</t>
  </si>
  <si>
    <t>mmd_1490</t>
  </si>
  <si>
    <t>mmd_1491</t>
  </si>
  <si>
    <t>HDTHKYRALFEFVARSDDEDELSFQPGDVIIVFQSHEGWRAGQIARDKVGWFPEAFAEPIAA</t>
  </si>
  <si>
    <t>mmd_1492</t>
  </si>
  <si>
    <t>PPLEQVKALYDYAGEEDDEGDLSFAKGDIITVLDQEDDWWKGELANGVVGIFPSNYVKPL--</t>
  </si>
  <si>
    <t>mmd_1493</t>
  </si>
  <si>
    <t>EGYVRYRALYAFVARNDDDEELTFQPGDIIFVPLKQGGWLAGEIATGKTGWFPESFVEELEP</t>
  </si>
  <si>
    <t>mmd_1494</t>
  </si>
  <si>
    <t>GLNEYAVALYGYESEDDDPGDLSFEAGSVILVTAKSEEWWTGRIAEGRSGIFPANYVELL--</t>
  </si>
  <si>
    <t>mmd_1495</t>
  </si>
  <si>
    <t>PPGKRVRVLYDYAAQGDDPDELSLKEGDIVTVLEE-DGWWEGENANGKRGIFPSTYVEPIDE</t>
  </si>
  <si>
    <t>mmd_1496</t>
  </si>
  <si>
    <t>PVPPRVYAIYEYAPREDDSDELSLRVGDIVFVLEAFAGWGYGENATGQVGMFPLSYTEPIPP</t>
  </si>
  <si>
    <t>mmd_1497</t>
  </si>
  <si>
    <t>APSKVFVALYDYEARTDDEEDLSFKKGERLEILDDTQDWWYARSATGQEGYIPSNYVAKLKS</t>
  </si>
  <si>
    <t>mmd_1498</t>
  </si>
  <si>
    <t>RKGRPARALYQFEGKEDDFRELSVEAGDELEVLKELGGWSLVKYASGEVGLLPPTYYTFTAD</t>
  </si>
  <si>
    <t>mmd_1499</t>
  </si>
  <si>
    <t>APVETATALYDYEAQADDVGDLSFTTGDIIEITQRTAEWWTGKIADGKSGQFPANYVKLNS-</t>
  </si>
  <si>
    <t>mmd_1500</t>
  </si>
  <si>
    <t>TAPETYEAIYAYKPQNDDDDELELWEGDIVYVTEKCDGWYVGTSATGKFGTFPGNYVKPV-S</t>
  </si>
  <si>
    <t>mmd_1501</t>
  </si>
  <si>
    <t>FNTAKCRALYDYQASDDDNSSLSFEKDDIIEVLSKQEGWWDGLLAGEQRGWFPSNYVSVISE</t>
  </si>
  <si>
    <t>mmd_1502</t>
  </si>
  <si>
    <t>DGGLRYRALYDYQAADDDEDEISFDPGDVITNCDTVDGWWQGTCARGKFGMLPANYVELI--</t>
  </si>
  <si>
    <t>mmd_1503</t>
  </si>
  <si>
    <t>DQSPYARALYPFNAETDDPNELSLREGEIVNVLYRIDEWLEGEIANGRKGQFPASFVEIIPD</t>
  </si>
  <si>
    <t>mmd_1504</t>
  </si>
  <si>
    <t>EEGEWVEALYDYTSDEDDATDLTFKAGQRIKVTEHTSDWWTGELANGRRGLFPASYVKPL--</t>
  </si>
  <si>
    <t>mmd_1505</t>
  </si>
  <si>
    <t>PGQLYVRALYDYDADDDDRTSLSFRQGDIIQVITQLEGWWDGVIAHGVRGWFPSNYCAVVQR</t>
  </si>
  <si>
    <t>mmd_1506</t>
  </si>
  <si>
    <t>NQGLLFVTLIAHEPRRDDEDEIDLEVGDMVCIRGIFRGWCIGYRATASEWLVPMKAQRLSGL</t>
  </si>
  <si>
    <t>mmd_1507</t>
  </si>
  <si>
    <t>GTGLVVQALYDYEAQADDSDELTFPEGAEITECENINGWFWGTYARGRWGLFPINYVEPIEE</t>
  </si>
  <si>
    <t>mmd_1508</t>
  </si>
  <si>
    <t>FGSLYAIVLYDFQAERDDPDELEAKAGESLFIMAHHNEWFIAKPALGGPGLIPVAFVEIRDI</t>
  </si>
  <si>
    <t>mmd_1509</t>
  </si>
  <si>
    <t>PPPFKVKARYSPSGQTDDKGDLGFLEGDIVEVTSI-TDWFYGKLARKCSGYFPNNFVNILEE</t>
  </si>
  <si>
    <t>mmd_1510</t>
  </si>
  <si>
    <t>SPGKRAKVKTSYKAQLDDDDELDLVEGEVVEVLEILDGWCRGRTAQGREGIFPESFLSKIEG</t>
  </si>
  <si>
    <t>mmd_1511</t>
  </si>
  <si>
    <t>AKQHTATAEYDYEAAEDDDNELGFPEGDKIINIEFPDDWWLGEHAQGKKGLFPANYVSLDS-</t>
  </si>
  <si>
    <t>mmd_1512</t>
  </si>
  <si>
    <t>DSGLTARALYDYQAADDDEDEISFDPGDIITHIDKVDGWWQGRCANGKYGLFPANYVELI--</t>
  </si>
  <si>
    <t>mmd_1513</t>
  </si>
  <si>
    <t>NLSTVHRVLLDFKPSMDDDDELELKKGQLYRVTEECDGWAKGIRARDIQGVFPGNYLTPLPL</t>
  </si>
  <si>
    <t>mmd_1514</t>
  </si>
  <si>
    <t>KKKKQVEALYDYRADGDDDEEVSFKEGDTMVLVDNSGGWWEVEKAGGKTGLVPANYVQEV--</t>
  </si>
  <si>
    <t>mmd_1515</t>
  </si>
  <si>
    <t>ESQQLVTAQYDYTASQDDDVELTFKAGDMIKVLEKPDDWWLGQLANGQTGLFPANYVVPSEE</t>
  </si>
  <si>
    <t>mmd_1516</t>
  </si>
  <si>
    <t>VELVHARALYSYEGTSDDPEELGFAEGDVLTIYDRQDDWWRAERADGQVGAVPAAYLEVGEG</t>
  </si>
  <si>
    <t>mmd_1517</t>
  </si>
  <si>
    <t>NEQKKAVMLHNFMADGDDEDEVTVAEGDDMLVLDDSDEWWKVRRAHGKEGVVPAQYVELTET</t>
  </si>
  <si>
    <t>mmd_1518</t>
  </si>
  <si>
    <t>PVGPVYVAVYSYEPSLDDPDELALTPGDVVLVKETYDGWALGRNATGAEGVVPLNCLSP-P-</t>
  </si>
  <si>
    <t>mmd_1519</t>
  </si>
  <si>
    <t>APTSTAKALYDYDRQTDDDEELSIKEDEILLVFDRSDDWTLVQSAKGEYGFAPGNYVEESEG</t>
  </si>
  <si>
    <t>mmd_1520</t>
  </si>
  <si>
    <t>EVGRPARALYDFEGEEDDYYELSIKAGDELWILKELGGWSLAYNARGEVGLVPESYVTFTAD</t>
  </si>
  <si>
    <t>mmd_1521</t>
  </si>
  <si>
    <t>SPLCQVTALYDYAGE-DDEGDLSFAKGDIIEVLEQEDDWWKGELANGKVGWFPKNYVKPL--</t>
  </si>
  <si>
    <t>mmd_1522</t>
  </si>
  <si>
    <t>PAGVQAKALWSYNGGDDDPDDLSFSAGDIIEIVEEVNDWWLGRMANGREGLFPSNYVEKVAP</t>
  </si>
  <si>
    <t>mmd_1523</t>
  </si>
  <si>
    <t>DEGLVAVALYDYEAADDDEDEVSFKEGDRITNCEAVDGWWQGTVARGKWGLFPANYVERQE-</t>
  </si>
  <si>
    <t>mmd_1524</t>
  </si>
  <si>
    <t>REGHSATALYDFTAQSDDDDEVPVAEGDEVVVVDRSDDWWKVRQARGQIGVVPASYIELEED</t>
  </si>
  <si>
    <t>mmd_1525</t>
  </si>
  <si>
    <t>PAAETVTALYDYEAQADDEGDLSFLTGDIIEIVSRTQEWWTGKVANGKQGQFPGNYVKLN--</t>
  </si>
  <si>
    <t>mmd_1526</t>
  </si>
  <si>
    <t>TPRRKARALWDYNASEDDLSDLSFEKDDIIEVLSEDNDWWTGRCAGEQEGIFPSNYVEVISE</t>
  </si>
  <si>
    <t>mmd_1527</t>
  </si>
  <si>
    <t>TLPGGYIAKFTFDADQDDTGDLGFKKGEVILIVKRTEDWWTGCIAGDITGIFPSNYVEKCRT</t>
  </si>
  <si>
    <t>mmd_1528</t>
  </si>
  <si>
    <t>SPGKRARVKTPYKAQLDDPDELDLTPGDVVVVTEIYDGWARGITASGREGAFPLVCVSYIEG</t>
  </si>
  <si>
    <t>mmd_1529</t>
  </si>
  <si>
    <t>mmd_1530</t>
  </si>
  <si>
    <t>SNRKIGRLLYDFEAQGDDDDELMCKEGDEVYIIDEKKDWWMVENATGRQGVVPSSYIEIVGT</t>
  </si>
  <si>
    <t>mmd_1531</t>
  </si>
  <si>
    <t>EVEYYAIVLYDFNAERDDADELTAKAGDKITVTAQSNEWFVAKVALGRPGLIPASFVEIRDP</t>
  </si>
  <si>
    <t>mmd_1532</t>
  </si>
  <si>
    <t>TLPEGYVALFPYKPQQDDADDLELKKGCVYMVTERCHDWWKGKCANGITGIFPGNYVTPCRT</t>
  </si>
  <si>
    <t>mmd_1533</t>
  </si>
  <si>
    <t>QPTQRARALWAYNGREDDPNDLSFSSGEIVEVVDETNDWWTGRCARGRQGLFPSNHVELIDT</t>
  </si>
  <si>
    <t>mmd_1534</t>
  </si>
  <si>
    <t>ISFDQVYAFHTFVATVDDDGQVNATKGDTMVLLDDSNYWWLVQVADSSIGYLPAEHIETPTE</t>
  </si>
  <si>
    <t>mmd_1535</t>
  </si>
  <si>
    <t>APSSKARALYDYTRQTDDDEELSFTEDAQLEVFDTSDDWILVGFAEGEYGFVPANYIELSEE</t>
  </si>
  <si>
    <t>mmd_1536</t>
  </si>
  <si>
    <t>PDVPMYKAIFAFQGQEDDGELT-LQKDDVVEVVEKDDGWWLVKKADGEEGWAPSNYLELVPP</t>
  </si>
  <si>
    <t>mmd_1537</t>
  </si>
  <si>
    <t>ARLEQYVAAADFVGQGDDSSQLPLSKGDVVDVVRKDNGWSFVKKADGEEGWVPTSYLHPENP</t>
  </si>
  <si>
    <t>mmd_1538</t>
  </si>
  <si>
    <t>GGEKKGKMLYPFDADGDDEDELSVGEGREVVILEDDDGWWKVRAAGGKEGVVPASYVEILST</t>
  </si>
  <si>
    <t>mmd_1539</t>
  </si>
  <si>
    <t>KKHQYVVAMYDYEARTDDDMEWSMAEGDRFVLVNRDSDG-WADVAGGVTKSVPANYIEEV--</t>
  </si>
  <si>
    <t>mmd_1540</t>
  </si>
  <si>
    <t>SNEPRGKMLYPYDAQGDDEDEISVGEGREVVILEPDDGWWRVRAAGTREGLVPASYVEAIST</t>
  </si>
  <si>
    <t>mmd_1541</t>
  </si>
  <si>
    <t>GGKKLGIMLYDFDAQGDDEDEVSVCVGDEVVILDDDKEWWMVRRANGKEGVVPASYVEITST</t>
  </si>
  <si>
    <t>mmd_1542</t>
  </si>
  <si>
    <t>ATVSRARALYDFAPSEDDPGDLAFRKGDIIAILESVYDWWKGSLARGQTGIFPLNYVEKLQD</t>
  </si>
  <si>
    <t>mmd_1543</t>
  </si>
  <si>
    <t>PP-MVIRALYDYKATSDDPDELSFSKGSFFHVINKEDEWYEACNADGAKGMVPVNYFEEFGK</t>
  </si>
  <si>
    <t>mmd_1544</t>
  </si>
  <si>
    <t>PKKPTAKVLYDFNSDRDDSNELSIRAGEIVQIVSKEGGWWLCMNATSAQGWTPEAYLEEQVA</t>
  </si>
  <si>
    <t>mmd_1545</t>
  </si>
  <si>
    <t>AELEQYVAIADYVAQSDDETEISLEEGEVVQVIEKGDGWWFVRKADGEEGWVPASYLEPEDG</t>
  </si>
  <si>
    <t>mmd_1546</t>
  </si>
  <si>
    <t>NQTLYAVTLYEFKPERDDDDELDLMPGENLIICAHHGIWFIAKPALGGPGLVPVSYVEIIDL</t>
  </si>
  <si>
    <t>mmd_1547</t>
  </si>
  <si>
    <t>TPRRKCRALYDYDAQDDDPNGLSFRKDDIIEVLSKDAGWWDAYKAGDTRGWFPSNYVKILSA</t>
  </si>
  <si>
    <t>mmd_1548</t>
  </si>
  <si>
    <t>SGTSKCRAVADCVGESDDEEDLSFEAGDVIIVFQRSEERRLGYIAREKVGRFPAADVEFIAK</t>
  </si>
  <si>
    <t>mmd_1549</t>
  </si>
  <si>
    <t>QDEELATALYDYESQQDDPGDLSFKAGDTITVIEKIDDWWTGRIAGGREGIFPANYVKPQ--</t>
  </si>
  <si>
    <t>mmd_1550</t>
  </si>
  <si>
    <t>PVGNPHRVIHDYTPSLDDNDELRLQIDQQVEVLVEYDGWCQGISASGVKGACPLLCLTATKG</t>
  </si>
  <si>
    <t>mmd_1551</t>
  </si>
  <si>
    <t>SPYFPGRALMDYEGKGDDFRELTLTKGDELRVVKR-LHWSSLVKATGERGWVPRWYYGKTSR</t>
  </si>
  <si>
    <t>mmd_1552</t>
  </si>
  <si>
    <t>PGTVKYRALYEFVARTDDDDELSFQPGDIIFVFKGHEGWLAGQIARDKVGWFPEEFAECIEP</t>
  </si>
  <si>
    <t>mmd_1553</t>
  </si>
  <si>
    <t>PVIAHVRALYKYAANEDDEGDLSFEKGDKITVLEQTNDWWKGELATGQEGIFPKNYVEPLSE</t>
  </si>
  <si>
    <t>mmd_1554</t>
  </si>
  <si>
    <t>GAMVYGVVQYDFQAERDDPDELDAKAGEAIIVVAQSNEWFAAKPALGGPGLIPVSFIELKDT</t>
  </si>
  <si>
    <t>mmd_1555</t>
  </si>
  <si>
    <t>EDGEPAVARYNFNGTGDDEDELPVQEGERLVVLDKRDAWWKCRNAYGQEGVVPASYLES---</t>
  </si>
  <si>
    <t>mmd_1556</t>
  </si>
  <si>
    <t>EYQYRAKALYAYTADDDDPNEISFAKGEILEILDNTGKWWQARKADGSVGIAPSNYLQII--</t>
  </si>
  <si>
    <t>mmd_1557</t>
  </si>
  <si>
    <t>PPLPQAKALWSYNGEDDDPEDLSFAAGDIIEIVEETNDWWKGRVANGREGLFPSNYVEKVAP</t>
  </si>
  <si>
    <t>mmd_1558</t>
  </si>
  <si>
    <t>EDGEWVEALYDYTSDDDDATDLSFKAGQQIKVTEHTSDWWNGQIANGPRGLFPASYVKPL--</t>
  </si>
  <si>
    <t>mmd_1559</t>
  </si>
  <si>
    <t>SEGPKARALYDFEAQNDDEDELSFKKGDIITVIDQVDNWWEGELANGKIGIFPASYVELLT-</t>
  </si>
  <si>
    <t>mmd_1560</t>
  </si>
  <si>
    <t>TTGKKAVVLYDYDAAEDDDDEIALRKGETIEILEEPDLWWTGRLANGKSGLFPASYVQCLEE</t>
  </si>
  <si>
    <t>mmd_1561</t>
  </si>
  <si>
    <t>KKGVTAVALYDYDAREDDDNEWTFREGDRIVEIERVSNW-QGKDAHGNVGLFPANYIEDQ--</t>
  </si>
  <si>
    <t>mmd_1562</t>
  </si>
  <si>
    <t>SPPDQVRALYDYKGQEDDEGELSFKKGDIITVLDQDDGWWEGELANGKVGLFPSNYVEPL--</t>
  </si>
  <si>
    <t>mmd_1563</t>
  </si>
  <si>
    <t>NVGESATALYDFMAQGDDEDEVTVAEGDELLVLDDSSDWWKCRRANGKEGVVPASYIELTET</t>
  </si>
  <si>
    <t>mmd_1564</t>
  </si>
  <si>
    <t>ALGEQYVAIADYNAELDDDDEISLEEGEVVQVIEKNEGWWFVRKADGEKGWVPASFLEPAD-</t>
  </si>
  <si>
    <t>mmd_1565</t>
  </si>
  <si>
    <t>PEGEWAEALYDYSSEDDDPGDLSLRAGQRILIVERTSDWWTGEYAAGQRGLVPAAYVKLN--</t>
  </si>
  <si>
    <t>mmd_1566</t>
  </si>
  <si>
    <t>PPEHRIRALSAYKGDGDDPQDLSFGKNDFLYVPSKNGDWWYGHTATGARGLFPKTMIEEFTK</t>
  </si>
  <si>
    <t>mmd_1567</t>
  </si>
  <si>
    <t>EYRYKAKALYSYDANPDDINEISFSKDEILEVDDIDGKWWQARKANGETGICPSNYVKLLD-</t>
  </si>
  <si>
    <t>mmd_1568</t>
  </si>
  <si>
    <t>QLLAAYTALYPYKPTKDDADELELQKGGRYMVTEHCNGWYKGTSATQKCGVFPGSYVAPAKE</t>
  </si>
  <si>
    <t>mmd_1569</t>
  </si>
  <si>
    <t>SSENQNKVLYDYTKQDDDDDEVSISPGDIISLLEQDGGWTKIKNATGEEGLVPTSYIEIISK</t>
  </si>
  <si>
    <t>mmd_1570</t>
  </si>
  <si>
    <t>mmd_1571</t>
  </si>
  <si>
    <t>PPGPVVVALYDYEAQSDDEDELSFKEGDILTVLDDSDDWWLARNANGQEGYVPSNYLKEVDS</t>
  </si>
  <si>
    <t>mmd_1572</t>
  </si>
  <si>
    <t>mmd_1573</t>
  </si>
  <si>
    <t>RFPCTVRAIYSYEAQTDDKDELGFCEGALIVCVNAIDGWMWGDYARGMTGLFPANYVEVVDI</t>
  </si>
  <si>
    <t>mmd_1574</t>
  </si>
  <si>
    <t>QPIHKAKALYEYTRQTDDDEELSFSEDAELVVYDTSDDWILVGVADGDFGFVPANYIEIGEV</t>
  </si>
  <si>
    <t>mmd_1575</t>
  </si>
  <si>
    <t>WCVCFVLCMYDFESPDDDPDHLSFDKDDVLSVVKQEEGWWAAMRAGDPIGWIPSSNVEPLTE</t>
  </si>
  <si>
    <t>mmd_1576</t>
  </si>
  <si>
    <t>RFNRILVAKYQFEPEEDDDDELSVEKGDLVKLLKRPGGWILVKNATVQPGLLIPDSYVDIVV</t>
  </si>
  <si>
    <t>mmd_1577</t>
  </si>
  <si>
    <t>DYAYKARALYAYTADDDDPNELSFTKGEVLDIIDNSGKWWQARKADGRTGIVPSNYMQLI--</t>
  </si>
  <si>
    <t>mmd_1578</t>
  </si>
  <si>
    <t>AARKIFVALYDYDARTDDPEDLSFKKGERLEILNDTQDWWRARSATGREGYIPSNYVAKLKS</t>
  </si>
  <si>
    <t>mmd_1579</t>
  </si>
  <si>
    <t>SKGPTATAEYDYEKDEDDDNEIGFAEGDLIVEIEFVDDWWSGKHATGEVGLFPANYVKLNE-</t>
  </si>
  <si>
    <t>mmd_1580</t>
  </si>
  <si>
    <t>EHTSVVKALYDYEAAADDPGELSIKEDEILLVFDKEEDWLLVQSAKGKAGYVPGNYVEEATG</t>
  </si>
  <si>
    <t>mmd_1581</t>
  </si>
  <si>
    <t>HTRKVVRALHDFAAGSDDTDELSFKAGDVIVVVNEVLGWWMGE-ADGKRGLFPTTYTEVIAA</t>
  </si>
  <si>
    <t>mmd_1582</t>
  </si>
  <si>
    <t>PPAVQATALYDYEKQTDDNEELSFNEGDHLTIVDRSDDWWLAELADGVYGLVPANYVEKASP</t>
  </si>
  <si>
    <t>mmd_1583</t>
  </si>
  <si>
    <t>SIQPCARALYDFEAQNDDPGELSFKKGDIIHLIRRVDNWYEGEIAGGRKGIFPVSYVQVIVP</t>
  </si>
  <si>
    <t>mmd_1584</t>
  </si>
  <si>
    <t>LKKNEAVAMFNFDADQDDAGDLGFKKGDVITVTKKTEDWWTGQIAGGMHGIFPSNYVKMRE-</t>
  </si>
  <si>
    <t>mmd_1585</t>
  </si>
  <si>
    <t>PKDPTFKALYDYQGQTDDLGELSLSAGEVVYITRKEDGWWLAKTASSKSGWVPAAYLEEVKQ</t>
  </si>
  <si>
    <t>mmd_1586</t>
  </si>
  <si>
    <t>AEGESAVALYDFEAQGDDEDELTVKEGERLVVLDRSSDWWKCRNAYGQEGVVPSSYVELESS</t>
  </si>
  <si>
    <t>mmd_1587</t>
  </si>
  <si>
    <t>PPKKVIRALSAYRPTADDPQELSFQKGDFFYVLNDAGLWYEAHNATGARGLVPKNMFEEFNK</t>
  </si>
  <si>
    <t>mmd_1588</t>
  </si>
  <si>
    <t>KEEKKAKMLYTFEAGGDDEGELSVAEGRELVLLEPDTGWVKVRAAGYKEGLVPASYVEFTTP</t>
  </si>
  <si>
    <t>mmd_1589</t>
  </si>
  <si>
    <t>TSGEYVEALYDFEAQQDDDGDLALKVGDKIELLEKVSEWYKGRCANGKVGIFPANYVKVLVP</t>
  </si>
  <si>
    <t>mmd_1590</t>
  </si>
  <si>
    <t>NSPEKYVAKYNYEPQRDDDDELELKKGDKIEVLEKSSGWWKGKCANGKTGWFPSNYVQEVRY</t>
  </si>
  <si>
    <t>mmd_1591</t>
  </si>
  <si>
    <t>EPRQRAEALFPYKADDDDPNELSFGKGEILEIVDSSGKWWQARKADGTVGIVPSNYFRLL--</t>
  </si>
  <si>
    <t>mmd_1592</t>
  </si>
  <si>
    <t>SPIKRYRVIYPYPPQNDDPDELELREGDIVYVTEKFDGWAVGTSATGKFGTFPGVFVEPI--</t>
  </si>
  <si>
    <t>mmd_1593</t>
  </si>
  <si>
    <t>PKVPTVKALYDYEAQEDDDDELSFKAGDIITVIDKDDGWWEGELANGKTGLFPSNYVEEI--</t>
  </si>
  <si>
    <t>mmd_1594</t>
  </si>
  <si>
    <t>PPVELYKVLYDFATEEDDDGELSLTKGEEVEVHEKDDGWWLVKKANGQEGWAPSNYLKKVEI</t>
  </si>
  <si>
    <t>mmd_1595</t>
  </si>
  <si>
    <t>PVSRRVYALYDFAAETDDPDELSLREGDIVFVLERIAGWLYGELANGRVGQFPANYVEPIPN</t>
  </si>
  <si>
    <t>mmd_1596</t>
  </si>
  <si>
    <t>GELGTATALYDFDAQSDDEGEINVSEGEEVTVLEKDDGWVFVRKADGKEGLVPASYLEIDDG</t>
  </si>
  <si>
    <t>mmd_1597</t>
  </si>
  <si>
    <t>PILSVASALYAYTPTDDDAGDLALQKGDRIQVLEHMNDWWRGRNATNMEGIFPKSYVNVVDE</t>
  </si>
  <si>
    <t>mmd_1598</t>
  </si>
  <si>
    <t>GNEPRGKMLYPYEANGDDEGEISVSEGKEVVILEDDDGWTKVRAAGGKEGLVPTSYLEILPA</t>
  </si>
  <si>
    <t>mmd_1599</t>
  </si>
  <si>
    <t>PPKPTAKVLYDFQGNRDDEDELSIKAGQIVLVVQKEGGWWLAKRAGSATGWVPAAYLEEQAA</t>
  </si>
  <si>
    <t>mmd_1600</t>
  </si>
  <si>
    <t>ASEPQFEAAYDFPGSGDDPSELPLSKGDVVDVVRQDPGWSFVKLADGKEGWVPTSYIVEEKG</t>
  </si>
  <si>
    <t>mmd_1601</t>
  </si>
  <si>
    <t>DDICEAYILQTFDASADDPGDISVVKGEAVTLLNDSDYWWYIRNATNQSGFIPAENLETPFE</t>
  </si>
  <si>
    <t>mmd_1602</t>
  </si>
  <si>
    <t>EIRKRAKVKTTLKAQLDDDEELDLTKGEYVLVTEILDGWCRGGTAQGREGIFPEGFISYIEE</t>
  </si>
  <si>
    <t>mmd_1603</t>
  </si>
  <si>
    <t>PKKPTAKALYDFSSQRDDNNELSISAGEIVEIVSKEGGWWLCKNATSAQGWVPAAYLEEIKA</t>
  </si>
  <si>
    <t>mmd_1604</t>
  </si>
  <si>
    <t>TSLGKARALYDFEAQNDDPDELSLKKGDIVEVLSKIDNWWEGELANGKVGIFPSNYVEVLTP</t>
  </si>
  <si>
    <t>mmd_1605</t>
  </si>
  <si>
    <t>PVFRRARALYDFVAETDDEDELSLREGDIVLVLYRQCGWLVGELANGVTGQIPENYVEFLPN</t>
  </si>
  <si>
    <t>mmd_1606</t>
  </si>
  <si>
    <t>ESSFLVEALFDFTGTDDDGSQLSFNKGDIIRVLSRLPGWWDGLLADNRRGWFPSNYVREINE</t>
  </si>
  <si>
    <t>mmd_1607</t>
  </si>
  <si>
    <t>PRVQRARALWDWNGEEDDPGDLSFRAGDIIEIVSETNDWWTGRLARGKQGLFPANYVEKLDD</t>
  </si>
  <si>
    <t>mmd_1608</t>
  </si>
  <si>
    <t>PVPPRVYAIYPYAPREDDPDELELRVGDIIFVNEAFAGWGYGTNATGQVGMFPLSFVEPIPP</t>
  </si>
  <si>
    <t>mmd_1609</t>
  </si>
  <si>
    <t>PGFRRYRALYDFEARNDDEDELSFQAGDVILVNCGVDGWLPGELANGKSGWFPENFVELLEK</t>
  </si>
  <si>
    <t>mmd_1610</t>
  </si>
  <si>
    <t>ATVSRVRALYDFVPSEDDPGELAFKKNDIIAVLESVYDWWKGSLARGQTGIFPLNYVEKLQD</t>
  </si>
  <si>
    <t>mmd_1611</t>
  </si>
  <si>
    <t>RRQKKGTVLYDFMAQGDDDDEVTVAAGDEVIIIDDTKEWWQVRRANGKEGVVPSSYIEISGT</t>
  </si>
  <si>
    <t>mmd_1612</t>
  </si>
  <si>
    <t>SQPLFGVVQYDFVAERDDPDELSAKAGEGIIVIARSNEWLVAKPALGGPGQIPLSFVQFRDA</t>
  </si>
  <si>
    <t>mmd_1613</t>
  </si>
  <si>
    <t>HPATMAAVRRAFVPRLDDPDELAVNPGEMVRVLREYDGWALCANARERQGVVPRECLQRNLG</t>
  </si>
  <si>
    <t>mmd_1614</t>
  </si>
  <si>
    <t>KKLELVIAKFDFAGTDDDPDQLPFRKGEILTIISKDEQWWTARNAEGRVGWIPVPYVQRYDD</t>
  </si>
  <si>
    <t>mmd_1615</t>
  </si>
  <si>
    <t>EEGEWVEALYDYSSDDDDPGDLQLKAGQRVLVTERTSDWWTGEIADGRRGLVPASYVKVL--</t>
  </si>
  <si>
    <t>mmd_1616</t>
  </si>
  <si>
    <t>PNSAVHRVQLDFKPSMDDDDELELKKGQLIRILHEYDGWALCIRARSKQGVVPRTCLSTLPV</t>
  </si>
  <si>
    <t>mmd_1617</t>
  </si>
  <si>
    <t>PKEPQYRALYDFAGQSDDAGELSLTKDEIVTVEQKEEGWWLAKKAGGQEGWAPSAYLEEEPP</t>
  </si>
  <si>
    <t>mmd_1618</t>
  </si>
  <si>
    <t>NAPKLAVVKYNYEPQKDDDDELELTKGDKVTVTEKSSGWWKGKTANGRVGWFPSNYVQEVES</t>
  </si>
  <si>
    <t>mmd_1619</t>
  </si>
  <si>
    <t>DQAVAAKALYSYEGSTDDPDELPFAEGDILTVVDRSEDWWKVEQADGVIFLVPAAYLEVADA</t>
  </si>
  <si>
    <t>mmd_1620</t>
  </si>
  <si>
    <t>DQKPYARALYDFNAQNDDPGELSLKVGEIVTLLRRIDNWYEGEIANGRKGIFPASYVEVIVD</t>
  </si>
  <si>
    <t>mmd_1621</t>
  </si>
  <si>
    <t>PPSFFVRALYDFESTDDDASSLSFQKGDIIEVLTQLPGWWDGLLADDERRGWFPSTYREIIS</t>
  </si>
  <si>
    <t>mmd_1622</t>
  </si>
  <si>
    <t>FTTFFCRALYDYQAQDDDNSALSFRKDDIIEVLSKQPGWWDGLLAGEERGWFPSNYVVVISE</t>
  </si>
  <si>
    <t>mmd_1623</t>
  </si>
  <si>
    <t>LVLAEAIALYNFDAQQDDAGDLTFKKGDKITVTKKTDDWWTGQVAGGRHGIFPANYVKMRE-</t>
  </si>
  <si>
    <t>mmd_1624</t>
  </si>
  <si>
    <t>FQSLFGTCLYDFPAERDDPDELSARAGDSVVIMAHSAEWFIGKPALGGPGLIPASFVELVDI</t>
  </si>
  <si>
    <t>mmd_1625</t>
  </si>
  <si>
    <t>ANSNVHRVQLDFKPSMDDEDELELRAGQLVRLLHEYDGWALCIRARSQQGVVPRTCLSARPV</t>
  </si>
  <si>
    <t>mmd_1626</t>
  </si>
  <si>
    <t>VEPVKATALYSYEGTNDDADELPFAEGDVLTIVDRSEDWWKAERADGVVFIVPAAYLEVTEG</t>
  </si>
  <si>
    <t>mmd_1627</t>
  </si>
  <si>
    <t>RVGPHYIAKHSFEASHDDPDELSCEPGDVVLLLETFDGWAYGRNATGARGIVPLSALDPRVP</t>
  </si>
  <si>
    <t>mmd_1628</t>
  </si>
  <si>
    <t>AGR-VAVVRRGFIPTLDDPDELAVANGETVR-LSSYFGWALCIKARGEKGVVPVECLQVDTD</t>
  </si>
  <si>
    <t>mmd_1629</t>
  </si>
  <si>
    <t>STSFPGIALMAYKKKGDDPEELTFAKDDSLVVFSR-GHWSYAVKADGDRGLVPSWYIGKVPT</t>
  </si>
  <si>
    <t>mmd_1630</t>
  </si>
  <si>
    <t>PPKPMAKVLYDFNSQRDDENELSIKAGEIVEIVQKENGWWLAKNATGGQAWTPAAYVEEQAA</t>
  </si>
  <si>
    <t>mmd_1631</t>
  </si>
  <si>
    <t>SEPKLVRALYDFEGQEDDDEELTFKRGDIITVLDRVDNWWEGELANGRIGIFPANYVELNSA</t>
  </si>
  <si>
    <t>mmd_1632</t>
  </si>
  <si>
    <t>PPKPMAKVLYDFNGQRDDENELSIKAGEIIEIVQKENGWWLAKNATGGQAWVPAAYVEEIAQ</t>
  </si>
  <si>
    <t>mmd_1633</t>
  </si>
  <si>
    <t>IYGLFARAMYSYTANPDDAEELGFSKHEILEVLRLSDGWWQAVAATGETGLAPSNYLIIL--</t>
  </si>
  <si>
    <t>mmd_1634</t>
  </si>
  <si>
    <t>PVFRRARALYDFEAEHDDESELSFREGDTLLILYRQSGWLVAYLANGKSGLIPENYVELLPE</t>
  </si>
  <si>
    <t>mmd_1635</t>
  </si>
  <si>
    <t>EEGEPAVALYDFDGTGDDEDELSVQEGETLHVLEKEGEWWKCRNAAGLEGVVPASYLESSGG</t>
  </si>
  <si>
    <t>mmd_1636</t>
  </si>
  <si>
    <t>SEGTKARALYDFEAQDDDEDELSFKAGDIITVLDKSDGWWEGELANGKVGWFPANYVELL--</t>
  </si>
  <si>
    <t>mmd_1637</t>
  </si>
  <si>
    <t>PILHNVRAVYRYEAAIDDNEDLSFEKGEHLAILRRQDGWWEAENAGGQVGAIPLAFVVPLTD</t>
  </si>
  <si>
    <t>mmd_1638</t>
  </si>
  <si>
    <t>PGRKVFVALYDYDARTDDEGDLSFKKGDRMEILDDSQDWWYARHATGQEGYIPSNYVAKEKS</t>
  </si>
  <si>
    <t>mmd_1639</t>
  </si>
  <si>
    <t>PPTSVVKALYDYEANADDPGELSVKKDDFLHVFGTEDEWLEQSAAGGKAGYVPVNYVEAIGE</t>
  </si>
  <si>
    <t>mmd_1640</t>
  </si>
  <si>
    <t>PPRRQARALWDYNGSEDDLEDLSFEKDDIIEVYSEDNDWWTGRCAGGREGIFPSNYVEVLSE</t>
  </si>
  <si>
    <t>mmd_1641</t>
  </si>
  <si>
    <t>PPLAQARALWRYNGSDDDLRDLSFEKDDIIEVYEYTNDWWMGRNATGREGIFPRNYVEVLQA</t>
  </si>
  <si>
    <t>mmd_1642</t>
  </si>
  <si>
    <t>EPGTLARVLHNFFTTVDDDEELSLVKGEYVVIHEIDDGWWHGGSAQGQVGKFPSNHLHKVEI</t>
  </si>
  <si>
    <t>mmd_1643</t>
  </si>
  <si>
    <t>PPLFYVRAMYDYDSDDDDPESLSFQKGDILQVLTHLEGWWDGLIAGNPLRGWFPSNYCT-IS</t>
  </si>
  <si>
    <t>mmd_1644</t>
  </si>
  <si>
    <t>TSLKKAVVLYDYEAAEDDDDEITLRKGETIEILEEPDLWWTGRTANGKTGLFPANYVQCLEE</t>
  </si>
  <si>
    <t>mmd_1645</t>
  </si>
  <si>
    <t>HTRKRVVALHDFAAGSDDTDELSFKAGDVIVVLNEVLGWWMGE-ADGKRGLFPTTYTESINA</t>
  </si>
  <si>
    <t>mmd_1646</t>
  </si>
  <si>
    <t>SSKPQAKVLYDFDGQRDDNDELSIKAGQVVEIVQKEVGWWLCKTATGGQGLVPAAWVEIISA</t>
  </si>
  <si>
    <t>mmd_1647</t>
  </si>
  <si>
    <t>TSLEYYVALYDYESQEDDPGDLSFKAGDTIEVLEK-DDWWTGRIAGGREGIFPANYVQKLEP</t>
  </si>
  <si>
    <t>mmd_1648</t>
  </si>
  <si>
    <t>INFDLVYSLWSFAATVDDEGQANVVKGDSLVLMDDSNYWALVIVATQEDGYIPAEQIETDFG</t>
  </si>
  <si>
    <t>mmd_1649</t>
  </si>
  <si>
    <t>PPVETVTALYDYEAQADDHGDLSFSAGDVIEIVQRTDEWWTGKIAHGRQGQFPGNYVQLN--</t>
  </si>
  <si>
    <t>mmd_1650</t>
  </si>
  <si>
    <t>mmd_1651</t>
  </si>
  <si>
    <t>PKKKVVKALYDYRADGDDDDEVSFKKGDIMEVVDSSGGWWEVDKAGGKTGLVPANYVQEI--</t>
  </si>
  <si>
    <t>mmd_1652</t>
  </si>
  <si>
    <t>RPNSILVVKHDFTACVDDDDELSVKKGDKVKLLYR--GWIYVRDATGREGFIPPASCRDAAV</t>
  </si>
  <si>
    <t>mmd_1653</t>
  </si>
  <si>
    <t>SKIPKARALYDYEAQNDDEGELSFKKGDIITIIDKSDNWWEGELANGKIGLFPASYVEVL--</t>
  </si>
  <si>
    <t>mmd_1654</t>
  </si>
  <si>
    <t>FTSYKAKALYAYTADDDDPNELSFAKGEILDIIDKQGKWWQTRKADGTVGIAPSNYLQIV--</t>
  </si>
  <si>
    <t>mmd_1655</t>
  </si>
  <si>
    <t>FPRRKCRALYDYDAQDDDSSALSFRKDDIIEVLSQQPGWWDGLLAGEQRGWFPSNYVSVISE</t>
  </si>
  <si>
    <t>mmd_1656</t>
  </si>
  <si>
    <t>ESQQLVTALYDYTAAQDDDVELTFKEGDMIKVLEKPDDWWLGQLANGQLGLFPATYVVPS--</t>
  </si>
  <si>
    <t>mmd_1657</t>
  </si>
  <si>
    <t>DKPAKAKALYDFSAASDDAEELTVREGDTLNVVDRSSDWWKCWNAGPKILVAPASYLELSGS</t>
  </si>
  <si>
    <t>mmd_1658</t>
  </si>
  <si>
    <t>PPQKRARALYAFEADADDPQELSFEEGDILYVPSDTGDWLYGHTATGASGLFPKNMIEEFTK</t>
  </si>
  <si>
    <t>mmd_1659</t>
  </si>
  <si>
    <t>VDTRRVRALFAFVARSDDVDELSFEPGDVIKVFQSAEGWWAGELARGKTGWFPENYVESIVA</t>
  </si>
  <si>
    <t>mmd_1660</t>
  </si>
  <si>
    <t>DKPAKAKALYDYSAASDDAEELSFAEGDTLNVVDQSDNWWRVELAGPKILVAPATYLELSGS</t>
  </si>
  <si>
    <t>mmd_1661</t>
  </si>
  <si>
    <t>GSGKRALIQYDYEKAEDDDNEVELREGEYVTDIEMVDDWWMGTNAQGESGLFPANYVELVED</t>
  </si>
  <si>
    <t>mmd_1662</t>
  </si>
  <si>
    <t>SGGPVVVALYDYEAREDDEGELSFKKGDILEVLDDSDDWWYARNATGQEGYVPSNYVAEVKS</t>
  </si>
  <si>
    <t>mmd_1663</t>
  </si>
  <si>
    <t>VQPVKAKALYAYAGGNDDADELSFNEGDILSIIDRSEEWWKAERADGVVFIVPAAYLELVEG</t>
  </si>
  <si>
    <t>mmd_1664</t>
  </si>
  <si>
    <t>PSGEQVTALYDYTAQQDDEGHLSFKKGDIIEVLEK-EDWWLGELANGKVGWFPKNYVKPL--</t>
  </si>
  <si>
    <t>mmd_1665</t>
  </si>
  <si>
    <t>PQSLFVRALYHFPAETDDEDDLSLREGDIVVVLYRSIEWLYGEPANGRPGQFPANFVEQVPP</t>
  </si>
  <si>
    <t>mmd_1666</t>
  </si>
  <si>
    <t>ETTSHARAIYAYTKNADDPEELTVSEDSVLYVFDTEDWWLLQSAADGKAGFVPANYIEVQTA</t>
  </si>
  <si>
    <t>mmd_1667</t>
  </si>
  <si>
    <t>FNTFFVRALYDYQSTDDDNSSLSFRKGDIIEVLSQLEGWWDGLLAGDERGWFPSNYVSPISE</t>
  </si>
  <si>
    <t>mmd_1668</t>
  </si>
  <si>
    <t>PVKKVARALYDFVPEHDDENELGFQEGDIFYVSYDHGGWLVAHNATGAQGLVPEQMVRELRK</t>
  </si>
  <si>
    <t>mmd_1669</t>
  </si>
  <si>
    <t>PPKPTAKVLYDFQSQRDDENELSIKAGEIVEIVQKEGGWWLAKNAGSAQGWTPAAYLEEQVA</t>
  </si>
  <si>
    <t>mmd_1670</t>
  </si>
  <si>
    <t>DDYDLVYLLKNFDATVDDPDHISVVKGEALTLLND-DYWIYVKVATGKIGFIPAENVKTPFE</t>
  </si>
  <si>
    <t>mmd_1671</t>
  </si>
  <si>
    <t>SSKKRGKVLYPFDAEGDDNDEITVKEGQEVVILEDDDGWWKVRAASGKRGLVPASWLEIISA</t>
  </si>
  <si>
    <t>mmd_1672</t>
  </si>
  <si>
    <t>DTEPYAIVLADFPGERDDADELDASAGDLIIVVAQSNEWFVAKPALGRPGLIPASFVWVRDP</t>
  </si>
  <si>
    <t>mmd_1673</t>
  </si>
  <si>
    <t>PDVPRYKAKYAFEGQEDDGELS-LKKDDIVELVEKDNGWWLVKKADGVEGWAPNNYLELVPP</t>
  </si>
  <si>
    <t>mmd_1674</t>
  </si>
  <si>
    <t>QELKQVRALYDFTGQEDDDDELSFKRGDVITVLDKDDGWWEGELANGRTGLFPSNYVEPLS-</t>
  </si>
  <si>
    <t>mmd_1675</t>
  </si>
  <si>
    <t>IDFDFVYALHTFVATVDDEGQANATKGDTMVLLDDSNYWWLVRVADSSIGYLPAEHIETPTE</t>
  </si>
  <si>
    <t>mmd_1676</t>
  </si>
  <si>
    <t>WVIYSALAEYDFESTSDDPDELSFRKNEILKVNPKEDHWY-AAEADSKKGFIPSNYIEMLSE</t>
  </si>
  <si>
    <t>mmd_1677</t>
  </si>
  <si>
    <t>PEGEKAVVLYDFTADGDDEGELSVAEGEQLVVLERDTSWWKCRNAHGAEGVVPAQYVELVNP</t>
  </si>
  <si>
    <t>mmd_1678</t>
  </si>
  <si>
    <t>NVQKKGVMLHDFMAQGDDDDEVTVAAGDEMLILDDSSEWWKVRRANGKEGVVPAQYVEITET</t>
  </si>
  <si>
    <t>mmd_1679</t>
  </si>
  <si>
    <t>NFPYKAKALYSYDANEDDANDISFSQGEILEVDDIEGRWWKAKRANGQTGIIPSNYVELIDD</t>
  </si>
  <si>
    <t>mmd_1680</t>
  </si>
  <si>
    <t>PPGKVVVALYDYEARTDDEGDLSFKKGERLEILDDSQDWWYARNATGQEGYIPSNYVAKQKS</t>
  </si>
  <si>
    <t>mmd_1681</t>
  </si>
  <si>
    <t>EYPYRARALYSYDANPDDANEISFSKHEILEVSDVSGGWWQARAATEETGIFPSNYVILL--</t>
  </si>
  <si>
    <t>mmd_1682</t>
  </si>
  <si>
    <t>TSLPCATALYDYESKNDDPGDLSFKKGDIITLIEKIDNWYKGELANGKIGIFPASYVQVLGP</t>
  </si>
  <si>
    <t>mmd_1683</t>
  </si>
  <si>
    <t>SEPKKVRALYDYKGQEDDEDELSFKKGDIITVLDQSDGWWEGELANGKVGWFPSNYVEPL--</t>
  </si>
  <si>
    <t>mmd_1684</t>
  </si>
  <si>
    <t>mmd_1685</t>
  </si>
  <si>
    <t>PKEPQFKALYDFAGQTDDAGELSLKKDEIILVTQKENGWWLAKRAGSAGGWAAAALLEEVKP</t>
  </si>
  <si>
    <t>mmd_1686</t>
  </si>
  <si>
    <t>GLNAVAVVGFRYDALEDDTNEMSLKQGEVIEQVEQIDGWWSGCGAGNKSGIFPANYVEKIEQ</t>
  </si>
  <si>
    <t>mmd_1687</t>
  </si>
  <si>
    <t>DSKPYARALYPFNAEFDDPNELSFKAGDIVHVLRRIDEWLEGEIANGRKGIFPASYVEIIVD</t>
  </si>
  <si>
    <t>mmd_1688</t>
  </si>
  <si>
    <t>ASANSAAVRRLFVPTLDDPDELPIAMGERVRVLSEFDGWALCANARGEQGVVPLECLQRNTA</t>
  </si>
  <si>
    <t>mmd_1689</t>
  </si>
  <si>
    <t>PQSLFVRALYDFVAETDDDDDLSLREGDIVFVQYRSADWLYGEPANGRPGQFPANFVEFVPP</t>
  </si>
  <si>
    <t>mmd_1690</t>
  </si>
  <si>
    <t>SVIDKVIALYPYKAQNDDEDELSFKKGDVITVLEKDEGWWKGELANGKVGLFPSNYVEPLSS</t>
  </si>
  <si>
    <t>mmd_1691</t>
  </si>
  <si>
    <t>RVGPHLVAKHQFEPSHDDDDELACAPGDLVKLLETFDGWALARNATGARGIIPLDALDP-VP</t>
  </si>
  <si>
    <t>mmd_1692</t>
  </si>
  <si>
    <t>GNKKIGRLLYDFDAQGDDDDEVSVKEGDEVYIIDDTKDWWMVENATGRQGVVPSSYIEIVST</t>
  </si>
  <si>
    <t>mmd_1693</t>
  </si>
  <si>
    <t>ARLEQYVAIADEVKE-DDSTELALSKGDVVDVVEKNEGWWFVKKADGEKGWVPASYLEPENP</t>
  </si>
  <si>
    <t>mmd_1694</t>
  </si>
  <si>
    <t>PVDVRVRAIYAYAAREDDPDELSLRVGDIVFVLEEIDGWGYGENANGQVGMFPANYTEPIPP</t>
  </si>
  <si>
    <t>mmd_1695</t>
  </si>
  <si>
    <t>VGVRKYRALYEFVARNDDQDEISFQPGDIILVPPVQEGWLAGEIARGHTGWFPESYVEPVDT</t>
  </si>
  <si>
    <t>mmd_1696</t>
  </si>
  <si>
    <t>RESKKAIVLYDFDAQNDDEGELNVKKGEYVEVLDD-DDWWKVRNANGQEGYVPRSYLSPVNS</t>
  </si>
  <si>
    <t>mmd_1697</t>
  </si>
  <si>
    <t>KKLKYVEVLYDYEAQSDDDAEHSMAEGDRFVLINEDKDGWWVERAGGVTKSVPANYIQIVSF</t>
  </si>
  <si>
    <t>mmd_1698</t>
  </si>
  <si>
    <t>TTGKVAVVLYDYDAAEDDDNEIALREGETIEQIEEPDLWWTGRAANGKSGLFPASYVECVEE</t>
  </si>
  <si>
    <t>mmd_1699</t>
  </si>
  <si>
    <t>TNVKVVVALYDYEAQNDDEEELSIKENERLDVLDDSDNWWKVKNARNQVGYVPSNYVERSKP</t>
  </si>
  <si>
    <t>mmd_1700</t>
  </si>
  <si>
    <t>SEPFEARALYDFEGQDDDEDELSFKRGDIITVLDQDDGWWEGELANGKRGLFPSNYVTLVI-</t>
  </si>
  <si>
    <t>mmd_1701</t>
  </si>
  <si>
    <t>GSGLLVVAQYDYTAGQDDDVELTFPEGAMIKEIEDPDDWWWGQYANGQLGLFPATYVVPSEE</t>
  </si>
  <si>
    <t>mmd_1702</t>
  </si>
  <si>
    <t>mmd_1703</t>
  </si>
  <si>
    <t>QDEEFAVALYDFEGQQDDEGDLSFKEGDRIKVIKKTSDWWNGEIANGPKGSFPANYVKMQ--</t>
  </si>
  <si>
    <t>mmd_1704</t>
  </si>
  <si>
    <t>PDVELAVVKCTFIPSLDDPDELSISKGELVEVVAEYDGWALVKKADGEQGVVPQECLERGPR</t>
  </si>
  <si>
    <t>mmd_1705</t>
  </si>
  <si>
    <t>KKLKYVEALYDYEAQSDDDAEHDMAEGERFVLVKEDGGWWEVESAGGRTKSVPANYVQIV--</t>
  </si>
  <si>
    <t>mmd_1706</t>
  </si>
  <si>
    <t>PVIAQAVALYRY-RN-DDAEDCSFEKGDIIEIYEYMNDWKGRRPATGQEGWFPKSYVEKVGT</t>
  </si>
  <si>
    <t>mmd_1707</t>
  </si>
  <si>
    <t>QGTMYVRALYDYEADDDDRTSLSFHEGDVIQVITQLEGWWDGVIANGVRGWFPSNYCQVITN</t>
  </si>
  <si>
    <t>mmd_1708</t>
  </si>
  <si>
    <t>WCICHVLCMYDFESDDDDPDHLSFRKDEILTVVKQEEGWWAAMRAGDRIGWIPSSFVEPLTE</t>
  </si>
  <si>
    <t>mmd_1709</t>
  </si>
  <si>
    <t>QPPVQARALWAYNGREDDPNDLSFSTGDLIEVVLEKNDWWLGRVARGREALFPSNHVEKIAP</t>
  </si>
  <si>
    <t>mmd_1710</t>
  </si>
  <si>
    <t>PPSFYCRALYDYESTIDDPSGLSFRKGDIMEILSTQAGWWDAYLAGDRRGWIPPDFVRTIIS</t>
  </si>
  <si>
    <t>mmd_1711</t>
  </si>
  <si>
    <t>LRANEAVALFTFDADQDDAGDLGFKKGDVITVTKKTKDWWTGQIAGGRTGIFPSNYVKMKK-</t>
  </si>
  <si>
    <t>mmd_1712</t>
  </si>
  <si>
    <t>PVIYRARSLYAYESQRDDPEELSFSKNSILTVNPSKGDWWYGALADGKKGFIPKTYIEMLDA</t>
  </si>
  <si>
    <t>mmd_1713</t>
  </si>
  <si>
    <t>INFDLVYSLHSFAATVDDEGQANVVKGDSLVLMDDSNYWWLVQVATQEVGYIPAENIETPFE</t>
  </si>
  <si>
    <t>mmd_1714</t>
  </si>
  <si>
    <t>TSGEYYVALYDFEAQEDDPTDLALKVGDKIEVLEK-SEWWKGRCANGKEGIFPSNYVQELLS</t>
  </si>
  <si>
    <t>mmd_1715</t>
  </si>
  <si>
    <t>PEGVMAVALYSWTSEDDDPGDLSFRAGDIIEIVEETEDWWTGRMAAGKEGLFPSVYVKKLPT</t>
  </si>
  <si>
    <t>mmd_1716</t>
  </si>
  <si>
    <t>QPQVQATALYSYEGQTDDDEELSFAEGDVLTIYDRSDDWILAERADGVVGAVPAAYLEVAEG</t>
  </si>
  <si>
    <t>mmd_1717</t>
  </si>
  <si>
    <t>TTLKKAVVKYDYEAKEDDEDELSLVKGETIEILEKSDGWWEGRTANGKVGIFPDNFVQELPE</t>
  </si>
  <si>
    <t>mmd_1718</t>
  </si>
  <si>
    <t>PPKEMYRVLYNFKGQEDDGEMN-LVKGQEVEVKEKDDGWWMVVKAHGQEGWAPSSYLKKVEG</t>
  </si>
  <si>
    <t>mmd_1719</t>
  </si>
  <si>
    <t>GSGEYYVALYPYQSAEDDPGDLSFNAGETILVTKK-EDWWTGRIAGDRTGIFPANYVQKCDV</t>
  </si>
  <si>
    <t>mmd_1720</t>
  </si>
  <si>
    <t>PAGVQAVALWSWNSEDDDPNDLSFRAGDIIEIVEETNDWWTGRMAAGKEGLFPSVYVKKLPP</t>
  </si>
  <si>
    <t>mmd_1721</t>
  </si>
  <si>
    <t>SPKKIIKALYSYQAQNDDPKELSFSKGEFFEVVGE-E-YYEARNATKEQGLVPKSYFEVIDK</t>
  </si>
  <si>
    <t>mmd_1722</t>
  </si>
  <si>
    <t>PKDPQYKALYDFAGQSDDAGELSLTKDEIVEIEQKEEGWWLAKKADGTEGWAPSAYLEEEPA</t>
  </si>
  <si>
    <t>mmd_1723</t>
  </si>
  <si>
    <t>P-IIQVVAQYDYKRN-DDEEHLSFKKGDIIEVLEKQEDWWGGQPANGQIGWFPKSYVKPSGT</t>
  </si>
  <si>
    <t>mmd_1724</t>
  </si>
  <si>
    <t>SAEFHVLCLHDFEQQRDDADQLSFRANQILDVLNRDGGWWDGELADGQSGWFPSTYVSAIEG</t>
  </si>
  <si>
    <t>mmd_1725</t>
  </si>
  <si>
    <t>TSLKKCVVLYDYEAAEDDEDDLALNKGDTIEVLEK-EGWWKGRCANGKTGIFPANYVQEFLV</t>
  </si>
  <si>
    <t>mmd_1726</t>
  </si>
  <si>
    <t>GQGEWAVVLYDYDSGEDDAGEMVLREGERIEVTEEIDLWWTGVGAGGKSGLFPASYVEILN-</t>
  </si>
  <si>
    <t>mmd_1727</t>
  </si>
  <si>
    <t>WIIFSVLCLYDFEADDDDPDQLSFRKNEILDVVKREDGWWAAMRADSKVGWIPSAFVEPISE</t>
  </si>
  <si>
    <t>mmd_1728</t>
  </si>
  <si>
    <t>PSEPRGKMMYAYQANGDDEDEVTVDEGQDVVVVEPDGGWMRVR-AGSQTGLVPAAYVELAPA</t>
  </si>
  <si>
    <t>mmd_1729</t>
  </si>
  <si>
    <t>mmd_1730</t>
  </si>
  <si>
    <t>PPSFFCRALYDYEAQIDDPSGLSFRKGDIIEVLSQQAGWWDAYLAGDRRGWIPSNTVTTISS</t>
  </si>
  <si>
    <t>mmd_1731</t>
  </si>
  <si>
    <t>PDCRRVRALYDYNAENDDPDELSLKVGDIVTVLEEIDGWWEGELANGRRGWFPATYVEPIDN</t>
  </si>
  <si>
    <t>mmd_1732</t>
  </si>
  <si>
    <t>SEPKQVKALYDFKGEEDDEGELSFKRGDIITVLDRSDNWWEGELANGRIGIFPSNYVEPL--</t>
  </si>
  <si>
    <t>mmd_1733</t>
  </si>
  <si>
    <t>KKLQYVEALYDWEARSDDDMEWSMAEGDRFVLLNRDGDWWWADRAGGVTKSVPANYIQEV--</t>
  </si>
  <si>
    <t>mmd_1734</t>
  </si>
  <si>
    <t>EDEELVEAQYDYTRDVDDATDLSFKAGDMIKVLEHPSDWWNGQIANGQIGLFPASYVKPS--</t>
  </si>
  <si>
    <t>mmd_1735</t>
  </si>
  <si>
    <t>QERKQVRALYDFTGS-DDSDELSFKAGDEITVLNEDDGWWMGELADGRRGLFPSNYTEPVSS</t>
  </si>
  <si>
    <t>mmd_1736</t>
  </si>
  <si>
    <t>PPQKVIRALSAYKSTADDPQELSFAKGDFFHVLSKEGLWYEAHNATGARGLVPKNMFEEFGK</t>
  </si>
  <si>
    <t>mmd_1737</t>
  </si>
  <si>
    <t>PRVVQAKALWGYNGEDDDPNDLSFRAGDIIEIIEETNDWWTGRVANGKQGLFPANYVEKLPS</t>
  </si>
  <si>
    <t>mmd_1738</t>
  </si>
  <si>
    <t>PVRPYVEALYDYNAEDDDAGDLALKPGDKVYLLEAVNEWLYGESATGQQGMFPANFVKVVVP</t>
  </si>
  <si>
    <t>mmd_1739</t>
  </si>
  <si>
    <t>TARGYVEALYDFNAQNDDDGDLSLKVGDIVELLEKIDEWYEGESANGRVGMFPANYVEVIVP</t>
  </si>
  <si>
    <t>mmd_1740</t>
  </si>
  <si>
    <t>FPSLFCRALYDYEAQDDDSSALSFRKGDIIEVLSQQPGWWDGLLAGDERGWFPSNYVTIISE</t>
  </si>
  <si>
    <t>mmd_1741</t>
  </si>
  <si>
    <t>PKVPQVKALYDYEAQGDDDDELSFKEGDIITVIEKDDGWWEAELANGKKGLVPTNYVKEI--</t>
  </si>
  <si>
    <t>mmd_1742</t>
  </si>
  <si>
    <t>MSEDYVIVKYDYLAQEDDDQELTIKKNERLILLDD-SWWKKVNNASNSVGFVPSNYVRKESI</t>
  </si>
  <si>
    <t>mmd_1743</t>
  </si>
  <si>
    <t>QELKQVRALYDFTGQEDDDDELSFKRGDVITVLSEDDGWWEGELANGRTGLFPSNYVEPLSS</t>
  </si>
  <si>
    <t>mmd_1744</t>
  </si>
  <si>
    <t>PDVSDALVRCTFIPSLDDPDELAISTGETVRVLAEYDGWALCANARGEQGMVPLECLERNRA</t>
  </si>
  <si>
    <t>mmd_1745</t>
  </si>
  <si>
    <t>SGKKKAKALYDYTAQSDDDDELSIKEGDQLTVLDDDDDWWKVELASGKKGLVPASYLEIV--</t>
  </si>
  <si>
    <t>mmd_1746</t>
  </si>
  <si>
    <t>AGGERYRIAYAFEGQEDDGEMN-LVEGEEVENIEKDDGWWMGVNAHGEEGLFPSNYVELVEP</t>
  </si>
  <si>
    <t>mmd_1747</t>
  </si>
  <si>
    <t>AAGHTATALYDYEAAEDDDNELSFPENAKITNIEFPDDWWHGEYAQGKKGLFPANYTQLND-</t>
  </si>
  <si>
    <t>mmd_1748</t>
  </si>
  <si>
    <t>TSLEYVEALYDFEPQQDDDGDLALKVGDKIEVLEKPSEWYKGRCANGKVGVFPSNYVKPAFS</t>
  </si>
  <si>
    <t>mmd_1749</t>
  </si>
  <si>
    <t>GRGLCAIVQFDYEAQEDDDNEMDLVEGELIEQIEQLDGWWSGVGAGGKTGLFPANYVELVEQ</t>
  </si>
  <si>
    <t>mmd_1750</t>
  </si>
  <si>
    <t>EEGEWVEALYDYTSDDDDPGDLQLKEGQRVLIVERTSDWWTGEIADGRRGLVPAAYVKVL--</t>
  </si>
  <si>
    <t>mmd_1751</t>
  </si>
  <si>
    <t>QPIHQAKALYDYTRQTDDDEEVSFKEDAELLVYDTSDDWTLVGVANSEYGFAPSNYIEIIGD</t>
  </si>
  <si>
    <t>mmd_1752</t>
  </si>
  <si>
    <t>IVNRDAVALYDFEPENDDDYELGLKEGQILWIQYRHGGWLVANNARGETGLVPEEYVSFLED</t>
  </si>
  <si>
    <t>mmd_1753</t>
  </si>
  <si>
    <t>SSKPQARALYDFNAQNDDPDELSFKKGDVITVLRRVDNWWEGELANGRIGIFPASYVEIIVD</t>
  </si>
  <si>
    <t>mmd_1754</t>
  </si>
  <si>
    <t>SEPKLVRALYDFEGQDDDEDELSFKAGDVITVLDEVDGWWEGELANGRRGLFPSNYVELLSA</t>
  </si>
  <si>
    <t>mmd_1755</t>
  </si>
  <si>
    <t>PPIKVVVALYDYEAQSDDEDELSFKEGEILYVYDDSDNWVLAKCAKGQFGLVPANYVEEQTE</t>
  </si>
  <si>
    <t>mmd_1756</t>
  </si>
  <si>
    <t>PKVPQVKALYDYEAQGDDDDELSIKEGDIITVIKKDDGWWEGELANGKTGLFPSNYVKEI--</t>
  </si>
  <si>
    <t>mmd_1757</t>
  </si>
  <si>
    <t>PPKKVIKALYDYQAQNDDPKELSFSKGDFFHVVGE-DEYYEASNATGTQGMVPKSYFEVIGK</t>
  </si>
  <si>
    <t>mmd_1758</t>
  </si>
  <si>
    <t>STEHRVRSLYAYEGDGDDPEDLSFGENLILTAPSKTGDWWYGTTADGKSGLFPKTYVEVVTP</t>
  </si>
  <si>
    <t>mmd_1759</t>
  </si>
  <si>
    <t>DGIGEARVRFSFDPRSDDPDEIAVNAGESVRVLDMSDEWVYIRDATGQSGVVPAGWLE----</t>
  </si>
  <si>
    <t>mmd_1760</t>
  </si>
  <si>
    <t>PALEVYTALYAYKPQQDDAGDLELQPGDRIMVTERCNDWYKGKNATGKEGVFPGNYVKPAKS</t>
  </si>
  <si>
    <t>mmd_1761</t>
  </si>
  <si>
    <t>TQTVYGVVQFDFVAERDDPDELDAKAGEAIIVIARSNEWRVAKPALGGPGLIPLSFIELRDM</t>
  </si>
  <si>
    <t>mmd_1762</t>
  </si>
  <si>
    <t>RFPCWCRAVYSWGGETDDKRDLGFIEGDLIECLNAGDSWWMGRLARRMMGLFPSNFVEVLDD</t>
  </si>
  <si>
    <t>mmd_1763</t>
  </si>
  <si>
    <t>PTASRVRALHSFEGSQDDPGELAFEKGDIIKVVDRAYDWWRGQLARGRTGIFPVNYVEVLPD</t>
  </si>
  <si>
    <t>mmd_1764</t>
  </si>
  <si>
    <t>DNVKIVVALYDYKAQEDDEHELSLRKGEQLTVLDDSSHWWKVRNASGQVGYVPSNYVKRVNS</t>
  </si>
  <si>
    <t>mmd_1765</t>
  </si>
  <si>
    <t>STSFPGIALMDYAKKGDDEEELDLAKDDALRVFKR-YHWSYAVKAGGDRGWVPSWYIGKVSA</t>
  </si>
  <si>
    <t>mmd_1766</t>
  </si>
  <si>
    <t>STDLRVRSLYPYHHQRDDTEDLSFGENVVIEAHPSKGDWWYGTTADGRTGFFPQSYVPVVEP</t>
  </si>
  <si>
    <t>mmd_1767</t>
  </si>
  <si>
    <t>KAKIMAKVLYDFAGQKDDDNELTVREGDMIEIVEPENGWWLAKNAGGSIAWVPAAYVEEQAP</t>
  </si>
  <si>
    <t>mmd_1768</t>
  </si>
  <si>
    <t>KKPKKAKALYDYSAASDDPEEVSFAEGDTLVVVDQSDDWWEVEKAGPKVLVAPATYLQLVG-</t>
  </si>
  <si>
    <t>mmd_1769</t>
  </si>
  <si>
    <t>PRVTRARALWDWNGEEDDPGDLSFRAGDIIEIVSETNDWWTGRLANGKQGLFPANYVEKLDS</t>
  </si>
  <si>
    <t>mmd_1770</t>
  </si>
  <si>
    <t>ETYPSARVLFDFTPTSDDPFELAVSAGSIVHVLEEDDSGVKVADASGGKGLVPASYVEALDD</t>
  </si>
  <si>
    <t>mmd_1771</t>
  </si>
  <si>
    <t>PEIPKARALYDFEAQNDDEDELSFKKGDIITVIDKSDNWWEGELANGKIGIFPASYVEVL--</t>
  </si>
  <si>
    <t>mmd_1772</t>
  </si>
  <si>
    <t>NQPLYAVTIYDFKAERDDDDELDVIEGENIIICAHHGEWFVAKPALGGPGLVPVSYVEIRDL</t>
  </si>
  <si>
    <t>mmd_1773</t>
  </si>
  <si>
    <t>GLNEYYVVLYRYDSAEDDTGDIALNQGEVILVTKK-ELWWTGCIAGNKTGIFPASYVEKLDV</t>
  </si>
  <si>
    <t>mmd_1774</t>
  </si>
  <si>
    <t>DESCEAQARYSFDGSADDEGDISVTAGEEVTVLDDSDEWWYIRNATGQSGVVPAAWLY----</t>
  </si>
  <si>
    <t>mmd_1775</t>
  </si>
  <si>
    <t>APSGKARALYDYTRQTDDDEELSFTEDAQLEVFDTSDDWILVGFAEGEYGFAPANYIELSED</t>
  </si>
  <si>
    <t>mmd_1776</t>
  </si>
  <si>
    <t>DPNSILVVLHDFTACVDDDDELSVKRGDKVKLLYR--NDLYVRDADGREGFIPAAYCVPAVV</t>
  </si>
  <si>
    <t>mmd_1777</t>
  </si>
  <si>
    <t>PPPLFVRALYNYDADDDDHTSLSFRQGDIIQVLTQLEGWWDGVIANDVRGWFPSNYCAEVTD</t>
  </si>
  <si>
    <t>mmd_1778</t>
  </si>
  <si>
    <t>EQNLYAVTLFEFKAERDDDDELDLVEGENIIICARHGEWFIAKPALGGPGLVPVSYVEIIDL</t>
  </si>
  <si>
    <t>mmd_1779</t>
  </si>
  <si>
    <t>DPYTPGQLTKNFTPRVDDADEFSVTRGTTVKYIYR-DQWIYVHVADGRKGFVPQTYCKRDLN</t>
  </si>
  <si>
    <t>mmd_1780</t>
  </si>
  <si>
    <t>QTTKRMRALYDFAGSSDDDEELSFEAGDEIIVVNEVLGWWLGQLARGKVGLFPTAYTEVIAA</t>
  </si>
  <si>
    <t>mmd_1781</t>
  </si>
  <si>
    <t>KEEQKGKMLYTFEASGDDDGELSVAEGREVVLLEPDDGWVKVRAAGYKEGLVPASYVEITAP</t>
  </si>
  <si>
    <t>mmd_1782</t>
  </si>
  <si>
    <t>QVSGTMTVIYDYTPTLDDSDELELHPGDHVILKCEYDGWAFGFSATKQEGVFPRACISPIKS</t>
  </si>
  <si>
    <t>mmd_1783</t>
  </si>
  <si>
    <t>KEEQKGKMLYTFEAGGDDDGELSVAEGRELVVLEPDTGWVKVRAAGYKEGLVPASYVEFLAP</t>
  </si>
  <si>
    <t>mmd_1784</t>
  </si>
  <si>
    <t>SPSFIGKALMDYRAKGDDPHELTLQKGDFLRVFKR-YHWSYAIKATGTRGWVPVWYFGVAGR</t>
  </si>
  <si>
    <t>mmd_1785</t>
  </si>
  <si>
    <t>NTGLVVRAIYYYEAQDDDKDEVMFCEGALITCCNNIDGWMWGTYARGKWGMLPANYVEVVDI</t>
  </si>
  <si>
    <t>mmd_1786</t>
  </si>
  <si>
    <t>PNTMYVRALYDYEADDDDRTSLSFHEGDVIQVITQLEGWWDGVIANGVRGWFPSNYCQVVSG</t>
  </si>
  <si>
    <t>mmd_1787</t>
  </si>
  <si>
    <t>PVGREARALYDFEARHDDERELSFKKGDTLTVLTEVSGWLRGELANGRRGLIPDKYVMLKIE</t>
  </si>
  <si>
    <t>mmd_1788</t>
  </si>
  <si>
    <t>AAGHTATALYDYEAAEDDDNELSFPEDAKITNLEFPDDWWFGEYAQGKSGLFPANYVQLDQ-</t>
  </si>
  <si>
    <t>mmd_1789</t>
  </si>
  <si>
    <t>DKAVAAKALYDYSASSDDAEELSFAEGDTLTVVDRSDNWWKVEKAGGKILLAPAAYLELSGS</t>
  </si>
  <si>
    <t>mmd_1790</t>
  </si>
  <si>
    <t>HPGDRVAVTWAYQPRADDADEFSVDRGDMLKVVGIWDGWATGHVAVEAKEWEARRQAQRDLG</t>
  </si>
  <si>
    <t>mmd_1791</t>
  </si>
  <si>
    <t>GSFPKAKAIYDYPASSDDPSEVSLSEGEVVTVVEPDDGWSKVRTADGKEGLVPAAYIVEIKG</t>
  </si>
  <si>
    <t>mmd_1792</t>
  </si>
  <si>
    <t>YPSLYCRALYDYEAQDDDASALSFRKGDIIEVLTQQPGWWDGLLAGDERGWFPSNYVTIISD</t>
  </si>
  <si>
    <t>mmd_1793</t>
  </si>
  <si>
    <t>mmd_1794</t>
  </si>
  <si>
    <t>PVIAQCRALYPYAGNDDDEEDLSFAKGDIIEVLEYENDWWGGRLATGKEGWFPKSYVEKLPA</t>
  </si>
  <si>
    <t>mmd_1795</t>
  </si>
  <si>
    <t>KETERVICKHDFNATDDDADQLSFRKNQILKIVNKDDGWWAAELADSRVGWIPSNYVERISD</t>
  </si>
  <si>
    <t>mmd_1796</t>
  </si>
  <si>
    <t>SNKKLVVALYDYEAREDDEGDLSLKKGDQLEVLDDSDDWWKVRNATGQEGYVPSNYVAKVKS</t>
  </si>
  <si>
    <t>mmd_1797</t>
  </si>
  <si>
    <t>DTEPLFRATADFRGEPDDEEDLSFSAGEVIIGLRRVDEWALGYIADSRIGIFPLSHVWINDD</t>
  </si>
  <si>
    <t>mmd_1798</t>
  </si>
  <si>
    <t>KFPCYCEAIYSWGARTDDDRDWGMVEGDLFECLNAGDDWWWADLARGVVKSVPSNYIQEVDE</t>
  </si>
  <si>
    <t>mmd_1799</t>
  </si>
  <si>
    <t>PKKPQFKALYDFQGQTDDSNELSLKKGEIIQITQKENGWWLAKRASSAGGWAPAAYLEEVKA</t>
  </si>
  <si>
    <t>mmd_1800</t>
  </si>
  <si>
    <t>PPLPQARALWAYNGGDDDPDDLSFSAGDIIEIVEETNDWWKGRVANGREGLFPSNYVEKVAP</t>
  </si>
  <si>
    <t>mmd_1801</t>
  </si>
  <si>
    <t>TNVRKVRALYDLQSTDDDEDELSFHKGDVITVLTQLYDWWRGLLARGESGIFPLNYVTPVSE</t>
  </si>
  <si>
    <t>mmd_1802</t>
  </si>
  <si>
    <t>PKKPMAKVLYDFNSQRDDANELSIKAGEIVEIVSKEGGWWLCKNATSAQGWTPEAYLEEQVA</t>
  </si>
  <si>
    <t>mmd_1803</t>
  </si>
  <si>
    <t>STQPYAIALYDFDTGHDDPGDLSFKEGDKIYLIEKVNEWYRGRIAGGREGIFPINYVQVKVP</t>
  </si>
  <si>
    <t>mmd_1804</t>
  </si>
  <si>
    <t>HGTTKYRALFAFVARSDDEDEISFEPGDVIMVFQSHEGWRAGELARGKVGWFPEAYVESIAA</t>
  </si>
  <si>
    <t>mmd_1805</t>
  </si>
  <si>
    <t>STELRVRSLYAYEGQRDDTEDLSFGENVVITAHPSKGDWWYGTTADGRSGFFPQTYVQVVEP</t>
  </si>
  <si>
    <t>mmd_1806</t>
  </si>
  <si>
    <t>PKAETVTALYDFAAQADDEGDLSFRAGDVIEVVQRTQEWWTGRLAGGRQGQFPGKLGFTAFC</t>
  </si>
  <si>
    <t>mmd_1807</t>
  </si>
  <si>
    <t>SIEYRVRSLYPFEGDRDDADDLSFRENLILKANPKKGDWWYGTLADGKSGFFPKTYVEKIES</t>
  </si>
  <si>
    <t>mmd_1808</t>
  </si>
  <si>
    <t>SNKKRGKVLYPFDAQGDDNDEVSVKEGDEVYIVNEDKDWWMVRNAGGRQGVVPASYVEIIST</t>
  </si>
  <si>
    <t>mmd_1809</t>
  </si>
  <si>
    <t>PPVRQARALWDYNGREDDLRDLSFEKGDIIEVVEETNDWWTGRCARGREGLFPSNYVEKLAA</t>
  </si>
  <si>
    <t>mmd_1810</t>
  </si>
  <si>
    <t>PPKTYVVALYDFEAQGDDDGDLSFREGDRIEVVKRTTDWWKGELANGQKGSFPGNYVRDV--</t>
  </si>
  <si>
    <t>mmd_1811</t>
  </si>
  <si>
    <t>PSKITVKALYDYKAQQDDDDELTFPKGAIITVVEKQEGWWRGDLANGKTGLFPANYVKEIEE</t>
  </si>
  <si>
    <t>mmd_1812</t>
  </si>
  <si>
    <t>PGRKVVVALYDYDARTDDDSDLSFKKGDRMEILDDSEDWWRVRHATRSEGYIPSNFVAKEKS</t>
  </si>
  <si>
    <t>mmd_1813</t>
  </si>
  <si>
    <t>KKGVTAVALYDYDAREDDDNELTFREGDRIVEIEAVSDWWQGRDAHGNVGLFPANYVEVQ--</t>
  </si>
  <si>
    <t>mmd_1814</t>
  </si>
  <si>
    <t>SPPPLVKALYDFKGEEDDDGDLSFKKGDIIQVTRRIDNWWYGELANGRKGIFPINFVQVLS-</t>
  </si>
  <si>
    <t>mmd_1815</t>
  </si>
  <si>
    <t>HPYTTVSLTWNSTPRVDDADELSVTRGTTVKYIYR-DQWIYVHAADGRRGFEAQTYCQRDVG</t>
  </si>
  <si>
    <t>mmd_1816</t>
  </si>
  <si>
    <t>PVRPYGSALYDYNAQDDDAGDLALKEGDKVYLLEAVNEWWEGRNATGQEGIFPANYVDVKIP</t>
  </si>
  <si>
    <t>mmd_1817</t>
  </si>
  <si>
    <t>FVPRPYRALYQFEPEGDDDAEISVEAGDLVRLCKRFGGWGIALNATGQVGLVPESYLTLVRP</t>
  </si>
  <si>
    <t>mmd_1818</t>
  </si>
  <si>
    <t>EYPYRAKAIYSYEADPDDANEISFTKHEILEISDVSGRWWQAKKADGTIGIAPSNYLIIL--</t>
  </si>
  <si>
    <t>mmd_1819</t>
  </si>
  <si>
    <t>PPTFVIRALYDYAANADDPGELTFAKDDFLHVFGREDWWYEACKATGKRGYVPVNYFEAIGK</t>
  </si>
  <si>
    <t>mmd_1820</t>
  </si>
  <si>
    <t>PSIGKARALYDFEAQNDDEDELSLKKGDIITVIKKSDGWWEGELANGKIGIFPANYVEVLEP</t>
  </si>
  <si>
    <t>mmd_1821</t>
  </si>
  <si>
    <t>SPGERYVVLYDYKAQDDDDEEISLVEGEIVEVLEK-EGWWLVRTAQGEEGWAPSNYLEKVDG</t>
  </si>
  <si>
    <t>mmd_1822</t>
  </si>
  <si>
    <t>IDFEFVYALHTFLATVDDEGQANATKGDTMVLLDDSNYWWLVRDADGSIGYLPAEHIY---E</t>
  </si>
  <si>
    <t>mmd_1823</t>
  </si>
  <si>
    <t>PKVPKVKALYDYTAQGDDDDELSFKEGDILTVVEKDDGWWEVELANGKKGLVPANYVKEI--</t>
  </si>
  <si>
    <t>mmd_1824</t>
  </si>
  <si>
    <t>DGIGGANVRHAFVPRLDDGDELAVNAGDMVRVLRMVDEWAMCADATERTGIVPQGFLQRYLD</t>
  </si>
  <si>
    <t>mmd_1825</t>
  </si>
  <si>
    <t>VLGEQYVVIQDYKKELDDDDEISLEKGEVVEVIEKNLGWWLVRSAQGEEGWAPAMYLEKVDG</t>
  </si>
  <si>
    <t>mmd_1826</t>
  </si>
  <si>
    <t>PDVDLYRAKFAFEGQEDDGEMT-LKKDDLVELVEKDDGWWLVKKADGQEGWAPSNYLELVPP</t>
  </si>
  <si>
    <t>mmd_1827</t>
  </si>
  <si>
    <t>PVITTARALYDYESQSDDEEELSFSKNSILNVYSKEDDWYLVGLADEKFGFVPANYIDMLAA</t>
  </si>
  <si>
    <t>mmd_1828</t>
  </si>
  <si>
    <t>TFRYKARALYDYDANPDDINEISFEKDEIIEVDSIDGKWWQARRANGQVGIFPSNYVKLISA</t>
  </si>
  <si>
    <t>mmd_1829</t>
  </si>
  <si>
    <t>GGKKLGIVLYDFDAQGDDEDELSVKEGEEVVILDDDKEWWMVRNANGKEGVVPASYVEIIST</t>
  </si>
  <si>
    <t>mmd_1830</t>
  </si>
  <si>
    <t>KALPRYRALYDYEAQDDDSDEVSFKEGDIIELVQKDDGWMTAKSARGKTGMLPANYVEEV--</t>
  </si>
  <si>
    <t>mmd_1831</t>
  </si>
  <si>
    <t>-EGVWAEALYDYTSGADDDDELSFPEGAEILNIEDVDDWWHGEYAAGQRGLFPAAYVKVLD-</t>
  </si>
  <si>
    <t>mmd_1832</t>
  </si>
  <si>
    <t>ESSFFVEALFDFTGTDDDPSSLSFQKGDIIEVLTKLPGWWDGLLADNRRGWFPSNYVREIID</t>
  </si>
  <si>
    <t>mmd_1833</t>
  </si>
  <si>
    <t>DPNGRLVVLQDFTACVDDDNDISVKRGEFVTLLNR-DDWFWVRSADGREGFIPAVFVVPAAV</t>
  </si>
  <si>
    <t>mmd_1834</t>
  </si>
  <si>
    <t>SVRKRYRVIYPYPPQLDDPDELELRVGDIIYVHEEFDGWARGTNATGKTGMFPGNFVEPI--</t>
  </si>
  <si>
    <t>mmd_1835</t>
  </si>
  <si>
    <t>GLDDFVLALHDFVAGNDDVTCLSFRAGQVIHVLNRDPGWWDGELADGQRGWFPSNYVTSEVG</t>
  </si>
  <si>
    <t>mmd_1836</t>
  </si>
  <si>
    <t>ITTFFCRALYDYQAQDDDASALSFRKNDIIEVLTKQDGWWDGLLAGEERGWFPSNYVTVISD</t>
  </si>
  <si>
    <t>mmd_1837</t>
  </si>
  <si>
    <t>KNRKIGRLLYDFEAQGDDDDELTCKEGDEVYIINDKKDWWMCENATGKQGVVPSSYIEIVST</t>
  </si>
  <si>
    <t>mmd_1838</t>
  </si>
  <si>
    <t>DGRKVFVALYDYEARTDDEGDLSFRKGDILEVLDDSDDWWYVRSATGQEGYVPSNYVAKQKS</t>
  </si>
  <si>
    <t>mmd_1839</t>
  </si>
  <si>
    <t>TREERFRCIVPYPPNSDDEIELELRVGDIVYVHKKRDGWYKGFRATGQTGLFPASFVELTC-</t>
  </si>
  <si>
    <t>mmd_1840</t>
  </si>
  <si>
    <t>PVIEQVIALYPYAANNDDEDDLSFEKGDKINVLEQENDWWKGELANGQVGIFPSNYVSPLSS</t>
  </si>
  <si>
    <t>mmd_1841</t>
  </si>
  <si>
    <t>PTTFRARALYRYQASDDDNSDLSFEKDDIIAVYSYMNDWWMGLNAGEQEGIFPRNYVLVISE</t>
  </si>
  <si>
    <t>mmd_1842</t>
  </si>
  <si>
    <t>SKEPRARVLYDYETTEDDDEELSLRKGEIVTIIQKDGGWWGRGNANGLEGWFPSNYVEEIPE</t>
  </si>
  <si>
    <t>mmd_1843</t>
  </si>
  <si>
    <t>APSGKATVLYDFDAQSDDEGDLNVEEGEEVTVLERDDDWWWVRKADGKEGFVPRSYLSPASV</t>
  </si>
  <si>
    <t>mmd_1844</t>
  </si>
  <si>
    <t>PGLPRYRALYDYEAQDDDADEVSIKEGDIIEIVQKDDGWWTAKSARGKTGMLPANYVEEI--</t>
  </si>
  <si>
    <t>mmd_1845</t>
  </si>
  <si>
    <t>DPYTEGQLTKNFTATVDDADEISVKRGTTVKTLYR-DDWIYVQVADGRKGFVPQTYCKILVE</t>
  </si>
  <si>
    <t>mmd_1846</t>
  </si>
  <si>
    <t>KSDERFEVLIAHTPNRDDSDELSLHVGDIVCIRKIFRGWCWGYNATKSEGSFPMKEVQLYDS</t>
  </si>
  <si>
    <t>mmd_1847</t>
  </si>
  <si>
    <t>KPIHTAKALYDYTRQTDDDEEVSFSEDAELDVYDTSDDWTLVGVANSDYGFAPANYIEIIEG</t>
  </si>
  <si>
    <t>mmd_1848</t>
  </si>
  <si>
    <t>QPPTNATALYRYEKTSDDNEDLSFEKGEHLAILRRTENWWLARNAKGQTGLIPLNYVEKLKP</t>
  </si>
  <si>
    <t>mmd_1849</t>
  </si>
  <si>
    <t>RDPSILYVLYNKHGPDDDPKHCTVEQDEGCELLND-DYWWLVKRADGKIGFVPAEILETFSE</t>
  </si>
  <si>
    <t>mmd_1850</t>
  </si>
  <si>
    <t>SPPDTYRALYNYKPQNDDDDELELREGDIVYVTEKCDGWFVGTSATGKFGTFPGNYVQHV-S</t>
  </si>
  <si>
    <t>mmd_1851</t>
  </si>
  <si>
    <t>DENGRVIVLYTFDARMDDENDVSVERGEFVTVLNRSDDWTWVRRADGQEGFIPSAFVSPADV</t>
  </si>
  <si>
    <t>mmd_1852</t>
  </si>
  <si>
    <t>DYGYKARALYAYQANDDDPNEISFAKGEVLDIVDNSGKWWQARRANGETGIVPSNYMQLL--</t>
  </si>
  <si>
    <t>mmd_1853</t>
  </si>
  <si>
    <t>QDLELCTALYDYEGN-DDEGDLSFKEGDTIKVTEHISDWWNGEIANGPIGMFPSNYVKPV--</t>
  </si>
  <si>
    <t>mmd_1854</t>
  </si>
  <si>
    <t>PTISHTRAIYAYTKQTDDPEELSFSEDSVLHVFDTNDDWLLAGLADGKLGFVPANYIEVQAA</t>
  </si>
  <si>
    <t>mmd_1855</t>
  </si>
  <si>
    <t>TEEVYVIAKYDYKAQSDDSQELDLRKNERLVLLDDSS-WWKVQNAR-QSGFVPSNYVKREKP</t>
  </si>
  <si>
    <t>mmd_1856</t>
  </si>
  <si>
    <t>PNVRFVRALYDYQSTDDDNSSLSFHKGDLIEVLTQLEGWWDGLLARGERGWFPSNYVVPVSE</t>
  </si>
  <si>
    <t>mmd_1857</t>
  </si>
  <si>
    <t>ALPAAYVALYPYKPQKDDADELELKKGGLYMVTERCQGWFKGISATQKCGVFPGNYLTPLRY</t>
  </si>
  <si>
    <t>mmd_1858</t>
  </si>
  <si>
    <t>RPYSILQVLYSFDGKNDDAKELTVKKGEFLKVLYR-EDWWYLQRADGKIGFVPHTYCGIAVE</t>
  </si>
  <si>
    <t>mmd_1859</t>
  </si>
  <si>
    <t>DPASILQVLYNFDASVDDADDLSVKRGEFVTVLYR-DDWIYVQRADGQEGFVPQTYCKPAVE</t>
  </si>
  <si>
    <t>mmd_1860</t>
  </si>
  <si>
    <t>PQPLFARALYDFVAETDDDDELSLREGDIVFVLARSCGWLVGEPANGRPGQIPANFVEFVPN</t>
  </si>
  <si>
    <t>mmd_1861</t>
  </si>
  <si>
    <t>STSFPGVALMDYKMKGDDDEELDLVKGDLVRVFKR-YHWSYAVKATGDRGWVPSWFLGKVSS</t>
  </si>
  <si>
    <t>mmd_1862</t>
  </si>
  <si>
    <t>QDEEYYVALYPYESQQDDPGDLSFEAGETILVTKK-DDWWTGQIAGDRTGMFPANYVKLQ--</t>
  </si>
  <si>
    <t>mmd_1863</t>
  </si>
  <si>
    <t>PDVDLARAKCTFIPSDDDGDMT-LQKDEIVELVAEYDGWALVKKADGEQGMAPLNCLERVPG</t>
  </si>
  <si>
    <t>mmd_1864</t>
  </si>
  <si>
    <t>STSFRVLSLYPYEQQRDDATDLSFRENLVIHAHPSKGDWWYGTLADGRSGFFPQTYVQADEP</t>
  </si>
  <si>
    <t>mmd_1865</t>
  </si>
  <si>
    <t>NFPYTVKALYSWGAETDDDRYESFEQGDLLECSNIEGRWWMAKRANGVTGIIPSNYVQLIDD</t>
  </si>
  <si>
    <t>mmd_1866</t>
  </si>
  <si>
    <t>PVIAQCRALWPYAGNDDDEEDLSFAKGDIIEVIEEENDWWGGRPANGKEGLFPKSYVEKIPT</t>
  </si>
  <si>
    <t>mmd_1867</t>
  </si>
  <si>
    <t>SEKPQCKALYDFEMQEDDPEEGTFKKGDVITVIRRVDNWAEGELADGRIGIFPASFVEINSD</t>
  </si>
  <si>
    <t>mmd_1868</t>
  </si>
  <si>
    <t>DESGKAQVLYTFDASMDDENDISVERGEFVTVLNRSDEWTWVRRADGQEGFVPSAFLSIP--</t>
  </si>
  <si>
    <t>mmd_1869</t>
  </si>
  <si>
    <t>GSKLTVKALWSYKAQRDDPDELSFPKGAIIENVEEENGWWRGDYANGRTGLFPANYVEEIDE</t>
  </si>
  <si>
    <t>mmd_1870</t>
  </si>
  <si>
    <t>HGVRKYRALYAFVARSDDQDELSFEPGDIILVPPVAEGWMAGQLARGKTGWFPESYVEPVDT</t>
  </si>
  <si>
    <t>mmd_1871</t>
  </si>
  <si>
    <t>GLPGGYVALFRYDPLEDDTDELSLNQGEVILVTKK-EGWWTGCIAGDKSGIFPSNYVEKCRA</t>
  </si>
  <si>
    <t>mmd_1872</t>
  </si>
  <si>
    <t>FKPAKAKALYDYTAASDDPDELSFAEGDEVVVVDQNDEWWQVEKANGKVLVAPAAYLEIVGD</t>
  </si>
  <si>
    <t>mmd_1873</t>
  </si>
  <si>
    <t>PGTVKYRALYEFEARNDDEDELSFQPGDVILVNKGHEGWLAGQIARDKVGWFPEEFAECIEP</t>
  </si>
  <si>
    <t>mmd_1874</t>
  </si>
  <si>
    <t>PEPKQAVTLVDY-AQDDDPGDRSFRAGDRIEIVERMEDWWTGRYANGVQGVFPGNYTQVNQ-</t>
  </si>
  <si>
    <t>mmd_1875</t>
  </si>
  <si>
    <t>PKEPQFKAAYDFQGQTDDPSELPLKKGDIIYITRKENGWSLAKTADSKEGWVPTAYMVEYKG</t>
  </si>
  <si>
    <t>mmd_1876</t>
  </si>
  <si>
    <t>EHTSTVKALYDYDAAADDPGELSIKEDEILLVFDKEDDWILVQSAKGKVGFVPGNYVEESTG</t>
  </si>
  <si>
    <t>mmd_1877</t>
  </si>
  <si>
    <t>TTGKVAVVLYDYDSAEDDGDEIALREGERIEVLEEPDLWWTGVVAGGKSGLFPASYVECLEV</t>
  </si>
  <si>
    <t>mmd_1878</t>
  </si>
  <si>
    <t>ARAQRARALWAYNGREDDPNDLSFSAGEIVEIIDETNDWWTGKCARGRQGLFPSNHVEKLDT</t>
  </si>
  <si>
    <t>mmd_1879</t>
  </si>
  <si>
    <t>SSLELATALYDYESEVDDEGDLSFKKGDTITVLEKIDDWWIGELANGKIGLFPASFVKVL--</t>
  </si>
  <si>
    <t>mmd_1880</t>
  </si>
  <si>
    <t>ESSFLVEALFDFTGTDDDGSSLSFNKGDIIEVLSKLPGWWDGVLADGRRGWFPSNYVREINE</t>
  </si>
  <si>
    <t>mmd_1881</t>
  </si>
  <si>
    <t>RFPCWCRAIYSWGGESDDKRDLGFIEGDLIECLNAGDSWWVGRLAARTVGSFPSNFVELLPQ</t>
  </si>
  <si>
    <t>mmd_1882</t>
  </si>
  <si>
    <t>STDFRVRSLYAYHGDGDDPEDLTFGENVVITAHSKKGDWWYGSTADGKSGFFPKTYVEVMTP</t>
  </si>
  <si>
    <t>mmd_1883</t>
  </si>
  <si>
    <t>PVGRRVYALYDFEPEEDDDYELSAKAGDIVFVLYRIAGWLIGENATGQVGLVPESYTEPVPP</t>
  </si>
  <si>
    <t>mmd_1884</t>
  </si>
  <si>
    <t>SDLEEVTALYDYAGE-DDEGDLSFKEGDIIKVLEQIDDWWKGELANGRIGWFPSNYVKPL--</t>
  </si>
  <si>
    <t>mmd_1885</t>
  </si>
  <si>
    <t>STSFRVRSLYPYEQQRDDATDLSFRANLVIHAHPSKGDWWYGTLADGQRGFFPQTYVSADEG</t>
  </si>
  <si>
    <t>mmd_1886</t>
  </si>
  <si>
    <t>RPYSILQVTYNRDGPDDDPKECTVKQGEFCTVLND-EDWWYVQRADGKIGFVPHTIVGTFSE</t>
  </si>
  <si>
    <t>mmd_1887</t>
  </si>
  <si>
    <t>PAVQYVVALYDFAAQADDDGDLSFNAGDRIELVERTEDWWTGRLANGQQGVFPGNYVQET--</t>
  </si>
  <si>
    <t>mmd_1888</t>
  </si>
  <si>
    <t>DKAVAAKALYDYSGSSDDAEELPFAEGDTLTVVDRSDNWWKVEQAGGKIFLAPAAYLELSGA</t>
  </si>
  <si>
    <t>mmd_1889</t>
  </si>
  <si>
    <t>EGVARVIALYDFNPVQDDPGDLSFSKGEVITVTERSTTWWKGKVARGRTGIFPVNFVEVV--</t>
  </si>
  <si>
    <t>mmd_1890</t>
  </si>
  <si>
    <t>DKPAKAKALYDYSAANDDPEEMSFAEGDTLDVVDQSDEWWRVEKACGKVLVAPATYLELVGD</t>
  </si>
  <si>
    <t>mmd_1891</t>
  </si>
  <si>
    <t>PDVDLYRAKFAFTGQEDDGEML-LKKGDLVELMEKDDGWWLVKKADGQEGWAPSNYLEKVPQ</t>
  </si>
  <si>
    <t>mmd_1892</t>
  </si>
  <si>
    <t>S--MRYRALYPFEARADDEDELSFRAGQILKAPSKVDDWLRGELATGKEGLFPKNFVEEINP</t>
  </si>
  <si>
    <t>mmd_1893</t>
  </si>
  <si>
    <t>PVLAYASALYQYNAQDDDAGDLALKPNDKVYLTEYVNEWWKGRNATGQEGIFPANYVKVKEP</t>
  </si>
  <si>
    <t>mmd_1894</t>
  </si>
  <si>
    <t>KNRKIGRLLYDFSAQSDDDDELSCREGDEVYVVDQSKDWWMVENATGKQGVVPATYIEIVGT</t>
  </si>
  <si>
    <t>mmd_1895</t>
  </si>
  <si>
    <t>PVIAHAVALYKY-GE-DDAGDCSFARGDKIAVYEYMNDWWKGRLATGQEGVFPKNYVQKEA-</t>
  </si>
  <si>
    <t>mmd_1896</t>
  </si>
  <si>
    <t>EGVARAIALYDFNAVQDDSGDLSFKKGDVITITEKSTTWWKGKIANGREGIFPANFVEVV--</t>
  </si>
  <si>
    <t>mmd_1897</t>
  </si>
  <si>
    <t>DENGRLIVLYDFDARRDDENDISVERGEFVTVLNRDDDWTWVRRADGREGFIPAPFLGPADV</t>
  </si>
  <si>
    <t>mmd_1898</t>
  </si>
  <si>
    <t>EIPGKARALFDFEPENDDTNEMALVEGQIIWISYRHGVGLVAEDATGEHALVPEEYLELVRD</t>
  </si>
  <si>
    <t>mmd_1899</t>
  </si>
  <si>
    <t>ARIEQAVVRFAFVPQLDDSTQLAVNAGDTVDVVRKDNGWWFCIKADGEKGLVPVSYLHIENP</t>
  </si>
  <si>
    <t>mmd_1900</t>
  </si>
  <si>
    <t>PVLAYASAMYQYNAQDDDAGDLALMPNDKVTVTEYMNEWWKGENATGMEGIFPASYVRVEEK</t>
  </si>
  <si>
    <t>mmd_1901</t>
  </si>
  <si>
    <t>TSGEWYVALYDFEAVEDDATDLALNVGDRILVLER-KEWWKGRCANGKEGIFPANYVKKCDT</t>
  </si>
  <si>
    <t>mmd_1902</t>
  </si>
  <si>
    <t>PAASYVVALYDFTAQADDEGDLEFRAGDRIEVVERTDDWWTGRIAGARQGVFPGNYVQEA--</t>
  </si>
  <si>
    <t>mmd_1903</t>
  </si>
  <si>
    <t>TLPALYVALYPYKPQKDDADELELKKGCVYIVTERCQGWFKGSSASQKTGVFPGNYVTPLRG</t>
  </si>
  <si>
    <t>mmd_1904</t>
  </si>
  <si>
    <t>LVPGIYRALYVFEPEGDDTAEMALEEEQVVHVVGRGGVGWVVEKAEGGHALVPESYLELVQA</t>
  </si>
  <si>
    <t>mmd_1905</t>
  </si>
  <si>
    <t>PPITTVRALYDYEKQSDDEEELSFKKGDILNIYSKDDDWYLAALAKGQFGFVPANYIEELDE</t>
  </si>
  <si>
    <t>mmd_1906</t>
  </si>
  <si>
    <t>DEICEAQARQSFDGSADDEGDISVTAGEEVTVLDDSDEWWYIRNATGQSGVVPAANLY----</t>
  </si>
  <si>
    <t>mmd_1907</t>
  </si>
  <si>
    <t>EAHVKAVAVFDFNAENDDEEELPLKEGDIILVSYRQGGWLVAEDANGETGLVPEEYVEYLRD</t>
  </si>
  <si>
    <t>mmd_1908</t>
  </si>
  <si>
    <t>SGEQKGKMLYAFEAGGDDDGELTVADGREVVILEPDTGWIKVRAAGYKEGLVPASYVELLPA</t>
  </si>
  <si>
    <t>mmd_1909</t>
  </si>
  <si>
    <t>ARLEQYVVRAAFVPQLDDSDELALSKGEVVDVVRKLEGWWFVIKASGEKGVVPASCLEWENP</t>
  </si>
  <si>
    <t>mmd_1910</t>
  </si>
  <si>
    <t>QQGEWVEALYDYSSEDDDPGDLTFEAGSRVLVTAKSSDWWTGQIAEGREGLFPASYVKLL--</t>
  </si>
  <si>
    <t>mmd_1911</t>
  </si>
  <si>
    <t>EVIDKVIALYPYTAQDDDPSGLSFEKDDIISVLSKDEGWWDGELANGKRGWFPSNYVSELSS</t>
  </si>
  <si>
    <t>mmd_1912</t>
  </si>
  <si>
    <t>SGKKRCRALYDCEGESDDEEDLSFRAGDVIVVLSRVDERALGYLANGRIGRFPASDVEFLDK</t>
  </si>
  <si>
    <t>mmd_1913</t>
  </si>
  <si>
    <t>AAVSRVRALYDFSPTEDDPGELEFKRGDVIAVLESVYDWWRGRLAKGRTGIFPVNYVEDLTD</t>
  </si>
  <si>
    <t>mmd_1914</t>
  </si>
  <si>
    <t>PSEPTYKALYDYTGQDDDAGELNLSAGEIVEILQKDGGWWLIKKASGEEGWVPSAYLEELKR</t>
  </si>
  <si>
    <t>mmd_1915</t>
  </si>
  <si>
    <t>ATVSRVRALYDLVATEDDPDELSFRKGDIITVLESVYDWWRGSLARGKTGIFPLNYVEPLVD</t>
  </si>
  <si>
    <t>mmd_1916</t>
  </si>
  <si>
    <t>EYRYKARALYSYKADDDDPNELSFAKGEILEIVDSSGKWWQARRADGEVGIVPSNYFKLL--</t>
  </si>
  <si>
    <t>mmd_1917</t>
  </si>
  <si>
    <t>ALGEQYVAIADYKAQGDDDSEISLKEGEVVEVLEKNEGWWFVR-ADGEEGWVPASYLEPLDG</t>
  </si>
  <si>
    <t>mmd_1918</t>
  </si>
  <si>
    <t>PKVPQVKALYDYEAQGDDDDELSIREGDIITLIQKDDGWTEGELANGKKGLFPTNYVEEI--</t>
  </si>
  <si>
    <t>mmd_1919</t>
  </si>
  <si>
    <t>ARTQRARALWAYNGSEDDPNDLSFSSGEIVEVIDETNDWWTGRCARGRQGLFPSNHVEKIAD</t>
  </si>
  <si>
    <t>mmd_1920</t>
  </si>
  <si>
    <t>DSGLTAIALYDYDAAEDDENEISFDEGDKITHIEQVDGWWQGRAADGQEGLFPANYVELIEE</t>
  </si>
  <si>
    <t>mmd_1921</t>
  </si>
  <si>
    <t>PSGPHAVALYDFESGEDDPGDLSFKAGDTIYLIEKIDEWYRGRCAGGREGIFPANYVQVLVP</t>
  </si>
  <si>
    <t>mmd_1922</t>
  </si>
  <si>
    <t>ATTFRARALWDYNGSEDDPNDLSFSKGEIIEVISETNDWWTGRCARGQQGIFPSNYVEKIAE</t>
  </si>
  <si>
    <t>mmd_1923</t>
  </si>
  <si>
    <t>HDTSKFRAVFAFEAESDDEDELSFEAGDVIIVFQSHEEWRAGQIAREKVGRFPAAFVEFIAA</t>
  </si>
  <si>
    <t>mmd_1924</t>
  </si>
  <si>
    <t>PSGPHAVALYDFESGQDDPGDLSFKAGDTITVIEKIDEWYRGRCAGGREGIFPANYVQVLVP</t>
  </si>
  <si>
    <t>mmd_1925</t>
  </si>
  <si>
    <t>PEVPMYKALYAFQGQEDDGELS-LKKDDVVEVEEKDDGWWLVKKAGGQEGWAPHNYLELVPP</t>
  </si>
  <si>
    <t>mmd_1926</t>
  </si>
  <si>
    <t>GLNVCAVVLYRYEATEDDDNEMSLTEGEVIEQIEQIEGWWSGCGAGGKSGMFPANYVEIIEQ</t>
  </si>
  <si>
    <t>mmd_1927</t>
  </si>
  <si>
    <t>ALGEQYVAIADYTAESDDRDEISLEEGEVVEVIEKGEGWWFVRSADGEEGWVPASYLEPADG</t>
  </si>
  <si>
    <t>mmd_1928</t>
  </si>
  <si>
    <t>DEGITAVALYDYEKDEDDDNEISFREGDRIVEIEPASDWWQGKNASGEVGLFPANYVKVQE-</t>
  </si>
  <si>
    <t>mmd_1929</t>
  </si>
  <si>
    <t>PKLPQARALYDYQADDDDADELSIRPGEIITIIQQDDGWWQGRNATGKFGLFPSNYVEEI--</t>
  </si>
  <si>
    <t>mmd_1930</t>
  </si>
  <si>
    <t>DSGLTARALYDYQAAEDDENEISFDPGEIITHIDQVDGWWQGTNADGQYGLFPSNYVELIQE</t>
  </si>
  <si>
    <t>mmd_1931</t>
  </si>
  <si>
    <t>DGIGEAVVTHDFTARVDDADELSVNAGTTVRVLYM-NEWVYVHDATERKGIVPVGFCKLYLD</t>
  </si>
  <si>
    <t>mmd_1932</t>
  </si>
  <si>
    <t>EMYGPAVALYQFVPENDDENELRLTEGDVIYVSYRHGGWLVAENATGAQGLVPEQYVRLLRD</t>
  </si>
  <si>
    <t>mmd_1933</t>
  </si>
  <si>
    <t>QEGESATALYDFTAQSDDDDELTVREGDELVVVDRSSDWWKCRNARGQEGVVPSSYVELESS</t>
  </si>
  <si>
    <t>mmd_1934</t>
  </si>
  <si>
    <t>PNVRRVRALYDYQSTDDDESSLSFEKGDVISVLAQLESWWDGLLARGERGWFPSNYVSPVSE</t>
  </si>
  <si>
    <t>mmd_1935</t>
  </si>
  <si>
    <t>GGGKRAIVLYDYEAAEDDDNEISLREGERITQIEELDGWWSGTNADGESGLFPSNYVELVEG</t>
  </si>
  <si>
    <t>mmd_1936</t>
  </si>
  <si>
    <t>KKLKVVEALYDYRAQGDDDDEVSMKEGDTMVLVKGDDGWWEVELAGGKKGLVPANYVQEV--</t>
  </si>
  <si>
    <t>mmd_1937</t>
  </si>
  <si>
    <t>QPQVKATALYEYTRQTDDDEELSFPEDAVLTIYDRSDDWILAELADGDFGFVPANYIEVGEV</t>
  </si>
  <si>
    <t>mmd_1938</t>
  </si>
  <si>
    <t>SVIEQVIALYPYKAQNDDEDELSFKKGDIITVLEQDEEWWKGELANGKVGLFPSNYVEPLS-</t>
  </si>
  <si>
    <t>mmd_1939</t>
  </si>
  <si>
    <t>QPVGKARALYEYTRQTDDDEELSFPEDAVLDVFDTSDDWILVGLADGDYGFVPANYIEMGEA</t>
  </si>
  <si>
    <t>mmd_1940</t>
  </si>
  <si>
    <t>PKKPQAKVLYDYNSDDDDANELSIRAGEIISIISKDGGWWGCKNATGAQGWTPSTYLEEIKA</t>
  </si>
  <si>
    <t>mmd_1941</t>
  </si>
  <si>
    <t>mmd_1942</t>
  </si>
  <si>
    <t>EGGLRARVLYNFETAEDDDELN-LVKGETVVIIEKIDGWWSGVQALGQEGWFSANYVELIEE</t>
  </si>
  <si>
    <t>mmd_1943</t>
  </si>
  <si>
    <t>PQVPRYKALYDFATEEDDAGELPLEKGDIVEVLQKDEGWWLVKKADGTEGWAPSNYLEEVPP</t>
  </si>
  <si>
    <t>mmd_1944</t>
  </si>
  <si>
    <t>KKLKRVEALYDYRAASDDPEEVSMAEGETFVVVDNSGGWWEVEKAGGKTGSVPANYLQLV--</t>
  </si>
  <si>
    <t>mmd_1945</t>
  </si>
  <si>
    <t>TQRERVRCIYPYPAESDDEGELELRVGDIVYVHKKRDGWYYGERATGKVGLFPANFVEPVP-</t>
  </si>
  <si>
    <t>mmd_1946</t>
  </si>
  <si>
    <t>PVLSTASALYAYTPTDDDAGDLALQPHDRVQVLEHMNDWWRGRSATNLEGIFPRSYVNVIDE</t>
  </si>
  <si>
    <t>mmd_1947</t>
  </si>
  <si>
    <t>VTCKVVRALYDFTGS-DDSDELSFKVGDEIQVHNEVLEWWEGELARGRTGLFPTRYTEPNSA</t>
  </si>
  <si>
    <t>mmd_1948</t>
  </si>
  <si>
    <t>ATVSYVRALYDFQADDDDPTSLSFHKGDVIQVIESLEGWWDGVLAGGVRGWFPLNYVQKITD</t>
  </si>
  <si>
    <t>mmd_1949</t>
  </si>
  <si>
    <t>AVTNVHRVQMDFTPSLDDADEMELRAGQLVRLLHEYDGWAQCSRARSVQGVAPRTCLSARPV</t>
  </si>
  <si>
    <t>mmd_1950</t>
  </si>
  <si>
    <t>GQPLFGIVSYDFKAERDDPDELDAKEGEAIIIIARSGEWLVAKPALGGPGLIPVSYIEIRDM</t>
  </si>
  <si>
    <t>mmd_1951</t>
  </si>
  <si>
    <t>WVIYSVLCLYDFESDDDDPEHLSFRKNEILDVNKQEDGWWAAMRAGDFKGFIPSTFVEPLSE</t>
  </si>
  <si>
    <t>mmd_1952</t>
  </si>
  <si>
    <t>GGKKKGIMLYDFDAQGDDEDEVSVCVGDEVVILDDTKEWWMVRRANGKEGVVPSSYVEITST</t>
  </si>
  <si>
    <t>mmd_1953</t>
  </si>
  <si>
    <t>KPKIMAKVLYDFAGQRDDENELTIRAGQIIEIVQKENGWWLAKNAAEGQAWVPAAYVEEQAP</t>
  </si>
  <si>
    <t>mmd_1954</t>
  </si>
  <si>
    <t>GPNNVHRVQMDFSPSMDDDDELELRNGQLVRLLHEYDGWALCVRARSQQGVAPRSCLSARPV</t>
  </si>
  <si>
    <t>mmd_1955</t>
  </si>
  <si>
    <t>PAKSYVVALYDFEAQADDDGDLSFKAGDRIEVVERTTDWWTGKIANGRKGVFPGNYVRDV--</t>
  </si>
  <si>
    <t>mmd_1956</t>
  </si>
  <si>
    <t>GSGEYYVALYPYQSAEDDPGDLSFNQGEVILVTKK-EDWWTGCIAGDREGIFPANYVEKCDA</t>
  </si>
  <si>
    <t>mmd_1957</t>
  </si>
  <si>
    <t>EYGYKARALYAYQANDDDPNEISFAKGEILDIADNSGKWWQARRANGETGIVPSNYLQLL--</t>
  </si>
  <si>
    <t>mmd_1958</t>
  </si>
  <si>
    <t>PVIAQVIALYPYAANNDDEDDLSFEKGDIIEVLEKEEDWWRGELATGKVGWFPKNYVKPLSS</t>
  </si>
  <si>
    <t>mmd_1959</t>
  </si>
  <si>
    <t>KKRKIGELLYDFSAQSDDDDEVSCAEGDEVYVVDQSKDWWMVERAGPKQGVVPATYIEIVGT</t>
  </si>
  <si>
    <t>mmd_1960</t>
  </si>
  <si>
    <t>PGSAVHRVQLDFKPSMDDDNELELVEGQLIRILHEYDGWALCIRARSKQGVVPRTCLSKIPV</t>
  </si>
  <si>
    <t>mmd_1961</t>
  </si>
  <si>
    <t>TSEELVEALYDYTSGVDDPGDLSFKAGDMIEVTEK-DDWWTGQLANGRIGLFPASYVKPS--</t>
  </si>
  <si>
    <t>mmd_1962</t>
  </si>
  <si>
    <t>APEGKAKALYDYTAQGDDEDEVSLKEGEIVEILEKDGGWWFVRNADGEEGWVPSSYLEILDR</t>
  </si>
  <si>
    <t>mmd_1963</t>
  </si>
  <si>
    <t>KKKKVVEALYDYRAQGDDDDEVSFKEGDIMVLVDGDGGWWEVKKAGGKKGLVPANYVQEV--</t>
  </si>
  <si>
    <t>mmd_1964</t>
  </si>
  <si>
    <t>STEPYGIALYDFDAIEDDAGDLCLKEGDKIYLLEKVNDWLRGRNAGGCEGIFPINYVDIKVP</t>
  </si>
  <si>
    <t>mmd_1965</t>
  </si>
  <si>
    <t>DEGVVAIALYDYDAAEDDDNEITFREGDRITEIEAASDWWQGKNAHGQVGLFPANYVEVQE-</t>
  </si>
  <si>
    <t>mmd_1966</t>
  </si>
  <si>
    <t>ARLGQATVRFDFVPQSDDSHEIAVSEGESVDVVEGDDGWVFVRKADGEEGLVPASWLEIE-P</t>
  </si>
  <si>
    <t>mmd_1967</t>
  </si>
  <si>
    <t>PKKPKVKALYDYTAQGDDDDELSFKEGDILVVVEGDDGWWEVELANGKKGLVPANYVEEI--</t>
  </si>
  <si>
    <t>mmd_1968</t>
  </si>
  <si>
    <t>GRGLCAIVQFAYEAQEDDDNEMTLVEGELIEEIEQLDGWWSGVGAGGKSGLFPANYVELIEQ</t>
  </si>
  <si>
    <t>mmd_1969</t>
  </si>
  <si>
    <t>PSVPKFEAAYDFPGSGDDPSELPLKKGDVVYIVRQEPGWSLAKTADGKEGWVPTNYMTPYKG</t>
  </si>
  <si>
    <t>mmd_1970</t>
  </si>
  <si>
    <t>PAVQYVVALYDFTAQADDDGDLEFKAGDRIEVVERTTDWWTGRLANGRQGVFPGNYVQDA--</t>
  </si>
  <si>
    <t>mmd_1971</t>
  </si>
  <si>
    <t>NLVSRVRALHHFSPTEDDPGELAFSKGDIIKVTDRGYDWWRGQLAKGRTGIFPVNYVEVLPE</t>
  </si>
  <si>
    <t>mmd_1972</t>
  </si>
  <si>
    <t>PDVEQYVAICAEKEE-DDPDELSLSKGDVVEVVQKNLGWWLVKKADGEQGWAPSNYLELVPR</t>
  </si>
  <si>
    <t>mmd_1973</t>
  </si>
  <si>
    <t>PILHYSRAMYMYQAAIDDPEELSFQKGDILAVLRHQDGWWEAEVAGTPLGLVPSNYLKNC--</t>
  </si>
  <si>
    <t>mmd_1974</t>
  </si>
  <si>
    <t>HPGDKVATLWAYQPRADDGDEFELDRGDMLKVVGIWDGWATGVRARAEDWEPRRHAQRDSGV</t>
  </si>
  <si>
    <t>mmd_1975</t>
  </si>
  <si>
    <t>GGGERAVVLYDFDADGDDEDELSVKEGEHLVILEDDDEWWKCRNAAGAEGVVPAQYLEAISG</t>
  </si>
  <si>
    <t>mmd_1976</t>
  </si>
  <si>
    <t>SPGKPYVVTYSYEAVLDDPDELSLTPGDVVLVVEVYDGWALARNASGKEGVVPLNCLEP-PG</t>
  </si>
  <si>
    <t>mmd_1977</t>
  </si>
  <si>
    <t>AELGTYVALADYCAQGDDESEVNMSEGEVVELIEKGCGWWFVRKADGEEGWVPASYLEPADG</t>
  </si>
  <si>
    <t>mmd_1978</t>
  </si>
  <si>
    <t>PVIAHARALYRYAASDDDARDLSFEKDDKIAVHEYMNDWWMGRNATGQEGIFPRNYVLVEQE</t>
  </si>
  <si>
    <t>mmd_1979</t>
  </si>
  <si>
    <t>IVNQRAVALYDFVPEHDDENELGFKEGDILYILYRQGGWLVAENARGKTGLVPENYVSLLED</t>
  </si>
  <si>
    <t>mmd_1980</t>
  </si>
  <si>
    <t>KKKKQVKALYDYDATSDDDDELSFKEGDTMVVVDNSDDWWEVELA-GKKGKVPANYLQLV--</t>
  </si>
  <si>
    <t>mmd_1981</t>
  </si>
  <si>
    <t>PEVERYKVLYDFATEEDDDGEISLEKGEVVEVLEKDEGWWLVKKANGEEGWAPSNYLEKVPI</t>
  </si>
  <si>
    <t>mmd_1982</t>
  </si>
  <si>
    <t>PGYVKYRAVYEFVARTDDDDEITFQPGDIIMVPLEQEGWLAGEIAPGHTGWFPESFAECIEP</t>
  </si>
  <si>
    <t>mmd_1983</t>
  </si>
  <si>
    <t>TYRRRFQALYDYDARDDDPEDLSFKKGEILEILND-QDWWRARKATGTSGYIPSNYVAKLSS</t>
  </si>
  <si>
    <t>mmd_1984</t>
  </si>
  <si>
    <t>PDGRRVRALYDFEAEDDDEDELSLKKGDILTVLEE-DGWWEGENANGKRGWFPSSYVEPIDE</t>
  </si>
  <si>
    <t>mmd_1985</t>
  </si>
  <si>
    <t>GLNEYYVALYRYESTEDDTDDLSLNQGEVILVTKK-EGWWTGCIAGDKSGIFPSNYVEKCDA</t>
  </si>
  <si>
    <t>mmd_1986</t>
  </si>
  <si>
    <t>PPVPLYKALYDFATEEDDAGEL-LTKGEEVEVEEKDDGWWLVKKANGQEGWAPSNYLEKVEQ</t>
  </si>
  <si>
    <t>mmd_1987</t>
  </si>
  <si>
    <t>IHFSLVYALHTFVATADDEGQVNVKKDDPLVLFDDSNYWWLVQSASNEIGYIPAEIVETPYE</t>
  </si>
  <si>
    <t>mmd_1988</t>
  </si>
  <si>
    <t>TQPVQAKALYAYAASNDDPDELSFNEGDILTIVDRSEDWWKAERADGVVSLVPAAYLEVLDG</t>
  </si>
  <si>
    <t>mmd_1989</t>
  </si>
  <si>
    <t>PKKPMAKVLYDFNSDRDDANELSIRAGEIVEIVSKEGGWWLCMNATSAQGWTPEAYLEEIVA</t>
  </si>
  <si>
    <t>mmd_1990</t>
  </si>
  <si>
    <t>DKPAKAKALYDFSGASDDADELTVREGDELNVVDQSDDWWRVWRAGPKILVAPASYLELSGD</t>
  </si>
  <si>
    <t>mmd_1991</t>
  </si>
  <si>
    <t>DKPVKAKALYDYSAASDDSEELSFREGDTLTVVDQSDDWWRVELA-GKIGKAPSNYLELSGS</t>
  </si>
  <si>
    <t>mmd_1992</t>
  </si>
  <si>
    <t>PPKITVKALYDYKAQRDDEDELSFKKGDIIEVLEK-EGWWKGELANGKVGWFPSNYVKEL--</t>
  </si>
  <si>
    <t>mmd_1993</t>
  </si>
  <si>
    <t>EPGIILVALYDFTAENDDENELSVKKGDYLKILEEPGGWLLARNARGEEGLVPASYVVDIAE</t>
  </si>
  <si>
    <t>mmd_1994</t>
  </si>
  <si>
    <t>GLNEYYVALYRYESEEDDPGDLSFNQGEVILVTKK-EEWWTGCIAGGKSGIFPANYVEKC--</t>
  </si>
  <si>
    <t>mmd_1995</t>
  </si>
  <si>
    <t>LGSDQAIAKFTFDADQDDPGDLGFKKGEIITIIKRTDETDTGRIAGSREGIFPSNYVETV--</t>
  </si>
  <si>
    <t>mmd_1996</t>
  </si>
  <si>
    <t>PPSFFVQALYDFESTDDDPSSLSFRKGDIMEILTTLAGWWDALLADDRRGWWPPDFVREIID</t>
  </si>
  <si>
    <t>mmd_1997</t>
  </si>
  <si>
    <t>SVIIQCVALYPYARN-DDEEDLSFAKGDIIEVLEQQEKWKGGNPANGKVGWFPKSYVKELGT</t>
  </si>
  <si>
    <t>mmd_1998</t>
  </si>
  <si>
    <t>SKGEQATALYDYEGENDDEGDLSFKKGDIIEILEQSDDWWKGELANGKIGWFPASFVKEL--</t>
  </si>
  <si>
    <t>mmd_1999</t>
  </si>
  <si>
    <t>FTATKAKACYAYTGGSDDADELPFAEGDEVSIIDRSEEWWKTEKANGVVFIVPAAYLEIVED</t>
  </si>
  <si>
    <t>mmdlocal_0</t>
  </si>
  <si>
    <t>APTQRARALWAYNANEDDPNDLSFSSGEIVEVVDETNDWWTGRCARGRQGLFPSNHVELIDE</t>
  </si>
  <si>
    <t>mmdlocal_1</t>
  </si>
  <si>
    <t>EYPYRAKAIYSYEADPDDANEISFTKHEILEISDVSGRWWQAKKADGTIGIAPSNYLILL--</t>
  </si>
  <si>
    <t>mmdlocal_2</t>
  </si>
  <si>
    <t>DYAYKARALYAYTADDDDPNELSFAKGEVLDIVDNSGKWWQARKADGRTGIVPSNYMQLL--</t>
  </si>
  <si>
    <t>mmdlocal_3</t>
  </si>
  <si>
    <t>FTTFFCRALYDYQAQDDDASSLSFRKNDIIEVLSKLEGWWDGLLAGEERGWFPSNYVTVISE</t>
  </si>
  <si>
    <t>mmdlocal_4</t>
  </si>
  <si>
    <t>EFPYRAKAIYSYEANPDDANEISFSKHEILEVSDVSGRWWQAKKANGDTGIAPSNYLILL--</t>
  </si>
  <si>
    <t>mmdlocal_5</t>
  </si>
  <si>
    <t>FKPAKAKALYDYTAASDDPNELSFAEGDELDVVDKNGKWWQVRKADGVVLIAPAAYLQIVED</t>
  </si>
  <si>
    <t>mmdlocal_6</t>
  </si>
  <si>
    <t>PPAIKAKALYAYTADDDDPNELSFAKGEILDILDKSGKWWEARKADGSTGIAPSNYLQLV--</t>
  </si>
  <si>
    <t>mmdlocal_7</t>
  </si>
  <si>
    <t>KAQKKGQVLYDYTAQSDDDNEVTVAVGDDMIIIDKNGEWWQAKRADGVVGIVPSNYIQIT-S</t>
  </si>
  <si>
    <t>mmdlocal_8</t>
  </si>
  <si>
    <t>FTTFKCRALYDYDAQDDDASALSFRKDDIIEVLSKQPGWWDGLLAGEQRGWFPSNYVTVISE</t>
  </si>
  <si>
    <t>mmdlocal_9</t>
  </si>
  <si>
    <t>IYTFRARALYSYQANPDDASELSFSKHEIVEVSDVSDGWWQGLLATEETGLFPSNYLIVL-D</t>
  </si>
  <si>
    <t>mmdlocal_10</t>
  </si>
  <si>
    <t>EYPYRAKAIYSYEADDDDANEISFTKGEILEISDVQGRWWQAKKADGTIGIAPSNYLQLL--</t>
  </si>
  <si>
    <t>mmdlocal_11</t>
  </si>
  <si>
    <t>EYPYRAKALYSYQANPDDANEISFAKGEVLDISDVSGRWWQARKANGETGIAPSNYLQLL--</t>
  </si>
  <si>
    <t>mmdlocal_12</t>
  </si>
  <si>
    <t>SYSYKAKALYAYTADDDDPNEISFTKGEVLDIVDKQGKWWQAKKADGTIGIAPSNYLQII--</t>
  </si>
  <si>
    <t>mmdlocal_13</t>
  </si>
  <si>
    <t>mmdlocal_14</t>
  </si>
  <si>
    <t>EYPYRAKALYSYQADDDDANEISFAKGEVLDISDNSGRWWQAKKADGETGIAPSNYLQLL--</t>
  </si>
  <si>
    <t>mmdlocal_15</t>
  </si>
  <si>
    <t>EYPYRAKAIYSYEANPDDANEISFSKHEILEVSDVSGRWWQAKKARGDTGIAPSNYLILLD-</t>
  </si>
  <si>
    <t>mmdlocal_16</t>
  </si>
  <si>
    <t>EYGYKAKAIYAYQANPDDANEISFTKGEVLDISDNSGRWWQARKANGETGIAPSNYLILL--</t>
  </si>
  <si>
    <t>mmdlocal_17</t>
  </si>
  <si>
    <t>EFPYRAKALYSYTADDDDPNEISFSKGEVLEILDKQGKWWQAKKADGTVGIAPSNYLQII--</t>
  </si>
  <si>
    <t>mmdlocal_18</t>
  </si>
  <si>
    <t>DYAYKARALYAYQADDDDPNEISFAKGEVLDIVDNSGKWWQARKADGETGIVPSNYMQLL--</t>
  </si>
  <si>
    <t>mmdlocal_19</t>
  </si>
  <si>
    <t>mmdlocal_20</t>
  </si>
  <si>
    <t>KKQKRAEALYGYTAQSDDDEEVSMAEGDRFVVIDKNGGWWQVEKADGVVKSAPANYLQIV--</t>
  </si>
  <si>
    <t>mmdlocal_21</t>
  </si>
  <si>
    <t>TFRYKARALYSYDAQIDDINEISFVKDEILEVDSIDGKWWQARRANGERGICPSNYVKLIS-</t>
  </si>
  <si>
    <t>mmdlocal_22</t>
  </si>
  <si>
    <t>EYPYKAKAIYSYDANPDDANEISFSKHEILEVSDISGRWWQARRANGETGICPSNYVILLD-</t>
  </si>
  <si>
    <t>mmdlocal_23</t>
  </si>
  <si>
    <t>EYPYKAKAIYSYDANPDDANEISFSKHEILEVSDVSGRWWQARKANGETGIAPSNYLILL--</t>
  </si>
  <si>
    <t>mmdlocal_24</t>
  </si>
  <si>
    <t>mmdlocal_25</t>
  </si>
  <si>
    <t>RFPCWVKAIYSWGAESDDARDIGFIEGDLLECLNAGGRWWMAKKARRMVGLFPSNFVQVL-D</t>
  </si>
  <si>
    <t>mmdlocal_26</t>
  </si>
  <si>
    <t>NFPYWVKAIYSWGGEDDDKRDLGFMQGDLLECSNAGGRWWMGKLARRATGIFPSNFVELIDD</t>
  </si>
  <si>
    <t>mmdlocal_27</t>
  </si>
  <si>
    <t>TFRYKARALYSYDANPDDINEISFVKDEIIEVDDIDGKWWQARRANGQRGICPSNYVKLIDE</t>
  </si>
  <si>
    <t>mmdlocal_28</t>
  </si>
  <si>
    <t>EFPYWAKAIYSYEADDDDAYEISFEQGEILEVSDVEGRWWKAKKANGDTGIIPSNYVELIDD</t>
  </si>
  <si>
    <t>mmdlocal_29</t>
  </si>
  <si>
    <t>EYPYRAKAIYSYEANPDDANEISFTKHEILEVSDVSGRWWQAKKANGETGIAPSNYLILL--</t>
  </si>
  <si>
    <t>mmdlocal_30</t>
  </si>
  <si>
    <t>PTTFRARALYRYQASDDDNSELSFRKDDIIAVLSKMNDWWKGLLAREQTGIFPRNYVLVISE</t>
  </si>
  <si>
    <t>mmdlocal_31</t>
  </si>
  <si>
    <t>EYPYRAKAIYSYQANPDDANEISFTKGEVLDISDNSGRWWQARKADGETGIAPSNYLILL--</t>
  </si>
  <si>
    <t>mmdlocal_32</t>
  </si>
  <si>
    <t>GYMYRAKALYAYTADDDDPNEISFAKGEVLDILDKQGKWWQAKKADGTVGIAPSNYLQII--</t>
  </si>
  <si>
    <t>mmdlocal_33</t>
  </si>
  <si>
    <t>EYPYRAKAIYSYEADDDDANEISFTKGEVLEISDKQGRWWQAKKADGTTGIAPSNYLQLI--</t>
  </si>
  <si>
    <t>mmdlocal_34</t>
  </si>
  <si>
    <t>EYGYKARALYAYQADDDDPNEISFAKGEILEIADNSGKWWQARRANGEVGIVPSNYLQLL--</t>
  </si>
  <si>
    <t>mmdlocal_35</t>
  </si>
  <si>
    <t>TPAVKAKALFPYTAGDDDPNELSFGRGEILNIIDKSGKWWEAEMADGRTGIVPSNYLRLL--</t>
  </si>
  <si>
    <t>mmdlocal_36</t>
  </si>
  <si>
    <t>EPAIRAEALFAYTPDDDDPNELSFAKGEILDILDSSGKWWEVRKADGSTGIAPSNYLRLL--</t>
  </si>
  <si>
    <t>mmdlocal_37</t>
  </si>
  <si>
    <t>EYPYRAKAIYSYEAEDDDANEISFTKGEVLEISDVSGRWWQAKKADGETGIAPSNYLILL--</t>
  </si>
  <si>
    <t>mmdlocal_38</t>
  </si>
  <si>
    <t>EYPYRAKALYSYQADDDDPNEISFAKGEVLDISDNQGKWWQARKADGETGIAPSNYLQLI--</t>
  </si>
  <si>
    <t>mmdlocal_39</t>
  </si>
  <si>
    <t>PGQLRAKALYNYTADDDDPNEVSFAKGEILEILDKNGKWWQVRKADGSVGIAPSNYLQIV--</t>
  </si>
  <si>
    <t>mmdlocal_40</t>
  </si>
  <si>
    <t>EYQYRAKALYNYTADDDDPNEISFAKGEILEILDKQGKWWQARKADGSVGIAPSNYLQII--</t>
  </si>
  <si>
    <t>mmdlocal_41</t>
  </si>
  <si>
    <t>KFLYRAKALYSYGAEDDDPNEISFAKGDIMEILDKQGKWWQAKKADGTVGIAPSNYLQII--</t>
  </si>
  <si>
    <t>mmdlocal_42</t>
  </si>
  <si>
    <t>EYAYKAKALYAYQADDDDPNEISFAKGEILDIADNSGKWWQARKADGETGIAPSNYLQLI--</t>
  </si>
  <si>
    <t>mmdlocal_43</t>
  </si>
  <si>
    <t>EYRYKARALYSYDANPDDINEISFSKDEILEVDDIDGKWWQARRANGERGICPSNYVKLLD-</t>
  </si>
  <si>
    <t>mmdlocal_44</t>
  </si>
  <si>
    <t>EFRYKAKALYSYKADDDDPNEISFQKDEILEVDDIDGKWWQARRANGEVGIIPSNYVKLID-</t>
  </si>
  <si>
    <t>mmdlocal_45</t>
  </si>
  <si>
    <t>DYGYKARALYAYQANDDDPPEISFSKGEVLDIVDNSGKWWQARKATGETGIVPSNYMQLL--</t>
  </si>
  <si>
    <t>mmdlocal_46</t>
  </si>
  <si>
    <t>RQTQRARAVWAYNGREDDPNDLSFSAGEIIEIVDETNDWWTGKCARGKQGLFPSNHVEKIDT</t>
  </si>
  <si>
    <t>mmdlocal_47</t>
  </si>
  <si>
    <t>EPAYRAKALYPYTADDDDPNELSFAKGEILDILDKSGKWWEARKADGTTGIAPSNYLRLI--</t>
  </si>
  <si>
    <t>mmdlocal_48</t>
  </si>
  <si>
    <t>PPVRRARALWAYNGREDDPNDLSFSKGEIIEVIDETNDWWTGRCARGRQGLFPSNYVEKIAA</t>
  </si>
  <si>
    <t>mmdlocal_49</t>
  </si>
  <si>
    <t>TPAYKARALYAYTATDDDPNELSFGKGEVLDIIDKSGKWWEAEMADGRTGIVPSNYLQLI--</t>
  </si>
  <si>
    <t>mmdlocal_50</t>
  </si>
  <si>
    <t>EYLYKAKALYAYTADDDDPNEISFTKGEILDIVDKQGKWWQAKKADGTIGIAPSNYLQII--</t>
  </si>
  <si>
    <t>mmdlocal_51</t>
  </si>
  <si>
    <t>EFPYKAKALYSYQANPDDANEISFEKGEILEVSDISGRWWQAKRANGETGIAPSNYLQLL--</t>
  </si>
  <si>
    <t>mmdlocal_52</t>
  </si>
  <si>
    <t>DYGYKARAIYSYEANPDDANEISFSKGEILDVSDVSGRWWQARKATGETGIAPSNYMILL--</t>
  </si>
  <si>
    <t>mmdlocal_53</t>
  </si>
  <si>
    <t>EYPYRAKALYSYQADDDDPNEISFAKGEVLEILDNKGKWWQARKADGSTGIAPSNYLQLI--</t>
  </si>
  <si>
    <t>mmdlocal_54</t>
  </si>
  <si>
    <t>EYPYWAKAIYSYEANPDDANEISFTKHEILEVSDVSGRWWQAKKARGDTGIAPSNYLILL--</t>
  </si>
  <si>
    <t>mmdlocal_55</t>
  </si>
  <si>
    <t>EYPYRAKALYSYGADDDDPNEISFTKGEVLEISDKQGKWWQAKKADGTVGIAPSNYLQII--</t>
  </si>
  <si>
    <t>mmdlocal_56</t>
  </si>
  <si>
    <t>FTQYKAKALYNYTADDDDPNELSFAKGEILDIIDKNGKWWQTRKADGVVGIAPSNYLQIV--</t>
  </si>
  <si>
    <t>mmdlocal_57</t>
  </si>
  <si>
    <t>PQQYRAKALYNYTADDDDPNEVSFAKGEILDILDKNGKWWQVRKADGSVGIAPSNYLQIV--</t>
  </si>
  <si>
    <t>mmdlocal_58</t>
  </si>
  <si>
    <t>SFPCWVKAIYSWGAETDDARDIGFEEGDLLECLNAGGRWWMAKKANGVVGIFPSNFVQLLDD</t>
  </si>
  <si>
    <t>mmdlocal_59</t>
  </si>
  <si>
    <t>EFPYRAKALYSYEADDDDANEISFEKGEVLEISDKQGRWWQAKKADGETGIAPSNYLQLI--</t>
  </si>
  <si>
    <t>mmdlocal_60</t>
  </si>
  <si>
    <t>mmdlocal_61</t>
  </si>
  <si>
    <t>RFPCWVRAIYSWGGESDDKRDLGFMEGDLIECLNAGDSWWMGKLARRAIGLFPSNFVELLDD</t>
  </si>
  <si>
    <t>mmdlocal_62</t>
  </si>
  <si>
    <t>VQPVKAKALYAYSGGNDDADELSFAEGDILSVVDRSDDWWKVEQAGGVVFIVPAAYLELVDD</t>
  </si>
  <si>
    <t>mmdlocal_63</t>
  </si>
  <si>
    <t>EYAYRAKALYAYQADDDDPNEISFAKGEVLDILDNKGKWWQARKADGSTGIAPSNYLQLI--</t>
  </si>
  <si>
    <t>mmdlocal_64</t>
  </si>
  <si>
    <t>KFPYRAKALYSWGAEDDDDREISFEKGDVLEILNAQGRWWQAKKADGVVGIAPSNYLQII--</t>
  </si>
  <si>
    <t>mmdlocal_65</t>
  </si>
  <si>
    <t>TFRYKARALWSYDANPDDINDISFVKDEIIEVDSEDGKWWQGRRANGQVGIFPSNYVKLIDE</t>
  </si>
  <si>
    <t>mmdlocal_66</t>
  </si>
  <si>
    <t>TPRRKARALYDYNASDDDISDLSFEKDDIIEVLSEDNGWWTGRLAGEQRGIFPSNYVEVISE</t>
  </si>
  <si>
    <t>mmdlocal_67</t>
  </si>
  <si>
    <t>NFPYRAKALYSYQADDDDPNEISFEQGEILEILDKQGKWWQAKKADGSVGIAPSNYLQII--</t>
  </si>
  <si>
    <t>mmdlocal_68</t>
  </si>
  <si>
    <t>VQAVKAKALYSYEGSNDDPDELPFAEGDILTVVDRSEDWWKVEQAGGVIFLVPAAYLEVADA</t>
  </si>
  <si>
    <t>mmdlocal_69</t>
  </si>
  <si>
    <t>EYPYRAKAIYSYEANPDDANEISFTKGEVLDISDVSGRWWQAKKADGETGIAPSNYLILL--</t>
  </si>
  <si>
    <t>mmdlocal_70</t>
  </si>
  <si>
    <t>YFRYKARALYSYDAQPDDINEISFVKDEILEVDDIDGKWWQARRANGERGICPSNYVKLIS-</t>
  </si>
  <si>
    <t>mmdlocal_71</t>
  </si>
  <si>
    <t>RFPCWVKAIYSWGGESDDKRDLGFIEGDLIECLNAGGSWWMGKLARRMMGLFPSNFVQVL-D</t>
  </si>
  <si>
    <t>mmdlocal_72</t>
  </si>
  <si>
    <t>EYAYKARALYAYQADDDDPNEISFAKGEILDIVDNSGKWWQARRADGETGIVPSNYLQLL--</t>
  </si>
  <si>
    <t>mmdlocal_73</t>
  </si>
  <si>
    <t>EPALRAEALFPYTADDDDPNELSFAKGEILDIVDKSGKWWEARKADGTTGIAPSNYLRLI--</t>
  </si>
  <si>
    <t>mmdlocal_74</t>
  </si>
  <si>
    <t>EYPQRARAIYAYEGNPDDANELSFSKHEIVEVSDVSGRWWTGRCARGDTGLAPSNHLELLDD</t>
  </si>
  <si>
    <t>mmdlocal_75</t>
  </si>
  <si>
    <t>DYGYKARALYAYQANIDDPEELSFSKGEVLDIIDNSGKWWQARRANGRTGIVPSNYMQLL--</t>
  </si>
  <si>
    <t>mmdlocal_76</t>
  </si>
  <si>
    <t>EFPYRAKAIYSYEAEDDDANEISFTKGDVLEVSDVSGRWWQAKKANGETGIAPSNYLQLL--</t>
  </si>
  <si>
    <t>mmdlocal_77</t>
  </si>
  <si>
    <t>SASYKAKALYAYTADDDDPNEISFTKGEDLDIIDKQGKWWQAKKADGTVGIAPSNYLQII--</t>
  </si>
  <si>
    <t>mmdlocal_78</t>
  </si>
  <si>
    <t>KAQYKAQVLYNYTADSDDPNEISFAVGDDMIIIDKNGKWWQAKKADGTVGIAPSNYLQIT--</t>
  </si>
  <si>
    <t>mmdlocal_79</t>
  </si>
  <si>
    <t>ITTFRARALYAYQTNDDDANELSFSKHEIVEVLDVSDGWWTGLCATEETGLFPSNYVIKLAD</t>
  </si>
  <si>
    <t>mmdlocal_80</t>
  </si>
  <si>
    <t>EYPYRAKAIYSYEADDDDANEISFTKGEVLEISDVSGRWWQAKKADGETGIAPSNYLQLI--</t>
  </si>
  <si>
    <t>mmdlocal_81</t>
  </si>
  <si>
    <t>EYALRAKALYAYTADDDDPNELSFAKGEILEILDNSGKWWQARKADGSTGIAPSNYLQLI--</t>
  </si>
  <si>
    <t>mmdlocal_82</t>
  </si>
  <si>
    <t>GFLYRAKALYSYGADDDDPNEISFSKGEVLEILDKQGKWWQAKKADGSVGIAPSNYLQII--</t>
  </si>
  <si>
    <t>mmdlocal_83</t>
  </si>
  <si>
    <t>EYPYKAKALYSYQANPDDANEISFAKGEILEVSDISGRWWQARRANGETGIAPSNYLQLL--</t>
  </si>
  <si>
    <t>mmdlocal_84</t>
  </si>
  <si>
    <t>NFTYTAKALYSYQADDDDPNEISFEKGEILEVSDIEGRWWQAKRANGETGIIPSNYLQLIE-</t>
  </si>
  <si>
    <t>mmdlocal_85</t>
  </si>
  <si>
    <t>EYPYRAKAIYSYEANPDDANEISFSKGEILDVSDVSGRWWQARKANGETGIAPSNYLILL--</t>
  </si>
  <si>
    <t>mmdlocal_86</t>
  </si>
  <si>
    <t>EYGYKAKALYSYQANDDDPNEISFAKGEVLDISDNSGKWWQARKANGETGIAPSNYLQLL--</t>
  </si>
  <si>
    <t>mmdlocal_87</t>
  </si>
  <si>
    <t>PPAIKAKALYAYTADDDDPNELSFNKGEILDIIDKSGKWWEARKADGITGIAPSNYLQLV--</t>
  </si>
  <si>
    <t>mmdlocal_88</t>
  </si>
  <si>
    <t>GAQYRAKALYNYTADDDDPNEISFAKGEILEILDKNGKWWQAKKADGSVGIAPSNYLQIV--</t>
  </si>
  <si>
    <t>mmdlocal_89</t>
  </si>
  <si>
    <t>EPALRAKALYAYTADDDDPNELSFAKGEILDILDKTGKWWQARKADGSTGIAPSNYLQIV--</t>
  </si>
  <si>
    <t>mmdlocal_90</t>
  </si>
  <si>
    <t>SYMYKAKALYAYTADDDDPNEISFTKGEILDIVDKQGKWWQAKKADGTVGIAPSNYLQII--</t>
  </si>
  <si>
    <t>mmdlocal_91</t>
  </si>
  <si>
    <t>EFPYRAKALYSYEADDDDAYEISFEQGEILEVSDIEGRWWKAKKANGETGIAPSNYLQLI--</t>
  </si>
  <si>
    <t>mmdlocal_92</t>
  </si>
  <si>
    <t>NFPYRAKALYSYQADDDDAYEISFEQGEILEVSDIEGRWWKAKKADGEVGIAPSNYLQLI--</t>
  </si>
  <si>
    <t>mmdlocal_93</t>
  </si>
  <si>
    <t>EYPYRAKALYSYQADDDDPNEISFAKGEVLEILDKQGKWWQAKKADGTTGIAPSNYLQII--</t>
  </si>
  <si>
    <t>mmdlocal_94</t>
  </si>
  <si>
    <t>EYPYKAKALYSYDANPDDANEISFAKGEILEVSDISGRWWQARRANGETGICPSNYLILL--</t>
  </si>
  <si>
    <t>mmdlocal_95</t>
  </si>
  <si>
    <t>ITTLFCRALYSYEAQDDDASALSFSKNDIIEVLTKQDGWWDGLLAGEERGWFPSNYVTIISD</t>
  </si>
  <si>
    <t>mmdlocal_96</t>
  </si>
  <si>
    <t>EYPYRAKAIYSYEAEPDDANEISFTKHDVLEISDVSGRWWQAKKANGDTGIAPSNYLILL--</t>
  </si>
  <si>
    <t>mmdlocal_97</t>
  </si>
  <si>
    <t>EFRYKAKALYSYDANPDDINEISFSKDEILEVDDIDGRWWQARRANGQTGICPSNYVKLLD-</t>
  </si>
  <si>
    <t>mmdlocal_98</t>
  </si>
  <si>
    <t>EYSYRAKALYAYTADDDDPNEISFTKGEVLDILDKQGKWWQAKKADGTIGIAPSNYLQII--</t>
  </si>
  <si>
    <t>mmdlocal_99</t>
  </si>
  <si>
    <t>DYGYKARALYAYQANIDDPEEISFSKGEVLDVVRNSGKWWQARAANGETGIVPSNYMQLL--</t>
  </si>
  <si>
    <t>mmdlocal_100</t>
  </si>
  <si>
    <t>DYGYKARALYAYTANIDDPEEISFSKGEVLDVVDNSGKWWQARKATGETGIVPSNYMQLL--</t>
  </si>
  <si>
    <t>mmdlocal_101</t>
  </si>
  <si>
    <t>DYGYKARALYAYQANDDDPNELSFGKGEILNIVDNSGKWWQARRANGRTGIVPSNYMRLL--</t>
  </si>
  <si>
    <t>mmdlocal_102</t>
  </si>
  <si>
    <t>DYGYKARALYAYQADDDDPNELSFAKGEILDIVDNSGKWWQARRADGETGIVPSNYLRLL--</t>
  </si>
  <si>
    <t>mmdlocal_103</t>
  </si>
  <si>
    <t>DYGYKARAIYAYQANPDDANEISFSKGEVLDVSDNSGRWWQARKATGETGIAPSNYMILL--</t>
  </si>
  <si>
    <t>mmdlocal_104</t>
  </si>
  <si>
    <t>EYGYKAKALYAYTADDDDPNEISFTKGEVLDIVDKQGKWWQARKADGTTGIAPSNYLQLI--</t>
  </si>
  <si>
    <t>mmdlocal_105</t>
  </si>
  <si>
    <t>EYAYRAKALYAYTADDDDPNEISFAKGEVLEILDKQGKWWQAKKADGSVGIAPSNYLQII--</t>
  </si>
  <si>
    <t>mmdlocal_106</t>
  </si>
  <si>
    <t>SAQYRAKALYNYTADDDDPNEISFAKGEILDILDKQGKWWQARKADGTVGIAPSNYLQIV--</t>
  </si>
  <si>
    <t>mmdlocal_107</t>
  </si>
  <si>
    <t>EYPYKAKALYSYDANPDDANEISFSKDEILEVSDVSGRWWQARKANGETGICPSNYVILL--</t>
  </si>
  <si>
    <t>mmdlocal_108</t>
  </si>
  <si>
    <t>EYGYKAKAIYSYEANPDDANEISFTKHEILDISDVSGRWWQAKKATGETGIAPSNYLILL--</t>
  </si>
  <si>
    <t>mmdlocal_109</t>
  </si>
  <si>
    <t>DYGYKARALYAYQANIDDPEEISFSKGEVLDIVDNSGKWWQARRANGETGIVPSNYMQLL--</t>
  </si>
  <si>
    <t>mmdlocal_110</t>
  </si>
  <si>
    <t>EYPYKAKAIYSYDANPDDANEISFSKDEILEVDDVSGRWWQARRANGETGICPSNYVILLD-</t>
  </si>
  <si>
    <t>mmdlocal_111</t>
  </si>
  <si>
    <t>SAQYKAKALYNYTADDDDPNEISFAKGEILDILDKQGKWWQAKKADGTVGIAPSNYLQII--</t>
  </si>
  <si>
    <t>mmdlocal_112</t>
  </si>
  <si>
    <t>EFPYKAKALYSYQANDDDAYEISFEKGEILEVSDIEGRWWQAKRANGETGIIPSNYVKLID-</t>
  </si>
  <si>
    <t>mmdlocal_113</t>
  </si>
  <si>
    <t>KFLYRAKALYNYTAEDDDPNEISFAKGDIMEILDKNGKWWQAKKADGSVGIAPSNYLQIV--</t>
  </si>
  <si>
    <t>mmdlocal_114</t>
  </si>
  <si>
    <t>EPAQRAEALFPYTADDDDPNELSFGKGEILEIVDKSGKWWEARKADGTTGIAPSNYLRLL--</t>
  </si>
  <si>
    <t>mmdlocal_115</t>
  </si>
  <si>
    <t>DYGYKARALYAYTANIDDPEELSFSKGEVLDIIDNSGKWWQARKATGRTGIVPSNYMQLL--</t>
  </si>
  <si>
    <t>mmdlocal_116</t>
  </si>
  <si>
    <t>EYAYRAKALYAYTADDDDPNEISFAKGEILDILDKNGKWWQARKADGSTGIAPSNYLQII--</t>
  </si>
  <si>
    <t>mmdlocal_117</t>
  </si>
  <si>
    <t>EYPYRAKALYSYEADDDDPNEISFTKGEVLEISDKQGRWWQAKKADGETGIAPSNYLQLI--</t>
  </si>
  <si>
    <t>mmdlocal_118</t>
  </si>
  <si>
    <t>EYPQRAKAIYSYEANPDDANELSFSKHEIVEVSDVSGRWWQGRKATGETGIAPSNYLILL--</t>
  </si>
  <si>
    <t>mmdlocal_119</t>
  </si>
  <si>
    <t>DYAYKARALYAYTADDDDPNEISFAKGEVLDIVDNQGKWWQARKADGTTGIAPSNYLQLI--</t>
  </si>
  <si>
    <t>mmdlocal_120</t>
  </si>
  <si>
    <t>YPTLFCRALYDYEAQDDDASALSFRKGDIIEVLSQQPGWWDGLLAGEERGWFPSNYVTIISE</t>
  </si>
  <si>
    <t>mmdlocal_121</t>
  </si>
  <si>
    <t>DYGYKARALYSYDANPDDANEISFSKGEILEVSDNSGKWWQARKANGETGIVPSNYMQLL--</t>
  </si>
  <si>
    <t>mmdlocal_122</t>
  </si>
  <si>
    <t>NPTQRARALWAYNGREDDPNDLSFSSGEIIEVVDETNDWWTGKCARGRQGLFPSNHVELIDA</t>
  </si>
  <si>
    <t>mmdlocal_123</t>
  </si>
  <si>
    <t>EYAYKAKALYAYTADDDDPNELSFAKGEILDILDNSGKWWQARKADGTTGIAPSNYLQLI--</t>
  </si>
  <si>
    <t>mmdlocal_124</t>
  </si>
  <si>
    <t>VQAIKAKALYAYTADDDDPNELSFNKGEILDIIDKSGKWWKAERADGIVGIAPSNYLQLV--</t>
  </si>
  <si>
    <t>mmdlocal_125</t>
  </si>
  <si>
    <t>KAQKKGQVLYDFMAQGDDDDEVTVAVGDEVIIIDDTKEWWQVRRANGKEGVVPSSYIEITGS</t>
  </si>
  <si>
    <t>mmdlocal_126</t>
  </si>
  <si>
    <t>TPAYKAKALYAYTADDDDPNELSFNKGEILDIIDKSGKWWKARRADGTTGIAPSNYLQLV--</t>
  </si>
  <si>
    <t>mmdlocal_127</t>
  </si>
  <si>
    <t>KAMQKAQVLYEYGAQSDDDNEISFAVGDDMEILDKQGKWWQAKKADGTVGLAPSNYIQII--</t>
  </si>
  <si>
    <t>mmdlocal_128</t>
  </si>
  <si>
    <t>EYPYRAKALYSYQADDDDPNEISFEKGEVLEILDKQGKWWQAKKADGSVGIAPSNYLQII--</t>
  </si>
  <si>
    <t>mmdlocal_129</t>
  </si>
  <si>
    <t>KFLQRAEALYEYGAESDDDREWSFAVGDRMEILNKQGKWWQAKKADGVVGIVPSNYVQIV--</t>
  </si>
  <si>
    <t>mmdlocal_130</t>
  </si>
  <si>
    <t>KFPCWVKALYSWGAESDDDRELSFAEGDLMECLNAGGSWWMAKKADGVVGLAPSNYVQVL--</t>
  </si>
  <si>
    <t>mmdlocal_131</t>
  </si>
  <si>
    <t>DYAYKARALYAYTADDDDPNELSFGKGEVLDIIDNSGKWWQARMADGRTGIVPSNYMQLL--</t>
  </si>
  <si>
    <t>mmdlocal_132</t>
  </si>
  <si>
    <t>TPVSRAQAMFPYTASDDDPNELSFGRGEILEIIDWSGKWWEARKADGRTGIVPSNYLRLL--</t>
  </si>
  <si>
    <t>mmdlocal_133</t>
  </si>
  <si>
    <t>GFQYRAKALYAYTADDDDPNEISFSKGEVLEILDKQGKWWQAKKADGSVGIAPSNYLQII--</t>
  </si>
  <si>
    <t>mmdlocal_134</t>
  </si>
  <si>
    <t>QFPYWVKAIYSYGGEEDDKYDISFMQGELLECSDAGGRWWMAKKARGATGIFPSNFVELIDD</t>
  </si>
  <si>
    <t>mmdlocal_135</t>
  </si>
  <si>
    <t>EYGYKAKAIYAYTADDDDPNEISFTKGEVLDISDKQGKWWQAKKADGTTGIAPSNYLQLI--</t>
  </si>
  <si>
    <t>mmdlocal_136</t>
  </si>
  <si>
    <t>EYPYRAKAIYSYQANPDDANEISFAKGEVLEISDVSGRWWQAKKADGETGIAPSNYLQLL--</t>
  </si>
  <si>
    <t>mmdlocal_137</t>
  </si>
  <si>
    <t>EYTYKARALYSYDAQPDDANEISFSKDEIIEVLDVSGGWWQGLLAGEERGIFPSNYVKLISE</t>
  </si>
  <si>
    <t>mmdlocal_138</t>
  </si>
  <si>
    <t>SYSYRAKALYAYTADDDDPNEISFAKGEVLDILDKQGKWWQARKADGTVGIAPSNYLQII--</t>
  </si>
  <si>
    <t>mmdlocal_139</t>
  </si>
  <si>
    <t>EYAYRAKALYAYTADDDDPNEISFAKGEILDILDKQGKWWQARKADGTVGIAPSNYLQII--</t>
  </si>
  <si>
    <t>mmdlocal_140</t>
  </si>
  <si>
    <t>GFLYRAKALYSYTADDDDPNEISFAKGEILEILDKQGKWWQAKKADGTVGIAPSNYLQII--</t>
  </si>
  <si>
    <t>mmdlocal_141</t>
  </si>
  <si>
    <t>EYMYRAKALYAYTADDDDPNEISFAKGEVLDILDKQGKWWQARKADGTTGIAPSNYLQII--</t>
  </si>
  <si>
    <t>mmdlocal_142</t>
  </si>
  <si>
    <t>DYGYKARALYAYTADDDDPNEISFSKGEVLDIVDNSGKWWQARKADGETGIVPSNYMQLL--</t>
  </si>
  <si>
    <t>mmdlocal_143</t>
  </si>
  <si>
    <t>EYPYRAKAIYSYGADDDDANEISFTKGEILEISDVQGRWWQAKKADGTIGIAPSNYLQII--</t>
  </si>
  <si>
    <t>mmdlocal_144</t>
  </si>
  <si>
    <t>DYGYKARALYAYTADDDDPNEISFTKGEVLDIVDNQGKWWQARKADGTTGIAPSNYMQLI--</t>
  </si>
  <si>
    <t>mmdlocal_145</t>
  </si>
  <si>
    <t>EYTFRARALYSYEANPDDANEISFSKHEIIEVSDVSGGWWQGLCATEETGIFPSNYVILI--</t>
  </si>
  <si>
    <t>mmdlocal_146</t>
  </si>
  <si>
    <t>EYPYKAKAIYSYEADPDDPNEISFTKGEVLDISDKQGKWWQAKKADGTTGIAPSNYLQLI--</t>
  </si>
  <si>
    <t>mmdlocal_147</t>
  </si>
  <si>
    <t>FTAYKAKALYAYTADDDDPNELSFNKGEILDILDKQGKWWQARKADGTVGIAPSNYLQIV--</t>
  </si>
  <si>
    <t>mmdlocal_148</t>
  </si>
  <si>
    <t>TPVQRAEALFPYKADDDDPNELSFGKGEILEIVDKSGKWWEARKADGTVGIVPSNYLRLL--</t>
  </si>
  <si>
    <t>mmdlocal_149</t>
  </si>
  <si>
    <t>EFPYKAKALYSYDANPDDANEISFDKDEILEVSDIDGRWWQARRANGETGICPSNYVKLLD-</t>
  </si>
  <si>
    <t>mmdlocal_150</t>
  </si>
  <si>
    <t>GFPYRAKALYSYGADDDDPNEISFTKGEILEILDKQGKWWQAKKADGTVGIAPSNYLQII--</t>
  </si>
  <si>
    <t>mmdlocal_151</t>
  </si>
  <si>
    <t>EYPYRAKALYAYTADDDDPNEISFTKGEVLDISDKQGKWWQAKKADGTTGIAPSNYLQLI--</t>
  </si>
  <si>
    <t>mmdlocal_152</t>
  </si>
  <si>
    <t>TFRYKCRALYDYDAQPDDINAISFVKDDIIEVDSQDPGWWDARLAGGERGICPSNYVKLISE</t>
  </si>
  <si>
    <t>mmdlocal_153</t>
  </si>
  <si>
    <t>EYTQRARAIWAYNANPDDANEISFSKHEIVEVSDVSGRWWTGRCARGETGLFPSNHVELIDD</t>
  </si>
  <si>
    <t>mmdlocal_154</t>
  </si>
  <si>
    <t>KFPYTVKALYSWGAEDDDDREISFEQGDLLEVLNAEGRWWMAKKADGVVGIIPSNYVQLI--</t>
  </si>
  <si>
    <t>mmdlocal_155</t>
  </si>
  <si>
    <t>NFPQRARAVWAYNGREDDPNDLSFSTGEIIEIVDETNDWWTGKCARGKQGLFPSNHVELIDA</t>
  </si>
  <si>
    <t>mmdlocal_156</t>
  </si>
  <si>
    <t>EYPYRAKAIYSYEANPDDANEISFTKGEVLDVSDVSGRWWQARKATGETGIAPSNYLILL--</t>
  </si>
  <si>
    <t>mmdlocal_157</t>
  </si>
  <si>
    <t>EYPYRAKALYSYQANDDDANEISFEKGEVLEVSDVSGRWWQAKKANGETGIAPSNYLQLL--</t>
  </si>
  <si>
    <t>mmdlocal_158</t>
  </si>
  <si>
    <t>KKLQYVEALYGYTAQSDDDMEWSMAEGDRFEILNKNGEWWQVKRADGVVKSVPSNYIQIV--</t>
  </si>
  <si>
    <t>mmdlocal_159</t>
  </si>
  <si>
    <t>NFPYTAKALYSWGAEDDDAREISFEQGDILEVSNAEGRWWMAKKANGVVGIIPSNYVQLI-D</t>
  </si>
  <si>
    <t>mmdlocal_160</t>
  </si>
  <si>
    <t>SFPYRAKALYSYGAEDDDPNEISFEKGDVLEILDKQGRWWQAKKADGSVGIAPSNYLQII--</t>
  </si>
  <si>
    <t>mmdlocal_161</t>
  </si>
  <si>
    <t>EYPYWAKAIYSYEGNEDDKNDLSFSKHEILEVSDVTGRWWTGKKARGDTGIFPSNHLELLDD</t>
  </si>
  <si>
    <t>mmdlocal_162</t>
  </si>
  <si>
    <t>KFLQRAQALYSWGAESDDDREISFAVGDLMEILNKQGKWWQAKKADGVVGLAPSNYVQII--</t>
  </si>
  <si>
    <t>mmdlocal_163</t>
  </si>
  <si>
    <t>EFPYKAKAIYSYEANPDDANEISFEKHEILEVSDISGRWWQAKRANGETGIIPSNYVELLD-</t>
  </si>
  <si>
    <t>mmdlocal_164</t>
  </si>
  <si>
    <t>EYPYKAKAIYSYDANPDDANEISFSKDEILEVSDISGRWWQARRANGETGICPSNYLILL--</t>
  </si>
  <si>
    <t>mmdlocal_165</t>
  </si>
  <si>
    <t>NFPYTVKALYSYQADDDDDYYESFEQGEILEVSDIEGRWWKAKRANGQTGIIPSNYVELIDD</t>
  </si>
  <si>
    <t>mmdlocal_166</t>
  </si>
  <si>
    <t>EYGYRAKALYAYQADPDDPNEISFTKGEVLDISDNSGKWWQAKKADGETGIAPSNYLQLL--</t>
  </si>
  <si>
    <t>mmdlocal_167</t>
  </si>
  <si>
    <t>KKLQYVEALYDWGARSDDDMEWSMAEGDRFVLLNRGGDG-WADVAGGVTKSVPANYIQEV--</t>
  </si>
  <si>
    <t>mmdlocal_168</t>
  </si>
  <si>
    <t>NFPYTAKALYSYQADDDDAYEISFEQGEILEVSDIEGRWWKAKRANGETGIIPSNYVQLID-</t>
  </si>
  <si>
    <t>mmdlocal_169</t>
  </si>
  <si>
    <t>PPPLRAKALYAYTADDDDPNEVSFAKGEILDILDKSGKWWEVRKADGSTGIAPSNYLQIV--</t>
  </si>
  <si>
    <t>mmdlocal_170</t>
  </si>
  <si>
    <t>SAQYKAQVLYNYTADSDDPNELSFAVGDDMIIIDKNGKWWQAKKADGTVGIAPSNYLQIV--</t>
  </si>
  <si>
    <t>mmdlocal_171</t>
  </si>
  <si>
    <t>EFRYKARALYSYQANDDDINEISFAKDEILEIDDISGKWWQARRANGEVGICPSNYVKLL--</t>
  </si>
  <si>
    <t>mmdlocal_172</t>
  </si>
  <si>
    <t>KKLKRVEALYDYTADDDDPNEVSMAKGERFEVLDKDGKWWQVKKADGSVGIAPSNYLQIV--</t>
  </si>
  <si>
    <t>mmdlocal_173</t>
  </si>
  <si>
    <t>GYMYRAKALYSYTADDDDPNEISFTKGEVLEILDKQGKWWQAKKADGTVGIAPSNYLQII--</t>
  </si>
  <si>
    <t>mmdlocal_174</t>
  </si>
  <si>
    <t>EYPYRAKAIYSYEGNPDDANDISFSKHEILEVSDVSGRWWQAKKARGDTGIAPSNYLILL-D</t>
  </si>
  <si>
    <t>mmdlocal_175</t>
  </si>
  <si>
    <t>EYRYKAKAIYSYDANPDDINEISFSKDEILEVDDISGRWWQARRANGETGICPSNYVKLLD-</t>
  </si>
  <si>
    <t>mmdlocal_176</t>
  </si>
  <si>
    <t>EFPCWAKAIYSWGAEDDDARDIGFMEHDLLECSNVGGRWWMAKKARRDTGIAPSNFLILL-D</t>
  </si>
  <si>
    <t>mmdlocal_177</t>
  </si>
  <si>
    <t>EFPYRAKALYSYGAEDDDANEISFTKGEVLEILDKQGRWWQAKKADGTVGIAPSNYLQII--</t>
  </si>
  <si>
    <t>mmdlocal_178</t>
  </si>
  <si>
    <t>mmdlocal_179</t>
  </si>
  <si>
    <t>TFRYKAKALYSYDANPDDINEISFVKDEILEVDDIDGKWWQARRANGEVGICPSNYVKLL--</t>
  </si>
  <si>
    <t>mmdlocal_180</t>
  </si>
  <si>
    <t>EYPYRAKAIYSYEADPDDPNEISFTKGEVLDISDVSGKWWQAKKADGTTGIAPSNYLILL--</t>
  </si>
  <si>
    <t>mmdlocal_181</t>
  </si>
  <si>
    <t>DYGYKARALYAYQANPDDPNEISFSKGEVLDIVDNSGKWWQARRANGETGICPSNYMQLL--</t>
  </si>
  <si>
    <t>mmdlocal_182</t>
  </si>
  <si>
    <t>NFTYRAKALYSYTADDDDPNEISFAKGEILEILDKQGKWWQAKKADGSVGIAPSNYLQII--</t>
  </si>
  <si>
    <t>mmdlocal_183</t>
  </si>
  <si>
    <t>FTAYKAKALYAYTADNDDPNELSFNKGDILDIIDKQGKWWKTEKADGVVGIAPAAYLQIVE-</t>
  </si>
  <si>
    <t>mmdlocal_184</t>
  </si>
  <si>
    <t>EYPYKARALYSYDANPDDANEISFSKHEILEVSDVSGGWWQALAATGETGIAPSNYLILL--</t>
  </si>
  <si>
    <t>mmdlocal_185</t>
  </si>
  <si>
    <t>KKQKRAEALYNYTADDDDPNEVSMAKGEILEILDKNGKWWQVKKADGSVGIAPSNYLQIV--</t>
  </si>
  <si>
    <t>mmdlocal_186</t>
  </si>
  <si>
    <t>EFRYKAKALYSYQANPDDINEISFAKDEILEVDDIDGKWWQARRANGEVGICPSNYVKLL--</t>
  </si>
  <si>
    <t>mmdlocal_187</t>
  </si>
  <si>
    <t>EYPYKAKAIYSYQANPDDANEISFAKGEILEVSDVSGRWWQARRANGETGIAPSNYLILL--</t>
  </si>
  <si>
    <t>mmdlocal_188</t>
  </si>
  <si>
    <t>KAMYKAQALYSYGADDDDPNEISFTVGDDMEIVDKQGKWWQAKKADGTVGIAPSNYLQII--</t>
  </si>
  <si>
    <t>mmdlocal_189</t>
  </si>
  <si>
    <t>KFPCYVEALYSWGAETDDDREWSMEEGDLFECLNAGGSWWMARRARGVVGLVPSNYVQEVDD</t>
  </si>
  <si>
    <t>mmdlocal_190</t>
  </si>
  <si>
    <t>DKPAKAKALYDYSGASDDPEEVSFAEGDTLNVVDQSDNWWRVEKAGPKILVAPATYLELSGR</t>
  </si>
  <si>
    <t>mmdlocal_191</t>
  </si>
  <si>
    <t>NFPCWVKALYSYGGETDDKRDLGFMQGELIECSNAGGRWWMGKLARRATGLFPSNFVELIDD</t>
  </si>
  <si>
    <t>mmdlocal_192</t>
  </si>
  <si>
    <t>EYAYRAKALYAYTADDDDPNEISFAKGEILDIADNKGKWWQARKADGSTGIAPSNYLQLI--</t>
  </si>
  <si>
    <t>mmdlocal_193</t>
  </si>
  <si>
    <t>DYGYKARAIYSYQANPDDANEISFSKGEILDVSDNSGRWWQARKATGETGIVPSNYMILL--</t>
  </si>
  <si>
    <t>mmdlocal_194</t>
  </si>
  <si>
    <t>KAMYKAQALYSYGADDDDPNEISFAVGDIMEILDKQGKWWQAKKADGTVGIAPSNYLQII--</t>
  </si>
  <si>
    <t>mmdlocal_195</t>
  </si>
  <si>
    <t>DYGYKARAIYSYQANPDDAEEISFSKGEILEVSDNSGRWWQARAATGETGIVPSNYMILL--</t>
  </si>
  <si>
    <t>mmdlocal_196</t>
  </si>
  <si>
    <t>DYGYKARALYSYQANPDDANEISFSKGEILDVVDNSGKWWQARRANGETGIVPSNYMQLL--</t>
  </si>
  <si>
    <t>mmdlocal_197</t>
  </si>
  <si>
    <t>PQQYRAKALYNYTADDDDPNELSFAKGEILDILDKNGKWWQARKADGTVGIAPSNYLQIV--</t>
  </si>
  <si>
    <t>mmdlocal_198</t>
  </si>
  <si>
    <t>EPTLRAKALYAYTADDDDPNEVSFAKGEILEVLDNTGKWWQVRKADGSTGIAPSNYLQLI--</t>
  </si>
  <si>
    <t>mmdlocal_199</t>
  </si>
  <si>
    <t>ARTQRARALWAYNGREDDPNDLSFSSGEIVEVIDETNDWWTGRCARGRQGLFPSNHVEKIDA</t>
  </si>
  <si>
    <t>mmdlocal_200</t>
  </si>
  <si>
    <t>DYGYKARALYAYQANDDDPNEISFAKGEVLDIVDNSGKWWQARKADGETGIAPSNYMQLL--</t>
  </si>
  <si>
    <t>mmdlocal_201</t>
  </si>
  <si>
    <t>DYGYKAKAIYAYQANPDDPNEISFTKGEVLDIVDNSGKWWQARKATGETGIAPSNYMQLL--</t>
  </si>
  <si>
    <t>mmdlocal_202</t>
  </si>
  <si>
    <t>EFPCWAKAIYSWGGEPDDARDIGFIEHDVLECSNVGGRWWMAKKARRDTGIAPSNFLILL-D</t>
  </si>
  <si>
    <t>mmdlocal_203</t>
  </si>
  <si>
    <t>EFPYRAKALYSYGADDDDPNEISFEKGEVLEISDKQGKWWQAKKADGSVGIAPSNYLQII--</t>
  </si>
  <si>
    <t>mmdlocal_204</t>
  </si>
  <si>
    <t>ITTFRARALYDYNAQDDDASELSFSKNEIVEVLDELNGWWTGLCAGEETGLFPSNYVEVISD</t>
  </si>
  <si>
    <t>mmdlocal_205</t>
  </si>
  <si>
    <t>NFTYRAKALYSYTADDDDPNEISFAKGEILEILDNTGKWWQARKADGSVGIAPSNYLQII--</t>
  </si>
  <si>
    <t>mmdlocal_206</t>
  </si>
  <si>
    <t>EFPYRAKALYSYEANPDDAYEISFEQGEILEVSDIEGRWWKAKRANGETGIIPSNYVELID-</t>
  </si>
  <si>
    <t>mmdlocal_207</t>
  </si>
  <si>
    <t>KFPYRAKALYSWGAESDDDREISFAEGDLMEILNKQGIWWQAKKADGVVGIVPSNYVQII--</t>
  </si>
  <si>
    <t>mmdlocal_208</t>
  </si>
  <si>
    <t>FTQTKAKALYAYTAGSDDADELSLAEGDEVSIVDKSDEWWKTEKANGVVFIVPAAYLEIVED</t>
  </si>
  <si>
    <t>mmdlocal_209</t>
  </si>
  <si>
    <t>EYPYKAKALYSYQANPDDANEISFSKGEILDVSDISGRWWQARRANGETGICPSNYLILL--</t>
  </si>
  <si>
    <t>mmdlocal_210</t>
  </si>
  <si>
    <t>KKQYRAKALYNYTADDDDPNEVSFAKGEILEILDKNGKWWQVKKADGSVGIAPSNYLQIV--</t>
  </si>
  <si>
    <t>mmdlocal_211</t>
  </si>
  <si>
    <t>DPGYKAEAMYPYTAADDDPNELSFGRGEVLNIIDNSGKWWEAEMADGRTGIVPSNYLQLL--</t>
  </si>
  <si>
    <t>mmdlocal_212</t>
  </si>
  <si>
    <t>EYRYKARALYSYDANPDDANEISFSKDEILDVDDISGKWWQARRANGETGICPSNYMKLL--</t>
  </si>
  <si>
    <t>mmdlocal_213</t>
  </si>
  <si>
    <t>NFPYTAKALYSYQADDDDDYEISFEQGEILEVSDIEGRWWKAKRANGQTGIIPSNYVQLIDD</t>
  </si>
  <si>
    <t>mmdlocal_214</t>
  </si>
  <si>
    <t>NPVKRARALWAYNGREDDPNDLSFSAGEIIEIVDETNDWWTGKCARGRQGLFPSNHVEKIAA</t>
  </si>
  <si>
    <t>mmdlocal_215</t>
  </si>
  <si>
    <t>PPAYRAKALYNYTADDDDPNELSFAKGEILDILDKNGKWWQARKADGSVGIAPSNYLQIV--</t>
  </si>
  <si>
    <t>mmdlocal_216</t>
  </si>
  <si>
    <t>EFPYRAKAIYSYEADDDDAYEISFEQGEILEVSDVSGRWWQAKKANGETGIAPSNYLQLI--</t>
  </si>
  <si>
    <t>mmdlocal_217</t>
  </si>
  <si>
    <t>SKQYKAKALYNYTADDDDPNELSFAKGDILEILDKNGKWWQVRKADGVVGIAPSNYLQIV--</t>
  </si>
  <si>
    <t>mmdlocal_218</t>
  </si>
  <si>
    <t>EYPYKAKAIYSYDANPDDANEISFSKHEILEVSDVSGRWWQARKANGETGIFPSNYVELLD-</t>
  </si>
  <si>
    <t>mmdlocal_219</t>
  </si>
  <si>
    <t>TPMQRAEAMFPYTAFDDDPEELSFGRGEILNIIDWSGKWWEAEMADGRTGLVPSNYLRLL--</t>
  </si>
  <si>
    <t>mmdlocal_220</t>
  </si>
  <si>
    <t>PYSYKAKALYAYTADDDDPNEISFTKGEVLDIIDKQGKWWQARKADGTTGIAPSNYLQII--</t>
  </si>
  <si>
    <t>mmdlocal_221</t>
  </si>
  <si>
    <t>mmdlocal_222</t>
  </si>
  <si>
    <t>DPPIRAKALYDYSPDDDDPEEVSFAKGEILDVLDNSGKWWEVRKACGSTGIAPSNYLRLV--</t>
  </si>
  <si>
    <t>mmdlocal_223</t>
  </si>
  <si>
    <t>DYGYKARALYAYTADDDDPNELSFSKGEVLDIIDNSGKWWQARKADGRTGIVPSNYMQLI--</t>
  </si>
  <si>
    <t>mmdlocal_224</t>
  </si>
  <si>
    <t>EFPYKAKALYSYQADPDDAYEISFEKGEILEVSDIEGRWWQAKRANGETGIIPSNYVELID-</t>
  </si>
  <si>
    <t>mmdlocal_225</t>
  </si>
  <si>
    <t>PGRKVAKALYDYRARDDDPEELSFKKGDRMDVLDDSGDWWEVRKADGSTGLAPSNFVREESS</t>
  </si>
  <si>
    <t>mmdlocal_226</t>
  </si>
  <si>
    <t>KAMYKAQVLYEYGADSDDPNEISFAVGDDMEIIDKQGKWWQAKKADGTVGIAPSNYIQII--</t>
  </si>
  <si>
    <t>mmdlocal_227</t>
  </si>
  <si>
    <t>KAQYRAKALYNYTADSDDPNEVSFAVGDIMEILDKNGKWWQAKKADGVVGIAPSNYLQIV--</t>
  </si>
  <si>
    <t>mmdlocal_228</t>
  </si>
  <si>
    <t>EYPYWAKAIYSYEGNPDDKNDISFSKHEILEVSDVSGRWWTGKKARRDTGIAPSNFLILLDD</t>
  </si>
  <si>
    <t>mmdlocal_229</t>
  </si>
  <si>
    <t>SAQYRAKALYNYTADDDDPNEVSFAKGEILEILDKNGKWWQARKADGSVGIAPSNYLQIV--</t>
  </si>
  <si>
    <t>mmdlocal_230</t>
  </si>
  <si>
    <t>RFPYWAKAIYSYGGEEDDKRDLSFMEGELLEVSDAGGRWWMGKLARGDTGLFPSNFVELIDD</t>
  </si>
  <si>
    <t>mmdlocal_231</t>
  </si>
  <si>
    <t>KFPYKAKALYSYGAEDDDPNEISFTKGDIMEILDKQGKWWQAKKADGTVGIAPSNYLQII--</t>
  </si>
  <si>
    <t>mmdlocal_232</t>
  </si>
  <si>
    <t>RFPCWVRAIYSWGGESDDKRDLGFIEHDLIECLNAGDSWWMGKLARRAIGLFPSNFVEVLDD</t>
  </si>
  <si>
    <t>mmdlocal_233</t>
  </si>
  <si>
    <t>VQAIKAKALYAYTADDDDPNELSFNKGEILDIIDKSGKWWKARKADGIVGIAPSNYLQLVE-</t>
  </si>
  <si>
    <t>mmdlocal_234</t>
  </si>
  <si>
    <t>TYAYKAKALYAYTADDDDPNEISFTKGEVLDIVDNQGKWWQARKADGTTGIAPSNYLQLI--</t>
  </si>
  <si>
    <t>mmdlocal_235</t>
  </si>
  <si>
    <t>DYRYKARALYSYDANDDDPNEISFSKDEILEIVDISGKWWQARRANGEVGICPSNYVKLL--</t>
  </si>
  <si>
    <t>mmdlocal_236</t>
  </si>
  <si>
    <t>TFRYKAKALWSYDANPDDINDISFSKGEILEVDDIDGKWWTARRANGQTGIFPSNYVELIDT</t>
  </si>
  <si>
    <t>mmdlocal_237</t>
  </si>
  <si>
    <t>KFPCWCRAVYSWGGESDDDRDLGFVEGDLMECLNAGGSWWMAKLADRMMGLVPSNFVVVL--</t>
  </si>
  <si>
    <t>mmdlocal_238</t>
  </si>
  <si>
    <t>TFRYKARALYSYDAQPDDINAISFVKDEIIEVDDIDGKWWQARRAGGERGICPSNYVKLISE</t>
  </si>
  <si>
    <t>mmdlocal_239</t>
  </si>
  <si>
    <t>RFPCWVKAIYSWGGESDDKRDIGFIEHDLLECLNAGGRWWMGKLARRAIGLFPSNFVILLDD</t>
  </si>
  <si>
    <t>mmdlocal_240</t>
  </si>
  <si>
    <t>NFPYTVKALYSWGAEDDDKYDISFEQGDLLECSNIEGRWWMAKRANGQTGIIPSNYVQLIDD</t>
  </si>
  <si>
    <t>mmdlocal_241</t>
  </si>
  <si>
    <t>VPAVKAKALYAYTAGDDDPNELSFNRGEILDIIDKSGKWWKAERADGIVGIVPSNYLQLV--</t>
  </si>
  <si>
    <t>mmdlocal_242</t>
  </si>
  <si>
    <t>EFPYKAKALYSYQADDDDANEISFEKGEILEVSDIEGRWWQAKRANGEVGIIPSNYLQLI--</t>
  </si>
  <si>
    <t>mmdlocal_243</t>
  </si>
  <si>
    <t>EFPYRAKAIYSYEADDDDANEISFEKGEVLEVSDVSGRWWQAKKANGETGIAPSNYLQLI--</t>
  </si>
  <si>
    <t>mmdlocal_244</t>
  </si>
  <si>
    <t>KKQKRAEALYNYTADSDDPNEVSMAEGDILEILDKNGKWWQVRKADGVVGIAPSNYLQIV--</t>
  </si>
  <si>
    <t>mmdlocal_245</t>
  </si>
  <si>
    <t>KFPCWAKAIYSWGAESDDAREIGFTEGDLLECLNAGGSWWMAKKADGMMGLAPSNFVQVL--</t>
  </si>
  <si>
    <t>mmdlocal_246</t>
  </si>
  <si>
    <t>NFPYTAKALYSYQADDDDDYEISFEQGEILEVSDIEGRWWKAKRANGEVGIIPSNYVQLI--</t>
  </si>
  <si>
    <t>mmdlocal_247</t>
  </si>
  <si>
    <t>SFPYRAKALYSWGAEDDDDREISFEKGDVLEILDKQGRWWQAKKADGSVGIAPSNYLQII--</t>
  </si>
  <si>
    <t>mmdlocal_248</t>
  </si>
  <si>
    <t>KFMYKAKALYSYGADDDDPNEISFAKGEIMEILDKQGKWWQAKKADGTVGIAPSNYLQII--</t>
  </si>
  <si>
    <t>mmdlocal_249</t>
  </si>
  <si>
    <t>GFPYRAKALYSYGAEDDDPNEISFEKGEVLEILDKQGKWWQAKKADGSVGIAPSNYLQII--</t>
  </si>
  <si>
    <t>mmdlocal_250</t>
  </si>
  <si>
    <t>DYGYKARAIYSYTANPDDAEEISFSKGEILDVSDNSGRWWQARKATGETGIVPSNYMQLL--</t>
  </si>
  <si>
    <t>mmdlocal_251</t>
  </si>
  <si>
    <t>EYAYKARALYAYQADDDDPNEISFAKGEVLDILDNSGKWWQARKADGETGIAPSNYLQLI--</t>
  </si>
  <si>
    <t>mmdlocal_252</t>
  </si>
  <si>
    <t>DYRYKARALYSYDANPDDANEISFSKDEILEVVDISGKWWQARRANGEVGICPSNYMKLL--</t>
  </si>
  <si>
    <t>mmdlocal_253</t>
  </si>
  <si>
    <t>ARVQRARALWAYNGREDDPNDLSFSAGEIVEIIDETNDWWTGKCARGRQGLFPSNHVEKIDS</t>
  </si>
  <si>
    <t>mmdlocal_254</t>
  </si>
  <si>
    <t>FTAYKAKALYAYTADDDDPNELSFNKGEILDIIDKQGKWWKTEKADGVVGIAPANYLQIV--</t>
  </si>
  <si>
    <t>mmdlocal_255</t>
  </si>
  <si>
    <t>NFPYRAKALYSYQADDDDPNEISFEKGEILEVLDIEGKWWQAKRADGSTGIAPSNYLQLI--</t>
  </si>
  <si>
    <t>mmdlocal_256</t>
  </si>
  <si>
    <t>RYPQWARAVYSYEGEEDDKNDLSFSAHEIIEIVDVTDSWWTGKCARGDTGLFPSNHVELLDD</t>
  </si>
  <si>
    <t>mmdlocal_257</t>
  </si>
  <si>
    <t>EPALRAKALYAYTADDDDPNELSFAKGEILDILDNSGKWWQARKADGTTGIAPSNYLRLI--</t>
  </si>
  <si>
    <t>mmdlocal_258</t>
  </si>
  <si>
    <t>EYPYKARALYSYDANPDDANEISFSKDEILEVLDIQGGWWQARAAGGERGICPSNYVKLI--</t>
  </si>
  <si>
    <t>mmdlocal_259</t>
  </si>
  <si>
    <t>KALQRAEALYNYTAESDDDNEWSMAVGDRMEILNKNGKWWQAKKADGVVGIVPSNYLQIV--</t>
  </si>
  <si>
    <t>mmdlocal_260</t>
  </si>
  <si>
    <t>SAQYKAKALYNYTADDDDPNEISFAKGEILEILDKNGKWWQAKKADGTVGIAPSNYLQIV--</t>
  </si>
  <si>
    <t>mmdlocal_261</t>
  </si>
  <si>
    <t>KKQKRAKALYNYTADSDDPNEVSFAKGDILEILDKNGKWWQVRKADGVVGIAPSNYLQIV--</t>
  </si>
  <si>
    <t>mmdlocal_262</t>
  </si>
  <si>
    <t>DYGYKARAIYSYEANPDDANEISFSKHEILEVSDVSGRWWQARKATGETGIAPSNYLILL--</t>
  </si>
  <si>
    <t>mmdlocal_263</t>
  </si>
  <si>
    <t>EFPYWAKAIYSYEGEEDDKRDISFMEHEILEVSDAGGRWWMAKKARGDTGIFPSNFVELLDD</t>
  </si>
  <si>
    <t>mmdlocal_264</t>
  </si>
  <si>
    <t>DYGYKSRALYSYQAQIDDPEEISFSKGEILEVLDMSGKWWQARRANGEVGIVPSNYMKLL--</t>
  </si>
  <si>
    <t>mmdlocal_265</t>
  </si>
  <si>
    <t>SFPYRAKALYSWGAEDDDANEISFTKGDILEILDKQGRWWQAKKADGTVGIAPSNYLQII--</t>
  </si>
  <si>
    <t>mmdlocal_266</t>
  </si>
  <si>
    <t>KFLYRAKALYSYGAEDDDDREISFAVGDIMEILNKQGKWWQAKKADGVVGIAPSNYLQII--</t>
  </si>
  <si>
    <t>mmdlocal_267</t>
  </si>
  <si>
    <t>EFRYKARALYSYDANPDDINEISFSKDEILEVDDIDGKWWQARRANGEVGICPSNYVKLL--</t>
  </si>
  <si>
    <t>mmdlocal_268</t>
  </si>
  <si>
    <t>EPAIRAKALFAYTADDDDPNELSFGKGEILDILDKSGKWWEARKADGSTGIAPSNYLRLV--</t>
  </si>
  <si>
    <t>mmdlocal_269</t>
  </si>
  <si>
    <t>KAQYKAQVLYNYTAQSDDDNEISFAVGDIMEILDKNGKWWQAKKADGVVGIAPSNYIQIV--</t>
  </si>
  <si>
    <t>mmdlocal_270</t>
  </si>
  <si>
    <t>DYGYKARALYAYQANPDDPNEISFSKGEVLDVVDNSGKWWQARKATGETGIVPSNYMQLL--</t>
  </si>
  <si>
    <t>mmdlocal_271</t>
  </si>
  <si>
    <t>PQAYKAKALYAYTADDDDPNELSFNKGEILDILDKSGKWWQARKADGTVGIAPSNYLQIV--</t>
  </si>
  <si>
    <t>mmdlocal_272</t>
  </si>
  <si>
    <t>EYRYKARALYSYQANPDDINEISFAKDEILDVDDISGKWWQARRANGEVGICPSNYVKLL--</t>
  </si>
  <si>
    <t>mmdlocal_273</t>
  </si>
  <si>
    <t>PYAYKAKALYAYTADDDDPNELSFAKGEILDILDKQGKWWQARKADGTTGIAPSNYLQII--</t>
  </si>
  <si>
    <t>mmdlocal_274</t>
  </si>
  <si>
    <t>EYPYRAKALYSYEADDDDPNEISFTKGEILEISDKQGKWWQAKKADGTIGIAPSNYLQII--</t>
  </si>
  <si>
    <t>mmdlocal_275</t>
  </si>
  <si>
    <t>ITTFRARALYDYQTQDDDASSLSFHKNEIVEVLTKLEGWWDGLLAGEERGWFPSNYVEVISD</t>
  </si>
  <si>
    <t>mmdlocal_276</t>
  </si>
  <si>
    <t>EYGYRAKALYAYQADDDDPNEISFAKGEVLDILDNSGKWWQARKADGETGIAPSNYLQLI--</t>
  </si>
  <si>
    <t>mmdlocal_277</t>
  </si>
  <si>
    <t>EYRYKARALYSYQANDDDPNEISFAKGEILEIADNSGKWWQARRANGEVGIVPSNYLKLL--</t>
  </si>
  <si>
    <t>mmdlocal_278</t>
  </si>
  <si>
    <t>EYGYRAKAIYSYEANPDDANEISFTKHEILDVSDVSGRWWQARKATGETGIAPSNYLILL--</t>
  </si>
  <si>
    <t>mmdlocal_279</t>
  </si>
  <si>
    <t>YAGLFSRALYSYEAQIDDAEELSFSKGDILEVLRLQDGWWDALAAGGERGLVPSNYLQII--</t>
  </si>
  <si>
    <t>mmdlocal_280</t>
  </si>
  <si>
    <t>EYPYRAKALYSYQADDDDANEISFEKGEVLEISDKSGRWWQAKKADGETGIAPSNYLQLI--</t>
  </si>
  <si>
    <t>mmdlocal_281</t>
  </si>
  <si>
    <t>EYPQRARAIYSYEGNPDDANELSFSKHEILEVSDVSGRWWTGKKARGDTGIAPSNHLILL--</t>
  </si>
  <si>
    <t>mmdlocal_282</t>
  </si>
  <si>
    <t>TPAYKAEAMFPYTADDDDPNELSFGRGEVLDIIDKSGKWWEAEMADGRTGIVPSNYLQLL--</t>
  </si>
  <si>
    <t>mmdlocal_283</t>
  </si>
  <si>
    <t>mmdlocal_284</t>
  </si>
  <si>
    <t>KAQYRAQALYNYTAQSDDPNEVSVAVGDIMEIIDKNGKWWQVRRADGVVGIAPSNYLQIV-S</t>
  </si>
  <si>
    <t>mmdlocal_285</t>
  </si>
  <si>
    <t>EYPYWAKAIYSYEGNPDDANDISFMEHEILEVSDVSGRWWQGKKARRDTGIAPSNFLILL-D</t>
  </si>
  <si>
    <t>mmdlocal_286</t>
  </si>
  <si>
    <t>EYPYKAKALYAYQANPDDANEISFAKGEVLDISDNSGRWWQARKANGETGIAPSNYLQLL--</t>
  </si>
  <si>
    <t>mmdlocal_287</t>
  </si>
  <si>
    <t>NFPYTAKALYSYEADDDDAYEISFEQGEILEVSDIEGRWWKAKRANGQTGIIPSNYVELIDD</t>
  </si>
  <si>
    <t>mmdlocal_288</t>
  </si>
  <si>
    <t>EYPYRAKAIYSYDANPDDANEISFSKHEILEVSDVSGRWWQARKATEETGIAPSNYVILL--</t>
  </si>
  <si>
    <t>mmdlocal_289</t>
  </si>
  <si>
    <t>KFLQYVEALYSWGAESDDDREWSMAEGDRFELLNADGSWWMARRADGVVKLVPSNYVQEV--</t>
  </si>
  <si>
    <t>mmdlocal_290</t>
  </si>
  <si>
    <t>EFPYWAKAIYSWGAEDDDAREISFMEGDLLECSNAGGRWWMAKKANGATGIAPSNFVQLL-D</t>
  </si>
  <si>
    <t>mmdlocal_291</t>
  </si>
  <si>
    <t>DYGYKSRALYSYDAQIDDPEEISFSKGEILEVLDMQGKWWQARAANGEVGIVPSNYMKLL--</t>
  </si>
  <si>
    <t>mmdlocal_292</t>
  </si>
  <si>
    <t>RFPQWARAVWAYNGREDDPNDLSFSAGEIIEIVDETNDWWTGKCARGAQGLFPSNHVELIDA</t>
  </si>
  <si>
    <t>mmdlocal_293</t>
  </si>
  <si>
    <t>KFPYRAKALYSWGAEDDDPREISFAKGDILEILNKQGKWWQAKKADGVVGIAPSNYLQII--</t>
  </si>
  <si>
    <t>mmdlocal_294</t>
  </si>
  <si>
    <t>EFPYRAKAIYSWGAEDDDAREISFTKGDVLEISNVSGRWWQAKKADGMIGIAPSNYLQLL--</t>
  </si>
  <si>
    <t>mmdlocal_295</t>
  </si>
  <si>
    <t>KFPCWVKAVYSWGGETDDDRDLGFVEGDLLECLNAGGSWWMAKLARRMVGLFPSNFVQVL-D</t>
  </si>
  <si>
    <t>mmdlocal_296</t>
  </si>
  <si>
    <t>NFPYTAKALYSYGAEDDDAYEISFEQGEILEVSDIEGRWWKAKKANGETGIIPSNYVQLIDD</t>
  </si>
  <si>
    <t>mmdlocal_297</t>
  </si>
  <si>
    <t>DYGYKARALYAYQANDDDPNEISFSKGEILDIVDNSGKWWQARRANGEVGIVPSNYMKLL--</t>
  </si>
  <si>
    <t>mmdlocal_298</t>
  </si>
  <si>
    <t>NFPYTAKALYSWGAEDDDAYEISFEQGDILEVSNAEGRWWMAKKANGVTGIIPSNYVQLIDD</t>
  </si>
  <si>
    <t>mmdlocal_299</t>
  </si>
  <si>
    <t>EYPYRAKAIYSYEADPDDANEISFTKHEVLEVSDVSGRWWQAKKADGETGIAPSNYLILL--</t>
  </si>
  <si>
    <t>mmdlocal_300</t>
  </si>
  <si>
    <t>RFPCWCKAVYSWGGETDDKRDLGFIEGDLIECLNAGDSWWMGRLARRMVGLFPSNFVQVLDD</t>
  </si>
  <si>
    <t>mmdlocal_301</t>
  </si>
  <si>
    <t>NFPYRAKALYSYQADDDDDYEISFEQGEILEVLDKEGRWWKAKKADGSVGIAPSNYLQII--</t>
  </si>
  <si>
    <t>mmdlocal_302</t>
  </si>
  <si>
    <t>KFPCTVKALYSWGAETDDDRDLGFVEGDLMECLNAGGSWWMAKRADGVVGLVPSNYVQVV-D</t>
  </si>
  <si>
    <t>mmdlocal_303</t>
  </si>
  <si>
    <t>EPVQRAKALFAYTADDDDPNELSFAKGEILEIVDSSGKWWQARKADGTTGIAPSNYLRLI--</t>
  </si>
  <si>
    <t>mmdlocal_304</t>
  </si>
  <si>
    <t>EFPCWAKAIYSWGAESDDAREISFTKGDILEILNVSGRWWQAKKADGMMGIAPSNYLIVL--</t>
  </si>
  <si>
    <t>mmdlocal_305</t>
  </si>
  <si>
    <t>PQAYKAKALYAYTADDDDPNELSFAKGEILDILDKNGKWWQVRKADGVVGIAPSNYLQIV--</t>
  </si>
  <si>
    <t>mmdlocal_306</t>
  </si>
  <si>
    <t>EFPYWAKAIYSYEGEPDDKNDISFMEHEILEVSDVGGRWWMGKKARRDTGIFPSNFVELLDD</t>
  </si>
  <si>
    <t>mmdlocal_307</t>
  </si>
  <si>
    <t>PTTFRARALYDYNASDDDLSDLSFRKDDIIEVLSYMNDWWTGLLAGEQRGIFPRNYVLVISE</t>
  </si>
  <si>
    <t>mmdlocal_308</t>
  </si>
  <si>
    <t>mmdlocal_309</t>
  </si>
  <si>
    <t>EPVQRAEALFAYTPDDDDPNELSFAKGEILEILDSSGKWWEARKADGTTGIAPSNYLRLL--</t>
  </si>
  <si>
    <t>mmdlocal_310</t>
  </si>
  <si>
    <t>EYAYRAKALYSYQADDDDPNEISFAKGEILEIADNKGKWWQARKADGETGIAPSNYLQLI--</t>
  </si>
  <si>
    <t>mmdlocal_311</t>
  </si>
  <si>
    <t>DPMQKSRAMYPYQAAIDDPEELSFGKGEILNIIRMSGKWWEAEMANGRTGLVPSNYLRAL--</t>
  </si>
  <si>
    <t>mmdlocal_312</t>
  </si>
  <si>
    <t>SYSYKAKALYAYTADDDDPNEISFTKGEILDIIDKQGKWWQARKADGTVGIAPSNYLQII--</t>
  </si>
  <si>
    <t>mmdlocal_313</t>
  </si>
  <si>
    <t>RFPCWVKAVYSYGGEEDDKRDLSFMEGELIECLDAGGSWWMGKLARRAIGLFPSNFVELIDD</t>
  </si>
  <si>
    <t>mmdlocal_314</t>
  </si>
  <si>
    <t>FPTLFCRALYDYEAQDDDSSALSFRKGDIIEVLSQQPGWWDGLLAGEERGWFPSNYVTVISE</t>
  </si>
  <si>
    <t>mmdlocal_315</t>
  </si>
  <si>
    <t>KFPCRVQALYSWGAESDDDRELSFAEGDLMEILNAQGSWWQAKKADGVVGLVPSNYVQVI--</t>
  </si>
  <si>
    <t>mmdlocal_316</t>
  </si>
  <si>
    <t>DYRYKARALYSYDANPDDANEISFSKDEILEVDDISGKWWQARRANGERGICPSNYVKLL--</t>
  </si>
  <si>
    <t>mmdlocal_317</t>
  </si>
  <si>
    <t>EYPYRAKAIYSYEANPDDANDISFSKHEILEVSDVSGRWWQAKKARGDTGIAPSNYVELLDD</t>
  </si>
  <si>
    <t>mmdlocal_318</t>
  </si>
  <si>
    <t>EYPYKAKALYSYQANPDDANEISFAKGEILDVSDISGKWWQARRANGETGICPSNYLKLL--</t>
  </si>
  <si>
    <t>mmdlocal_319</t>
  </si>
  <si>
    <t>EYPYKAKALYSYQADDDDPNEISFAKGEILEISDIKGKWWQARRANGETGIAPSNYLQLI--</t>
  </si>
  <si>
    <t>mmdlocal_320</t>
  </si>
  <si>
    <t>PTTFRARALWDYNGSEDDLSDLSFSKDEIIEVLSETNDWWTGRCAGEQQGLFPSNYVEVISE</t>
  </si>
  <si>
    <t>mmdlocal_321</t>
  </si>
  <si>
    <t>NFPYRAKALYSYQADDDDPNEISFEKGEILEISDKQGKWWQAKKADGSVGIAPSNYLQLI--</t>
  </si>
  <si>
    <t>mmdlocal_322</t>
  </si>
  <si>
    <t>DYGYKARALYSYDANPDDANEISFSKGEILEVVDNSGKWWQARRANGETGICPSNYMKLL--</t>
  </si>
  <si>
    <t>mmdlocal_323</t>
  </si>
  <si>
    <t>KFLQYVEALYSWGAESDDDREWSMAEGDLMEILNKQGSWWQAKRADGVVGLVPSNYVQVV--</t>
  </si>
  <si>
    <t>mmdlocal_324</t>
  </si>
  <si>
    <t>KKQKRAKALYDYTADSDDPNEVSFAKGDILEVLDKNGKWWQVRKADGSVGIAPSNYLQIV--</t>
  </si>
  <si>
    <t>mmdlocal_325</t>
  </si>
  <si>
    <t>EYPYRAKALYAYQADDDDPNEISFAKGEVLDILDKQGKWWQAKKADGSTGIAPSNYLQLI--</t>
  </si>
  <si>
    <t>mmdlocal_326</t>
  </si>
  <si>
    <t>ARTQRARALWAYNGREDDPNDLSFSAGEIIEIVDETNDWWTGKCARGRQGLFPSNHVEKIDS</t>
  </si>
  <si>
    <t>mmdlocal_327</t>
  </si>
  <si>
    <t>EYPYKAKALYSYQANDDDPNEISFAKGEILDISDISGKWWQARRANGETGIAPSNYLQLI--</t>
  </si>
  <si>
    <t>mmdlocal_328</t>
  </si>
  <si>
    <t>DYGYKARAMYAYQAQIDDPEELSFSKGEVLDIVRNSGKWWEAEAANGRTGLVPSNYMQLL--</t>
  </si>
  <si>
    <t>mmdlocal_329</t>
  </si>
  <si>
    <t>EYPYRAKAIYSYEANDDDANEISFTKHEILEISDVSGRWWQAKKADGTMGIAPSNYLIVL--</t>
  </si>
  <si>
    <t>mmdlocal_330</t>
  </si>
  <si>
    <t>GYQYRAKALYNYTADDDDPNEISFAKGEILDILDKQGKWWQAKKADGTVGIAPSNYLQII--</t>
  </si>
  <si>
    <t>mmdlocal_331</t>
  </si>
  <si>
    <t>FKPAKAKALYDYTAASDDPDELSFAEGDEVNVVDQNDEWWRVEKANGKVLIAPAAYLEIVGD</t>
  </si>
  <si>
    <t>mmdlocal_332</t>
  </si>
  <si>
    <t>TFRYKARALWSYNANEDDINDISFSKGEIIEVDDEDGKWWTARRANGRTGIFPSNYVELIDA</t>
  </si>
  <si>
    <t>mmdlocal_333</t>
  </si>
  <si>
    <t>NFPYTVKALYSWGAEDDDKRDISFEQGDLLECSNAEGRWWMAKRANGVTGIIPSNYVQLIDD</t>
  </si>
  <si>
    <t>mmdlocal_334</t>
  </si>
  <si>
    <t>KFMYKAKALYSYGADDDDPNEISFTKGDIMEILDKQGKWWQAKKADGTMGIAPSNYLQII--</t>
  </si>
  <si>
    <t>mmdlocal_335</t>
  </si>
  <si>
    <t>YYGLFARALYSYEAQDDDASELSFSKNDIIEVLTQQDGWWDGLAAGEERGLFPSNYLTII--</t>
  </si>
  <si>
    <t>mmdlocal_336</t>
  </si>
  <si>
    <t>EYVLRAKALYAYTADDDDPNEISFAKGEILEIADNSGKWWQARKADGSTGIAPSNYLQLI--</t>
  </si>
  <si>
    <t>mmdlocal_337</t>
  </si>
  <si>
    <t>KFPCWVKALYSWGAEDDDDREISFEEGDLLECLNAGGRWWMAKKADGVVGIIPSNYVQVI-D</t>
  </si>
  <si>
    <t>mmdlocal_338</t>
  </si>
  <si>
    <t>KFPYRAKALYSWGAEDDDDREISFTVGDIMEILNKQGSWWQAKKADGTVGIAPSNYLQII--</t>
  </si>
  <si>
    <t>mmdlocal_339</t>
  </si>
  <si>
    <t>EFPYWAKAIYSWGAEDDDARDIGFMEGDLLECSNAGGRWWMAKKANGDTGIAPSNFVQLL-D</t>
  </si>
  <si>
    <t>mmdlocal_340</t>
  </si>
  <si>
    <t>RYPQRARAVYAYNGQEDDPNDLSFSSHEIVEVVDVTDSWWTGKCARGDTGLFPSNHVELLDD</t>
  </si>
  <si>
    <t>mmdlocal_341</t>
  </si>
  <si>
    <t>EYPYRAKAIYSYDANPDDANEISFSKHEILEVSDVSGRWWQARKANGETGIAPSNYVILLD-</t>
  </si>
  <si>
    <t>mmdlocal_342</t>
  </si>
  <si>
    <t>FTTFKCRALYDYNAQDDDSSALSFRKDDIIEVLSEQNGWWDGLLAGEQRGWFPSNYVEVISE</t>
  </si>
  <si>
    <t>mmdlocal_343</t>
  </si>
  <si>
    <t>SYAYKAKALYAYTADDDDPNELSFAKGEILDILDKQGKWWQARKADGTVGIAPSNYLQIV--</t>
  </si>
  <si>
    <t>mmdlocal_344</t>
  </si>
  <si>
    <t>KFPYRAKALYSWGAEDDDDREISFAKGDIMEILNKQGKWWQAKKADGTVGIAPSNYLQII--</t>
  </si>
  <si>
    <t>mmdlocal_345</t>
  </si>
  <si>
    <t>TYAYKARALYAYTADDDDPNELSFGKGEVLDIIDNSGKWWEARRADGRTGIVPSNYLQLI--</t>
  </si>
  <si>
    <t>mmdlocal_346</t>
  </si>
  <si>
    <t>mmdlocal_347</t>
  </si>
  <si>
    <t>NGTLRAKALYAYTADDDDPNEVSFAKGEILEVLDNTGKWWQVRKADGSTGIAPSNYLQII--</t>
  </si>
  <si>
    <t>mmdlocal_348</t>
  </si>
  <si>
    <t>EFPYWAKAIYSYEGEPDDARDISFMEHEVLECSDVSGRWWMAKKARRDTGIAPSNFLILL-D</t>
  </si>
  <si>
    <t>mmdlocal_349</t>
  </si>
  <si>
    <t>PKPKRAKALYDYTADSDDPEEVSFAKGDTLEVLDNNGKWWEVRKADGSVGIAPSNYLQIV--</t>
  </si>
  <si>
    <t>mmdlocal_350</t>
  </si>
  <si>
    <t>EYPYRAKALYSYTADDDDPNEISFTKGEILDIVDKQGKWWQAKKADGTIGIAPSNYLQII--</t>
  </si>
  <si>
    <t>mmdlocal_351</t>
  </si>
  <si>
    <t>KFPCRAKALYSWGAESDDDREISFTVGDLMEILNKQGSWWQAKKADGTMGLAPSNYVQVI--</t>
  </si>
  <si>
    <t>mmdlocal_352</t>
  </si>
  <si>
    <t>EYAYRAKALYAYTADDDDPNEISFAKGEVLDILDNQGKWWQARKADGTTGIAPSNYLQLI--</t>
  </si>
  <si>
    <t>mmdlocal_353</t>
  </si>
  <si>
    <t>TFRYKARALWSYDANPDDINEISFSKDEILEVDDEDGKWWTARCANGQTGIFPSNYVELIDE</t>
  </si>
  <si>
    <t>mmdlocal_354</t>
  </si>
  <si>
    <t>TYRYKARALFAYKANDDDPNELSFAKGEILEIVDNSGKWWQARRANGEVGIVPSNYLRLL--</t>
  </si>
  <si>
    <t>mmdlocal_355</t>
  </si>
  <si>
    <t>ATTFRARALWDYNLSDDDPSDLSFSKNEIVEVLSETNDWWTGLCAGEQQGLFPSNYVEVISE</t>
  </si>
  <si>
    <t>mmdlocal_356</t>
  </si>
  <si>
    <t>EYPYRARALYSYDANPDDASEISFSKHEILEVSDVSGGWWQALAAGEERGIFPSNYVILI--</t>
  </si>
  <si>
    <t>mmdlocal_357</t>
  </si>
  <si>
    <t>EYAYKAKALYAYTADDDDPNEISFTKGEVLDILDNQGKWWQARKADGTTGIAPSNYLQII--</t>
  </si>
  <si>
    <t>mmdlocal_358</t>
  </si>
  <si>
    <t>EYPYRAKALYSYQANPDDANEISFAKGEVLEVSDISGRWWQARKANGETGIAPSNYLQLL--</t>
  </si>
  <si>
    <t>mmdlocal_359</t>
  </si>
  <si>
    <t>EYPYKAKAIYSYQANPDDANEISFSKGEVLDISDNSGRWWQARKANGETGIAPSNYLILL--</t>
  </si>
  <si>
    <t>mmdlocal_360</t>
  </si>
  <si>
    <t>DYAYKARALYAYTADDDDPNEISFTKGEVLDIIDNSGKWWQARKADGTTGIAPSNYMQLI--</t>
  </si>
  <si>
    <t>mmdlocal_361</t>
  </si>
  <si>
    <t>STQYKAKALYNYTADDDDPNELSFAKGEILDILDKNGKWWQARKADGTVGIAPSNYLQIV--</t>
  </si>
  <si>
    <t>mmdlocal_362</t>
  </si>
  <si>
    <t>PKPAKAKALYDYTAADDDPEEVSFAEGDILDVLDKNGKWWEVRKADGSVGIAPANYLQIV--</t>
  </si>
  <si>
    <t>mmdlocal_363</t>
  </si>
  <si>
    <t>VTSYKAKALYAYTAGNDDPDELPFTKGEVLDIIDKQEEWWKAEKADGIVFIAPAAYLQIV--</t>
  </si>
  <si>
    <t>mmdlocal_364</t>
  </si>
  <si>
    <t>ITTFRARALYAYQANDDDASELSFSKHEIVEVLDVSDGWWQGLCAGEETGLFPSNYVIVISD</t>
  </si>
  <si>
    <t>mmdlocal_365</t>
  </si>
  <si>
    <t>DYGYKARALYSYQANPDDANEISFSKGEVLDVVDNSGKWWQARRANGETGICPSNYMKLL--</t>
  </si>
  <si>
    <t>mmdlocal_366</t>
  </si>
  <si>
    <t>RYPQWARAVYSYNGNEDDKNDLSFSEHEILEIVDATGSWWTGKCARGDTGLFPSNHVELLDD</t>
  </si>
  <si>
    <t>mmdlocal_367</t>
  </si>
  <si>
    <t>EYPYRAKALYSYQADDDDPNEISFAKGEVLEISDNSGRWWQARKADGETGIAPSNYLQLI--</t>
  </si>
  <si>
    <t>mmdlocal_368</t>
  </si>
  <si>
    <t>KFLYRAKALYSYTAEDDDDREISFAQGDILEILDKQGKWWQAKKADGSVGIAPSNYLQIV--</t>
  </si>
  <si>
    <t>mmdlocal_369</t>
  </si>
  <si>
    <t>EFPYWAKAIYSYEANPDDANDISFSKHEILEVSDVKGRWWMAKKANGDTGIAPSNYVELLDD</t>
  </si>
  <si>
    <t>mmdlocal_370</t>
  </si>
  <si>
    <t>KFPQYVEALYSWGAESDDDREWSMAEGDRMEILNKQGIWWMAKKADGVVGIVPSNYVQIV--</t>
  </si>
  <si>
    <t>mmdlocal_371</t>
  </si>
  <si>
    <t>KFLQYVEALYEYGAESDDDMEWSMAEGDRMEILNKQGKWWQAKKADGVVGIVPSNYVQIV--</t>
  </si>
  <si>
    <t>mmdlocal_372</t>
  </si>
  <si>
    <t>NFPYTAKAIYSWGAEDDDAYEISFEQGDILEVSNIEGRWWMAKKANGETGIIPSNYVQLIDD</t>
  </si>
  <si>
    <t>mmdlocal_373</t>
  </si>
  <si>
    <t>DYGYKAEALFPYTADDDDPNELSFGKGEVLNIVDNSGKWWEARMADGRTGIVPSNYLRLL--</t>
  </si>
  <si>
    <t>mmdlocal_374</t>
  </si>
  <si>
    <t>NFPYTVKALYSYQADDDDDREISFEQGEILEVSDKEGRWWKAKKADGSTGIVPSNYVQII--</t>
  </si>
  <si>
    <t>mmdlocal_375</t>
  </si>
  <si>
    <t>KFPYRAKALYSWGAESDDDREISFAEGDLMEILNKQGSWWQAKKADGVVGIAPSNYVQVI--</t>
  </si>
  <si>
    <t>mmdlocal_376</t>
  </si>
  <si>
    <t>NFPYKAKALWSYNGREDDPNDLSFSQGEILEVDDEKGDWWTGKRARGKTGLFPSNHVELIDA</t>
  </si>
  <si>
    <t>mmdlocal_377</t>
  </si>
  <si>
    <t>FTTLFCRALYDYDAQDDDASALSFRKDDIIEVLSQQPGWWDGLLAGEERGWFPSNYVTVISE</t>
  </si>
  <si>
    <t>mmdlocal_378</t>
  </si>
  <si>
    <t>EYGYKAKAIYAYEANPDDPNEISFTKGEVLDISDVSGRWWQARKATGETGIAPSNYLILL--</t>
  </si>
  <si>
    <t>mmdlocal_379</t>
  </si>
  <si>
    <t>RYPQRARAVWAYNGQEDDPNDLSFSAGEIVEIVDETDSWWTGKCARGDQGLFPSNHVELIDT</t>
  </si>
  <si>
    <t>mmdlocal_380</t>
  </si>
  <si>
    <t>FQATKAKALYAYTADNDDPDELSFNEGDILDIIDKSGKWWKTEKADGVVLIAPAAYLEIVED</t>
  </si>
  <si>
    <t>mmdlocal_381</t>
  </si>
  <si>
    <t>EYGYKARALYAYQANDDDPNEISFAKGEVLDIVDNSGKWWQARKADGETGIVPSNYLQLL--</t>
  </si>
  <si>
    <t>mmdlocal_382</t>
  </si>
  <si>
    <t>KKLKTVEALYDYRADDDDDRYVSMEQGERFEVSKNEGGWWKVKKAGGITGIVPANYVQEV--</t>
  </si>
  <si>
    <t>mmdlocal_383</t>
  </si>
  <si>
    <t>EYRYKAKALYSYQADDDDPNEISFAKGEILEIADNSGKWWQARRANGEVGIVPSNYLQLI--</t>
  </si>
  <si>
    <t>mmdlocal_384</t>
  </si>
  <si>
    <t>EFPYRAKAIYSWGAEDDDANEISFTKGDVLEISDVQGRWWQAKKADGETGIAPSNYLQLL--</t>
  </si>
  <si>
    <t>mmdlocal_385</t>
  </si>
  <si>
    <t>EFPYRAKALYSYGADDDDANEISFTKGEVLEISDKQGRWWQAKKADGTTGIAPSNYLQLI--</t>
  </si>
  <si>
    <t>mmdlocal_386</t>
  </si>
  <si>
    <t>EFPYRAKALYSYEADDDDAYEISFEKGEILEVSDISGRWWQAKKANGETGIAPSNYLQLI--</t>
  </si>
  <si>
    <t>mmdlocal_387</t>
  </si>
  <si>
    <t>NFPYTAKALYSYQADDDDPYEISFEQGEILEVSDIEGRWWKAKKANGSTGIIPSNYVQLI--</t>
  </si>
  <si>
    <t>mmdlocal_388</t>
  </si>
  <si>
    <t>EYTQRARAIYSYEANPDDANELSFSKHEIVEVSDVSGRWWQGRCATGETGIAPSNYLILL--</t>
  </si>
  <si>
    <t>mmdlocal_389</t>
  </si>
  <si>
    <t>EYPYWAKAIYSYEANPDDANEISFTKHDILECSDVSGRWWQGKKARRDIGIAPSNFLILL--</t>
  </si>
  <si>
    <t>mmdlocal_390</t>
  </si>
  <si>
    <t>RFPCWAKAIYSWGGESDDARDIGFIEGDLLECLNAGGSWWQGKKARRMMGLAPSNFLIVL-D</t>
  </si>
  <si>
    <t>mmdlocal_391</t>
  </si>
  <si>
    <t>FTTLFCRALYDYEAQDDDASALSFRKNDIIEVLSQQPGWWDGLLAGEERGWFPSNYVTIISE</t>
  </si>
  <si>
    <t>mmdlocal_392</t>
  </si>
  <si>
    <t>TYRYKARALYSYKANDDDPNEISFSKGEILEIVDMSGKWWQARRANGEVGIVPSNYFKLL--</t>
  </si>
  <si>
    <t>mmdlocal_393</t>
  </si>
  <si>
    <t>DIGQFSRAMYSYTAQIDDPEELGFSKGDILAVLRLQDGWWEAEAAGGRTGLVPSNYLQII--</t>
  </si>
  <si>
    <t>mmdlocal_394</t>
  </si>
  <si>
    <t>EFPCWAKAIYSWGAESDDAREISFTEGDLLECLNVSGSWWQAKKADRMMGIAPSNFLQVL--</t>
  </si>
  <si>
    <t>mmdlocal_395</t>
  </si>
  <si>
    <t>EYPYRAKAIYSYGAEDDDANEISFTKGDILEISDVSGRWWQAKKADGMMGIAPSNYLIVL--</t>
  </si>
  <si>
    <t>mmdlocal_396</t>
  </si>
  <si>
    <t>TPAYKAKALYPYTADDDDPNELSFGKGEILDIIDKSGKWWEARMADGTTGIAPSNYLQLI--</t>
  </si>
  <si>
    <t>mmdlocal_397</t>
  </si>
  <si>
    <t>KFPYYVEALYSWGAESDDDREWSMAEGDRMELLNKEGIWWMAKRADGVVGIVPSNYVQEV--</t>
  </si>
  <si>
    <t>mmdlocal_398</t>
  </si>
  <si>
    <t>KFLYRAEALYSYTAEDDDDREWSMAQGDRMEILNKQGKWWQAKKADGVVGIVPSNYLQIV--</t>
  </si>
  <si>
    <t>mmdlocal_399</t>
  </si>
  <si>
    <t>TPVVRAEALFPYTPDDDDPNELSFKKGEILDILDSSGKWWEVRKADGSTGIAPSNYLRRL--</t>
  </si>
  <si>
    <t>mmdlocal_400</t>
  </si>
  <si>
    <t>EFPYWAKAIYSYEANPDDANDISFMEHEILEVSDVSGRWWMAKKARGDTGIAPSNYLILL-D</t>
  </si>
  <si>
    <t>mmdlocal_401</t>
  </si>
  <si>
    <t>ITTFFCRALYDYQTQDDDASSLSFRKNDIIEVLSKLEGWWDGLLAGEERGWFPSNYVTVISD</t>
  </si>
  <si>
    <t>mmdlocal_402</t>
  </si>
  <si>
    <t>EYAYRAKALYAYTADDDDPNEISFAKGEVLDILDNQGKWWQARKADGSVGIAPSNYLQII--</t>
  </si>
  <si>
    <t>mmdlocal_403</t>
  </si>
  <si>
    <t>DYRYKARALYSYDANPDDINEISFSKDEILDVDDISGKWWQARRANGEVGICPSNYMKLL--</t>
  </si>
  <si>
    <t>mmdlocal_404</t>
  </si>
  <si>
    <t>EYAYKAEALFPYTADDDDPNELSFAKGEILDIVDNSGKWWQARKADGTTGIVPSNYLRLL--</t>
  </si>
  <si>
    <t>mmdlocal_405</t>
  </si>
  <si>
    <t>EYAYRAKALYAYTADDDDPNEISFAKGEILEILDNKGKWWQARKADGSVGIAPSNYLQLI--</t>
  </si>
  <si>
    <t>mmdlocal_406</t>
  </si>
  <si>
    <t>FFRYKCRALYDYDAQDDDISAISFRKDDIIEVLSQDPGWWDGRLAGEERGWFPSNYVKIISE</t>
  </si>
  <si>
    <t>mmdlocal_407</t>
  </si>
  <si>
    <t>SFPYWAKAIYSWGAEDDDARDISFEQGDLLECSNAGGRWWMAKKANGVTGIIPSNYVQLIDD</t>
  </si>
  <si>
    <t>mmdlocal_408</t>
  </si>
  <si>
    <t>EYGYKAKAIYAYQANPDDPNEISFTKGEVLDISDNSGKWWQARKADGETGIAPSNYLQLL--</t>
  </si>
  <si>
    <t>mmdlocal_409</t>
  </si>
  <si>
    <t>KKLKYVEALYGYTAESDDDMEWSMAEGDRFELLNKDGGWWQVKKADGVVKIVPANYVQIV--</t>
  </si>
  <si>
    <t>mmdlocal_410</t>
  </si>
  <si>
    <t>NFTYRAKALYSYQADDDDPNEISFEKGEILEVLDNEGKWWQAKKADGSTGIAPSNYLQLI--</t>
  </si>
  <si>
    <t>mmdlocal_411</t>
  </si>
  <si>
    <t>KFPCRAKALYSWGAESDDDREISFTEGDLMEILNAQGSWWQAKKADGMMGLAPSNYVQVI--</t>
  </si>
  <si>
    <t>mmdlocal_412</t>
  </si>
  <si>
    <t>EYGYKARALYAYQANPDDPNEISFSKGEVLDISDNSGKWWQARKANGETGIAPSNYMQLL--</t>
  </si>
  <si>
    <t>mmdlocal_413</t>
  </si>
  <si>
    <t>EPQLRAKALYNYTADDDDPNEISFAKGEILEILDKNGKWWQARKADGSVGIAPSNYLQII--</t>
  </si>
  <si>
    <t>mmdlocal_414</t>
  </si>
  <si>
    <t>FQAYKAKALYAYTADNDDPNELSFNEGEILDIIDKQGKWWKTEKADGVVGIAPANYLQIVE-</t>
  </si>
  <si>
    <t>mmdlocal_415</t>
  </si>
  <si>
    <t>KFPYRAKALYSWGAESDDDREISFAVGDLMEILNKQGSWWQAKKADGTVGIAPSNYVQII--</t>
  </si>
  <si>
    <t>mmdlocal_416</t>
  </si>
  <si>
    <t>EFPYWAKAIYSYEGNEDDANDISFSKHEILEVSDVTGRWWMAKKARGDTGIFPSNHVELIDD</t>
  </si>
  <si>
    <t>mmdlocal_417</t>
  </si>
  <si>
    <t>RFPCWVRAVYSWGGESDDKRDLGFIEGDLIECLNAGDSWWMGRLARRMIGLFPSNFVEVLDD</t>
  </si>
  <si>
    <t>mmdlocal_418</t>
  </si>
  <si>
    <t>EYTYKARALYSYDANPDDANEISFSKNEIIEVLDVSGGWWQGLLAGEERGIFPSNYVILISD</t>
  </si>
  <si>
    <t>mmdlocal_419</t>
  </si>
  <si>
    <t>GFMYRAKALYAYTADDDDPNEISFTKGEILEILDKQGKWWQAKKADGTVGIAPSNYLQII--</t>
  </si>
  <si>
    <t>mmdlocal_420</t>
  </si>
  <si>
    <t>PIMYFARAMYPYTAAIDDPEELSFGKGEVLNIIRLSGKWWEAEMANGRTGLVPSNYLQAL--</t>
  </si>
  <si>
    <t>mmdlocal_421</t>
  </si>
  <si>
    <t>EYGYKAKALYAYQADDDDPNEISFAKGEVLDIVDNSGKWWQARKADGETGIAPSNYLQLL--</t>
  </si>
  <si>
    <t>mmdlocal_422</t>
  </si>
  <si>
    <t>SFPYRAKALYSWGAEDDDPREISFEKGDVLEILNKQGRWWQAKKADGVVGIAPSNYLQII--</t>
  </si>
  <si>
    <t>mmdlocal_423</t>
  </si>
  <si>
    <t>EYPQRAKAIYSYEANPDDANEISFSKHEILEVSDVSGRWWQGRKARGDTGIAPSNHLILL--</t>
  </si>
  <si>
    <t>mmdlocal_424</t>
  </si>
  <si>
    <t>EYRYKAKALYSYDANPDDINEISFSKDEILEVDDISGKWWQARRANGETGICPSNYVKLL--</t>
  </si>
  <si>
    <t>mmdlocal_425</t>
  </si>
  <si>
    <t>KAQYKAQVLYDYTAQSDDPNEVSVAVGDEVIIIDKNKEWWQVRRADGVVGIAPSSYLQIVGS</t>
  </si>
  <si>
    <t>mmdlocal_426</t>
  </si>
  <si>
    <t>KFLYRAQALYSYGAESDDDNEISFAVGDIMEILNKQGKWWQAKKADGTVGIAPSNYVQII--</t>
  </si>
  <si>
    <t>mmdlocal_427</t>
  </si>
  <si>
    <t>VQAYKAKALYAYTADDDDPNELSFNKGEILDIIDKQGKWWKARKADGVVGIAPSNYLQIV--</t>
  </si>
  <si>
    <t>mmdlocal_428</t>
  </si>
  <si>
    <t>TPVVRAEALFPYTASDDDPNELSFKKGEILDILDSSGKWWEARKADGSTGIAPSNYLRRL--</t>
  </si>
  <si>
    <t>mmdlocal_429</t>
  </si>
  <si>
    <t>EFPYRAKAIYSWGAEDDDAREISFEQGDVLEVSNVGGRWWMAKKANGETGIAPSNYLQLL--</t>
  </si>
  <si>
    <t>mmdlocal_430</t>
  </si>
  <si>
    <t>SQQYRAKALYNYTADDDDPNELSFAKGEILEILDKNGKWWQVRKADGVVGIAPSNYLQIV--</t>
  </si>
  <si>
    <t>mmdlocal_431</t>
  </si>
  <si>
    <t>EYGYKAKALYAYTADDDDPNEISFTKGEVLDIVDNSGKWWQARKADGTTGIAPSNYLQLL--</t>
  </si>
  <si>
    <t>mmdlocal_432</t>
  </si>
  <si>
    <t>TFRYKCRALYDYDAQDDDINGISFRKDDIIEVDSQDPKWWDARRAGGERGICPSNYVKLISE</t>
  </si>
  <si>
    <t>mmdlocal_433</t>
  </si>
  <si>
    <t>YAGLFSRALYSYEAQDDDASALSFSKGDIIEVLTQQDGWWDALAAGEERGLFPSNYVTII--</t>
  </si>
  <si>
    <t>mmdlocal_434</t>
  </si>
  <si>
    <t>EYPYKARALYSYDANPDDANEISFSKDEILEVSDVSGGWWQARAAGEERGIFPSNYVKLIS-</t>
  </si>
  <si>
    <t>mmdlocal_435</t>
  </si>
  <si>
    <t>KFPYRAKALYSYGAEDDDPNEISFAKGDILEILNKQGKWWQAKKADGSVGIAPSNYLQII--</t>
  </si>
  <si>
    <t>mmdlocal_436</t>
  </si>
  <si>
    <t>KALQYAEALYEYGAQSDDDMEWSMAVGDRMEILNKNGEWWQAKRADGVVGLVPSNYIQVV--</t>
  </si>
  <si>
    <t>mmdlocal_437</t>
  </si>
  <si>
    <t>SYPYKAKALYSYGADDDDPNEISFTKGEILDIVDKQGKWWQAKKADGTIGIAPSNYLQII--</t>
  </si>
  <si>
    <t>mmdlocal_438</t>
  </si>
  <si>
    <t>TPAYKAEALFPYTADDDDPNELSFGKGEILDIIDKSGKWWEARMADGRTGIVPSNYLQLL--</t>
  </si>
  <si>
    <t>mmdlocal_439</t>
  </si>
  <si>
    <t>EYPQRARAIYSYEGNPDDANELSFSKHEIVEVSDVSGRWWTGRCARGDTGIAPSNHLILLD-</t>
  </si>
  <si>
    <t>mmdlocal_440</t>
  </si>
  <si>
    <t>SFPYRAKAIYSWGAEDDDAREISFEKGDVLEISDAQGRWWQAKKADGVVGIAPSNYLQLI--</t>
  </si>
  <si>
    <t>mmdlocal_441</t>
  </si>
  <si>
    <t>YATLFCRALYDYDAQDDDASALSFRKDDIIEVLSQQPGWWDGLLAGEERGWFPSNYVTIISE</t>
  </si>
  <si>
    <t>mmdlocal_442</t>
  </si>
  <si>
    <t>KFPCKAQALYSWGAESDDDREISFTVGDIMEILDAQGSWWQAKKADGTMGLAPSNYVVVI--</t>
  </si>
  <si>
    <t>mmdlocal_443</t>
  </si>
  <si>
    <t>SYSYKAKALYAYTADDDDPNEISFAKGEILDILDKQGKWWQAKKADGTVGIAPSNYLQII--</t>
  </si>
  <si>
    <t>mmdlocal_444</t>
  </si>
  <si>
    <t>GFPYRAKALYSYGAEDDDPNEISFTKGDILEILDKQGSWWQAKKADGTVGIAPSNYLQII--</t>
  </si>
  <si>
    <t>mmdlocal_445</t>
  </si>
  <si>
    <t>KFLYRAKALYSYGAESDDDREWSFAVGDRMEILNKQGKWWQAKKADGVVGIVPSNYLQIV--</t>
  </si>
  <si>
    <t>mmdlocal_446</t>
  </si>
  <si>
    <t>DYGYKARALYAYTANPDDPNEISFSKGEVLDIVDNSGKWWQARKATGETGIAPSNYMQLL--</t>
  </si>
  <si>
    <t>mmdlocal_447</t>
  </si>
  <si>
    <t>EYPYRAKAIYSYEGNPDDANDISFSKHEILEVSDVSGRWWTGKCARGDTGIAPSNHLELLDD</t>
  </si>
  <si>
    <t>mmdlocal_448</t>
  </si>
  <si>
    <t>KFLYRVEALYSYGAESDDDREWSMAEGDRMEILNKQGKWWQAKKADGVVGIVPSNYVQIV--</t>
  </si>
  <si>
    <t>mmdlocal_449</t>
  </si>
  <si>
    <t>EYPYRAKALYSYTADDDDPNEISFTKGEVLDILDKQGKWWQAKKADGTVGIAPSNYLQII--</t>
  </si>
  <si>
    <t>mmdlocal_450</t>
  </si>
  <si>
    <t>KKLKRAEALYNYTADDDDPNEVSMAKGEILEVLDKQGKWWQVKKADGSVGIAPSNYLQIV--</t>
  </si>
  <si>
    <t>mmdlocal_451</t>
  </si>
  <si>
    <t>YYGLFSRALYSYTAQIDDAEELSFSKGEILEVLRLQDGWWQARAAGGETGLVPSNYLQII--</t>
  </si>
  <si>
    <t>mmdlocal_452</t>
  </si>
  <si>
    <t>EYPYKARAIYSYDANPDDANEISFSKGEILEVSDVSGGWWQARAATGETGIAPSNYLILL--</t>
  </si>
  <si>
    <t>mmdlocal_453</t>
  </si>
  <si>
    <t>KAQKKAQVLYEYGAQSDDDNEISVAVGDDMEIIDKNGEWWQAKKADGVVGIAPSNYIQIT--</t>
  </si>
  <si>
    <t>mmdlocal_454</t>
  </si>
  <si>
    <t>ITTFKCRALYDYDAQDDDASALSFRKNDIIEVLSKQPGWWDGLLAGEERGWFPSNYVTVISE</t>
  </si>
  <si>
    <t>mmdlocal_455</t>
  </si>
  <si>
    <t>SYPYRAKALYSYGADDDDPNEISFTKGEILEILDKQGKWWQAKKADGTIGIAPSNYLQII--</t>
  </si>
  <si>
    <t>mmdlocal_456</t>
  </si>
  <si>
    <t>KAQYRAQALYNYTADDDDPNEISFAVGEIMEILDKNGKWWQAKKADGTVGIAPSNYLQIV--</t>
  </si>
  <si>
    <t>mmdlocal_457</t>
  </si>
  <si>
    <t>NFTYRAKALYSYQADDDDPNEISFEKGEILEVSDNEGRWWQAKKANGSTGIIPSNYLQLI--</t>
  </si>
  <si>
    <t>mmdlocal_458</t>
  </si>
  <si>
    <t>KKLQYVEALYEYEARSDDDMEWSMAEGDRFVLINRDGDG-WADRAGGVTKSVPANYIQEV--</t>
  </si>
  <si>
    <t>mmdlocal_459</t>
  </si>
  <si>
    <t>DYGYKARALYAYQADDDDPNEISFTKGEVLDIVDNSGKWWQARKADGTTGIAPSNYLQLI--</t>
  </si>
  <si>
    <t>mmdlocal_460</t>
  </si>
  <si>
    <t>NFPYWAKAIYSYGGEEDDKYDISFMQGEILEVSDAGGRWWMAKRARGDTGIFPSNYVELIDD</t>
  </si>
  <si>
    <t>mmdlocal_461</t>
  </si>
  <si>
    <t>EFPYRAKAIYSYEAEDDDANEISFTKHDVLEISDVSGRWWQAKKADGETGIAPSNYLILL--</t>
  </si>
  <si>
    <t>mmdlocal_462</t>
  </si>
  <si>
    <t>EYLYKAKAIYSYEADDDDPNEISFTKGEILDIVDKQGKWWQAKKADGTIGIAPSNYLQII--</t>
  </si>
  <si>
    <t>mmdlocal_463</t>
  </si>
  <si>
    <t>EFPYRAKALYSYQADDDDAYEISFEKGEILEISDIQGRWWQAKKADGETGIAPSNYLQLI--</t>
  </si>
  <si>
    <t>mmdlocal_464</t>
  </si>
  <si>
    <t>NFPYRAKALYSYGAEDDDPNEISFEQGEILEILDKQGRWWQAKKADGSVGIAPSNYLQII--</t>
  </si>
  <si>
    <t>mmdlocal_465</t>
  </si>
  <si>
    <t>EFPYRAKAIYSYEANPDDAYEISFEKHEILEVSDVSGRWWQAKKANGETGIAPSNYLILL--</t>
  </si>
  <si>
    <t>mmdlocal_466</t>
  </si>
  <si>
    <t>KFPCWAKAVYSWGAESDDDRDIGFTEGDLLECLNAGGSWWMAKKADGMMGLAPSNFVQVL--</t>
  </si>
  <si>
    <t>mmdlocal_467</t>
  </si>
  <si>
    <t>PIMQFARAMYPYQAAIDDPEELSFGRGDILAIIRLQDGWWEAEMANGRCGLVPSNYLRAL--</t>
  </si>
  <si>
    <t>mmdlocal_468</t>
  </si>
  <si>
    <t>FTTFFCRALYDYEAQDDDSSALSFRRGDIIEVLSQQPGWWDGLLAGEERGWFPSNYVTIISE</t>
  </si>
  <si>
    <t>mmdlocal_469</t>
  </si>
  <si>
    <t>DYGYKARAIYSYDANPDDANEISFSKGEILEVSDVSGRWWQARKANGETGICPSNYMILL--</t>
  </si>
  <si>
    <t>mmdlocal_470</t>
  </si>
  <si>
    <t>DYGYKARALYSYDANPDDANEISFSKGEILEVLDVSGGWWQARAANGETGIVPSNYMKLL--</t>
  </si>
  <si>
    <t>mmdlocal_471</t>
  </si>
  <si>
    <t>EFPYRAKAIYSWGAEDDDANEISFTKGDVLEISNVQGRWWQAKKADGTIGIAPSNYLQVL--</t>
  </si>
  <si>
    <t>mmdlocal_472</t>
  </si>
  <si>
    <t>KFPYRAKALYSWGAEDDDPNEISFTKGDIMEILNKQGKWWQAKKADGTVGIAPSNYLQII--</t>
  </si>
  <si>
    <t>mmdlocal_473</t>
  </si>
  <si>
    <t>DYGYKARALYAYTADDDDPNEISFTKGEVLDIVDNSGKWWQARKATGETGIAPSNYMQLI--</t>
  </si>
  <si>
    <t>mmdlocal_474</t>
  </si>
  <si>
    <t>DYGYKARALYSYDANPDDAEEISFSKGEILEVLDNSGKWWQARAANGETGIVPSNYMQLL--</t>
  </si>
  <si>
    <t>mmdlocal_475</t>
  </si>
  <si>
    <t>EFPYRAKAIYSYEAEDDDANEISFTKHEVLEVSDVSGRWWQAKKANGETGIAPSNYLILL--</t>
  </si>
  <si>
    <t>mmdlocal_476</t>
  </si>
  <si>
    <t>NGLLRAKALYAYTADDDDPNEVSFAKGEILEVLDNQGKWWQVKKADGSTGIAPSNYLQII--</t>
  </si>
  <si>
    <t>mmdlocal_477</t>
  </si>
  <si>
    <t>EYPYKAKAIYSYDANPDDANEISFSKGEILDVSDVSGRWWQARKANGETGIAPSNYMILL--</t>
  </si>
  <si>
    <t>mmdlocal_478</t>
  </si>
  <si>
    <t>KKLKYVEALYDYTARSDDDMEWSMAEGERFVLINKDGGWMEVEKAGGVTKSVPANYVQEV--</t>
  </si>
  <si>
    <t>mmdlocal_479</t>
  </si>
  <si>
    <t>DYGYKSRAMYSYQAQIDDPEELSFSKGEILEVLRLQGGWWQAEAAGGETGLVPSNYMQIL--</t>
  </si>
  <si>
    <t>mmdlocal_480</t>
  </si>
  <si>
    <t>TPVQRAEALFPYTASDDDPNELSFGRGEILEIIDKSGKWWEARMADGTTGIVPSNYLRLL--</t>
  </si>
  <si>
    <t>mmdlocal_481</t>
  </si>
  <si>
    <t>EYPYRAKALYAYQANPDDPNEISFAKGEVLDISDNSGKWWQARKADGETGIAPSNYLQLL--</t>
  </si>
  <si>
    <t>mmdlocal_482</t>
  </si>
  <si>
    <t>EYPYRAKAIYSYEADPDDANEISFTKGEVLDISDVQGRWWQAKKADGTTGIAPSNYLILL--</t>
  </si>
  <si>
    <t>mmdlocal_483</t>
  </si>
  <si>
    <t>EFPYKAKAIYSYEANPDDANEISFSKHEILEVSDIKGRWWKAKRANGDTGIIPSNYVELID-</t>
  </si>
  <si>
    <t>mmdlocal_484</t>
  </si>
  <si>
    <t>EYPYRAKALYSYQADDDDPNEISFAKGEVLDISDKQGKWWQAKKADGTTGIAPSNYLQLI--</t>
  </si>
  <si>
    <t>mmdlocal_485</t>
  </si>
  <si>
    <t>TYAYKAEALYAYTADDDDPNELSFGKGEILDIVDNSGKWWQARRADGETGIVPSNYLRLL--</t>
  </si>
  <si>
    <t>mmdlocal_486</t>
  </si>
  <si>
    <t>KFPCRAKALYSWGAESDDDREISFAVGDLMEILNKQGSWWQAKKADGVVGLAPSNYVQVI--</t>
  </si>
  <si>
    <t>mmdlocal_487</t>
  </si>
  <si>
    <t>EFPYKAKALYSYQANPDDANEISFAKGEILEVSDISGRWWQARRANGETGICPSNYLQLI--</t>
  </si>
  <si>
    <t>mmdlocal_488</t>
  </si>
  <si>
    <t>EYPLRARALYSYEANPDDASEISFSKHEIIEVSDVSGGWWQGLLATEERGLFPSNYVIII--</t>
  </si>
  <si>
    <t>mmdlocal_489</t>
  </si>
  <si>
    <t>GAQYRAKALYNYTADDDDPNEISFAKGEIMEILDKQGKWWQAKKADGTVGIAPSNYLQII--</t>
  </si>
  <si>
    <t>mmdlocal_490</t>
  </si>
  <si>
    <t>EYPYKAKALYSYDANPDDANEISFDKDEILEVSDISGRWWQARRANGETGICPSNYVKLL--</t>
  </si>
  <si>
    <t>mmdlocal_491</t>
  </si>
  <si>
    <t>KFLQRAQALYEWGAESDDDREWSFAVGDLMEILNKQGEWWQAKRADGVVGLVPSNYIQVV--</t>
  </si>
  <si>
    <t>mmdlocal_492</t>
  </si>
  <si>
    <t>EFPYWAKAIYSYEGNEDDKNDISFSEHEILEVSDVTGRWWMAKKARGDTGIFPSNHVELLDD</t>
  </si>
  <si>
    <t>mmdlocal_493</t>
  </si>
  <si>
    <t>NFPYTAKAIYSYGAEDDDAYEISFEQGDILEVSDAEGRWWMAKKANGETGIIPSNYVQLIDD</t>
  </si>
  <si>
    <t>mmdlocal_494</t>
  </si>
  <si>
    <t>KKHKYGQVLYDYGAQSDDDMEWSMAVGDRMIIINKNGEWWQVRRADGVVKSVPSNYIQVV-S</t>
  </si>
  <si>
    <t>mmdlocal_495</t>
  </si>
  <si>
    <t>DIGQYSRAMYSYQAQIDDPEELSFSKGDILAVLRLQDGWWEAEAAGGRSGLVPSNYLQAI--</t>
  </si>
  <si>
    <t>mmdlocal_496</t>
  </si>
  <si>
    <t>EYQLRAKALYAYTADDDDPNEISFAKGEILEILDNTGKWWQARKADGSTGIAPSNYLQII--</t>
  </si>
  <si>
    <t>mmdlocal_497</t>
  </si>
  <si>
    <t>EYPYRAKAIYSWGAEDDDAREISFTKHDVLEISNVSGRWWQAKKADGMIGIAPSNYLILL--</t>
  </si>
  <si>
    <t>mmdlocal_498</t>
  </si>
  <si>
    <t>EYPYRAKAIYSYEANPDDANEISFTKHEILEISDVSGRWWQAKKATGEIGIAPSNYLILL--</t>
  </si>
  <si>
    <t>mmdlocal_499</t>
  </si>
  <si>
    <t>TPAYRAEALFPYTADDDDPNELSFGRGEILNIIDKSGKWWEARMADGRTGIVPSNYLRLL--</t>
  </si>
  <si>
    <t>mmdlocal_500</t>
  </si>
  <si>
    <t>YPRLKCRALYDYDAQDDDASAISFRKDDIIEVLSQQPGWWDGLLAGEERGWFPSNYVKIISE</t>
  </si>
  <si>
    <t>mmdlocal_501</t>
  </si>
  <si>
    <t>KFPCYVKALYSWGAESDDDREWSFAEGDLMEILNAGGSWWMAKRADGVVGLVPSNYVQVV--</t>
  </si>
  <si>
    <t>mmdlocal_502</t>
  </si>
  <si>
    <t>VQPVKAKALYAYAASNDDPDELSFNEGDILDIVDRSEDWWKVEKADGIVLIVPAAYLELLDG</t>
  </si>
  <si>
    <t>mmdlocal_503</t>
  </si>
  <si>
    <t>DYGYKARALYSYQANPDDANEISFSKGEILDVVDNSGRWWQARKATGETGIVPSNYMQLL--</t>
  </si>
  <si>
    <t>mmdlocal_504</t>
  </si>
  <si>
    <t>NFPYTAKAIYSYEADEDDAYDISFMQGEILEVSDIEGRWWKAKRANGDTGIIPSNYVELIDD</t>
  </si>
  <si>
    <t>mmdlocal_505</t>
  </si>
  <si>
    <t>KKQKRAEALYGYTAQSDDDNEVSMAVGDRMEILDKNGKWWQVRRADGVVGIAPSNYLQIV--</t>
  </si>
  <si>
    <t>mmdlocal_506</t>
  </si>
  <si>
    <t>SAMYRAKALYAYTADDDDPNEISFAKGEILDILDKQGKWWQAKKADGTVGIAPSNYLQII--</t>
  </si>
  <si>
    <t>mmdlocal_507</t>
  </si>
  <si>
    <t>KFPYKAKALYSWGAEDDDPNEISFTKGDIMEILDAQGSWWQAKKADGTMGIAPSNYLQII--</t>
  </si>
  <si>
    <t>mmdlocal_508</t>
  </si>
  <si>
    <t>NFTYRAKALYSYQADDDDPNEISFAKGEILEVLDNTGKWWQARKADGSTGIAPSNYLQLI--</t>
  </si>
  <si>
    <t>mmdlocal_509</t>
  </si>
  <si>
    <t>RFPCWVKAIYSWGGESDDKRDLGFMEGDLIECLNAGGRWWMGKLARRATGLFPSNFVELLDD</t>
  </si>
  <si>
    <t>mmdlocal_510</t>
  </si>
  <si>
    <t>KFLYRAKALYNYTAEDDDPNEISFAKGEILEILDKQGKWWQAKKADGSVGIAPSNYLQIV--</t>
  </si>
  <si>
    <t>mmdlocal_511</t>
  </si>
  <si>
    <t>EYPYKARALYSYDANPDDANEISFSKDEILEVSDISGKWWQARRANGETGICPSNYMKLL--</t>
  </si>
  <si>
    <t>mmdlocal_512</t>
  </si>
  <si>
    <t>FTAYKAKALYAYTADDDDPNELSFNKGEILDIIDKNGKWWQTRKADGVVGIAPSNYLQIV--</t>
  </si>
  <si>
    <t>mmdlocal_513</t>
  </si>
  <si>
    <t>EFPYRAKALYSYQADDDDPNEISFEKGEILEISDKKGKWWQAKKADGETGIAPSNYLQLI--</t>
  </si>
  <si>
    <t>mmdlocal_514</t>
  </si>
  <si>
    <t>PKLKRAEALYDYRADSDDPEEVSFAKGETFEVLDNSGKWWEVRKADGSTGIAPANYLQLV--</t>
  </si>
  <si>
    <t>mmdlocal_515</t>
  </si>
  <si>
    <t>PKPARAKALYDYTADSDDPEEVSFAKGDILEVLDKNGKWWEVRKADGSVGIAPSNYLQIV--</t>
  </si>
  <si>
    <t>mmdlocal_516</t>
  </si>
  <si>
    <t>KAHKKGQVLYEYGAQSDDDMEWTVAVGDDMIIIDKNGEWWQAKRADGVVGLVPSNYIQVT--</t>
  </si>
  <si>
    <t>mmdlocal_517</t>
  </si>
  <si>
    <t>EFPYRAKAIYSWGAEDDDANEISFTKGDILEILDVQGRWWQAKKADGTVGIAPSNYLQII--</t>
  </si>
  <si>
    <t>mmdlocal_518</t>
  </si>
  <si>
    <t>PIMQYSRAMYMYQAAIDDPEELSFRKGDILAVLRLQDGWWEAEVAGGRGGLVPSNYLAN---</t>
  </si>
  <si>
    <t>mmdlocal_519</t>
  </si>
  <si>
    <t>EYPYKAKALYSYQANDDDANEISFAKGEILEVSDISGKWWQARRANGEVGICPSNYLQLI--</t>
  </si>
  <si>
    <t>mmdlocal_520</t>
  </si>
  <si>
    <t>NFPYRAKALYSYQADDDDAYEISFEKGEILEVSDIEGRWWQAKRANGETGIIPSNYLQLI--</t>
  </si>
  <si>
    <t>mmdlocal_521</t>
  </si>
  <si>
    <t>EYGYKAKAIYSYEANPDDANEISFSKGEVLDVSDVSGRWWQARKATGETGIAPSNYMILL--</t>
  </si>
  <si>
    <t>mmdlocal_522</t>
  </si>
  <si>
    <t>PGLLRAKALYDYTADDDDPNEVSFAKGEILEVLDNTGKWWQVRKADGSTGIAPSNYLQIV--</t>
  </si>
  <si>
    <t>mmdlocal_523</t>
  </si>
  <si>
    <t>EPALRAKALYAYTADDDDPNELSFAKGEILDILDKSGKWWQVRKADGSTGIAPSNYLQLV--</t>
  </si>
  <si>
    <t>mmdlocal_524</t>
  </si>
  <si>
    <t>DPPARAKALYAYTPDDDDPNEVSFAKGEILDVLDKSGKWWEVRKADGSTGIAPSNYLQLV--</t>
  </si>
  <si>
    <t>mmdlocal_525</t>
  </si>
  <si>
    <t>EYPYRAKALYSYQADDDDPNEISFTKGEVLDISDKQGKWWQAKKADGETGIAPSNYLQLL--</t>
  </si>
  <si>
    <t>mmdlocal_526</t>
  </si>
  <si>
    <t>KFPYRAKAIYSWGAEDDDDREISFTEGDLLEILNAQGRWWQAKKADGVVGIAPSNYLQVI--</t>
  </si>
  <si>
    <t>mmdlocal_527</t>
  </si>
  <si>
    <t>KFMYKAQALYSYGAESDDDNEISFTVGDIMEILDKQGKWWQAKKADGTMGIAPSNYLVII--</t>
  </si>
  <si>
    <t>mmdlocal_528</t>
  </si>
  <si>
    <t>NFTYTVKALYSYQADDDDPNEVSFEKGEILEVSDNEGRWWKVKKANGITGIIPSNYLQLI--</t>
  </si>
  <si>
    <t>mmdlocal_529</t>
  </si>
  <si>
    <t>KFLQYVEALYEYGAESDDDMEWSMAEGDRMEILNKQGEWWQAKRADGVVKLVPSNYIQVV--</t>
  </si>
  <si>
    <t>mmdlocal_530</t>
  </si>
  <si>
    <t>KFPCWAKALYSWGAESDDDREISFTEGDLLECLNAGGSWWMAKKADGVVGIAPSNYVQVL--</t>
  </si>
  <si>
    <t>mmdlocal_531</t>
  </si>
  <si>
    <t>NFPYWAKAIYSYEAEDDDKYDISFMQGEILEVSDAGGRWWMAKKANGDTGIFPSNYVELLDD</t>
  </si>
  <si>
    <t>mmdlocal_532</t>
  </si>
  <si>
    <t>EFPYRAKAIYSWGAEDDDAREISFTKGDVLEILNAQGRWWQAKKADGTVGIAPSNYLQVI--</t>
  </si>
  <si>
    <t>mmdlocal_533</t>
  </si>
  <si>
    <t>EYPYRAKAIWSYNANPDDANDISFSKHEILEVSDVTGRWWTARCANGDTGIFPSNHVELIDD</t>
  </si>
  <si>
    <t>mmdlocal_534</t>
  </si>
  <si>
    <t>TYAYKARALYAYTADDDDPNELSFAKGEVLDIVDNSGKWWQARKADGTTGIAPSNYLQLI--</t>
  </si>
  <si>
    <t>mmdlocal_535</t>
  </si>
  <si>
    <t>VQPVKAKALYAYAGGNDDADELSFNEGDELSIIDKSDEWWKAEQADGVVLIVPAAYLELVEG</t>
  </si>
  <si>
    <t>mmdlocal_536</t>
  </si>
  <si>
    <t>ITTFRARALYDYQAQDDDASELSFSKNEIIEVLSELDGWWDGLLAGEERGWFPSNYVEVISD</t>
  </si>
  <si>
    <t>mmdlocal_537</t>
  </si>
  <si>
    <t>KFPYRAKAIYSWGAEDDDANEISFTKGDIMEILDAQGSWWQAKKADGTMGIAPSNYLQVI--</t>
  </si>
  <si>
    <t>mmdlocal_538</t>
  </si>
  <si>
    <t>KFPCTVKALYSWGAESDDDRELSFAEGDLMECLNAGGSWWMAKKADGVVGLVPSNYVQVI--</t>
  </si>
  <si>
    <t>mmdlocal_539</t>
  </si>
  <si>
    <t>EFPYRAKAIYSYGAEDDDANEISFTKGEVLEISDVQGRWWQAKKADGTTGIAPSNYLQLI--</t>
  </si>
  <si>
    <t>mmdlocal_540</t>
  </si>
  <si>
    <t>RYPQRARAIWAYNGNEDDPNDLSFSSHEIVEVVDETNDWWTGKCARGDQGLFPSNHVELIDT</t>
  </si>
  <si>
    <t>mmdlocal_541</t>
  </si>
  <si>
    <t>GYQYRAKALYNYTADDDDPNEISFSKGEVLEILDKQGKWWQAKKADGTVGIAPSNYLQII--</t>
  </si>
  <si>
    <t>mmdlocal_542</t>
  </si>
  <si>
    <t>EYVYKAKALYSYKADDDDPNEISFAKGEILEIADKSGKWWQARKANGEVGIAPSNYLKLIE-</t>
  </si>
  <si>
    <t>mmdlocal_543</t>
  </si>
  <si>
    <t>EYGYRAKALYAYQADDDDPNEISFTKGEVLDIVDNQGKWWQARKADGTTGIAPSNYLQLI--</t>
  </si>
  <si>
    <t>mmdlocal_544</t>
  </si>
  <si>
    <t>KAQYKAQALYNYTADSDDPNEISFAVGDIMEILDKNGKWWQAKKADGVVGIAPSNYLQIV--</t>
  </si>
  <si>
    <t>mmdlocal_545</t>
  </si>
  <si>
    <t>EFQYRAKALYSYTADDDDPNEISFAKGEVLEILDKQGKWWQAKKADGSVGIAPSNYLQII--</t>
  </si>
  <si>
    <t>mmdlocal_546</t>
  </si>
  <si>
    <t>QPTQRARALWAYNGQEDDPNDLSFSSGEIIEVVDETNDWWTGRCARGRQGLFPSNHVELIDE</t>
  </si>
  <si>
    <t>mmdlocal_547</t>
  </si>
  <si>
    <t>RFPYWAKAVYSYGGEEDDKNDLSFMEGELIEVLDAGGSWWMGKLARGAIGLFPSNHVELIDD</t>
  </si>
  <si>
    <t>mmdlocal_548</t>
  </si>
  <si>
    <t>KAQYRAKALYNYTADDDDPNEISFAKGDIMEILDKNGKWWQAKKADGVVGIAPSNYLQIV--</t>
  </si>
  <si>
    <t>mmdlocal_549</t>
  </si>
  <si>
    <t>EFPYKAKAIYSYDANPDDANEISFSKHEILEVSDISGRWWQAKRANGETGIIPSNYVILLD-</t>
  </si>
  <si>
    <t>mmdlocal_550</t>
  </si>
  <si>
    <t>NFRYKARALWAYNGREDDPNDLSFSTGEIIEVVDETNDWWTGKCARGRQGLFPSNHVELIDA</t>
  </si>
  <si>
    <t>mmdlocal_551</t>
  </si>
  <si>
    <t>NFPYKARALWAYNGREDDPNDLSFSTGEIIEVVDEKNDWWTGKCARGKQGLFPSNHVELIDA</t>
  </si>
  <si>
    <t>mmdlocal_552</t>
  </si>
  <si>
    <t>KFLQYVEALYEYGAQSDDDMEWSMAVGDRMEILNKQGEWWQAKRADGVVGLVPSNYIQVV--</t>
  </si>
  <si>
    <t>mmdlocal_553</t>
  </si>
  <si>
    <t>DYRYKARALYSYQANPDDPNEISFSKDEILDVVDNSGKWWQARRANGEVGICPSNYMKLL--</t>
  </si>
  <si>
    <t>mmdlocal_554</t>
  </si>
  <si>
    <t>KFPCWCEAVYSWGGETDDDRDWGMVEGDLIECLNAGDSWWMGRLARRVVGLVPSNFVQVL-E</t>
  </si>
  <si>
    <t>mmdlocal_555</t>
  </si>
  <si>
    <t>EFRYKAKALYSYQANDDDPNEISFAKDEILEVADIDGKWWQARRANGEVGICPSNYVKLI--</t>
  </si>
  <si>
    <t>mmdlocal_556</t>
  </si>
  <si>
    <t>NFPYWVKAIYSWGAETDDKRDIGFEQGDLLECSNAGGRWWMAKRANGVTGIIPSNFVQLIDD</t>
  </si>
  <si>
    <t>mmdlocal_557</t>
  </si>
  <si>
    <t>RFPCWVRAIYSWGGESDDKRDLGFIEHDLIECLNAGGSWWMGKLARRAIGLFPSNFLILL-D</t>
  </si>
  <si>
    <t>mmdlocal_558</t>
  </si>
  <si>
    <t>KFPCRAKALYSWGAEDDDDREISFTEGDLLEILNAQGSWWMAKKADGVVGIAPSNYVQVI--</t>
  </si>
  <si>
    <t>mmdlocal_559</t>
  </si>
  <si>
    <t>NFPYTVKALYSWGAEDDDDREISFEQGDLLECLNAGGRWWMAKKANGVVGIIPSNYVQLIDD</t>
  </si>
  <si>
    <t>mmdlocal_560</t>
  </si>
  <si>
    <t>DFRYKARALYSYDAQIDDINEISFSKDEILEVDDIDGKWWQARRANGEVGICPSNYVKLL--</t>
  </si>
  <si>
    <t>mmdlocal_561</t>
  </si>
  <si>
    <t>YYRYKARALYSYDAQPDDANEISFSKDEILEVLDIQGGWWQARAANGERGICPSNYVKLI--</t>
  </si>
  <si>
    <t>mmdlocal_562</t>
  </si>
  <si>
    <t>EYPYRAKAIYSYEGNPDDANEISFSKHEILEVSDVSGRWWQAKKARGDTGIAPSNHLILL--</t>
  </si>
  <si>
    <t>mmdlocal_563</t>
  </si>
  <si>
    <t>SFPYRAKALYSYTAEDDDPNEISFAKGEILEILDKQGKWWQAKKADGSVGIAPSNYLQII--</t>
  </si>
  <si>
    <t>mmdlocal_564</t>
  </si>
  <si>
    <t>SFPYRAKALYSYGAEDDDPNEISFTKGEVLEILDKQGKWWQAKKADGTVGIAPSNYLQII--</t>
  </si>
  <si>
    <t>mmdlocal_565</t>
  </si>
  <si>
    <t>SFPYTAKALYSYGAEDDDDREISFEQGDILEILNKEGRWWKAKKADGSVGIAPSNYVQII--</t>
  </si>
  <si>
    <t>mmdlocal_566</t>
  </si>
  <si>
    <t>EYAYKAKALYSYQADDDDPNEISFAKGEILEIADNSGKWWQARRADGEVGIAPSNYLQLI--</t>
  </si>
  <si>
    <t>mmdlocal_567</t>
  </si>
  <si>
    <t>KKHKYGEVLYDFVAQSDDDMEWTMAVGDRFVIINRTKEWWNVRRANGVVKSVPSNYIQVTGF</t>
  </si>
  <si>
    <t>mmdlocal_568</t>
  </si>
  <si>
    <t>DYGYKARALYSYQANIDDAEEISFSKGEILDVVDNSGKWWQARAANGETGIVPSNYMQLL--</t>
  </si>
  <si>
    <t>mmdlocal_569</t>
  </si>
  <si>
    <t>SAQYKAKALYNYTADSDDPNELSFAKGDILEILDKNGKWWQARKADGVVGIAPSNYLQIV--</t>
  </si>
  <si>
    <t>mmdlocal_570</t>
  </si>
  <si>
    <t>NFPYTAKAIYSYEANPDDAYEISFSQGEILEVSDIEGRWWKAKRANGDTGIIPSNYVELIDD</t>
  </si>
  <si>
    <t>mmdlocal_571</t>
  </si>
  <si>
    <t>KKQKRAEALYGYTAQSDDPNEVSMAEGDRFEIIDKNGKWWQVRKADGVVKSAPSNYLQIV--</t>
  </si>
  <si>
    <t>mmdlocal_572</t>
  </si>
  <si>
    <t>KFPCWCRAVYSWGGETDDDRDLGFVEGDLIECLNAGGSWWMGRLARRMMGLFPSNFVQVL-D</t>
  </si>
  <si>
    <t>mmdlocal_573</t>
  </si>
  <si>
    <t>KAQYKAQVLYDYTAQSDDPNEVTVAVGDDVIIIDKNKEWWQTRRADGVVGIAPSSYIQIT-S</t>
  </si>
  <si>
    <t>mmdlocal_574</t>
  </si>
  <si>
    <t>EYTFRARALYSYNANPDDANELSFSKHEIVEVSDVSGGWWQGLCAGEETGLFPSNYVEVISD</t>
  </si>
  <si>
    <t>mmdlocal_575</t>
  </si>
  <si>
    <t>NFPYTVKALYSWGAETDDDRELSFEQGDLLECLNAEGRWWMAKRANGVVGIIPSNYVQLIDD</t>
  </si>
  <si>
    <t>mmdlocal_576</t>
  </si>
  <si>
    <t>TFRYKAKALWSYDANPDDINDISFSKDEILEVDDIDGKWWQARRANGQIGICPSNYVELIDA</t>
  </si>
  <si>
    <t>mmdlocal_577</t>
  </si>
  <si>
    <t>EFPYWAKAIYSYEGEPDDANDISFMEHEILEVSDVGGRWWMAKKARGDTGIAPSNFLILLDD</t>
  </si>
  <si>
    <t>mmdlocal_578</t>
  </si>
  <si>
    <t>DYAYKAKALYAYQADDDDPNEISFAKGEVLDIVDNSGKWWQARKADGTTGIAPSNYLQLI--</t>
  </si>
  <si>
    <t>mmdlocal_579</t>
  </si>
  <si>
    <t>EYTQRAKAIYSYEANPDDANEISFSKHEIVEVSDVSGRWWQGRCATEETGIAPSNYLILL--</t>
  </si>
  <si>
    <t>mmdlocal_580</t>
  </si>
  <si>
    <t>EYVLRAKALYSYKADDDDPNEISFAKGEILEIADSSGKWWQARKADGSVGIAPSNYLQLI--</t>
  </si>
  <si>
    <t>mmdlocal_581</t>
  </si>
  <si>
    <t>RFPCWVRAVYSWGGESDDKRDLGFIEGDLIECLNAGDSWWTGRLARRAIGLFPSNFVELLPD</t>
  </si>
  <si>
    <t>mmdlocal_582</t>
  </si>
  <si>
    <t>KFPCWVRAVYSWGAESDDDRELSFTEGDLMECLNAGGSWWQAKKADGMMGLAPSNFVVVL--</t>
  </si>
  <si>
    <t>mmdlocal_583</t>
  </si>
  <si>
    <t>KFPCWCRAVYSWGGETDDKRDLGFVEGDLIECLNAGDSWWMGRLARRMMGLFPSNFVVVLDD</t>
  </si>
  <si>
    <t>mmdlocal_584</t>
  </si>
  <si>
    <t>KKLQYVEALYEYTAESDDDMEWSMAEGDRFELLNKDGGWWMAKRADGVVKSVPSNYVQEV--</t>
  </si>
  <si>
    <t>mmdlocal_585</t>
  </si>
  <si>
    <t>KFPCYVEALYSWGAESDDDREWSMAEGDLMECLNAGGSWWMAKRADGVVGLVPSNYVQVV--</t>
  </si>
  <si>
    <t>mmdlocal_586</t>
  </si>
  <si>
    <t>KFLQRAQALYEYGAESDDDREISFAVGDIMEILNKQGKWWQAKKADGVVGIVPSNYIQIV--</t>
  </si>
  <si>
    <t>mmdlocal_587</t>
  </si>
  <si>
    <t>KFPCWVKALYSWGAETDDDRDIGFEEGDLLECLNAGGSWWMAKKADGVVGIIPSNFVQVI-D</t>
  </si>
  <si>
    <t>mmdlocal_588</t>
  </si>
  <si>
    <t>VEPVKATALYSYAATNDDPDELSFNEGDVLTIIDRSEDWWKAERADGLVSIVPAAYLELLEG</t>
  </si>
  <si>
    <t>mmdlocal_589</t>
  </si>
  <si>
    <t>DKPAKAKALYDYSAANDDPEEMSFAEGDTLDVVDQSDKWWEVEKACGKVLIAPATYLELVGD</t>
  </si>
  <si>
    <t>mmdlocal_590</t>
  </si>
  <si>
    <t>DYGYKARALYAYTADDDDPNELSFGKGEVLDIIDNSGKWWEAEMADGRTGIVPSNYMQLL--</t>
  </si>
  <si>
    <t>mmdlocal_591</t>
  </si>
  <si>
    <t>NFRYKAKALYSYDANPDDINEISFVKDEILEVDDIDGRWWKAKRANGQTGICPSNYVELIDT</t>
  </si>
  <si>
    <t>mmdlocal_592</t>
  </si>
  <si>
    <t>TPAIKAKALYAYTADDDDPNELSFNRGEILDIIDKSGKWWEAEMADGITGIAPSNYLRLV--</t>
  </si>
  <si>
    <t>mmdlocal_593</t>
  </si>
  <si>
    <t>EYRYRARALYSYDANPDDANEISFSKDEILEVSDESGGWWQARCAGGETGIFPSNYVELIDD</t>
  </si>
  <si>
    <t>mmdlocal_594</t>
  </si>
  <si>
    <t>KFLKYVEALYSYEAQSDDDRYWSMAEGDRFELSNADGGWWMADRAGGVTKSVPANYVQEV--</t>
  </si>
  <si>
    <t>mmdlocal_595</t>
  </si>
  <si>
    <t>EYAYKARALYAYQADDDDPNEISFAKGEILDIADNSGKWWQARRANGEVGIVPSNYLQLI--</t>
  </si>
  <si>
    <t>mmdlocal_596</t>
  </si>
  <si>
    <t>DYGYKARALYSYDAQPDDANEISFSKDEILEVLDISGGWWQARAANGERGICPSNYVKLL--</t>
  </si>
  <si>
    <t>mmdlocal_597</t>
  </si>
  <si>
    <t>DYGYKARAMYSYTANIDDPEEIGFSKGEVLDVIDNSGKWWQARKATGETGLVPSNYMQII--</t>
  </si>
  <si>
    <t>mmdlocal_598</t>
  </si>
  <si>
    <t>PPVLRAKALYDYRPDDDDPNEVSFKKGEIFDVLDSSGKWWQVRKADGSTGIAPSNFLRLI--</t>
  </si>
  <si>
    <t>mmdlocal_599</t>
  </si>
  <si>
    <t>EYPYRAKAIYSYNGNPDDANDISFSKHEILEVSDVTGRWWTAKCARGDTGIFPSNHVELIDD</t>
  </si>
  <si>
    <t>mmdlocal_600</t>
  </si>
  <si>
    <t>TFRYKARALWSYDANPDDINDISFVKDEIIEVDDEDGKWWQARRANGQIGIFPSNYVKLIDE</t>
  </si>
  <si>
    <t>mmdlocal_601</t>
  </si>
  <si>
    <t>TYAYKAKALYAYTADDDDPNELSFAKGEVLDIIDKQGKWWQARKADGTTGIAPSNYLQLI--</t>
  </si>
  <si>
    <t>mmdlocal_602</t>
  </si>
  <si>
    <t>DSPLRAKALYDYRPDDDDPEEVSFAKGEIFDVLDNSGKWWEVRKACGSTGIAPSNYLRLV--</t>
  </si>
  <si>
    <t>mmdlocal_603</t>
  </si>
  <si>
    <t>RFPCWCKAIYSWGGETDDKRDLGFVEGDLIECLNAGDRWWMGRLARRVVGLFPSNFVQLLDD</t>
  </si>
  <si>
    <t>mmdlocal_604</t>
  </si>
  <si>
    <t>RRAQRARAVWAYNGREDDPNDLSFSAGEIVEIVDETNDWWTGKCARGRQGLFPSNHVEKIDT</t>
  </si>
  <si>
    <t>mmdlocal_605</t>
  </si>
  <si>
    <t>DYRYKARALYSYDANPDDINEISFSKDEILEIDDISGKWWQARRANGEVGICPSNYVKLL--</t>
  </si>
  <si>
    <t>mmdlocal_606</t>
  </si>
  <si>
    <t>FTPTKAKALYDYTAASDDPDELSFAEGDEVSIVDKNDEWWQVEKANGVVLIAPAAYLEIVED</t>
  </si>
  <si>
    <t>mmdlocal_607</t>
  </si>
  <si>
    <t>EYGLFARAIYSYEANPDDANEISFSKHEILEVSDVSGGWWQARAATGETGLAPSNYLIIL--</t>
  </si>
  <si>
    <t>mmdlocal_608</t>
  </si>
  <si>
    <t>EYRYKAKALYSYDANPDDANEISFAKDEILDVSDISGKWWQARRANGETGICPSNYLKLL--</t>
  </si>
  <si>
    <t>mmdlocal_609</t>
  </si>
  <si>
    <t>KFPYRAKALYSWGAEDDDDREISFEEGDLLEILNAQGSWWQAKKADGVVGIAPSNYVQVI--</t>
  </si>
  <si>
    <t>mmdlocal_610</t>
  </si>
  <si>
    <t>KFPYRAKALYSWGAEDDDDREISFTKGDILEILNAQGSWWQAKKADGTVGIAPSNYLQVI--</t>
  </si>
  <si>
    <t>mmdlocal_611</t>
  </si>
  <si>
    <t>EFPYRAKAIYSWGAEDDDAREISFTKGDVLEISNVGGRWWQAKKADGETGIAPSNYLQLL--</t>
  </si>
  <si>
    <t>mmdlocal_612</t>
  </si>
  <si>
    <t>KKHQYVEALYEYGAQSDDDMEWSMAEGDRMIILNRQGEWWNAKRADGVVKLVPSNYIQVV--</t>
  </si>
  <si>
    <t>mmdlocal_613</t>
  </si>
  <si>
    <t>KKQKRAEALYGYTAQSDDDEEVSMAEGDRVVIIDKNGEWWQVERADGVVKSAPANYLQIVGS</t>
  </si>
  <si>
    <t>mmdlocal_614</t>
  </si>
  <si>
    <t>ITTFRARALYSYDAQDDDASALSFSKNEIIEVLTKQGGWWDGLLAGEERGWFPSNYVTVISD</t>
  </si>
  <si>
    <t>mmdlocal_615</t>
  </si>
  <si>
    <t>SYMYRAKALYAYGADDDDPNEISFTKGEILEILDKQGKWWQAKKADGTVGIAPSNYLQII--</t>
  </si>
  <si>
    <t>mmdlocal_616</t>
  </si>
  <si>
    <t>KKQKKGQVLYDFTAQSDDDMEVTVAVGDEVVIIDDNKEWWQVRRANGVVKSVPSNYIQVTGS</t>
  </si>
  <si>
    <t>mmdlocal_617</t>
  </si>
  <si>
    <t>SFPCWAKAIYSWGAESDDARDIGFIEGDLLECLNAGGRWWMAKKADRMMGIAPSNFVQVL-D</t>
  </si>
  <si>
    <t>mmdlocal_618</t>
  </si>
  <si>
    <t>DYGYKARALYAYQANDDDPNEISFAKGEILEIVDNSGKWWQARRANGETGIVPSNYLRLL--</t>
  </si>
  <si>
    <t>mmdlocal_619</t>
  </si>
  <si>
    <t>KKLKYVEALYGYTARSDDDMEWSMAEGDRFVLINRDGGWKNVERAGGVVKSVPANYIQEV--</t>
  </si>
  <si>
    <t>mmdlocal_620</t>
  </si>
  <si>
    <t>EFRYKAKALYSYDANPDDINEISFDKDEILEVDDIDGRWWQARRANGQVGICPSNYVKLID-</t>
  </si>
  <si>
    <t>mmdlocal_621</t>
  </si>
  <si>
    <t>EYRYKARALYSYKANDDDPNEISFAKGEILEIVDKSGKWWQARRANGEVGIVPSNYFKLL--</t>
  </si>
  <si>
    <t>mmdlocal_622</t>
  </si>
  <si>
    <t>NFRYKAKALYSYDADDDDIYEISFEQDEILEVDDIEGRWWKAKRANGQVGIIPSNYVKLID-</t>
  </si>
  <si>
    <t>mmdlocal_623</t>
  </si>
  <si>
    <t>TFRYKARALYSYDAQPDDISAISFVKDEIIEVDSIDGGWWDGLLAGEERGIFPSNYVKLISE</t>
  </si>
  <si>
    <t>mmdlocal_624</t>
  </si>
  <si>
    <t>RFPCWVKAIYSWGGESDDKRDLGFIEGDLIECLNAGGSWWMGKLARRAIGLFPSNFVELLDD</t>
  </si>
  <si>
    <t>mmdlocal_625</t>
  </si>
  <si>
    <t>NFPYRAKALYSYTAEDDDDREISFEQGEILEILDKQGKWWQAKKADGSVGIAPSNYLQII--</t>
  </si>
  <si>
    <t>mmdlocal_626</t>
  </si>
  <si>
    <t>KKLQYVEALYEYTAQSDDDMEWSMAEGDRMEILNKNGEWWQAKRADGVVKSVPSNYIQIV--</t>
  </si>
  <si>
    <t>mmdlocal_627</t>
  </si>
  <si>
    <t>TFRYKARALYSYKADDDDPNEISFQKDEILEVLDKDGKWWQARKADGTVGIIPSNYVKLLSA</t>
  </si>
  <si>
    <t>mmdlocal_628</t>
  </si>
  <si>
    <t>EYPQRARAIWAYNGNEDDPNDLSFSKHEILEVVDETGDWWTGRCARGDTGLFPSNHVELIDD</t>
  </si>
  <si>
    <t>mmdlocal_629</t>
  </si>
  <si>
    <t>RYPQRARAIWAYNGNEDDPNDLSFSSHEILEVVDVTGSWWTGKCARGDTGLFPSNHVELIDT</t>
  </si>
  <si>
    <t>mmdlocal_630</t>
  </si>
  <si>
    <t>DYGYKAKAIYSYEANPDDANEISFTKGEVLDVSDNSGRWWQARKATGETGIAPSNYLILL--</t>
  </si>
  <si>
    <t>mmdlocal_631</t>
  </si>
  <si>
    <t>PQPIKAKALYAYTADDDDPNELSFAKGEILDILDKSGKWWEVRKADGSVGIAPSNYLQIV--</t>
  </si>
  <si>
    <t>mmdlocal_632</t>
  </si>
  <si>
    <t>PYAYRAKALYAYTADDDDPNELSFAKGEILDILDKNGKWWQARKADGTVGIAPSNYLQIV--</t>
  </si>
  <si>
    <t>mmdlocal_633</t>
  </si>
  <si>
    <t>NFPYRAKALYSYTADDDDPNEISFEKGEVLEILDKQGKWWQAKKADGSVGIAPSNYLQII--</t>
  </si>
  <si>
    <t>mmdlocal_634</t>
  </si>
  <si>
    <t>DYGYKAKALYAYTADDDDPNEISFTKGEVLDIIDNQGKWWQARKADGTTGIAPSNYLQLI--</t>
  </si>
  <si>
    <t>mmdlocal_635</t>
  </si>
  <si>
    <t>DYGYKARALYSYQANIDDPEEISFSKGEILEVVDNSGKWWQARRANGETGIVPSNYMKLL--</t>
  </si>
  <si>
    <t>mmdlocal_636</t>
  </si>
  <si>
    <t>KKLQYVEALYGYTAESDDDMEWSMAEGDRFEILNKDGGWWQAKKADGVVKIVPSNYVQIV--</t>
  </si>
  <si>
    <t>mmdlocal_637</t>
  </si>
  <si>
    <t>PSPLRAKALYAYTADDDDPNEVSFAKGEILDILDKNGKWWQVRKADGSVGIAPSNYLQIV--</t>
  </si>
  <si>
    <t>mmdlocal_638</t>
  </si>
  <si>
    <t>KFPCWVKALYSWGAETDDDRDLGFEEGDLLECLNAGGRWWMAKKADGVVGIIPSNYVQVI-D</t>
  </si>
  <si>
    <t>mmdlocal_639</t>
  </si>
  <si>
    <t>NFPYTAKALYSYGAEDDDDYEISFEQGEILEVSDIEGRWWKAKKANGEVGIIPSNYVQLI--</t>
  </si>
  <si>
    <t>mmdlocal_640</t>
  </si>
  <si>
    <t>KFLQYVEALYEWGAESDDDMEWSMAEGDLMEILNRGGSWWNAKRADGVVGLVPSNYIQVV--</t>
  </si>
  <si>
    <t>mmdlocal_641</t>
  </si>
  <si>
    <t>EYPYRAKAIYSYEAEPDDANEISFTKHDILEISDVSGRWWQAKKADGMIGIAPSNYLILL--</t>
  </si>
  <si>
    <t>mmdlocal_642</t>
  </si>
  <si>
    <t>TPAYKAEALFPYTADDDDPNELSFGRGEILDIIDKSGKWWEARMADGTTGIAPSNYLRLL--</t>
  </si>
  <si>
    <t>mmdlocal_643</t>
  </si>
  <si>
    <t>KFPYKAKAIYSWGAESDDANEISFTKGDIMEILDASGSWWQAKKADGTMGIAPSNYLQVL--</t>
  </si>
  <si>
    <t>mmdlocal_644</t>
  </si>
  <si>
    <t>EFPCWAKAIYSWGAESDDARDIGFIEHDLLECSNVGGRWWMAKKARRDIGIAPSNFLILL-D</t>
  </si>
  <si>
    <t>mmdlocal_645</t>
  </si>
  <si>
    <t>DIGYKSRAMYSYQAQIDDPEELSFSKGEILEVLRLQGGWWEAEAANGRTGLVPSNYMQIL--</t>
  </si>
  <si>
    <t>mmdlocal_646</t>
  </si>
  <si>
    <t>DYPYKARAIYSYDANPDDANEISFSKGEILEVSDVSGRWWQARKATGETGIAPSNYMILL--</t>
  </si>
  <si>
    <t>mmdlocal_647</t>
  </si>
  <si>
    <t>KKLKYVEALYGYTAQSDDDAEHSMAEGDRFVLIKEDGGWWEVERAGGVVKSVPANYIQIV--</t>
  </si>
  <si>
    <t>mmdlocal_648</t>
  </si>
  <si>
    <t>KAQKKAQVLYDYTAQSDDDNEVSVAVGDDMIIIDKNGEWWQAKRADGVVGIAPSNYIQIT-S</t>
  </si>
  <si>
    <t>mmdlocal_649</t>
  </si>
  <si>
    <t>TPRSRSRALHDYDASIDDPNGLSFRKGEILEILSMHGPWWQARKADGRVGIVPSNYLAILS-</t>
  </si>
  <si>
    <t>mmdlocal_650</t>
  </si>
  <si>
    <t>YAGLYSRAMYSYTAQIDDPEELSFSKGDILEVLRLQDGWWEAEAAGGERGLVPSNYLQII--</t>
  </si>
  <si>
    <t>mmdlocal_651</t>
  </si>
  <si>
    <t>TFRYKAKALYSYQANDDDINEISFAKDEILEIDDIDGKWWQARRANGEVGICPSNYVKLLD-</t>
  </si>
  <si>
    <t>mmdlocal_652</t>
  </si>
  <si>
    <t>TPAYKAEAMFPYTADDDDPNELSFGRGEVLNIIDNSGKWWEAEMADGRTGIVPSNYLRLL--</t>
  </si>
  <si>
    <t>mmdlocal_653</t>
  </si>
  <si>
    <t>RFPCWCKAIYSWGGETDDKRDLGFVEGDLIECLNAGDSWWMGRLARRMVGLFPSNFVQLLDE</t>
  </si>
  <si>
    <t>mmdlocal_654</t>
  </si>
  <si>
    <t>DYGYKARALYSYDANPDDANEISFSKGEILEVSDVSGGWWQARAATGETGIVPSNYMILL--</t>
  </si>
  <si>
    <t>mmdlocal_655</t>
  </si>
  <si>
    <t>EFPYRAKALYSYQADDDDANEISFEKGEILEVSDIKGRWWQARRANGETGIAPSNYLQLI--</t>
  </si>
  <si>
    <t>mmdlocal_656</t>
  </si>
  <si>
    <t>KFPCWVKAVYSWGAESDDDRDLGFVEGDLLECLNAGGSWWMAKKADRMVGLAPSNFVQVL-D</t>
  </si>
  <si>
    <t>mmdlocal_657</t>
  </si>
  <si>
    <t>RFPCWAKAIYSYEGEEDDKRDLSFMEHELLECSDAGGRWWMGKKARRDTGLFPSNFVELLDD</t>
  </si>
  <si>
    <t>mmdlocal_658</t>
  </si>
  <si>
    <t>DPGYKARAMYAYTAAIDDPEELSFGKGEVLNIIDNSGKWWEAEMANGRTGIVPSNYMQLL--</t>
  </si>
  <si>
    <t>mmdlocal_659</t>
  </si>
  <si>
    <t>EFPYKAKALYSYDANPDDANEISFDKGEILEVSDIEGRWWKAKRANGQTGIIPSNYVELID-</t>
  </si>
  <si>
    <t>mmdlocal_660</t>
  </si>
  <si>
    <t>EYRYRAKALYSYKADDDDPNEISFQKGEILEIVDSSGKWWQARKADGTVGIVPSNYFKLLS-</t>
  </si>
  <si>
    <t>mmdlocal_661</t>
  </si>
  <si>
    <t>NFTYRAKALYSYQADDDDPNEISFEQGEILEVSDIEGRWWKAKKANGSTGIIPSNYLQLI--</t>
  </si>
  <si>
    <t>mmdlocal_662</t>
  </si>
  <si>
    <t>KKLQYVEALYDYTAQSDDDMEWSMAVGDRMVIINKNGEWWQVKRADGVVKSVPSNYIQVV--</t>
  </si>
  <si>
    <t>mmdlocal_663</t>
  </si>
  <si>
    <t>NFLYRAKALYSYTAEDDDPNEISFAQGEILEILDKQGKWWQAKKADGSVGIAPSNYLQII--</t>
  </si>
  <si>
    <t>mmdlocal_664</t>
  </si>
  <si>
    <t>KYPCRAKAIYSWGAESDDAREISFTKGDILEILDVSGSWWQAKKADGMMGIAPSNYLQVL--</t>
  </si>
  <si>
    <t>mmdlocal_665</t>
  </si>
  <si>
    <t>EYPYWAKAIYSYEGNEDDKNDLSFSEHEILEVSDVSGRWWMGKKARGDTGLFPSNFLELLDD</t>
  </si>
  <si>
    <t>mmdlocal_666</t>
  </si>
  <si>
    <t>RYTQRARAVWAYNGREDDPNDLSFSSGEIVEIVDETNDWWTGKCARGRQGLFPSNHVEKIDT</t>
  </si>
  <si>
    <t>mmdlocal_667</t>
  </si>
  <si>
    <t>NFPYRAKALYSYGAEDDDDYEISFEQGEILEISDKQGRWWKAKKADGSVGIAPSNYLQLI--</t>
  </si>
  <si>
    <t>mmdlocal_668</t>
  </si>
  <si>
    <t>DYRYKARALYSYQANPDDPNEISFAKGEILDIVDNSGKWWQARRANGETGICPSNYMKLL--</t>
  </si>
  <si>
    <t>mmdlocal_669</t>
  </si>
  <si>
    <t>EFPYRAKAIYSWGAEDDDANEISFTKGDILEILDVQGRWWQAKKADGTMGIAPSNYLQVL--</t>
  </si>
  <si>
    <t>mmdlocal_670</t>
  </si>
  <si>
    <t>EYPYRAKAIYSYEANPDDANEISFAKGEVLEVSDVSGRWWQAKKANGETGIAPSNYLILL--</t>
  </si>
  <si>
    <t>mmdlocal_671</t>
  </si>
  <si>
    <t>EYPYRAKALYSYEADDDDPNEISFEKGEVLEISDKQGKWWQAKKADGSTGIAPSNYLQII--</t>
  </si>
  <si>
    <t>mmdlocal_672</t>
  </si>
  <si>
    <t>YAGLFSRALYSYDAQIDDAEALSFRKGDIIEVLTQQPGWWDALAAGGERGLCPSNYVKIIS-</t>
  </si>
  <si>
    <t>mmdlocal_673</t>
  </si>
  <si>
    <t>VQAVKAKALYAYTAGNDDPDELSFNEGEILDIIDKSDEWWKTERADGVVLIVPAAYLELVE-</t>
  </si>
  <si>
    <t>mmdlocal_674</t>
  </si>
  <si>
    <t>EYMYRAKALYAYTADDDDPNEISFSKGEVLEILDKQGKWWQAKKADGTVGIAPSNYLQII--</t>
  </si>
  <si>
    <t>mmdlocal_675</t>
  </si>
  <si>
    <t>EYPYKAKAIYSYEADPDDANEISFTKGEILEISDVQGRWWQAKKADGTIGIAPSNYLIII--</t>
  </si>
  <si>
    <t>mmdlocal_676</t>
  </si>
  <si>
    <t>NFPYKARAIWAYNGREDDPNDLSFSTGEILEVVDEKGDWWTGKCARGDTGLFPSNHVELIDA</t>
  </si>
  <si>
    <t>mmdlocal_677</t>
  </si>
  <si>
    <t>EYPYRAKALYAYQADDDDPNEISFTKGEVLDISDNSGKWWQARKADGETGIAPSNYLQLL--</t>
  </si>
  <si>
    <t>mmdlocal_678</t>
  </si>
  <si>
    <t>EYPYRAKAIYSYEANPDDANDISFSKHEILEVSDVSGRWWQAKKANGDTGIAPSNYLILLDD</t>
  </si>
  <si>
    <t>mmdlocal_679</t>
  </si>
  <si>
    <t>TFRYKAKALYSYDANDDDINEISFAKDEILEVDDIDGKWWQARRANGEVGICPSNYVKLID-</t>
  </si>
  <si>
    <t>mmdlocal_680</t>
  </si>
  <si>
    <t>KFPCWCKALYSWGAETDDDRDLGFVEGDLMECLNAGGSWWMAKRADGVVGLVPSNYVQVL--</t>
  </si>
  <si>
    <t>mmdlocal_681</t>
  </si>
  <si>
    <t>ATTFRARALWDYNGSEDDPNDLSFSKGEIIEVISETNDWWTGRCARERQGLFPSNYVEKISE</t>
  </si>
  <si>
    <t>mmdlocal_682</t>
  </si>
  <si>
    <t>EYPYKAKALYSYQANDDDANEISFAKGEVLEISDISGRWWQARRANGETGIAPSNYLQLI--</t>
  </si>
  <si>
    <t>mmdlocal_683</t>
  </si>
  <si>
    <t>FTQYKAKALYNYTADNDDPNELSFAKGDELDIVDKNGKWWQTRKADGVVGIAPSAYLQIVED</t>
  </si>
  <si>
    <t>mmdlocal_684</t>
  </si>
  <si>
    <t>PYAYKAKALYAYTADDDDPNELSFNKGEILDIIDKQGKWWQARKADGTVGIAPSNYLQIV--</t>
  </si>
  <si>
    <t>mmdlocal_685</t>
  </si>
  <si>
    <t>KFPCWAKALYSWGAEDDDDREISFEEGDLLECLNAGGRWWMAKKADGVVGIAPSNYVQVI--</t>
  </si>
  <si>
    <t>mmdlocal_686</t>
  </si>
  <si>
    <t>TYRYKSRALYSYDAQIDDPNELSFRKGEILEILSMDGKWWQARKANGEVGIVPSNYVKLLS-</t>
  </si>
  <si>
    <t>mmdlocal_687</t>
  </si>
  <si>
    <t>EYRYRARALYSYDANPDDANEISFSKHEILEVSDVSGRWWQARCANGQTGIFPSNYVELIDD</t>
  </si>
  <si>
    <t>mmdlocal_688</t>
  </si>
  <si>
    <t>DYGYKSRALYSYQAQIDDPEELSFSKGEILEVVRNSGKWWQAEAANGETGLVPSNYMQLL--</t>
  </si>
  <si>
    <t>mmdlocal_689</t>
  </si>
  <si>
    <t>EFPCWAKAIYSWGAEDDDAREISFTEGDVLECLNAGGRWWQAKKADGMIGIAPSNFLQLL--</t>
  </si>
  <si>
    <t>mmdlocal_690</t>
  </si>
  <si>
    <t>SAMYKAQVLYAYGADDDDPNEISFTKGEDMDIVDKQGKWWQAKKADGTVGIAPSNYLQII--</t>
  </si>
  <si>
    <t>mmdlocal_691</t>
  </si>
  <si>
    <t>YAGLKSRALYSYDAQIDDAEELSFRKGEILEVLRMQPGWWQARAAGGERGLCPSNYVKII--</t>
  </si>
  <si>
    <t>mmdlocal_692</t>
  </si>
  <si>
    <t>EYPYKAKALYSYDANPDDANEISFSKHEILEVSDVSGGWWQARKAGGETGIFPSNYVILLD-</t>
  </si>
  <si>
    <t>mmdlocal_693</t>
  </si>
  <si>
    <t>PTTFRARALYDYNAQDDDASDLSFSKNEIIEVLSETNGWWTGLCAGEQQGLFPSNYVEVISE</t>
  </si>
  <si>
    <t>mmdlocal_694</t>
  </si>
  <si>
    <t>EYGYKARALYSYQANPDDANEISFSKGEVLDISDNSGKWWQARRANGETGICPSNYMQLL--</t>
  </si>
  <si>
    <t>mmdlocal_695</t>
  </si>
  <si>
    <t>KAQKKGQVLYDFTAQGDDDNEVTVAVGDDVIIIDKNKEWWQVRRADGVVGVVPSSYIQITGS</t>
  </si>
  <si>
    <t>mmdlocal_696</t>
  </si>
  <si>
    <t>TPAYKAEALFPYTADDDDPNELSFGKGEVLDIIDNSGKWWEAEMADGRTGIVPSNYLQLL--</t>
  </si>
  <si>
    <t>mmdlocal_697</t>
  </si>
  <si>
    <t>EYPYKAKAIYSYQANPDDANEISFAKGEVLDVSDVSGRWWQARKANGETGIAPSNYLILL--</t>
  </si>
  <si>
    <t>mmdlocal_698</t>
  </si>
  <si>
    <t>TPRRKARALWDYNLSEDDLNDLSFEKDEIIEVDSEDNDWWTGRCAGGREGIFPSNYVEVISE</t>
  </si>
  <si>
    <t>mmdlocal_699</t>
  </si>
  <si>
    <t>TPAVKAKALFAYTASDDDPNELSFGRGEILDIIDKSGKWWEAEKADGRTGIAPSNYLRLL--</t>
  </si>
  <si>
    <t>mmdlocal_700</t>
  </si>
  <si>
    <t>KAQKRAQVLYDYTAQSDDDNEVSVAVGDDMIIIDKNGEWWQVKRADGVVGIVPSNYIQIV-S</t>
  </si>
  <si>
    <t>mmdlocal_701</t>
  </si>
  <si>
    <t>DYGYKARALYSYQANPDDANEISFSKGEILDVSDNSGKWWQARRANGETGICPSNYMILL--</t>
  </si>
  <si>
    <t>mmdlocal_702</t>
  </si>
  <si>
    <t>TFRYKARALYSYDANPDDINEISFVKDEILEVDSKDGKWWQARKANGQVGICPSNYVKLLSA</t>
  </si>
  <si>
    <t>mmdlocal_703</t>
  </si>
  <si>
    <t>KFPCYVEALYSWGAESDDDREWSFAEGDLMEILNKQGSWWQAKRADGVVGLVPSNYVQVV--</t>
  </si>
  <si>
    <t>mmdlocal_704</t>
  </si>
  <si>
    <t>KKQKRAKALYDYTAQSDDPNEVSFAEGDEVVIIDKNGEWWQVRRADGVVGIAPSNYLQIVGS</t>
  </si>
  <si>
    <t>mmdlocal_705</t>
  </si>
  <si>
    <t>FPRLKCRALYDYDAQDDDASALSFRKDDIIEVLSQQPGWWDGLLAGEERGWFPSNYVKVISE</t>
  </si>
  <si>
    <t>mmdlocal_706</t>
  </si>
  <si>
    <t>EFPYRAKAIYSWGAEDDDAREISFTKGDILEILNVSGRWWQAKKADGMMGIAPSNYLQVL--</t>
  </si>
  <si>
    <t>mmdlocal_707</t>
  </si>
  <si>
    <t>FQQYKAKALYNYTADDDDPNELSFAKGDILDIVDKNGKWWQVRKADGVVGIAPSNYLQIV--</t>
  </si>
  <si>
    <t>mmdlocal_708</t>
  </si>
  <si>
    <t>EPALRAKALYAYTADDDDPNEVSFAKGEILEILDNSGKWWQVRKADGSTGIAPSNYLQLI--</t>
  </si>
  <si>
    <t>mmdlocal_709</t>
  </si>
  <si>
    <t>KAQYKAQVLYNYTAQSDDPNEVSFAVGDDMEIIDKNGKWWQAKKADGVVGIAPSNYLQIV--</t>
  </si>
  <si>
    <t>mmdlocal_710</t>
  </si>
  <si>
    <t>NFPYTVKALYSYQADDDDDYYESFEQGEILEVSDIEGRWWKAKKANGITGIIPSNYVQLID-</t>
  </si>
  <si>
    <t>mmdlocal_711</t>
  </si>
  <si>
    <t>KALYRAQALYNYTAESDDPNEWSFAVGDIMEILDKNGKWWQAKKADGVVGIAPSNYLQIV--</t>
  </si>
  <si>
    <t>mmdlocal_712</t>
  </si>
  <si>
    <t>TFRYKARALYSYDAQPDDINAISFSKDEIIEVDDIDGGWWQARLAGEQRGIFPSNYVKLISE</t>
  </si>
  <si>
    <t>mmdlocal_713</t>
  </si>
  <si>
    <t>EFPCRAKAIYSWGAESDDAREISFTKGDILEILNVSGSWWQAKKADGMMGIAPSNYLQVL--</t>
  </si>
  <si>
    <t>mmdlocal_714</t>
  </si>
  <si>
    <t>NFPCTVKALYSWGAETDDKRDLGFEQGDLLECLNAGGRWWMARRARGVVGIIPSNYVQLIDD</t>
  </si>
  <si>
    <t>mmdlocal_715</t>
  </si>
  <si>
    <t>EPVERAKALFAYTPDDDDPNELSFKKGEILEILDSSGKWWEVRKADGTTGIAPSNYLRLL--</t>
  </si>
  <si>
    <t>mmdlocal_716</t>
  </si>
  <si>
    <t>RFPCWVKAVYSWGGETDDKRDLGFMEGDLIECLNAGDRWWMGRLARRAVGLFPSNFVELIDD</t>
  </si>
  <si>
    <t>mmdlocal_717</t>
  </si>
  <si>
    <t>EYRYKAKALYSYKADDDDPNEISFAKGEILEIADSSGKWWQARKADGTVGIAPSNYLRLI--</t>
  </si>
  <si>
    <t>mmdlocal_718</t>
  </si>
  <si>
    <t>ATTFRARALYDYNLSDDDASSLSFRKNDIIEVLSELNGWWTGLCAGEQRGWFPSNYVEVISE</t>
  </si>
  <si>
    <t>mmdlocal_719</t>
  </si>
  <si>
    <t>EYVYKAKALYSYQADDDDPNEISFAKGEILEIADNKGKWWQARRANGEVGIAPSNYLQLI--</t>
  </si>
  <si>
    <t>mmdlocal_720</t>
  </si>
  <si>
    <t>EYPYKAKAIYSYEADPDDANEISFTKHEILDISDVSGRWWQAKKADGTIGIAPSNYLIII--</t>
  </si>
  <si>
    <t>mmdlocal_721</t>
  </si>
  <si>
    <t>EYGYKAKAIYAYTADDDDPNEISFTKGEVLDIVDKQGKWWQAKKADGTIGIAPSNYLQII--</t>
  </si>
  <si>
    <t>mmdlocal_722</t>
  </si>
  <si>
    <t>KFPCWVRAVYSWGGESDDDRDLGFVEGDLMECLNAGGSWWMAKLADRMMGLFPSNFVVVL-D</t>
  </si>
  <si>
    <t>mmdlocal_723</t>
  </si>
  <si>
    <t>EFPYRAKALYSYEANPDDAYEISFEKGEILEVSDIEGRWWQAKRANGETGIIPSNYLELI--</t>
  </si>
  <si>
    <t>mmdlocal_724</t>
  </si>
  <si>
    <t>EPVLRAKALYAYTPDDDDPNELSFAKGEILEILDNSGKWWQARKADGSTGIAPSNYLRLI--</t>
  </si>
  <si>
    <t>mmdlocal_725</t>
  </si>
  <si>
    <t>EFPYRAKALYSYQADDDDPNEISFEKGEVLEISDKQGKWWQAKKADGSTGIAPSNYLQLI--</t>
  </si>
  <si>
    <t>mmdlocal_726</t>
  </si>
  <si>
    <t>EYRYKAKALYSYDANPDDANEISFSKDEILEVDDVSGRWWQARKANGETGICPSNYVILLD-</t>
  </si>
  <si>
    <t>mmdlocal_727</t>
  </si>
  <si>
    <t>DQPAKAKALYAYSAANDDPDELSFAEGDILDVVDKSDKWWKVEKADGVVLIAPASYLELVED</t>
  </si>
  <si>
    <t>mmdlocal_728</t>
  </si>
  <si>
    <t>KFPCYCEALYSWGAETDDDRDWGMVEGDLIECLNAGGSWWMARLARGVVGLVPSNYVQEV-D</t>
  </si>
  <si>
    <t>mmdlocal_729</t>
  </si>
  <si>
    <t>KFLQYVEALYEYTAESDDDREWSMAEGDRMEILNKDGKWWQAKKADGVVKIVPSNYVQIV--</t>
  </si>
  <si>
    <t>mmdlocal_730</t>
  </si>
  <si>
    <t>EYPQRARAIWAYNGNPDDANDLSFSKHEILEVSDVSGRWWTGRCARGDTGLFPSNHVELIDD</t>
  </si>
  <si>
    <t>mmdlocal_731</t>
  </si>
  <si>
    <t>EYPYKAKAIYSYDANPDDINEISFSKDEILEVSDISGRWWQARRANGETGICPSNYVKLL--</t>
  </si>
  <si>
    <t>mmdlocal_732</t>
  </si>
  <si>
    <t>EYGYKAKAIYAYTANPDDPNEISFTKGEVLDISDVSGKWWQARKADGETGIAPSNYLILL--</t>
  </si>
  <si>
    <t>mmdlocal_733</t>
  </si>
  <si>
    <t>DYGYKARAIYAYQANPDDPNEISFSKGEVLDIVDNSGRWWQARKATGETGIAPSNYMQLL--</t>
  </si>
  <si>
    <t>mmdlocal_734</t>
  </si>
  <si>
    <t>EPAYRAKALYAYTADDDDPNELSFAKGEILDILDKSGKWWQARKADGTTGIAPSNYLQLI--</t>
  </si>
  <si>
    <t>mmdlocal_735</t>
  </si>
  <si>
    <t>ATTFRARALWDYNASEDDPNDLSFSKNEIIEVLDETNDWWTGRCAGEQQGLFPSNYVEVISE</t>
  </si>
  <si>
    <t>mmdlocal_736</t>
  </si>
  <si>
    <t>DYGYKARALYSYDANPDDANEISFSKDEILEVDDISGKWWQARRANGETGICPSNYMKLL--</t>
  </si>
  <si>
    <t>mmdlocal_737</t>
  </si>
  <si>
    <t>KFPYRAKALYSWGAEDDDPREISFTKGDIMEILNAQGSWWQAKKADGTVGIAPSNYLQII--</t>
  </si>
  <si>
    <t>mmdlocal_738</t>
  </si>
  <si>
    <t>NFPYTAKALYSYGADDDDKYDISFEQGEILEVSDIEGRWWKAKRANGQTGIIPSNYVELIDD</t>
  </si>
  <si>
    <t>mmdlocal_739</t>
  </si>
  <si>
    <t>NFPYRAKAIYSYEANEDDANDISFSKHEILEVSDIKGRWWKAKRANGDTGIFPSNYVELIDD</t>
  </si>
  <si>
    <t>mmdlocal_740</t>
  </si>
  <si>
    <t>DYGYKSRALYSYQAQIDDPEELSFSKGEILEIVRMSGKWWQARAANGEVGLVPSNYMKLL--</t>
  </si>
  <si>
    <t>mmdlocal_741</t>
  </si>
  <si>
    <t>NFPYWAKAIYSYGAEDDDKYDISFMQGELLECSDAGGRWWMAKKANGDTGIFPSNFVELLDD</t>
  </si>
  <si>
    <t>mmdlocal_742</t>
  </si>
  <si>
    <t>EPVLRAKALYAYRPDDDDPNEVSFAKGEILEVLDSSGKWWQVRKADGSTGIAPSNYLRLI--</t>
  </si>
  <si>
    <t>mmdlocal_743</t>
  </si>
  <si>
    <t>DKPAKAKALYDFSGASDDADELTVREGDTLNVVDQSDNWWRVWNAGPKILVAPASYLELSGD</t>
  </si>
  <si>
    <t>mmdlocal_744</t>
  </si>
  <si>
    <t>EFPYRAKAIYSYEANPDDAYEISFEKGEILEVSDISGRWWQAKRANGETGIAPSNYLILL--</t>
  </si>
  <si>
    <t>mmdlocal_745</t>
  </si>
  <si>
    <t>KFPCWVRAIYSWGAESDDAREIGFTEGDLMECLNAGGSWWQGKKADRMMGLAPSNFVVVL--</t>
  </si>
  <si>
    <t>mmdlocal_746</t>
  </si>
  <si>
    <t>EYPYKAKAIYSYEADPDDPNEISFTKGEILDISDVQGKWWQAKKADGTIGIAPSNYLQII--</t>
  </si>
  <si>
    <t>mmdlocal_747</t>
  </si>
  <si>
    <t>TFRYKARALWSYNANEDDINDISFSKGEILEVDDEDGKWWTARRANGQIGIFPSNYVELIDA</t>
  </si>
  <si>
    <t>mmdlocal_748</t>
  </si>
  <si>
    <t>ITTFRARALYSYEAQDDDASALSFSKNEIIEVLTKSDGWWDGLLAGEERGWFPSNYVIVISD</t>
  </si>
  <si>
    <t>mmdlocal_749</t>
  </si>
  <si>
    <t>DYPYKARALYSYDANPDDANEISFSKDEILEVSDVSGKWWQARAANGETGICPSNYMKLL--</t>
  </si>
  <si>
    <t>mmdlocal_750</t>
  </si>
  <si>
    <t>EYAYKAKALYSYQADDDDPNEISFAKGEVLDIADNKGKWWQARKADGETGIAPSNYLQLI--</t>
  </si>
  <si>
    <t>mmdlocal_751</t>
  </si>
  <si>
    <t>KKPKRAKALYDYTAASDDPEEVSFAEGDTLEVLDKNGKWWQVRKADGVVGIAPANYLQIV--</t>
  </si>
  <si>
    <t>mmdlocal_752</t>
  </si>
  <si>
    <t>TPAYKAKALYAYTADDDDPNELSFNKGEILDILDKQGKWWQARKADGTTGIAPSNYLQLV--</t>
  </si>
  <si>
    <t>mmdlocal_753</t>
  </si>
  <si>
    <t>EYGYKAKAIYAYTANPDDPNEISFTKGEVLDIVDNSGKWWQARKATGETGIAPSNYLQLL--</t>
  </si>
  <si>
    <t>mmdlocal_754</t>
  </si>
  <si>
    <t>SFPYRAKALYSWGAEDDDAREISFEQGDVLEILDKQGRWWQAKKADGVVGIAPSNYLQLI--</t>
  </si>
  <si>
    <t>mmdlocal_755</t>
  </si>
  <si>
    <t>TPAIKAKALYAYTADDDDPNELSFGKGEILDIIDKSGKWWEARKADGITGIAPSNYLRLV--</t>
  </si>
  <si>
    <t>mmdlocal_756</t>
  </si>
  <si>
    <t>EFPYWAKAIYSYEAEPDDANEISFMKHDVLEVSDVSGRWWQAKKANGDTGIAPSNYLILL--</t>
  </si>
  <si>
    <t>mmdlocal_757</t>
  </si>
  <si>
    <t>EYPYRAKAIYSYEGNEDDANDISFSKHEILEVSDVTGRWWTAKKARGDTGIFPSNHVELIDD</t>
  </si>
  <si>
    <t>mmdlocal_758</t>
  </si>
  <si>
    <t>EYTQRAKAIYSYEANPDDANEISFSKHEILEVSDVSGRWWQGLKATEETGIAPSNYLILL--</t>
  </si>
  <si>
    <t>mmdlocal_759</t>
  </si>
  <si>
    <t>KKQKKGEALYDYTAQSDDDEEHSMAEGDEFVVIDENGEWWEVERAGGVVKSVPATYIQIVGS</t>
  </si>
  <si>
    <t>mmdlocal_760</t>
  </si>
  <si>
    <t>DYGYKARAMYAYQANIDDPEELSFGKGEVLNIVDNSGKWWEAERANGRTGIVPSNYMQLL--</t>
  </si>
  <si>
    <t>mmdlocal_761</t>
  </si>
  <si>
    <t>EYGYKAKALYSYQANDDDPNEISFAKGEVLDISDNSGKWWQARRANGETGIVPSNYLQLI--</t>
  </si>
  <si>
    <t>mmdlocal_762</t>
  </si>
  <si>
    <t>NFPYWAKAIYSYEGNEDDANDISFSQHEILEVSDVKGRWWKAKKARGDTGIFPSNYVELIDD</t>
  </si>
  <si>
    <t>mmdlocal_763</t>
  </si>
  <si>
    <t>EYGYKARAIYSYDANPDDANEISFSKHEILEVSDVSGRWWQARAATGETGIAPSNYLILL--</t>
  </si>
  <si>
    <t>mmdlocal_764</t>
  </si>
  <si>
    <t>KKLKYVEALYDYEAQSDDDAEHSMAEGDRFVLVKEDGGWMEVESAGGRTKSVPANYVQEV--</t>
  </si>
  <si>
    <t>mmdlocal_765</t>
  </si>
  <si>
    <t>DIMYFARAMYAYTAAIDDPEELSFGKGEVLSIIRLQGKWWEAEMATGRTGLVPSNYMQLI--</t>
  </si>
  <si>
    <t>mmdlocal_766</t>
  </si>
  <si>
    <t>YATLFCRALYDYEAQDDDASALSFRKDDIIEVLTQQPGWWDGLLAGEERGWFPSNYVTIISD</t>
  </si>
  <si>
    <t>mmdlocal_767</t>
  </si>
  <si>
    <t>EYTYRARALWSYNANPDDANEISFSKHEIVEVSDETGSWWTGRCAGGQTGIFPSNHVELIDD</t>
  </si>
  <si>
    <t>mmdlocal_768</t>
  </si>
  <si>
    <t>NFPYTVKALYSWGAEDDDDREISFEQGDILEVSNIEGRWWMAKRANGVVGIIPSNYVQLIDD</t>
  </si>
  <si>
    <t>mmdlocal_769</t>
  </si>
  <si>
    <t>NFPYKAKALYSYNANEDDANDISFSKGEILEVSDIKGRWWKAKRANGDTGIFPSNYVELIDD</t>
  </si>
  <si>
    <t>mmdlocal_770</t>
  </si>
  <si>
    <t>SAQYKAKVLYNYTADDDDPNEISFAKGEDMDIIDKQGKWWQAKKADGTVGIAPSNYLQII--</t>
  </si>
  <si>
    <t>mmdlocal_771</t>
  </si>
  <si>
    <t>KFPQRAEALYSWGAESDDDREWSFAEGDLMEILNKQGSWWQAKKADGVVGLVPSNYVQVV--</t>
  </si>
  <si>
    <t>mmdlocal_772</t>
  </si>
  <si>
    <t>NFPYWAKAIYSYNGDEDDKYDLSFMQGEILEVSDIKGRWWKAKRARGDTGIFPSNYVELIDD</t>
  </si>
  <si>
    <t>mmdlocal_773</t>
  </si>
  <si>
    <t>KFPCWVKAIYSWGAESDDARDIGFIEGDLLECLNAGGSWWMAKKARRMMGLAPSNFVQVL-D</t>
  </si>
  <si>
    <t>mmdlocal_774</t>
  </si>
  <si>
    <t>KAQYKAQVLYNYTAQSDDPNELSVAVGDDMIIIDKNGEWWQAKKADGVVGIAPSNYIQIT-S</t>
  </si>
  <si>
    <t>mmdlocal_775</t>
  </si>
  <si>
    <t>KKQYKAKALYNYTADSDDPNEVSFAEGDEVEIIDKNGKWWQVRKADGVVGIAPSNYLQIV-D</t>
  </si>
  <si>
    <t>mmdlocal_776</t>
  </si>
  <si>
    <t>KFPCWCKAVYSWGGETDDKRDLGFVEGDLIECLNAGGSWWMGRLARRVVGLFPSNFVQVLDD</t>
  </si>
  <si>
    <t>mmdlocal_777</t>
  </si>
  <si>
    <t>KFPCWAKAIYSWGAESDDAREISFTEGDLLEILNAGGSWWQAKKADGMMGLAPSNYLQVL--</t>
  </si>
  <si>
    <t>mmdlocal_778</t>
  </si>
  <si>
    <t>TYGYKAEALFPYTANDDDPNELSFGKGEILEIVDNSGKWWQARRADGEVGIVPSNYLRLL--</t>
  </si>
  <si>
    <t>mmdlocal_779</t>
  </si>
  <si>
    <t>KKQKRGQALYDYTAQSDDDNEVSMAVGDRMEIIDKNGEWWQVRRADGVVGIVPSNYIQIV-S</t>
  </si>
  <si>
    <t>mmdlocal_780</t>
  </si>
  <si>
    <t>RFPCWVRAVYSYGGEEDDKRDLGFMEGELIECLDAGDSWWMGKLARRAIGLFPSNFVELLDD</t>
  </si>
  <si>
    <t>mmdlocal_781</t>
  </si>
  <si>
    <t>TFRYKAKALYSYDANPDDINEISFSKDEILEVDDIDGKWWQARRANGQTGICPSNYVELLD-</t>
  </si>
  <si>
    <t>mmdlocal_782</t>
  </si>
  <si>
    <t>FTQYKAKALYNYTADSDDPNELSFAKGDEVDIIDKNGKWWQTRKADGVVGIAPSNYLQIV-S</t>
  </si>
  <si>
    <t>mmdlocal_783</t>
  </si>
  <si>
    <t>EYPYRAKAIYSYGAEDDDANEISFTKGDILEISDVSGRWWQAKKADGTIGIAPSNYLQLL--</t>
  </si>
  <si>
    <t>mmdlocal_784</t>
  </si>
  <si>
    <t>ITTFRCRALYDYQASDDDASSLSFRKNDIIEVLSKLEGWWDGLLAGEERGWFPSNYVMVISE</t>
  </si>
  <si>
    <t>mmdlocal_785</t>
  </si>
  <si>
    <t>DYGYKARAIYSYTANIDDAEEISFSKGEILDVVDNSGRWWQARAATGETGLVPSNYMQLL--</t>
  </si>
  <si>
    <t>mmdlocal_786</t>
  </si>
  <si>
    <t>SAQYKAKALYNYTADDDDPNEISFAKGEIMEIVDKQGKWWQAKKADGTVGIAPSNYLQII--</t>
  </si>
  <si>
    <t>mmdlocal_787</t>
  </si>
  <si>
    <t>GYQYRAKALYNYTADDDDPNEISFAKGEVLDILDKQGKWWQARKADGSVGIAPSNYLQII--</t>
  </si>
  <si>
    <t>mmdlocal_788</t>
  </si>
  <si>
    <t>EFPYRAKALYSYQADDDDPNEISFEKGEILEVSDIEGKWWQAKRANGEVGIAPSNYLQLI--</t>
  </si>
  <si>
    <t>mmdlocal_789</t>
  </si>
  <si>
    <t>TFRYKAKALYSYKADDDDPNEISFQKDEILEVVDKHGKWWQARKANGTVGIIPSNYVKLLS-</t>
  </si>
  <si>
    <t>mmdlocal_790</t>
  </si>
  <si>
    <t>EFPCWAKAIYSWGAESDDAREIGFTEGDLLECLNAGGRWWQAKKADGMMGIAPSNFLQLL--</t>
  </si>
  <si>
    <t>mmdlocal_791</t>
  </si>
  <si>
    <t>EFPYKAKAIYSYDANPDDANEISFDKHEILEVSDISGRWWQARRANGETGICPSNYVILL--</t>
  </si>
  <si>
    <t>mmdlocal_792</t>
  </si>
  <si>
    <t>ITTFRCRALYDYQVSDDDASSLSFRKNDIIEVLSKLNGWWDGLLAGEQRGWFPSNYVEVISE</t>
  </si>
  <si>
    <t>mmdlocal_793</t>
  </si>
  <si>
    <t>NFPYRAKALYSYQADDDDPNEISFEKGEILEVLDKKGKWWQAKRADGSVGIAPSNYLQLI--</t>
  </si>
  <si>
    <t>mmdlocal_794</t>
  </si>
  <si>
    <t>KFLYRAEALYNYTAESDDDREWSMAKGDRMEILNKQGKWWQAKKADGVVGIAPSNYLQIV--</t>
  </si>
  <si>
    <t>mmdlocal_795</t>
  </si>
  <si>
    <t>EYPYRAKALYSYEADDDDPNEISFTKGEVLDISDKQGKWWQAKKADGTTGIAPSNYLQII--</t>
  </si>
  <si>
    <t>mmdlocal_796</t>
  </si>
  <si>
    <t>DSPARAKALYDYSPDDDDPEEVSFAKGDTLDVLDNSGKWWEVRKACGSTGIAPSNYLQLV--</t>
  </si>
  <si>
    <t>mmdlocal_797</t>
  </si>
  <si>
    <t>VEPVQATALYSYEATNDDPDELSFGEGDVLTIVDRSEDWWRAERADGLVSAVPAAYLEVLEG</t>
  </si>
  <si>
    <t>mmdlocal_798</t>
  </si>
  <si>
    <t>EFPYWAKAIYSYEAEDDDAYEISFMQGEILEVSDVGGRWWMAKKANGDTGIAPSNYVQLLDD</t>
  </si>
  <si>
    <t>mmdlocal_799</t>
  </si>
  <si>
    <t>EYPYKARALYSYDANPDDASAISFSKDEIIEVLDVSGGWWQALLAGEERGIFPSNYVILI--</t>
  </si>
  <si>
    <t>mmdlocal_800</t>
  </si>
  <si>
    <t>NFPYTAKALYSYQADPDDAYEISFEQGEILEVSDIEGRWWKAKRANGQTGIIPSNYVELID-</t>
  </si>
  <si>
    <t>mmdlocal_801</t>
  </si>
  <si>
    <t>EYPYKAKAIYSYEANPDDPNEISFTKGEVLDISDVSGKWWQAKKADGETGIAPSNYLILL--</t>
  </si>
  <si>
    <t>mmdlocal_802</t>
  </si>
  <si>
    <t>KFPYTAKALYSWGAEDDDDREISFEEGDLLEILNAGGRWWMAKKADGVVGIAPSNYVQVI--</t>
  </si>
  <si>
    <t>mmdlocal_803</t>
  </si>
  <si>
    <t>GYQYRAKALYNYTADDDDPNEISFAKGEILDILDKNGKWWQARKADGTVGIAPSNYLQIV--</t>
  </si>
  <si>
    <t>mmdlocal_804</t>
  </si>
  <si>
    <t>PILHFARAMYSYTAAIDDPEELGFGKGDVLSVIRLQDGWWEAEAANGRTGLVPSNYLQII--</t>
  </si>
  <si>
    <t>mmdlocal_805</t>
  </si>
  <si>
    <t>DYGYFARAMYSYTANIDDPEELGFSKGEVLDVIRLQGGWWQAEAATGETGLVPSNYMQIL--</t>
  </si>
  <si>
    <t>mmdlocal_806</t>
  </si>
  <si>
    <t>PPAYKAKALYAYTADDDDPNELSFNKGEILDILDKSGKWWEARKADGTTGIAPSNYLQLV--</t>
  </si>
  <si>
    <t>mmdlocal_807</t>
  </si>
  <si>
    <t>NFPYWAKAIYSYGAEDDDAYDISFEQGEILEVSDAGGRWWMAKKANGQTGIIPSNYVQLIDD</t>
  </si>
  <si>
    <t>mmdlocal_808</t>
  </si>
  <si>
    <t>EYAYRAKALYAYQADDDDPNEISFAKGEILEIADNSGKWWQARKADGSVGIAPSNYLQLI--</t>
  </si>
  <si>
    <t>mmdlocal_809</t>
  </si>
  <si>
    <t>KFLYRVEALYSYTAEDDDDREWSMAQGERLEVLNKDGKWWQAKKADGSVGIVPSNYVQIV--</t>
  </si>
  <si>
    <t>mmdlocal_810</t>
  </si>
  <si>
    <t>KKQKKGEALYDFTAQSDDDDEVSMAEGDEVVIIDQTKEWWMVERAGGKVKSVPSSYIQIVGS</t>
  </si>
  <si>
    <t>mmdlocal_811</t>
  </si>
  <si>
    <t>EYPQRAKAIYSYEANPDDANEISFSKHEILEVSDVSGRWWQGRCARGETGIAPSNHLILLD-</t>
  </si>
  <si>
    <t>mmdlocal_812</t>
  </si>
  <si>
    <t>DYGLFARAIYSYTANPDDAEEIGFSKHEILEVIRLSDGWWQARKATGETGLAPSNYLIIL--</t>
  </si>
  <si>
    <t>mmdlocal_813</t>
  </si>
  <si>
    <t>DIMQFSRAMYSYQAQIDDPEELSFGKGDILAVLRLQDGWWEAEAAGGRCGLVPSNYLQAI--</t>
  </si>
  <si>
    <t>mmdlocal_814</t>
  </si>
  <si>
    <t>KFLYRAQALYEYGAESDDPNEISFAVGDIMEILNKQGKWWQAKKADGVVGIAPSNYLQIV--</t>
  </si>
  <si>
    <t>mmdlocal_815</t>
  </si>
  <si>
    <t>EFPYRAKAIYSWGAEDDDAREISFTKGDVLEILNVQGRWWQAKKADGTVGIAPSNYLQLL--</t>
  </si>
  <si>
    <t>mmdlocal_816</t>
  </si>
  <si>
    <t>KKLQYVEALYEYEARSDDDMEWSMAEGDRFVLLNRDGGWWWADRAGGVTKSVPANYIQEV--</t>
  </si>
  <si>
    <t>mmdlocal_817</t>
  </si>
  <si>
    <t>DPGYKARAMYAYTAADDDPNELSFGKGEVLNIIDNSGKWWEAEMADGRTGIVPSNYMQLL--</t>
  </si>
  <si>
    <t>mmdlocal_818</t>
  </si>
  <si>
    <t>EYTQRARALWAYNANPDDANELSFSKHEIVEVSDETGSWWTGRCARGQTGLFPSNHVELIDD</t>
  </si>
  <si>
    <t>mmdlocal_819</t>
  </si>
  <si>
    <t>VQPVKAKALYAYAAGNDDADELSFNEGDILSIIDKSDEWWKAERADGVVLIVPAAYLELVEG</t>
  </si>
  <si>
    <t>mmdlocal_820</t>
  </si>
  <si>
    <t>NFPYTAKAIYSYEADPDDAYEISFEQGEILEVSDIEGRWWKAKRANGETGIIPSNYVELIDD</t>
  </si>
  <si>
    <t>mmdlocal_821</t>
  </si>
  <si>
    <t>EFPYRAKAIYSYEAEDDDANEISFTKGEVLEISDVQGRWWQAKKADGETGIAPSNYLQLL--</t>
  </si>
  <si>
    <t>mmdlocal_822</t>
  </si>
  <si>
    <t>NFPYRAKALYSYTADDDDDNEISFEQGEILEVLDKEGKWWQAKKADGSVGIAPSNYLQII--</t>
  </si>
  <si>
    <t>mmdlocal_823</t>
  </si>
  <si>
    <t>KFLYRAKALYNYGADDDDPNEISFAKGEIMEILDKQGKWWQAKKADGTVGIAPSNYLQII--</t>
  </si>
  <si>
    <t>mmdlocal_824</t>
  </si>
  <si>
    <t>TPAYKAKALYAYTADDDDPNELSFNKGEILDIIDKSGKWWEAERADGITGIAPSNYLQLV--</t>
  </si>
  <si>
    <t>mmdlocal_825</t>
  </si>
  <si>
    <t>ITTFRARALYDYNAQDDDASELSFSKNEIIEVLDESDGWWDGLCAGEERGLFPSNYVEVISD</t>
  </si>
  <si>
    <t>mmdlocal_826</t>
  </si>
  <si>
    <t>LQAVAAKALYSYEGSTDDPEELPFAEGDILTVVDRSEDWWKAEQAGGVIFLVPAAYLEVADA</t>
  </si>
  <si>
    <t>mmdlocal_827</t>
  </si>
  <si>
    <t>SFPCWAKAIYSWGAEDDDARDIGFEEGDLLECLNAGGRWWMAKKANGVVGIAPSNFVQLLDD</t>
  </si>
  <si>
    <t>mmdlocal_828</t>
  </si>
  <si>
    <t>KFPCRAQALYSWGAESDDDREISFAEGDLMEILNAQGSWWQAKKADGVMGLVPSNYVQVI--</t>
  </si>
  <si>
    <t>mmdlocal_829</t>
  </si>
  <si>
    <t>KFLYKAQALYSYGAEDDDPNEISFAVGDIMEILDKQGKWWQAKKADGTVGIAPSNYLQII--</t>
  </si>
  <si>
    <t>mmdlocal_830</t>
  </si>
  <si>
    <t>NFPYKAKALYSYDANPDDINEISFSKGEILEVDDIDGRWWKAKRANGQTGIIPSNYVELIDT</t>
  </si>
  <si>
    <t>mmdlocal_831</t>
  </si>
  <si>
    <t>DFGYKSRALYSYDAQIDDPEELSFRKGEILEVLDMQGKWWQARRANGERGICPSNYVKLI--</t>
  </si>
  <si>
    <t>mmdlocal_832</t>
  </si>
  <si>
    <t>EYPYRARALYSYDANPDDANEISFSKHEIIEVSDVSGGWWQGLLATEETGIFPSNYVILI--</t>
  </si>
  <si>
    <t>mmdlocal_833</t>
  </si>
  <si>
    <t>EFPYKAKALYSYQANPDDANEISFEKGEILEVSDIDGRWWQARRANGQTGIIPSNYVKLID-</t>
  </si>
  <si>
    <t>mmdlocal_834</t>
  </si>
  <si>
    <t>EFPYRAKAIYSYEANPDDANEISFSQHEILEVSDVSGRWWKAKKANGDTGIAPSNYLILLDD</t>
  </si>
  <si>
    <t>mmdlocal_835</t>
  </si>
  <si>
    <t>RFPCWVKAIYSYGGEEDDKRDLSFMEGELIECLDAGGRWWMGKLARRATGLFPSNFVELIDD</t>
  </si>
  <si>
    <t>mmdlocal_836</t>
  </si>
  <si>
    <t>RQPVWARAVWAYNGREDDPNDLSFSAGELIEIVDETNDWWTGKCARGKQGLFPSNHVELIAA</t>
  </si>
  <si>
    <t>mmdlocal_837</t>
  </si>
  <si>
    <t>EYPYKAKAIYSYDANPDDANEISFSKHEILEVDDVDGRWWQARRANGQTGICPSNYVELLD-</t>
  </si>
  <si>
    <t>mmdlocal_838</t>
  </si>
  <si>
    <t>EYPYRARALYSYDANPDDANEISFSKHEILEVSDVSGRWWQARCAGGETGIFPSNYVELID-</t>
  </si>
  <si>
    <t>mmdlocal_839</t>
  </si>
  <si>
    <t>PPVLRAKALYAYTPDDDDPNEVSFAKGEILEVLDNSGKWWQVRKADGSTGIAPSNYLQLI--</t>
  </si>
  <si>
    <t>mmdlocal_840</t>
  </si>
  <si>
    <t>RYPCWAKAIYSYEGNPDDANDISFIEHDILECSDVSGRWWQGKKARRDIGIAPSNFLILL-D</t>
  </si>
  <si>
    <t>mmdlocal_841</t>
  </si>
  <si>
    <t>DYGYFARAIYSYEANPDDAEEISFSKHEILEVSDVSGRWWQARKATGETGLAPSNYLIIL--</t>
  </si>
  <si>
    <t>mmdlocal_842</t>
  </si>
  <si>
    <t>EFPYRAKALYSYGAEDDDANEISFEKGEVLEISDVQGRWWQAKKADGETGIAPSNYLQLI--</t>
  </si>
  <si>
    <t>mmdlocal_843</t>
  </si>
  <si>
    <t>DYGYKARAIYSYEANPDDAEEISFSKHEILEVSDVSGGWWQARAATGETGIAPSNYLILL--</t>
  </si>
  <si>
    <t>mmdlocal_844</t>
  </si>
  <si>
    <t>DQPVKAKALYAYSGGNDDADELSFAEGDILDVVDRSDDWWKVEKAGGVVLIVPAAYLELVDD</t>
  </si>
  <si>
    <t>mmdlocal_845</t>
  </si>
  <si>
    <t>DYGYKARAMYAYTAAIDDPEELSFSKGEVLDIIDNSGKWWEAERANGRTGIVPSNYMQLL--</t>
  </si>
  <si>
    <t>mmdlocal_846</t>
  </si>
  <si>
    <t>EFPYRAKAIYSYEAEDDDAYEISFEQGEILEVSDVSGRWWQAKKANGETGIAPSNYLILL--</t>
  </si>
  <si>
    <t>mmdlocal_847</t>
  </si>
  <si>
    <t>EYPYRAKAIYSYNANPDDANEISFSKHEILEVSDVSGRWWQARCARGDTGIAPSNHVELLD-</t>
  </si>
  <si>
    <t>mmdlocal_848</t>
  </si>
  <si>
    <t>EPALRAKALYAYTADDDDPNEVSFAKGEILEILDNTGKWWQARKADGSTGIAPSNYLQII--</t>
  </si>
  <si>
    <t>mmdlocal_849</t>
  </si>
  <si>
    <t>EYPCRAKAIYSWGAESDDAREISFTKHDILEISNVSGRWWQAKKADGMMGIAPSNYLIVL--</t>
  </si>
  <si>
    <t>mmdlocal_850</t>
  </si>
  <si>
    <t>VQAYKAKALYAYTADDDDPNELSFNKGEILDIIDKQGKWWKAERADGIVGIAPSNYLQIV--</t>
  </si>
  <si>
    <t>mmdlocal_851</t>
  </si>
  <si>
    <t>TFRYKAKALYSYDANPDDINEISFSKDEILEVDDIDGKWWQARCANGQTGIFPSNYVELIDD</t>
  </si>
  <si>
    <t>mmdlocal_852</t>
  </si>
  <si>
    <t>TRRSRAQALFDYTARDDDPNELSFKKGEILEILDDSGKWWRARKADGTTGIVPSNYLRRLSS</t>
  </si>
  <si>
    <t>mmdlocal_853</t>
  </si>
  <si>
    <t>KKQKRAQALYDYTAQSDDDNEVSVAVGDEVEIIDKNGEWWQVRRADGVVGIAPSNYIQIV-S</t>
  </si>
  <si>
    <t>mmdlocal_854</t>
  </si>
  <si>
    <t>YAPLKCRALYSYDAQDDDASALSFSKDDIIEVLTQQPGWWDGLLAGEERGWFPSNYVKIISE</t>
  </si>
  <si>
    <t>mmdlocal_855</t>
  </si>
  <si>
    <t>VQATKAKALYAYTADNDDPNELSFNEGDILDIVDKSGKWWKTRKADGVVGIAPANYLQIVE-</t>
  </si>
  <si>
    <t>mmdlocal_856</t>
  </si>
  <si>
    <t>RYPQRARAVYSYEGQEDDPNDLSFSAHEIVEIVDATDSWWTGKCARGATGLFPSNHVELLDD</t>
  </si>
  <si>
    <t>mmdlocal_857</t>
  </si>
  <si>
    <t>IYTFRARALYSYEANPDDASELSFSKHEIIEVLDVSGGWWDGLLAGEERGLFPSNYVIVI--</t>
  </si>
  <si>
    <t>mmdlocal_858</t>
  </si>
  <si>
    <t>PTVARARALYRYQASDDDNRDLSFEKDDIIAVLSYMNDWWMGLNAGEQEGIFPRNYVLVESE</t>
  </si>
  <si>
    <t>mmdlocal_859</t>
  </si>
  <si>
    <t>NFPCTVKALYSWGAETDDDRDLGFEEGDLLECLNAGGRWWMAKRARGVVGIIPSNFVQLIDD</t>
  </si>
  <si>
    <t>mmdlocal_860</t>
  </si>
  <si>
    <t>KFHQYVQALYEYGAQSDDDMEWTVAEGDLMIILNRQKEWWNAKRADGVMGLVPSNYIVVT--</t>
  </si>
  <si>
    <t>mmdlocal_861</t>
  </si>
  <si>
    <t>DYAYKARALYAYTADDDDPNELSFTKGEVLDIIDNSGKWWQARKADGTTGIVPSNYLQLI--</t>
  </si>
  <si>
    <t>mmdlocal_862</t>
  </si>
  <si>
    <t>KFPCWVRAVYSWGAESDDDRDLGFTEGDLMECLNAGGSWWQGKKADRMMGLAPSNFVVVL--</t>
  </si>
  <si>
    <t>mmdlocal_863</t>
  </si>
  <si>
    <t>KALYKAQALYEYGAQSDDPNEISFAVGDIMEILDKQGKWWQAKKADGVVGIAPSNYIQII--</t>
  </si>
  <si>
    <t>mmdlocal_864</t>
  </si>
  <si>
    <t>TPTFKARALYDYNAQDDDASELSFSKNEIIEVLSEDDGWWDGLCAGEQRGLFPSNYVEVISE</t>
  </si>
  <si>
    <t>mmdlocal_865</t>
  </si>
  <si>
    <t>DYGYKAKAIYAYQANPDDANEISFTKGEVLDISDNSGRWWQARKATGETGIAPSNYMILL--</t>
  </si>
  <si>
    <t>mmdlocal_866</t>
  </si>
  <si>
    <t>NFPYTAKALYSWGAEDDDDREISFEQGDILEVSNAEGRWWMAKKADGVVGIIPSNYVQLI--</t>
  </si>
  <si>
    <t>mmdlocal_867</t>
  </si>
  <si>
    <t>DYGYKARALYSYDAQPDDAEEISFSKGEILEVLDMQGGWWQARAAGGERGLVPSNYLKLL--</t>
  </si>
  <si>
    <t>mmdlocal_868</t>
  </si>
  <si>
    <t>KKQKYGEALYDYTAQSDDDDEVSMAEGDRVVIIDRTKEWWQVERAGGVVKSVPSSYIQIVGS</t>
  </si>
  <si>
    <t>mmdlocal_869</t>
  </si>
  <si>
    <t>DYGYKARAMYAYTAAIDDPEELSFSKGEVLDIIRNSGKWWEAEAATGRTGLVPSNYMQLI--</t>
  </si>
  <si>
    <t>mmdlocal_870</t>
  </si>
  <si>
    <t>DYGYKAKALYAYQANPDDPNEISFTKGEVLDIVDNSGKWWQARKADGETGIAPSNYLQLL--</t>
  </si>
  <si>
    <t>mmdlocal_871</t>
  </si>
  <si>
    <t>YPSLFCRALYDYEAQIDDASALSFRKGDIIEVLSQQPGWWDALLAGDERGWFPSNYVTIISE</t>
  </si>
  <si>
    <t>mmdlocal_872</t>
  </si>
  <si>
    <t>ITTFFCRALYDYQAQDDDASALSFRKNDIIEVLSKQDGWWDGLLAGEERGWFPSNYVTVISE</t>
  </si>
  <si>
    <t>mmdlocal_873</t>
  </si>
  <si>
    <t>TFRYKAKALYSYKADDDDPNEISFQKDEILEIADKDGKWWQARRANGTVGICPSNYFKLLS-</t>
  </si>
  <si>
    <t>mmdlocal_874</t>
  </si>
  <si>
    <t>EYAYKARALYAYQADDDDPNEISFAKGEVLDIADNKGKWWQARKADGSTGIAPSNYLQLI--</t>
  </si>
  <si>
    <t>mmdlocal_875</t>
  </si>
  <si>
    <t>DYGYKARALYAYQANPDDANEISFSKGEVLDISDNSGKWWQARRANGETGIVPSNYMQLL--</t>
  </si>
  <si>
    <t>mmdlocal_876</t>
  </si>
  <si>
    <t>TFRYKARALWSYDANPDDINEISFSKDEILEVDDEDGKWWQARRANGQIGIFPSNYVELIDE</t>
  </si>
  <si>
    <t>mmdlocal_877</t>
  </si>
  <si>
    <t>PYAYKARALYAYTADDDDPNELSFTKGEVLDIIDKQGKWWQARKADGTTGIAPSNYLQLI--</t>
  </si>
  <si>
    <t>mmdlocal_878</t>
  </si>
  <si>
    <t>EFPCWAKAIYSWGAESDDAREIGFTEHDLLECLNVSGRWWQGKKARRMMGLAPSNFLIVL--</t>
  </si>
  <si>
    <t>mmdlocal_879</t>
  </si>
  <si>
    <t>DYGYKARALYAYQADDDDPNELSFAKGEVLDIVDNSGKWWQARRADGETGIVPSNYMQLL--</t>
  </si>
  <si>
    <t>mmdlocal_880</t>
  </si>
  <si>
    <t>DYGYKSRALYSYDAQIDDAEEISFSKGEILEVLDMQGGWWQARAANGERGLVPSNYMKLL--</t>
  </si>
  <si>
    <t>mmdlocal_881</t>
  </si>
  <si>
    <t>KKLKYVEALYDYTARSDDDAEHSMAEGERFVLIKEDGGWKEVEKAGGVTKSVPANYVQEV--</t>
  </si>
  <si>
    <t>mmdlocal_882</t>
  </si>
  <si>
    <t>TYRYRARALHPYKASDDDPNELSFGKGEILEIVDMHGKWWQARKADGRVGIVPSNYFRLL--</t>
  </si>
  <si>
    <t>mmdlocal_883</t>
  </si>
  <si>
    <t>KAQYRAQALYNYTAQSDDPNEVSFAVGDIMEILDKNGKWWQVKKADGVVGIAPSNYLQIV--</t>
  </si>
  <si>
    <t>mmdlocal_884</t>
  </si>
  <si>
    <t>FTTFKCRALYDYNASDDDSSSLSFRKNDIIEVLSKQNGWWDGLLAGEQRGWFPSNYVEVISE</t>
  </si>
  <si>
    <t>mmdlocal_885</t>
  </si>
  <si>
    <t>NFPYRAKALYSYEADDDDAYEISFEQGEILEISDIQGRWWQAKKADGETGIAPSNYLQLI--</t>
  </si>
  <si>
    <t>mmdlocal_886</t>
  </si>
  <si>
    <t>YYRYKARALYSYDAQPDDASAISFSKDEILEVLDIQPGWWDALAAGGERGICPSNYVKLIS-</t>
  </si>
  <si>
    <t>mmdlocal_887</t>
  </si>
  <si>
    <t>KFLYRAKALYNYGAEDDDPNEISFAVGDIMEILDKQGKWWQAKKADGVVGIAPSNYLQIV--</t>
  </si>
  <si>
    <t>mmdlocal_888</t>
  </si>
  <si>
    <t>EYPYRAKALYSYQADDDDPNEISFAKGEILEIADNKGKWWQARRADGEVGIAPSNYLQLI--</t>
  </si>
  <si>
    <t>mmdlocal_889</t>
  </si>
  <si>
    <t>DYGYKARALYSYQAQIDDPEEISFSKGEILEVVDNSGKWWQARAANGETGIVPSNYMQLL--</t>
  </si>
  <si>
    <t>mmdlocal_890</t>
  </si>
  <si>
    <t>KFLYRAKALYSYTAEDDDPNEISFAKGDILEILDKQGKWWQAKKADGSVGIAPSNYLQII--</t>
  </si>
  <si>
    <t>mmdlocal_891</t>
  </si>
  <si>
    <t>EFPYRAKAIYSWGAEDDDAREISFTKGDVLEISNVSGRWWQAKKANGMTGIAPSNYLILL--</t>
  </si>
  <si>
    <t>mmdlocal_892</t>
  </si>
  <si>
    <t>NFPYRAKALYSYGADDDDPNEISFEQGEVLEISDKQGRWWQAKKADGSVGIAPSNYLQLI--</t>
  </si>
  <si>
    <t>mmdlocal_893</t>
  </si>
  <si>
    <t>DYGYKARALYAYTADDDDPNELSFGKGEVLDIVDNSGKWWQARRADGRTGIVPSNYMQLL--</t>
  </si>
  <si>
    <t>mmdlocal_894</t>
  </si>
  <si>
    <t>KKLYRAEALYNYTAESDDPNEWSMAKGDRMEILDKNGKWWQAKKADGVVGIAPSNYLQIV--</t>
  </si>
  <si>
    <t>mmdlocal_895</t>
  </si>
  <si>
    <t>FTQTKAKALYDFTAQSDDPDEVSVAAGDEVGIIDKNKEWWQVRRANGVVGIAPSAYLEIVGS</t>
  </si>
  <si>
    <t>mmdlocal_896</t>
  </si>
  <si>
    <t>PPQLRAKALYNYTADDDDPNEVSFAKGEILEILDKTGKWWQVRKADGSTGIAPSNYLQIV--</t>
  </si>
  <si>
    <t>mmdlocal_897</t>
  </si>
  <si>
    <t>KFLQYVEALYEYTAESDDDREWSMAEGDRFELLNKDGGWWMAKKADGVVKIVPSNYVQEV--</t>
  </si>
  <si>
    <t>mmdlocal_898</t>
  </si>
  <si>
    <t>RFPCWVKAIYSWGGESDDKRDIGFMEGDLLECLNAGGRWWMGKLARRAIGLFPSNFVELLDD</t>
  </si>
  <si>
    <t>mmdlocal_899</t>
  </si>
  <si>
    <t>PPVRRAKALYDYKADDDDPNEISFKKGEILEVLDSSGKWWQVRKADGTTGIAPSNFLVLLS-</t>
  </si>
  <si>
    <t>mmdlocal_900</t>
  </si>
  <si>
    <t>EFPYKAKALYSYQANDDDANEISFAKGEILEVSDIDGRWWQARRANGETGICPSNYVKLI--</t>
  </si>
  <si>
    <t>mmdlocal_901</t>
  </si>
  <si>
    <t>DYGYKARAMYAYQANIDDPEELSFGKGEVLNIIRNSGKWWEAEAANGRTGLVPSNYMQLL--</t>
  </si>
  <si>
    <t>mmdlocal_902</t>
  </si>
  <si>
    <t>EYRYKAKALYSYQANPDDANEISFAKDEILDVDDISGKWWQARRANGEVGICPSNYLKLL--</t>
  </si>
  <si>
    <t>mmdlocal_903</t>
  </si>
  <si>
    <t>NFPYRAKALYSYQADDDDAYEISFEQGEILEVSDIQGRWWQAKKANGETGIAPSNYLQLI--</t>
  </si>
  <si>
    <t>mmdlocal_904</t>
  </si>
  <si>
    <t>DPGYKARAMYPYQAAIDDPEELSFGKGEVLNIIDNSGKWWEAEMANGRTGLVPSNYLQLL--</t>
  </si>
  <si>
    <t>mmdlocal_905</t>
  </si>
  <si>
    <t>KKQKKAKALYDYTAQSDDPDEVSFAEGDEVVIIDKNGEWWQVRRANGVVGIAPSSYLQIVGS</t>
  </si>
  <si>
    <t>mmdlocal_906</t>
  </si>
  <si>
    <t>DYGYKSRALYSYTAQIDDAEEISFSKGEILEVLRLQGGWWQARAAGGETGLVPSNYMQIL--</t>
  </si>
  <si>
    <t>mmdlocal_907</t>
  </si>
  <si>
    <t>SFPCWVKAIYSWGAETDDDRDIGFEEGDLLECLNAGGRWWMAKKANGVVGIIPSNFVQLL-D</t>
  </si>
  <si>
    <t>mmdlocal_908</t>
  </si>
  <si>
    <t>EFVYKAKALYSYKADDDDPNEISFAKGEILEVADIEGKWWQARRANGEVGIAPSNYLQLI--</t>
  </si>
  <si>
    <t>mmdlocal_909</t>
  </si>
  <si>
    <t>FKPAKAKALYDYTAASDDPNELSFAEGDILDIVDKNGKWWQVRKADGVVLIAPASYLQIVED</t>
  </si>
  <si>
    <t>mmdlocal_910</t>
  </si>
  <si>
    <t>SAQYKAKVLYNYTADSDDPNELSFAVGDDVIIIDKNKKWWQTRKADGTVGIAPSNYLQIV-S</t>
  </si>
  <si>
    <t>mmdlocal_911</t>
  </si>
  <si>
    <t>TPRYKARALYSYDAQPDDASAISFVKDEIIEVDSIQPGWWDALLAGEERGIFPSNYVKLISE</t>
  </si>
  <si>
    <t>mmdlocal_912</t>
  </si>
  <si>
    <t>NFPYKAKAIYSYNANEDDANDISFSKGEILEVDDITGRWWTAKRANGDTGIFPSNHVELIDT</t>
  </si>
  <si>
    <t>mmdlocal_913</t>
  </si>
  <si>
    <t>KALQKAQVLYEYGAQSDDDNEISVAVGDDMEILDKQGEWWQAKKADGTVGLVPSNYIQII--</t>
  </si>
  <si>
    <t>mmdlocal_914</t>
  </si>
  <si>
    <t>EYPCWAKAIYSWEGEPDDARDIGFIEHDVLECSNVSGRWWMGKKARRDTGIAPSNFLILL-D</t>
  </si>
  <si>
    <t>mmdlocal_915</t>
  </si>
  <si>
    <t>EFPCWAKAIYSWGGESDDKRDIGFIEHDLLECSNVGGRWWMGKKARRDIGIAPSNFLILL-D</t>
  </si>
  <si>
    <t>mmdlocal_916</t>
  </si>
  <si>
    <t>KKLKYVEALYGYTAQSDDDMEHSMAEGERFVLIKEDGGWWEVEKAGGVTKSVPANYVQVV--</t>
  </si>
  <si>
    <t>mmdlocal_917</t>
  </si>
  <si>
    <t>PPVLRAKALYDYRADDDDPNEVSFAKGEIFEVLDNSGKWWQVRKADGSTGIAPSNYLQLI--</t>
  </si>
  <si>
    <t>mmdlocal_918</t>
  </si>
  <si>
    <t>SYMYKAKALYAYGADDDDPNEISFTKGEIMDIVDKQGKWWQAKKADGTIGIAPSNYLQII--</t>
  </si>
  <si>
    <t>mmdlocal_919</t>
  </si>
  <si>
    <t>DQPVKAKALYAYSASNDDPDELSFAEGDILDIVDKSDKWWKVEKADGIVLIAPASYLELVED</t>
  </si>
  <si>
    <t>mmdlocal_920</t>
  </si>
  <si>
    <t>ITTFFCRALYSYQANDDDASALSFHKNDIIEVLTKLDGWWDGLLAGEERGWFPSNYVIIISD</t>
  </si>
  <si>
    <t>mmdlocal_921</t>
  </si>
  <si>
    <t>SKQYRAKALYNYTADDDDPNEVSFAKGDILEILDKNGKWWQVRKADGSVGIAPSNYLQIV--</t>
  </si>
  <si>
    <t>mmdlocal_922</t>
  </si>
  <si>
    <t>TPAYKAEALFPYTADDDDPNELSFGRGEILDIIDKSGKWWEAEMADGRTGIVPSNYLRLL--</t>
  </si>
  <si>
    <t>mmdlocal_923</t>
  </si>
  <si>
    <t>DNGAKATALYDFEAQSDDDDELTVREGDELVVVDRSSDWWKCWNARPKEGVVPASYIELSGS</t>
  </si>
  <si>
    <t>mmdlocal_924</t>
  </si>
  <si>
    <t>EFPYWAKAIYSWGAEDDDAREISFEEGDVLEISNAGGRWWMAKKANGVTGIAPSNYLQLL--</t>
  </si>
  <si>
    <t>mmdlocal_925</t>
  </si>
  <si>
    <t>KFPCKARALYSWGAESDDDREISFTEGDLMEILNAGGSWWQAKKADGMMGLAPSNYVVVL--</t>
  </si>
  <si>
    <t>mmdlocal_926</t>
  </si>
  <si>
    <t>RQPQWARAVWAYNGREDDPNDLSFSAGEIVEIVDETNDWWTGKCARGAQGLFPSNHVEKLDT</t>
  </si>
  <si>
    <t>mmdlocal_927</t>
  </si>
  <si>
    <t>SAQYRAKALYNYTADDDDPNELSFAKGEILEILDKNGKWWQAKKADGVVGIAPSNYLQIV--</t>
  </si>
  <si>
    <t>mmdlocal_928</t>
  </si>
  <si>
    <t>NFPYTVKALYSYGAEDDDDREISFEQGDILEVLNIEGRWWKAKRADGVVGIIPSNYVQLI-D</t>
  </si>
  <si>
    <t>mmdlocal_929</t>
  </si>
  <si>
    <t>YYPYKARALYSYDAQPDDASAISFSKDEILEVLDQQPGWWDALAAGGERGIFPSNYVKII--</t>
  </si>
  <si>
    <t>mmdlocal_930</t>
  </si>
  <si>
    <t>KKQKKAKALYDYTAASDDPEEVSFAEGDEVVVIDKNGEWWQVRKANGVVGIAPSSYLQIVGD</t>
  </si>
  <si>
    <t>mmdlocal_931</t>
  </si>
  <si>
    <t>FTPTKAKALYAYTAGNDDPDELSFNEGDELSIVDKSDEWWKTEKADGVVLIAPAAYLEIVED</t>
  </si>
  <si>
    <t>mmdlocal_932</t>
  </si>
  <si>
    <t>EYRYKARALYSYQANPDDPNEISFAKDEILDIVDISGKWWQARRANGEVGICPSNYLKLL--</t>
  </si>
  <si>
    <t>mmdlocal_933</t>
  </si>
  <si>
    <t>PTVARARALWRYNGSEDDLRDLSFEKDDIIEVYEYTNDWWTGRNARGREGIFPRNYVLVLQE</t>
  </si>
  <si>
    <t>mmdlocal_934</t>
  </si>
  <si>
    <t>EYPYWAKAIYSYEGNPDDANDISFSKHEILEVSDVSGRWWMAKKARGDTGIAPSNYLILLDD</t>
  </si>
  <si>
    <t>mmdlocal_935</t>
  </si>
  <si>
    <t>EYPYRAKALYSYQADDDDPNEISFAKGEVLDISDNSGRWWQARKANGETGIAPSNYLQLL--</t>
  </si>
  <si>
    <t>mmdlocal_936</t>
  </si>
  <si>
    <t>KFPCWVKALYSWGAETDDDRDLGFEEGDLLECLNAGGSWWMAKKADGVVGLIPSNFVQVL-D</t>
  </si>
  <si>
    <t>mmdlocal_937</t>
  </si>
  <si>
    <t>DYGYKARAMYSYTANIDDPEELSFSKGEVLDVIRNSGKWWEAEAATGRTGLVPSNYMQLL--</t>
  </si>
  <si>
    <t>mmdlocal_938</t>
  </si>
  <si>
    <t>EYPYRAKAIYSYEGNEDDANDISFSKHEILEVSDVTGRWWTGKKARGDTGIFPSNHLELLDD</t>
  </si>
  <si>
    <t>mmdlocal_939</t>
  </si>
  <si>
    <t>EYVYKAKALYSYKADDDDPNEISFAKGEILEIADKSGKWWQARRADGEVGIAPSNYLQLI--</t>
  </si>
  <si>
    <t>mmdlocal_940</t>
  </si>
  <si>
    <t>EYGYKAKALYAYQANPDDPNEISFSKGEVLDISDNSGRWWQARKANGETGIAPSNYLQLL--</t>
  </si>
  <si>
    <t>mmdlocal_941</t>
  </si>
  <si>
    <t>EYPYRAKAIYSYEADDDDPNEISFTKGEVLEISDKQGRWWQAKKADGTIGIAPSNYLQII--</t>
  </si>
  <si>
    <t>mmdlocal_942</t>
  </si>
  <si>
    <t>EFPYWAKAIYSYEADPDDAYEISFMQHEILEVSDVEGRWWKAKKANGDTGIIPSNYVELIDD</t>
  </si>
  <si>
    <t>mmdlocal_943</t>
  </si>
  <si>
    <t>TFRYKARALYSYQANDDDPNEISFAKDEILEIADISGKWWQARRANGEVGICPSNYLKLL--</t>
  </si>
  <si>
    <t>mmdlocal_944</t>
  </si>
  <si>
    <t>KKQKKGKALYDYTAQSDDDDEVSVAEGDEVVVIDKNKEWWQVRRANGVVGVAPSSYLQIVGS</t>
  </si>
  <si>
    <t>mmdlocal_945</t>
  </si>
  <si>
    <t>DYGYKARAMYSYTAQIDDPEEISFSKGEILEVLRLQGGWWQARAATGETGLVPSNYMQIL--</t>
  </si>
  <si>
    <t>mmdlocal_946</t>
  </si>
  <si>
    <t>SFPYWAKAIYSWGAEDDDAREISFEQGDLLECSNAGGRWWMAKKANGVTGIAPSNYVQLL-D</t>
  </si>
  <si>
    <t>mmdlocal_947</t>
  </si>
  <si>
    <t>KKLKRVEALYDYTAQSDDDEEVSMAEGDRFVVIDENGGWWEVEKAGGVVKSAPANYLQIVG-</t>
  </si>
  <si>
    <t>mmdlocal_948</t>
  </si>
  <si>
    <t>DYGYKARALYAYQANDDDPNEISFAKGEILDIVDNSGKWWQARRADGETGIVPSNYLQLL--</t>
  </si>
  <si>
    <t>mmdlocal_949</t>
  </si>
  <si>
    <t>TPRYKARALYDYDAQPDDISAISFVKDEIIEVDSEDGGWWDGRLAGEQRGIFPSNYVKVISE</t>
  </si>
  <si>
    <t>mmdlocal_950</t>
  </si>
  <si>
    <t>ITTFFCRALYDYQAQDDDASALSFRKNDIIEVLTKLDGWWDGLLAGEERGWFPSNYVTVISD</t>
  </si>
  <si>
    <t>mmdlocal_951</t>
  </si>
  <si>
    <t>EFPYRAKALYSYGAEDDDANEISFEKGEVLEISDKQGRWWQAKKADGSVGIAPSNYLQLI--</t>
  </si>
  <si>
    <t>mmdlocal_952</t>
  </si>
  <si>
    <t>EFPYKAKAIYSYDANPDDANEISFSKHEILEVSDIDGRWWQARRANGQTGICPSNYVELLD-</t>
  </si>
  <si>
    <t>mmdlocal_953</t>
  </si>
  <si>
    <t>EFPYWAKAIYSYEGEPDDKRDISFMEHEILECSDVGGRWWMGKKARRDTGIFPSNFLILLDD</t>
  </si>
  <si>
    <t>mmdlocal_954</t>
  </si>
  <si>
    <t>ARTQRARALWAYNGREDDPNDLSFSSGEIVEVVDETNDWWTGKCARGRQGLFPSNHVEKIDT</t>
  </si>
  <si>
    <t>mmdlocal_955</t>
  </si>
  <si>
    <t>ARTFRARALWAYNGQEDDPNELSFSSNEIVEVIDETNDWWTGLCAREQQGLFPSNHVEKISD</t>
  </si>
  <si>
    <t>mmdlocal_956</t>
  </si>
  <si>
    <t>EYGYKAKALYSYQADDDDPNEISFAKGEVLDIADNSGKWWQARKANGETGIAPSNYLQLI--</t>
  </si>
  <si>
    <t>mmdlocal_957</t>
  </si>
  <si>
    <t>RFPCWVRAVYSWGGEEDDKRDLGFMEGDLIECLNAGDSWWMGRLARRAIGLFPSNFVELIDD</t>
  </si>
  <si>
    <t>mmdlocal_958</t>
  </si>
  <si>
    <t>RFPCTVKAIYSWGGETDDKRDLGFVEGDLIECLNAGDRWWMGRLARRVVGLFPSNFVELIDD</t>
  </si>
  <si>
    <t>mmdlocal_959</t>
  </si>
  <si>
    <t>FKQTKAKALYDYTAASDDPDELSFAEGDEVVIVDKNDEWWQVRKANGVVLIAPAAYLEIVGD</t>
  </si>
  <si>
    <t>mmdlocal_960</t>
  </si>
  <si>
    <t>VQPVKAKALYAYTAANDDPNELSFNEGDILDIVDKSGKWWKVEKADGIVLIAPASYLELVE-</t>
  </si>
  <si>
    <t>mmdlocal_961</t>
  </si>
  <si>
    <t>TPAYKARALYAYTADDDDPNELSFGKGEVLDIIDNSGKWWEARMADGRTGIVPSNYLQLL--</t>
  </si>
  <si>
    <t>mmdlocal_962</t>
  </si>
  <si>
    <t>EFPYWAKAIYSYEANPDDAYEISFSQHEILEVSDVSGRWWKAKKANGDTGIAPSNYVELLDD</t>
  </si>
  <si>
    <t>mmdlocal_963</t>
  </si>
  <si>
    <t>EYPQRARAIYAYNGNEDDANDLSFSKHEIVEVSDVSGRWWTGRCARGDTGLAPSNHLELLDD</t>
  </si>
  <si>
    <t>mmdlocal_964</t>
  </si>
  <si>
    <t>DYGYKSRAMYSYQAQIDDPEELSFSKGEILNVLRLSGKWWEAEAANGRTGLVPSNYMQLL--</t>
  </si>
  <si>
    <t>mmdlocal_965</t>
  </si>
  <si>
    <t>TFRYKAKALWSYNANEDDINDISFSKGEILEVDDIDGKWWTAKRANGQTGIFPSNYVELIDA</t>
  </si>
  <si>
    <t>mmdlocal_966</t>
  </si>
  <si>
    <t>EYAYRAKALYAYTADDDDPNELSFAKGEILDILDKQGKWWQARKADGTTGIAPSNYLQIV--</t>
  </si>
  <si>
    <t>mmdlocal_967</t>
  </si>
  <si>
    <t>KFPCWCKAVYSWGGETDDDRDLGFVEGDLIECLNAGGSWWMGKLARRMVGLFPSNFVQVLDD</t>
  </si>
  <si>
    <t>mmdlocal_968</t>
  </si>
  <si>
    <t>VQATKAKALYAYTAGNDDPDELSFNEGDILDIIDKSGEWWKTEKADGVVLIAPAAYLEIVE-</t>
  </si>
  <si>
    <t>mmdlocal_969</t>
  </si>
  <si>
    <t>EYPYWAKAIYSYEGNPDDANEISFIKHEILEVSDVSGRWWQGKKARRDTGIAPSNFLILL--</t>
  </si>
  <si>
    <t>mmdlocal_970</t>
  </si>
  <si>
    <t>KFPCTVKALYSWGAETDDDRYLGMEEGDLLECLNAEGRWWMARRARGVTGIIPSNYVQEVDD</t>
  </si>
  <si>
    <t>mmdlocal_971</t>
  </si>
  <si>
    <t>TFRYKARALWSYNANEDDINDISFVKDEIIEVDDEDGKWWTARRANGQIGIFPSNYVELIDE</t>
  </si>
  <si>
    <t>mmdlocal_972</t>
  </si>
  <si>
    <t>EYPCWAKAIYSYEAEPDDANEISFTKHDILECSNVSGRWWQAKKARRMIGIAPSNYLILL--</t>
  </si>
  <si>
    <t>mmdlocal_973</t>
  </si>
  <si>
    <t>EFPCWVKAIYSWGGESDDKRDIGFIEGDLLECLNAGGRWWMGKKARRMIGLFPSNFVILL-D</t>
  </si>
  <si>
    <t>mmdlocal_974</t>
  </si>
  <si>
    <t>KFMQKAQALYSYGAESDDDREISFTVGDIMEILDKQGSWWQAKKADGTMGLAPSNYVVVI--</t>
  </si>
  <si>
    <t>mmdlocal_975</t>
  </si>
  <si>
    <t>DYGYKARALYAYQANIDDPEELSFSKGEILEIVDNSGKWWQARRANGEVGIVPSNYLKLL--</t>
  </si>
  <si>
    <t>mmdlocal_976</t>
  </si>
  <si>
    <t>STQYKAKALYAYTADDDDPNEISFAKGEILDILDKQGKWWQARKADGTVGIAPSNYLQIV--</t>
  </si>
  <si>
    <t>mmdlocal_977</t>
  </si>
  <si>
    <t>SFPYRAKAIYSWGAEDDDAREISFEQGDVLEILNAGGRWWMAKKADGVVGIAPSNYVQLI--</t>
  </si>
  <si>
    <t>mmdlocal_978</t>
  </si>
  <si>
    <t>KFLQYVEALYSYGAESDDDREWSMAEGDRFELLNKDGGWWMAKRADGVVKIVPSNYVQEV--</t>
  </si>
  <si>
    <t>mmdlocal_979</t>
  </si>
  <si>
    <t>EFPYWAKAIYSYEGNEDDANDISFMEHEILEVSDVKGRWWMAKKARGDTGIFPSNYVELLDD</t>
  </si>
  <si>
    <t>mmdlocal_980</t>
  </si>
  <si>
    <t>KAQYKAQALYNYTADDDDPNEISFAKGDIMEILDKQGKWWQAKKADGTVGIAPSNYLQII--</t>
  </si>
  <si>
    <t>mmdlocal_981</t>
  </si>
  <si>
    <t>IYTFRARAIYSYEANPDDASELSFSKHEILEVSDVSDGWWQGLLATEETGLAPSNYLIVL--</t>
  </si>
  <si>
    <t>mmdlocal_982</t>
  </si>
  <si>
    <t>DIGYKSRAMYSYQAQIDDPEELSFSKGEVLNVIRLSGKWWEAEAANGRTGLVPSNYMQLL--</t>
  </si>
  <si>
    <t>mmdlocal_983</t>
  </si>
  <si>
    <t>PPRKQAKALYDYRPDDDDPEELSFKKGEIFDILDDSGKWWEVRKADGSTGIAPSNFLRRLSR</t>
  </si>
  <si>
    <t>mmdlocal_984</t>
  </si>
  <si>
    <t>FTQYKAKALYDYTAGSDDPDELSFAAGDEVGIIDKNKEWWQTRKADGVVGIAPSAYLEIVED</t>
  </si>
  <si>
    <t>mmdlocal_985</t>
  </si>
  <si>
    <t>SAQYKAKALYNYTADDDDPNELSFAKGEILDIIDKNGKWWQAKKADGTVGIAPSNYLQIV--</t>
  </si>
  <si>
    <t>mmdlocal_986</t>
  </si>
  <si>
    <t>KKHKYGQVLYDFVAQSDDDMEWTVAVGDRVVIINRTKEWWNVRRANGVVKSVPSNYIQVTGS</t>
  </si>
  <si>
    <t>Y54I</t>
  </si>
  <si>
    <t>NFIYKAKALYPYDADDDDAYEISFEQNEILQVSDIEGRWWKARRANGETGIIPSNIVQLIDG</t>
  </si>
  <si>
    <t>Null_Allele1</t>
  </si>
  <si>
    <t>*LISAWVWWQAPWPGDCWAPSPCMHHSLRRRCSTASTYYWAAS*CRSRIRESVE</t>
  </si>
  <si>
    <t>A6V</t>
  </si>
  <si>
    <t>NFIYKAKVLYPYDADDDDAYEISFEQNEILQVSDIEGRWWKARRANGETGIIPSNYVQLIDG</t>
  </si>
  <si>
    <t>E19G</t>
  </si>
  <si>
    <t>NFIYKAKALYPYDADDDDAYGISFEQNEILQVSDIEGRWWKARRANGETGIIPSNYVQLIDG</t>
  </si>
  <si>
    <t>Y8M</t>
  </si>
  <si>
    <t>NFIYKAKALMPYDADDDDAYEISFEQNEILQVSDIEGRWWKARRANGETGIIPSNYVQLIDG</t>
  </si>
  <si>
    <t>R35L</t>
  </si>
  <si>
    <t>NFIYKAKALYPYDADDDDAYEISFEQNEILQVSDIEGLWWKARRANGETGIIPSNYVQLIDG</t>
  </si>
  <si>
    <t>Y54A</t>
  </si>
  <si>
    <t>NFIYKAKALYPYDADDDDAYEISFEQNEILQVSDIEGRWWKARRANGETGIIPSNAVQLIDG</t>
  </si>
  <si>
    <t>D16I</t>
  </si>
  <si>
    <t>NFIYKAKALYPYDADDDIAYEISFEQNEILQVSDIEGRWWKARRANGETGIIPSNYVQLIDG</t>
  </si>
  <si>
    <t>P9D</t>
  </si>
  <si>
    <t>NFIYKAKALYDYDADDDDAYEISFEQNEILQVSDIEGRWWKARRANGETGIIPSNYVQLIDG</t>
  </si>
  <si>
    <t>D16H</t>
  </si>
  <si>
    <t>NFIYKAKALYPYDADDDHAYEISFEQNEILQVSDIEGRWWKARRANGETGIIPSNYVQLIDG</t>
  </si>
  <si>
    <t>Y8A</t>
  </si>
  <si>
    <t>NFIYKAKALAPYDADDDDAYEISFEQNEILQVSDIEGRWWKARRANGETGIIPSNYVQLIDG</t>
  </si>
  <si>
    <t>Y54F</t>
  </si>
  <si>
    <t>NFIYKAKALYPYDADDDDAYEISFEQNEILQVSDIEGRWWKARRANGETGIIPSNFVQLIDG</t>
  </si>
  <si>
    <t>Y54M</t>
  </si>
  <si>
    <t>NFIYKAKALYPYDADDDDAYEISFEQNEILQVSDIEGRWWKARRANGETGIIPSNMVQLIDG</t>
  </si>
  <si>
    <t>norm_RE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</si>
</sst>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622"/>
  <sheetViews>
    <sheetView tabSelected="1" topLeftCell="A11582" workbookViewId="0">
      <selection activeCell="P11599" sqref="P11599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23101</v>
      </c>
    </row>
    <row r="2" spans="1:19" x14ac:dyDescent="0.2">
      <c r="A2" t="s">
        <v>18</v>
      </c>
      <c r="B2" t="s">
        <v>19</v>
      </c>
      <c r="C2">
        <v>1292</v>
      </c>
      <c r="D2">
        <v>1074</v>
      </c>
      <c r="E2">
        <v>4032</v>
      </c>
      <c r="F2">
        <v>9896</v>
      </c>
      <c r="G2">
        <v>0</v>
      </c>
      <c r="H2">
        <v>0</v>
      </c>
      <c r="I2">
        <v>0</v>
      </c>
      <c r="J2">
        <v>1553</v>
      </c>
      <c r="K2">
        <v>1300</v>
      </c>
      <c r="L2">
        <v>6071</v>
      </c>
      <c r="M2">
        <v>15900</v>
      </c>
      <c r="N2">
        <v>0</v>
      </c>
      <c r="O2">
        <v>0</v>
      </c>
      <c r="P2">
        <v>0</v>
      </c>
      <c r="Q2">
        <v>1</v>
      </c>
      <c r="R2">
        <v>1</v>
      </c>
      <c r="S2">
        <f>((I2+1.7338029)/1.7338029+(P2+1.8692731)/1.8692731)/2</f>
        <v>1</v>
      </c>
    </row>
    <row r="3" spans="1:19" x14ac:dyDescent="0.2">
      <c r="A3" t="s">
        <v>20</v>
      </c>
      <c r="B3" t="e">
        <f>---FEVIAEYEFDGTQDDPEDLSFEKGELLYILRKDEHWWRARKADGQEGYAPSNYVRLSCC</f>
        <v>#NAME?</v>
      </c>
      <c r="C3">
        <v>225</v>
      </c>
      <c r="D3">
        <v>262</v>
      </c>
      <c r="E3">
        <v>154</v>
      </c>
      <c r="F3">
        <v>40</v>
      </c>
      <c r="G3">
        <v>0.146377005503911</v>
      </c>
      <c r="H3">
        <v>-0.658919807053303</v>
      </c>
      <c r="I3">
        <v>-1.6343196997453899</v>
      </c>
      <c r="J3">
        <v>448</v>
      </c>
      <c r="K3">
        <v>651</v>
      </c>
      <c r="L3">
        <v>335</v>
      </c>
      <c r="M3">
        <v>44</v>
      </c>
      <c r="N3">
        <v>0.23953107799176901</v>
      </c>
      <c r="O3">
        <v>-0.71832198410568904</v>
      </c>
      <c r="P3">
        <v>-2.0180510061038399</v>
      </c>
      <c r="Q3">
        <v>0.50847457627118597</v>
      </c>
      <c r="R3">
        <v>0.338983050847457</v>
      </c>
      <c r="S3">
        <f t="shared" ref="S3:S66" si="0">((I3+1.7338029)/1.7338029+(P3+1.8692731)/1.8692731)/2</f>
        <v>-1.1106353076341721E-2</v>
      </c>
    </row>
    <row r="4" spans="1:19" x14ac:dyDescent="0.2">
      <c r="A4" t="s">
        <v>21</v>
      </c>
      <c r="B4" t="s">
        <v>22</v>
      </c>
      <c r="C4">
        <v>99</v>
      </c>
      <c r="D4">
        <v>143</v>
      </c>
      <c r="E4">
        <v>91</v>
      </c>
      <c r="F4">
        <v>9</v>
      </c>
      <c r="G4">
        <v>0.23995907516303999</v>
      </c>
      <c r="H4">
        <v>-0.53085181205485998</v>
      </c>
      <c r="I4">
        <v>-1.92558985812022</v>
      </c>
      <c r="J4">
        <v>206</v>
      </c>
      <c r="K4">
        <v>252</v>
      </c>
      <c r="L4">
        <v>147</v>
      </c>
      <c r="M4">
        <v>59</v>
      </c>
      <c r="N4">
        <v>0.16476142383411199</v>
      </c>
      <c r="O4">
        <v>-0.73863866276536705</v>
      </c>
      <c r="P4">
        <v>-1.5532408773188999</v>
      </c>
      <c r="Q4">
        <v>0.44067796610169402</v>
      </c>
      <c r="R4">
        <v>0.20338983050847401</v>
      </c>
      <c r="S4">
        <f t="shared" si="0"/>
        <v>2.9225276056501347E-2</v>
      </c>
    </row>
    <row r="5" spans="1:19" x14ac:dyDescent="0.2">
      <c r="A5" t="s">
        <v>23</v>
      </c>
      <c r="B5" t="s">
        <v>24</v>
      </c>
      <c r="C5">
        <v>97</v>
      </c>
      <c r="D5">
        <v>172</v>
      </c>
      <c r="E5">
        <v>99</v>
      </c>
      <c r="F5">
        <v>9</v>
      </c>
      <c r="G5">
        <v>0.32901494493683198</v>
      </c>
      <c r="H5">
        <v>-0.48539454944709798</v>
      </c>
      <c r="I5">
        <v>-1.91672639778891</v>
      </c>
      <c r="J5">
        <v>303</v>
      </c>
      <c r="K5">
        <v>330</v>
      </c>
      <c r="L5">
        <v>217</v>
      </c>
      <c r="M5">
        <v>38</v>
      </c>
      <c r="N5">
        <v>0.114299414797304</v>
      </c>
      <c r="O5">
        <v>-0.73707167179816502</v>
      </c>
      <c r="P5">
        <v>-1.91188470047738</v>
      </c>
      <c r="Q5">
        <v>0.66101694915254205</v>
      </c>
      <c r="R5">
        <v>0.20338983050847401</v>
      </c>
      <c r="S5">
        <f t="shared" si="0"/>
        <v>-6.4150009464123831E-2</v>
      </c>
    </row>
    <row r="6" spans="1:19" x14ac:dyDescent="0.2">
      <c r="A6" t="s">
        <v>25</v>
      </c>
      <c r="B6" t="s">
        <v>26</v>
      </c>
      <c r="C6">
        <v>71</v>
      </c>
      <c r="D6">
        <v>57</v>
      </c>
      <c r="E6">
        <v>60</v>
      </c>
      <c r="F6">
        <v>8</v>
      </c>
      <c r="G6">
        <v>-1.51252607510554E-2</v>
      </c>
      <c r="H6">
        <v>-0.567365108113835</v>
      </c>
      <c r="I6">
        <v>-1.8323655346891301</v>
      </c>
      <c r="J6">
        <v>157</v>
      </c>
      <c r="K6">
        <v>233</v>
      </c>
      <c r="L6">
        <v>93</v>
      </c>
      <c r="M6">
        <v>11</v>
      </c>
      <c r="N6">
        <v>0.24868437203850599</v>
      </c>
      <c r="O6">
        <v>-0.81950548099968901</v>
      </c>
      <c r="P6">
        <v>-2.1647326358429</v>
      </c>
      <c r="Q6">
        <v>0.83050847457627097</v>
      </c>
      <c r="R6">
        <v>0.28813559322033899</v>
      </c>
      <c r="S6">
        <f t="shared" si="0"/>
        <v>-0.10745442550939589</v>
      </c>
    </row>
    <row r="7" spans="1:19" x14ac:dyDescent="0.2">
      <c r="A7" t="s">
        <v>27</v>
      </c>
      <c r="B7" t="s">
        <v>28</v>
      </c>
      <c r="C7">
        <v>24</v>
      </c>
      <c r="D7">
        <v>51</v>
      </c>
      <c r="E7">
        <v>30</v>
      </c>
      <c r="F7">
        <v>0</v>
      </c>
      <c r="G7">
        <v>0.40761716668185799</v>
      </c>
      <c r="H7">
        <v>-0.39734799677034699</v>
      </c>
      <c r="I7" t="e">
        <f>-inf</f>
        <v>#NAME?</v>
      </c>
      <c r="J7">
        <v>109</v>
      </c>
      <c r="K7">
        <v>119</v>
      </c>
      <c r="L7">
        <v>40</v>
      </c>
      <c r="M7">
        <v>9</v>
      </c>
      <c r="N7">
        <v>0.115348566873628</v>
      </c>
      <c r="O7">
        <v>-1.0274552837570501</v>
      </c>
      <c r="P7">
        <v>-2.0934096570931899</v>
      </c>
      <c r="Q7">
        <v>0.79661016949152497</v>
      </c>
      <c r="R7">
        <v>0.23728813559322001</v>
      </c>
      <c r="S7" t="e">
        <f t="shared" si="0"/>
        <v>#NAME?</v>
      </c>
    </row>
    <row r="8" spans="1:19" x14ac:dyDescent="0.2">
      <c r="A8" t="s">
        <v>29</v>
      </c>
      <c r="B8" t="s">
        <v>30</v>
      </c>
      <c r="C8">
        <v>50</v>
      </c>
      <c r="D8">
        <v>44</v>
      </c>
      <c r="E8">
        <v>3</v>
      </c>
      <c r="F8">
        <v>3</v>
      </c>
      <c r="G8">
        <v>2.4740904445697001E-2</v>
      </c>
      <c r="H8">
        <v>-1.7161067593947501</v>
      </c>
      <c r="I8">
        <v>-2.1060459225783501</v>
      </c>
      <c r="J8">
        <v>94</v>
      </c>
      <c r="K8">
        <v>71</v>
      </c>
      <c r="L8">
        <v>26</v>
      </c>
      <c r="M8">
        <v>6</v>
      </c>
      <c r="N8">
        <v>-4.4641401458901497E-2</v>
      </c>
      <c r="O8">
        <v>-1.15024328277327</v>
      </c>
      <c r="P8">
        <v>-2.20520227180794</v>
      </c>
      <c r="Q8">
        <v>0.74576271186440601</v>
      </c>
      <c r="R8">
        <v>0.23728813559322001</v>
      </c>
      <c r="S8">
        <f t="shared" si="0"/>
        <v>-0.19720427631505905</v>
      </c>
    </row>
    <row r="9" spans="1:19" x14ac:dyDescent="0.2">
      <c r="A9" t="s">
        <v>31</v>
      </c>
      <c r="B9" t="s">
        <v>32</v>
      </c>
      <c r="C9">
        <v>124</v>
      </c>
      <c r="D9">
        <v>175</v>
      </c>
      <c r="E9">
        <v>137</v>
      </c>
      <c r="F9">
        <v>0</v>
      </c>
      <c r="G9">
        <v>0.229874595819587</v>
      </c>
      <c r="H9">
        <v>-0.45095912778423197</v>
      </c>
      <c r="I9" t="e">
        <f>-inf</f>
        <v>#NAME?</v>
      </c>
      <c r="J9">
        <v>309</v>
      </c>
      <c r="K9">
        <v>265</v>
      </c>
      <c r="L9">
        <v>145</v>
      </c>
      <c r="M9">
        <v>24</v>
      </c>
      <c r="N9">
        <v>1.05154979336949E-2</v>
      </c>
      <c r="O9">
        <v>-0.92067925433425002</v>
      </c>
      <c r="P9">
        <v>-2.11997290630512</v>
      </c>
      <c r="Q9">
        <v>0.677966101694915</v>
      </c>
      <c r="R9">
        <v>0.22033898305084701</v>
      </c>
      <c r="S9" t="e">
        <f t="shared" si="0"/>
        <v>#NAME?</v>
      </c>
    </row>
    <row r="10" spans="1:19" x14ac:dyDescent="0.2">
      <c r="A10" t="s">
        <v>33</v>
      </c>
      <c r="B10" t="s">
        <v>34</v>
      </c>
      <c r="C10">
        <v>38</v>
      </c>
      <c r="D10">
        <v>21</v>
      </c>
      <c r="E10">
        <v>74</v>
      </c>
      <c r="F10">
        <v>5</v>
      </c>
      <c r="G10">
        <v>-0.177306069587362</v>
      </c>
      <c r="H10">
        <v>-0.204809886664237</v>
      </c>
      <c r="I10">
        <v>-1.76501076524279</v>
      </c>
      <c r="J10">
        <v>40</v>
      </c>
      <c r="K10">
        <v>95</v>
      </c>
      <c r="L10">
        <v>54</v>
      </c>
      <c r="M10">
        <v>15</v>
      </c>
      <c r="N10">
        <v>0.45289171738260697</v>
      </c>
      <c r="O10">
        <v>-0.46175500864938401</v>
      </c>
      <c r="P10">
        <v>-1.4361944008641701</v>
      </c>
      <c r="Q10">
        <v>0.76271186440677896</v>
      </c>
      <c r="R10">
        <v>0.27118644067796599</v>
      </c>
      <c r="S10">
        <f t="shared" si="0"/>
        <v>0.10684164238889859</v>
      </c>
    </row>
    <row r="11" spans="1:19" x14ac:dyDescent="0.2">
      <c r="A11" t="s">
        <v>35</v>
      </c>
      <c r="B11" t="s">
        <v>36</v>
      </c>
      <c r="C11">
        <v>55</v>
      </c>
      <c r="D11">
        <v>49</v>
      </c>
      <c r="E11">
        <v>94</v>
      </c>
      <c r="F11">
        <v>2</v>
      </c>
      <c r="G11">
        <v>3.0091622829798301E-2</v>
      </c>
      <c r="H11">
        <v>-0.261492845672948</v>
      </c>
      <c r="I11">
        <v>-2.3235298667922599</v>
      </c>
      <c r="J11">
        <v>195</v>
      </c>
      <c r="K11">
        <v>161</v>
      </c>
      <c r="L11">
        <v>66</v>
      </c>
      <c r="M11">
        <v>21</v>
      </c>
      <c r="N11">
        <v>-5.9806319089465102E-3</v>
      </c>
      <c r="O11">
        <v>-1.0625794529650301</v>
      </c>
      <c r="P11">
        <v>-1.9780409852204901</v>
      </c>
      <c r="Q11">
        <v>0.66101694915254205</v>
      </c>
      <c r="R11">
        <v>0.20338983050847401</v>
      </c>
      <c r="S11">
        <f t="shared" si="0"/>
        <v>-0.19916110760805411</v>
      </c>
    </row>
    <row r="12" spans="1:19" x14ac:dyDescent="0.2">
      <c r="A12" t="s">
        <v>37</v>
      </c>
      <c r="B12" t="s">
        <v>38</v>
      </c>
      <c r="C12">
        <v>125</v>
      </c>
      <c r="D12">
        <v>126</v>
      </c>
      <c r="E12">
        <v>100</v>
      </c>
      <c r="F12">
        <v>3</v>
      </c>
      <c r="G12">
        <v>8.3718764405034896E-2</v>
      </c>
      <c r="H12">
        <v>-0.59116802278645997</v>
      </c>
      <c r="I12">
        <v>-2.5039859312503898</v>
      </c>
      <c r="J12">
        <v>220</v>
      </c>
      <c r="K12">
        <v>358</v>
      </c>
      <c r="L12">
        <v>102</v>
      </c>
      <c r="M12">
        <v>27</v>
      </c>
      <c r="N12">
        <v>0.28868844924338899</v>
      </c>
      <c r="O12">
        <v>-0.925911286204679</v>
      </c>
      <c r="P12">
        <v>-1.9212845852551099</v>
      </c>
      <c r="Q12">
        <v>0.74576271186440601</v>
      </c>
      <c r="R12">
        <v>0.23728813559322001</v>
      </c>
      <c r="S12">
        <f t="shared" si="0"/>
        <v>-0.23602023432741298</v>
      </c>
    </row>
    <row r="13" spans="1:19" x14ac:dyDescent="0.2">
      <c r="A13" t="s">
        <v>39</v>
      </c>
      <c r="B13" t="s">
        <v>40</v>
      </c>
      <c r="C13">
        <v>142</v>
      </c>
      <c r="D13">
        <v>134</v>
      </c>
      <c r="E13">
        <v>100</v>
      </c>
      <c r="F13">
        <v>14</v>
      </c>
      <c r="G13">
        <v>5.5074686277279503E-2</v>
      </c>
      <c r="H13">
        <v>-0.64654635416146</v>
      </c>
      <c r="I13">
        <v>-1.8903574816668101</v>
      </c>
      <c r="J13">
        <v>315</v>
      </c>
      <c r="K13">
        <v>294</v>
      </c>
      <c r="L13">
        <v>155</v>
      </c>
      <c r="M13">
        <v>35</v>
      </c>
      <c r="N13">
        <v>4.7264880044278403E-2</v>
      </c>
      <c r="O13">
        <v>-0.90006763276369905</v>
      </c>
      <c r="P13">
        <v>-1.9644681780312101</v>
      </c>
      <c r="Q13">
        <v>0.62711864406779605</v>
      </c>
      <c r="R13">
        <v>0.23728813559322001</v>
      </c>
      <c r="S13">
        <f t="shared" si="0"/>
        <v>-7.0610872142934128E-2</v>
      </c>
    </row>
    <row r="14" spans="1:19" x14ac:dyDescent="0.2">
      <c r="A14" t="s">
        <v>41</v>
      </c>
      <c r="B14" t="s">
        <v>42</v>
      </c>
      <c r="C14">
        <v>123</v>
      </c>
      <c r="D14">
        <v>223</v>
      </c>
      <c r="E14">
        <v>74</v>
      </c>
      <c r="F14">
        <v>11</v>
      </c>
      <c r="G14">
        <v>0.33865798390429103</v>
      </c>
      <c r="H14">
        <v>-0.71493140148682499</v>
      </c>
      <c r="I14">
        <v>-1.93270959924317</v>
      </c>
      <c r="J14">
        <v>140</v>
      </c>
      <c r="K14">
        <v>225</v>
      </c>
      <c r="L14">
        <v>133</v>
      </c>
      <c r="M14">
        <v>21</v>
      </c>
      <c r="N14">
        <v>0.283282585854846</v>
      </c>
      <c r="O14">
        <v>-0.61436517185554196</v>
      </c>
      <c r="P14">
        <v>-1.83413440953621</v>
      </c>
      <c r="Q14">
        <v>0.83050847457627097</v>
      </c>
      <c r="R14">
        <v>0.20338983050847401</v>
      </c>
      <c r="S14">
        <f t="shared" si="0"/>
        <v>-4.7962367713268915E-2</v>
      </c>
    </row>
    <row r="15" spans="1:19" x14ac:dyDescent="0.2">
      <c r="A15" t="s">
        <v>43</v>
      </c>
      <c r="B15" t="s">
        <v>44</v>
      </c>
      <c r="C15">
        <v>137</v>
      </c>
      <c r="D15">
        <v>179</v>
      </c>
      <c r="E15">
        <v>60</v>
      </c>
      <c r="F15">
        <v>7</v>
      </c>
      <c r="G15">
        <v>0.196390696119014</v>
      </c>
      <c r="H15">
        <v>-0.852827326551166</v>
      </c>
      <c r="I15">
        <v>-2.1758197001041402</v>
      </c>
      <c r="J15">
        <v>147</v>
      </c>
      <c r="K15">
        <v>137</v>
      </c>
      <c r="L15">
        <v>88</v>
      </c>
      <c r="M15">
        <v>27</v>
      </c>
      <c r="N15">
        <v>4.6631335829952401E-2</v>
      </c>
      <c r="O15">
        <v>-0.814923439742397</v>
      </c>
      <c r="P15">
        <v>-1.74617923918108</v>
      </c>
      <c r="Q15">
        <v>0.47457627118644002</v>
      </c>
      <c r="R15">
        <v>0.22033898305084701</v>
      </c>
      <c r="S15">
        <f t="shared" si="0"/>
        <v>-9.4544718250263379E-2</v>
      </c>
    </row>
    <row r="16" spans="1:19" x14ac:dyDescent="0.2">
      <c r="A16" t="s">
        <v>45</v>
      </c>
      <c r="B16" t="s">
        <v>46</v>
      </c>
      <c r="C16">
        <v>348</v>
      </c>
      <c r="D16">
        <v>239</v>
      </c>
      <c r="E16">
        <v>247</v>
      </c>
      <c r="F16">
        <v>28</v>
      </c>
      <c r="G16">
        <v>-8.2923110702914707E-2</v>
      </c>
      <c r="H16">
        <v>-0.643140300465318</v>
      </c>
      <c r="I16">
        <v>-1.9786183855663599</v>
      </c>
      <c r="J16">
        <v>633</v>
      </c>
      <c r="K16">
        <v>780</v>
      </c>
      <c r="L16">
        <v>434</v>
      </c>
      <c r="M16">
        <v>85</v>
      </c>
      <c r="N16">
        <v>0.16791899609484701</v>
      </c>
      <c r="O16">
        <v>-0.75600275764923397</v>
      </c>
      <c r="P16">
        <v>-1.8822104528949499</v>
      </c>
      <c r="Q16">
        <v>0.42372881355932202</v>
      </c>
      <c r="R16">
        <v>0.186440677966101</v>
      </c>
      <c r="S16">
        <f t="shared" si="0"/>
        <v>-7.4061256029150369E-2</v>
      </c>
    </row>
    <row r="17" spans="1:19" x14ac:dyDescent="0.2">
      <c r="A17" t="s">
        <v>47</v>
      </c>
      <c r="B17" t="s">
        <v>48</v>
      </c>
      <c r="C17">
        <v>18</v>
      </c>
      <c r="D17">
        <v>6</v>
      </c>
      <c r="E17">
        <v>0</v>
      </c>
      <c r="F17">
        <v>7</v>
      </c>
      <c r="G17">
        <v>-0.39686302242413402</v>
      </c>
      <c r="H17" t="e">
        <f>-inf</f>
        <v>#NAME?</v>
      </c>
      <c r="I17">
        <v>-1.2943716380510399</v>
      </c>
      <c r="J17">
        <v>42</v>
      </c>
      <c r="K17">
        <v>63</v>
      </c>
      <c r="L17">
        <v>16</v>
      </c>
      <c r="M17">
        <v>1</v>
      </c>
      <c r="N17">
        <v>0.253319362477402</v>
      </c>
      <c r="O17">
        <v>-1.0112180848863599</v>
      </c>
      <c r="P17">
        <v>-2.6334749589897899</v>
      </c>
      <c r="Q17">
        <v>0.40677966101694901</v>
      </c>
      <c r="R17">
        <v>0.20338983050847401</v>
      </c>
      <c r="S17">
        <f t="shared" si="0"/>
        <v>-7.7686818334653102E-2</v>
      </c>
    </row>
    <row r="18" spans="1:19" x14ac:dyDescent="0.2">
      <c r="A18" t="s">
        <v>49</v>
      </c>
      <c r="B18" t="e">
        <f>-MNHRLTALYNF-DEDDDDRQMSVFRGDVVYVLEQ-EHWWFVCRASRKEGWVPAWFLCYFNN</f>
        <v>#NAME?</v>
      </c>
      <c r="C18">
        <v>292</v>
      </c>
      <c r="D18">
        <v>328</v>
      </c>
      <c r="E18">
        <v>232</v>
      </c>
      <c r="F18">
        <v>41</v>
      </c>
      <c r="G18">
        <v>0.13074922455878901</v>
      </c>
      <c r="H18">
        <v>-0.59415287633592195</v>
      </c>
      <c r="I18">
        <v>-1.73679616769068</v>
      </c>
      <c r="J18">
        <v>530</v>
      </c>
      <c r="K18">
        <v>681</v>
      </c>
      <c r="L18">
        <v>381</v>
      </c>
      <c r="M18">
        <v>82</v>
      </c>
      <c r="N18">
        <v>0.186099345733717</v>
      </c>
      <c r="O18">
        <v>-0.73543967106955999</v>
      </c>
      <c r="P18">
        <v>-1.82068768580896</v>
      </c>
      <c r="Q18">
        <v>0.37288135593220301</v>
      </c>
      <c r="R18">
        <v>0.186440677966101</v>
      </c>
      <c r="S18">
        <f t="shared" si="0"/>
        <v>1.2132595385497167E-2</v>
      </c>
    </row>
    <row r="19" spans="1:19" x14ac:dyDescent="0.2">
      <c r="A19" t="s">
        <v>50</v>
      </c>
      <c r="B19" t="s">
        <v>51</v>
      </c>
      <c r="C19">
        <v>238</v>
      </c>
      <c r="D19">
        <v>237</v>
      </c>
      <c r="E19">
        <v>183</v>
      </c>
      <c r="F19">
        <v>26</v>
      </c>
      <c r="G19">
        <v>7.8429621249120299E-2</v>
      </c>
      <c r="H19">
        <v>-0.60838387710448605</v>
      </c>
      <c r="I19">
        <v>-1.84580078204769</v>
      </c>
      <c r="J19">
        <v>376</v>
      </c>
      <c r="K19">
        <v>460</v>
      </c>
      <c r="L19">
        <v>137</v>
      </c>
      <c r="M19">
        <v>36</v>
      </c>
      <c r="N19">
        <v>0.16479809017563399</v>
      </c>
      <c r="O19">
        <v>-1.0305560549156401</v>
      </c>
      <c r="P19">
        <v>-2.02911101275226</v>
      </c>
      <c r="Q19">
        <v>0.49152542372881303</v>
      </c>
      <c r="R19">
        <v>0.22033898305084701</v>
      </c>
      <c r="S19">
        <f t="shared" si="0"/>
        <v>-7.5052360644297822E-2</v>
      </c>
    </row>
    <row r="20" spans="1:19" x14ac:dyDescent="0.2">
      <c r="A20" t="s">
        <v>52</v>
      </c>
      <c r="B20" t="s">
        <v>53</v>
      </c>
      <c r="C20">
        <v>145</v>
      </c>
      <c r="D20">
        <v>196</v>
      </c>
      <c r="E20">
        <v>149</v>
      </c>
      <c r="F20">
        <v>10</v>
      </c>
      <c r="G20">
        <v>0.211146301417029</v>
      </c>
      <c r="H20">
        <v>-0.48243974360110398</v>
      </c>
      <c r="I20">
        <v>-2.0455651751969701</v>
      </c>
      <c r="J20">
        <v>323</v>
      </c>
      <c r="K20">
        <v>259</v>
      </c>
      <c r="L20">
        <v>196</v>
      </c>
      <c r="M20">
        <v>56</v>
      </c>
      <c r="N20">
        <v>-1.8674654828129199E-2</v>
      </c>
      <c r="O20">
        <v>-0.80903522811901696</v>
      </c>
      <c r="P20">
        <v>-1.7712401639167901</v>
      </c>
      <c r="Q20">
        <v>0.35593220338983</v>
      </c>
      <c r="R20">
        <v>0.11864406779661001</v>
      </c>
      <c r="S20">
        <f t="shared" si="0"/>
        <v>-6.368486136423876E-2</v>
      </c>
    </row>
    <row r="21" spans="1:19" x14ac:dyDescent="0.2">
      <c r="A21" t="s">
        <v>54</v>
      </c>
      <c r="B21" t="s">
        <v>55</v>
      </c>
      <c r="C21">
        <v>203</v>
      </c>
      <c r="D21">
        <v>226</v>
      </c>
      <c r="E21">
        <v>94</v>
      </c>
      <c r="F21">
        <v>5</v>
      </c>
      <c r="G21">
        <v>0.126870633529716</v>
      </c>
      <c r="H21">
        <v>-0.82862619409191696</v>
      </c>
      <c r="I21">
        <v>-2.49272320653919</v>
      </c>
      <c r="J21">
        <v>284</v>
      </c>
      <c r="K21">
        <v>345</v>
      </c>
      <c r="L21">
        <v>215</v>
      </c>
      <c r="M21">
        <v>43</v>
      </c>
      <c r="N21">
        <v>0.16172885844795801</v>
      </c>
      <c r="O21">
        <v>-0.71296865727582204</v>
      </c>
      <c r="P21">
        <v>-1.83007555305934</v>
      </c>
      <c r="Q21">
        <v>0.45762711864406702</v>
      </c>
      <c r="R21">
        <v>0.25423728813559299</v>
      </c>
      <c r="S21">
        <f t="shared" si="0"/>
        <v>-0.20837532606817855</v>
      </c>
    </row>
    <row r="22" spans="1:19" x14ac:dyDescent="0.2">
      <c r="A22" t="s">
        <v>56</v>
      </c>
      <c r="B22" t="s">
        <v>57</v>
      </c>
      <c r="C22">
        <v>38</v>
      </c>
      <c r="D22">
        <v>41</v>
      </c>
      <c r="E22">
        <v>26</v>
      </c>
      <c r="F22">
        <v>8</v>
      </c>
      <c r="G22">
        <v>0.113258492398453</v>
      </c>
      <c r="H22">
        <v>-0.65906825842439498</v>
      </c>
      <c r="I22">
        <v>-1.5608907825868601</v>
      </c>
      <c r="J22">
        <v>111</v>
      </c>
      <c r="K22">
        <v>103</v>
      </c>
      <c r="L22">
        <v>78</v>
      </c>
      <c r="M22">
        <v>4</v>
      </c>
      <c r="N22">
        <v>4.4742349340236499E-2</v>
      </c>
      <c r="O22">
        <v>-0.74531715324056702</v>
      </c>
      <c r="P22">
        <v>-2.4534886560505802</v>
      </c>
      <c r="Q22">
        <v>0.35593220338983</v>
      </c>
      <c r="R22">
        <v>0.152542372881355</v>
      </c>
      <c r="S22">
        <f t="shared" si="0"/>
        <v>-0.10640312514268567</v>
      </c>
    </row>
    <row r="23" spans="1:19" x14ac:dyDescent="0.2">
      <c r="A23" t="s">
        <v>58</v>
      </c>
      <c r="B23" t="s">
        <v>59</v>
      </c>
      <c r="C23">
        <v>141</v>
      </c>
      <c r="D23">
        <v>173</v>
      </c>
      <c r="E23">
        <v>107</v>
      </c>
      <c r="F23">
        <v>10</v>
      </c>
      <c r="G23">
        <v>0.169085222768943</v>
      </c>
      <c r="H23">
        <v>-0.61409334474857302</v>
      </c>
      <c r="I23">
        <v>-2.0334162856173701</v>
      </c>
      <c r="J23">
        <v>292</v>
      </c>
      <c r="K23">
        <v>470</v>
      </c>
      <c r="L23">
        <v>161</v>
      </c>
      <c r="M23">
        <v>37</v>
      </c>
      <c r="N23">
        <v>0.28394310990902</v>
      </c>
      <c r="O23">
        <v>-0.85064575256095898</v>
      </c>
      <c r="P23">
        <v>-1.9074067959733101</v>
      </c>
      <c r="Q23">
        <v>0.37288135593220301</v>
      </c>
      <c r="R23">
        <v>0.13559322033898299</v>
      </c>
      <c r="S23">
        <f t="shared" si="0"/>
        <v>-9.660367146754123E-2</v>
      </c>
    </row>
    <row r="24" spans="1:19" x14ac:dyDescent="0.2">
      <c r="A24" t="s">
        <v>60</v>
      </c>
      <c r="B24" t="s">
        <v>61</v>
      </c>
      <c r="C24">
        <v>338</v>
      </c>
      <c r="D24">
        <v>361</v>
      </c>
      <c r="E24">
        <v>319</v>
      </c>
      <c r="F24">
        <v>56</v>
      </c>
      <c r="G24">
        <v>0.108848733923531</v>
      </c>
      <c r="H24">
        <v>-0.51938402699887698</v>
      </c>
      <c r="I24">
        <v>-1.66492584623345</v>
      </c>
      <c r="J24">
        <v>508</v>
      </c>
      <c r="K24">
        <v>794</v>
      </c>
      <c r="L24">
        <v>405</v>
      </c>
      <c r="M24">
        <v>142</v>
      </c>
      <c r="N24">
        <v>0.271184893564898</v>
      </c>
      <c r="O24">
        <v>-0.69049746621364105</v>
      </c>
      <c r="P24">
        <v>-1.5638010364927499</v>
      </c>
      <c r="Q24">
        <v>0.79661016949152497</v>
      </c>
      <c r="R24">
        <v>0.152542372881355</v>
      </c>
      <c r="S24">
        <f t="shared" si="0"/>
        <v>0.10157178381808885</v>
      </c>
    </row>
    <row r="25" spans="1:19" x14ac:dyDescent="0.2">
      <c r="A25" t="s">
        <v>62</v>
      </c>
      <c r="B25" t="s">
        <v>63</v>
      </c>
      <c r="C25">
        <v>14</v>
      </c>
      <c r="D25">
        <v>12</v>
      </c>
      <c r="E25">
        <v>12</v>
      </c>
      <c r="F25">
        <v>4</v>
      </c>
      <c r="G25">
        <v>1.3311442664915201E-2</v>
      </c>
      <c r="H25">
        <v>-0.56120479940901602</v>
      </c>
      <c r="I25">
        <v>-1.4282652173122701</v>
      </c>
      <c r="J25">
        <v>42</v>
      </c>
      <c r="K25">
        <v>20</v>
      </c>
      <c r="L25">
        <v>12</v>
      </c>
      <c r="M25">
        <v>7</v>
      </c>
      <c r="N25">
        <v>-0.24499119131219699</v>
      </c>
      <c r="O25">
        <v>-1.13615682149466</v>
      </c>
      <c r="P25">
        <v>-1.7883769189755301</v>
      </c>
      <c r="Q25">
        <v>0.44067796610169402</v>
      </c>
      <c r="R25">
        <v>0.20338983050847401</v>
      </c>
      <c r="S25">
        <f t="shared" si="0"/>
        <v>0.10975040625985388</v>
      </c>
    </row>
    <row r="26" spans="1:19" x14ac:dyDescent="0.2">
      <c r="A26" t="s">
        <v>64</v>
      </c>
      <c r="B26" t="s">
        <v>65</v>
      </c>
      <c r="C26">
        <v>265</v>
      </c>
      <c r="D26">
        <v>340</v>
      </c>
      <c r="E26">
        <v>233</v>
      </c>
      <c r="F26">
        <v>21</v>
      </c>
      <c r="G26">
        <v>0.18849127540097499</v>
      </c>
      <c r="H26">
        <v>-0.55014796268919197</v>
      </c>
      <c r="I26">
        <v>-1.9852237521648799</v>
      </c>
      <c r="J26">
        <v>484</v>
      </c>
      <c r="K26">
        <v>697</v>
      </c>
      <c r="L26">
        <v>307</v>
      </c>
      <c r="M26">
        <v>92</v>
      </c>
      <c r="N26">
        <v>0.23561551987531801</v>
      </c>
      <c r="O26">
        <v>-0.78979576331161605</v>
      </c>
      <c r="P26">
        <v>-1.7312832028907501</v>
      </c>
      <c r="Q26">
        <v>0.37288135593220301</v>
      </c>
      <c r="R26">
        <v>0.152542372881355</v>
      </c>
      <c r="S26">
        <f t="shared" si="0"/>
        <v>-3.5595561810438069E-2</v>
      </c>
    </row>
    <row r="27" spans="1:19" x14ac:dyDescent="0.2">
      <c r="A27" t="s">
        <v>66</v>
      </c>
      <c r="B27" t="e">
        <f>-KHQYLTVVYNFHAENDDDGELIVTPGEVVEVIRPRDLWVAGWKAPGKEGIVPFAFVTYREV</f>
        <v>#NAME?</v>
      </c>
      <c r="C27">
        <v>406</v>
      </c>
      <c r="D27">
        <v>337</v>
      </c>
      <c r="E27">
        <v>346</v>
      </c>
      <c r="F27">
        <v>30</v>
      </c>
      <c r="G27">
        <v>-6.3790041032702404E-4</v>
      </c>
      <c r="H27">
        <v>-0.56370794456282103</v>
      </c>
      <c r="I27">
        <v>-2.0156019518195301</v>
      </c>
      <c r="J27">
        <v>671</v>
      </c>
      <c r="K27">
        <v>868</v>
      </c>
      <c r="L27">
        <v>543</v>
      </c>
      <c r="M27">
        <v>115</v>
      </c>
      <c r="N27">
        <v>0.189025308429221</v>
      </c>
      <c r="O27">
        <v>-0.68401146772453503</v>
      </c>
      <c r="P27">
        <v>-1.77625034840727</v>
      </c>
      <c r="Q27">
        <v>0.38983050847457601</v>
      </c>
      <c r="R27">
        <v>0.186440677966101</v>
      </c>
      <c r="S27">
        <f t="shared" si="0"/>
        <v>-5.638410716076328E-2</v>
      </c>
    </row>
    <row r="28" spans="1:19" x14ac:dyDescent="0.2">
      <c r="A28" t="s">
        <v>67</v>
      </c>
      <c r="B28" t="s">
        <v>68</v>
      </c>
      <c r="C28">
        <v>174</v>
      </c>
      <c r="D28">
        <v>127</v>
      </c>
      <c r="E28">
        <v>102</v>
      </c>
      <c r="F28">
        <v>20</v>
      </c>
      <c r="G28">
        <v>-5.6487295031114299E-2</v>
      </c>
      <c r="H28">
        <v>-0.72620708629908504</v>
      </c>
      <c r="I28">
        <v>-1.82371642558061</v>
      </c>
      <c r="J28">
        <v>399</v>
      </c>
      <c r="K28">
        <v>487</v>
      </c>
      <c r="L28">
        <v>154</v>
      </c>
      <c r="M28">
        <v>54</v>
      </c>
      <c r="N28">
        <v>0.16378416894960701</v>
      </c>
      <c r="O28">
        <v>-1.0055409519946701</v>
      </c>
      <c r="P28">
        <v>-1.87880480445567</v>
      </c>
      <c r="Q28">
        <v>0.37288135593220301</v>
      </c>
      <c r="R28">
        <v>0.22033898305084701</v>
      </c>
      <c r="S28">
        <f t="shared" si="0"/>
        <v>-2.8479144638556921E-2</v>
      </c>
    </row>
    <row r="29" spans="1:19" x14ac:dyDescent="0.2">
      <c r="A29" t="s">
        <v>69</v>
      </c>
      <c r="B29" t="s">
        <v>70</v>
      </c>
      <c r="C29">
        <v>318</v>
      </c>
      <c r="D29">
        <v>371</v>
      </c>
      <c r="E29">
        <v>211</v>
      </c>
      <c r="F29">
        <v>24</v>
      </c>
      <c r="G29">
        <v>0.14720502192614099</v>
      </c>
      <c r="H29">
        <v>-0.67240267446514301</v>
      </c>
      <c r="I29">
        <v>-2.0064130512348202</v>
      </c>
      <c r="J29">
        <v>668</v>
      </c>
      <c r="K29">
        <v>924</v>
      </c>
      <c r="L29">
        <v>491</v>
      </c>
      <c r="M29">
        <v>82</v>
      </c>
      <c r="N29">
        <v>0.21812361216628201</v>
      </c>
      <c r="O29">
        <v>-0.72578374749696695</v>
      </c>
      <c r="P29">
        <v>-1.92118827868372</v>
      </c>
      <c r="Q29">
        <v>0.54237288135593198</v>
      </c>
      <c r="R29">
        <v>0.25423728813559299</v>
      </c>
      <c r="S29">
        <f t="shared" si="0"/>
        <v>-9.2502707899017309E-2</v>
      </c>
    </row>
    <row r="30" spans="1:19" x14ac:dyDescent="0.2">
      <c r="A30" t="s">
        <v>71</v>
      </c>
      <c r="B30" t="s">
        <v>72</v>
      </c>
      <c r="C30">
        <v>47</v>
      </c>
      <c r="D30">
        <v>52</v>
      </c>
      <c r="E30">
        <v>42</v>
      </c>
      <c r="F30">
        <v>5</v>
      </c>
      <c r="G30">
        <v>0.12416371799461</v>
      </c>
      <c r="H30">
        <v>-0.54310657731622003</v>
      </c>
      <c r="I30">
        <v>-1.8573250265616901</v>
      </c>
      <c r="J30">
        <v>174</v>
      </c>
      <c r="K30">
        <v>153</v>
      </c>
      <c r="L30">
        <v>111</v>
      </c>
      <c r="M30">
        <v>8</v>
      </c>
      <c r="N30">
        <v>2.1370285956720799E-2</v>
      </c>
      <c r="O30">
        <v>-0.78731504664033203</v>
      </c>
      <c r="P30">
        <v>-2.34768492988254</v>
      </c>
      <c r="Q30">
        <v>0.35593220338983</v>
      </c>
      <c r="R30">
        <v>0.169491525423728</v>
      </c>
      <c r="S30">
        <f t="shared" si="0"/>
        <v>-0.16358907719876051</v>
      </c>
    </row>
    <row r="31" spans="1:19" x14ac:dyDescent="0.2">
      <c r="A31" t="s">
        <v>73</v>
      </c>
      <c r="B31" t="s">
        <v>74</v>
      </c>
      <c r="C31">
        <v>204</v>
      </c>
      <c r="D31">
        <v>179</v>
      </c>
      <c r="E31">
        <v>141</v>
      </c>
      <c r="F31">
        <v>28</v>
      </c>
      <c r="G31">
        <v>2.34810958495229E-2</v>
      </c>
      <c r="H31">
        <v>-0.65466906454892204</v>
      </c>
      <c r="I31">
        <v>-1.74666930904567</v>
      </c>
      <c r="J31">
        <v>429</v>
      </c>
      <c r="K31">
        <v>463</v>
      </c>
      <c r="L31">
        <v>309</v>
      </c>
      <c r="M31">
        <v>44</v>
      </c>
      <c r="N31">
        <v>0.11035180225495</v>
      </c>
      <c r="O31">
        <v>-0.73458758990427997</v>
      </c>
      <c r="P31">
        <v>-1.9992302842904199</v>
      </c>
      <c r="Q31">
        <v>0.45762711864406702</v>
      </c>
      <c r="R31">
        <v>0.23728813559322001</v>
      </c>
      <c r="S31">
        <f t="shared" si="0"/>
        <v>-3.8471881549479059E-2</v>
      </c>
    </row>
    <row r="32" spans="1:19" x14ac:dyDescent="0.2">
      <c r="A32" t="s">
        <v>75</v>
      </c>
      <c r="B32" t="s">
        <v>76</v>
      </c>
      <c r="C32">
        <v>162</v>
      </c>
      <c r="D32">
        <v>128</v>
      </c>
      <c r="E32">
        <v>66</v>
      </c>
      <c r="F32">
        <v>17</v>
      </c>
      <c r="G32">
        <v>-2.2046812599234099E-2</v>
      </c>
      <c r="H32">
        <v>-0.88422908877916595</v>
      </c>
      <c r="I32">
        <v>-1.86326326612635</v>
      </c>
      <c r="J32">
        <v>238</v>
      </c>
      <c r="K32">
        <v>215</v>
      </c>
      <c r="L32">
        <v>183</v>
      </c>
      <c r="M32">
        <v>14</v>
      </c>
      <c r="N32">
        <v>3.3089606280815198E-2</v>
      </c>
      <c r="O32">
        <v>-0.706214644470472</v>
      </c>
      <c r="P32">
        <v>-2.2406745899701601</v>
      </c>
      <c r="Q32">
        <v>0.338983050847457</v>
      </c>
      <c r="R32">
        <v>0.152542372881355</v>
      </c>
      <c r="S32">
        <f t="shared" si="0"/>
        <v>-0.13667805021287596</v>
      </c>
    </row>
    <row r="33" spans="1:19" x14ac:dyDescent="0.2">
      <c r="A33" t="s">
        <v>77</v>
      </c>
      <c r="B33" t="s">
        <v>78</v>
      </c>
      <c r="C33">
        <v>124</v>
      </c>
      <c r="D33">
        <v>158</v>
      </c>
      <c r="E33">
        <v>168</v>
      </c>
      <c r="F33">
        <v>10</v>
      </c>
      <c r="G33">
        <v>0.18549363408771499</v>
      </c>
      <c r="H33">
        <v>-0.36237041321477498</v>
      </c>
      <c r="I33">
        <v>-1.97761885812423</v>
      </c>
      <c r="J33">
        <v>291</v>
      </c>
      <c r="K33">
        <v>270</v>
      </c>
      <c r="L33">
        <v>206</v>
      </c>
      <c r="M33">
        <v>23</v>
      </c>
      <c r="N33">
        <v>4.4698878594801802E-2</v>
      </c>
      <c r="O33">
        <v>-0.742114545761144</v>
      </c>
      <c r="P33">
        <v>-2.1123908215601999</v>
      </c>
      <c r="Q33">
        <v>0.338983050847457</v>
      </c>
      <c r="R33">
        <v>0.169491525423728</v>
      </c>
      <c r="S33">
        <f t="shared" si="0"/>
        <v>-0.13534249509172391</v>
      </c>
    </row>
    <row r="34" spans="1:19" x14ac:dyDescent="0.2">
      <c r="A34" t="s">
        <v>79</v>
      </c>
      <c r="B34" t="s">
        <v>80</v>
      </c>
      <c r="C34">
        <v>275</v>
      </c>
      <c r="D34">
        <v>396</v>
      </c>
      <c r="E34">
        <v>256</v>
      </c>
      <c r="F34">
        <v>13</v>
      </c>
      <c r="G34">
        <v>0.238620724390778</v>
      </c>
      <c r="H34">
        <v>-0.525350738296816</v>
      </c>
      <c r="I34">
        <v>-2.2095865144854199</v>
      </c>
      <c r="J34">
        <v>414</v>
      </c>
      <c r="K34">
        <v>745</v>
      </c>
      <c r="L34">
        <v>381</v>
      </c>
      <c r="M34">
        <v>69</v>
      </c>
      <c r="N34">
        <v>0.33238403504911501</v>
      </c>
      <c r="O34">
        <v>-0.62816414258967002</v>
      </c>
      <c r="P34">
        <v>-1.7883769189755301</v>
      </c>
      <c r="Q34">
        <v>0.72881355932203395</v>
      </c>
      <c r="R34">
        <v>0.23728813559322001</v>
      </c>
      <c r="S34">
        <f t="shared" si="0"/>
        <v>-0.11556969707286917</v>
      </c>
    </row>
    <row r="35" spans="1:19" x14ac:dyDescent="0.2">
      <c r="A35" t="s">
        <v>81</v>
      </c>
      <c r="B35" t="s">
        <v>82</v>
      </c>
      <c r="C35">
        <v>71</v>
      </c>
      <c r="D35">
        <v>180</v>
      </c>
      <c r="E35">
        <v>70</v>
      </c>
      <c r="F35">
        <v>6</v>
      </c>
      <c r="G35">
        <v>0.48427238867975902</v>
      </c>
      <c r="H35">
        <v>-0.50041831848322205</v>
      </c>
      <c r="I35">
        <v>-1.95730427129743</v>
      </c>
      <c r="J35">
        <v>206</v>
      </c>
      <c r="K35">
        <v>257</v>
      </c>
      <c r="L35">
        <v>168</v>
      </c>
      <c r="M35">
        <v>20</v>
      </c>
      <c r="N35">
        <v>0.173294006383862</v>
      </c>
      <c r="O35">
        <v>-0.68064671578768099</v>
      </c>
      <c r="P35">
        <v>-2.0230628932970598</v>
      </c>
      <c r="Q35">
        <v>0.50847457627118597</v>
      </c>
      <c r="R35">
        <v>0.305084745762711</v>
      </c>
      <c r="S35">
        <f t="shared" si="0"/>
        <v>-0.10559034448429894</v>
      </c>
    </row>
    <row r="36" spans="1:19" x14ac:dyDescent="0.2">
      <c r="A36" t="s">
        <v>83</v>
      </c>
      <c r="B36" t="s">
        <v>84</v>
      </c>
      <c r="C36">
        <v>47</v>
      </c>
      <c r="D36">
        <v>42</v>
      </c>
      <c r="E36">
        <v>26</v>
      </c>
      <c r="F36">
        <v>8</v>
      </c>
      <c r="G36">
        <v>3.1409664757711502E-2</v>
      </c>
      <c r="H36">
        <v>-0.75138251974330295</v>
      </c>
      <c r="I36">
        <v>-1.6532050439057699</v>
      </c>
      <c r="J36">
        <v>172</v>
      </c>
      <c r="K36">
        <v>122</v>
      </c>
      <c r="L36">
        <v>85</v>
      </c>
      <c r="M36">
        <v>9</v>
      </c>
      <c r="N36">
        <v>-7.1940512811078799E-2</v>
      </c>
      <c r="O36">
        <v>-0.89819829833764597</v>
      </c>
      <c r="P36">
        <v>-2.29151160606011</v>
      </c>
      <c r="Q36">
        <v>0.57627118644067798</v>
      </c>
      <c r="R36">
        <v>0.25423728813559299</v>
      </c>
      <c r="S36">
        <f t="shared" si="0"/>
        <v>-8.9698813736524358E-2</v>
      </c>
    </row>
    <row r="37" spans="1:19" x14ac:dyDescent="0.2">
      <c r="A37" t="s">
        <v>85</v>
      </c>
      <c r="B37" t="s">
        <v>86</v>
      </c>
      <c r="C37">
        <v>53</v>
      </c>
      <c r="D37">
        <v>51</v>
      </c>
      <c r="E37">
        <v>82</v>
      </c>
      <c r="F37">
        <v>8</v>
      </c>
      <c r="G37">
        <v>6.3552538792675806E-2</v>
      </c>
      <c r="H37">
        <v>-0.30472002699547501</v>
      </c>
      <c r="I37">
        <v>-1.70538305557084</v>
      </c>
      <c r="J37">
        <v>156</v>
      </c>
      <c r="K37">
        <v>165</v>
      </c>
      <c r="L37">
        <v>135</v>
      </c>
      <c r="M37">
        <v>24</v>
      </c>
      <c r="N37">
        <v>0.101587449281166</v>
      </c>
      <c r="O37">
        <v>-0.65487960700384495</v>
      </c>
      <c r="P37">
        <v>-1.8231390252347399</v>
      </c>
      <c r="Q37">
        <v>0.59322033898305004</v>
      </c>
      <c r="R37">
        <v>0.23728813559322001</v>
      </c>
      <c r="S37">
        <f t="shared" si="0"/>
        <v>2.0535922683981505E-2</v>
      </c>
    </row>
    <row r="38" spans="1:19" x14ac:dyDescent="0.2">
      <c r="A38" t="s">
        <v>87</v>
      </c>
      <c r="B38" t="s">
        <v>88</v>
      </c>
      <c r="C38">
        <v>117</v>
      </c>
      <c r="D38">
        <v>93</v>
      </c>
      <c r="E38">
        <v>53</v>
      </c>
      <c r="F38">
        <v>15</v>
      </c>
      <c r="G38">
        <v>-1.9444680896697999E-2</v>
      </c>
      <c r="H38">
        <v>-0.83816800192377605</v>
      </c>
      <c r="I38">
        <v>-1.7762917756524701</v>
      </c>
      <c r="J38">
        <v>208</v>
      </c>
      <c r="K38">
        <v>178</v>
      </c>
      <c r="L38">
        <v>113</v>
      </c>
      <c r="M38">
        <v>13</v>
      </c>
      <c r="N38">
        <v>9.5847707678541599E-3</v>
      </c>
      <c r="O38">
        <v>-0.85707366862373202</v>
      </c>
      <c r="P38">
        <v>-2.2143456512478101</v>
      </c>
      <c r="Q38">
        <v>0.59322033898305004</v>
      </c>
      <c r="R38">
        <v>0.305084745762711</v>
      </c>
      <c r="S38">
        <f t="shared" si="0"/>
        <v>-0.10455435409661956</v>
      </c>
    </row>
    <row r="39" spans="1:19" x14ac:dyDescent="0.2">
      <c r="A39" t="s">
        <v>89</v>
      </c>
      <c r="B39" t="s">
        <v>90</v>
      </c>
      <c r="C39">
        <v>68</v>
      </c>
      <c r="D39">
        <v>58</v>
      </c>
      <c r="E39">
        <v>24</v>
      </c>
      <c r="F39">
        <v>8</v>
      </c>
      <c r="G39">
        <v>1.11773131522293E-2</v>
      </c>
      <c r="H39">
        <v>-0.94655568077303398</v>
      </c>
      <c r="I39">
        <v>-1.8136160986762899</v>
      </c>
      <c r="J39">
        <v>90</v>
      </c>
      <c r="K39">
        <v>95</v>
      </c>
      <c r="L39">
        <v>37</v>
      </c>
      <c r="M39">
        <v>9</v>
      </c>
      <c r="N39">
        <v>0.100709199271244</v>
      </c>
      <c r="O39">
        <v>-0.97812956251672001</v>
      </c>
      <c r="P39">
        <v>-2.01022566859189</v>
      </c>
      <c r="Q39">
        <v>0.52542372881355903</v>
      </c>
      <c r="R39">
        <v>0.338983050847457</v>
      </c>
      <c r="S39">
        <f t="shared" si="0"/>
        <v>-6.0719310893921796E-2</v>
      </c>
    </row>
    <row r="40" spans="1:19" x14ac:dyDescent="0.2">
      <c r="A40" t="s">
        <v>91</v>
      </c>
      <c r="B40" t="s">
        <v>92</v>
      </c>
      <c r="C40">
        <v>89</v>
      </c>
      <c r="D40">
        <v>130</v>
      </c>
      <c r="E40">
        <v>48</v>
      </c>
      <c r="F40">
        <v>8</v>
      </c>
      <c r="G40">
        <v>0.24481157795745201</v>
      </c>
      <c r="H40">
        <v>-0.76240677904772902</v>
      </c>
      <c r="I40">
        <v>-1.9304971926149599</v>
      </c>
      <c r="J40">
        <v>208</v>
      </c>
      <c r="K40">
        <v>285</v>
      </c>
      <c r="L40">
        <v>138</v>
      </c>
      <c r="M40">
        <v>20</v>
      </c>
      <c r="N40">
        <v>0.21400962846746999</v>
      </c>
      <c r="O40">
        <v>-0.77027302570591505</v>
      </c>
      <c r="P40">
        <v>-2.0272590078906698</v>
      </c>
      <c r="Q40">
        <v>0.61016949152542299</v>
      </c>
      <c r="R40">
        <v>0.27118644067796599</v>
      </c>
      <c r="S40">
        <f t="shared" si="0"/>
        <v>-9.8982019672924845E-2</v>
      </c>
    </row>
    <row r="41" spans="1:19" x14ac:dyDescent="0.2">
      <c r="A41" t="s">
        <v>93</v>
      </c>
      <c r="B41" t="s">
        <v>94</v>
      </c>
      <c r="C41">
        <v>127</v>
      </c>
      <c r="D41">
        <v>216</v>
      </c>
      <c r="E41">
        <v>126</v>
      </c>
      <c r="F41">
        <v>13</v>
      </c>
      <c r="G41">
        <v>0.31090826249050202</v>
      </c>
      <c r="H41">
        <v>-0.49769118561679698</v>
      </c>
      <c r="I41">
        <v>-1.87405754161111</v>
      </c>
      <c r="J41">
        <v>275</v>
      </c>
      <c r="K41">
        <v>453</v>
      </c>
      <c r="L41">
        <v>170</v>
      </c>
      <c r="M41">
        <v>17</v>
      </c>
      <c r="N41">
        <v>0.29399361160429099</v>
      </c>
      <c r="O41">
        <v>-0.80097254959637898</v>
      </c>
      <c r="P41">
        <v>-2.2191094410438801</v>
      </c>
      <c r="Q41">
        <v>0.50847457627118597</v>
      </c>
      <c r="R41">
        <v>0.338983050847457</v>
      </c>
      <c r="S41">
        <f t="shared" si="0"/>
        <v>-0.13402261538780752</v>
      </c>
    </row>
    <row r="42" spans="1:19" x14ac:dyDescent="0.2">
      <c r="A42" t="s">
        <v>95</v>
      </c>
      <c r="B42" t="s">
        <v>96</v>
      </c>
      <c r="C42">
        <v>22</v>
      </c>
      <c r="D42">
        <v>22</v>
      </c>
      <c r="E42">
        <v>42</v>
      </c>
      <c r="F42">
        <v>5</v>
      </c>
      <c r="G42">
        <v>8.0258232295528406E-2</v>
      </c>
      <c r="H42">
        <v>-0.21343140020270901</v>
      </c>
      <c r="I42">
        <v>-1.5276498494481801</v>
      </c>
      <c r="J42">
        <v>39</v>
      </c>
      <c r="K42">
        <v>74</v>
      </c>
      <c r="L42">
        <v>34</v>
      </c>
      <c r="M42">
        <v>4</v>
      </c>
      <c r="N42">
        <v>0.35539521612619801</v>
      </c>
      <c r="O42">
        <v>-0.65167446712863397</v>
      </c>
      <c r="P42">
        <v>-1.9992302842904199</v>
      </c>
      <c r="Q42">
        <v>0.62711864406779605</v>
      </c>
      <c r="R42">
        <v>0.23728813559322001</v>
      </c>
      <c r="S42">
        <f t="shared" si="0"/>
        <v>2.4689698004197409E-2</v>
      </c>
    </row>
    <row r="43" spans="1:19" x14ac:dyDescent="0.2">
      <c r="A43" t="s">
        <v>97</v>
      </c>
      <c r="B43" t="s">
        <v>98</v>
      </c>
      <c r="C43">
        <v>68</v>
      </c>
      <c r="D43">
        <v>120</v>
      </c>
      <c r="E43">
        <v>146</v>
      </c>
      <c r="F43">
        <v>15</v>
      </c>
      <c r="G43">
        <v>0.32693056563691603</v>
      </c>
      <c r="H43">
        <v>-0.162414066700202</v>
      </c>
      <c r="I43">
        <v>-1.5406148266125499</v>
      </c>
      <c r="J43">
        <v>161</v>
      </c>
      <c r="K43">
        <v>168</v>
      </c>
      <c r="L43">
        <v>138</v>
      </c>
      <c r="M43">
        <v>41</v>
      </c>
      <c r="N43">
        <v>9.5711509115734894E-2</v>
      </c>
      <c r="O43">
        <v>-0.65903556677500297</v>
      </c>
      <c r="P43">
        <v>-1.6042676879040001</v>
      </c>
      <c r="Q43">
        <v>0.49152542372881303</v>
      </c>
      <c r="R43">
        <v>0.28813559322033899</v>
      </c>
      <c r="S43">
        <f t="shared" si="0"/>
        <v>0.12659685228581735</v>
      </c>
    </row>
    <row r="44" spans="1:19" x14ac:dyDescent="0.2">
      <c r="A44" t="s">
        <v>99</v>
      </c>
      <c r="B44" t="s">
        <v>100</v>
      </c>
      <c r="C44">
        <v>170</v>
      </c>
      <c r="D44">
        <v>156</v>
      </c>
      <c r="E44">
        <v>151</v>
      </c>
      <c r="F44">
        <v>22</v>
      </c>
      <c r="G44">
        <v>4.29339092717161E-2</v>
      </c>
      <c r="H44">
        <v>-0.54572998386350802</v>
      </c>
      <c r="I44">
        <v>-1.7722234135180599</v>
      </c>
      <c r="J44">
        <v>303</v>
      </c>
      <c r="K44">
        <v>402</v>
      </c>
      <c r="L44">
        <v>193</v>
      </c>
      <c r="M44">
        <v>39</v>
      </c>
      <c r="N44">
        <v>0.200011528003886</v>
      </c>
      <c r="O44">
        <v>-0.78797409663892104</v>
      </c>
      <c r="P44">
        <v>-1.9006036900676899</v>
      </c>
      <c r="Q44">
        <v>0.66101694915254205</v>
      </c>
      <c r="R44">
        <v>0.169491525423728</v>
      </c>
      <c r="S44">
        <f t="shared" si="0"/>
        <v>-1.9460259595105077E-2</v>
      </c>
    </row>
    <row r="45" spans="1:19" x14ac:dyDescent="0.2">
      <c r="A45" t="s">
        <v>101</v>
      </c>
      <c r="B45" t="s">
        <v>102</v>
      </c>
      <c r="C45">
        <v>184</v>
      </c>
      <c r="D45">
        <v>178</v>
      </c>
      <c r="E45">
        <v>108</v>
      </c>
      <c r="F45">
        <v>11</v>
      </c>
      <c r="G45">
        <v>6.5860411594885898E-2</v>
      </c>
      <c r="H45">
        <v>-0.72565207730099002</v>
      </c>
      <c r="I45">
        <v>-2.1076223108133099</v>
      </c>
      <c r="J45">
        <v>342</v>
      </c>
      <c r="K45">
        <v>313</v>
      </c>
      <c r="L45">
        <v>235</v>
      </c>
      <c r="M45">
        <v>57</v>
      </c>
      <c r="N45">
        <v>3.8746334912035198E-2</v>
      </c>
      <c r="O45">
        <v>-0.75504702092878895</v>
      </c>
      <c r="P45">
        <v>-1.7883769189755301</v>
      </c>
      <c r="Q45">
        <v>0.54237288135593198</v>
      </c>
      <c r="R45">
        <v>0.28813559322033899</v>
      </c>
      <c r="S45">
        <f t="shared" si="0"/>
        <v>-8.616491188300994E-2</v>
      </c>
    </row>
    <row r="46" spans="1:19" x14ac:dyDescent="0.2">
      <c r="A46" t="s">
        <v>103</v>
      </c>
      <c r="B46" t="s">
        <v>104</v>
      </c>
      <c r="C46">
        <v>161</v>
      </c>
      <c r="D46">
        <v>103</v>
      </c>
      <c r="E46">
        <v>101</v>
      </c>
      <c r="F46">
        <v>17</v>
      </c>
      <c r="G46">
        <v>-0.113730419031149</v>
      </c>
      <c r="H46">
        <v>-0.69676251202760997</v>
      </c>
      <c r="I46">
        <v>-1.8605741276155701</v>
      </c>
      <c r="J46">
        <v>206</v>
      </c>
      <c r="K46">
        <v>214</v>
      </c>
      <c r="L46">
        <v>152</v>
      </c>
      <c r="M46">
        <v>32</v>
      </c>
      <c r="N46">
        <v>9.3774656401759193E-2</v>
      </c>
      <c r="O46">
        <v>-0.72411240956877099</v>
      </c>
      <c r="P46">
        <v>-1.8189429106411401</v>
      </c>
      <c r="Q46">
        <v>0.66101694915254205</v>
      </c>
      <c r="R46">
        <v>0.25423728813559299</v>
      </c>
      <c r="S46">
        <f t="shared" si="0"/>
        <v>-2.3096216472803306E-2</v>
      </c>
    </row>
    <row r="47" spans="1:19" x14ac:dyDescent="0.2">
      <c r="A47" t="s">
        <v>105</v>
      </c>
      <c r="B47" t="s">
        <v>106</v>
      </c>
      <c r="C47">
        <v>49</v>
      </c>
      <c r="D47">
        <v>35</v>
      </c>
      <c r="E47">
        <v>28</v>
      </c>
      <c r="F47">
        <v>6</v>
      </c>
      <c r="G47">
        <v>-6.5869803382709605E-2</v>
      </c>
      <c r="H47">
        <v>-0.73729605846469803</v>
      </c>
      <c r="I47">
        <v>-1.79624200260686</v>
      </c>
      <c r="J47">
        <v>148</v>
      </c>
      <c r="K47">
        <v>213</v>
      </c>
      <c r="L47">
        <v>134</v>
      </c>
      <c r="M47">
        <v>12</v>
      </c>
      <c r="N47">
        <v>0.235345991465502</v>
      </c>
      <c r="O47">
        <v>-0.63524569417454002</v>
      </c>
      <c r="P47">
        <v>-2.1013061379392202</v>
      </c>
      <c r="Q47">
        <v>0.55932203389830504</v>
      </c>
      <c r="R47">
        <v>0.27118644067796599</v>
      </c>
      <c r="S47">
        <f t="shared" si="0"/>
        <v>-8.0071446541627553E-2</v>
      </c>
    </row>
    <row r="48" spans="1:19" x14ac:dyDescent="0.2">
      <c r="A48" t="s">
        <v>107</v>
      </c>
      <c r="B48" t="s">
        <v>108</v>
      </c>
      <c r="C48">
        <v>221</v>
      </c>
      <c r="D48">
        <v>173</v>
      </c>
      <c r="E48">
        <v>150</v>
      </c>
      <c r="F48">
        <v>23</v>
      </c>
      <c r="G48">
        <v>-2.60879382607868E-2</v>
      </c>
      <c r="H48">
        <v>-0.66255902440783299</v>
      </c>
      <c r="I48">
        <v>-1.8668616106295099</v>
      </c>
      <c r="J48">
        <v>471</v>
      </c>
      <c r="K48">
        <v>426</v>
      </c>
      <c r="L48">
        <v>314</v>
      </c>
      <c r="M48">
        <v>68</v>
      </c>
      <c r="N48">
        <v>3.3616795395544498E-2</v>
      </c>
      <c r="O48">
        <v>-0.76818003620007103</v>
      </c>
      <c r="P48">
        <v>-1.85073766301455</v>
      </c>
      <c r="Q48">
        <v>0.57627118644067798</v>
      </c>
      <c r="R48">
        <v>0.27118644067796599</v>
      </c>
      <c r="S48">
        <f t="shared" si="0"/>
        <v>-3.3413998849595561E-2</v>
      </c>
    </row>
    <row r="49" spans="1:19" x14ac:dyDescent="0.2">
      <c r="A49" t="s">
        <v>109</v>
      </c>
      <c r="B49" t="s">
        <v>110</v>
      </c>
      <c r="C49">
        <v>176</v>
      </c>
      <c r="D49">
        <v>153</v>
      </c>
      <c r="E49">
        <v>92</v>
      </c>
      <c r="F49">
        <v>4</v>
      </c>
      <c r="G49">
        <v>1.94369952989774E-2</v>
      </c>
      <c r="H49">
        <v>-0.77598285024699798</v>
      </c>
      <c r="I49">
        <v>-2.5276498494481801</v>
      </c>
      <c r="J49">
        <v>222</v>
      </c>
      <c r="K49">
        <v>259</v>
      </c>
      <c r="L49">
        <v>73</v>
      </c>
      <c r="M49">
        <v>18</v>
      </c>
      <c r="N49">
        <v>0.144174893052335</v>
      </c>
      <c r="O49">
        <v>-1.07511889147457</v>
      </c>
      <c r="P49">
        <v>-2.1013061379392202</v>
      </c>
      <c r="Q49">
        <v>0.47457627118644002</v>
      </c>
      <c r="R49">
        <v>0.28813559322033899</v>
      </c>
      <c r="S49">
        <f t="shared" si="0"/>
        <v>-0.29099733864889077</v>
      </c>
    </row>
    <row r="50" spans="1:19" x14ac:dyDescent="0.2">
      <c r="A50" t="s">
        <v>111</v>
      </c>
      <c r="B50" t="s">
        <v>112</v>
      </c>
      <c r="C50">
        <v>29</v>
      </c>
      <c r="D50">
        <v>29</v>
      </c>
      <c r="E50">
        <v>44</v>
      </c>
      <c r="F50">
        <v>8</v>
      </c>
      <c r="G50">
        <v>8.0258232295528406E-2</v>
      </c>
      <c r="H50">
        <v>-0.313203331191172</v>
      </c>
      <c r="I50">
        <v>-1.4435051838690101</v>
      </c>
      <c r="J50">
        <v>74</v>
      </c>
      <c r="K50">
        <v>54</v>
      </c>
      <c r="L50">
        <v>24</v>
      </c>
      <c r="M50">
        <v>4</v>
      </c>
      <c r="N50">
        <v>-5.9609856486285903E-2</v>
      </c>
      <c r="O50">
        <v>-1.08110925516376</v>
      </c>
      <c r="P50">
        <v>-2.2773973969949002</v>
      </c>
      <c r="Q50">
        <v>0.57627118644067798</v>
      </c>
      <c r="R50">
        <v>0.23728813559322001</v>
      </c>
      <c r="S50">
        <f t="shared" si="0"/>
        <v>-2.5449531903156408E-2</v>
      </c>
    </row>
    <row r="51" spans="1:19" x14ac:dyDescent="0.2">
      <c r="A51" t="s">
        <v>113</v>
      </c>
      <c r="B51" t="e">
        <f>--QEQAVALHDFKAQDDDGGDLSLKKGSIIELLNR-EDWYRAKKADNIEGWVPSNYLAPVEK</f>
        <v>#NAME?</v>
      </c>
      <c r="C51">
        <v>300</v>
      </c>
      <c r="D51">
        <v>264</v>
      </c>
      <c r="E51">
        <v>216</v>
      </c>
      <c r="F51">
        <v>41</v>
      </c>
      <c r="G51">
        <v>2.4740904445697001E-2</v>
      </c>
      <c r="H51">
        <v>-0.63692551334713499</v>
      </c>
      <c r="I51">
        <v>-1.74853457096192</v>
      </c>
      <c r="J51">
        <v>665</v>
      </c>
      <c r="K51">
        <v>584</v>
      </c>
      <c r="L51">
        <v>338</v>
      </c>
      <c r="M51">
        <v>48</v>
      </c>
      <c r="N51">
        <v>2.0819305231016699E-2</v>
      </c>
      <c r="O51">
        <v>-0.88599372216983996</v>
      </c>
      <c r="P51">
        <v>-2.15180607651941</v>
      </c>
      <c r="Q51">
        <v>0.45762711864406702</v>
      </c>
      <c r="R51">
        <v>0.23728813559322001</v>
      </c>
      <c r="S51">
        <f t="shared" si="0"/>
        <v>-7.9821322639267764E-2</v>
      </c>
    </row>
    <row r="52" spans="1:19" x14ac:dyDescent="0.2">
      <c r="A52" t="s">
        <v>114</v>
      </c>
      <c r="B52" t="s">
        <v>115</v>
      </c>
      <c r="C52">
        <v>138</v>
      </c>
      <c r="D52">
        <v>186</v>
      </c>
      <c r="E52">
        <v>83</v>
      </c>
      <c r="F52">
        <v>20</v>
      </c>
      <c r="G52">
        <v>0.209892090112208</v>
      </c>
      <c r="H52">
        <v>-0.71505900380356602</v>
      </c>
      <c r="I52">
        <v>-1.7230462636992501</v>
      </c>
      <c r="J52">
        <v>194</v>
      </c>
      <c r="K52">
        <v>245</v>
      </c>
      <c r="L52">
        <v>149</v>
      </c>
      <c r="M52">
        <v>32</v>
      </c>
      <c r="N52">
        <v>0.17859245785602801</v>
      </c>
      <c r="O52">
        <v>-0.706704238662342</v>
      </c>
      <c r="P52">
        <v>-1.79287742020221</v>
      </c>
      <c r="Q52">
        <v>0.66101694915254205</v>
      </c>
      <c r="R52">
        <v>0.27118644067796599</v>
      </c>
      <c r="S52">
        <f t="shared" si="0"/>
        <v>2.3536631121059456E-2</v>
      </c>
    </row>
    <row r="53" spans="1:19" x14ac:dyDescent="0.2">
      <c r="A53" t="s">
        <v>116</v>
      </c>
      <c r="B53" t="s">
        <v>117</v>
      </c>
      <c r="C53">
        <v>61</v>
      </c>
      <c r="D53">
        <v>67</v>
      </c>
      <c r="E53">
        <v>39</v>
      </c>
      <c r="F53">
        <v>0</v>
      </c>
      <c r="G53">
        <v>0.12100319998558701</v>
      </c>
      <c r="H53">
        <v>-0.68852323776267099</v>
      </c>
      <c r="I53" t="e">
        <f>-inf</f>
        <v>#NAME?</v>
      </c>
      <c r="J53">
        <v>131</v>
      </c>
      <c r="K53">
        <v>154</v>
      </c>
      <c r="L53">
        <v>88</v>
      </c>
      <c r="M53">
        <v>13</v>
      </c>
      <c r="N53">
        <v>0.14747752860242</v>
      </c>
      <c r="O53">
        <v>-0.76487740064998599</v>
      </c>
      <c r="P53">
        <v>-2.0135536119408202</v>
      </c>
      <c r="Q53">
        <v>0.50847457627118597</v>
      </c>
      <c r="R53">
        <v>0.22033898305084701</v>
      </c>
      <c r="S53" t="e">
        <f t="shared" si="0"/>
        <v>#NAME?</v>
      </c>
    </row>
    <row r="54" spans="1:19" x14ac:dyDescent="0.2">
      <c r="A54" t="s">
        <v>118</v>
      </c>
      <c r="B54" t="s">
        <v>119</v>
      </c>
      <c r="C54">
        <v>294</v>
      </c>
      <c r="D54">
        <v>306</v>
      </c>
      <c r="E54">
        <v>221</v>
      </c>
      <c r="F54">
        <v>24</v>
      </c>
      <c r="G54">
        <v>9.7632328364951101E-2</v>
      </c>
      <c r="H54">
        <v>-0.61821306650545005</v>
      </c>
      <c r="I54">
        <v>-1.97233326166255</v>
      </c>
      <c r="J54">
        <v>454</v>
      </c>
      <c r="K54">
        <v>629</v>
      </c>
      <c r="L54">
        <v>349</v>
      </c>
      <c r="M54">
        <v>74</v>
      </c>
      <c r="N54">
        <v>0.218822896009886</v>
      </c>
      <c r="O54">
        <v>-0.70631920304231399</v>
      </c>
      <c r="P54">
        <v>-1.79804980171802</v>
      </c>
      <c r="Q54">
        <v>0.54237288135593198</v>
      </c>
      <c r="R54">
        <v>0.22033898305084701</v>
      </c>
      <c r="S54">
        <f t="shared" si="0"/>
        <v>-4.9737131998753202E-2</v>
      </c>
    </row>
    <row r="55" spans="1:19" x14ac:dyDescent="0.2">
      <c r="A55" t="s">
        <v>120</v>
      </c>
      <c r="B55" t="s">
        <v>121</v>
      </c>
      <c r="C55">
        <v>121</v>
      </c>
      <c r="D55">
        <v>64</v>
      </c>
      <c r="E55">
        <v>80</v>
      </c>
      <c r="F55">
        <v>8</v>
      </c>
      <c r="G55">
        <v>-0.19634716403703401</v>
      </c>
      <c r="H55">
        <v>-0.67395339310291003</v>
      </c>
      <c r="I55">
        <v>-2.0638925562865</v>
      </c>
      <c r="J55">
        <v>280</v>
      </c>
      <c r="K55">
        <v>313</v>
      </c>
      <c r="L55">
        <v>258</v>
      </c>
      <c r="M55">
        <v>25</v>
      </c>
      <c r="N55">
        <v>0.125614409625951</v>
      </c>
      <c r="O55">
        <v>-0.62762710252337905</v>
      </c>
      <c r="P55">
        <v>-2.0594436912620702</v>
      </c>
      <c r="Q55">
        <v>0.66101694915254205</v>
      </c>
      <c r="R55">
        <v>0.305084745762711</v>
      </c>
      <c r="S55">
        <f t="shared" si="0"/>
        <v>-0.1460599068246779</v>
      </c>
    </row>
    <row r="56" spans="1:19" x14ac:dyDescent="0.2">
      <c r="A56" t="s">
        <v>122</v>
      </c>
      <c r="B56" t="s">
        <v>123</v>
      </c>
      <c r="C56">
        <v>89</v>
      </c>
      <c r="D56">
        <v>118</v>
      </c>
      <c r="E56">
        <v>85</v>
      </c>
      <c r="F56">
        <v>20</v>
      </c>
      <c r="G56">
        <v>0.20275023295674099</v>
      </c>
      <c r="H56">
        <v>-0.51422909070902301</v>
      </c>
      <c r="I56">
        <v>-1.5325571839429299</v>
      </c>
      <c r="J56">
        <v>99</v>
      </c>
      <c r="K56">
        <v>161</v>
      </c>
      <c r="L56">
        <v>56</v>
      </c>
      <c r="M56">
        <v>8</v>
      </c>
      <c r="N56">
        <v>0.28841878485602102</v>
      </c>
      <c r="O56">
        <v>-0.839535944735739</v>
      </c>
      <c r="P56">
        <v>-2.1027708761974901</v>
      </c>
      <c r="Q56">
        <v>0.84745762711864403</v>
      </c>
      <c r="R56">
        <v>0.27118644067796599</v>
      </c>
      <c r="S56">
        <f t="shared" si="0"/>
        <v>-4.4209117822574459E-3</v>
      </c>
    </row>
    <row r="57" spans="1:19" x14ac:dyDescent="0.2">
      <c r="A57" t="s">
        <v>124</v>
      </c>
      <c r="B57" t="e">
        <f>-VHKKGVVLYDFHAQGDDDDEVTVAEGDEVIVLDDSAEWWNVRRANGHEGVVPASYVEITGC</f>
        <v>#NAME?</v>
      </c>
      <c r="C57">
        <v>87</v>
      </c>
      <c r="D57">
        <v>99</v>
      </c>
      <c r="E57">
        <v>68</v>
      </c>
      <c r="F57">
        <v>4</v>
      </c>
      <c r="G57">
        <v>0.136374174274459</v>
      </c>
      <c r="H57">
        <v>-0.60126834969078502</v>
      </c>
      <c r="I57">
        <v>-2.2216564342526501</v>
      </c>
      <c r="J57">
        <v>121</v>
      </c>
      <c r="K57">
        <v>211</v>
      </c>
      <c r="L57">
        <v>110</v>
      </c>
      <c r="M57">
        <v>20</v>
      </c>
      <c r="N57">
        <v>0.31872518840296399</v>
      </c>
      <c r="O57">
        <v>-0.63348146230261504</v>
      </c>
      <c r="P57">
        <v>-1.7919810432443599</v>
      </c>
      <c r="Q57">
        <v>0.79661016949152497</v>
      </c>
      <c r="R57">
        <v>0.28813559322033899</v>
      </c>
      <c r="S57">
        <f t="shared" si="0"/>
        <v>-0.12001450607610339</v>
      </c>
    </row>
    <row r="58" spans="1:19" x14ac:dyDescent="0.2">
      <c r="A58" t="s">
        <v>125</v>
      </c>
      <c r="B58" t="s">
        <v>126</v>
      </c>
      <c r="C58">
        <v>9</v>
      </c>
      <c r="D58">
        <v>8</v>
      </c>
      <c r="E58">
        <v>3</v>
      </c>
      <c r="F58">
        <v>0</v>
      </c>
      <c r="G58">
        <v>2.9105709848147102E-2</v>
      </c>
      <c r="H58">
        <v>-0.971379264498066</v>
      </c>
      <c r="I58" t="e">
        <f>-inf</f>
        <v>#NAME?</v>
      </c>
      <c r="J58">
        <v>109</v>
      </c>
      <c r="K58">
        <v>120</v>
      </c>
      <c r="L58">
        <v>103</v>
      </c>
      <c r="M58">
        <v>19</v>
      </c>
      <c r="N58">
        <v>0.118982851528722</v>
      </c>
      <c r="O58">
        <v>-0.61667805037984103</v>
      </c>
      <c r="P58">
        <v>-1.7688985655796801</v>
      </c>
      <c r="Q58">
        <v>0.76271186440677896</v>
      </c>
      <c r="R58">
        <v>0.27118644067796599</v>
      </c>
      <c r="S58" t="e">
        <f t="shared" si="0"/>
        <v>#NAME?</v>
      </c>
    </row>
    <row r="59" spans="1:19" x14ac:dyDescent="0.2">
      <c r="A59" t="s">
        <v>127</v>
      </c>
      <c r="B59" t="s">
        <v>128</v>
      </c>
      <c r="C59">
        <v>219</v>
      </c>
      <c r="D59">
        <v>274</v>
      </c>
      <c r="E59">
        <v>185</v>
      </c>
      <c r="F59">
        <v>31</v>
      </c>
      <c r="G59">
        <v>0.177564680275798</v>
      </c>
      <c r="H59">
        <v>-0.56753039621550805</v>
      </c>
      <c r="I59">
        <v>-1.73327959396784</v>
      </c>
      <c r="J59">
        <v>303</v>
      </c>
      <c r="K59">
        <v>358</v>
      </c>
      <c r="L59">
        <v>286</v>
      </c>
      <c r="M59">
        <v>92</v>
      </c>
      <c r="N59">
        <v>0.14966850156329101</v>
      </c>
      <c r="O59">
        <v>-0.61716537251765202</v>
      </c>
      <c r="P59">
        <v>-1.5278804697486399</v>
      </c>
      <c r="Q59">
        <v>0.69491525423728795</v>
      </c>
      <c r="R59">
        <v>0.322033898305084</v>
      </c>
      <c r="S59">
        <f t="shared" si="0"/>
        <v>9.1467861130770989E-2</v>
      </c>
    </row>
    <row r="60" spans="1:19" x14ac:dyDescent="0.2">
      <c r="A60" t="s">
        <v>129</v>
      </c>
      <c r="B60" t="s">
        <v>130</v>
      </c>
      <c r="C60">
        <v>21</v>
      </c>
      <c r="D60">
        <v>32</v>
      </c>
      <c r="E60">
        <v>39</v>
      </c>
      <c r="F60">
        <v>6</v>
      </c>
      <c r="G60">
        <v>0.263188915881515</v>
      </c>
      <c r="H60">
        <v>-0.22541269748582299</v>
      </c>
      <c r="I60">
        <v>-1.4282652173122701</v>
      </c>
      <c r="J60">
        <v>55</v>
      </c>
      <c r="K60">
        <v>124</v>
      </c>
      <c r="L60">
        <v>64</v>
      </c>
      <c r="M60">
        <v>5</v>
      </c>
      <c r="N60">
        <v>0.43028709908971302</v>
      </c>
      <c r="O60">
        <v>-0.52627149265474704</v>
      </c>
      <c r="P60">
        <v>-2.05161835375011</v>
      </c>
      <c r="Q60">
        <v>0.79661016949152497</v>
      </c>
      <c r="R60">
        <v>0.28813559322033899</v>
      </c>
      <c r="S60">
        <f t="shared" si="0"/>
        <v>3.9337625277080436E-2</v>
      </c>
    </row>
    <row r="61" spans="1:19" x14ac:dyDescent="0.2">
      <c r="A61" t="s">
        <v>131</v>
      </c>
      <c r="B61" t="s">
        <v>132</v>
      </c>
      <c r="C61">
        <v>182</v>
      </c>
      <c r="D61">
        <v>212</v>
      </c>
      <c r="E61">
        <v>154</v>
      </c>
      <c r="F61">
        <v>23</v>
      </c>
      <c r="G61">
        <v>0.14652270523920499</v>
      </c>
      <c r="H61">
        <v>-0.56680867692701498</v>
      </c>
      <c r="I61">
        <v>-1.78254072492948</v>
      </c>
      <c r="J61">
        <v>250</v>
      </c>
      <c r="K61">
        <v>276</v>
      </c>
      <c r="L61">
        <v>204</v>
      </c>
      <c r="M61">
        <v>24</v>
      </c>
      <c r="N61">
        <v>0.120197176814901</v>
      </c>
      <c r="O61">
        <v>-0.68039861839052895</v>
      </c>
      <c r="P61">
        <v>-2.0279544355523198</v>
      </c>
      <c r="Q61">
        <v>0.59322033898305004</v>
      </c>
      <c r="R61">
        <v>0.305084745762711</v>
      </c>
      <c r="S61">
        <f t="shared" si="0"/>
        <v>-5.6499843888533768E-2</v>
      </c>
    </row>
    <row r="62" spans="1:19" x14ac:dyDescent="0.2">
      <c r="A62" t="s">
        <v>133</v>
      </c>
      <c r="B62" t="s">
        <v>134</v>
      </c>
      <c r="C62">
        <v>82</v>
      </c>
      <c r="D62">
        <v>68</v>
      </c>
      <c r="E62">
        <v>83</v>
      </c>
      <c r="F62">
        <v>9</v>
      </c>
      <c r="G62">
        <v>-1.0467073819519E-3</v>
      </c>
      <c r="H62">
        <v>-0.48899376978604597</v>
      </c>
      <c r="I62">
        <v>-1.8437685159063899</v>
      </c>
      <c r="J62">
        <v>181</v>
      </c>
      <c r="K62">
        <v>189</v>
      </c>
      <c r="L62">
        <v>79</v>
      </c>
      <c r="M62">
        <v>31</v>
      </c>
      <c r="N62">
        <v>9.6011332725781301E-2</v>
      </c>
      <c r="O62">
        <v>-0.95214026072313296</v>
      </c>
      <c r="P62">
        <v>-1.7765425496267999</v>
      </c>
      <c r="Q62">
        <v>0.81355932203389802</v>
      </c>
      <c r="R62">
        <v>0.28813559322033899</v>
      </c>
      <c r="S62">
        <f t="shared" si="0"/>
        <v>-6.9083532737752446E-3</v>
      </c>
    </row>
    <row r="63" spans="1:19" x14ac:dyDescent="0.2">
      <c r="A63" t="s">
        <v>135</v>
      </c>
      <c r="B63" t="s">
        <v>136</v>
      </c>
      <c r="C63">
        <v>100</v>
      </c>
      <c r="D63">
        <v>96</v>
      </c>
      <c r="E63">
        <v>72</v>
      </c>
      <c r="F63">
        <v>4</v>
      </c>
      <c r="G63">
        <v>6.2529465335096804E-2</v>
      </c>
      <c r="H63">
        <v>-0.63692551334713499</v>
      </c>
      <c r="I63">
        <v>-2.2821371816340301</v>
      </c>
      <c r="J63">
        <v>121</v>
      </c>
      <c r="K63">
        <v>148</v>
      </c>
      <c r="L63">
        <v>88</v>
      </c>
      <c r="M63">
        <v>23</v>
      </c>
      <c r="N63">
        <v>0.164704448500229</v>
      </c>
      <c r="O63">
        <v>-0.73039147531067095</v>
      </c>
      <c r="P63">
        <v>-1.7312832028907501</v>
      </c>
      <c r="Q63">
        <v>0.677966101694915</v>
      </c>
      <c r="R63">
        <v>0.22033898305084701</v>
      </c>
      <c r="S63">
        <f t="shared" si="0"/>
        <v>-0.12122047034795125</v>
      </c>
    </row>
    <row r="64" spans="1:19" x14ac:dyDescent="0.2">
      <c r="A64" t="s">
        <v>137</v>
      </c>
      <c r="B64" t="s">
        <v>138</v>
      </c>
      <c r="C64">
        <v>69</v>
      </c>
      <c r="D64">
        <v>84</v>
      </c>
      <c r="E64">
        <v>59</v>
      </c>
      <c r="F64">
        <v>11</v>
      </c>
      <c r="G64">
        <v>0.16568842762015401</v>
      </c>
      <c r="H64">
        <v>-0.56225508887351405</v>
      </c>
      <c r="I64">
        <v>-1.68165357854102</v>
      </c>
      <c r="J64">
        <v>134</v>
      </c>
      <c r="K64">
        <v>193</v>
      </c>
      <c r="L64">
        <v>58</v>
      </c>
      <c r="M64">
        <v>39</v>
      </c>
      <c r="N64">
        <v>0.23568061406468699</v>
      </c>
      <c r="O64">
        <v>-0.95576558194626005</v>
      </c>
      <c r="P64">
        <v>-1.5462658599301999</v>
      </c>
      <c r="Q64">
        <v>0.677966101694915</v>
      </c>
      <c r="R64">
        <v>0.169491525423728</v>
      </c>
      <c r="S64">
        <f t="shared" si="0"/>
        <v>0.10143815637079591</v>
      </c>
    </row>
    <row r="65" spans="1:19" x14ac:dyDescent="0.2">
      <c r="A65" t="s">
        <v>139</v>
      </c>
      <c r="B65" t="s">
        <v>140</v>
      </c>
      <c r="C65">
        <v>124</v>
      </c>
      <c r="D65">
        <v>116</v>
      </c>
      <c r="E65">
        <v>88</v>
      </c>
      <c r="F65">
        <v>9</v>
      </c>
      <c r="G65">
        <v>5.1294536360211702E-2</v>
      </c>
      <c r="H65">
        <v>-0.64319702279046997</v>
      </c>
      <c r="I65">
        <v>-2.0233763486848999</v>
      </c>
      <c r="J65">
        <v>148</v>
      </c>
      <c r="K65">
        <v>268</v>
      </c>
      <c r="L65">
        <v>107</v>
      </c>
      <c r="M65">
        <v>13</v>
      </c>
      <c r="N65">
        <v>0.335101182055553</v>
      </c>
      <c r="O65">
        <v>-0.732966714854138</v>
      </c>
      <c r="P65">
        <v>-2.0665440316800101</v>
      </c>
      <c r="Q65">
        <v>0.61016949152542299</v>
      </c>
      <c r="R65">
        <v>0.27118644067796599</v>
      </c>
      <c r="S65">
        <f t="shared" si="0"/>
        <v>-0.13627492954563855</v>
      </c>
    </row>
    <row r="66" spans="1:19" x14ac:dyDescent="0.2">
      <c r="A66" t="s">
        <v>141</v>
      </c>
      <c r="B66" t="s">
        <v>142</v>
      </c>
      <c r="C66">
        <v>131</v>
      </c>
      <c r="D66">
        <v>123</v>
      </c>
      <c r="E66">
        <v>77</v>
      </c>
      <c r="F66">
        <v>15</v>
      </c>
      <c r="G66">
        <v>5.2892048079162098E-2</v>
      </c>
      <c r="H66">
        <v>-0.72503858026168599</v>
      </c>
      <c r="I66">
        <v>-1.8253772095620799</v>
      </c>
      <c r="J66">
        <v>247</v>
      </c>
      <c r="K66">
        <v>240</v>
      </c>
      <c r="L66">
        <v>159</v>
      </c>
      <c r="M66">
        <v>27</v>
      </c>
      <c r="N66">
        <v>6.4742391873661903E-2</v>
      </c>
      <c r="O66">
        <v>-0.78338860608360406</v>
      </c>
      <c r="P66">
        <v>-1.97155885769257</v>
      </c>
      <c r="Q66">
        <v>0.52542372881355903</v>
      </c>
      <c r="R66">
        <v>0.28813559322033899</v>
      </c>
      <c r="S66">
        <f t="shared" si="0"/>
        <v>-5.3768280320707837E-2</v>
      </c>
    </row>
    <row r="67" spans="1:19" x14ac:dyDescent="0.2">
      <c r="A67" t="s">
        <v>143</v>
      </c>
      <c r="B67" t="s">
        <v>144</v>
      </c>
      <c r="C67">
        <v>152</v>
      </c>
      <c r="D67">
        <v>184</v>
      </c>
      <c r="E67">
        <v>167</v>
      </c>
      <c r="F67">
        <v>23</v>
      </c>
      <c r="G67">
        <v>0.16323246736029201</v>
      </c>
      <c r="H67">
        <v>-0.45338512657559199</v>
      </c>
      <c r="I67">
        <v>-1.70431292488917</v>
      </c>
      <c r="J67">
        <v>335</v>
      </c>
      <c r="K67">
        <v>580</v>
      </c>
      <c r="L67">
        <v>199</v>
      </c>
      <c r="M67">
        <v>36</v>
      </c>
      <c r="N67">
        <v>0.31561128994781301</v>
      </c>
      <c r="O67">
        <v>-0.81828050777152805</v>
      </c>
      <c r="P67">
        <v>-1.9789679748614499</v>
      </c>
      <c r="Q67">
        <v>0.52542372881355903</v>
      </c>
      <c r="R67">
        <v>0.25423728813559299</v>
      </c>
      <c r="S67">
        <f t="shared" ref="S67:S130" si="1">((I67+1.7338029)/1.7338029+(P67+1.8692731)/1.8692731)/2</f>
        <v>-2.083716629547562E-2</v>
      </c>
    </row>
    <row r="68" spans="1:19" x14ac:dyDescent="0.2">
      <c r="A68" t="s">
        <v>145</v>
      </c>
      <c r="B68" t="s">
        <v>146</v>
      </c>
      <c r="C68">
        <v>54</v>
      </c>
      <c r="D68">
        <v>49</v>
      </c>
      <c r="E68">
        <v>21</v>
      </c>
      <c r="F68">
        <v>4</v>
      </c>
      <c r="G68">
        <v>3.8060552501073597E-2</v>
      </c>
      <c r="H68">
        <v>-0.90443247486745204</v>
      </c>
      <c r="I68">
        <v>-2.0145309414570001</v>
      </c>
      <c r="J68">
        <v>189</v>
      </c>
      <c r="K68">
        <v>225</v>
      </c>
      <c r="L68">
        <v>130</v>
      </c>
      <c r="M68">
        <v>23</v>
      </c>
      <c r="N68">
        <v>0.15294881735984001</v>
      </c>
      <c r="O68">
        <v>-0.75460722901079702</v>
      </c>
      <c r="P68">
        <v>-1.9249596367475399</v>
      </c>
      <c r="Q68">
        <v>0.54237288135593198</v>
      </c>
      <c r="R68">
        <v>0.25423728813559299</v>
      </c>
      <c r="S68">
        <f t="shared" si="1"/>
        <v>-9.5852549435328629E-2</v>
      </c>
    </row>
    <row r="69" spans="1:19" x14ac:dyDescent="0.2">
      <c r="A69" t="s">
        <v>147</v>
      </c>
      <c r="B69" t="s">
        <v>148</v>
      </c>
      <c r="C69">
        <v>57</v>
      </c>
      <c r="D69">
        <v>105</v>
      </c>
      <c r="E69">
        <v>44</v>
      </c>
      <c r="F69">
        <v>17</v>
      </c>
      <c r="G69">
        <v>0.34557267569297501</v>
      </c>
      <c r="H69">
        <v>-0.60668018896470699</v>
      </c>
      <c r="I69">
        <v>-1.40962310725621</v>
      </c>
      <c r="J69">
        <v>120</v>
      </c>
      <c r="K69">
        <v>229</v>
      </c>
      <c r="L69">
        <v>111</v>
      </c>
      <c r="M69">
        <v>27</v>
      </c>
      <c r="N69">
        <v>0.35788233971398498</v>
      </c>
      <c r="O69">
        <v>-0.62594704440535698</v>
      </c>
      <c r="P69">
        <v>-1.65804315048053</v>
      </c>
      <c r="Q69">
        <v>0.644067796610169</v>
      </c>
      <c r="R69">
        <v>0.186440677966101</v>
      </c>
      <c r="S69">
        <f t="shared" si="1"/>
        <v>0.14998863430585982</v>
      </c>
    </row>
    <row r="70" spans="1:19" x14ac:dyDescent="0.2">
      <c r="A70" t="s">
        <v>149</v>
      </c>
      <c r="B70" t="s">
        <v>150</v>
      </c>
      <c r="C70">
        <v>16</v>
      </c>
      <c r="D70">
        <v>35</v>
      </c>
      <c r="E70">
        <v>10</v>
      </c>
      <c r="F70">
        <v>4</v>
      </c>
      <c r="G70">
        <v>0.42020629398987902</v>
      </c>
      <c r="H70">
        <v>-0.69837799243432797</v>
      </c>
      <c r="I70">
        <v>-1.48625716428996</v>
      </c>
      <c r="J70">
        <v>76</v>
      </c>
      <c r="K70">
        <v>40</v>
      </c>
      <c r="L70">
        <v>16</v>
      </c>
      <c r="M70">
        <v>12</v>
      </c>
      <c r="N70">
        <v>-0.20152549753110699</v>
      </c>
      <c r="O70">
        <v>-1.26878238676925</v>
      </c>
      <c r="P70">
        <v>-1.81185801482505</v>
      </c>
      <c r="Q70">
        <v>0.54237288135593198</v>
      </c>
      <c r="R70">
        <v>0.27118644067796599</v>
      </c>
      <c r="S70">
        <f t="shared" si="1"/>
        <v>8.6745681260457647E-2</v>
      </c>
    </row>
    <row r="71" spans="1:19" x14ac:dyDescent="0.2">
      <c r="A71" t="s">
        <v>151</v>
      </c>
      <c r="B71" t="s">
        <v>152</v>
      </c>
      <c r="C71">
        <v>64</v>
      </c>
      <c r="D71">
        <v>55</v>
      </c>
      <c r="E71">
        <v>43</v>
      </c>
      <c r="F71">
        <v>8</v>
      </c>
      <c r="G71">
        <v>1.4440947805885101E-2</v>
      </c>
      <c r="H71">
        <v>-0.66696952818270405</v>
      </c>
      <c r="I71">
        <v>-1.7872871599539399</v>
      </c>
      <c r="J71">
        <v>62</v>
      </c>
      <c r="K71">
        <v>135</v>
      </c>
      <c r="L71">
        <v>55</v>
      </c>
      <c r="M71">
        <v>32</v>
      </c>
      <c r="N71">
        <v>0.41517018241847398</v>
      </c>
      <c r="O71">
        <v>-0.64411777714840002</v>
      </c>
      <c r="P71">
        <v>-1.2974673797702401</v>
      </c>
      <c r="Q71">
        <v>0.54237288135593198</v>
      </c>
      <c r="R71">
        <v>0.25423728813559299</v>
      </c>
      <c r="S71">
        <f t="shared" si="1"/>
        <v>0.13752471020077578</v>
      </c>
    </row>
    <row r="72" spans="1:19" x14ac:dyDescent="0.2">
      <c r="A72" t="s">
        <v>153</v>
      </c>
      <c r="B72" t="s">
        <v>154</v>
      </c>
      <c r="C72">
        <v>312</v>
      </c>
      <c r="D72">
        <v>408</v>
      </c>
      <c r="E72">
        <v>177</v>
      </c>
      <c r="F72">
        <v>39</v>
      </c>
      <c r="G72">
        <v>0.196763801366965</v>
      </c>
      <c r="H72">
        <v>-0.74043933743503898</v>
      </c>
      <c r="I72">
        <v>-1.7872871599539399</v>
      </c>
      <c r="J72">
        <v>858</v>
      </c>
      <c r="K72">
        <v>868</v>
      </c>
      <c r="L72">
        <v>414</v>
      </c>
      <c r="M72">
        <v>50</v>
      </c>
      <c r="N72">
        <v>8.2260540749508199E-2</v>
      </c>
      <c r="O72">
        <v>-0.90857572387219698</v>
      </c>
      <c r="P72">
        <v>-2.2447429521045699</v>
      </c>
      <c r="Q72">
        <v>0.49152542372881303</v>
      </c>
      <c r="R72">
        <v>0.27118644067796599</v>
      </c>
      <c r="S72">
        <f t="shared" si="1"/>
        <v>-0.11585602168220319</v>
      </c>
    </row>
    <row r="73" spans="1:19" x14ac:dyDescent="0.2">
      <c r="A73" t="s">
        <v>155</v>
      </c>
      <c r="B73" t="s">
        <v>156</v>
      </c>
      <c r="C73">
        <v>201</v>
      </c>
      <c r="D73">
        <v>178</v>
      </c>
      <c r="E73">
        <v>141</v>
      </c>
      <c r="F73">
        <v>14</v>
      </c>
      <c r="G73">
        <v>2.74821771839335E-2</v>
      </c>
      <c r="H73">
        <v>-0.64823495454351199</v>
      </c>
      <c r="I73">
        <v>-2.0412651947042399</v>
      </c>
      <c r="J73">
        <v>357</v>
      </c>
      <c r="K73">
        <v>429</v>
      </c>
      <c r="L73">
        <v>168</v>
      </c>
      <c r="M73">
        <v>39</v>
      </c>
      <c r="N73">
        <v>0.15701717949425201</v>
      </c>
      <c r="O73">
        <v>-0.91944771153072002</v>
      </c>
      <c r="P73">
        <v>-1.9718292776775801</v>
      </c>
      <c r="Q73">
        <v>0.49152542372881303</v>
      </c>
      <c r="R73">
        <v>0.25423728813559299</v>
      </c>
      <c r="S73">
        <f t="shared" si="1"/>
        <v>-0.11609912750504221</v>
      </c>
    </row>
    <row r="74" spans="1:19" x14ac:dyDescent="0.2">
      <c r="A74" t="s">
        <v>157</v>
      </c>
      <c r="B74" t="s">
        <v>158</v>
      </c>
      <c r="C74">
        <v>161</v>
      </c>
      <c r="D74">
        <v>193</v>
      </c>
      <c r="E74">
        <v>90</v>
      </c>
      <c r="F74">
        <v>29</v>
      </c>
      <c r="G74">
        <v>0.158989665271452</v>
      </c>
      <c r="H74">
        <v>-0.74684137637092796</v>
      </c>
      <c r="I74">
        <v>-1.6286250510948901</v>
      </c>
      <c r="J74">
        <v>240</v>
      </c>
      <c r="K74">
        <v>343</v>
      </c>
      <c r="L74">
        <v>195</v>
      </c>
      <c r="M74">
        <v>32</v>
      </c>
      <c r="N74">
        <v>0.232310981752886</v>
      </c>
      <c r="O74">
        <v>-0.68226540749347797</v>
      </c>
      <c r="P74">
        <v>-1.8852869319835901</v>
      </c>
      <c r="Q74">
        <v>0.54237288135593198</v>
      </c>
      <c r="R74">
        <v>0.186440677966101</v>
      </c>
      <c r="S74">
        <f t="shared" si="1"/>
        <v>2.6048108873332948E-2</v>
      </c>
    </row>
    <row r="75" spans="1:19" x14ac:dyDescent="0.2">
      <c r="A75" t="s">
        <v>159</v>
      </c>
      <c r="B75" t="s">
        <v>160</v>
      </c>
      <c r="C75">
        <v>102</v>
      </c>
      <c r="D75">
        <v>131</v>
      </c>
      <c r="E75">
        <v>54</v>
      </c>
      <c r="F75">
        <v>31</v>
      </c>
      <c r="G75">
        <v>0.18892935618937501</v>
      </c>
      <c r="H75">
        <v>-0.77046442171735197</v>
      </c>
      <c r="I75">
        <v>-1.40143565088964</v>
      </c>
      <c r="J75">
        <v>290</v>
      </c>
      <c r="K75">
        <v>298</v>
      </c>
      <c r="L75">
        <v>125</v>
      </c>
      <c r="M75">
        <v>23</v>
      </c>
      <c r="N75">
        <v>8.9046369599020903E-2</v>
      </c>
      <c r="O75">
        <v>-0.95757676203528996</v>
      </c>
      <c r="P75">
        <v>-2.1108958304732499</v>
      </c>
      <c r="Q75">
        <v>0.61016949152542299</v>
      </c>
      <c r="R75">
        <v>0.22033898305084701</v>
      </c>
      <c r="S75">
        <f t="shared" si="1"/>
        <v>3.121907114386839E-2</v>
      </c>
    </row>
    <row r="76" spans="1:19" x14ac:dyDescent="0.2">
      <c r="A76" t="s">
        <v>161</v>
      </c>
      <c r="B76" t="s">
        <v>162</v>
      </c>
      <c r="C76">
        <v>5</v>
      </c>
      <c r="D76">
        <v>2</v>
      </c>
      <c r="E76">
        <v>9</v>
      </c>
      <c r="F76">
        <v>0</v>
      </c>
      <c r="G76">
        <v>-0.31768177637650902</v>
      </c>
      <c r="H76">
        <v>-0.23898550467509699</v>
      </c>
      <c r="I76" t="e">
        <f>-inf</f>
        <v>#NAME?</v>
      </c>
      <c r="J76">
        <v>25</v>
      </c>
      <c r="K76">
        <v>56</v>
      </c>
      <c r="L76">
        <v>15</v>
      </c>
      <c r="M76">
        <v>7</v>
      </c>
      <c r="N76">
        <v>0.42747612175588401</v>
      </c>
      <c r="O76">
        <v>-0.81393752676074604</v>
      </c>
      <c r="P76">
        <v>-1.5630676372496699</v>
      </c>
      <c r="Q76">
        <v>0.83050847457627097</v>
      </c>
      <c r="R76">
        <v>0.305084745762711</v>
      </c>
      <c r="S76" t="e">
        <f t="shared" si="1"/>
        <v>#NAME?</v>
      </c>
    </row>
    <row r="77" spans="1:19" x14ac:dyDescent="0.2">
      <c r="A77" t="s">
        <v>163</v>
      </c>
      <c r="B77" t="s">
        <v>164</v>
      </c>
      <c r="C77">
        <v>50</v>
      </c>
      <c r="D77">
        <v>29</v>
      </c>
      <c r="E77">
        <v>6</v>
      </c>
      <c r="F77">
        <v>2</v>
      </c>
      <c r="G77">
        <v>-0.156313774141534</v>
      </c>
      <c r="H77">
        <v>-1.41507676373077</v>
      </c>
      <c r="I77">
        <v>-2.2821371816340301</v>
      </c>
      <c r="J77">
        <v>82</v>
      </c>
      <c r="K77">
        <v>73</v>
      </c>
      <c r="L77">
        <v>30</v>
      </c>
      <c r="M77">
        <v>8</v>
      </c>
      <c r="N77">
        <v>2.6737111158460999E-2</v>
      </c>
      <c r="O77">
        <v>-1.02878137480844</v>
      </c>
      <c r="P77">
        <v>-2.0209495339836598</v>
      </c>
      <c r="Q77">
        <v>0.76271186440677896</v>
      </c>
      <c r="R77">
        <v>0.28813559322033899</v>
      </c>
      <c r="S77">
        <f t="shared" si="1"/>
        <v>-0.19870147916707717</v>
      </c>
    </row>
    <row r="78" spans="1:19" x14ac:dyDescent="0.2">
      <c r="A78" t="s">
        <v>165</v>
      </c>
      <c r="B78" t="s">
        <v>166</v>
      </c>
      <c r="C78">
        <v>75</v>
      </c>
      <c r="D78">
        <v>48</v>
      </c>
      <c r="E78">
        <v>35</v>
      </c>
      <c r="F78">
        <v>1</v>
      </c>
      <c r="G78">
        <v>-0.113561793720584</v>
      </c>
      <c r="H78">
        <v>-0.82525122881982704</v>
      </c>
      <c r="I78">
        <v>-2.7592584363536901</v>
      </c>
      <c r="J78">
        <v>192</v>
      </c>
      <c r="K78">
        <v>199</v>
      </c>
      <c r="L78">
        <v>90</v>
      </c>
      <c r="M78">
        <v>8</v>
      </c>
      <c r="N78">
        <v>9.2779951127878804E-2</v>
      </c>
      <c r="O78">
        <v>-0.92114749640861504</v>
      </c>
      <c r="P78">
        <v>-2.3904369103034901</v>
      </c>
      <c r="Q78">
        <v>0.76271186440677896</v>
      </c>
      <c r="R78">
        <v>0.27118644067796599</v>
      </c>
      <c r="S78">
        <f t="shared" si="1"/>
        <v>-0.43512716933173151</v>
      </c>
    </row>
    <row r="79" spans="1:19" x14ac:dyDescent="0.2">
      <c r="A79" t="s">
        <v>167</v>
      </c>
      <c r="B79" t="s">
        <v>168</v>
      </c>
      <c r="C79">
        <v>182</v>
      </c>
      <c r="D79">
        <v>182</v>
      </c>
      <c r="E79">
        <v>153</v>
      </c>
      <c r="F79">
        <v>9</v>
      </c>
      <c r="G79">
        <v>8.0258232295528406E-2</v>
      </c>
      <c r="H79">
        <v>-0.56963796694587898</v>
      </c>
      <c r="I79">
        <v>-2.1900260515077399</v>
      </c>
      <c r="J79">
        <v>293</v>
      </c>
      <c r="K79">
        <v>313</v>
      </c>
      <c r="L79">
        <v>135</v>
      </c>
      <c r="M79">
        <v>45</v>
      </c>
      <c r="N79">
        <v>0.10590482061405999</v>
      </c>
      <c r="O79">
        <v>-0.92862262900349302</v>
      </c>
      <c r="P79">
        <v>-1.8238807751706501</v>
      </c>
      <c r="Q79">
        <v>0.59322033898305004</v>
      </c>
      <c r="R79">
        <v>0.25423728813559299</v>
      </c>
      <c r="S79">
        <f t="shared" si="1"/>
        <v>-0.11942548517739099</v>
      </c>
    </row>
    <row r="80" spans="1:19" x14ac:dyDescent="0.2">
      <c r="A80" t="s">
        <v>169</v>
      </c>
      <c r="B80" t="s">
        <v>170</v>
      </c>
      <c r="C80">
        <v>46</v>
      </c>
      <c r="D80">
        <v>37</v>
      </c>
      <c r="E80">
        <v>19</v>
      </c>
      <c r="F80">
        <v>11</v>
      </c>
      <c r="G80">
        <v>-1.42978753190506E-2</v>
      </c>
      <c r="H80">
        <v>-0.87826224050714796</v>
      </c>
      <c r="I80">
        <v>-1.50556231948534</v>
      </c>
      <c r="J80">
        <v>94</v>
      </c>
      <c r="K80">
        <v>105</v>
      </c>
      <c r="L80">
        <v>78</v>
      </c>
      <c r="M80">
        <v>7</v>
      </c>
      <c r="N80">
        <v>0.12528954889196101</v>
      </c>
      <c r="O80">
        <v>-0.67312202805360799</v>
      </c>
      <c r="P80">
        <v>-2.1382554821773301</v>
      </c>
      <c r="Q80">
        <v>0.77966101694915202</v>
      </c>
      <c r="R80">
        <v>0.27118644067796599</v>
      </c>
      <c r="S80">
        <f t="shared" si="1"/>
        <v>-6.1275926869015368E-3</v>
      </c>
    </row>
    <row r="81" spans="1:19" x14ac:dyDescent="0.2">
      <c r="A81" t="s">
        <v>171</v>
      </c>
      <c r="B81" t="s">
        <v>172</v>
      </c>
      <c r="C81">
        <v>122</v>
      </c>
      <c r="D81">
        <v>129</v>
      </c>
      <c r="E81">
        <v>112</v>
      </c>
      <c r="F81">
        <v>14</v>
      </c>
      <c r="G81">
        <v>0.10448811192002901</v>
      </c>
      <c r="H81">
        <v>-0.53139981778296996</v>
      </c>
      <c r="I81">
        <v>-1.8244289679585</v>
      </c>
      <c r="J81">
        <v>272</v>
      </c>
      <c r="K81">
        <v>332</v>
      </c>
      <c r="L81">
        <v>200</v>
      </c>
      <c r="M81">
        <v>38</v>
      </c>
      <c r="N81">
        <v>0.163797283091559</v>
      </c>
      <c r="O81">
        <v>-0.72562768551460799</v>
      </c>
      <c r="P81">
        <v>-1.8650109760092799</v>
      </c>
      <c r="Q81">
        <v>0.57627118644067798</v>
      </c>
      <c r="R81">
        <v>0.186440677966101</v>
      </c>
      <c r="S81">
        <f t="shared" si="1"/>
        <v>-2.4995006400272881E-2</v>
      </c>
    </row>
    <row r="82" spans="1:19" x14ac:dyDescent="0.2">
      <c r="A82" t="s">
        <v>173</v>
      </c>
      <c r="B82" t="s">
        <v>174</v>
      </c>
      <c r="C82">
        <v>223</v>
      </c>
      <c r="D82">
        <v>262</v>
      </c>
      <c r="E82">
        <v>142</v>
      </c>
      <c r="F82">
        <v>19</v>
      </c>
      <c r="G82">
        <v>0.15025466056711301</v>
      </c>
      <c r="H82">
        <v>-0.69027452844350701</v>
      </c>
      <c r="I82">
        <v>-1.95374843505733</v>
      </c>
      <c r="J82">
        <v>640</v>
      </c>
      <c r="K82">
        <v>619</v>
      </c>
      <c r="L82">
        <v>275</v>
      </c>
      <c r="M82">
        <v>48</v>
      </c>
      <c r="N82">
        <v>6.2738778457952601E-2</v>
      </c>
      <c r="O82">
        <v>-0.95893605729801401</v>
      </c>
      <c r="P82">
        <v>-2.1351644052001899</v>
      </c>
      <c r="Q82">
        <v>0.74576271186440601</v>
      </c>
      <c r="R82">
        <v>0.28813559322033899</v>
      </c>
      <c r="S82">
        <f t="shared" si="1"/>
        <v>-0.13455022236477221</v>
      </c>
    </row>
    <row r="83" spans="1:19" x14ac:dyDescent="0.2">
      <c r="A83" t="s">
        <v>175</v>
      </c>
      <c r="B83" t="s">
        <v>176</v>
      </c>
      <c r="C83">
        <v>127</v>
      </c>
      <c r="D83">
        <v>106</v>
      </c>
      <c r="E83">
        <v>82</v>
      </c>
      <c r="F83">
        <v>3</v>
      </c>
      <c r="G83">
        <v>1.7603766043417599E-3</v>
      </c>
      <c r="H83">
        <v>-0.68424787835064305</v>
      </c>
      <c r="I83">
        <v>-2.5108796391982899</v>
      </c>
      <c r="J83">
        <v>135</v>
      </c>
      <c r="K83">
        <v>138</v>
      </c>
      <c r="L83">
        <v>73</v>
      </c>
      <c r="M83">
        <v>9</v>
      </c>
      <c r="N83">
        <v>8.6773421327952099E-2</v>
      </c>
      <c r="O83">
        <v>-0.85909968551894</v>
      </c>
      <c r="P83">
        <v>-2.18631692764757</v>
      </c>
      <c r="Q83">
        <v>0.57627118644067798</v>
      </c>
      <c r="R83">
        <v>0.20338983050847401</v>
      </c>
      <c r="S83">
        <f t="shared" si="1"/>
        <v>-0.3089000848597464</v>
      </c>
    </row>
    <row r="84" spans="1:19" x14ac:dyDescent="0.2">
      <c r="A84" t="s">
        <v>177</v>
      </c>
      <c r="B84" t="s">
        <v>178</v>
      </c>
      <c r="C84">
        <v>35</v>
      </c>
      <c r="D84">
        <v>43</v>
      </c>
      <c r="E84">
        <v>25</v>
      </c>
      <c r="F84">
        <v>2</v>
      </c>
      <c r="G84">
        <v>0.169658643524839</v>
      </c>
      <c r="H84">
        <v>-0.64038604545664102</v>
      </c>
      <c r="I84">
        <v>-2.1272352216482902</v>
      </c>
      <c r="J84">
        <v>132</v>
      </c>
      <c r="K84">
        <v>64</v>
      </c>
      <c r="L84">
        <v>53</v>
      </c>
      <c r="M84">
        <v>9</v>
      </c>
      <c r="N84">
        <v>-0.23716585380024</v>
      </c>
      <c r="O84">
        <v>-0.98838683874945099</v>
      </c>
      <c r="P84">
        <v>-2.1765570903584099</v>
      </c>
      <c r="Q84">
        <v>0.55932203389830504</v>
      </c>
      <c r="R84">
        <v>0.23728813559322001</v>
      </c>
      <c r="S84">
        <f t="shared" si="1"/>
        <v>-0.19565280090994103</v>
      </c>
    </row>
    <row r="85" spans="1:19" x14ac:dyDescent="0.2">
      <c r="A85" t="s">
        <v>179</v>
      </c>
      <c r="B85" t="s">
        <v>180</v>
      </c>
      <c r="C85">
        <v>165</v>
      </c>
      <c r="D85">
        <v>148</v>
      </c>
      <c r="E85">
        <v>82</v>
      </c>
      <c r="F85">
        <v>17</v>
      </c>
      <c r="G85">
        <v>3.3036003476579499E-2</v>
      </c>
      <c r="H85">
        <v>-0.79792810160859295</v>
      </c>
      <c r="I85">
        <v>-1.8712321957976299</v>
      </c>
      <c r="J85">
        <v>307</v>
      </c>
      <c r="K85">
        <v>421</v>
      </c>
      <c r="L85">
        <v>215</v>
      </c>
      <c r="M85">
        <v>22</v>
      </c>
      <c r="N85">
        <v>0.214371823780203</v>
      </c>
      <c r="O85">
        <v>-0.74678869270597104</v>
      </c>
      <c r="P85">
        <v>-2.1549413632468699</v>
      </c>
      <c r="Q85">
        <v>0.83050847457627097</v>
      </c>
      <c r="R85">
        <v>0.38983050847457601</v>
      </c>
      <c r="S85">
        <f t="shared" si="1"/>
        <v>-0.11604392056579221</v>
      </c>
    </row>
    <row r="86" spans="1:19" x14ac:dyDescent="0.2">
      <c r="A86" t="s">
        <v>181</v>
      </c>
      <c r="B86" t="s">
        <v>182</v>
      </c>
      <c r="C86">
        <v>179</v>
      </c>
      <c r="D86">
        <v>173</v>
      </c>
      <c r="E86">
        <v>119</v>
      </c>
      <c r="F86">
        <v>17</v>
      </c>
      <c r="G86">
        <v>6.5451304444430702E-2</v>
      </c>
      <c r="H86">
        <v>-0.67156407936576601</v>
      </c>
      <c r="I86">
        <v>-1.9066012825636101</v>
      </c>
      <c r="J86">
        <v>381</v>
      </c>
      <c r="K86">
        <v>498</v>
      </c>
      <c r="L86">
        <v>233</v>
      </c>
      <c r="M86">
        <v>43</v>
      </c>
      <c r="N86">
        <v>0.19353247050582001</v>
      </c>
      <c r="O86">
        <v>-0.80565783179398998</v>
      </c>
      <c r="P86">
        <v>-1.9576821886879201</v>
      </c>
      <c r="Q86">
        <v>0.89830508474576198</v>
      </c>
      <c r="R86">
        <v>0.322033898305084</v>
      </c>
      <c r="S86">
        <f t="shared" si="1"/>
        <v>-7.3480173677753946E-2</v>
      </c>
    </row>
    <row r="87" spans="1:19" x14ac:dyDescent="0.2">
      <c r="A87" t="s">
        <v>183</v>
      </c>
      <c r="B87" t="s">
        <v>184</v>
      </c>
      <c r="C87">
        <v>159</v>
      </c>
      <c r="D87">
        <v>180</v>
      </c>
      <c r="E87">
        <v>91</v>
      </c>
      <c r="F87">
        <v>57</v>
      </c>
      <c r="G87">
        <v>0.13413361307838301</v>
      </c>
      <c r="H87">
        <v>-0.73661374177776096</v>
      </c>
      <c r="I87">
        <v>-1.32971944160995</v>
      </c>
      <c r="J87">
        <v>292</v>
      </c>
      <c r="K87">
        <v>491</v>
      </c>
      <c r="L87">
        <v>302</v>
      </c>
      <c r="M87">
        <v>157</v>
      </c>
      <c r="N87">
        <v>0.30292674409627102</v>
      </c>
      <c r="O87">
        <v>-0.577464685635658</v>
      </c>
      <c r="P87">
        <v>-1.2797088676310699</v>
      </c>
      <c r="Q87">
        <v>0.88135593220338904</v>
      </c>
      <c r="R87">
        <v>0.322033898305084</v>
      </c>
      <c r="S87">
        <f t="shared" si="1"/>
        <v>0.27422976280864053</v>
      </c>
    </row>
    <row r="88" spans="1:19" x14ac:dyDescent="0.2">
      <c r="A88" t="s">
        <v>185</v>
      </c>
      <c r="B88" t="s">
        <v>186</v>
      </c>
      <c r="C88">
        <v>91</v>
      </c>
      <c r="D88">
        <v>61</v>
      </c>
      <c r="E88">
        <v>60</v>
      </c>
      <c r="F88">
        <v>11</v>
      </c>
      <c r="G88">
        <v>-9.3453325014798097E-2</v>
      </c>
      <c r="H88">
        <v>-0.67514815171585296</v>
      </c>
      <c r="I88">
        <v>-1.80184588012486</v>
      </c>
      <c r="J88">
        <v>204</v>
      </c>
      <c r="K88">
        <v>204</v>
      </c>
      <c r="L88">
        <v>115</v>
      </c>
      <c r="M88">
        <v>46</v>
      </c>
      <c r="N88">
        <v>7.7228103421721706E-2</v>
      </c>
      <c r="O88">
        <v>-0.84102110421667697</v>
      </c>
      <c r="P88">
        <v>-1.65709800433621</v>
      </c>
      <c r="Q88">
        <v>0.86440677966101698</v>
      </c>
      <c r="R88">
        <v>0.37288135593220301</v>
      </c>
      <c r="S88">
        <f t="shared" si="1"/>
        <v>3.7130903050191004E-2</v>
      </c>
    </row>
    <row r="89" spans="1:19" x14ac:dyDescent="0.2">
      <c r="A89" t="s">
        <v>187</v>
      </c>
      <c r="B89" t="s">
        <v>188</v>
      </c>
      <c r="C89">
        <v>414</v>
      </c>
      <c r="D89">
        <v>481</v>
      </c>
      <c r="E89">
        <v>462</v>
      </c>
      <c r="F89">
        <v>37</v>
      </c>
      <c r="G89">
        <v>0.14540296754846099</v>
      </c>
      <c r="H89">
        <v>-0.446616375343177</v>
      </c>
      <c r="I89">
        <v>-1.9329957900159001</v>
      </c>
      <c r="J89">
        <v>1033</v>
      </c>
      <c r="K89">
        <v>1321</v>
      </c>
      <c r="L89">
        <v>827</v>
      </c>
      <c r="M89">
        <v>88</v>
      </c>
      <c r="N89">
        <v>0.18403059951662801</v>
      </c>
      <c r="O89">
        <v>-0.68868358911146399</v>
      </c>
      <c r="P89">
        <v>-2.0798433179613398</v>
      </c>
      <c r="Q89">
        <v>0.81355932203389802</v>
      </c>
      <c r="R89">
        <v>0.37288135593220301</v>
      </c>
      <c r="S89">
        <f t="shared" si="1"/>
        <v>-0.11376801714808735</v>
      </c>
    </row>
    <row r="90" spans="1:19" x14ac:dyDescent="0.2">
      <c r="A90" t="s">
        <v>189</v>
      </c>
      <c r="B90" t="s">
        <v>190</v>
      </c>
      <c r="C90">
        <v>66</v>
      </c>
      <c r="D90">
        <v>51</v>
      </c>
      <c r="E90">
        <v>23</v>
      </c>
      <c r="F90">
        <v>6</v>
      </c>
      <c r="G90">
        <v>-3.1715527148403803E-2</v>
      </c>
      <c r="H90">
        <v>-0.95207410930267899</v>
      </c>
      <c r="I90">
        <v>-1.92558985812022</v>
      </c>
      <c r="J90">
        <v>145</v>
      </c>
      <c r="K90">
        <v>171</v>
      </c>
      <c r="L90">
        <v>107</v>
      </c>
      <c r="M90">
        <v>21</v>
      </c>
      <c r="N90">
        <v>0.1488562115789</v>
      </c>
      <c r="O90">
        <v>-0.72407300169415501</v>
      </c>
      <c r="P90">
        <v>-1.84937437609294</v>
      </c>
      <c r="Q90">
        <v>0.86440677966101698</v>
      </c>
      <c r="R90">
        <v>0.35593220338983</v>
      </c>
      <c r="S90">
        <f t="shared" si="1"/>
        <v>-4.9985594408076588E-2</v>
      </c>
    </row>
    <row r="91" spans="1:19" x14ac:dyDescent="0.2">
      <c r="A91" t="s">
        <v>191</v>
      </c>
      <c r="B91" t="s">
        <v>192</v>
      </c>
      <c r="C91">
        <v>207</v>
      </c>
      <c r="D91">
        <v>210</v>
      </c>
      <c r="E91">
        <v>193</v>
      </c>
      <c r="F91">
        <v>15</v>
      </c>
      <c r="G91">
        <v>8.6507181572529901E-2</v>
      </c>
      <c r="H91">
        <v>-0.52467104622754701</v>
      </c>
      <c r="I91">
        <v>-2.02407625936323</v>
      </c>
      <c r="J91">
        <v>449</v>
      </c>
      <c r="K91">
        <v>598</v>
      </c>
      <c r="L91">
        <v>262</v>
      </c>
      <c r="M91">
        <v>59</v>
      </c>
      <c r="N91">
        <v>0.201682946406809</v>
      </c>
      <c r="O91">
        <v>-0.826033826827968</v>
      </c>
      <c r="P91">
        <v>-1.8916199979530699</v>
      </c>
      <c r="Q91">
        <v>0.72881355932203395</v>
      </c>
      <c r="R91">
        <v>0.35593220338983</v>
      </c>
      <c r="S91">
        <f t="shared" si="1"/>
        <v>-8.9687452379942509E-2</v>
      </c>
    </row>
    <row r="92" spans="1:19" x14ac:dyDescent="0.2">
      <c r="A92" t="s">
        <v>193</v>
      </c>
      <c r="B92" t="s">
        <v>194</v>
      </c>
      <c r="C92">
        <v>227</v>
      </c>
      <c r="D92">
        <v>204</v>
      </c>
      <c r="E92">
        <v>229</v>
      </c>
      <c r="F92">
        <v>28</v>
      </c>
      <c r="G92">
        <v>3.3862542528304403E-2</v>
      </c>
      <c r="H92">
        <v>-0.49044838463163798</v>
      </c>
      <c r="I92">
        <v>-1.7930649988128999</v>
      </c>
      <c r="J92">
        <v>381</v>
      </c>
      <c r="K92">
        <v>616</v>
      </c>
      <c r="L92">
        <v>290</v>
      </c>
      <c r="M92">
        <v>48</v>
      </c>
      <c r="N92">
        <v>0.28588383991052702</v>
      </c>
      <c r="O92">
        <v>-0.710615754921053</v>
      </c>
      <c r="P92">
        <v>-1.90990940689192</v>
      </c>
      <c r="Q92">
        <v>0.89830508474576198</v>
      </c>
      <c r="R92">
        <v>0.338983050847457</v>
      </c>
      <c r="S92">
        <f t="shared" si="1"/>
        <v>-2.795975426520779E-2</v>
      </c>
    </row>
    <row r="93" spans="1:19" x14ac:dyDescent="0.2">
      <c r="A93" t="s">
        <v>195</v>
      </c>
      <c r="B93" t="s">
        <v>196</v>
      </c>
      <c r="C93">
        <v>52</v>
      </c>
      <c r="D93">
        <v>134</v>
      </c>
      <c r="E93">
        <v>37</v>
      </c>
      <c r="F93">
        <v>7</v>
      </c>
      <c r="G93">
        <v>0.49135968702553601</v>
      </c>
      <c r="H93">
        <v>-0.64205962934620697</v>
      </c>
      <c r="I93">
        <v>-1.75510247658254</v>
      </c>
      <c r="J93">
        <v>97</v>
      </c>
      <c r="K93">
        <v>111</v>
      </c>
      <c r="L93">
        <v>49</v>
      </c>
      <c r="M93">
        <v>21</v>
      </c>
      <c r="N93">
        <v>0.135779347942134</v>
      </c>
      <c r="O93">
        <v>-0.88866443138212103</v>
      </c>
      <c r="P93">
        <v>-1.6747781081242099</v>
      </c>
      <c r="Q93">
        <v>0.83050847457627097</v>
      </c>
      <c r="R93">
        <v>0.338983050847457</v>
      </c>
      <c r="S93">
        <f t="shared" si="1"/>
        <v>4.588178658633417E-2</v>
      </c>
    </row>
    <row r="94" spans="1:19" x14ac:dyDescent="0.2">
      <c r="A94" t="s">
        <v>197</v>
      </c>
      <c r="B94" t="s">
        <v>198</v>
      </c>
      <c r="C94">
        <v>298</v>
      </c>
      <c r="D94">
        <v>478</v>
      </c>
      <c r="E94">
        <v>291</v>
      </c>
      <c r="F94">
        <v>29</v>
      </c>
      <c r="G94">
        <v>0.28546986483139197</v>
      </c>
      <c r="H94">
        <v>-0.50458128486875098</v>
      </c>
      <c r="I94">
        <v>-1.89601543913929</v>
      </c>
      <c r="J94">
        <v>589</v>
      </c>
      <c r="K94">
        <v>929</v>
      </c>
      <c r="L94">
        <v>402</v>
      </c>
      <c r="M94">
        <v>62</v>
      </c>
      <c r="N94">
        <v>0.27512852262826099</v>
      </c>
      <c r="O94">
        <v>-0.75797801884702098</v>
      </c>
      <c r="P94">
        <v>-1.9879492738807401</v>
      </c>
      <c r="Q94">
        <v>0.45762711864406702</v>
      </c>
      <c r="R94">
        <v>0.13559322033898299</v>
      </c>
      <c r="S94">
        <f t="shared" si="1"/>
        <v>-7.8523342565642112E-2</v>
      </c>
    </row>
    <row r="95" spans="1:19" x14ac:dyDescent="0.2">
      <c r="A95" t="s">
        <v>199</v>
      </c>
      <c r="B95" t="s">
        <v>200</v>
      </c>
      <c r="C95">
        <v>219</v>
      </c>
      <c r="D95">
        <v>221</v>
      </c>
      <c r="E95">
        <v>166</v>
      </c>
      <c r="F95">
        <v>32</v>
      </c>
      <c r="G95">
        <v>8.4206391140520795E-2</v>
      </c>
      <c r="H95">
        <v>-0.61459403657846601</v>
      </c>
      <c r="I95">
        <v>-1.71949130948221</v>
      </c>
      <c r="J95">
        <v>417</v>
      </c>
      <c r="K95">
        <v>449</v>
      </c>
      <c r="L95">
        <v>219</v>
      </c>
      <c r="M95">
        <v>45</v>
      </c>
      <c r="N95">
        <v>0.109338389451287</v>
      </c>
      <c r="O95">
        <v>-0.87178071727802897</v>
      </c>
      <c r="P95">
        <v>-1.9771492097903001</v>
      </c>
      <c r="Q95">
        <v>0.69491525423728795</v>
      </c>
      <c r="R95">
        <v>0.23728813559322001</v>
      </c>
      <c r="S95">
        <f t="shared" si="1"/>
        <v>-2.4727870739891203E-2</v>
      </c>
    </row>
    <row r="96" spans="1:19" x14ac:dyDescent="0.2">
      <c r="A96" t="s">
        <v>201</v>
      </c>
      <c r="B96" t="s">
        <v>202</v>
      </c>
      <c r="C96">
        <v>132</v>
      </c>
      <c r="D96">
        <v>146</v>
      </c>
      <c r="E96">
        <v>130</v>
      </c>
      <c r="F96">
        <v>12</v>
      </c>
      <c r="G96">
        <v>0.124037156874115</v>
      </c>
      <c r="H96">
        <v>-0.50088858867741604</v>
      </c>
      <c r="I96">
        <v>-1.92558985812022</v>
      </c>
      <c r="J96">
        <v>375</v>
      </c>
      <c r="K96">
        <v>337</v>
      </c>
      <c r="L96">
        <v>212</v>
      </c>
      <c r="M96">
        <v>22</v>
      </c>
      <c r="N96">
        <v>3.08267365653415E-2</v>
      </c>
      <c r="O96">
        <v>-0.83978418394335697</v>
      </c>
      <c r="P96">
        <v>-2.2418342554974</v>
      </c>
      <c r="Q96">
        <v>0.74576271186440601</v>
      </c>
      <c r="R96">
        <v>0.23728813559322001</v>
      </c>
      <c r="S96">
        <f t="shared" si="1"/>
        <v>-0.15496219718603879</v>
      </c>
    </row>
    <row r="97" spans="1:19" x14ac:dyDescent="0.2">
      <c r="A97" t="s">
        <v>203</v>
      </c>
      <c r="B97" t="s">
        <v>204</v>
      </c>
      <c r="C97">
        <v>146</v>
      </c>
      <c r="D97">
        <v>125</v>
      </c>
      <c r="E97">
        <v>97</v>
      </c>
      <c r="F97">
        <v>9</v>
      </c>
      <c r="G97">
        <v>1.28153895191477E-2</v>
      </c>
      <c r="H97">
        <v>-0.671839131296595</v>
      </c>
      <c r="I97">
        <v>-2.0943075193071099</v>
      </c>
      <c r="J97">
        <v>141</v>
      </c>
      <c r="K97">
        <v>155</v>
      </c>
      <c r="L97">
        <v>89</v>
      </c>
      <c r="M97">
        <v>16</v>
      </c>
      <c r="N97">
        <v>0.11834068893663301</v>
      </c>
      <c r="O97">
        <v>-0.79191788315485701</v>
      </c>
      <c r="P97">
        <v>-1.95532479859134</v>
      </c>
      <c r="Q97">
        <v>0.71186440677966101</v>
      </c>
      <c r="R97">
        <v>0.20338983050847401</v>
      </c>
      <c r="S97">
        <f t="shared" si="1"/>
        <v>-0.12698097579445916</v>
      </c>
    </row>
    <row r="98" spans="1:19" x14ac:dyDescent="0.2">
      <c r="A98" t="s">
        <v>205</v>
      </c>
      <c r="B98" t="s">
        <v>206</v>
      </c>
      <c r="C98">
        <v>105</v>
      </c>
      <c r="D98">
        <v>107</v>
      </c>
      <c r="E98">
        <v>132</v>
      </c>
      <c r="F98">
        <v>15</v>
      </c>
      <c r="G98">
        <v>8.8452710910799995E-2</v>
      </c>
      <c r="H98">
        <v>-0.39487337764249097</v>
      </c>
      <c r="I98">
        <v>-1.72929521297625</v>
      </c>
      <c r="J98">
        <v>169</v>
      </c>
      <c r="K98">
        <v>241</v>
      </c>
      <c r="L98">
        <v>109</v>
      </c>
      <c r="M98">
        <v>26</v>
      </c>
      <c r="N98">
        <v>0.231358441382916</v>
      </c>
      <c r="O98">
        <v>-0.78254898381743998</v>
      </c>
      <c r="P98">
        <v>-1.8231390252347399</v>
      </c>
      <c r="Q98">
        <v>0.76271186440677896</v>
      </c>
      <c r="R98">
        <v>0.25423728813559299</v>
      </c>
      <c r="S98">
        <f t="shared" si="1"/>
        <v>1.3640053088478472E-2</v>
      </c>
    </row>
    <row r="99" spans="1:19" x14ac:dyDescent="0.2">
      <c r="A99" t="s">
        <v>207</v>
      </c>
      <c r="B99" t="s">
        <v>208</v>
      </c>
      <c r="C99">
        <v>69</v>
      </c>
      <c r="D99">
        <v>58</v>
      </c>
      <c r="E99">
        <v>57</v>
      </c>
      <c r="F99">
        <v>11</v>
      </c>
      <c r="G99">
        <v>4.8371351212103501E-3</v>
      </c>
      <c r="H99">
        <v>-0.57723224484316704</v>
      </c>
      <c r="I99">
        <v>-1.68165357854102</v>
      </c>
      <c r="J99">
        <v>228</v>
      </c>
      <c r="K99">
        <v>186</v>
      </c>
      <c r="L99">
        <v>132</v>
      </c>
      <c r="M99">
        <v>12</v>
      </c>
      <c r="N99">
        <v>-1.11937993608156E-2</v>
      </c>
      <c r="O99">
        <v>-0.82944969293899395</v>
      </c>
      <c r="P99">
        <v>-2.2889792695447202</v>
      </c>
      <c r="Q99">
        <v>0.644067796610169</v>
      </c>
      <c r="R99">
        <v>0.25423728813559299</v>
      </c>
      <c r="S99">
        <f t="shared" si="1"/>
        <v>-9.7225540660558218E-2</v>
      </c>
    </row>
    <row r="100" spans="1:19" x14ac:dyDescent="0.2">
      <c r="A100" t="s">
        <v>209</v>
      </c>
      <c r="B100" t="s">
        <v>210</v>
      </c>
      <c r="C100">
        <v>269</v>
      </c>
      <c r="D100">
        <v>214</v>
      </c>
      <c r="E100">
        <v>156</v>
      </c>
      <c r="F100">
        <v>18</v>
      </c>
      <c r="G100">
        <v>-1.9080274357688599E-2</v>
      </c>
      <c r="H100">
        <v>-0.73088569142634996</v>
      </c>
      <c r="I100">
        <v>-2.0586769478611</v>
      </c>
      <c r="J100">
        <v>472</v>
      </c>
      <c r="K100">
        <v>552</v>
      </c>
      <c r="L100">
        <v>232</v>
      </c>
      <c r="M100">
        <v>56</v>
      </c>
      <c r="N100">
        <v>0.145225182516832</v>
      </c>
      <c r="O100">
        <v>-0.90054279088757805</v>
      </c>
      <c r="P100">
        <v>-1.93597964021978</v>
      </c>
      <c r="Q100">
        <v>0.76271186440677896</v>
      </c>
      <c r="R100">
        <v>0.27118644067796599</v>
      </c>
      <c r="S100">
        <f t="shared" si="1"/>
        <v>-0.11153119629029301</v>
      </c>
    </row>
    <row r="101" spans="1:19" x14ac:dyDescent="0.2">
      <c r="A101" t="s">
        <v>211</v>
      </c>
      <c r="B101" t="s">
        <v>212</v>
      </c>
      <c r="C101">
        <v>215</v>
      </c>
      <c r="D101">
        <v>228</v>
      </c>
      <c r="E101">
        <v>175</v>
      </c>
      <c r="F101">
        <v>29</v>
      </c>
      <c r="G101">
        <v>0.105754619380376</v>
      </c>
      <c r="H101">
        <v>-0.58365842100771403</v>
      </c>
      <c r="I101">
        <v>-1.7542376349786399</v>
      </c>
      <c r="J101">
        <v>384</v>
      </c>
      <c r="K101">
        <v>387</v>
      </c>
      <c r="L101">
        <v>215</v>
      </c>
      <c r="M101">
        <v>51</v>
      </c>
      <c r="N101">
        <v>8.06078440731023E-2</v>
      </c>
      <c r="O101">
        <v>-0.843981541596315</v>
      </c>
      <c r="P101">
        <v>-1.88698671686148</v>
      </c>
      <c r="Q101">
        <v>0.66101694915254205</v>
      </c>
      <c r="R101">
        <v>0.28813559322033899</v>
      </c>
      <c r="S101">
        <f t="shared" si="1"/>
        <v>-1.0631141615238773E-2</v>
      </c>
    </row>
    <row r="102" spans="1:19" x14ac:dyDescent="0.2">
      <c r="A102" t="s">
        <v>213</v>
      </c>
      <c r="B102" t="s">
        <v>214</v>
      </c>
      <c r="C102">
        <v>70</v>
      </c>
      <c r="D102">
        <v>87</v>
      </c>
      <c r="E102">
        <v>31</v>
      </c>
      <c r="F102">
        <v>7</v>
      </c>
      <c r="G102">
        <v>0.17467944489989001</v>
      </c>
      <c r="H102">
        <v>-0.84799435595838701</v>
      </c>
      <c r="I102">
        <v>-1.88419717296199</v>
      </c>
      <c r="J102">
        <v>183</v>
      </c>
      <c r="K102">
        <v>112</v>
      </c>
      <c r="L102">
        <v>116</v>
      </c>
      <c r="M102">
        <v>1</v>
      </c>
      <c r="N102">
        <v>-0.13600496363852599</v>
      </c>
      <c r="O102">
        <v>-0.79008187764790105</v>
      </c>
      <c r="P102">
        <v>-3.2726767583223202</v>
      </c>
      <c r="Q102">
        <v>0.76271186440677896</v>
      </c>
      <c r="R102">
        <v>0.28813559322033899</v>
      </c>
      <c r="S102">
        <f t="shared" si="1"/>
        <v>-0.41875875315753486</v>
      </c>
    </row>
    <row r="103" spans="1:19" x14ac:dyDescent="0.2">
      <c r="A103" t="s">
        <v>215</v>
      </c>
      <c r="B103" t="s">
        <v>216</v>
      </c>
      <c r="C103">
        <v>175</v>
      </c>
      <c r="D103">
        <v>316</v>
      </c>
      <c r="E103">
        <v>82</v>
      </c>
      <c r="F103">
        <v>27</v>
      </c>
      <c r="G103">
        <v>0.336907266227637</v>
      </c>
      <c r="H103">
        <v>-0.82348220608098099</v>
      </c>
      <c r="I103">
        <v>-1.6958714574892999</v>
      </c>
      <c r="J103">
        <v>322</v>
      </c>
      <c r="K103">
        <v>409</v>
      </c>
      <c r="L103">
        <v>200</v>
      </c>
      <c r="M103">
        <v>26</v>
      </c>
      <c r="N103">
        <v>0.181095539733232</v>
      </c>
      <c r="O103">
        <v>-0.79891465317624</v>
      </c>
      <c r="P103">
        <v>-2.1031081923168999</v>
      </c>
      <c r="Q103">
        <v>0.55932203389830504</v>
      </c>
      <c r="R103">
        <v>0.25423728813559299</v>
      </c>
      <c r="S103">
        <f t="shared" si="1"/>
        <v>-5.1608266137439282E-2</v>
      </c>
    </row>
    <row r="104" spans="1:19" x14ac:dyDescent="0.2">
      <c r="A104" t="s">
        <v>217</v>
      </c>
      <c r="B104" t="s">
        <v>218</v>
      </c>
      <c r="C104">
        <v>285</v>
      </c>
      <c r="D104">
        <v>340</v>
      </c>
      <c r="E104">
        <v>245</v>
      </c>
      <c r="F104">
        <v>44</v>
      </c>
      <c r="G104">
        <v>0.15689228932927299</v>
      </c>
      <c r="H104">
        <v>-0.55993678542238101</v>
      </c>
      <c r="I104">
        <v>-1.6955893564843201</v>
      </c>
      <c r="J104">
        <v>440</v>
      </c>
      <c r="K104">
        <v>859</v>
      </c>
      <c r="L104">
        <v>409</v>
      </c>
      <c r="M104">
        <v>62</v>
      </c>
      <c r="N104">
        <v>0.36776859076677598</v>
      </c>
      <c r="O104">
        <v>-0.62381814562323601</v>
      </c>
      <c r="P104">
        <v>-1.86128665557982</v>
      </c>
      <c r="Q104">
        <v>0.89830508474576198</v>
      </c>
      <c r="R104">
        <v>0.27118644067796599</v>
      </c>
      <c r="S104">
        <f t="shared" si="1"/>
        <v>1.3156395490769083E-2</v>
      </c>
    </row>
    <row r="105" spans="1:19" x14ac:dyDescent="0.2">
      <c r="A105" t="s">
        <v>219</v>
      </c>
      <c r="B105" t="s">
        <v>220</v>
      </c>
      <c r="C105">
        <v>296</v>
      </c>
      <c r="D105">
        <v>252</v>
      </c>
      <c r="E105">
        <v>210</v>
      </c>
      <c r="F105">
        <v>40</v>
      </c>
      <c r="G105">
        <v>1.03670620181339E-2</v>
      </c>
      <c r="H105">
        <v>-0.64333042610342295</v>
      </c>
      <c r="I105">
        <v>-1.75342889269297</v>
      </c>
      <c r="J105">
        <v>568</v>
      </c>
      <c r="K105">
        <v>670</v>
      </c>
      <c r="L105">
        <v>359</v>
      </c>
      <c r="M105">
        <v>89</v>
      </c>
      <c r="N105">
        <v>0.14895457041152901</v>
      </c>
      <c r="O105">
        <v>-0.79134266427708999</v>
      </c>
      <c r="P105">
        <v>-1.81518399765799</v>
      </c>
      <c r="Q105">
        <v>0.57627118644067798</v>
      </c>
      <c r="R105">
        <v>0.322033898305084</v>
      </c>
      <c r="S105">
        <f t="shared" si="1"/>
        <v>8.8081399801787294E-3</v>
      </c>
    </row>
    <row r="106" spans="1:19" x14ac:dyDescent="0.2">
      <c r="A106" t="s">
        <v>221</v>
      </c>
      <c r="B106" t="s">
        <v>222</v>
      </c>
      <c r="C106">
        <v>40</v>
      </c>
      <c r="D106">
        <v>45</v>
      </c>
      <c r="E106">
        <v>24</v>
      </c>
      <c r="F106">
        <v>4</v>
      </c>
      <c r="G106">
        <v>0.131410754742909</v>
      </c>
      <c r="H106">
        <v>-0.71610675939475998</v>
      </c>
      <c r="I106">
        <v>-1.88419717296199</v>
      </c>
      <c r="J106">
        <v>133</v>
      </c>
      <c r="K106">
        <v>52</v>
      </c>
      <c r="L106">
        <v>51</v>
      </c>
      <c r="M106">
        <v>7</v>
      </c>
      <c r="N106">
        <v>-0.33062019391056402</v>
      </c>
      <c r="O106">
        <v>-1.0083702420135301</v>
      </c>
      <c r="P106">
        <v>-2.2889792695447202</v>
      </c>
      <c r="Q106">
        <v>0.49152542372881303</v>
      </c>
      <c r="R106">
        <v>0.152542372881355</v>
      </c>
      <c r="S106">
        <f t="shared" si="1"/>
        <v>-0.15563575396132323</v>
      </c>
    </row>
    <row r="107" spans="1:19" x14ac:dyDescent="0.2">
      <c r="A107" t="s">
        <v>223</v>
      </c>
      <c r="B107" t="e">
        <f>-HHPQCKAIYDFHMQKDDEGDGKFTKGEVIIGIRRIDNWYEGRVAHACYGIFPLAHVWECTC</f>
        <v>#NAME?</v>
      </c>
      <c r="C107">
        <v>31</v>
      </c>
      <c r="D107">
        <v>30</v>
      </c>
      <c r="E107">
        <v>58</v>
      </c>
      <c r="F107">
        <v>3</v>
      </c>
      <c r="G107">
        <v>6.6017793180918105E-2</v>
      </c>
      <c r="H107">
        <v>-0.22219171004973801</v>
      </c>
      <c r="I107">
        <v>-1.8984376120766</v>
      </c>
      <c r="J107">
        <v>49</v>
      </c>
      <c r="K107">
        <v>46</v>
      </c>
      <c r="L107">
        <v>45</v>
      </c>
      <c r="M107">
        <v>2</v>
      </c>
      <c r="N107">
        <v>4.9789855074782202E-2</v>
      </c>
      <c r="O107">
        <v>-0.62907234339756002</v>
      </c>
      <c r="P107">
        <v>-2.3993917529564199</v>
      </c>
      <c r="Q107">
        <v>0.55932203389830504</v>
      </c>
      <c r="R107">
        <v>0.186440677966101</v>
      </c>
      <c r="S107">
        <f t="shared" si="1"/>
        <v>-0.18927599497675129</v>
      </c>
    </row>
    <row r="108" spans="1:19" x14ac:dyDescent="0.2">
      <c r="A108" t="s">
        <v>224</v>
      </c>
      <c r="B108" t="s">
        <v>225</v>
      </c>
      <c r="C108">
        <v>97</v>
      </c>
      <c r="D108">
        <v>82</v>
      </c>
      <c r="E108">
        <v>89</v>
      </c>
      <c r="F108">
        <v>4</v>
      </c>
      <c r="G108">
        <v>7.3003504130002804E-3</v>
      </c>
      <c r="H108">
        <v>-0.53163973739973502</v>
      </c>
      <c r="I108">
        <v>-2.2689089159002802</v>
      </c>
      <c r="J108">
        <v>144</v>
      </c>
      <c r="K108">
        <v>209</v>
      </c>
      <c r="L108">
        <v>117</v>
      </c>
      <c r="M108">
        <v>32</v>
      </c>
      <c r="N108">
        <v>0.23901189743752599</v>
      </c>
      <c r="O108">
        <v>-0.68226540749347797</v>
      </c>
      <c r="P108">
        <v>-1.66343818236723</v>
      </c>
      <c r="Q108">
        <v>0.57627118644067798</v>
      </c>
      <c r="R108">
        <v>0.20338983050847401</v>
      </c>
      <c r="S108">
        <f t="shared" si="1"/>
        <v>-9.9258223883007979E-2</v>
      </c>
    </row>
    <row r="109" spans="1:19" x14ac:dyDescent="0.2">
      <c r="A109" t="s">
        <v>226</v>
      </c>
      <c r="B109" t="s">
        <v>227</v>
      </c>
      <c r="C109">
        <v>420</v>
      </c>
      <c r="D109">
        <v>430</v>
      </c>
      <c r="E109">
        <v>305</v>
      </c>
      <c r="F109">
        <v>63</v>
      </c>
      <c r="G109">
        <v>9.0477397477214394E-2</v>
      </c>
      <c r="H109">
        <v>-0.63320746082951795</v>
      </c>
      <c r="I109">
        <v>-1.7081059139063099</v>
      </c>
      <c r="J109">
        <v>666</v>
      </c>
      <c r="K109">
        <v>1049</v>
      </c>
      <c r="L109">
        <v>639</v>
      </c>
      <c r="M109">
        <v>233</v>
      </c>
      <c r="N109">
        <v>0.274529362444978</v>
      </c>
      <c r="O109">
        <v>-0.61006214815629101</v>
      </c>
      <c r="P109">
        <v>-1.4663439767361699</v>
      </c>
      <c r="Q109">
        <v>0.61016949152542299</v>
      </c>
      <c r="R109">
        <v>0.28813559322033899</v>
      </c>
      <c r="S109">
        <f t="shared" si="1"/>
        <v>0.11518753897160135</v>
      </c>
    </row>
    <row r="110" spans="1:19" x14ac:dyDescent="0.2">
      <c r="A110" t="s">
        <v>228</v>
      </c>
      <c r="B110" t="s">
        <v>229</v>
      </c>
      <c r="C110">
        <v>132</v>
      </c>
      <c r="D110">
        <v>167</v>
      </c>
      <c r="E110">
        <v>92</v>
      </c>
      <c r="F110">
        <v>15</v>
      </c>
      <c r="G110">
        <v>0.18240077223726101</v>
      </c>
      <c r="H110">
        <v>-0.65104411363869796</v>
      </c>
      <c r="I110">
        <v>-1.82867984511216</v>
      </c>
      <c r="J110">
        <v>242</v>
      </c>
      <c r="K110">
        <v>186</v>
      </c>
      <c r="L110">
        <v>175</v>
      </c>
      <c r="M110">
        <v>63</v>
      </c>
      <c r="N110">
        <v>-3.7074318340793097E-2</v>
      </c>
      <c r="O110">
        <v>-0.73286609443852702</v>
      </c>
      <c r="P110">
        <v>-1.5947004851187401</v>
      </c>
      <c r="Q110">
        <v>0.55932203389830504</v>
      </c>
      <c r="R110">
        <v>0.20338983050847401</v>
      </c>
      <c r="S110">
        <f t="shared" si="1"/>
        <v>4.6082749078806627E-2</v>
      </c>
    </row>
    <row r="111" spans="1:19" x14ac:dyDescent="0.2">
      <c r="A111" t="s">
        <v>230</v>
      </c>
      <c r="B111" t="s">
        <v>231</v>
      </c>
      <c r="C111">
        <v>177</v>
      </c>
      <c r="D111">
        <v>82</v>
      </c>
      <c r="E111">
        <v>222</v>
      </c>
      <c r="F111">
        <v>8</v>
      </c>
      <c r="G111">
        <v>-0.25390118168256098</v>
      </c>
      <c r="H111">
        <v>-0.395878301689571</v>
      </c>
      <c r="I111">
        <v>-2.2290804523318601</v>
      </c>
      <c r="J111">
        <v>163</v>
      </c>
      <c r="K111">
        <v>275</v>
      </c>
      <c r="L111">
        <v>158</v>
      </c>
      <c r="M111">
        <v>23</v>
      </c>
      <c r="N111">
        <v>0.304373192848026</v>
      </c>
      <c r="O111">
        <v>-0.60561929459392505</v>
      </c>
      <c r="P111">
        <v>-1.86068543697825</v>
      </c>
      <c r="Q111">
        <v>0.47457627118644002</v>
      </c>
      <c r="R111">
        <v>0.27118644067796599</v>
      </c>
      <c r="S111">
        <f t="shared" si="1"/>
        <v>-0.1405327720719399</v>
      </c>
    </row>
    <row r="112" spans="1:19" x14ac:dyDescent="0.2">
      <c r="A112" t="s">
        <v>232</v>
      </c>
      <c r="B112" t="s">
        <v>233</v>
      </c>
      <c r="C112">
        <v>115</v>
      </c>
      <c r="D112">
        <v>113</v>
      </c>
      <c r="E112">
        <v>140</v>
      </c>
      <c r="F112">
        <v>10</v>
      </c>
      <c r="G112">
        <v>7.2638835425336404E-2</v>
      </c>
      <c r="H112">
        <v>-0.40882781445377703</v>
      </c>
      <c r="I112">
        <v>-1.94489501331561</v>
      </c>
      <c r="J112">
        <v>174</v>
      </c>
      <c r="K112">
        <v>201</v>
      </c>
      <c r="L112">
        <v>184</v>
      </c>
      <c r="M112">
        <v>21</v>
      </c>
      <c r="N112">
        <v>0.13987491255960999</v>
      </c>
      <c r="O112">
        <v>-0.56782020241745301</v>
      </c>
      <c r="P112">
        <v>-1.92855562214057</v>
      </c>
      <c r="Q112">
        <v>0.54237288135593198</v>
      </c>
      <c r="R112">
        <v>0.186440677966101</v>
      </c>
      <c r="S112">
        <f t="shared" si="1"/>
        <v>-7.6732570035345671E-2</v>
      </c>
    </row>
    <row r="113" spans="1:19" x14ac:dyDescent="0.2">
      <c r="A113" t="s">
        <v>234</v>
      </c>
      <c r="B113" t="s">
        <v>235</v>
      </c>
      <c r="C113">
        <v>91</v>
      </c>
      <c r="D113">
        <v>139</v>
      </c>
      <c r="E113">
        <v>51</v>
      </c>
      <c r="F113">
        <v>13</v>
      </c>
      <c r="G113">
        <v>0.26423164022852902</v>
      </c>
      <c r="H113">
        <v>-0.74572922600156</v>
      </c>
      <c r="I113">
        <v>-1.72929521297625</v>
      </c>
      <c r="J113">
        <v>212</v>
      </c>
      <c r="K113">
        <v>194</v>
      </c>
      <c r="L113">
        <v>190</v>
      </c>
      <c r="M113">
        <v>34</v>
      </c>
      <c r="N113">
        <v>3.8693972423196298E-2</v>
      </c>
      <c r="O113">
        <v>-0.63967103712031204</v>
      </c>
      <c r="P113">
        <v>-1.8050826124783801</v>
      </c>
      <c r="Q113">
        <v>0.37288135593220301</v>
      </c>
      <c r="R113">
        <v>0.152542372881355</v>
      </c>
      <c r="S113">
        <f t="shared" si="1"/>
        <v>1.8469848359260421E-2</v>
      </c>
    </row>
    <row r="114" spans="1:19" x14ac:dyDescent="0.2">
      <c r="A114" t="s">
        <v>236</v>
      </c>
      <c r="B114" t="s">
        <v>237</v>
      </c>
      <c r="C114">
        <v>21</v>
      </c>
      <c r="D114">
        <v>30</v>
      </c>
      <c r="E114">
        <v>3</v>
      </c>
      <c r="F114">
        <v>1</v>
      </c>
      <c r="G114">
        <v>0.235160192281271</v>
      </c>
      <c r="H114">
        <v>-1.33935604979266</v>
      </c>
      <c r="I114">
        <v>-2.2064164676959099</v>
      </c>
      <c r="J114">
        <v>56</v>
      </c>
      <c r="K114">
        <v>134</v>
      </c>
      <c r="L114">
        <v>31</v>
      </c>
      <c r="M114">
        <v>0</v>
      </c>
      <c r="N114">
        <v>0.456144874780328</v>
      </c>
      <c r="O114">
        <v>-0.84891511031631794</v>
      </c>
      <c r="P114" t="e">
        <f>-inf</f>
        <v>#NAME?</v>
      </c>
      <c r="Q114">
        <v>0.71186440677966101</v>
      </c>
      <c r="R114">
        <v>0.13559322033898299</v>
      </c>
      <c r="S114" t="e">
        <f t="shared" si="1"/>
        <v>#NAME?</v>
      </c>
    </row>
    <row r="115" spans="1:19" x14ac:dyDescent="0.2">
      <c r="A115" t="s">
        <v>238</v>
      </c>
      <c r="B115" t="s">
        <v>239</v>
      </c>
      <c r="C115">
        <v>120</v>
      </c>
      <c r="D115">
        <v>140</v>
      </c>
      <c r="E115">
        <v>49</v>
      </c>
      <c r="F115">
        <v>10</v>
      </c>
      <c r="G115">
        <v>0.14720502192614099</v>
      </c>
      <c r="H115">
        <v>-0.88324317579751399</v>
      </c>
      <c r="I115">
        <v>-1.96337841900962</v>
      </c>
      <c r="J115">
        <v>319</v>
      </c>
      <c r="K115">
        <v>338</v>
      </c>
      <c r="L115">
        <v>204</v>
      </c>
      <c r="M115">
        <v>50</v>
      </c>
      <c r="N115">
        <v>0.102354120642195</v>
      </c>
      <c r="O115">
        <v>-0.78624929277567202</v>
      </c>
      <c r="P115">
        <v>-1.81504634731305</v>
      </c>
      <c r="Q115">
        <v>0.50847457627118597</v>
      </c>
      <c r="R115">
        <v>0.25423728813559299</v>
      </c>
      <c r="S115">
        <f t="shared" si="1"/>
        <v>-5.1701002029323657E-2</v>
      </c>
    </row>
    <row r="116" spans="1:19" x14ac:dyDescent="0.2">
      <c r="A116" t="s">
        <v>240</v>
      </c>
      <c r="B116" t="s">
        <v>241</v>
      </c>
      <c r="C116">
        <v>31</v>
      </c>
      <c r="D116">
        <v>44</v>
      </c>
      <c r="E116">
        <v>30</v>
      </c>
      <c r="F116">
        <v>3</v>
      </c>
      <c r="G116">
        <v>0.23234921494744301</v>
      </c>
      <c r="H116">
        <v>-0.50849844889301299</v>
      </c>
      <c r="I116">
        <v>-1.8984376120766</v>
      </c>
      <c r="J116">
        <v>82</v>
      </c>
      <c r="K116">
        <v>102</v>
      </c>
      <c r="L116">
        <v>85</v>
      </c>
      <c r="M116">
        <v>8</v>
      </c>
      <c r="N116">
        <v>0.17201442279992199</v>
      </c>
      <c r="O116">
        <v>-0.57648370381381397</v>
      </c>
      <c r="P116">
        <v>-2.0209495339836598</v>
      </c>
      <c r="Q116">
        <v>0.52542372881355903</v>
      </c>
      <c r="R116">
        <v>0.322033898305084</v>
      </c>
      <c r="S116">
        <f t="shared" si="1"/>
        <v>-8.8048887238251217E-2</v>
      </c>
    </row>
    <row r="117" spans="1:19" x14ac:dyDescent="0.2">
      <c r="A117" t="s">
        <v>242</v>
      </c>
      <c r="B117" t="s">
        <v>243</v>
      </c>
      <c r="C117">
        <v>67</v>
      </c>
      <c r="D117">
        <v>58</v>
      </c>
      <c r="E117">
        <v>45</v>
      </c>
      <c r="F117">
        <v>11</v>
      </c>
      <c r="G117">
        <v>1.7611423157639201E-2</v>
      </c>
      <c r="H117">
        <v>-0.66712029870388601</v>
      </c>
      <c r="I117">
        <v>-1.6688792905045999</v>
      </c>
      <c r="J117">
        <v>129</v>
      </c>
      <c r="K117">
        <v>223</v>
      </c>
      <c r="L117">
        <v>119</v>
      </c>
      <c r="M117">
        <v>24</v>
      </c>
      <c r="N117">
        <v>0.31494325617063301</v>
      </c>
      <c r="O117">
        <v>-0.627131526051108</v>
      </c>
      <c r="P117">
        <v>-1.74060413717953</v>
      </c>
      <c r="Q117">
        <v>0.54237288135593198</v>
      </c>
      <c r="R117">
        <v>0.305084745762711</v>
      </c>
      <c r="S117">
        <f t="shared" si="1"/>
        <v>5.3139736566758314E-2</v>
      </c>
    </row>
    <row r="118" spans="1:19" x14ac:dyDescent="0.2">
      <c r="A118" t="s">
        <v>244</v>
      </c>
      <c r="B118" t="s">
        <v>245</v>
      </c>
      <c r="C118">
        <v>167</v>
      </c>
      <c r="D118">
        <v>135</v>
      </c>
      <c r="E118">
        <v>86</v>
      </c>
      <c r="F118">
        <v>23</v>
      </c>
      <c r="G118">
        <v>-1.2124470357048601E-2</v>
      </c>
      <c r="H118">
        <v>-0.78247602968241903</v>
      </c>
      <c r="I118">
        <v>-1.74518580809198</v>
      </c>
      <c r="J118">
        <v>280</v>
      </c>
      <c r="K118">
        <v>381</v>
      </c>
      <c r="L118">
        <v>254</v>
      </c>
      <c r="M118">
        <v>45</v>
      </c>
      <c r="N118">
        <v>0.21099504775512101</v>
      </c>
      <c r="O118">
        <v>-0.63441309186667105</v>
      </c>
      <c r="P118">
        <v>-1.8041711861587599</v>
      </c>
      <c r="Q118">
        <v>0.57627118644067798</v>
      </c>
      <c r="R118">
        <v>0.25423728813559299</v>
      </c>
      <c r="S118">
        <f t="shared" si="1"/>
        <v>1.4131055927515436E-2</v>
      </c>
    </row>
    <row r="119" spans="1:19" x14ac:dyDescent="0.2">
      <c r="A119" t="s">
        <v>246</v>
      </c>
      <c r="B119" t="s">
        <v>247</v>
      </c>
      <c r="C119">
        <v>174</v>
      </c>
      <c r="D119">
        <v>172</v>
      </c>
      <c r="E119">
        <v>73</v>
      </c>
      <c r="F119">
        <v>27</v>
      </c>
      <c r="G119">
        <v>7.5237430920477605E-2</v>
      </c>
      <c r="H119">
        <v>-0.871484397940547</v>
      </c>
      <c r="I119">
        <v>-1.6933826570856101</v>
      </c>
      <c r="J119">
        <v>364</v>
      </c>
      <c r="K119">
        <v>350</v>
      </c>
      <c r="L119">
        <v>246</v>
      </c>
      <c r="M119">
        <v>35</v>
      </c>
      <c r="N119">
        <v>6.0194764122941398E-2</v>
      </c>
      <c r="O119">
        <v>-0.76225505369006696</v>
      </c>
      <c r="P119">
        <v>-2.0272590078906698</v>
      </c>
      <c r="Q119">
        <v>0.47457627118644002</v>
      </c>
      <c r="R119">
        <v>0.23728813559322001</v>
      </c>
      <c r="S119">
        <f t="shared" si="1"/>
        <v>-3.0602120340264306E-2</v>
      </c>
    </row>
    <row r="120" spans="1:19" x14ac:dyDescent="0.2">
      <c r="A120" t="s">
        <v>248</v>
      </c>
      <c r="B120" t="s">
        <v>249</v>
      </c>
      <c r="C120">
        <v>215</v>
      </c>
      <c r="D120">
        <v>126</v>
      </c>
      <c r="E120">
        <v>124</v>
      </c>
      <c r="F120">
        <v>14</v>
      </c>
      <c r="G120">
        <v>-0.151809682502513</v>
      </c>
      <c r="H120">
        <v>-0.73327478453177297</v>
      </c>
      <c r="I120">
        <v>-2.0705075971993598</v>
      </c>
      <c r="J120">
        <v>339</v>
      </c>
      <c r="K120">
        <v>511</v>
      </c>
      <c r="L120">
        <v>315</v>
      </c>
      <c r="M120">
        <v>52</v>
      </c>
      <c r="N120">
        <v>0.25544930535335197</v>
      </c>
      <c r="O120">
        <v>-0.62397792155787202</v>
      </c>
      <c r="P120">
        <v>-1.82442202316017</v>
      </c>
      <c r="Q120">
        <v>0.54237288135593198</v>
      </c>
      <c r="R120">
        <v>0.322033898305084</v>
      </c>
      <c r="S120">
        <f t="shared" si="1"/>
        <v>-8.5103120244035893E-2</v>
      </c>
    </row>
    <row r="121" spans="1:19" x14ac:dyDescent="0.2">
      <c r="A121" t="s">
        <v>250</v>
      </c>
      <c r="B121" t="s">
        <v>251</v>
      </c>
      <c r="C121">
        <v>101</v>
      </c>
      <c r="D121">
        <v>113</v>
      </c>
      <c r="E121">
        <v>88</v>
      </c>
      <c r="F121">
        <v>14</v>
      </c>
      <c r="G121">
        <v>0.12901530199630501</v>
      </c>
      <c r="H121">
        <v>-0.55409671141087702</v>
      </c>
      <c r="I121">
        <v>-1.7423905110664</v>
      </c>
      <c r="J121">
        <v>263</v>
      </c>
      <c r="K121">
        <v>283</v>
      </c>
      <c r="L121">
        <v>146</v>
      </c>
      <c r="M121">
        <v>26</v>
      </c>
      <c r="N121">
        <v>0.109058790456254</v>
      </c>
      <c r="O121">
        <v>-0.847691669849711</v>
      </c>
      <c r="P121">
        <v>-2.0152080691108298</v>
      </c>
      <c r="Q121">
        <v>0.49152542372881303</v>
      </c>
      <c r="R121">
        <v>0.27118644067796599</v>
      </c>
      <c r="S121">
        <f t="shared" si="1"/>
        <v>-4.1511743453359555E-2</v>
      </c>
    </row>
    <row r="122" spans="1:19" x14ac:dyDescent="0.2">
      <c r="A122" t="s">
        <v>252</v>
      </c>
      <c r="B122" t="s">
        <v>253</v>
      </c>
      <c r="C122">
        <v>344</v>
      </c>
      <c r="D122">
        <v>385</v>
      </c>
      <c r="E122">
        <v>280</v>
      </c>
      <c r="F122">
        <v>34</v>
      </c>
      <c r="G122">
        <v>0.12916051923249899</v>
      </c>
      <c r="H122">
        <v>-0.58365842100771403</v>
      </c>
      <c r="I122">
        <v>-1.8892766984912699</v>
      </c>
      <c r="J122">
        <v>644</v>
      </c>
      <c r="K122">
        <v>674</v>
      </c>
      <c r="L122">
        <v>383</v>
      </c>
      <c r="M122">
        <v>78</v>
      </c>
      <c r="N122">
        <v>9.7002132597229507E-2</v>
      </c>
      <c r="O122">
        <v>-0.81777587053557899</v>
      </c>
      <c r="P122">
        <v>-1.9270169332612199</v>
      </c>
      <c r="Q122">
        <v>0.54237288135593198</v>
      </c>
      <c r="R122">
        <v>0.35593220338983</v>
      </c>
      <c r="S122">
        <f t="shared" si="1"/>
        <v>-6.0281596384951126E-2</v>
      </c>
    </row>
    <row r="123" spans="1:19" x14ac:dyDescent="0.2">
      <c r="A123" t="s">
        <v>254</v>
      </c>
      <c r="B123" t="s">
        <v>255</v>
      </c>
      <c r="C123">
        <v>327</v>
      </c>
      <c r="D123">
        <v>444</v>
      </c>
      <c r="E123">
        <v>242</v>
      </c>
      <c r="F123">
        <v>39</v>
      </c>
      <c r="G123">
        <v>0.213093449749862</v>
      </c>
      <c r="H123">
        <v>-0.62499039645825805</v>
      </c>
      <c r="I123">
        <v>-1.8076803185957799</v>
      </c>
      <c r="J123">
        <v>825</v>
      </c>
      <c r="K123">
        <v>936</v>
      </c>
      <c r="L123">
        <v>506</v>
      </c>
      <c r="M123">
        <v>127</v>
      </c>
      <c r="N123">
        <v>0.13205000360990099</v>
      </c>
      <c r="O123">
        <v>-0.80439220885451601</v>
      </c>
      <c r="P123">
        <v>-1.82287589618586</v>
      </c>
      <c r="Q123">
        <v>0.52542372881355903</v>
      </c>
      <c r="R123">
        <v>0.305084745762711</v>
      </c>
      <c r="S123">
        <f t="shared" si="1"/>
        <v>-8.8945285796135625E-3</v>
      </c>
    </row>
    <row r="124" spans="1:19" x14ac:dyDescent="0.2">
      <c r="A124" t="s">
        <v>256</v>
      </c>
      <c r="B124" t="s">
        <v>257</v>
      </c>
      <c r="C124">
        <v>192</v>
      </c>
      <c r="D124">
        <v>260</v>
      </c>
      <c r="E124">
        <v>77</v>
      </c>
      <c r="F124">
        <v>24</v>
      </c>
      <c r="G124">
        <v>0.21193035156279599</v>
      </c>
      <c r="H124">
        <v>-0.89106851330947101</v>
      </c>
      <c r="I124">
        <v>-1.7872871599539399</v>
      </c>
      <c r="J124">
        <v>341</v>
      </c>
      <c r="K124">
        <v>455</v>
      </c>
      <c r="L124">
        <v>179</v>
      </c>
      <c r="M124">
        <v>25</v>
      </c>
      <c r="N124">
        <v>0.20248512108633601</v>
      </c>
      <c r="O124">
        <v>-0.87199012515699403</v>
      </c>
      <c r="P124">
        <v>-2.1450400389123501</v>
      </c>
      <c r="Q124">
        <v>0.76271186440677896</v>
      </c>
      <c r="R124">
        <v>0.13559322033898299</v>
      </c>
      <c r="S124">
        <f t="shared" si="1"/>
        <v>-8.918712209973452E-2</v>
      </c>
    </row>
    <row r="125" spans="1:19" x14ac:dyDescent="0.2">
      <c r="A125" t="s">
        <v>258</v>
      </c>
      <c r="B125" t="s">
        <v>259</v>
      </c>
      <c r="C125">
        <v>44</v>
      </c>
      <c r="D125">
        <v>37</v>
      </c>
      <c r="E125">
        <v>16</v>
      </c>
      <c r="F125">
        <v>5</v>
      </c>
      <c r="G125">
        <v>5.0072798763360201E-3</v>
      </c>
      <c r="H125">
        <v>-0.93359070360866603</v>
      </c>
      <c r="I125">
        <v>-1.82867984511216</v>
      </c>
      <c r="J125">
        <v>107</v>
      </c>
      <c r="K125">
        <v>78</v>
      </c>
      <c r="L125">
        <v>34</v>
      </c>
      <c r="M125">
        <v>21</v>
      </c>
      <c r="N125">
        <v>-6.0061071573007399E-2</v>
      </c>
      <c r="O125">
        <v>-1.08999363778734</v>
      </c>
      <c r="P125">
        <v>-1.71739015154318</v>
      </c>
      <c r="Q125">
        <v>0.45762711864406702</v>
      </c>
      <c r="R125">
        <v>0.23728813559322001</v>
      </c>
      <c r="S125">
        <f t="shared" si="1"/>
        <v>1.3265268737266397E-2</v>
      </c>
    </row>
    <row r="126" spans="1:19" x14ac:dyDescent="0.2">
      <c r="A126" t="s">
        <v>260</v>
      </c>
      <c r="B126" t="s">
        <v>261</v>
      </c>
      <c r="C126">
        <v>123</v>
      </c>
      <c r="D126">
        <v>255</v>
      </c>
      <c r="E126">
        <v>119</v>
      </c>
      <c r="F126">
        <v>10</v>
      </c>
      <c r="G126">
        <v>0.39689330129008499</v>
      </c>
      <c r="H126">
        <v>-0.50861615982526998</v>
      </c>
      <c r="I126">
        <v>-1.97410228440139</v>
      </c>
      <c r="J126">
        <v>314</v>
      </c>
      <c r="K126">
        <v>409</v>
      </c>
      <c r="L126">
        <v>167</v>
      </c>
      <c r="M126">
        <v>36</v>
      </c>
      <c r="N126">
        <v>0.192021763355848</v>
      </c>
      <c r="O126">
        <v>-0.86630195407002197</v>
      </c>
      <c r="P126">
        <v>-1.95085281589782</v>
      </c>
      <c r="Q126">
        <v>0.52542372881355903</v>
      </c>
      <c r="R126">
        <v>0.322033898305084</v>
      </c>
      <c r="S126">
        <f t="shared" si="1"/>
        <v>-9.1119597463752006E-2</v>
      </c>
    </row>
    <row r="127" spans="1:19" x14ac:dyDescent="0.2">
      <c r="A127" t="s">
        <v>262</v>
      </c>
      <c r="B127" t="e">
        <f>-KHHHAKALYDYESECDDEGELDITEGEVIEIEYQKDGWFSARNASGKEGIIPANYVTYREV</f>
        <v>#NAME?</v>
      </c>
      <c r="C127">
        <v>4</v>
      </c>
      <c r="D127">
        <v>14</v>
      </c>
      <c r="E127">
        <v>25</v>
      </c>
      <c r="F127">
        <v>0</v>
      </c>
      <c r="G127">
        <v>0.62432627664580398</v>
      </c>
      <c r="H127">
        <v>0.30162200756567098</v>
      </c>
      <c r="I127" t="e">
        <f>-inf</f>
        <v>#NAME?</v>
      </c>
      <c r="J127">
        <v>7</v>
      </c>
      <c r="K127">
        <v>6</v>
      </c>
      <c r="L127">
        <v>9</v>
      </c>
      <c r="M127">
        <v>2</v>
      </c>
      <c r="N127">
        <v>1.02813137911085E-2</v>
      </c>
      <c r="O127">
        <v>-0.48294430771932201</v>
      </c>
      <c r="P127">
        <v>-1.5542937129421599</v>
      </c>
      <c r="Q127">
        <v>0.49152542372881303</v>
      </c>
      <c r="R127">
        <v>0.322033898305084</v>
      </c>
      <c r="S127" t="e">
        <f t="shared" si="1"/>
        <v>#NAME?</v>
      </c>
    </row>
    <row r="128" spans="1:19" x14ac:dyDescent="0.2">
      <c r="A128" t="s">
        <v>263</v>
      </c>
      <c r="B128" t="s">
        <v>264</v>
      </c>
      <c r="C128">
        <v>108</v>
      </c>
      <c r="D128">
        <v>99</v>
      </c>
      <c r="E128">
        <v>66</v>
      </c>
      <c r="F128">
        <v>3</v>
      </c>
      <c r="G128">
        <v>4.2469671406128597E-2</v>
      </c>
      <c r="H128">
        <v>-0.70813782972348405</v>
      </c>
      <c r="I128">
        <v>-2.4404996737292799</v>
      </c>
      <c r="J128">
        <v>169</v>
      </c>
      <c r="K128">
        <v>337</v>
      </c>
      <c r="L128">
        <v>157</v>
      </c>
      <c r="M128">
        <v>10</v>
      </c>
      <c r="N128">
        <v>0.37697129967938597</v>
      </c>
      <c r="O128">
        <v>-0.62407582934882999</v>
      </c>
      <c r="P128">
        <v>-2.2381123732055599</v>
      </c>
      <c r="Q128">
        <v>0.50847457627118597</v>
      </c>
      <c r="R128">
        <v>0.322033898305084</v>
      </c>
      <c r="S128">
        <f t="shared" si="1"/>
        <v>-0.30245810518351907</v>
      </c>
    </row>
    <row r="129" spans="1:19" x14ac:dyDescent="0.2">
      <c r="A129" t="s">
        <v>265</v>
      </c>
      <c r="B129" t="s">
        <v>266</v>
      </c>
      <c r="C129">
        <v>46</v>
      </c>
      <c r="D129">
        <v>15</v>
      </c>
      <c r="E129">
        <v>46</v>
      </c>
      <c r="F129">
        <v>2</v>
      </c>
      <c r="G129">
        <v>-0.40640834033036399</v>
      </c>
      <c r="H129">
        <v>-0.49425800977840301</v>
      </c>
      <c r="I129">
        <v>-2.2459250089795901</v>
      </c>
      <c r="J129">
        <v>73</v>
      </c>
      <c r="K129">
        <v>90</v>
      </c>
      <c r="L129">
        <v>72</v>
      </c>
      <c r="M129">
        <v>3</v>
      </c>
      <c r="N129">
        <v>0.16814775274058999</v>
      </c>
      <c r="O129">
        <v>-0.59807914083357705</v>
      </c>
      <c r="P129">
        <v>-2.3964272739926802</v>
      </c>
      <c r="Q129">
        <v>0.50847457627118597</v>
      </c>
      <c r="R129">
        <v>0.25423728813559299</v>
      </c>
      <c r="S129">
        <f t="shared" si="1"/>
        <v>-0.2886926472499603</v>
      </c>
    </row>
    <row r="130" spans="1:19" x14ac:dyDescent="0.2">
      <c r="A130" t="s">
        <v>267</v>
      </c>
      <c r="B130" t="s">
        <v>268</v>
      </c>
      <c r="C130">
        <v>130</v>
      </c>
      <c r="D130">
        <v>91</v>
      </c>
      <c r="E130">
        <v>86</v>
      </c>
      <c r="F130">
        <v>5</v>
      </c>
      <c r="G130">
        <v>-7.4643727690214698E-2</v>
      </c>
      <c r="H130">
        <v>-0.673702910841672</v>
      </c>
      <c r="I130">
        <v>-2.2991705209328099</v>
      </c>
      <c r="J130">
        <v>300</v>
      </c>
      <c r="K130">
        <v>335</v>
      </c>
      <c r="L130">
        <v>152</v>
      </c>
      <c r="M130">
        <v>45</v>
      </c>
      <c r="N130">
        <v>0.12515165573890399</v>
      </c>
      <c r="O130">
        <v>-0.88736644391927999</v>
      </c>
      <c r="P130">
        <v>-1.83413440953621</v>
      </c>
      <c r="Q130">
        <v>0.45762711864406702</v>
      </c>
      <c r="R130">
        <v>0.28813559322033899</v>
      </c>
      <c r="S130">
        <f t="shared" si="1"/>
        <v>-0.15364361951231711</v>
      </c>
    </row>
    <row r="131" spans="1:19" x14ac:dyDescent="0.2">
      <c r="A131" t="s">
        <v>269</v>
      </c>
      <c r="B131" t="s">
        <v>270</v>
      </c>
      <c r="C131">
        <v>198</v>
      </c>
      <c r="D131">
        <v>253</v>
      </c>
      <c r="E131">
        <v>154</v>
      </c>
      <c r="F131">
        <v>10</v>
      </c>
      <c r="G131">
        <v>0.186713563209815</v>
      </c>
      <c r="H131">
        <v>-0.60340247920347101</v>
      </c>
      <c r="I131">
        <v>-2.1808623632235302</v>
      </c>
      <c r="J131">
        <v>281</v>
      </c>
      <c r="K131">
        <v>391</v>
      </c>
      <c r="L131">
        <v>177</v>
      </c>
      <c r="M131">
        <v>36</v>
      </c>
      <c r="N131">
        <v>0.22069854091250801</v>
      </c>
      <c r="O131">
        <v>-0.79282183068766299</v>
      </c>
      <c r="P131">
        <v>-1.9026294877296801</v>
      </c>
      <c r="Q131">
        <v>0.47457627118644002</v>
      </c>
      <c r="R131">
        <v>0.25423728813559299</v>
      </c>
      <c r="S131">
        <f t="shared" ref="S131:S194" si="2">((I131+1.7338029)/1.7338029+(P131+1.8692731)/1.8692731)/2</f>
        <v>-0.13784682288304168</v>
      </c>
    </row>
    <row r="132" spans="1:19" x14ac:dyDescent="0.2">
      <c r="A132" t="s">
        <v>271</v>
      </c>
      <c r="B132" t="s">
        <v>272</v>
      </c>
      <c r="C132">
        <v>13</v>
      </c>
      <c r="D132">
        <v>1</v>
      </c>
      <c r="E132">
        <v>3</v>
      </c>
      <c r="F132">
        <v>0</v>
      </c>
      <c r="G132">
        <v>-1.0336851200113</v>
      </c>
      <c r="H132">
        <v>-1.1310801073655701</v>
      </c>
      <c r="I132" t="e">
        <f>-inf</f>
        <v>#NAME?</v>
      </c>
      <c r="J132">
        <v>18</v>
      </c>
      <c r="K132">
        <v>22</v>
      </c>
      <c r="L132">
        <v>50</v>
      </c>
      <c r="M132">
        <v>4</v>
      </c>
      <c r="N132">
        <v>0.164378279140621</v>
      </c>
      <c r="O132">
        <v>-0.148391277911677</v>
      </c>
      <c r="P132">
        <v>-1.66343818236723</v>
      </c>
      <c r="Q132">
        <v>0.42372881355932202</v>
      </c>
      <c r="R132">
        <v>0.28813559322033899</v>
      </c>
      <c r="S132" t="e">
        <f t="shared" si="2"/>
        <v>#NAME?</v>
      </c>
    </row>
    <row r="133" spans="1:19" x14ac:dyDescent="0.2">
      <c r="A133" t="s">
        <v>273</v>
      </c>
      <c r="B133" t="s">
        <v>274</v>
      </c>
      <c r="C133">
        <v>63</v>
      </c>
      <c r="D133">
        <v>53</v>
      </c>
      <c r="E133">
        <v>27</v>
      </c>
      <c r="F133">
        <v>5</v>
      </c>
      <c r="G133">
        <v>5.1935524427358199E-3</v>
      </c>
      <c r="H133">
        <v>-0.86223479507299705</v>
      </c>
      <c r="I133">
        <v>-1.98456771807956</v>
      </c>
      <c r="J133">
        <v>92</v>
      </c>
      <c r="K133">
        <v>81</v>
      </c>
      <c r="L133">
        <v>29</v>
      </c>
      <c r="M133">
        <v>10</v>
      </c>
      <c r="N133">
        <v>2.19252949548162E-2</v>
      </c>
      <c r="O133">
        <v>-1.0934786065909801</v>
      </c>
      <c r="P133">
        <v>-1.97401349593744</v>
      </c>
      <c r="Q133">
        <v>0.37288135593220301</v>
      </c>
      <c r="R133">
        <v>0.22033898305084701</v>
      </c>
      <c r="S133">
        <f t="shared" si="2"/>
        <v>-0.10033275829696658</v>
      </c>
    </row>
    <row r="134" spans="1:19" x14ac:dyDescent="0.2">
      <c r="A134" t="s">
        <v>275</v>
      </c>
      <c r="B134" t="s">
        <v>276</v>
      </c>
      <c r="C134">
        <v>381</v>
      </c>
      <c r="D134">
        <v>424</v>
      </c>
      <c r="E134">
        <v>318</v>
      </c>
      <c r="F134">
        <v>172</v>
      </c>
      <c r="G134">
        <v>0.12669911321264099</v>
      </c>
      <c r="H134">
        <v>-0.57275586546959001</v>
      </c>
      <c r="I134">
        <v>-1.22959370173006</v>
      </c>
      <c r="J134">
        <v>722</v>
      </c>
      <c r="K134">
        <v>1034</v>
      </c>
      <c r="L134">
        <v>611</v>
      </c>
      <c r="M134">
        <v>473</v>
      </c>
      <c r="N134">
        <v>0.23321144461000601</v>
      </c>
      <c r="O134">
        <v>-0.66458476447147496</v>
      </c>
      <c r="P134">
        <v>-1.1939017254237201</v>
      </c>
      <c r="Q134">
        <v>0.76271186440677896</v>
      </c>
      <c r="R134">
        <v>0.169491525423728</v>
      </c>
      <c r="S134">
        <f t="shared" si="2"/>
        <v>0.32605637351074579</v>
      </c>
    </row>
    <row r="135" spans="1:19" x14ac:dyDescent="0.2">
      <c r="A135" t="s">
        <v>277</v>
      </c>
      <c r="B135" t="s">
        <v>278</v>
      </c>
      <c r="C135">
        <v>156</v>
      </c>
      <c r="D135">
        <v>177</v>
      </c>
      <c r="E135">
        <v>113</v>
      </c>
      <c r="F135">
        <v>16</v>
      </c>
      <c r="G135">
        <v>0.13510690030287301</v>
      </c>
      <c r="H135">
        <v>-0.63430416464944495</v>
      </c>
      <c r="I135">
        <v>-1.8732017886605301</v>
      </c>
      <c r="J135">
        <v>180</v>
      </c>
      <c r="K135">
        <v>297</v>
      </c>
      <c r="L135">
        <v>149</v>
      </c>
      <c r="M135">
        <v>35</v>
      </c>
      <c r="N135">
        <v>0.29471204763562803</v>
      </c>
      <c r="O135">
        <v>-0.674175013835422</v>
      </c>
      <c r="P135">
        <v>-1.7214301293449199</v>
      </c>
      <c r="Q135">
        <v>0.47457627118644002</v>
      </c>
      <c r="R135">
        <v>0.22033898305084701</v>
      </c>
      <c r="S135">
        <f t="shared" si="2"/>
        <v>-6.5474938024394358E-4</v>
      </c>
    </row>
    <row r="136" spans="1:19" x14ac:dyDescent="0.2">
      <c r="A136" t="s">
        <v>279</v>
      </c>
      <c r="B136" t="s">
        <v>280</v>
      </c>
      <c r="C136">
        <v>16</v>
      </c>
      <c r="D136">
        <v>21</v>
      </c>
      <c r="E136">
        <v>15</v>
      </c>
      <c r="F136">
        <v>2</v>
      </c>
      <c r="G136">
        <v>0.19835754437352199</v>
      </c>
      <c r="H136">
        <v>-0.52228673337864695</v>
      </c>
      <c r="I136">
        <v>-1.7872871599539399</v>
      </c>
      <c r="J136">
        <v>20</v>
      </c>
      <c r="K136">
        <v>23</v>
      </c>
      <c r="L136">
        <v>3</v>
      </c>
      <c r="M136">
        <v>6</v>
      </c>
      <c r="N136">
        <v>0.13792594377533299</v>
      </c>
      <c r="O136">
        <v>-1.4159975180886999</v>
      </c>
      <c r="P136">
        <v>-1.5331044138722301</v>
      </c>
      <c r="Q136">
        <v>0.50847457627118597</v>
      </c>
      <c r="R136">
        <v>0.28813559322033899</v>
      </c>
      <c r="S136">
        <f t="shared" si="2"/>
        <v>7.4495655189501589E-2</v>
      </c>
    </row>
    <row r="137" spans="1:19" x14ac:dyDescent="0.2">
      <c r="A137" t="s">
        <v>281</v>
      </c>
      <c r="B137" t="s">
        <v>282</v>
      </c>
      <c r="C137">
        <v>108</v>
      </c>
      <c r="D137">
        <v>81</v>
      </c>
      <c r="E137">
        <v>75</v>
      </c>
      <c r="F137">
        <v>2</v>
      </c>
      <c r="G137">
        <v>-4.4680504312771499E-2</v>
      </c>
      <c r="H137">
        <v>-0.65262050187365295</v>
      </c>
      <c r="I137">
        <v>-2.6165909327849599</v>
      </c>
      <c r="J137">
        <v>129</v>
      </c>
      <c r="K137">
        <v>148</v>
      </c>
      <c r="L137">
        <v>111</v>
      </c>
      <c r="M137">
        <v>21</v>
      </c>
      <c r="N137">
        <v>0.13690010851743001</v>
      </c>
      <c r="O137">
        <v>-0.657355508656981</v>
      </c>
      <c r="P137">
        <v>-1.7985960841572199</v>
      </c>
      <c r="Q137">
        <v>0.47457627118644002</v>
      </c>
      <c r="R137">
        <v>0.25423728813559299</v>
      </c>
      <c r="S137">
        <f t="shared" si="2"/>
        <v>-0.2356764804998337</v>
      </c>
    </row>
    <row r="138" spans="1:19" x14ac:dyDescent="0.2">
      <c r="A138" t="s">
        <v>283</v>
      </c>
      <c r="B138" t="s">
        <v>284</v>
      </c>
      <c r="C138">
        <v>75</v>
      </c>
      <c r="D138">
        <v>99</v>
      </c>
      <c r="E138">
        <v>61</v>
      </c>
      <c r="F138">
        <v>11</v>
      </c>
      <c r="G138">
        <v>0.200832163501378</v>
      </c>
      <c r="H138">
        <v>-0.58398943815933602</v>
      </c>
      <c r="I138">
        <v>-1.71786575119547</v>
      </c>
      <c r="J138">
        <v>208</v>
      </c>
      <c r="K138">
        <v>362</v>
      </c>
      <c r="L138">
        <v>118</v>
      </c>
      <c r="M138">
        <v>35</v>
      </c>
      <c r="N138">
        <v>0.317873338992125</v>
      </c>
      <c r="O138">
        <v>-0.83827010480102604</v>
      </c>
      <c r="P138">
        <v>-1.7842209592043701</v>
      </c>
      <c r="Q138">
        <v>0.50847457627118597</v>
      </c>
      <c r="R138">
        <v>0.35593220338983</v>
      </c>
      <c r="S138">
        <f t="shared" si="2"/>
        <v>2.7346066827171358E-2</v>
      </c>
    </row>
    <row r="139" spans="1:19" x14ac:dyDescent="0.2">
      <c r="A139" t="s">
        <v>285</v>
      </c>
      <c r="B139" t="e">
        <f>-GSSIAVTAYEYDARSDDSDESAFKQDERLTVLAQVEGWLQAECANEREGLFPVTFVEVISS</f>
        <v>#NAME?</v>
      </c>
      <c r="C139">
        <v>97</v>
      </c>
      <c r="D139">
        <v>169</v>
      </c>
      <c r="E139">
        <v>74</v>
      </c>
      <c r="F139">
        <v>9</v>
      </c>
      <c r="G139">
        <v>0.32137320264295699</v>
      </c>
      <c r="H139">
        <v>-0.61179802431367203</v>
      </c>
      <c r="I139">
        <v>-1.91672639778891</v>
      </c>
      <c r="J139">
        <v>190</v>
      </c>
      <c r="K139">
        <v>331</v>
      </c>
      <c r="L139">
        <v>192</v>
      </c>
      <c r="M139">
        <v>58</v>
      </c>
      <c r="N139">
        <v>0.31830249624461099</v>
      </c>
      <c r="O139">
        <v>-0.58754114939366897</v>
      </c>
      <c r="P139">
        <v>-1.52555127598178</v>
      </c>
      <c r="Q139">
        <v>0.47457627118644002</v>
      </c>
      <c r="R139">
        <v>0.305084745762711</v>
      </c>
      <c r="S139">
        <f t="shared" si="2"/>
        <v>3.9187866765839574E-2</v>
      </c>
    </row>
    <row r="140" spans="1:19" x14ac:dyDescent="0.2">
      <c r="A140" t="s">
        <v>286</v>
      </c>
      <c r="B140" t="s">
        <v>287</v>
      </c>
      <c r="C140">
        <v>95</v>
      </c>
      <c r="D140">
        <v>125</v>
      </c>
      <c r="E140">
        <v>53</v>
      </c>
      <c r="F140">
        <v>5</v>
      </c>
      <c r="G140">
        <v>0.199444640014737</v>
      </c>
      <c r="H140">
        <v>-0.74770574546646196</v>
      </c>
      <c r="I140">
        <v>-2.1629507739148202</v>
      </c>
      <c r="J140">
        <v>167</v>
      </c>
      <c r="K140">
        <v>197</v>
      </c>
      <c r="L140">
        <v>148</v>
      </c>
      <c r="M140">
        <v>37</v>
      </c>
      <c r="N140">
        <v>0.148977858435731</v>
      </c>
      <c r="O140">
        <v>-0.64454353289701605</v>
      </c>
      <c r="P140">
        <v>-1.6647404156724801</v>
      </c>
      <c r="Q140">
        <v>0.47457627118644002</v>
      </c>
      <c r="R140">
        <v>0.35593220338983</v>
      </c>
      <c r="S140">
        <f t="shared" si="2"/>
        <v>-6.90499792493669E-2</v>
      </c>
    </row>
    <row r="141" spans="1:19" x14ac:dyDescent="0.2">
      <c r="A141" t="s">
        <v>288</v>
      </c>
      <c r="B141" t="s">
        <v>289</v>
      </c>
      <c r="C141">
        <v>202</v>
      </c>
      <c r="D141">
        <v>167</v>
      </c>
      <c r="E141">
        <v>220</v>
      </c>
      <c r="F141">
        <v>16</v>
      </c>
      <c r="G141">
        <v>-2.3766660035120599E-3</v>
      </c>
      <c r="H141">
        <v>-0.457186698402821</v>
      </c>
      <c r="I141">
        <v>-1.9854285597526899</v>
      </c>
      <c r="J141">
        <v>272</v>
      </c>
      <c r="K141">
        <v>269</v>
      </c>
      <c r="L141">
        <v>137</v>
      </c>
      <c r="M141">
        <v>44</v>
      </c>
      <c r="N141">
        <v>7.2411479389931005E-2</v>
      </c>
      <c r="O141">
        <v>-0.88993711402218201</v>
      </c>
      <c r="P141">
        <v>-1.8013418961398999</v>
      </c>
      <c r="Q141">
        <v>0.50847457627118597</v>
      </c>
      <c r="R141">
        <v>0.20338983050847401</v>
      </c>
      <c r="S141">
        <f t="shared" si="2"/>
        <v>-5.4394180219914941E-2</v>
      </c>
    </row>
    <row r="142" spans="1:19" x14ac:dyDescent="0.2">
      <c r="A142" t="s">
        <v>290</v>
      </c>
      <c r="B142" t="s">
        <v>291</v>
      </c>
      <c r="C142">
        <v>30</v>
      </c>
      <c r="D142">
        <v>21</v>
      </c>
      <c r="E142">
        <v>19</v>
      </c>
      <c r="F142">
        <v>4</v>
      </c>
      <c r="G142">
        <v>-7.4643727690214698E-2</v>
      </c>
      <c r="H142">
        <v>-0.69262566354523702</v>
      </c>
      <c r="I142">
        <v>-1.7592584363536901</v>
      </c>
      <c r="J142">
        <v>41</v>
      </c>
      <c r="K142">
        <v>83</v>
      </c>
      <c r="L142">
        <v>69</v>
      </c>
      <c r="M142">
        <v>9</v>
      </c>
      <c r="N142">
        <v>0.38352233907805999</v>
      </c>
      <c r="O142">
        <v>-0.36602354312687002</v>
      </c>
      <c r="P142">
        <v>-1.6687670158723</v>
      </c>
      <c r="Q142">
        <v>0.44067796610169402</v>
      </c>
      <c r="R142">
        <v>0.28813559322033899</v>
      </c>
      <c r="S142">
        <f t="shared" si="2"/>
        <v>4.6291145640824802E-2</v>
      </c>
    </row>
    <row r="143" spans="1:19" x14ac:dyDescent="0.2">
      <c r="A143" t="s">
        <v>292</v>
      </c>
      <c r="B143" t="s">
        <v>293</v>
      </c>
      <c r="C143">
        <v>95</v>
      </c>
      <c r="D143">
        <v>62</v>
      </c>
      <c r="E143">
        <v>62</v>
      </c>
      <c r="F143">
        <v>12</v>
      </c>
      <c r="G143">
        <v>-0.105073683495065</v>
      </c>
      <c r="H143">
        <v>-0.679589925568997</v>
      </c>
      <c r="I143">
        <v>-1.78273953220322</v>
      </c>
      <c r="J143">
        <v>142</v>
      </c>
      <c r="K143">
        <v>159</v>
      </c>
      <c r="L143">
        <v>132</v>
      </c>
      <c r="M143">
        <v>29</v>
      </c>
      <c r="N143">
        <v>0.126336883359116</v>
      </c>
      <c r="O143">
        <v>-0.62380319032159703</v>
      </c>
      <c r="P143">
        <v>-1.70011601507599</v>
      </c>
      <c r="Q143">
        <v>0.44067796610169402</v>
      </c>
      <c r="R143">
        <v>0.305084745762711</v>
      </c>
      <c r="S143">
        <f t="shared" si="2"/>
        <v>3.1134242177433637E-2</v>
      </c>
    </row>
    <row r="144" spans="1:19" x14ac:dyDescent="0.2">
      <c r="A144" t="s">
        <v>294</v>
      </c>
      <c r="B144" t="s">
        <v>295</v>
      </c>
      <c r="C144">
        <v>167</v>
      </c>
      <c r="D144">
        <v>218</v>
      </c>
      <c r="E144">
        <v>139</v>
      </c>
      <c r="F144">
        <v>17</v>
      </c>
      <c r="G144">
        <v>0.19599825475255001</v>
      </c>
      <c r="H144">
        <v>-0.57395968067189096</v>
      </c>
      <c r="I144">
        <v>-1.8764647227313</v>
      </c>
      <c r="J144">
        <v>196</v>
      </c>
      <c r="K144">
        <v>393</v>
      </c>
      <c r="L144">
        <v>183</v>
      </c>
      <c r="M144">
        <v>29</v>
      </c>
      <c r="N144">
        <v>0.379364582440672</v>
      </c>
      <c r="O144">
        <v>-0.62189375877043696</v>
      </c>
      <c r="P144">
        <v>-1.8400837420494101</v>
      </c>
      <c r="Q144">
        <v>0.62711864406779605</v>
      </c>
      <c r="R144">
        <v>0.186440677966101</v>
      </c>
      <c r="S144">
        <f t="shared" si="2"/>
        <v>-3.3333627391031115E-2</v>
      </c>
    </row>
    <row r="145" spans="1:19" x14ac:dyDescent="0.2">
      <c r="A145" t="s">
        <v>296</v>
      </c>
      <c r="B145" t="s">
        <v>297</v>
      </c>
      <c r="C145">
        <v>108</v>
      </c>
      <c r="D145">
        <v>91</v>
      </c>
      <c r="E145">
        <v>72</v>
      </c>
      <c r="F145">
        <v>11</v>
      </c>
      <c r="G145">
        <v>5.8758691296722796E-3</v>
      </c>
      <c r="H145">
        <v>-0.67034926883408397</v>
      </c>
      <c r="I145">
        <v>-1.87622824329072</v>
      </c>
      <c r="J145">
        <v>207</v>
      </c>
      <c r="K145">
        <v>276</v>
      </c>
      <c r="L145">
        <v>147</v>
      </c>
      <c r="M145">
        <v>17</v>
      </c>
      <c r="N145">
        <v>0.202166840030021</v>
      </c>
      <c r="O145">
        <v>-0.74074178785313205</v>
      </c>
      <c r="P145">
        <v>-2.0957470926705302</v>
      </c>
      <c r="Q145">
        <v>0.57627118644067798</v>
      </c>
      <c r="R145">
        <v>0.27118644067796599</v>
      </c>
      <c r="S145">
        <f t="shared" si="2"/>
        <v>-0.10165119798203451</v>
      </c>
    </row>
    <row r="146" spans="1:19" x14ac:dyDescent="0.2">
      <c r="A146" t="s">
        <v>298</v>
      </c>
      <c r="B146" t="s">
        <v>299</v>
      </c>
      <c r="C146">
        <v>204</v>
      </c>
      <c r="D146">
        <v>271</v>
      </c>
      <c r="E146">
        <v>146</v>
      </c>
      <c r="F146">
        <v>44</v>
      </c>
      <c r="G146">
        <v>0.20359735574403501</v>
      </c>
      <c r="H146">
        <v>-0.63953532141986502</v>
      </c>
      <c r="I146">
        <v>-1.55037466390171</v>
      </c>
      <c r="J146">
        <v>432</v>
      </c>
      <c r="K146">
        <v>576</v>
      </c>
      <c r="L146">
        <v>291</v>
      </c>
      <c r="M146">
        <v>69</v>
      </c>
      <c r="N146">
        <v>0.202166840030021</v>
      </c>
      <c r="O146">
        <v>-0.76367953497339502</v>
      </c>
      <c r="P146">
        <v>-1.8068603246695401</v>
      </c>
      <c r="Q146">
        <v>0.66101694915254205</v>
      </c>
      <c r="R146">
        <v>0.27118644067796599</v>
      </c>
      <c r="S146">
        <f t="shared" si="2"/>
        <v>6.9592058233705775E-2</v>
      </c>
    </row>
    <row r="147" spans="1:19" x14ac:dyDescent="0.2">
      <c r="A147" t="s">
        <v>300</v>
      </c>
      <c r="B147" t="s">
        <v>301</v>
      </c>
      <c r="C147">
        <v>113</v>
      </c>
      <c r="D147">
        <v>193</v>
      </c>
      <c r="E147">
        <v>128</v>
      </c>
      <c r="F147">
        <v>11</v>
      </c>
      <c r="G147">
        <v>0.31273709781988202</v>
      </c>
      <c r="H147">
        <v>-0.44012648361395501</v>
      </c>
      <c r="I147">
        <v>-1.8958829312871901</v>
      </c>
      <c r="J147">
        <v>524</v>
      </c>
      <c r="K147">
        <v>562</v>
      </c>
      <c r="L147">
        <v>426</v>
      </c>
      <c r="M147">
        <v>88</v>
      </c>
      <c r="N147">
        <v>0.107633132007056</v>
      </c>
      <c r="O147">
        <v>-0.68201046502539797</v>
      </c>
      <c r="P147">
        <v>-1.78507428342545</v>
      </c>
      <c r="Q147">
        <v>0.62711864406779605</v>
      </c>
      <c r="R147">
        <v>0.23728813559322001</v>
      </c>
      <c r="S147">
        <f t="shared" si="2"/>
        <v>-2.4219385650251803E-2</v>
      </c>
    </row>
    <row r="148" spans="1:19" x14ac:dyDescent="0.2">
      <c r="A148" t="s">
        <v>302</v>
      </c>
      <c r="B148" t="s">
        <v>303</v>
      </c>
      <c r="C148">
        <v>262</v>
      </c>
      <c r="D148">
        <v>366</v>
      </c>
      <c r="E148">
        <v>216</v>
      </c>
      <c r="F148">
        <v>36</v>
      </c>
      <c r="G148">
        <v>0.225438026370193</v>
      </c>
      <c r="H148">
        <v>-0.57810554994721797</v>
      </c>
      <c r="I148">
        <v>-1.7461959635144499</v>
      </c>
      <c r="J148">
        <v>533</v>
      </c>
      <c r="K148">
        <v>734</v>
      </c>
      <c r="L148">
        <v>297</v>
      </c>
      <c r="M148">
        <v>58</v>
      </c>
      <c r="N148">
        <v>0.21619695431121999</v>
      </c>
      <c r="O148">
        <v>-0.84605953685375002</v>
      </c>
      <c r="P148">
        <v>-1.97352488405552</v>
      </c>
      <c r="Q148">
        <v>0.61016949152542299</v>
      </c>
      <c r="R148">
        <v>0.23728813559322001</v>
      </c>
      <c r="S148">
        <f t="shared" si="2"/>
        <v>-3.1459602154472917E-2</v>
      </c>
    </row>
    <row r="149" spans="1:19" x14ac:dyDescent="0.2">
      <c r="A149" t="s">
        <v>304</v>
      </c>
      <c r="B149" t="s">
        <v>305</v>
      </c>
      <c r="C149">
        <v>399</v>
      </c>
      <c r="D149">
        <v>359</v>
      </c>
      <c r="E149">
        <v>303</v>
      </c>
      <c r="F149">
        <v>60</v>
      </c>
      <c r="G149">
        <v>3.4379785187099401E-2</v>
      </c>
      <c r="H149">
        <v>-0.61378827696284599</v>
      </c>
      <c r="I149">
        <v>-1.7070188182651</v>
      </c>
      <c r="J149">
        <v>657</v>
      </c>
      <c r="K149">
        <v>693</v>
      </c>
      <c r="L149">
        <v>399</v>
      </c>
      <c r="M149">
        <v>71</v>
      </c>
      <c r="N149">
        <v>0.100395968473747</v>
      </c>
      <c r="O149">
        <v>-0.80868125101742205</v>
      </c>
      <c r="P149">
        <v>-1.9765326894325901</v>
      </c>
      <c r="Q149">
        <v>0.62711864406779605</v>
      </c>
      <c r="R149">
        <v>0.28813559322033899</v>
      </c>
      <c r="S149">
        <f t="shared" si="2"/>
        <v>-2.0966102019717301E-2</v>
      </c>
    </row>
    <row r="150" spans="1:19" x14ac:dyDescent="0.2">
      <c r="A150" t="s">
        <v>306</v>
      </c>
      <c r="B150" t="s">
        <v>307</v>
      </c>
      <c r="C150">
        <v>102</v>
      </c>
      <c r="D150">
        <v>100</v>
      </c>
      <c r="E150">
        <v>79</v>
      </c>
      <c r="F150">
        <v>11</v>
      </c>
      <c r="G150">
        <v>7.1658060533610804E-2</v>
      </c>
      <c r="H150">
        <v>-0.60523109024987898</v>
      </c>
      <c r="I150">
        <v>-1.8514046595656899</v>
      </c>
      <c r="J150">
        <v>245</v>
      </c>
      <c r="K150">
        <v>265</v>
      </c>
      <c r="L150">
        <v>131</v>
      </c>
      <c r="M150">
        <v>27</v>
      </c>
      <c r="N150">
        <v>0.111307892993997</v>
      </c>
      <c r="O150">
        <v>-0.86398356585315805</v>
      </c>
      <c r="P150">
        <v>-1.9680279887974299</v>
      </c>
      <c r="Q150">
        <v>0.57627118644067798</v>
      </c>
      <c r="R150">
        <v>0.25423728813559299</v>
      </c>
      <c r="S150">
        <f t="shared" si="2"/>
        <v>-6.0329715502347968E-2</v>
      </c>
    </row>
    <row r="151" spans="1:19" x14ac:dyDescent="0.2">
      <c r="A151" t="s">
        <v>308</v>
      </c>
      <c r="B151" t="s">
        <v>309</v>
      </c>
      <c r="C151">
        <v>197</v>
      </c>
      <c r="D151">
        <v>267</v>
      </c>
      <c r="E151">
        <v>174</v>
      </c>
      <c r="F151">
        <v>15</v>
      </c>
      <c r="G151">
        <v>0.21230326749851</v>
      </c>
      <c r="H151">
        <v>-0.54817498765739603</v>
      </c>
      <c r="I151">
        <v>-2.00257214006791</v>
      </c>
      <c r="J151">
        <v>429</v>
      </c>
      <c r="K151">
        <v>530</v>
      </c>
      <c r="L151">
        <v>378</v>
      </c>
      <c r="M151">
        <v>48</v>
      </c>
      <c r="N151">
        <v>0.16904668083778601</v>
      </c>
      <c r="O151">
        <v>-0.64705426949188904</v>
      </c>
      <c r="P151">
        <v>-1.96144172340103</v>
      </c>
      <c r="Q151">
        <v>0.59322033898305004</v>
      </c>
      <c r="R151">
        <v>0.27118644067796599</v>
      </c>
      <c r="S151">
        <f t="shared" si="2"/>
        <v>-0.10216219132093415</v>
      </c>
    </row>
    <row r="152" spans="1:19" x14ac:dyDescent="0.2">
      <c r="A152" t="s">
        <v>310</v>
      </c>
      <c r="B152" t="s">
        <v>311</v>
      </c>
      <c r="C152">
        <v>44</v>
      </c>
      <c r="D152">
        <v>31</v>
      </c>
      <c r="E152">
        <v>39</v>
      </c>
      <c r="F152">
        <v>11</v>
      </c>
      <c r="G152">
        <v>-7.1832750356386199E-2</v>
      </c>
      <c r="H152">
        <v>-0.54664607923809105</v>
      </c>
      <c r="I152">
        <v>-1.48625716428996</v>
      </c>
      <c r="J152">
        <v>41</v>
      </c>
      <c r="K152">
        <v>136</v>
      </c>
      <c r="L152">
        <v>15</v>
      </c>
      <c r="M152">
        <v>9</v>
      </c>
      <c r="N152">
        <v>0.59798315507220301</v>
      </c>
      <c r="O152">
        <v>-1.02878137480844</v>
      </c>
      <c r="P152">
        <v>-1.6687670158723</v>
      </c>
      <c r="Q152">
        <v>0.61016949152542299</v>
      </c>
      <c r="R152">
        <v>0.27118644067796599</v>
      </c>
      <c r="S152">
        <f t="shared" si="2"/>
        <v>0.12502018458283201</v>
      </c>
    </row>
    <row r="153" spans="1:19" x14ac:dyDescent="0.2">
      <c r="A153" t="s">
        <v>312</v>
      </c>
      <c r="B153" t="s">
        <v>313</v>
      </c>
      <c r="C153">
        <v>149</v>
      </c>
      <c r="D153">
        <v>180</v>
      </c>
      <c r="E153">
        <v>192</v>
      </c>
      <c r="F153">
        <v>14</v>
      </c>
      <c r="G153">
        <v>0.16234446898655999</v>
      </c>
      <c r="H153">
        <v>-0.38414304948712802</v>
      </c>
      <c r="I153">
        <v>-1.91125540569603</v>
      </c>
      <c r="J153">
        <v>188</v>
      </c>
      <c r="K153">
        <v>319</v>
      </c>
      <c r="L153">
        <v>231</v>
      </c>
      <c r="M153">
        <v>30</v>
      </c>
      <c r="N153">
        <v>0.30686093721522201</v>
      </c>
      <c r="O153">
        <v>-0.50263464651592504</v>
      </c>
      <c r="P153">
        <v>-1.8072622631359101</v>
      </c>
      <c r="Q153">
        <v>0.52542372881355903</v>
      </c>
      <c r="R153">
        <v>0.22033898305084701</v>
      </c>
      <c r="S153">
        <f t="shared" si="2"/>
        <v>-3.4587474204661878E-2</v>
      </c>
    </row>
    <row r="154" spans="1:19" x14ac:dyDescent="0.2">
      <c r="A154" t="s">
        <v>314</v>
      </c>
      <c r="B154" t="s">
        <v>315</v>
      </c>
      <c r="C154">
        <v>112</v>
      </c>
      <c r="D154">
        <v>177</v>
      </c>
      <c r="E154">
        <v>113</v>
      </c>
      <c r="F154">
        <v>27</v>
      </c>
      <c r="G154">
        <v>0.27901347598715298</v>
      </c>
      <c r="H154">
        <v>-0.490397588965165</v>
      </c>
      <c r="I154">
        <v>-1.5020514314731901</v>
      </c>
      <c r="J154">
        <v>220</v>
      </c>
      <c r="K154">
        <v>391</v>
      </c>
      <c r="L154">
        <v>150</v>
      </c>
      <c r="M154">
        <v>47</v>
      </c>
      <c r="N154">
        <v>0.32698217999538198</v>
      </c>
      <c r="O154">
        <v>-0.75842019891091506</v>
      </c>
      <c r="P154">
        <v>-1.68055049147838</v>
      </c>
      <c r="Q154">
        <v>0.677966101694915</v>
      </c>
      <c r="R154">
        <v>0.186440677966101</v>
      </c>
      <c r="S154">
        <f t="shared" si="2"/>
        <v>0.11731349276886315</v>
      </c>
    </row>
    <row r="155" spans="1:19" x14ac:dyDescent="0.2">
      <c r="A155" t="s">
        <v>316</v>
      </c>
      <c r="B155" t="s">
        <v>317</v>
      </c>
      <c r="C155">
        <v>76</v>
      </c>
      <c r="D155">
        <v>60</v>
      </c>
      <c r="E155">
        <v>41</v>
      </c>
      <c r="F155">
        <v>16</v>
      </c>
      <c r="G155">
        <v>-2.2404109601619201E-2</v>
      </c>
      <c r="H155">
        <v>-0.76228774533945898</v>
      </c>
      <c r="I155">
        <v>-1.5608907825868601</v>
      </c>
      <c r="J155">
        <v>181</v>
      </c>
      <c r="K155">
        <v>237</v>
      </c>
      <c r="L155">
        <v>113</v>
      </c>
      <c r="M155">
        <v>46</v>
      </c>
      <c r="N155">
        <v>0.194297874562641</v>
      </c>
      <c r="O155">
        <v>-0.79668890853015495</v>
      </c>
      <c r="P155">
        <v>-1.6051464117795</v>
      </c>
      <c r="Q155">
        <v>0.54237288135593198</v>
      </c>
      <c r="R155">
        <v>0.22033898305084701</v>
      </c>
      <c r="S155">
        <f t="shared" si="2"/>
        <v>0.12051455860055124</v>
      </c>
    </row>
    <row r="156" spans="1:19" x14ac:dyDescent="0.2">
      <c r="A156" t="s">
        <v>318</v>
      </c>
      <c r="B156" t="s">
        <v>319</v>
      </c>
      <c r="C156">
        <v>67</v>
      </c>
      <c r="D156">
        <v>81</v>
      </c>
      <c r="E156">
        <v>72</v>
      </c>
      <c r="F156">
        <v>15</v>
      </c>
      <c r="G156">
        <v>0.16266844847335099</v>
      </c>
      <c r="H156">
        <v>-0.46300031604796099</v>
      </c>
      <c r="I156">
        <v>-1.5341807166071399</v>
      </c>
      <c r="J156">
        <v>162</v>
      </c>
      <c r="K156">
        <v>279</v>
      </c>
      <c r="L156">
        <v>136</v>
      </c>
      <c r="M156">
        <v>32</v>
      </c>
      <c r="N156">
        <v>0.313317292152688</v>
      </c>
      <c r="O156">
        <v>-0.66806488331680303</v>
      </c>
      <c r="P156">
        <v>-1.7145907048146101</v>
      </c>
      <c r="Q156">
        <v>0.677966101694915</v>
      </c>
      <c r="R156">
        <v>0.27118644067796599</v>
      </c>
      <c r="S156">
        <f t="shared" si="2"/>
        <v>9.8942739161097332E-2</v>
      </c>
    </row>
    <row r="157" spans="1:19" x14ac:dyDescent="0.2">
      <c r="A157" t="s">
        <v>320</v>
      </c>
      <c r="B157" t="s">
        <v>321</v>
      </c>
      <c r="C157">
        <v>178</v>
      </c>
      <c r="D157">
        <v>204</v>
      </c>
      <c r="E157">
        <v>93</v>
      </c>
      <c r="F157">
        <v>20</v>
      </c>
      <c r="G157">
        <v>0.139468397412533</v>
      </c>
      <c r="H157">
        <v>-0.77619506353336198</v>
      </c>
      <c r="I157">
        <v>-1.8335871796069101</v>
      </c>
      <c r="J157">
        <v>258</v>
      </c>
      <c r="K157">
        <v>382</v>
      </c>
      <c r="L157">
        <v>201</v>
      </c>
      <c r="M157">
        <v>24</v>
      </c>
      <c r="N157">
        <v>0.2476717603702</v>
      </c>
      <c r="O157">
        <v>-0.70051242568713101</v>
      </c>
      <c r="P157">
        <v>-2.0416341328435101</v>
      </c>
      <c r="Q157">
        <v>0.69491525423728795</v>
      </c>
      <c r="R157">
        <v>0.27118644067796599</v>
      </c>
      <c r="S157">
        <f t="shared" si="2"/>
        <v>-7.4879890199138821E-2</v>
      </c>
    </row>
    <row r="158" spans="1:19" x14ac:dyDescent="0.2">
      <c r="A158" t="s">
        <v>322</v>
      </c>
      <c r="B158" t="s">
        <v>323</v>
      </c>
      <c r="C158">
        <v>146</v>
      </c>
      <c r="D158">
        <v>111</v>
      </c>
      <c r="E158">
        <v>137</v>
      </c>
      <c r="F158">
        <v>9</v>
      </c>
      <c r="G158">
        <v>-3.8771644702251203E-2</v>
      </c>
      <c r="H158">
        <v>-0.52189029840643397</v>
      </c>
      <c r="I158">
        <v>-2.0943075193071099</v>
      </c>
      <c r="J158">
        <v>194</v>
      </c>
      <c r="K158">
        <v>338</v>
      </c>
      <c r="L158">
        <v>112</v>
      </c>
      <c r="M158">
        <v>33</v>
      </c>
      <c r="N158">
        <v>0.31834307376915</v>
      </c>
      <c r="O158">
        <v>-0.83067248440443398</v>
      </c>
      <c r="P158">
        <v>-1.7795134586442301</v>
      </c>
      <c r="Q158">
        <v>0.61016949152542299</v>
      </c>
      <c r="R158">
        <v>0.25423728813559299</v>
      </c>
      <c r="S158">
        <f t="shared" si="2"/>
        <v>-7.9954316087241975E-2</v>
      </c>
    </row>
    <row r="159" spans="1:19" x14ac:dyDescent="0.2">
      <c r="A159" t="s">
        <v>324</v>
      </c>
      <c r="B159" t="s">
        <v>325</v>
      </c>
      <c r="C159">
        <v>162</v>
      </c>
      <c r="D159">
        <v>225</v>
      </c>
      <c r="E159">
        <v>123</v>
      </c>
      <c r="F159">
        <v>15</v>
      </c>
      <c r="G159">
        <v>0.22292573586425901</v>
      </c>
      <c r="H159">
        <v>-0.613867912881636</v>
      </c>
      <c r="I159">
        <v>-1.9176209284489401</v>
      </c>
      <c r="J159">
        <v>298</v>
      </c>
      <c r="K159">
        <v>456</v>
      </c>
      <c r="L159">
        <v>272</v>
      </c>
      <c r="M159">
        <v>41</v>
      </c>
      <c r="N159">
        <v>0.26197668200990099</v>
      </c>
      <c r="O159">
        <v>-0.63173613718644595</v>
      </c>
      <c r="P159">
        <v>-1.87165807594841</v>
      </c>
      <c r="Q159">
        <v>0.52542372881355903</v>
      </c>
      <c r="R159">
        <v>0.22033898305084701</v>
      </c>
      <c r="S159">
        <f t="shared" si="2"/>
        <v>-5.364801273383972E-2</v>
      </c>
    </row>
    <row r="160" spans="1:19" x14ac:dyDescent="0.2">
      <c r="A160" t="s">
        <v>326</v>
      </c>
      <c r="B160" t="s">
        <v>327</v>
      </c>
      <c r="C160">
        <v>88</v>
      </c>
      <c r="D160">
        <v>142</v>
      </c>
      <c r="E160">
        <v>86</v>
      </c>
      <c r="F160">
        <v>20</v>
      </c>
      <c r="G160">
        <v>0.28806390452841601</v>
      </c>
      <c r="H160">
        <v>-0.50424223068500396</v>
      </c>
      <c r="I160">
        <v>-1.5276498494481801</v>
      </c>
      <c r="J160">
        <v>225</v>
      </c>
      <c r="K160">
        <v>362</v>
      </c>
      <c r="L160">
        <v>130</v>
      </c>
      <c r="M160">
        <v>30</v>
      </c>
      <c r="N160">
        <v>0.28375415584352498</v>
      </c>
      <c r="O160">
        <v>-0.83032794294891599</v>
      </c>
      <c r="P160">
        <v>-1.8852869319835901</v>
      </c>
      <c r="Q160">
        <v>0.62711864406779605</v>
      </c>
      <c r="R160">
        <v>0.27118644067796599</v>
      </c>
      <c r="S160">
        <f t="shared" si="2"/>
        <v>5.5167682282372128E-2</v>
      </c>
    </row>
    <row r="161" spans="1:19" x14ac:dyDescent="0.2">
      <c r="A161" t="s">
        <v>328</v>
      </c>
      <c r="B161" t="s">
        <v>329</v>
      </c>
      <c r="C161">
        <v>128</v>
      </c>
      <c r="D161">
        <v>96</v>
      </c>
      <c r="E161">
        <v>76</v>
      </c>
      <c r="F161">
        <v>12</v>
      </c>
      <c r="G161">
        <v>-4.4680504312771499E-2</v>
      </c>
      <c r="H161">
        <v>-0.72065438714548002</v>
      </c>
      <c r="I161">
        <v>-1.9122258965622401</v>
      </c>
      <c r="J161">
        <v>220</v>
      </c>
      <c r="K161">
        <v>271</v>
      </c>
      <c r="L161">
        <v>110</v>
      </c>
      <c r="M161">
        <v>22</v>
      </c>
      <c r="N161">
        <v>0.16777471347392101</v>
      </c>
      <c r="O161">
        <v>-0.89311877280837104</v>
      </c>
      <c r="P161">
        <v>-2.01022566859189</v>
      </c>
      <c r="Q161">
        <v>0.52542372881355903</v>
      </c>
      <c r="R161">
        <v>0.169491525423728</v>
      </c>
      <c r="S161">
        <f t="shared" si="2"/>
        <v>-8.9156741090269415E-2</v>
      </c>
    </row>
    <row r="162" spans="1:19" x14ac:dyDescent="0.2">
      <c r="A162" t="s">
        <v>330</v>
      </c>
      <c r="B162" t="s">
        <v>331</v>
      </c>
      <c r="C162">
        <v>143</v>
      </c>
      <c r="D162">
        <v>189</v>
      </c>
      <c r="E162">
        <v>57</v>
      </c>
      <c r="F162">
        <v>16</v>
      </c>
      <c r="G162">
        <v>0.20138399900371001</v>
      </c>
      <c r="H162">
        <v>-0.89371919157097302</v>
      </c>
      <c r="I162">
        <v>-1.8354132277711299</v>
      </c>
      <c r="J162">
        <v>285</v>
      </c>
      <c r="K162">
        <v>257</v>
      </c>
      <c r="L162">
        <v>189</v>
      </c>
      <c r="M162">
        <v>81</v>
      </c>
      <c r="N162">
        <v>3.2316366744505998E-2</v>
      </c>
      <c r="O162">
        <v>-0.77047183297965605</v>
      </c>
      <c r="P162">
        <v>-1.55658550972175</v>
      </c>
      <c r="Q162">
        <v>0.66101694915254205</v>
      </c>
      <c r="R162">
        <v>0.28813559322033899</v>
      </c>
      <c r="S162">
        <f t="shared" si="2"/>
        <v>5.4336086107337936E-2</v>
      </c>
    </row>
    <row r="163" spans="1:19" x14ac:dyDescent="0.2">
      <c r="A163" t="s">
        <v>332</v>
      </c>
      <c r="B163" t="s">
        <v>333</v>
      </c>
      <c r="C163">
        <v>99</v>
      </c>
      <c r="D163">
        <v>108</v>
      </c>
      <c r="E163">
        <v>81</v>
      </c>
      <c r="F163">
        <v>3</v>
      </c>
      <c r="G163">
        <v>0.118046793184928</v>
      </c>
      <c r="H163">
        <v>-0.581408185497303</v>
      </c>
      <c r="I163">
        <v>-2.4027111128398801</v>
      </c>
      <c r="J163">
        <v>158</v>
      </c>
      <c r="K163">
        <v>176</v>
      </c>
      <c r="L163">
        <v>102</v>
      </c>
      <c r="M163">
        <v>20</v>
      </c>
      <c r="N163">
        <v>0.124083684281449</v>
      </c>
      <c r="O163">
        <v>-0.78214569233689502</v>
      </c>
      <c r="P163">
        <v>-1.9078527598823301</v>
      </c>
      <c r="Q163">
        <v>0.61016949152542299</v>
      </c>
      <c r="R163">
        <v>0.25423728813559299</v>
      </c>
      <c r="S163">
        <f t="shared" si="2"/>
        <v>-0.20322146267606958</v>
      </c>
    </row>
    <row r="164" spans="1:19" x14ac:dyDescent="0.2">
      <c r="A164" t="s">
        <v>334</v>
      </c>
      <c r="B164" t="s">
        <v>335</v>
      </c>
      <c r="C164">
        <v>174</v>
      </c>
      <c r="D164">
        <v>180</v>
      </c>
      <c r="E164">
        <v>102</v>
      </c>
      <c r="F164">
        <v>20</v>
      </c>
      <c r="G164">
        <v>9.4981489116234802E-2</v>
      </c>
      <c r="H164">
        <v>-0.72620708629908504</v>
      </c>
      <c r="I164">
        <v>-1.82371642558061</v>
      </c>
      <c r="J164">
        <v>213</v>
      </c>
      <c r="K164">
        <v>424</v>
      </c>
      <c r="L164">
        <v>318</v>
      </c>
      <c r="M164">
        <v>37</v>
      </c>
      <c r="N164">
        <v>0.376214356575716</v>
      </c>
      <c r="O164">
        <v>-0.41804126059869501</v>
      </c>
      <c r="P164">
        <v>-1.77040354796363</v>
      </c>
      <c r="Q164">
        <v>0.72881355932203395</v>
      </c>
      <c r="R164">
        <v>0.11864406779661001</v>
      </c>
      <c r="S164">
        <f t="shared" si="2"/>
        <v>5.164195976266571E-4</v>
      </c>
    </row>
    <row r="165" spans="1:19" x14ac:dyDescent="0.2">
      <c r="A165" t="s">
        <v>336</v>
      </c>
      <c r="B165" t="s">
        <v>337</v>
      </c>
      <c r="C165">
        <v>202</v>
      </c>
      <c r="D165">
        <v>217</v>
      </c>
      <c r="E165">
        <v>215</v>
      </c>
      <c r="F165">
        <v>38</v>
      </c>
      <c r="G165">
        <v>0.111366596697434</v>
      </c>
      <c r="H165">
        <v>-0.46717091930942201</v>
      </c>
      <c r="I165">
        <v>-1.60976494579181</v>
      </c>
      <c r="J165">
        <v>405</v>
      </c>
      <c r="K165">
        <v>483</v>
      </c>
      <c r="L165">
        <v>295</v>
      </c>
      <c r="M165">
        <v>138</v>
      </c>
      <c r="N165">
        <v>0.153720210958565</v>
      </c>
      <c r="O165">
        <v>-0.72972178438089597</v>
      </c>
      <c r="P165">
        <v>-1.47780160540532</v>
      </c>
      <c r="Q165">
        <v>0.45762711864406702</v>
      </c>
      <c r="R165">
        <v>0.27118644067796599</v>
      </c>
      <c r="S165">
        <f t="shared" si="2"/>
        <v>0.14048271473255364</v>
      </c>
    </row>
    <row r="166" spans="1:19" x14ac:dyDescent="0.2">
      <c r="A166" t="s">
        <v>338</v>
      </c>
      <c r="B166" t="s">
        <v>339</v>
      </c>
      <c r="C166">
        <v>67</v>
      </c>
      <c r="D166">
        <v>52</v>
      </c>
      <c r="E166">
        <v>52</v>
      </c>
      <c r="F166">
        <v>7</v>
      </c>
      <c r="G166">
        <v>-2.9813226770498701E-2</v>
      </c>
      <c r="H166">
        <v>-0.60432946884443095</v>
      </c>
      <c r="I166">
        <v>-1.8651739356485599</v>
      </c>
      <c r="J166">
        <v>113</v>
      </c>
      <c r="K166">
        <v>141</v>
      </c>
      <c r="L166">
        <v>75</v>
      </c>
      <c r="M166">
        <v>6</v>
      </c>
      <c r="N166">
        <v>0.173368772593682</v>
      </c>
      <c r="O166">
        <v>-0.77010595723610997</v>
      </c>
      <c r="P166">
        <v>-2.2851528616916599</v>
      </c>
      <c r="Q166">
        <v>0.52542372881355903</v>
      </c>
      <c r="R166">
        <v>0.338983050847457</v>
      </c>
      <c r="S166">
        <f t="shared" si="2"/>
        <v>-0.14912626627806527</v>
      </c>
    </row>
    <row r="167" spans="1:19" x14ac:dyDescent="0.2">
      <c r="A167" t="s">
        <v>340</v>
      </c>
      <c r="B167" t="s">
        <v>341</v>
      </c>
      <c r="C167">
        <v>216</v>
      </c>
      <c r="D167">
        <v>315</v>
      </c>
      <c r="E167">
        <v>160</v>
      </c>
      <c r="F167">
        <v>29</v>
      </c>
      <c r="G167">
        <v>0.24411503493419801</v>
      </c>
      <c r="H167">
        <v>-0.62459177827340895</v>
      </c>
      <c r="I167">
        <v>-1.7562529262139699</v>
      </c>
      <c r="J167">
        <v>576</v>
      </c>
      <c r="K167">
        <v>627</v>
      </c>
      <c r="L167">
        <v>233</v>
      </c>
      <c r="M167">
        <v>61</v>
      </c>
      <c r="N167">
        <v>0.114073160829226</v>
      </c>
      <c r="O167">
        <v>-0.98515533954158296</v>
      </c>
      <c r="P167">
        <v>-1.98531831700433</v>
      </c>
      <c r="Q167">
        <v>0.50847457627118597</v>
      </c>
      <c r="R167">
        <v>0.25423728813559299</v>
      </c>
      <c r="S167">
        <f t="shared" si="2"/>
        <v>-3.7514413939056593E-2</v>
      </c>
    </row>
    <row r="168" spans="1:19" x14ac:dyDescent="0.2">
      <c r="A168" t="s">
        <v>342</v>
      </c>
      <c r="B168" t="s">
        <v>343</v>
      </c>
      <c r="C168">
        <v>33</v>
      </c>
      <c r="D168">
        <v>56</v>
      </c>
      <c r="E168">
        <v>3</v>
      </c>
      <c r="F168">
        <v>5</v>
      </c>
      <c r="G168">
        <v>0.30993231942384097</v>
      </c>
      <c r="H168">
        <v>-1.53565069493662</v>
      </c>
      <c r="I168">
        <v>-1.7037411085038601</v>
      </c>
      <c r="J168">
        <v>60</v>
      </c>
      <c r="K168">
        <v>145</v>
      </c>
      <c r="L168">
        <v>53</v>
      </c>
      <c r="M168">
        <v>20</v>
      </c>
      <c r="N168">
        <v>0.46044485527305301</v>
      </c>
      <c r="O168">
        <v>-0.64596415792724504</v>
      </c>
      <c r="P168">
        <v>-1.4873469233115499</v>
      </c>
      <c r="Q168">
        <v>0.50847457627118597</v>
      </c>
      <c r="R168">
        <v>0.27118644067796599</v>
      </c>
      <c r="S168">
        <f t="shared" si="2"/>
        <v>0.11082833155152343</v>
      </c>
    </row>
    <row r="169" spans="1:19" x14ac:dyDescent="0.2">
      <c r="A169" t="s">
        <v>344</v>
      </c>
      <c r="B169" t="e">
        <f>-GSSVAVTPYDFDAKSDDSDELAFKQDTLITLLAQVEGWLQAECANDRIGLAPVNFVEVIQM</f>
        <v>#NAME?</v>
      </c>
      <c r="C169">
        <v>95</v>
      </c>
      <c r="D169">
        <v>129</v>
      </c>
      <c r="E169">
        <v>99</v>
      </c>
      <c r="F169">
        <v>22</v>
      </c>
      <c r="G169">
        <v>0.213124337305929</v>
      </c>
      <c r="H169">
        <v>-0.47634642046970099</v>
      </c>
      <c r="I169">
        <v>-1.5194980974286401</v>
      </c>
      <c r="J169">
        <v>247</v>
      </c>
      <c r="K169">
        <v>243</v>
      </c>
      <c r="L169">
        <v>75</v>
      </c>
      <c r="M169">
        <v>29</v>
      </c>
      <c r="N169">
        <v>7.0137423760368106E-2</v>
      </c>
      <c r="O169">
        <v>-1.1097244670123501</v>
      </c>
      <c r="P169">
        <v>-1.9405246239525999</v>
      </c>
      <c r="Q169">
        <v>0.44067796610169402</v>
      </c>
      <c r="R169">
        <v>0.25423728813559299</v>
      </c>
      <c r="S169">
        <f t="shared" si="2"/>
        <v>4.2743332649534657E-2</v>
      </c>
    </row>
    <row r="170" spans="1:19" x14ac:dyDescent="0.2">
      <c r="A170" t="s">
        <v>345</v>
      </c>
      <c r="B170" t="s">
        <v>346</v>
      </c>
      <c r="C170">
        <v>97</v>
      </c>
      <c r="D170">
        <v>75</v>
      </c>
      <c r="E170">
        <v>94</v>
      </c>
      <c r="F170">
        <v>5</v>
      </c>
      <c r="G170">
        <v>-3.1452238579016301E-2</v>
      </c>
      <c r="H170">
        <v>-0.50790189044494904</v>
      </c>
      <c r="I170">
        <v>-2.17199890289222</v>
      </c>
      <c r="J170">
        <v>277</v>
      </c>
      <c r="K170">
        <v>222</v>
      </c>
      <c r="L170">
        <v>112</v>
      </c>
      <c r="M170">
        <v>16</v>
      </c>
      <c r="N170">
        <v>-1.8898691192088101E-2</v>
      </c>
      <c r="O170">
        <v>-0.98535052353865704</v>
      </c>
      <c r="P170">
        <v>-2.2485854550004101</v>
      </c>
      <c r="Q170">
        <v>0.50847457627118597</v>
      </c>
      <c r="R170">
        <v>0.28813559322033899</v>
      </c>
      <c r="S170">
        <f t="shared" si="2"/>
        <v>-0.22782831434335798</v>
      </c>
    </row>
    <row r="171" spans="1:19" x14ac:dyDescent="0.2">
      <c r="A171" t="s">
        <v>347</v>
      </c>
      <c r="B171" t="s">
        <v>348</v>
      </c>
      <c r="C171">
        <v>41</v>
      </c>
      <c r="D171">
        <v>62</v>
      </c>
      <c r="E171">
        <v>36</v>
      </c>
      <c r="F171">
        <v>9</v>
      </c>
      <c r="G171">
        <v>0.25986606507404603</v>
      </c>
      <c r="H171">
        <v>-0.55073936573085103</v>
      </c>
      <c r="I171">
        <v>-1.5427385202424</v>
      </c>
      <c r="J171">
        <v>82</v>
      </c>
      <c r="K171">
        <v>113</v>
      </c>
      <c r="L171">
        <v>48</v>
      </c>
      <c r="M171">
        <v>6</v>
      </c>
      <c r="N171">
        <v>0.216492694521424</v>
      </c>
      <c r="O171">
        <v>-0.82466139215251899</v>
      </c>
      <c r="P171">
        <v>-2.1458882705919602</v>
      </c>
      <c r="Q171">
        <v>0.45762711864406702</v>
      </c>
      <c r="R171">
        <v>0.22033898305084701</v>
      </c>
      <c r="S171">
        <f t="shared" si="2"/>
        <v>-1.8890238530363986E-2</v>
      </c>
    </row>
    <row r="172" spans="1:19" x14ac:dyDescent="0.2">
      <c r="A172" t="s">
        <v>349</v>
      </c>
      <c r="B172" t="s">
        <v>350</v>
      </c>
      <c r="C172">
        <v>67</v>
      </c>
      <c r="D172">
        <v>90</v>
      </c>
      <c r="E172">
        <v>52</v>
      </c>
      <c r="F172">
        <v>6</v>
      </c>
      <c r="G172">
        <v>0.20842593903402601</v>
      </c>
      <c r="H172">
        <v>-0.60432946884443095</v>
      </c>
      <c r="I172">
        <v>-1.9321207252791801</v>
      </c>
      <c r="J172">
        <v>176</v>
      </c>
      <c r="K172">
        <v>154</v>
      </c>
      <c r="L172">
        <v>90</v>
      </c>
      <c r="M172">
        <v>11</v>
      </c>
      <c r="N172">
        <v>1.9236156444035001E-2</v>
      </c>
      <c r="O172">
        <v>-0.88335893551921496</v>
      </c>
      <c r="P172">
        <v>-2.2143456512478101</v>
      </c>
      <c r="Q172">
        <v>0.50847457627118597</v>
      </c>
      <c r="R172">
        <v>0.305084745762711</v>
      </c>
      <c r="S172">
        <f t="shared" si="2"/>
        <v>-0.14949283863448429</v>
      </c>
    </row>
    <row r="173" spans="1:19" x14ac:dyDescent="0.2">
      <c r="A173" t="s">
        <v>351</v>
      </c>
      <c r="B173" t="s">
        <v>352</v>
      </c>
      <c r="C173">
        <v>113</v>
      </c>
      <c r="D173">
        <v>105</v>
      </c>
      <c r="E173">
        <v>69</v>
      </c>
      <c r="F173">
        <v>4</v>
      </c>
      <c r="G173">
        <v>4.8369087882046802E-2</v>
      </c>
      <c r="H173">
        <v>-0.70848736252456801</v>
      </c>
      <c r="I173">
        <v>-2.3352156251174501</v>
      </c>
      <c r="J173">
        <v>223</v>
      </c>
      <c r="K173">
        <v>210</v>
      </c>
      <c r="L173">
        <v>100</v>
      </c>
      <c r="M173">
        <v>26</v>
      </c>
      <c r="N173">
        <v>5.1142535107480298E-2</v>
      </c>
      <c r="O173">
        <v>-0.94039364019255101</v>
      </c>
      <c r="P173">
        <v>-1.94355718366923</v>
      </c>
      <c r="Q173">
        <v>0.47457627118644002</v>
      </c>
      <c r="R173">
        <v>0.28813559322033899</v>
      </c>
      <c r="S173">
        <f t="shared" si="2"/>
        <v>-0.19330723323326179</v>
      </c>
    </row>
    <row r="174" spans="1:19" x14ac:dyDescent="0.2">
      <c r="A174" t="s">
        <v>353</v>
      </c>
      <c r="B174" t="s">
        <v>354</v>
      </c>
      <c r="C174">
        <v>131</v>
      </c>
      <c r="D174">
        <v>113</v>
      </c>
      <c r="E174">
        <v>56</v>
      </c>
      <c r="F174">
        <v>3</v>
      </c>
      <c r="G174">
        <v>1.6065380123183901E-2</v>
      </c>
      <c r="H174">
        <v>-0.86334127842796704</v>
      </c>
      <c r="I174">
        <v>-2.5243472138980998</v>
      </c>
      <c r="J174">
        <v>136</v>
      </c>
      <c r="K174">
        <v>155</v>
      </c>
      <c r="L174">
        <v>90</v>
      </c>
      <c r="M174">
        <v>12</v>
      </c>
      <c r="N174">
        <v>0.134020893221795</v>
      </c>
      <c r="O174">
        <v>-0.77138517607528301</v>
      </c>
      <c r="P174">
        <v>-2.0645833309144801</v>
      </c>
      <c r="Q174">
        <v>0.59322033898305004</v>
      </c>
      <c r="R174">
        <v>0.25423728813559299</v>
      </c>
      <c r="S174">
        <f t="shared" si="2"/>
        <v>-0.28022216270725675</v>
      </c>
    </row>
    <row r="175" spans="1:19" x14ac:dyDescent="0.2">
      <c r="A175" t="s">
        <v>355</v>
      </c>
      <c r="B175" t="s">
        <v>356</v>
      </c>
      <c r="C175">
        <v>76</v>
      </c>
      <c r="D175">
        <v>106</v>
      </c>
      <c r="E175">
        <v>56</v>
      </c>
      <c r="F175">
        <v>11</v>
      </c>
      <c r="G175">
        <v>0.22475050527950699</v>
      </c>
      <c r="H175">
        <v>-0.62688357505299397</v>
      </c>
      <c r="I175">
        <v>-1.72361808008456</v>
      </c>
      <c r="J175">
        <v>246</v>
      </c>
      <c r="K175">
        <v>349</v>
      </c>
      <c r="L175">
        <v>90</v>
      </c>
      <c r="M175">
        <v>48</v>
      </c>
      <c r="N175">
        <v>0.22911842327752199</v>
      </c>
      <c r="O175">
        <v>-1.02878137480844</v>
      </c>
      <c r="P175">
        <v>-1.7199195383196799</v>
      </c>
      <c r="Q175">
        <v>0.49152542372881303</v>
      </c>
      <c r="R175">
        <v>0.22033898305084701</v>
      </c>
      <c r="S175">
        <f t="shared" si="2"/>
        <v>4.2886769628221286E-2</v>
      </c>
    </row>
    <row r="176" spans="1:19" x14ac:dyDescent="0.2">
      <c r="A176" t="s">
        <v>357</v>
      </c>
      <c r="B176" t="s">
        <v>358</v>
      </c>
      <c r="C176">
        <v>224</v>
      </c>
      <c r="D176">
        <v>327</v>
      </c>
      <c r="E176">
        <v>195</v>
      </c>
      <c r="F176">
        <v>27</v>
      </c>
      <c r="G176">
        <v>0.244557966621651</v>
      </c>
      <c r="H176">
        <v>-0.55447141675004796</v>
      </c>
      <c r="I176">
        <v>-1.80308142713717</v>
      </c>
      <c r="J176">
        <v>374</v>
      </c>
      <c r="K176">
        <v>520</v>
      </c>
      <c r="L176">
        <v>261</v>
      </c>
      <c r="M176">
        <v>47</v>
      </c>
      <c r="N176">
        <v>0.22035984485603999</v>
      </c>
      <c r="O176">
        <v>-0.748319872006589</v>
      </c>
      <c r="P176">
        <v>-1.9109994128566501</v>
      </c>
      <c r="Q176">
        <v>0.677966101694915</v>
      </c>
      <c r="R176">
        <v>0.169491525423728</v>
      </c>
      <c r="S176">
        <f t="shared" si="2"/>
        <v>-3.1139884843151857E-2</v>
      </c>
    </row>
    <row r="177" spans="1:19" x14ac:dyDescent="0.2">
      <c r="A177" t="s">
        <v>359</v>
      </c>
      <c r="B177" t="s">
        <v>360</v>
      </c>
      <c r="C177">
        <v>143</v>
      </c>
      <c r="D177">
        <v>140</v>
      </c>
      <c r="E177">
        <v>62</v>
      </c>
      <c r="F177">
        <v>9</v>
      </c>
      <c r="G177">
        <v>7.1050230508704695E-2</v>
      </c>
      <c r="H177">
        <v>-0.85720235774521103</v>
      </c>
      <c r="I177">
        <v>-2.0852907009877302</v>
      </c>
      <c r="J177">
        <v>142</v>
      </c>
      <c r="K177">
        <v>290</v>
      </c>
      <c r="L177">
        <v>112</v>
      </c>
      <c r="M177">
        <v>22</v>
      </c>
      <c r="N177">
        <v>0.38733775693762101</v>
      </c>
      <c r="O177">
        <v>-0.69515909885726501</v>
      </c>
      <c r="P177">
        <v>-1.8200913321527401</v>
      </c>
      <c r="Q177">
        <v>0.72881355932203395</v>
      </c>
      <c r="R177">
        <v>0.22033898305084701</v>
      </c>
      <c r="S177">
        <f t="shared" si="2"/>
        <v>-8.8207933131192379E-2</v>
      </c>
    </row>
    <row r="178" spans="1:19" x14ac:dyDescent="0.2">
      <c r="A178" t="s">
        <v>361</v>
      </c>
      <c r="B178" t="s">
        <v>362</v>
      </c>
      <c r="C178">
        <v>292</v>
      </c>
      <c r="D178">
        <v>407</v>
      </c>
      <c r="E178">
        <v>274</v>
      </c>
      <c r="F178">
        <v>42</v>
      </c>
      <c r="G178">
        <v>0.22446979007233001</v>
      </c>
      <c r="H178">
        <v>-0.52189029840643397</v>
      </c>
      <c r="I178">
        <v>-1.72633073401251</v>
      </c>
      <c r="J178">
        <v>451</v>
      </c>
      <c r="K178">
        <v>656</v>
      </c>
      <c r="L178">
        <v>287</v>
      </c>
      <c r="M178">
        <v>55</v>
      </c>
      <c r="N178">
        <v>0.239955400919421</v>
      </c>
      <c r="O178">
        <v>-0.788383422288358</v>
      </c>
      <c r="P178">
        <v>-1.9240395209756</v>
      </c>
      <c r="Q178">
        <v>0.72881355932203395</v>
      </c>
      <c r="R178">
        <v>0.22033898305084701</v>
      </c>
      <c r="S178">
        <f t="shared" si="2"/>
        <v>-1.2494273685495411E-2</v>
      </c>
    </row>
    <row r="179" spans="1:19" x14ac:dyDescent="0.2">
      <c r="A179" t="s">
        <v>363</v>
      </c>
      <c r="B179" t="s">
        <v>364</v>
      </c>
      <c r="C179">
        <v>241</v>
      </c>
      <c r="D179">
        <v>185</v>
      </c>
      <c r="E179">
        <v>181</v>
      </c>
      <c r="F179">
        <v>23</v>
      </c>
      <c r="G179">
        <v>-3.4587081876326101E-2</v>
      </c>
      <c r="H179">
        <v>-0.61859647748408697</v>
      </c>
      <c r="I179">
        <v>-1.9044863795192699</v>
      </c>
      <c r="J179">
        <v>429</v>
      </c>
      <c r="K179">
        <v>579</v>
      </c>
      <c r="L179">
        <v>245</v>
      </c>
      <c r="M179">
        <v>46</v>
      </c>
      <c r="N179">
        <v>0.207449374964433</v>
      </c>
      <c r="O179">
        <v>-0.83537998496458199</v>
      </c>
      <c r="P179">
        <v>-1.9799251290950399</v>
      </c>
      <c r="Q179">
        <v>0.50847457627118597</v>
      </c>
      <c r="R179">
        <v>0.25423728813559299</v>
      </c>
      <c r="S179">
        <f t="shared" si="2"/>
        <v>-7.8819893703312743E-2</v>
      </c>
    </row>
    <row r="180" spans="1:19" x14ac:dyDescent="0.2">
      <c r="A180" t="s">
        <v>365</v>
      </c>
      <c r="B180" t="s">
        <v>366</v>
      </c>
      <c r="C180">
        <v>258</v>
      </c>
      <c r="D180">
        <v>384</v>
      </c>
      <c r="E180">
        <v>195</v>
      </c>
      <c r="F180">
        <v>34</v>
      </c>
      <c r="G180">
        <v>0.25296975069982902</v>
      </c>
      <c r="H180">
        <v>-0.61584310437911505</v>
      </c>
      <c r="I180">
        <v>-1.76433796188297</v>
      </c>
      <c r="J180">
        <v>511</v>
      </c>
      <c r="K180">
        <v>816</v>
      </c>
      <c r="L180">
        <v>330</v>
      </c>
      <c r="M180">
        <v>116</v>
      </c>
      <c r="N180">
        <v>0.28049736204087</v>
      </c>
      <c r="O180">
        <v>-0.78199573740121497</v>
      </c>
      <c r="P180">
        <v>-1.65418857949968</v>
      </c>
      <c r="Q180">
        <v>0.71186440677966101</v>
      </c>
      <c r="R180">
        <v>0.22033898305084701</v>
      </c>
      <c r="S180">
        <f t="shared" si="2"/>
        <v>4.8725788163222122E-2</v>
      </c>
    </row>
    <row r="181" spans="1:19" x14ac:dyDescent="0.2">
      <c r="A181" t="s">
        <v>367</v>
      </c>
      <c r="B181" t="s">
        <v>368</v>
      </c>
      <c r="C181">
        <v>52</v>
      </c>
      <c r="D181">
        <v>57</v>
      </c>
      <c r="E181">
        <v>70</v>
      </c>
      <c r="F181">
        <v>10</v>
      </c>
      <c r="G181">
        <v>0.12012974433322</v>
      </c>
      <c r="H181">
        <v>-0.36516331339894498</v>
      </c>
      <c r="I181">
        <v>-1.6002005165967901</v>
      </c>
      <c r="J181">
        <v>70</v>
      </c>
      <c r="K181">
        <v>29</v>
      </c>
      <c r="L181">
        <v>22</v>
      </c>
      <c r="M181">
        <v>32</v>
      </c>
      <c r="N181">
        <v>-0.30547193869357803</v>
      </c>
      <c r="O181">
        <v>-1.09476413633644</v>
      </c>
      <c r="P181">
        <v>-1.35017373028624</v>
      </c>
      <c r="Q181">
        <v>0.47457627118644002</v>
      </c>
      <c r="R181">
        <v>0.22033898305084701</v>
      </c>
      <c r="S181">
        <f t="shared" si="2"/>
        <v>0.17737930792924811</v>
      </c>
    </row>
    <row r="182" spans="1:19" x14ac:dyDescent="0.2">
      <c r="A182" t="s">
        <v>369</v>
      </c>
      <c r="B182" t="s">
        <v>370</v>
      </c>
      <c r="C182">
        <v>74</v>
      </c>
      <c r="D182">
        <v>66</v>
      </c>
      <c r="E182">
        <v>59</v>
      </c>
      <c r="F182">
        <v>2</v>
      </c>
      <c r="G182">
        <v>3.05704481064209E-2</v>
      </c>
      <c r="H182">
        <v>-0.59263771786723496</v>
      </c>
      <c r="I182">
        <v>-2.4523988970289898</v>
      </c>
      <c r="J182">
        <v>81</v>
      </c>
      <c r="K182">
        <v>89</v>
      </c>
      <c r="L182">
        <v>86</v>
      </c>
      <c r="M182">
        <v>9</v>
      </c>
      <c r="N182">
        <v>0.118133091187984</v>
      </c>
      <c r="O182">
        <v>-0.56607534477947197</v>
      </c>
      <c r="P182">
        <v>-1.9644681780312101</v>
      </c>
      <c r="Q182">
        <v>0.61016949152542299</v>
      </c>
      <c r="R182">
        <v>0.25423728813559299</v>
      </c>
      <c r="S182">
        <f t="shared" si="2"/>
        <v>-0.23269429447490156</v>
      </c>
    </row>
    <row r="183" spans="1:19" x14ac:dyDescent="0.2">
      <c r="A183" t="s">
        <v>371</v>
      </c>
      <c r="B183" t="s">
        <v>372</v>
      </c>
      <c r="C183">
        <v>0</v>
      </c>
      <c r="D183">
        <v>0</v>
      </c>
      <c r="E183">
        <v>0</v>
      </c>
      <c r="F183">
        <v>0</v>
      </c>
      <c r="G183" t="s">
        <v>373</v>
      </c>
      <c r="H183" t="s">
        <v>373</v>
      </c>
      <c r="I183" t="s">
        <v>373</v>
      </c>
      <c r="J183">
        <v>98</v>
      </c>
      <c r="K183">
        <v>182</v>
      </c>
      <c r="L183">
        <v>139</v>
      </c>
      <c r="M183">
        <v>18</v>
      </c>
      <c r="N183">
        <v>0.346073415714301</v>
      </c>
      <c r="O183">
        <v>-0.44030005258278998</v>
      </c>
      <c r="P183">
        <v>-1.74617923918108</v>
      </c>
      <c r="Q183">
        <v>0.55932203389830504</v>
      </c>
      <c r="R183">
        <v>0.20338983050847401</v>
      </c>
      <c r="S183" t="e">
        <f t="shared" si="2"/>
        <v>#VALUE!</v>
      </c>
    </row>
    <row r="184" spans="1:19" x14ac:dyDescent="0.2">
      <c r="A184" t="s">
        <v>374</v>
      </c>
      <c r="B184" t="s">
        <v>375</v>
      </c>
      <c r="C184">
        <v>88</v>
      </c>
      <c r="D184">
        <v>107</v>
      </c>
      <c r="E184">
        <v>80</v>
      </c>
      <c r="F184">
        <v>11</v>
      </c>
      <c r="G184">
        <v>0.16515933783056899</v>
      </c>
      <c r="H184">
        <v>-0.53565069493662798</v>
      </c>
      <c r="I184">
        <v>-1.7872871599539399</v>
      </c>
      <c r="J184">
        <v>215</v>
      </c>
      <c r="K184">
        <v>178</v>
      </c>
      <c r="L184">
        <v>123</v>
      </c>
      <c r="M184">
        <v>17</v>
      </c>
      <c r="N184">
        <v>-4.7903541849895204E-3</v>
      </c>
      <c r="O184">
        <v>-0.83462212562059701</v>
      </c>
      <c r="P184">
        <v>-2.11221520712922</v>
      </c>
      <c r="Q184">
        <v>0.57627118644067798</v>
      </c>
      <c r="R184">
        <v>0.22033898305084701</v>
      </c>
      <c r="S184">
        <f t="shared" si="2"/>
        <v>-8.0407016136852458E-2</v>
      </c>
    </row>
    <row r="185" spans="1:19" x14ac:dyDescent="0.2">
      <c r="A185" t="s">
        <v>376</v>
      </c>
      <c r="B185" t="s">
        <v>377</v>
      </c>
      <c r="C185">
        <v>104</v>
      </c>
      <c r="D185">
        <v>175</v>
      </c>
      <c r="E185">
        <v>147</v>
      </c>
      <c r="F185">
        <v>8</v>
      </c>
      <c r="G185">
        <v>0.30626294168304202</v>
      </c>
      <c r="H185">
        <v>-0.34397401432900698</v>
      </c>
      <c r="I185">
        <v>-1.99814052526883</v>
      </c>
      <c r="J185">
        <v>293</v>
      </c>
      <c r="K185">
        <v>266</v>
      </c>
      <c r="L185">
        <v>172</v>
      </c>
      <c r="M185">
        <v>27</v>
      </c>
      <c r="N185">
        <v>3.5242119698679297E-2</v>
      </c>
      <c r="O185">
        <v>-0.82342795059095097</v>
      </c>
      <c r="P185">
        <v>-2.04572952478701</v>
      </c>
      <c r="Q185">
        <v>0.74576271186440601</v>
      </c>
      <c r="R185">
        <v>0.38983050847457601</v>
      </c>
      <c r="S185">
        <f t="shared" si="2"/>
        <v>-0.12342979625677097</v>
      </c>
    </row>
    <row r="186" spans="1:19" x14ac:dyDescent="0.2">
      <c r="A186" t="s">
        <v>378</v>
      </c>
      <c r="B186" t="s">
        <v>379</v>
      </c>
      <c r="C186">
        <v>109</v>
      </c>
      <c r="D186">
        <v>143</v>
      </c>
      <c r="E186">
        <v>90</v>
      </c>
      <c r="F186">
        <v>12</v>
      </c>
      <c r="G186">
        <v>0.198167771819966</v>
      </c>
      <c r="H186">
        <v>-0.577441998279702</v>
      </c>
      <c r="I186">
        <v>-1.84244242485499</v>
      </c>
      <c r="J186">
        <v>207</v>
      </c>
      <c r="K186">
        <v>179</v>
      </c>
      <c r="L186">
        <v>91</v>
      </c>
      <c r="M186">
        <v>44</v>
      </c>
      <c r="N186">
        <v>1.4110788944697099E-2</v>
      </c>
      <c r="O186">
        <v>-0.94901773028021397</v>
      </c>
      <c r="P186">
        <v>-1.68274333756262</v>
      </c>
      <c r="Q186">
        <v>0.72881355932203395</v>
      </c>
      <c r="R186">
        <v>0.28813559322033899</v>
      </c>
      <c r="S186">
        <f t="shared" si="2"/>
        <v>1.8563825421092625E-2</v>
      </c>
    </row>
    <row r="187" spans="1:19" x14ac:dyDescent="0.2">
      <c r="A187" t="s">
        <v>380</v>
      </c>
      <c r="B187" t="s">
        <v>381</v>
      </c>
      <c r="C187">
        <v>214</v>
      </c>
      <c r="D187">
        <v>219</v>
      </c>
      <c r="E187">
        <v>119</v>
      </c>
      <c r="F187">
        <v>24</v>
      </c>
      <c r="G187">
        <v>9.0288573786455897E-2</v>
      </c>
      <c r="H187">
        <v>-0.74912482173506301</v>
      </c>
      <c r="I187">
        <v>-1.8343997045995799</v>
      </c>
      <c r="J187">
        <v>427</v>
      </c>
      <c r="K187">
        <v>576</v>
      </c>
      <c r="L187">
        <v>288</v>
      </c>
      <c r="M187">
        <v>51</v>
      </c>
      <c r="N187">
        <v>0.20722271181990901</v>
      </c>
      <c r="O187">
        <v>-0.76312416441018305</v>
      </c>
      <c r="P187">
        <v>-1.93308336751898</v>
      </c>
      <c r="Q187">
        <v>0.76271186440677896</v>
      </c>
      <c r="R187">
        <v>0.27118644067796599</v>
      </c>
      <c r="S187">
        <f t="shared" si="2"/>
        <v>-4.607865352564286E-2</v>
      </c>
    </row>
    <row r="188" spans="1:19" x14ac:dyDescent="0.2">
      <c r="A188" t="s">
        <v>382</v>
      </c>
      <c r="B188" t="s">
        <v>383</v>
      </c>
      <c r="C188">
        <v>288</v>
      </c>
      <c r="D188">
        <v>309</v>
      </c>
      <c r="E188">
        <v>224</v>
      </c>
      <c r="F188">
        <v>43</v>
      </c>
      <c r="G188">
        <v>0.11082422396113201</v>
      </c>
      <c r="H188">
        <v>-0.60340247920347101</v>
      </c>
      <c r="I188">
        <v>-1.7101212051416399</v>
      </c>
      <c r="J188">
        <v>608</v>
      </c>
      <c r="K188">
        <v>628</v>
      </c>
      <c r="L188">
        <v>371</v>
      </c>
      <c r="M188">
        <v>72</v>
      </c>
      <c r="N188">
        <v>9.1284167886183001E-2</v>
      </c>
      <c r="O188">
        <v>-0.80661844680207895</v>
      </c>
      <c r="P188">
        <v>-1.93679675143335</v>
      </c>
      <c r="Q188">
        <v>0.72881355932203395</v>
      </c>
      <c r="R188">
        <v>0.38983050847457601</v>
      </c>
      <c r="S188">
        <f t="shared" si="2"/>
        <v>-1.1232065029575449E-2</v>
      </c>
    </row>
    <row r="189" spans="1:19" x14ac:dyDescent="0.2">
      <c r="A189" t="s">
        <v>384</v>
      </c>
      <c r="B189" t="s">
        <v>385</v>
      </c>
      <c r="C189">
        <v>90</v>
      </c>
      <c r="D189">
        <v>71</v>
      </c>
      <c r="E189">
        <v>42</v>
      </c>
      <c r="F189">
        <v>10</v>
      </c>
      <c r="G189">
        <v>-2.2725928424721001E-2</v>
      </c>
      <c r="H189">
        <v>-0.82525122881982804</v>
      </c>
      <c r="I189">
        <v>-1.8384396824013201</v>
      </c>
      <c r="J189">
        <v>187</v>
      </c>
      <c r="K189">
        <v>187</v>
      </c>
      <c r="L189">
        <v>186</v>
      </c>
      <c r="M189">
        <v>23</v>
      </c>
      <c r="N189">
        <v>7.7228103421721706E-2</v>
      </c>
      <c r="O189">
        <v>-0.59441743946297299</v>
      </c>
      <c r="P189">
        <v>-1.92033943911079</v>
      </c>
      <c r="Q189">
        <v>0.71186440677966101</v>
      </c>
      <c r="R189">
        <v>0.35593220338983</v>
      </c>
      <c r="S189">
        <f t="shared" si="2"/>
        <v>-4.3834923574754353E-2</v>
      </c>
    </row>
    <row r="190" spans="1:19" x14ac:dyDescent="0.2">
      <c r="A190" t="s">
        <v>386</v>
      </c>
      <c r="B190" t="s">
        <v>387</v>
      </c>
      <c r="C190">
        <v>196</v>
      </c>
      <c r="D190">
        <v>182</v>
      </c>
      <c r="E190">
        <v>136</v>
      </c>
      <c r="F190">
        <v>18</v>
      </c>
      <c r="G190">
        <v>4.8073548924127102E-2</v>
      </c>
      <c r="H190">
        <v>-0.65297517276466199</v>
      </c>
      <c r="I190">
        <v>-1.9211807392151601</v>
      </c>
      <c r="J190">
        <v>400</v>
      </c>
      <c r="K190">
        <v>577</v>
      </c>
      <c r="L190">
        <v>193</v>
      </c>
      <c r="M190">
        <v>46</v>
      </c>
      <c r="N190">
        <v>0.23634392524948999</v>
      </c>
      <c r="O190">
        <v>-0.90859145946457898</v>
      </c>
      <c r="P190">
        <v>-1.94952782823828</v>
      </c>
      <c r="Q190">
        <v>0.81355932203389802</v>
      </c>
      <c r="R190">
        <v>0.305084745762711</v>
      </c>
      <c r="S190">
        <f t="shared" si="2"/>
        <v>-7.5503489032377552E-2</v>
      </c>
    </row>
    <row r="191" spans="1:19" x14ac:dyDescent="0.2">
      <c r="A191" t="s">
        <v>388</v>
      </c>
      <c r="B191" t="s">
        <v>389</v>
      </c>
      <c r="C191">
        <v>56</v>
      </c>
      <c r="D191">
        <v>65</v>
      </c>
      <c r="E191">
        <v>76</v>
      </c>
      <c r="F191">
        <v>11</v>
      </c>
      <c r="G191">
        <v>0.14498356193218301</v>
      </c>
      <c r="H191">
        <v>-0.36163244450381199</v>
      </c>
      <c r="I191">
        <v>-1.5909925148099699</v>
      </c>
      <c r="J191">
        <v>165</v>
      </c>
      <c r="K191">
        <v>161</v>
      </c>
      <c r="L191">
        <v>116</v>
      </c>
      <c r="M191">
        <v>27</v>
      </c>
      <c r="N191">
        <v>6.6570035239665204E-2</v>
      </c>
      <c r="O191">
        <v>-0.74511473213137802</v>
      </c>
      <c r="P191">
        <v>-1.79634584864681</v>
      </c>
      <c r="Q191">
        <v>0.66101694915254205</v>
      </c>
      <c r="R191">
        <v>0.38983050847457601</v>
      </c>
      <c r="S191">
        <f t="shared" si="2"/>
        <v>6.0690994179295382E-2</v>
      </c>
    </row>
    <row r="192" spans="1:19" x14ac:dyDescent="0.2">
      <c r="A192" t="s">
        <v>390</v>
      </c>
      <c r="B192" t="s">
        <v>391</v>
      </c>
      <c r="C192">
        <v>207</v>
      </c>
      <c r="D192">
        <v>286</v>
      </c>
      <c r="E192">
        <v>153</v>
      </c>
      <c r="F192">
        <v>26</v>
      </c>
      <c r="G192">
        <v>0.22065391996765299</v>
      </c>
      <c r="H192">
        <v>-0.62553692441772202</v>
      </c>
      <c r="I192">
        <v>-1.78519417044809</v>
      </c>
      <c r="J192">
        <v>375</v>
      </c>
      <c r="K192">
        <v>399</v>
      </c>
      <c r="L192">
        <v>220</v>
      </c>
      <c r="M192">
        <v>30</v>
      </c>
      <c r="N192">
        <v>0.104169731380751</v>
      </c>
      <c r="O192">
        <v>-0.82369736404990201</v>
      </c>
      <c r="P192">
        <v>-2.10713568159994</v>
      </c>
      <c r="Q192">
        <v>0.72881355932203395</v>
      </c>
      <c r="R192">
        <v>0.27118644067796599</v>
      </c>
      <c r="S192">
        <f t="shared" si="2"/>
        <v>-7.8444742625520494E-2</v>
      </c>
    </row>
    <row r="193" spans="1:19" x14ac:dyDescent="0.2">
      <c r="A193" t="s">
        <v>392</v>
      </c>
      <c r="B193" t="s">
        <v>393</v>
      </c>
      <c r="C193">
        <v>227</v>
      </c>
      <c r="D193">
        <v>160</v>
      </c>
      <c r="E193">
        <v>123</v>
      </c>
      <c r="F193">
        <v>18</v>
      </c>
      <c r="G193">
        <v>-7.1647642241669404E-2</v>
      </c>
      <c r="H193">
        <v>-0.76037875553212797</v>
      </c>
      <c r="I193">
        <v>-1.98495052505181</v>
      </c>
      <c r="J193">
        <v>380</v>
      </c>
      <c r="K193">
        <v>420</v>
      </c>
      <c r="L193">
        <v>131</v>
      </c>
      <c r="M193">
        <v>44</v>
      </c>
      <c r="N193">
        <v>0.12069379720281199</v>
      </c>
      <c r="O193">
        <v>-1.05460107810543</v>
      </c>
      <c r="P193">
        <v>-1.94655658872251</v>
      </c>
      <c r="Q193">
        <v>0.644067796610169</v>
      </c>
      <c r="R193">
        <v>0.305084745762711</v>
      </c>
      <c r="S193">
        <f t="shared" si="2"/>
        <v>-9.3098879596203082E-2</v>
      </c>
    </row>
    <row r="194" spans="1:19" x14ac:dyDescent="0.2">
      <c r="A194" t="s">
        <v>394</v>
      </c>
      <c r="B194" t="s">
        <v>395</v>
      </c>
      <c r="C194">
        <v>309</v>
      </c>
      <c r="D194">
        <v>469</v>
      </c>
      <c r="E194">
        <v>193</v>
      </c>
      <c r="F194">
        <v>47</v>
      </c>
      <c r="G194">
        <v>0.26147259558577701</v>
      </c>
      <c r="H194">
        <v>-0.69865918019546402</v>
      </c>
      <c r="I194">
        <v>-1.7020577944511099</v>
      </c>
      <c r="J194">
        <v>565</v>
      </c>
      <c r="K194">
        <v>844</v>
      </c>
      <c r="L194">
        <v>527</v>
      </c>
      <c r="M194">
        <v>131</v>
      </c>
      <c r="N194">
        <v>0.25152210222793803</v>
      </c>
      <c r="O194">
        <v>-0.62232660975128196</v>
      </c>
      <c r="P194">
        <v>-1.64500282075556</v>
      </c>
      <c r="Q194">
        <v>0.72881355932203395</v>
      </c>
      <c r="R194">
        <v>0.13559322033898299</v>
      </c>
      <c r="S194">
        <f t="shared" si="2"/>
        <v>6.9143395807494706E-2</v>
      </c>
    </row>
    <row r="195" spans="1:19" x14ac:dyDescent="0.2">
      <c r="A195" t="s">
        <v>396</v>
      </c>
      <c r="B195" t="s">
        <v>397</v>
      </c>
      <c r="C195">
        <v>28</v>
      </c>
      <c r="D195">
        <v>35</v>
      </c>
      <c r="E195">
        <v>34</v>
      </c>
      <c r="F195">
        <v>4</v>
      </c>
      <c r="G195">
        <v>0.17716824530358399</v>
      </c>
      <c r="H195">
        <v>-0.40993712407836702</v>
      </c>
      <c r="I195">
        <v>-1.72929521297625</v>
      </c>
      <c r="J195">
        <v>96</v>
      </c>
      <c r="K195">
        <v>115</v>
      </c>
      <c r="L195">
        <v>79</v>
      </c>
      <c r="M195">
        <v>11</v>
      </c>
      <c r="N195">
        <v>0.15565471073576501</v>
      </c>
      <c r="O195">
        <v>-0.67673291889351705</v>
      </c>
      <c r="P195">
        <v>-1.95110421647323</v>
      </c>
      <c r="Q195">
        <v>0.44067796610169402</v>
      </c>
      <c r="R195">
        <v>0.169491525423728</v>
      </c>
      <c r="S195">
        <f t="shared" ref="S195:S258" si="3">((I195+1.7338029)/1.7338029+(P195+1.8692731)/1.8692731)/2</f>
        <v>-2.0588543909597957E-2</v>
      </c>
    </row>
    <row r="196" spans="1:19" x14ac:dyDescent="0.2">
      <c r="A196" t="s">
        <v>398</v>
      </c>
      <c r="B196" t="s">
        <v>399</v>
      </c>
      <c r="C196">
        <v>188</v>
      </c>
      <c r="D196">
        <v>202</v>
      </c>
      <c r="E196">
        <v>213</v>
      </c>
      <c r="F196">
        <v>24</v>
      </c>
      <c r="G196">
        <v>0.111451752478472</v>
      </c>
      <c r="H196">
        <v>-0.44003625560334497</v>
      </c>
      <c r="I196">
        <v>-1.7781437805140701</v>
      </c>
      <c r="J196">
        <v>354</v>
      </c>
      <c r="K196">
        <v>356</v>
      </c>
      <c r="L196">
        <v>242</v>
      </c>
      <c r="M196">
        <v>47</v>
      </c>
      <c r="N196">
        <v>7.9674839368809106E-2</v>
      </c>
      <c r="O196">
        <v>-0.75727667318974601</v>
      </c>
      <c r="P196">
        <v>-1.8871310726819599</v>
      </c>
      <c r="Q196">
        <v>0.49152542372881303</v>
      </c>
      <c r="R196">
        <v>0.322033898305084</v>
      </c>
      <c r="S196">
        <f t="shared" si="3"/>
        <v>-1.7563890309557496E-2</v>
      </c>
    </row>
    <row r="197" spans="1:19" x14ac:dyDescent="0.2">
      <c r="A197" t="s">
        <v>400</v>
      </c>
      <c r="B197" t="s">
        <v>401</v>
      </c>
      <c r="C197">
        <v>183</v>
      </c>
      <c r="D197">
        <v>216</v>
      </c>
      <c r="E197">
        <v>144</v>
      </c>
      <c r="F197">
        <v>25</v>
      </c>
      <c r="G197">
        <v>0.15226089371602899</v>
      </c>
      <c r="H197">
        <v>-0.59834660741358303</v>
      </c>
      <c r="I197">
        <v>-1.74870825402039</v>
      </c>
      <c r="J197">
        <v>380</v>
      </c>
      <c r="K197">
        <v>480</v>
      </c>
      <c r="L197">
        <v>213</v>
      </c>
      <c r="M197">
        <v>81</v>
      </c>
      <c r="N197">
        <v>0.17868574418049801</v>
      </c>
      <c r="O197">
        <v>-0.84349277032246195</v>
      </c>
      <c r="P197">
        <v>-1.6815242463300499</v>
      </c>
      <c r="Q197">
        <v>0.49152542372881303</v>
      </c>
      <c r="R197">
        <v>0.25423728813559299</v>
      </c>
      <c r="S197">
        <f t="shared" si="3"/>
        <v>4.5921292619615819E-2</v>
      </c>
    </row>
    <row r="198" spans="1:19" x14ac:dyDescent="0.2">
      <c r="A198" t="s">
        <v>402</v>
      </c>
      <c r="B198" t="s">
        <v>403</v>
      </c>
      <c r="C198">
        <v>67</v>
      </c>
      <c r="D198">
        <v>51</v>
      </c>
      <c r="E198">
        <v>54</v>
      </c>
      <c r="F198">
        <v>4</v>
      </c>
      <c r="G198">
        <v>-3.82463943073615E-2</v>
      </c>
      <c r="H198">
        <v>-0.58793905265626101</v>
      </c>
      <c r="I198">
        <v>-2.1082119843348601</v>
      </c>
      <c r="J198">
        <v>141</v>
      </c>
      <c r="K198">
        <v>141</v>
      </c>
      <c r="L198">
        <v>89</v>
      </c>
      <c r="M198">
        <v>11</v>
      </c>
      <c r="N198">
        <v>7.7228103421721706E-2</v>
      </c>
      <c r="O198">
        <v>-0.79191788315485701</v>
      </c>
      <c r="P198">
        <v>-2.1180520960890399</v>
      </c>
      <c r="Q198">
        <v>0.45762711864406702</v>
      </c>
      <c r="R198">
        <v>0.22033898305084701</v>
      </c>
      <c r="S198">
        <f t="shared" si="3"/>
        <v>-0.17451768511051594</v>
      </c>
    </row>
    <row r="199" spans="1:19" x14ac:dyDescent="0.2">
      <c r="A199" t="s">
        <v>404</v>
      </c>
      <c r="B199" t="s">
        <v>405</v>
      </c>
      <c r="C199">
        <v>0</v>
      </c>
      <c r="D199">
        <v>0</v>
      </c>
      <c r="E199">
        <v>0</v>
      </c>
      <c r="F199">
        <v>0</v>
      </c>
      <c r="G199" t="s">
        <v>373</v>
      </c>
      <c r="H199" t="s">
        <v>373</v>
      </c>
      <c r="I199" t="s">
        <v>373</v>
      </c>
      <c r="J199">
        <v>0</v>
      </c>
      <c r="K199">
        <v>0</v>
      </c>
      <c r="L199">
        <v>0</v>
      </c>
      <c r="M199">
        <v>0</v>
      </c>
      <c r="N199" t="s">
        <v>373</v>
      </c>
      <c r="O199" t="s">
        <v>373</v>
      </c>
      <c r="P199" t="s">
        <v>373</v>
      </c>
      <c r="Q199">
        <v>0.49152542372881303</v>
      </c>
      <c r="R199">
        <v>0.186440677966101</v>
      </c>
      <c r="S199" t="e">
        <f t="shared" si="3"/>
        <v>#VALUE!</v>
      </c>
    </row>
    <row r="200" spans="1:19" x14ac:dyDescent="0.2">
      <c r="A200" t="s">
        <v>406</v>
      </c>
      <c r="B200" t="s">
        <v>407</v>
      </c>
      <c r="C200">
        <v>176</v>
      </c>
      <c r="D200">
        <v>229</v>
      </c>
      <c r="E200">
        <v>204</v>
      </c>
      <c r="F200">
        <v>10</v>
      </c>
      <c r="G200">
        <v>0.19458104682126601</v>
      </c>
      <c r="H200">
        <v>-0.430140510166654</v>
      </c>
      <c r="I200">
        <v>-2.1297098407761399</v>
      </c>
      <c r="J200">
        <v>404</v>
      </c>
      <c r="K200">
        <v>439</v>
      </c>
      <c r="L200">
        <v>297</v>
      </c>
      <c r="M200">
        <v>50</v>
      </c>
      <c r="N200">
        <v>0.113311258553238</v>
      </c>
      <c r="O200">
        <v>-0.72571369293778298</v>
      </c>
      <c r="P200">
        <v>-1.91763702936647</v>
      </c>
      <c r="Q200">
        <v>0.42372881355932202</v>
      </c>
      <c r="R200">
        <v>0.22033898305084701</v>
      </c>
      <c r="S200">
        <f t="shared" si="3"/>
        <v>-0.12710955589204637</v>
      </c>
    </row>
    <row r="201" spans="1:19" x14ac:dyDescent="0.2">
      <c r="A201" t="s">
        <v>408</v>
      </c>
      <c r="B201" t="s">
        <v>409</v>
      </c>
      <c r="C201">
        <v>30</v>
      </c>
      <c r="D201">
        <v>40</v>
      </c>
      <c r="E201">
        <v>35</v>
      </c>
      <c r="F201">
        <v>2</v>
      </c>
      <c r="G201">
        <v>0.20519696890382799</v>
      </c>
      <c r="H201">
        <v>-0.42731122014778999</v>
      </c>
      <c r="I201">
        <v>-2.0602884320176802</v>
      </c>
      <c r="J201">
        <v>75</v>
      </c>
      <c r="K201">
        <v>122</v>
      </c>
      <c r="L201">
        <v>38</v>
      </c>
      <c r="M201">
        <v>23</v>
      </c>
      <c r="N201">
        <v>0.28852667070477001</v>
      </c>
      <c r="O201">
        <v>-0.88736644391927999</v>
      </c>
      <c r="P201">
        <v>-1.5235590959659999</v>
      </c>
      <c r="Q201">
        <v>0.42372881355932202</v>
      </c>
      <c r="R201">
        <v>0.186440677966101</v>
      </c>
      <c r="S201">
        <f t="shared" si="3"/>
        <v>-1.6801672358234959E-3</v>
      </c>
    </row>
    <row r="202" spans="1:19" x14ac:dyDescent="0.2">
      <c r="A202" t="s">
        <v>410</v>
      </c>
      <c r="B202" t="s">
        <v>411</v>
      </c>
      <c r="C202">
        <v>193</v>
      </c>
      <c r="D202">
        <v>186</v>
      </c>
      <c r="E202">
        <v>121</v>
      </c>
      <c r="F202">
        <v>6</v>
      </c>
      <c r="G202">
        <v>6.4213867505670999E-2</v>
      </c>
      <c r="H202">
        <v>-0.69702994846972699</v>
      </c>
      <c r="I202">
        <v>-2.39160323158612</v>
      </c>
      <c r="J202">
        <v>351</v>
      </c>
      <c r="K202">
        <v>263</v>
      </c>
      <c r="L202">
        <v>308</v>
      </c>
      <c r="M202">
        <v>22</v>
      </c>
      <c r="N202">
        <v>-4.8123264554344299E-2</v>
      </c>
      <c r="O202">
        <v>-0.64884517710976997</v>
      </c>
      <c r="P202">
        <v>-2.2131101042355099</v>
      </c>
      <c r="Q202">
        <v>0.45762711864406702</v>
      </c>
      <c r="R202">
        <v>0.27118644067796599</v>
      </c>
      <c r="S202">
        <f t="shared" si="3"/>
        <v>-0.28166948397758573</v>
      </c>
    </row>
    <row r="203" spans="1:19" x14ac:dyDescent="0.2">
      <c r="A203" t="s">
        <v>412</v>
      </c>
      <c r="B203" t="s">
        <v>413</v>
      </c>
      <c r="C203">
        <v>93</v>
      </c>
      <c r="D203">
        <v>87</v>
      </c>
      <c r="E203">
        <v>74</v>
      </c>
      <c r="F203">
        <v>7</v>
      </c>
      <c r="G203">
        <v>5.1294536360211702E-2</v>
      </c>
      <c r="H203">
        <v>-0.59350923860136195</v>
      </c>
      <c r="I203">
        <v>-2.0075820815016701</v>
      </c>
      <c r="J203">
        <v>174</v>
      </c>
      <c r="K203">
        <v>224</v>
      </c>
      <c r="L203">
        <v>120</v>
      </c>
      <c r="M203">
        <v>21</v>
      </c>
      <c r="N203">
        <v>0.18692687347328399</v>
      </c>
      <c r="O203">
        <v>-0.75345677937936495</v>
      </c>
      <c r="P203">
        <v>-1.92855562214057</v>
      </c>
      <c r="Q203">
        <v>0.45762711864406702</v>
      </c>
      <c r="R203">
        <v>0.23728813559322001</v>
      </c>
      <c r="S203">
        <f t="shared" si="3"/>
        <v>-9.481048079038594E-2</v>
      </c>
    </row>
    <row r="204" spans="1:19" x14ac:dyDescent="0.2">
      <c r="A204" t="s">
        <v>414</v>
      </c>
      <c r="B204" t="s">
        <v>415</v>
      </c>
      <c r="C204">
        <v>323</v>
      </c>
      <c r="D204">
        <v>353</v>
      </c>
      <c r="E204">
        <v>239</v>
      </c>
      <c r="F204">
        <v>28</v>
      </c>
      <c r="G204">
        <v>0.118830415352248</v>
      </c>
      <c r="H204">
        <v>-0.62506263116136795</v>
      </c>
      <c r="I204">
        <v>-1.9462416639508799</v>
      </c>
      <c r="J204">
        <v>437</v>
      </c>
      <c r="K204">
        <v>583</v>
      </c>
      <c r="L204">
        <v>309</v>
      </c>
      <c r="M204">
        <v>44</v>
      </c>
      <c r="N204">
        <v>0.20241522121031399</v>
      </c>
      <c r="O204">
        <v>-0.74261173468997699</v>
      </c>
      <c r="P204">
        <v>-2.0072544290761201</v>
      </c>
      <c r="Q204">
        <v>0.59322033898305004</v>
      </c>
      <c r="R204">
        <v>0.101694915254237</v>
      </c>
      <c r="S204">
        <f t="shared" si="3"/>
        <v>-9.8171566225345785E-2</v>
      </c>
    </row>
    <row r="205" spans="1:19" x14ac:dyDescent="0.2">
      <c r="A205" t="s">
        <v>416</v>
      </c>
      <c r="B205" t="s">
        <v>417</v>
      </c>
      <c r="C205">
        <v>110</v>
      </c>
      <c r="D205">
        <v>91</v>
      </c>
      <c r="E205">
        <v>110</v>
      </c>
      <c r="F205">
        <v>10</v>
      </c>
      <c r="G205">
        <v>-2.0930605416029698E-3</v>
      </c>
      <c r="H205">
        <v>-0.49425800977840301</v>
      </c>
      <c r="I205">
        <v>-1.92558985812022</v>
      </c>
      <c r="J205">
        <v>203</v>
      </c>
      <c r="K205">
        <v>136</v>
      </c>
      <c r="L205">
        <v>139</v>
      </c>
      <c r="M205">
        <v>15</v>
      </c>
      <c r="N205">
        <v>-9.6729026121273695E-2</v>
      </c>
      <c r="O205">
        <v>-0.75657001480350805</v>
      </c>
      <c r="P205">
        <v>-2.1416304474494199</v>
      </c>
      <c r="Q205">
        <v>0.40677966101694901</v>
      </c>
      <c r="R205">
        <v>0.22033898305084701</v>
      </c>
      <c r="S205">
        <f t="shared" si="3"/>
        <v>-0.12815931641704356</v>
      </c>
    </row>
    <row r="206" spans="1:19" x14ac:dyDescent="0.2">
      <c r="A206" t="s">
        <v>418</v>
      </c>
      <c r="B206" t="s">
        <v>419</v>
      </c>
      <c r="C206">
        <v>352</v>
      </c>
      <c r="D206">
        <v>461</v>
      </c>
      <c r="E206">
        <v>213</v>
      </c>
      <c r="F206">
        <v>40</v>
      </c>
      <c r="G206">
        <v>0.19741649420704499</v>
      </c>
      <c r="H206">
        <v>-0.71242106981779596</v>
      </c>
      <c r="I206">
        <v>-1.82867984511216</v>
      </c>
      <c r="J206">
        <v>479</v>
      </c>
      <c r="K206">
        <v>631</v>
      </c>
      <c r="L206">
        <v>340</v>
      </c>
      <c r="M206">
        <v>60</v>
      </c>
      <c r="N206">
        <v>0.196921949251292</v>
      </c>
      <c r="O206">
        <v>-0.74094537351669798</v>
      </c>
      <c r="P206">
        <v>-1.91240993162281</v>
      </c>
      <c r="Q206">
        <v>0.59322033898305004</v>
      </c>
      <c r="R206">
        <v>0.28813559322033899</v>
      </c>
      <c r="S206">
        <f t="shared" si="3"/>
        <v>-3.8899334733363454E-2</v>
      </c>
    </row>
    <row r="207" spans="1:19" x14ac:dyDescent="0.2">
      <c r="A207" t="s">
        <v>420</v>
      </c>
      <c r="B207" t="s">
        <v>421</v>
      </c>
      <c r="C207">
        <v>322</v>
      </c>
      <c r="D207">
        <v>397</v>
      </c>
      <c r="E207">
        <v>152</v>
      </c>
      <c r="F207">
        <v>17</v>
      </c>
      <c r="G207">
        <v>0.171192867362812</v>
      </c>
      <c r="H207">
        <v>-0.82027029352946101</v>
      </c>
      <c r="I207">
        <v>-2.1616041232795502</v>
      </c>
      <c r="J207">
        <v>584</v>
      </c>
      <c r="K207">
        <v>725</v>
      </c>
      <c r="L207">
        <v>360</v>
      </c>
      <c r="M207">
        <v>102</v>
      </c>
      <c r="N207">
        <v>0.17115326288031499</v>
      </c>
      <c r="O207">
        <v>-0.80219912348950195</v>
      </c>
      <c r="P207">
        <v>-1.7680383439423699</v>
      </c>
      <c r="Q207">
        <v>0.59322033898305004</v>
      </c>
      <c r="R207">
        <v>0.25423728813559299</v>
      </c>
      <c r="S207">
        <f t="shared" si="3"/>
        <v>-9.6292134894655018E-2</v>
      </c>
    </row>
    <row r="208" spans="1:19" x14ac:dyDescent="0.2">
      <c r="A208" t="s">
        <v>422</v>
      </c>
      <c r="B208" t="s">
        <v>423</v>
      </c>
      <c r="C208">
        <v>225</v>
      </c>
      <c r="D208">
        <v>250</v>
      </c>
      <c r="E208">
        <v>229</v>
      </c>
      <c r="F208">
        <v>44</v>
      </c>
      <c r="G208">
        <v>0.12601572285620299</v>
      </c>
      <c r="H208">
        <v>-0.48660504554987799</v>
      </c>
      <c r="I208">
        <v>-1.5929270145871699</v>
      </c>
      <c r="J208">
        <v>369</v>
      </c>
      <c r="K208">
        <v>365</v>
      </c>
      <c r="L208">
        <v>198</v>
      </c>
      <c r="M208">
        <v>90</v>
      </c>
      <c r="N208">
        <v>7.2494601719136104E-2</v>
      </c>
      <c r="O208">
        <v>-0.86244995304191896</v>
      </c>
      <c r="P208">
        <v>-1.6230095253116199</v>
      </c>
      <c r="Q208">
        <v>0.52542372881355903</v>
      </c>
      <c r="R208">
        <v>0.23728813559322001</v>
      </c>
      <c r="S208">
        <f t="shared" si="3"/>
        <v>0.10649774974758633</v>
      </c>
    </row>
    <row r="209" spans="1:19" x14ac:dyDescent="0.2">
      <c r="A209" t="s">
        <v>424</v>
      </c>
      <c r="B209" t="s">
        <v>425</v>
      </c>
      <c r="C209">
        <v>92</v>
      </c>
      <c r="D209">
        <v>140</v>
      </c>
      <c r="E209">
        <v>49</v>
      </c>
      <c r="F209">
        <v>8</v>
      </c>
      <c r="G209">
        <v>0.26259844062821103</v>
      </c>
      <c r="H209">
        <v>-0.76784975709544501</v>
      </c>
      <c r="I209">
        <v>-1.94489501331561</v>
      </c>
      <c r="J209">
        <v>212</v>
      </c>
      <c r="K209">
        <v>210</v>
      </c>
      <c r="L209">
        <v>110</v>
      </c>
      <c r="M209">
        <v>31</v>
      </c>
      <c r="N209">
        <v>7.3111537226889595E-2</v>
      </c>
      <c r="O209">
        <v>-0.87703195291491598</v>
      </c>
      <c r="P209">
        <v>-1.8451998356863699</v>
      </c>
      <c r="Q209">
        <v>0.37288135593220301</v>
      </c>
      <c r="R209">
        <v>0.27118644067796599</v>
      </c>
      <c r="S209">
        <f t="shared" si="3"/>
        <v>-5.4436259652930155E-2</v>
      </c>
    </row>
    <row r="210" spans="1:19" x14ac:dyDescent="0.2">
      <c r="A210" t="s">
        <v>426</v>
      </c>
      <c r="B210" t="s">
        <v>427</v>
      </c>
      <c r="C210">
        <v>67</v>
      </c>
      <c r="D210">
        <v>72</v>
      </c>
      <c r="E210">
        <v>71</v>
      </c>
      <c r="F210">
        <v>0</v>
      </c>
      <c r="G210">
        <v>0.11151592602597001</v>
      </c>
      <c r="H210">
        <v>-0.46907446376015399</v>
      </c>
      <c r="I210" t="e">
        <f>-inf</f>
        <v>#NAME?</v>
      </c>
      <c r="J210">
        <v>154</v>
      </c>
      <c r="K210">
        <v>172</v>
      </c>
      <c r="L210">
        <v>135</v>
      </c>
      <c r="M210">
        <v>22</v>
      </c>
      <c r="N210">
        <v>0.12523582949280701</v>
      </c>
      <c r="O210">
        <v>-0.649275729485847</v>
      </c>
      <c r="P210">
        <v>-1.85532370860614</v>
      </c>
      <c r="Q210">
        <v>0.45762711864406702</v>
      </c>
      <c r="R210">
        <v>0.25423728813559299</v>
      </c>
      <c r="S210" t="e">
        <f t="shared" si="3"/>
        <v>#NAME?</v>
      </c>
    </row>
    <row r="211" spans="1:19" x14ac:dyDescent="0.2">
      <c r="A211" t="s">
        <v>428</v>
      </c>
      <c r="B211" t="s">
        <v>429</v>
      </c>
      <c r="C211">
        <v>123</v>
      </c>
      <c r="D211">
        <v>128</v>
      </c>
      <c r="E211">
        <v>25</v>
      </c>
      <c r="F211">
        <v>22</v>
      </c>
      <c r="G211">
        <v>9.7563090503998806E-2</v>
      </c>
      <c r="H211">
        <v>-1.1862231125457601</v>
      </c>
      <c r="I211">
        <v>-1.6316796035791901</v>
      </c>
      <c r="J211">
        <v>276</v>
      </c>
      <c r="K211">
        <v>257</v>
      </c>
      <c r="L211">
        <v>118</v>
      </c>
      <c r="M211">
        <v>32</v>
      </c>
      <c r="N211">
        <v>4.6252144687798598E-2</v>
      </c>
      <c r="O211">
        <v>-0.96111585190348203</v>
      </c>
      <c r="P211">
        <v>-1.9459847723371999</v>
      </c>
      <c r="Q211">
        <v>0.38983050847457601</v>
      </c>
      <c r="R211">
        <v>0.186440677966101</v>
      </c>
      <c r="S211">
        <f t="shared" si="3"/>
        <v>8.9315464422666628E-3</v>
      </c>
    </row>
    <row r="212" spans="1:19" x14ac:dyDescent="0.2">
      <c r="A212" t="s">
        <v>430</v>
      </c>
      <c r="B212" t="s">
        <v>431</v>
      </c>
      <c r="C212">
        <v>158</v>
      </c>
      <c r="D212">
        <v>117</v>
      </c>
      <c r="E212">
        <v>76</v>
      </c>
      <c r="F212">
        <v>23</v>
      </c>
      <c r="G212">
        <v>-5.0212992912732499E-2</v>
      </c>
      <c r="H212">
        <v>-0.812101504452034</v>
      </c>
      <c r="I212">
        <v>-1.72112642389882</v>
      </c>
      <c r="J212">
        <v>254</v>
      </c>
      <c r="K212">
        <v>266</v>
      </c>
      <c r="L212">
        <v>240</v>
      </c>
      <c r="M212">
        <v>36</v>
      </c>
      <c r="N212">
        <v>9.7276023432850703E-2</v>
      </c>
      <c r="O212">
        <v>-0.61671125205272204</v>
      </c>
      <c r="P212">
        <v>-1.8587568844445399</v>
      </c>
      <c r="Q212">
        <v>0.55932203389830504</v>
      </c>
      <c r="R212">
        <v>0.25423728813559299</v>
      </c>
      <c r="S212">
        <f t="shared" si="3"/>
        <v>6.4686012271884469E-3</v>
      </c>
    </row>
    <row r="213" spans="1:19" x14ac:dyDescent="0.2">
      <c r="A213" t="s">
        <v>432</v>
      </c>
      <c r="B213" t="s">
        <v>433</v>
      </c>
      <c r="C213">
        <v>117</v>
      </c>
      <c r="D213">
        <v>86</v>
      </c>
      <c r="E213">
        <v>45</v>
      </c>
      <c r="F213">
        <v>14</v>
      </c>
      <c r="G213">
        <v>-5.34291782070654E-2</v>
      </c>
      <c r="H213">
        <v>-0.90923135774922104</v>
      </c>
      <c r="I213">
        <v>-1.8062549990299199</v>
      </c>
      <c r="J213">
        <v>204</v>
      </c>
      <c r="K213">
        <v>215</v>
      </c>
      <c r="L213">
        <v>57</v>
      </c>
      <c r="M213">
        <v>13</v>
      </c>
      <c r="N213">
        <v>0.100036395911428</v>
      </c>
      <c r="O213">
        <v>-1.1458440888977901</v>
      </c>
      <c r="P213">
        <v>-2.2059124837109501</v>
      </c>
      <c r="Q213">
        <v>0.45762711864406702</v>
      </c>
      <c r="R213">
        <v>0.20338983050847401</v>
      </c>
      <c r="S213">
        <f t="shared" si="3"/>
        <v>-0.1109395162856458</v>
      </c>
    </row>
    <row r="214" spans="1:19" x14ac:dyDescent="0.2">
      <c r="A214" t="s">
        <v>434</v>
      </c>
      <c r="B214" t="s">
        <v>435</v>
      </c>
      <c r="C214">
        <v>297</v>
      </c>
      <c r="D214">
        <v>339</v>
      </c>
      <c r="E214">
        <v>154</v>
      </c>
      <c r="F214">
        <v>30</v>
      </c>
      <c r="G214">
        <v>0.13770148118139799</v>
      </c>
      <c r="H214">
        <v>-0.77949373825915202</v>
      </c>
      <c r="I214">
        <v>-1.8798323675595401</v>
      </c>
      <c r="J214">
        <v>445</v>
      </c>
      <c r="K214">
        <v>611</v>
      </c>
      <c r="L214">
        <v>362</v>
      </c>
      <c r="M214">
        <v>41</v>
      </c>
      <c r="N214">
        <v>0.21490930268334399</v>
      </c>
      <c r="O214">
        <v>-0.68174021759215597</v>
      </c>
      <c r="P214">
        <v>-2.0458018228530799</v>
      </c>
      <c r="Q214">
        <v>0.76271186440677896</v>
      </c>
      <c r="R214">
        <v>0.169491525423728</v>
      </c>
      <c r="S214">
        <f t="shared" si="3"/>
        <v>-8.9331024349669302E-2</v>
      </c>
    </row>
    <row r="215" spans="1:19" x14ac:dyDescent="0.2">
      <c r="A215" t="s">
        <v>436</v>
      </c>
      <c r="B215" t="s">
        <v>437</v>
      </c>
      <c r="C215">
        <v>94</v>
      </c>
      <c r="D215">
        <v>79</v>
      </c>
      <c r="E215">
        <v>75</v>
      </c>
      <c r="F215">
        <v>8</v>
      </c>
      <c r="G215">
        <v>4.7574699862712603E-3</v>
      </c>
      <c r="H215">
        <v>-0.59232459998640197</v>
      </c>
      <c r="I215">
        <v>-1.9542350395697501</v>
      </c>
      <c r="J215">
        <v>337</v>
      </c>
      <c r="K215">
        <v>502</v>
      </c>
      <c r="L215">
        <v>277</v>
      </c>
      <c r="M215">
        <v>28</v>
      </c>
      <c r="N215">
        <v>0.250301919695402</v>
      </c>
      <c r="O215">
        <v>-0.67723890895128003</v>
      </c>
      <c r="P215">
        <v>-2.09069753812101</v>
      </c>
      <c r="Q215">
        <v>0.45762711864406702</v>
      </c>
      <c r="R215">
        <v>0.22033898305084701</v>
      </c>
      <c r="S215">
        <f t="shared" si="3"/>
        <v>-0.12279639092607304</v>
      </c>
    </row>
    <row r="216" spans="1:19" x14ac:dyDescent="0.2">
      <c r="A216" t="s">
        <v>438</v>
      </c>
      <c r="B216" t="s">
        <v>439</v>
      </c>
      <c r="C216">
        <v>38</v>
      </c>
      <c r="D216">
        <v>16</v>
      </c>
      <c r="E216">
        <v>25</v>
      </c>
      <c r="F216">
        <v>2</v>
      </c>
      <c r="G216">
        <v>-0.29540538166535601</v>
      </c>
      <c r="H216">
        <v>-0.67610159772317602</v>
      </c>
      <c r="I216">
        <v>-2.1629507739148202</v>
      </c>
      <c r="J216">
        <v>46</v>
      </c>
      <c r="K216">
        <v>72</v>
      </c>
      <c r="L216">
        <v>33</v>
      </c>
      <c r="M216">
        <v>11</v>
      </c>
      <c r="N216">
        <v>0.27180276817141602</v>
      </c>
      <c r="O216">
        <v>-0.73633266894807703</v>
      </c>
      <c r="P216">
        <v>-1.6315908151152401</v>
      </c>
      <c r="Q216">
        <v>0.42372881355932202</v>
      </c>
      <c r="R216">
        <v>0.22033898305084701</v>
      </c>
      <c r="S216">
        <f t="shared" si="3"/>
        <v>-6.0183002947926514E-2</v>
      </c>
    </row>
    <row r="217" spans="1:19" x14ac:dyDescent="0.2">
      <c r="A217" t="s">
        <v>440</v>
      </c>
      <c r="B217" t="s">
        <v>441</v>
      </c>
      <c r="C217">
        <v>69</v>
      </c>
      <c r="D217">
        <v>50</v>
      </c>
      <c r="E217">
        <v>43</v>
      </c>
      <c r="F217">
        <v>1</v>
      </c>
      <c r="G217">
        <v>-5.9620854105707999E-2</v>
      </c>
      <c r="H217">
        <v>-0.69963864493607197</v>
      </c>
      <c r="I217">
        <v>-2.7230462636992501</v>
      </c>
      <c r="J217">
        <v>102</v>
      </c>
      <c r="K217">
        <v>135</v>
      </c>
      <c r="L217">
        <v>80</v>
      </c>
      <c r="M217">
        <v>10</v>
      </c>
      <c r="N217">
        <v>0.19896170015480999</v>
      </c>
      <c r="O217">
        <v>-0.69759896191436399</v>
      </c>
      <c r="P217">
        <v>-2.0188258403538102</v>
      </c>
      <c r="Q217">
        <v>0.45762711864406702</v>
      </c>
      <c r="R217">
        <v>0.20338983050847401</v>
      </c>
      <c r="S217">
        <f t="shared" si="3"/>
        <v>-0.32528429230940759</v>
      </c>
    </row>
    <row r="218" spans="1:19" x14ac:dyDescent="0.2">
      <c r="A218" t="s">
        <v>442</v>
      </c>
      <c r="B218" t="s">
        <v>443</v>
      </c>
      <c r="C218">
        <v>58</v>
      </c>
      <c r="D218">
        <v>74</v>
      </c>
      <c r="E218">
        <v>37</v>
      </c>
      <c r="F218">
        <v>1</v>
      </c>
      <c r="G218">
        <v>0.18606195846356699</v>
      </c>
      <c r="H218">
        <v>-0.68948427927434497</v>
      </c>
      <c r="I218">
        <v>-2.64762516652493</v>
      </c>
      <c r="J218">
        <v>139</v>
      </c>
      <c r="K218">
        <v>79</v>
      </c>
      <c r="L218">
        <v>32</v>
      </c>
      <c r="M218">
        <v>3</v>
      </c>
      <c r="N218">
        <v>-0.16815960554193099</v>
      </c>
      <c r="O218">
        <v>-1.2299535990785699</v>
      </c>
      <c r="P218">
        <v>-2.6761192141263201</v>
      </c>
      <c r="Q218">
        <v>0.47457627118644002</v>
      </c>
      <c r="R218">
        <v>0.20338983050847401</v>
      </c>
      <c r="S218">
        <f t="shared" si="3"/>
        <v>-0.47934933247606226</v>
      </c>
    </row>
    <row r="219" spans="1:19" x14ac:dyDescent="0.2">
      <c r="A219" t="s">
        <v>444</v>
      </c>
      <c r="B219" t="e">
        <f>-GSKVAVSLFDFDDETDDSDEISIKQDDRVTVLAKPESWLQAECANEEEGLVPATFLELISS</f>
        <v>#NAME?</v>
      </c>
      <c r="C219">
        <v>183</v>
      </c>
      <c r="D219">
        <v>260</v>
      </c>
      <c r="E219">
        <v>189</v>
      </c>
      <c r="F219">
        <v>30</v>
      </c>
      <c r="G219">
        <v>0.23278049053591601</v>
      </c>
      <c r="H219">
        <v>-0.48024729533558802</v>
      </c>
      <c r="I219">
        <v>-1.66952700797276</v>
      </c>
      <c r="J219">
        <v>364</v>
      </c>
      <c r="K219">
        <v>493</v>
      </c>
      <c r="L219">
        <v>219</v>
      </c>
      <c r="M219">
        <v>65</v>
      </c>
      <c r="N219">
        <v>0.20897363904989499</v>
      </c>
      <c r="O219">
        <v>-0.812746045953328</v>
      </c>
      <c r="P219">
        <v>-1.75841369559809</v>
      </c>
      <c r="Q219">
        <v>0.49152542372881303</v>
      </c>
      <c r="R219">
        <v>0.27118644067796599</v>
      </c>
      <c r="S219">
        <f t="shared" si="3"/>
        <v>4.8189179821413776E-2</v>
      </c>
    </row>
    <row r="220" spans="1:19" x14ac:dyDescent="0.2">
      <c r="A220" t="s">
        <v>445</v>
      </c>
      <c r="B220" t="s">
        <v>446</v>
      </c>
      <c r="C220">
        <v>75</v>
      </c>
      <c r="D220">
        <v>67</v>
      </c>
      <c r="E220">
        <v>50</v>
      </c>
      <c r="F220">
        <v>13</v>
      </c>
      <c r="G220">
        <v>3.1271771604654802E-2</v>
      </c>
      <c r="H220">
        <v>-0.67034926883408397</v>
      </c>
      <c r="I220">
        <v>-1.64531508404686</v>
      </c>
      <c r="J220">
        <v>105</v>
      </c>
      <c r="K220">
        <v>181</v>
      </c>
      <c r="L220">
        <v>84</v>
      </c>
      <c r="M220">
        <v>27</v>
      </c>
      <c r="N220">
        <v>0.31371737922096798</v>
      </c>
      <c r="O220">
        <v>-0.68899879015244603</v>
      </c>
      <c r="P220">
        <v>-1.60005120350284</v>
      </c>
      <c r="Q220">
        <v>0.38983050847457601</v>
      </c>
      <c r="R220">
        <v>0.186440677966101</v>
      </c>
      <c r="S220">
        <f t="shared" si="3"/>
        <v>9.7530875227005875E-2</v>
      </c>
    </row>
    <row r="221" spans="1:19" x14ac:dyDescent="0.2">
      <c r="A221" t="s">
        <v>447</v>
      </c>
      <c r="B221" t="s">
        <v>448</v>
      </c>
      <c r="C221">
        <v>83</v>
      </c>
      <c r="D221">
        <v>56</v>
      </c>
      <c r="E221">
        <v>59</v>
      </c>
      <c r="F221">
        <v>11</v>
      </c>
      <c r="G221">
        <v>-9.0631833074344997E-2</v>
      </c>
      <c r="H221">
        <v>-0.64248409051233302</v>
      </c>
      <c r="I221">
        <v>-1.7618825801798399</v>
      </c>
      <c r="J221">
        <v>156</v>
      </c>
      <c r="K221">
        <v>194</v>
      </c>
      <c r="L221">
        <v>64</v>
      </c>
      <c r="M221">
        <v>17</v>
      </c>
      <c r="N221">
        <v>0.171905234997486</v>
      </c>
      <c r="O221">
        <v>-0.97903340151496399</v>
      </c>
      <c r="P221">
        <v>-1.9729013455680799</v>
      </c>
      <c r="Q221">
        <v>0.44067796610169402</v>
      </c>
      <c r="R221">
        <v>0.23728813559322001</v>
      </c>
      <c r="S221">
        <f t="shared" si="3"/>
        <v>-3.5816575873698651E-2</v>
      </c>
    </row>
    <row r="222" spans="1:19" x14ac:dyDescent="0.2">
      <c r="A222" t="s">
        <v>449</v>
      </c>
      <c r="B222" t="s">
        <v>450</v>
      </c>
      <c r="C222">
        <v>53</v>
      </c>
      <c r="D222">
        <v>65</v>
      </c>
      <c r="E222">
        <v>50</v>
      </c>
      <c r="F222">
        <v>3</v>
      </c>
      <c r="G222">
        <v>0.16889571933759501</v>
      </c>
      <c r="H222">
        <v>-0.51956387504317303</v>
      </c>
      <c r="I222">
        <v>-2.1313517878431201</v>
      </c>
      <c r="J222">
        <v>144</v>
      </c>
      <c r="K222">
        <v>111</v>
      </c>
      <c r="L222">
        <v>76</v>
      </c>
      <c r="M222">
        <v>24</v>
      </c>
      <c r="N222">
        <v>-3.5811409886870399E-2</v>
      </c>
      <c r="O222">
        <v>-0.86963767695884797</v>
      </c>
      <c r="P222">
        <v>-1.7883769189755301</v>
      </c>
      <c r="Q222">
        <v>0.35593220338983</v>
      </c>
      <c r="R222">
        <v>0.23728813559322001</v>
      </c>
      <c r="S222">
        <f t="shared" si="3"/>
        <v>-9.3008099488074564E-2</v>
      </c>
    </row>
    <row r="223" spans="1:19" x14ac:dyDescent="0.2">
      <c r="A223" t="s">
        <v>451</v>
      </c>
      <c r="B223" t="s">
        <v>452</v>
      </c>
      <c r="C223">
        <v>187</v>
      </c>
      <c r="D223">
        <v>163</v>
      </c>
      <c r="E223">
        <v>184</v>
      </c>
      <c r="F223">
        <v>11</v>
      </c>
      <c r="G223">
        <v>2.0604230162987201E-2</v>
      </c>
      <c r="H223">
        <v>-0.50128179330536604</v>
      </c>
      <c r="I223">
        <v>-2.1146460943402698</v>
      </c>
      <c r="J223">
        <v>261</v>
      </c>
      <c r="K223">
        <v>419</v>
      </c>
      <c r="L223">
        <v>312</v>
      </c>
      <c r="M223">
        <v>33</v>
      </c>
      <c r="N223">
        <v>0.282801619049736</v>
      </c>
      <c r="O223">
        <v>-0.51457469046422799</v>
      </c>
      <c r="P223">
        <v>-1.90835223605228</v>
      </c>
      <c r="Q223">
        <v>0.38983050847457601</v>
      </c>
      <c r="R223">
        <v>0.23728813559322001</v>
      </c>
      <c r="S223">
        <f t="shared" si="3"/>
        <v>-0.1202818908162145</v>
      </c>
    </row>
    <row r="224" spans="1:19" x14ac:dyDescent="0.2">
      <c r="A224" t="s">
        <v>453</v>
      </c>
      <c r="B224" t="s">
        <v>454</v>
      </c>
      <c r="C224">
        <v>61</v>
      </c>
      <c r="D224">
        <v>91</v>
      </c>
      <c r="E224">
        <v>41</v>
      </c>
      <c r="F224">
        <v>15</v>
      </c>
      <c r="G224">
        <v>0.25396978960585498</v>
      </c>
      <c r="H224">
        <v>-0.66680398806943497</v>
      </c>
      <c r="I224">
        <v>-1.49343574891708</v>
      </c>
      <c r="J224">
        <v>145</v>
      </c>
      <c r="K224">
        <v>126</v>
      </c>
      <c r="L224">
        <v>87</v>
      </c>
      <c r="M224">
        <v>18</v>
      </c>
      <c r="N224">
        <v>1.6230646304309801E-2</v>
      </c>
      <c r="O224">
        <v>-0.81393752676074604</v>
      </c>
      <c r="P224">
        <v>-1.9163211657235599</v>
      </c>
      <c r="Q224">
        <v>0.77966101694915202</v>
      </c>
      <c r="R224">
        <v>0.152542372881355</v>
      </c>
      <c r="S224">
        <f t="shared" si="3"/>
        <v>5.6733311155634514E-2</v>
      </c>
    </row>
    <row r="225" spans="1:19" x14ac:dyDescent="0.2">
      <c r="A225" t="s">
        <v>455</v>
      </c>
      <c r="B225" t="s">
        <v>456</v>
      </c>
      <c r="C225">
        <v>114</v>
      </c>
      <c r="D225">
        <v>115</v>
      </c>
      <c r="E225">
        <v>55</v>
      </c>
      <c r="F225">
        <v>13</v>
      </c>
      <c r="G225">
        <v>8.4051221312667498E-2</v>
      </c>
      <c r="H225">
        <v>-0.810800171620632</v>
      </c>
      <c r="I225">
        <v>-1.82715867199163</v>
      </c>
      <c r="J225">
        <v>180</v>
      </c>
      <c r="K225">
        <v>208</v>
      </c>
      <c r="L225">
        <v>131</v>
      </c>
      <c r="M225">
        <v>45</v>
      </c>
      <c r="N225">
        <v>0.14001893328117701</v>
      </c>
      <c r="O225">
        <v>-0.73008998659193203</v>
      </c>
      <c r="P225">
        <v>-1.6122856599198501</v>
      </c>
      <c r="Q225">
        <v>0.52542372881355903</v>
      </c>
      <c r="R225">
        <v>0.305084745762711</v>
      </c>
      <c r="S225">
        <f t="shared" si="3"/>
        <v>4.1817683356639962E-2</v>
      </c>
    </row>
    <row r="226" spans="1:19" x14ac:dyDescent="0.2">
      <c r="A226" t="s">
        <v>457</v>
      </c>
      <c r="B226" t="s">
        <v>458</v>
      </c>
      <c r="C226">
        <v>39</v>
      </c>
      <c r="D226">
        <v>58</v>
      </c>
      <c r="E226">
        <v>36</v>
      </c>
      <c r="F226">
        <v>0</v>
      </c>
      <c r="G226">
        <v>0.25262161883196599</v>
      </c>
      <c r="H226">
        <v>-0.52902011603761501</v>
      </c>
      <c r="I226" t="e">
        <f>-inf</f>
        <v>#NAME?</v>
      </c>
      <c r="J226">
        <v>114</v>
      </c>
      <c r="K226">
        <v>111</v>
      </c>
      <c r="L226">
        <v>48</v>
      </c>
      <c r="M226">
        <v>17</v>
      </c>
      <c r="N226">
        <v>6.5646230871906505E-2</v>
      </c>
      <c r="O226">
        <v>-0.967752391105275</v>
      </c>
      <c r="P226">
        <v>-1.8366815985500899</v>
      </c>
      <c r="Q226">
        <v>0.54237288135593198</v>
      </c>
      <c r="R226">
        <v>0.28813559322033899</v>
      </c>
      <c r="S226" t="e">
        <f t="shared" si="3"/>
        <v>#NAME?</v>
      </c>
    </row>
    <row r="227" spans="1:19" x14ac:dyDescent="0.2">
      <c r="A227" t="s">
        <v>459</v>
      </c>
      <c r="B227" t="s">
        <v>460</v>
      </c>
      <c r="C227">
        <v>30</v>
      </c>
      <c r="D227">
        <v>17</v>
      </c>
      <c r="E227">
        <v>19</v>
      </c>
      <c r="F227">
        <v>9</v>
      </c>
      <c r="G227">
        <v>-0.16641410104585999</v>
      </c>
      <c r="H227">
        <v>-0.69262566354523702</v>
      </c>
      <c r="I227">
        <v>-1.40707591824233</v>
      </c>
      <c r="J227">
        <v>112</v>
      </c>
      <c r="K227">
        <v>34</v>
      </c>
      <c r="L227">
        <v>40</v>
      </c>
      <c r="M227">
        <v>3</v>
      </c>
      <c r="N227">
        <v>-0.44051100220620398</v>
      </c>
      <c r="O227">
        <v>-1.0392468084866</v>
      </c>
      <c r="P227">
        <v>-2.5823224365424098</v>
      </c>
      <c r="Q227">
        <v>0.57627118644067798</v>
      </c>
      <c r="R227">
        <v>0.27118644067796599</v>
      </c>
      <c r="S227">
        <f t="shared" si="3"/>
        <v>-9.6506399820955574E-2</v>
      </c>
    </row>
    <row r="228" spans="1:19" x14ac:dyDescent="0.2">
      <c r="A228" t="s">
        <v>461</v>
      </c>
      <c r="B228" t="s">
        <v>462</v>
      </c>
      <c r="C228">
        <v>172</v>
      </c>
      <c r="D228">
        <v>151</v>
      </c>
      <c r="E228">
        <v>79</v>
      </c>
      <c r="F228">
        <v>30</v>
      </c>
      <c r="G228">
        <v>2.3706732681149E-2</v>
      </c>
      <c r="H228">
        <v>-0.83215936539551105</v>
      </c>
      <c r="I228">
        <v>-1.6426043651498801</v>
      </c>
      <c r="J228">
        <v>417</v>
      </c>
      <c r="K228">
        <v>329</v>
      </c>
      <c r="L228">
        <v>189</v>
      </c>
      <c r="M228">
        <v>26</v>
      </c>
      <c r="N228">
        <v>-2.5712053602061399E-2</v>
      </c>
      <c r="O228">
        <v>-0.93576302794490296</v>
      </c>
      <c r="P228">
        <v>-2.2153883755948298</v>
      </c>
      <c r="Q228">
        <v>0.54237288135593198</v>
      </c>
      <c r="R228">
        <v>0.23728813559322001</v>
      </c>
      <c r="S228">
        <f t="shared" si="3"/>
        <v>-6.628003392785424E-2</v>
      </c>
    </row>
    <row r="229" spans="1:19" x14ac:dyDescent="0.2">
      <c r="A229" t="s">
        <v>463</v>
      </c>
      <c r="B229" t="s">
        <v>464</v>
      </c>
      <c r="C229">
        <v>476</v>
      </c>
      <c r="D229">
        <v>413</v>
      </c>
      <c r="E229">
        <v>312</v>
      </c>
      <c r="F229">
        <v>61</v>
      </c>
      <c r="G229">
        <v>1.8601331231436199E-2</v>
      </c>
      <c r="H229">
        <v>-0.67771036848045396</v>
      </c>
      <c r="I229">
        <v>-1.7764742906717199</v>
      </c>
      <c r="J229">
        <v>649</v>
      </c>
      <c r="K229">
        <v>869</v>
      </c>
      <c r="L229">
        <v>567</v>
      </c>
      <c r="M229">
        <v>97</v>
      </c>
      <c r="N229">
        <v>0.204003183070019</v>
      </c>
      <c r="O229">
        <v>-0.65075041505185305</v>
      </c>
      <c r="P229">
        <v>-1.8356986311260099</v>
      </c>
      <c r="Q229">
        <v>0.54237288135593198</v>
      </c>
      <c r="R229">
        <v>0.27118644067796599</v>
      </c>
      <c r="S229">
        <f t="shared" si="3"/>
        <v>-3.3250997027431759E-3</v>
      </c>
    </row>
    <row r="230" spans="1:19" x14ac:dyDescent="0.2">
      <c r="A230" t="s">
        <v>465</v>
      </c>
      <c r="B230" t="s">
        <v>466</v>
      </c>
      <c r="C230">
        <v>90</v>
      </c>
      <c r="D230">
        <v>66</v>
      </c>
      <c r="E230">
        <v>73</v>
      </c>
      <c r="F230">
        <v>4</v>
      </c>
      <c r="G230">
        <v>-5.4440341601927698E-2</v>
      </c>
      <c r="H230">
        <v>-0.58517765909727204</v>
      </c>
      <c r="I230">
        <v>-2.2363796910733602</v>
      </c>
      <c r="J230">
        <v>160</v>
      </c>
      <c r="K230">
        <v>147</v>
      </c>
      <c r="L230">
        <v>123</v>
      </c>
      <c r="M230">
        <v>6</v>
      </c>
      <c r="N230">
        <v>4.0425455513973099E-2</v>
      </c>
      <c r="O230">
        <v>-0.70630364836091697</v>
      </c>
      <c r="P230">
        <v>-2.4361944008641698</v>
      </c>
      <c r="Q230">
        <v>0.55932203389830504</v>
      </c>
      <c r="R230">
        <v>0.23728813559322001</v>
      </c>
      <c r="S230">
        <f t="shared" si="3"/>
        <v>-0.29657699230528278</v>
      </c>
    </row>
    <row r="231" spans="1:19" x14ac:dyDescent="0.2">
      <c r="A231" t="s">
        <v>467</v>
      </c>
      <c r="B231" t="s">
        <v>468</v>
      </c>
      <c r="C231">
        <v>46</v>
      </c>
      <c r="D231">
        <v>111</v>
      </c>
      <c r="E231">
        <v>112</v>
      </c>
      <c r="F231">
        <v>0</v>
      </c>
      <c r="G231">
        <v>0.46282337940061102</v>
      </c>
      <c r="H231">
        <v>-0.107797818789796</v>
      </c>
      <c r="I231" t="e">
        <f>-inf</f>
        <v>#NAME?</v>
      </c>
      <c r="J231">
        <v>185</v>
      </c>
      <c r="K231">
        <v>160</v>
      </c>
      <c r="L231">
        <v>74</v>
      </c>
      <c r="M231">
        <v>5</v>
      </c>
      <c r="N231">
        <v>1.4176357674632699E-2</v>
      </c>
      <c r="O231">
        <v>-0.99002878581642795</v>
      </c>
      <c r="P231">
        <v>-2.5784273926588801</v>
      </c>
      <c r="Q231">
        <v>0.44067796610169402</v>
      </c>
      <c r="R231">
        <v>0.23728813559322001</v>
      </c>
      <c r="S231" t="e">
        <f t="shared" si="3"/>
        <v>#NAME?</v>
      </c>
    </row>
    <row r="232" spans="1:19" x14ac:dyDescent="0.2">
      <c r="A232" t="s">
        <v>469</v>
      </c>
      <c r="B232" t="s">
        <v>470</v>
      </c>
      <c r="C232">
        <v>40</v>
      </c>
      <c r="D232">
        <v>48</v>
      </c>
      <c r="E232">
        <v>49</v>
      </c>
      <c r="F232">
        <v>3</v>
      </c>
      <c r="G232">
        <v>0.159439478343153</v>
      </c>
      <c r="H232">
        <v>-0.406121921077852</v>
      </c>
      <c r="I232">
        <v>-2.0091359095702899</v>
      </c>
      <c r="J232">
        <v>65</v>
      </c>
      <c r="K232">
        <v>72</v>
      </c>
      <c r="L232">
        <v>35</v>
      </c>
      <c r="M232">
        <v>3</v>
      </c>
      <c r="N232">
        <v>0.121647243210134</v>
      </c>
      <c r="O232">
        <v>-0.86093408943697003</v>
      </c>
      <c r="P232">
        <v>-2.34601777051508</v>
      </c>
      <c r="Q232">
        <v>0.55932203389830504</v>
      </c>
      <c r="R232">
        <v>0.305084745762711</v>
      </c>
      <c r="S232">
        <f t="shared" si="3"/>
        <v>-0.20692288008626766</v>
      </c>
    </row>
    <row r="233" spans="1:19" x14ac:dyDescent="0.2">
      <c r="A233" t="s">
        <v>471</v>
      </c>
      <c r="B233" t="s">
        <v>472</v>
      </c>
      <c r="C233">
        <v>319</v>
      </c>
      <c r="D233">
        <v>317</v>
      </c>
      <c r="E233">
        <v>123</v>
      </c>
      <c r="F233">
        <v>57</v>
      </c>
      <c r="G233">
        <v>7.7526811456098799E-2</v>
      </c>
      <c r="H233">
        <v>-0.90814358139618601</v>
      </c>
      <c r="I233">
        <v>-1.6321130003466799</v>
      </c>
      <c r="J233">
        <v>387</v>
      </c>
      <c r="K233">
        <v>616</v>
      </c>
      <c r="L233">
        <v>266</v>
      </c>
      <c r="M233">
        <v>59</v>
      </c>
      <c r="N233">
        <v>0.27909785056723502</v>
      </c>
      <c r="O233">
        <v>-0.75491810553223404</v>
      </c>
      <c r="P233">
        <v>-1.8270846219686601</v>
      </c>
      <c r="Q233">
        <v>0.49152542372881303</v>
      </c>
      <c r="R233">
        <v>0.20338983050847401</v>
      </c>
      <c r="S233">
        <f t="shared" si="3"/>
        <v>4.0610408740933662E-2</v>
      </c>
    </row>
    <row r="234" spans="1:19" x14ac:dyDescent="0.2">
      <c r="A234" t="s">
        <v>473</v>
      </c>
      <c r="B234" t="s">
        <v>474</v>
      </c>
      <c r="C234">
        <v>223</v>
      </c>
      <c r="D234">
        <v>183</v>
      </c>
      <c r="E234">
        <v>91</v>
      </c>
      <c r="F234">
        <v>36</v>
      </c>
      <c r="G234">
        <v>-5.5955410222028098E-3</v>
      </c>
      <c r="H234">
        <v>-0.88352148050546997</v>
      </c>
      <c r="I234">
        <v>-1.67619953524287</v>
      </c>
      <c r="J234">
        <v>415</v>
      </c>
      <c r="K234">
        <v>623</v>
      </c>
      <c r="L234">
        <v>271</v>
      </c>
      <c r="M234">
        <v>67</v>
      </c>
      <c r="N234">
        <v>0.253668053368798</v>
      </c>
      <c r="O234">
        <v>-0.777167582982077</v>
      </c>
      <c r="P234">
        <v>-1.80219896260315</v>
      </c>
      <c r="Q234">
        <v>0.74576271186440601</v>
      </c>
      <c r="R234">
        <v>0.186440677966101</v>
      </c>
      <c r="S234">
        <f t="shared" si="3"/>
        <v>3.4553090394665233E-2</v>
      </c>
    </row>
    <row r="235" spans="1:19" x14ac:dyDescent="0.2">
      <c r="A235" t="s">
        <v>475</v>
      </c>
      <c r="B235" t="s">
        <v>476</v>
      </c>
      <c r="C235">
        <v>547</v>
      </c>
      <c r="D235">
        <v>571</v>
      </c>
      <c r="E235">
        <v>386</v>
      </c>
      <c r="F235">
        <v>51</v>
      </c>
      <c r="G235">
        <v>9.8907014207945704E-2</v>
      </c>
      <c r="H235">
        <v>-0.64565803144007905</v>
      </c>
      <c r="I235">
        <v>-1.9146143231974899</v>
      </c>
      <c r="J235">
        <v>868</v>
      </c>
      <c r="K235">
        <v>1123</v>
      </c>
      <c r="L235">
        <v>574</v>
      </c>
      <c r="M235">
        <v>99</v>
      </c>
      <c r="N235">
        <v>0.18908813450668699</v>
      </c>
      <c r="O235">
        <v>-0.77169660992290801</v>
      </c>
      <c r="P235">
        <v>-1.95311019917083</v>
      </c>
      <c r="Q235">
        <v>0.49152542372881303</v>
      </c>
      <c r="R235">
        <v>0.20338983050847401</v>
      </c>
      <c r="S235">
        <f t="shared" si="3"/>
        <v>-7.4568069230307066E-2</v>
      </c>
    </row>
    <row r="236" spans="1:19" x14ac:dyDescent="0.2">
      <c r="A236" t="s">
        <v>477</v>
      </c>
      <c r="B236" t="s">
        <v>478</v>
      </c>
      <c r="C236">
        <v>82</v>
      </c>
      <c r="D236">
        <v>88</v>
      </c>
      <c r="E236">
        <v>75</v>
      </c>
      <c r="F236">
        <v>9</v>
      </c>
      <c r="G236">
        <v>0.11092705206198</v>
      </c>
      <c r="H236">
        <v>-0.53301059877042001</v>
      </c>
      <c r="I236">
        <v>-1.8437685159063899</v>
      </c>
      <c r="J236">
        <v>160</v>
      </c>
      <c r="K236">
        <v>166</v>
      </c>
      <c r="L236">
        <v>161</v>
      </c>
      <c r="M236">
        <v>43</v>
      </c>
      <c r="N236">
        <v>9.3216208805852102E-2</v>
      </c>
      <c r="O236">
        <v>-0.58938288376846504</v>
      </c>
      <c r="P236">
        <v>-1.5808771956682299</v>
      </c>
      <c r="Q236">
        <v>0.45762711864406702</v>
      </c>
      <c r="R236">
        <v>0.20338983050847401</v>
      </c>
      <c r="S236">
        <f t="shared" si="3"/>
        <v>4.5428930657227126E-2</v>
      </c>
    </row>
    <row r="237" spans="1:19" x14ac:dyDescent="0.2">
      <c r="A237" t="s">
        <v>479</v>
      </c>
      <c r="B237" t="s">
        <v>480</v>
      </c>
      <c r="C237">
        <v>156</v>
      </c>
      <c r="D237">
        <v>169</v>
      </c>
      <c r="E237">
        <v>124</v>
      </c>
      <c r="F237">
        <v>15</v>
      </c>
      <c r="G237">
        <v>0.11502033855474</v>
      </c>
      <c r="H237">
        <v>-0.59396092297062997</v>
      </c>
      <c r="I237">
        <v>-1.90123051226077</v>
      </c>
      <c r="J237">
        <v>301</v>
      </c>
      <c r="K237">
        <v>417</v>
      </c>
      <c r="L237">
        <v>214</v>
      </c>
      <c r="M237">
        <v>53</v>
      </c>
      <c r="N237">
        <v>0.21879766280163501</v>
      </c>
      <c r="O237">
        <v>-0.74024149938904205</v>
      </c>
      <c r="P237">
        <v>-1.76451629458494</v>
      </c>
      <c r="Q237">
        <v>0.45762711864406702</v>
      </c>
      <c r="R237">
        <v>0.23728813559322001</v>
      </c>
      <c r="S237">
        <f t="shared" si="3"/>
        <v>-2.0262613325862672E-2</v>
      </c>
    </row>
    <row r="238" spans="1:19" x14ac:dyDescent="0.2">
      <c r="A238" t="s">
        <v>481</v>
      </c>
      <c r="B238" t="s">
        <v>482</v>
      </c>
      <c r="C238">
        <v>130</v>
      </c>
      <c r="D238">
        <v>93</v>
      </c>
      <c r="E238">
        <v>87</v>
      </c>
      <c r="F238">
        <v>12</v>
      </c>
      <c r="G238">
        <v>-6.5202171457373198E-2</v>
      </c>
      <c r="H238">
        <v>-0.66868210946662099</v>
      </c>
      <c r="I238">
        <v>-1.91895927922121</v>
      </c>
      <c r="J238">
        <v>247</v>
      </c>
      <c r="K238">
        <v>328</v>
      </c>
      <c r="L238">
        <v>201</v>
      </c>
      <c r="M238">
        <v>20</v>
      </c>
      <c r="N238">
        <v>0.200404993873735</v>
      </c>
      <c r="O238">
        <v>-0.68158967298356699</v>
      </c>
      <c r="P238">
        <v>-2.1018926261875701</v>
      </c>
      <c r="Q238">
        <v>0.49152542372881303</v>
      </c>
      <c r="R238">
        <v>0.305084745762711</v>
      </c>
      <c r="S238">
        <f t="shared" si="3"/>
        <v>-0.11561794978346016</v>
      </c>
    </row>
    <row r="239" spans="1:19" x14ac:dyDescent="0.2">
      <c r="A239" t="s">
        <v>483</v>
      </c>
      <c r="B239" t="s">
        <v>484</v>
      </c>
      <c r="C239">
        <v>269</v>
      </c>
      <c r="D239">
        <v>265</v>
      </c>
      <c r="E239">
        <v>243</v>
      </c>
      <c r="F239">
        <v>40</v>
      </c>
      <c r="G239">
        <v>7.3751826229928305E-2</v>
      </c>
      <c r="H239">
        <v>-0.538404016182499</v>
      </c>
      <c r="I239">
        <v>-1.71188946163644</v>
      </c>
      <c r="J239">
        <v>566</v>
      </c>
      <c r="K239">
        <v>788</v>
      </c>
      <c r="L239">
        <v>334</v>
      </c>
      <c r="M239">
        <v>62</v>
      </c>
      <c r="N239">
        <v>0.22093788972300499</v>
      </c>
      <c r="O239">
        <v>-0.82115874152109702</v>
      </c>
      <c r="P239">
        <v>-1.97065041028191</v>
      </c>
      <c r="Q239">
        <v>0.52542372881355903</v>
      </c>
      <c r="R239">
        <v>0.22033898305084701</v>
      </c>
      <c r="S239">
        <f t="shared" si="3"/>
        <v>-2.0797301261044464E-2</v>
      </c>
    </row>
    <row r="240" spans="1:19" x14ac:dyDescent="0.2">
      <c r="A240" t="s">
        <v>485</v>
      </c>
      <c r="B240" t="s">
        <v>486</v>
      </c>
      <c r="C240">
        <v>98</v>
      </c>
      <c r="D240">
        <v>142</v>
      </c>
      <c r="E240">
        <v>105</v>
      </c>
      <c r="F240">
        <v>31</v>
      </c>
      <c r="G240">
        <v>0.24132050098609001</v>
      </c>
      <c r="H240">
        <v>-0.46429478640096</v>
      </c>
      <c r="I240">
        <v>-1.38406155482022</v>
      </c>
      <c r="J240">
        <v>207</v>
      </c>
      <c r="K240">
        <v>207</v>
      </c>
      <c r="L240">
        <v>115</v>
      </c>
      <c r="M240">
        <v>33</v>
      </c>
      <c r="N240">
        <v>7.7228103421721706E-2</v>
      </c>
      <c r="O240">
        <v>-0.84736128224769602</v>
      </c>
      <c r="P240">
        <v>-1.8076820741709201</v>
      </c>
      <c r="Q240">
        <v>0.49152542372881303</v>
      </c>
      <c r="R240">
        <v>0.27118644067796599</v>
      </c>
      <c r="S240">
        <f t="shared" si="3"/>
        <v>0.11733419591136071</v>
      </c>
    </row>
    <row r="241" spans="1:19" x14ac:dyDescent="0.2">
      <c r="A241" t="s">
        <v>487</v>
      </c>
      <c r="B241" t="s">
        <v>488</v>
      </c>
      <c r="C241">
        <v>229</v>
      </c>
      <c r="D241">
        <v>244</v>
      </c>
      <c r="E241">
        <v>120</v>
      </c>
      <c r="F241">
        <v>46</v>
      </c>
      <c r="G241">
        <v>0.10781257629436899</v>
      </c>
      <c r="H241">
        <v>-0.774912246070666</v>
      </c>
      <c r="I241">
        <v>-1.58127482362031</v>
      </c>
      <c r="J241">
        <v>292</v>
      </c>
      <c r="K241">
        <v>503</v>
      </c>
      <c r="L241">
        <v>291</v>
      </c>
      <c r="M241">
        <v>83</v>
      </c>
      <c r="N241">
        <v>0.31341323702923002</v>
      </c>
      <c r="O241">
        <v>-0.59357863960690105</v>
      </c>
      <c r="P241">
        <v>-1.55653042766423</v>
      </c>
      <c r="Q241">
        <v>0.45762711864406702</v>
      </c>
      <c r="R241">
        <v>0.22033898305084701</v>
      </c>
      <c r="S241">
        <f t="shared" si="3"/>
        <v>0.12764012034744626</v>
      </c>
    </row>
    <row r="242" spans="1:19" x14ac:dyDescent="0.2">
      <c r="A242" t="s">
        <v>489</v>
      </c>
      <c r="B242" t="s">
        <v>490</v>
      </c>
      <c r="C242">
        <v>24</v>
      </c>
      <c r="D242">
        <v>38</v>
      </c>
      <c r="E242">
        <v>17</v>
      </c>
      <c r="F242">
        <v>0</v>
      </c>
      <c r="G242">
        <v>0.27983058720073201</v>
      </c>
      <c r="H242">
        <v>-0.64402033011173498</v>
      </c>
      <c r="I242" t="e">
        <f>-inf</f>
        <v>#NAME?</v>
      </c>
      <c r="J242">
        <v>55</v>
      </c>
      <c r="K242">
        <v>75</v>
      </c>
      <c r="L242">
        <v>41</v>
      </c>
      <c r="M242">
        <v>6</v>
      </c>
      <c r="N242">
        <v>0.211926677319177</v>
      </c>
      <c r="O242">
        <v>-0.719667609918898</v>
      </c>
      <c r="P242">
        <v>-1.97243710770249</v>
      </c>
      <c r="Q242">
        <v>0.47457627118644002</v>
      </c>
      <c r="R242">
        <v>0.23728813559322001</v>
      </c>
      <c r="S242" t="e">
        <f t="shared" si="3"/>
        <v>#NAME?</v>
      </c>
    </row>
    <row r="243" spans="1:19" x14ac:dyDescent="0.2">
      <c r="A243" t="s">
        <v>491</v>
      </c>
      <c r="B243" t="s">
        <v>492</v>
      </c>
      <c r="C243">
        <v>61</v>
      </c>
      <c r="D243">
        <v>60</v>
      </c>
      <c r="E243">
        <v>71</v>
      </c>
      <c r="F243">
        <v>1</v>
      </c>
      <c r="G243">
        <v>7.3079647668405107E-2</v>
      </c>
      <c r="H243">
        <v>-0.42832949607009502</v>
      </c>
      <c r="I243">
        <v>-2.6695270079727602</v>
      </c>
      <c r="J243">
        <v>127</v>
      </c>
      <c r="K243">
        <v>124</v>
      </c>
      <c r="L243">
        <v>97</v>
      </c>
      <c r="M243">
        <v>15</v>
      </c>
      <c r="N243">
        <v>6.6846067627999897E-2</v>
      </c>
      <c r="O243">
        <v>-0.70912076383410205</v>
      </c>
      <c r="P243">
        <v>-1.9379381304921599</v>
      </c>
      <c r="Q243">
        <v>0.44067796610169402</v>
      </c>
      <c r="R243">
        <v>0.25423728813559299</v>
      </c>
      <c r="S243">
        <f t="shared" si="3"/>
        <v>-0.28821408637707091</v>
      </c>
    </row>
    <row r="244" spans="1:19" x14ac:dyDescent="0.2">
      <c r="A244" t="s">
        <v>493</v>
      </c>
      <c r="B244" t="s">
        <v>494</v>
      </c>
      <c r="C244">
        <v>141</v>
      </c>
      <c r="D244">
        <v>159</v>
      </c>
      <c r="E244">
        <v>123</v>
      </c>
      <c r="F244">
        <v>21</v>
      </c>
      <c r="G244">
        <v>0.1324362439606</v>
      </c>
      <c r="H244">
        <v>-0.55357201099438502</v>
      </c>
      <c r="I244">
        <v>-1.7111969908834499</v>
      </c>
      <c r="J244">
        <v>215</v>
      </c>
      <c r="K244">
        <v>491</v>
      </c>
      <c r="L244">
        <v>193</v>
      </c>
      <c r="M244">
        <v>51</v>
      </c>
      <c r="N244">
        <v>0.43587113562908397</v>
      </c>
      <c r="O244">
        <v>-0.63896992805222197</v>
      </c>
      <c r="P244">
        <v>-1.63509395240956</v>
      </c>
      <c r="Q244">
        <v>0.74576271186440601</v>
      </c>
      <c r="R244">
        <v>0.152542372881355</v>
      </c>
      <c r="S244">
        <f t="shared" si="3"/>
        <v>6.9158263453411903E-2</v>
      </c>
    </row>
    <row r="245" spans="1:19" x14ac:dyDescent="0.2">
      <c r="A245" t="s">
        <v>495</v>
      </c>
      <c r="B245" t="s">
        <v>496</v>
      </c>
      <c r="C245">
        <v>28</v>
      </c>
      <c r="D245">
        <v>26</v>
      </c>
      <c r="E245">
        <v>9</v>
      </c>
      <c r="F245">
        <v>13</v>
      </c>
      <c r="G245">
        <v>4.8073548924127102E-2</v>
      </c>
      <c r="H245">
        <v>-0.98717353168129796</v>
      </c>
      <c r="I245">
        <v>-1.21741185199738</v>
      </c>
      <c r="J245">
        <v>35</v>
      </c>
      <c r="K245">
        <v>52</v>
      </c>
      <c r="L245">
        <v>13</v>
      </c>
      <c r="M245">
        <v>15</v>
      </c>
      <c r="N245">
        <v>0.24916340270624501</v>
      </c>
      <c r="O245">
        <v>-1.02221346918782</v>
      </c>
      <c r="P245">
        <v>-1.3782024538864801</v>
      </c>
      <c r="Q245">
        <v>0.49152542372881303</v>
      </c>
      <c r="R245">
        <v>0.25423728813559299</v>
      </c>
      <c r="S245">
        <f t="shared" si="3"/>
        <v>0.28027198455732605</v>
      </c>
    </row>
    <row r="246" spans="1:19" x14ac:dyDescent="0.2">
      <c r="A246" t="s">
        <v>497</v>
      </c>
      <c r="B246" t="s">
        <v>498</v>
      </c>
      <c r="C246">
        <v>159</v>
      </c>
      <c r="D246">
        <v>132</v>
      </c>
      <c r="E246">
        <v>162</v>
      </c>
      <c r="F246">
        <v>12</v>
      </c>
      <c r="G246">
        <v>-5.6496081907315705E-4</v>
      </c>
      <c r="H246">
        <v>-0.48614011955622399</v>
      </c>
      <c r="I246">
        <v>-2.0064130512348202</v>
      </c>
      <c r="J246">
        <v>269</v>
      </c>
      <c r="K246">
        <v>331</v>
      </c>
      <c r="L246">
        <v>199</v>
      </c>
      <c r="M246">
        <v>21</v>
      </c>
      <c r="N246">
        <v>0.16730381719503201</v>
      </c>
      <c r="O246">
        <v>-0.72298798073709103</v>
      </c>
      <c r="P246">
        <v>-2.1177586538603799</v>
      </c>
      <c r="Q246">
        <v>0.57627118644067798</v>
      </c>
      <c r="R246">
        <v>0.28813559322033899</v>
      </c>
      <c r="S246">
        <f t="shared" si="3"/>
        <v>-0.14508207021281189</v>
      </c>
    </row>
    <row r="247" spans="1:19" x14ac:dyDescent="0.2">
      <c r="A247" t="s">
        <v>499</v>
      </c>
      <c r="B247" t="s">
        <v>500</v>
      </c>
      <c r="C247">
        <v>58</v>
      </c>
      <c r="D247">
        <v>31</v>
      </c>
      <c r="E247">
        <v>27</v>
      </c>
      <c r="F247">
        <v>1</v>
      </c>
      <c r="G247">
        <v>-0.191808067433136</v>
      </c>
      <c r="H247">
        <v>-0.82632223918235304</v>
      </c>
      <c r="I247">
        <v>-2.64762516652493</v>
      </c>
      <c r="J247">
        <v>69</v>
      </c>
      <c r="K247">
        <v>140</v>
      </c>
      <c r="L247">
        <v>39</v>
      </c>
      <c r="M247">
        <v>15</v>
      </c>
      <c r="N247">
        <v>0.384507048362704</v>
      </c>
      <c r="O247">
        <v>-0.83987326085514602</v>
      </c>
      <c r="P247">
        <v>-1.6729835002734601</v>
      </c>
      <c r="Q247">
        <v>0.57627118644067798</v>
      </c>
      <c r="R247">
        <v>0.27118644067796599</v>
      </c>
      <c r="S247">
        <f t="shared" si="3"/>
        <v>-0.21102692580021051</v>
      </c>
    </row>
    <row r="248" spans="1:19" x14ac:dyDescent="0.2">
      <c r="A248" t="s">
        <v>501</v>
      </c>
      <c r="B248" t="s">
        <v>502</v>
      </c>
      <c r="C248">
        <v>121</v>
      </c>
      <c r="D248">
        <v>125</v>
      </c>
      <c r="E248">
        <v>75</v>
      </c>
      <c r="F248">
        <v>10</v>
      </c>
      <c r="G248">
        <v>9.4382874987134699E-2</v>
      </c>
      <c r="H248">
        <v>-0.70198211670315303</v>
      </c>
      <c r="I248">
        <v>-1.96698254327844</v>
      </c>
      <c r="J248">
        <v>209</v>
      </c>
      <c r="K248">
        <v>315</v>
      </c>
      <c r="L248">
        <v>102</v>
      </c>
      <c r="M248">
        <v>22</v>
      </c>
      <c r="N248">
        <v>0.25539237110026802</v>
      </c>
      <c r="O248">
        <v>-0.90363489149352605</v>
      </c>
      <c r="P248">
        <v>-1.9879492738807401</v>
      </c>
      <c r="Q248">
        <v>0.55932203389830504</v>
      </c>
      <c r="R248">
        <v>0.305084745762711</v>
      </c>
      <c r="S248">
        <f t="shared" si="3"/>
        <v>-9.8989078359240687E-2</v>
      </c>
    </row>
    <row r="249" spans="1:19" x14ac:dyDescent="0.2">
      <c r="A249" t="s">
        <v>503</v>
      </c>
      <c r="B249" t="s">
        <v>504</v>
      </c>
      <c r="C249">
        <v>220</v>
      </c>
      <c r="D249">
        <v>226</v>
      </c>
      <c r="E249">
        <v>212</v>
      </c>
      <c r="F249">
        <v>29</v>
      </c>
      <c r="G249">
        <v>9.1943990620723101E-2</v>
      </c>
      <c r="H249">
        <v>-0.51034482967185801</v>
      </c>
      <c r="I249">
        <v>-1.7642218558852401</v>
      </c>
      <c r="J249">
        <v>567</v>
      </c>
      <c r="K249">
        <v>565</v>
      </c>
      <c r="L249">
        <v>450</v>
      </c>
      <c r="M249">
        <v>83</v>
      </c>
      <c r="N249">
        <v>7.5693492348253594E-2</v>
      </c>
      <c r="O249">
        <v>-0.69245932226195295</v>
      </c>
      <c r="P249">
        <v>-1.84473063510872</v>
      </c>
      <c r="Q249">
        <v>0.44067796610169402</v>
      </c>
      <c r="R249">
        <v>0.27118644067796599</v>
      </c>
      <c r="S249">
        <f t="shared" si="3"/>
        <v>-2.2076141582373556E-3</v>
      </c>
    </row>
    <row r="250" spans="1:19" x14ac:dyDescent="0.2">
      <c r="A250" t="s">
        <v>505</v>
      </c>
      <c r="B250" t="s">
        <v>506</v>
      </c>
      <c r="C250">
        <v>78</v>
      </c>
      <c r="D250">
        <v>84</v>
      </c>
      <c r="E250">
        <v>35</v>
      </c>
      <c r="F250">
        <v>17</v>
      </c>
      <c r="G250">
        <v>0.112442915666929</v>
      </c>
      <c r="H250">
        <v>-0.84228456811860797</v>
      </c>
      <c r="I250">
        <v>-1.5458428542742</v>
      </c>
      <c r="J250">
        <v>153</v>
      </c>
      <c r="K250">
        <v>195</v>
      </c>
      <c r="L250">
        <v>173</v>
      </c>
      <c r="M250">
        <v>18</v>
      </c>
      <c r="N250">
        <v>0.18257128396663999</v>
      </c>
      <c r="O250">
        <v>-0.53873410483319295</v>
      </c>
      <c r="P250">
        <v>-1.93964459430618</v>
      </c>
      <c r="Q250">
        <v>0.59322033898305004</v>
      </c>
      <c r="R250">
        <v>0.28813559322033899</v>
      </c>
      <c r="S250">
        <f t="shared" si="3"/>
        <v>3.5381335267763166E-2</v>
      </c>
    </row>
    <row r="251" spans="1:19" x14ac:dyDescent="0.2">
      <c r="A251" t="s">
        <v>507</v>
      </c>
      <c r="B251" t="s">
        <v>508</v>
      </c>
      <c r="C251">
        <v>23</v>
      </c>
      <c r="D251">
        <v>26</v>
      </c>
      <c r="E251">
        <v>27</v>
      </c>
      <c r="F251">
        <v>4</v>
      </c>
      <c r="G251">
        <v>0.133503744248753</v>
      </c>
      <c r="H251">
        <v>-0.42462208163700899</v>
      </c>
      <c r="I251">
        <v>-1.6438650176516201</v>
      </c>
      <c r="J251">
        <v>151</v>
      </c>
      <c r="K251">
        <v>173</v>
      </c>
      <c r="L251">
        <v>53</v>
      </c>
      <c r="M251">
        <v>12</v>
      </c>
      <c r="N251">
        <v>0.13629725925734701</v>
      </c>
      <c r="O251">
        <v>-1.04678985483677</v>
      </c>
      <c r="P251">
        <v>-2.1100213698374302</v>
      </c>
      <c r="Q251">
        <v>0.45762711864406702</v>
      </c>
      <c r="R251">
        <v>0.20338983050847401</v>
      </c>
      <c r="S251">
        <f t="shared" si="3"/>
        <v>-3.8459633439445307E-2</v>
      </c>
    </row>
    <row r="252" spans="1:19" x14ac:dyDescent="0.2">
      <c r="A252" t="s">
        <v>509</v>
      </c>
      <c r="B252" t="s">
        <v>510</v>
      </c>
      <c r="C252">
        <v>163</v>
      </c>
      <c r="D252">
        <v>220</v>
      </c>
      <c r="E252">
        <v>89</v>
      </c>
      <c r="F252">
        <v>32</v>
      </c>
      <c r="G252">
        <v>0.210493308713776</v>
      </c>
      <c r="H252">
        <v>-0.75705560753744805</v>
      </c>
      <c r="I252">
        <v>-1.59123479904605</v>
      </c>
      <c r="J252">
        <v>274</v>
      </c>
      <c r="K252">
        <v>446</v>
      </c>
      <c r="L252">
        <v>262</v>
      </c>
      <c r="M252">
        <v>97</v>
      </c>
      <c r="N252">
        <v>0.28881239931347502</v>
      </c>
      <c r="O252">
        <v>-0.61153804864503203</v>
      </c>
      <c r="P252">
        <v>-1.4612044971460301</v>
      </c>
      <c r="Q252">
        <v>0.57627118644067798</v>
      </c>
      <c r="R252">
        <v>0.28813559322033899</v>
      </c>
      <c r="S252">
        <f t="shared" si="3"/>
        <v>0.1502659568892199</v>
      </c>
    </row>
    <row r="253" spans="1:19" x14ac:dyDescent="0.2">
      <c r="A253" t="s">
        <v>511</v>
      </c>
      <c r="B253" t="s">
        <v>512</v>
      </c>
      <c r="C253">
        <v>144</v>
      </c>
      <c r="D253">
        <v>152</v>
      </c>
      <c r="E253">
        <v>141</v>
      </c>
      <c r="F253">
        <v>9</v>
      </c>
      <c r="G253">
        <v>0.103739328145051</v>
      </c>
      <c r="H253">
        <v>-0.50340138921827304</v>
      </c>
      <c r="I253">
        <v>-2.0883171556179199</v>
      </c>
      <c r="J253">
        <v>277</v>
      </c>
      <c r="K253">
        <v>330</v>
      </c>
      <c r="L253">
        <v>126</v>
      </c>
      <c r="M253">
        <v>30</v>
      </c>
      <c r="N253">
        <v>0.15326227423516001</v>
      </c>
      <c r="O253">
        <v>-0.93419800109127604</v>
      </c>
      <c r="P253">
        <v>-1.97558418293667</v>
      </c>
      <c r="Q253">
        <v>0.50847457627118597</v>
      </c>
      <c r="R253">
        <v>0.28813559322033899</v>
      </c>
      <c r="S253">
        <f t="shared" si="3"/>
        <v>-0.13067250842306355</v>
      </c>
    </row>
    <row r="254" spans="1:19" x14ac:dyDescent="0.2">
      <c r="A254" t="s">
        <v>513</v>
      </c>
      <c r="B254" t="s">
        <v>514</v>
      </c>
      <c r="C254">
        <v>72</v>
      </c>
      <c r="D254">
        <v>36</v>
      </c>
      <c r="E254">
        <v>14</v>
      </c>
      <c r="F254">
        <v>11</v>
      </c>
      <c r="G254">
        <v>-0.220771763368452</v>
      </c>
      <c r="H254">
        <v>-1.2054624705314301</v>
      </c>
      <c r="I254">
        <v>-1.70013698423504</v>
      </c>
      <c r="J254">
        <v>118</v>
      </c>
      <c r="K254">
        <v>144</v>
      </c>
      <c r="L254">
        <v>85</v>
      </c>
      <c r="M254">
        <v>10</v>
      </c>
      <c r="N254">
        <v>0.163708588210846</v>
      </c>
      <c r="O254">
        <v>-0.73455185873622297</v>
      </c>
      <c r="P254">
        <v>-2.0821076758980102</v>
      </c>
      <c r="Q254">
        <v>0.47457627118644002</v>
      </c>
      <c r="R254">
        <v>0.25423728813559299</v>
      </c>
      <c r="S254">
        <f t="shared" si="3"/>
        <v>-4.7221078426512679E-2</v>
      </c>
    </row>
    <row r="255" spans="1:19" x14ac:dyDescent="0.2">
      <c r="A255" t="s">
        <v>515</v>
      </c>
      <c r="B255" t="s">
        <v>516</v>
      </c>
      <c r="C255">
        <v>144</v>
      </c>
      <c r="D255">
        <v>129</v>
      </c>
      <c r="E255">
        <v>92</v>
      </c>
      <c r="F255">
        <v>18</v>
      </c>
      <c r="G255">
        <v>3.2485450499527703E-2</v>
      </c>
      <c r="H255">
        <v>-0.68883267452809804</v>
      </c>
      <c r="I255">
        <v>-1.7872871599539399</v>
      </c>
      <c r="J255">
        <v>302</v>
      </c>
      <c r="K255">
        <v>242</v>
      </c>
      <c r="L255">
        <v>185</v>
      </c>
      <c r="M255">
        <v>30</v>
      </c>
      <c r="N255">
        <v>-1.8963473554997501E-2</v>
      </c>
      <c r="O255">
        <v>-0.80492399169852702</v>
      </c>
      <c r="P255">
        <v>-2.0131113568293801</v>
      </c>
      <c r="Q255">
        <v>0.71186440677966101</v>
      </c>
      <c r="R255">
        <v>0.27118644067796599</v>
      </c>
      <c r="S255">
        <f t="shared" si="3"/>
        <v>-5.3898356086098012E-2</v>
      </c>
    </row>
    <row r="256" spans="1:19" x14ac:dyDescent="0.2">
      <c r="A256" t="s">
        <v>517</v>
      </c>
      <c r="B256" t="s">
        <v>518</v>
      </c>
      <c r="C256">
        <v>301</v>
      </c>
      <c r="D256">
        <v>367</v>
      </c>
      <c r="E256">
        <v>300</v>
      </c>
      <c r="F256">
        <v>28</v>
      </c>
      <c r="G256">
        <v>0.166357800953774</v>
      </c>
      <c r="H256">
        <v>-0.49570325065258403</v>
      </c>
      <c r="I256">
        <v>-1.9156056372136201</v>
      </c>
      <c r="J256">
        <v>771</v>
      </c>
      <c r="K256">
        <v>800</v>
      </c>
      <c r="L256">
        <v>374</v>
      </c>
      <c r="M256">
        <v>101</v>
      </c>
      <c r="N256">
        <v>9.3263712362708404E-2</v>
      </c>
      <c r="O256">
        <v>-0.90627155299486695</v>
      </c>
      <c r="P256">
        <v>-1.8929586728601999</v>
      </c>
      <c r="Q256">
        <v>0.83050847457627097</v>
      </c>
      <c r="R256">
        <v>0.305084745762711</v>
      </c>
      <c r="S256">
        <f t="shared" si="3"/>
        <v>-5.8764397671085225E-2</v>
      </c>
    </row>
    <row r="257" spans="1:19" x14ac:dyDescent="0.2">
      <c r="A257" t="s">
        <v>519</v>
      </c>
      <c r="B257" t="s">
        <v>520</v>
      </c>
      <c r="C257">
        <v>178</v>
      </c>
      <c r="D257">
        <v>217</v>
      </c>
      <c r="E257">
        <v>184</v>
      </c>
      <c r="F257">
        <v>14</v>
      </c>
      <c r="G257">
        <v>0.16629796383516299</v>
      </c>
      <c r="H257">
        <v>-0.47986018907776101</v>
      </c>
      <c r="I257">
        <v>-1.9884891395926501</v>
      </c>
      <c r="J257">
        <v>301</v>
      </c>
      <c r="K257">
        <v>444</v>
      </c>
      <c r="L257">
        <v>258</v>
      </c>
      <c r="M257">
        <v>36</v>
      </c>
      <c r="N257">
        <v>0.24604457794249801</v>
      </c>
      <c r="O257">
        <v>-0.65903556677500297</v>
      </c>
      <c r="P257">
        <v>-1.9324896634184401</v>
      </c>
      <c r="Q257">
        <v>0.84745762711864403</v>
      </c>
      <c r="R257">
        <v>0.28813559322033899</v>
      </c>
      <c r="S257">
        <f t="shared" si="3"/>
        <v>-9.035668475176975E-2</v>
      </c>
    </row>
    <row r="258" spans="1:19" x14ac:dyDescent="0.2">
      <c r="A258" t="s">
        <v>521</v>
      </c>
      <c r="B258" t="s">
        <v>522</v>
      </c>
      <c r="C258">
        <v>110</v>
      </c>
      <c r="D258">
        <v>137</v>
      </c>
      <c r="E258">
        <v>65</v>
      </c>
      <c r="F258">
        <v>8</v>
      </c>
      <c r="G258">
        <v>0.17558611429370999</v>
      </c>
      <c r="H258">
        <v>-0.72273733829377296</v>
      </c>
      <c r="I258">
        <v>-2.02249987112828</v>
      </c>
      <c r="J258">
        <v>290</v>
      </c>
      <c r="K258">
        <v>322</v>
      </c>
      <c r="L258">
        <v>174</v>
      </c>
      <c r="M258">
        <v>21</v>
      </c>
      <c r="N258">
        <v>0.122685977218596</v>
      </c>
      <c r="O258">
        <v>-0.81393752676074604</v>
      </c>
      <c r="P258">
        <v>-2.1504043717569199</v>
      </c>
      <c r="Q258">
        <v>0.84745762711864403</v>
      </c>
      <c r="R258">
        <v>0.28813559322033899</v>
      </c>
      <c r="S258">
        <f t="shared" si="3"/>
        <v>-0.15845343818461249</v>
      </c>
    </row>
    <row r="259" spans="1:19" x14ac:dyDescent="0.2">
      <c r="A259" t="s">
        <v>523</v>
      </c>
      <c r="B259" t="s">
        <v>524</v>
      </c>
      <c r="C259">
        <v>150</v>
      </c>
      <c r="D259">
        <v>226</v>
      </c>
      <c r="E259">
        <v>128</v>
      </c>
      <c r="F259">
        <v>23</v>
      </c>
      <c r="G259">
        <v>0.25827541238724799</v>
      </c>
      <c r="H259">
        <v>-0.56313929918621597</v>
      </c>
      <c r="I259">
        <v>-1.69856059600008</v>
      </c>
      <c r="J259">
        <v>287</v>
      </c>
      <c r="K259">
        <v>330</v>
      </c>
      <c r="L259">
        <v>196</v>
      </c>
      <c r="M259">
        <v>24</v>
      </c>
      <c r="N259">
        <v>0.13786014656561599</v>
      </c>
      <c r="O259">
        <v>-0.75771460252190603</v>
      </c>
      <c r="P259">
        <v>-2.0878963236142698</v>
      </c>
      <c r="Q259">
        <v>0.71186440677966101</v>
      </c>
      <c r="R259">
        <v>0.25423728813559299</v>
      </c>
      <c r="S259">
        <f t="shared" ref="S259:S322" si="4">((I259+1.7338029)/1.7338029+(P259+1.8692731)/1.8692731)/2</f>
        <v>-4.8314842850689599E-2</v>
      </c>
    </row>
    <row r="260" spans="1:19" x14ac:dyDescent="0.2">
      <c r="A260" t="s">
        <v>525</v>
      </c>
      <c r="B260" t="s">
        <v>526</v>
      </c>
      <c r="C260">
        <v>102</v>
      </c>
      <c r="D260">
        <v>118</v>
      </c>
      <c r="E260">
        <v>119</v>
      </c>
      <c r="F260">
        <v>14</v>
      </c>
      <c r="G260">
        <v>0.143540067839736</v>
      </c>
      <c r="H260">
        <v>-0.42731122014778999</v>
      </c>
      <c r="I260">
        <v>-1.74666930904567</v>
      </c>
      <c r="J260">
        <v>185</v>
      </c>
      <c r="K260">
        <v>321</v>
      </c>
      <c r="L260">
        <v>142</v>
      </c>
      <c r="M260">
        <v>29</v>
      </c>
      <c r="N260">
        <v>0.31656140742358002</v>
      </c>
      <c r="O260">
        <v>-0.70697216116434702</v>
      </c>
      <c r="P260">
        <v>-1.8149993990959501</v>
      </c>
      <c r="Q260">
        <v>0.81355932203389802</v>
      </c>
      <c r="R260">
        <v>0.322033898305084</v>
      </c>
      <c r="S260">
        <f t="shared" si="4"/>
        <v>1.0806868889520423E-2</v>
      </c>
    </row>
    <row r="261" spans="1:19" x14ac:dyDescent="0.2">
      <c r="A261" t="s">
        <v>527</v>
      </c>
      <c r="B261" t="s">
        <v>528</v>
      </c>
      <c r="C261">
        <v>32</v>
      </c>
      <c r="D261">
        <v>35</v>
      </c>
      <c r="E261">
        <v>13</v>
      </c>
      <c r="F261">
        <v>1</v>
      </c>
      <c r="G261">
        <v>0.119176298325898</v>
      </c>
      <c r="H261">
        <v>-0.88546463579147205</v>
      </c>
      <c r="I261">
        <v>-2.3893471512818998</v>
      </c>
      <c r="J261">
        <v>124</v>
      </c>
      <c r="K261">
        <v>220</v>
      </c>
      <c r="L261">
        <v>63</v>
      </c>
      <c r="M261">
        <v>25</v>
      </c>
      <c r="N261">
        <v>0.32622909908169201</v>
      </c>
      <c r="O261">
        <v>-0.88616991285304303</v>
      </c>
      <c r="P261">
        <v>-1.7057073450820901</v>
      </c>
      <c r="Q261">
        <v>0.71186440677966101</v>
      </c>
      <c r="R261">
        <v>0.25423728813559299</v>
      </c>
      <c r="S261">
        <f t="shared" si="4"/>
        <v>-0.14529692352744655</v>
      </c>
    </row>
    <row r="262" spans="1:19" x14ac:dyDescent="0.2">
      <c r="A262" t="s">
        <v>529</v>
      </c>
      <c r="B262" t="s">
        <v>530</v>
      </c>
      <c r="C262">
        <v>0</v>
      </c>
      <c r="D262">
        <v>0</v>
      </c>
      <c r="E262">
        <v>0</v>
      </c>
      <c r="F262">
        <v>0</v>
      </c>
      <c r="G262" t="s">
        <v>373</v>
      </c>
      <c r="H262" t="s">
        <v>373</v>
      </c>
      <c r="I262" t="s">
        <v>373</v>
      </c>
      <c r="J262">
        <v>0</v>
      </c>
      <c r="K262">
        <v>0</v>
      </c>
      <c r="L262">
        <v>0</v>
      </c>
      <c r="M262">
        <v>0</v>
      </c>
      <c r="N262" t="s">
        <v>373</v>
      </c>
      <c r="O262" t="s">
        <v>373</v>
      </c>
      <c r="P262" t="s">
        <v>373</v>
      </c>
      <c r="Q262">
        <v>0.79661016949152497</v>
      </c>
      <c r="R262">
        <v>0.305084745762711</v>
      </c>
      <c r="S262" t="e">
        <f t="shared" si="4"/>
        <v>#VALUE!</v>
      </c>
    </row>
    <row r="263" spans="1:19" x14ac:dyDescent="0.2">
      <c r="A263" t="s">
        <v>531</v>
      </c>
      <c r="B263" t="s">
        <v>532</v>
      </c>
      <c r="C263">
        <v>142</v>
      </c>
      <c r="D263">
        <v>208</v>
      </c>
      <c r="E263">
        <v>95</v>
      </c>
      <c r="F263">
        <v>35</v>
      </c>
      <c r="G263">
        <v>0.24603322287523299</v>
      </c>
      <c r="H263">
        <v>-0.66882274887261195</v>
      </c>
      <c r="I263">
        <v>-1.4924174729947799</v>
      </c>
      <c r="J263">
        <v>369</v>
      </c>
      <c r="K263">
        <v>456</v>
      </c>
      <c r="L263">
        <v>222</v>
      </c>
      <c r="M263">
        <v>45</v>
      </c>
      <c r="N263">
        <v>0.16916657992709599</v>
      </c>
      <c r="O263">
        <v>-0.81276216885281205</v>
      </c>
      <c r="P263">
        <v>-1.9240395209756</v>
      </c>
      <c r="Q263">
        <v>0.677966101694915</v>
      </c>
      <c r="R263">
        <v>0.27118644067796599</v>
      </c>
      <c r="S263">
        <f t="shared" si="4"/>
        <v>5.4962431173439283E-2</v>
      </c>
    </row>
    <row r="264" spans="1:19" x14ac:dyDescent="0.2">
      <c r="A264" t="s">
        <v>533</v>
      </c>
      <c r="B264" t="s">
        <v>534</v>
      </c>
      <c r="C264">
        <v>70</v>
      </c>
      <c r="D264">
        <v>75</v>
      </c>
      <c r="E264">
        <v>79</v>
      </c>
      <c r="F264">
        <v>8</v>
      </c>
      <c r="G264">
        <v>0.11022145567297099</v>
      </c>
      <c r="H264">
        <v>-0.44172895850221899</v>
      </c>
      <c r="I264">
        <v>-1.82620522598431</v>
      </c>
      <c r="J264">
        <v>182</v>
      </c>
      <c r="K264">
        <v>288</v>
      </c>
      <c r="L264">
        <v>122</v>
      </c>
      <c r="M264">
        <v>23</v>
      </c>
      <c r="N264">
        <v>0.276549203195877</v>
      </c>
      <c r="O264">
        <v>-0.76580033445471696</v>
      </c>
      <c r="P264">
        <v>-1.9085692205593701</v>
      </c>
      <c r="Q264">
        <v>0.71186440677966101</v>
      </c>
      <c r="R264">
        <v>0.186440677966101</v>
      </c>
      <c r="S264">
        <f t="shared" si="4"/>
        <v>-3.715836818918615E-2</v>
      </c>
    </row>
    <row r="265" spans="1:19" x14ac:dyDescent="0.2">
      <c r="A265" t="s">
        <v>535</v>
      </c>
      <c r="B265" t="e">
        <f>-PRPEYVVLYDFQAQDDDDDSVGLKKDDRVDVINDSDKWYRARNADNRCGLVPSNFVRRFSS</f>
        <v>#NAME?</v>
      </c>
      <c r="C265">
        <v>94</v>
      </c>
      <c r="D265">
        <v>102</v>
      </c>
      <c r="E265">
        <v>57</v>
      </c>
      <c r="F265">
        <v>28</v>
      </c>
      <c r="G265">
        <v>0.11573055045774699</v>
      </c>
      <c r="H265">
        <v>-0.71151100770561004</v>
      </c>
      <c r="I265">
        <v>-1.41016699521947</v>
      </c>
      <c r="J265">
        <v>269</v>
      </c>
      <c r="K265">
        <v>349</v>
      </c>
      <c r="L265">
        <v>145</v>
      </c>
      <c r="M265">
        <v>18</v>
      </c>
      <c r="N265">
        <v>0.19030125037849299</v>
      </c>
      <c r="O265">
        <v>-0.86047305491182302</v>
      </c>
      <c r="P265">
        <v>-2.1847054434909898</v>
      </c>
      <c r="Q265">
        <v>0.40677966101694901</v>
      </c>
      <c r="R265">
        <v>0.22033898305084701</v>
      </c>
      <c r="S265">
        <f t="shared" si="4"/>
        <v>8.9582312293521454E-3</v>
      </c>
    </row>
    <row r="266" spans="1:19" x14ac:dyDescent="0.2">
      <c r="A266" t="s">
        <v>536</v>
      </c>
      <c r="B266" t="e">
        <f>-PPIQAQAKYGYKQTEDDDQELSFSKGETLHILDDNSHWW-VAKADGTCGWAPSNYLRMKVQ</f>
        <v>#NAME?</v>
      </c>
      <c r="C266">
        <v>66</v>
      </c>
      <c r="D266">
        <v>61</v>
      </c>
      <c r="E266">
        <v>57</v>
      </c>
      <c r="F266">
        <v>7</v>
      </c>
      <c r="G266">
        <v>4.6044131764426802E-2</v>
      </c>
      <c r="H266">
        <v>-0.55792708964778004</v>
      </c>
      <c r="I266">
        <v>-1.85864306848961</v>
      </c>
      <c r="J266">
        <v>194</v>
      </c>
      <c r="K266">
        <v>206</v>
      </c>
      <c r="L266">
        <v>91</v>
      </c>
      <c r="M266">
        <v>11</v>
      </c>
      <c r="N266">
        <v>0.103293593860649</v>
      </c>
      <c r="O266">
        <v>-0.92084911475352205</v>
      </c>
      <c r="P266">
        <v>-2.2566347133638902</v>
      </c>
      <c r="Q266">
        <v>0.50847457627118597</v>
      </c>
      <c r="R266">
        <v>0.305084745762711</v>
      </c>
      <c r="S266">
        <f t="shared" si="4"/>
        <v>-0.13961473397494784</v>
      </c>
    </row>
    <row r="267" spans="1:19" x14ac:dyDescent="0.2">
      <c r="A267" t="s">
        <v>537</v>
      </c>
      <c r="B267" t="s">
        <v>538</v>
      </c>
      <c r="C267">
        <v>120</v>
      </c>
      <c r="D267">
        <v>159</v>
      </c>
      <c r="E267">
        <v>143</v>
      </c>
      <c r="F267">
        <v>11</v>
      </c>
      <c r="G267">
        <v>0.20247411056835499</v>
      </c>
      <c r="H267">
        <v>-0.41810321836096598</v>
      </c>
      <c r="I267">
        <v>-1.9219857338513899</v>
      </c>
      <c r="J267">
        <v>283</v>
      </c>
      <c r="K267">
        <v>286</v>
      </c>
      <c r="L267">
        <v>164</v>
      </c>
      <c r="M267">
        <v>29</v>
      </c>
      <c r="N267">
        <v>8.1807701026474597E-2</v>
      </c>
      <c r="O267">
        <v>-0.82903136462098204</v>
      </c>
      <c r="P267">
        <v>-1.9996141062172199</v>
      </c>
      <c r="Q267">
        <v>0.54237288135593198</v>
      </c>
      <c r="R267">
        <v>0.37288135593220301</v>
      </c>
      <c r="S267">
        <f t="shared" si="4"/>
        <v>-8.9132896806917605E-2</v>
      </c>
    </row>
    <row r="268" spans="1:19" x14ac:dyDescent="0.2">
      <c r="A268" t="s">
        <v>539</v>
      </c>
      <c r="B268" t="s">
        <v>540</v>
      </c>
      <c r="C268">
        <v>179</v>
      </c>
      <c r="D268">
        <v>234</v>
      </c>
      <c r="E268">
        <v>204</v>
      </c>
      <c r="F268">
        <v>18</v>
      </c>
      <c r="G268">
        <v>0.19662105872577801</v>
      </c>
      <c r="H268">
        <v>-0.43748087333239799</v>
      </c>
      <c r="I268">
        <v>-1.8817776988385799</v>
      </c>
      <c r="J268">
        <v>467</v>
      </c>
      <c r="K268">
        <v>434</v>
      </c>
      <c r="L268">
        <v>247</v>
      </c>
      <c r="M268">
        <v>51</v>
      </c>
      <c r="N268">
        <v>4.5400952368120202E-2</v>
      </c>
      <c r="O268">
        <v>-0.86870870445083603</v>
      </c>
      <c r="P268">
        <v>-1.97197237306006</v>
      </c>
      <c r="Q268">
        <v>0.55932203389830504</v>
      </c>
      <c r="R268">
        <v>0.305084745762711</v>
      </c>
      <c r="S268">
        <f t="shared" si="4"/>
        <v>-7.0143854587312177E-2</v>
      </c>
    </row>
    <row r="269" spans="1:19" x14ac:dyDescent="0.2">
      <c r="A269" t="s">
        <v>541</v>
      </c>
      <c r="B269" t="s">
        <v>542</v>
      </c>
      <c r="C269">
        <v>86</v>
      </c>
      <c r="D269">
        <v>74</v>
      </c>
      <c r="E269">
        <v>42</v>
      </c>
      <c r="F269">
        <v>7</v>
      </c>
      <c r="G269">
        <v>1.49915007829368E-2</v>
      </c>
      <c r="H269">
        <v>-0.80550717062407096</v>
      </c>
      <c r="I269">
        <v>-1.9735975841913</v>
      </c>
      <c r="J269">
        <v>105</v>
      </c>
      <c r="K269">
        <v>175</v>
      </c>
      <c r="L269">
        <v>75</v>
      </c>
      <c r="M269">
        <v>17</v>
      </c>
      <c r="N269">
        <v>0.29907685303807802</v>
      </c>
      <c r="O269">
        <v>-0.73821681282262797</v>
      </c>
      <c r="P269">
        <v>-1.8009660462835499</v>
      </c>
      <c r="Q269">
        <v>0.40677966101694901</v>
      </c>
      <c r="R269">
        <v>0.23728813559322001</v>
      </c>
      <c r="S269">
        <f t="shared" si="4"/>
        <v>-5.0881789400083269E-2</v>
      </c>
    </row>
    <row r="270" spans="1:19" x14ac:dyDescent="0.2">
      <c r="A270" t="s">
        <v>543</v>
      </c>
      <c r="B270" t="s">
        <v>544</v>
      </c>
      <c r="C270">
        <v>111</v>
      </c>
      <c r="D270">
        <v>111</v>
      </c>
      <c r="E270">
        <v>106</v>
      </c>
      <c r="F270">
        <v>4</v>
      </c>
      <c r="G270">
        <v>8.0258232295528406E-2</v>
      </c>
      <c r="H270">
        <v>-0.51427512330029002</v>
      </c>
      <c r="I270">
        <v>-2.3274601604206899</v>
      </c>
      <c r="J270">
        <v>107</v>
      </c>
      <c r="K270">
        <v>209</v>
      </c>
      <c r="L270">
        <v>85</v>
      </c>
      <c r="M270">
        <v>24</v>
      </c>
      <c r="N270">
        <v>0.36799061184756598</v>
      </c>
      <c r="O270">
        <v>-0.69205362911530699</v>
      </c>
      <c r="P270">
        <v>-1.65939820456549</v>
      </c>
      <c r="Q270">
        <v>0.55932203389830504</v>
      </c>
      <c r="R270">
        <v>0.37288135593220301</v>
      </c>
      <c r="S270">
        <f t="shared" si="4"/>
        <v>-0.1150628036620578</v>
      </c>
    </row>
    <row r="271" spans="1:19" x14ac:dyDescent="0.2">
      <c r="A271" t="s">
        <v>545</v>
      </c>
      <c r="B271" t="s">
        <v>546</v>
      </c>
      <c r="C271">
        <v>105</v>
      </c>
      <c r="D271">
        <v>96</v>
      </c>
      <c r="E271">
        <v>53</v>
      </c>
      <c r="F271">
        <v>5</v>
      </c>
      <c r="G271">
        <v>4.1340166265158698E-2</v>
      </c>
      <c r="H271">
        <v>-0.79117143924755196</v>
      </c>
      <c r="I271">
        <v>-2.2064164676959099</v>
      </c>
      <c r="J271">
        <v>135</v>
      </c>
      <c r="K271">
        <v>160</v>
      </c>
      <c r="L271">
        <v>79</v>
      </c>
      <c r="M271">
        <v>15</v>
      </c>
      <c r="N271">
        <v>0.15101431758264</v>
      </c>
      <c r="O271">
        <v>-0.82479545434895496</v>
      </c>
      <c r="P271">
        <v>-1.9644681780312101</v>
      </c>
      <c r="Q271">
        <v>0.49152542372881303</v>
      </c>
      <c r="R271">
        <v>0.23728813559322001</v>
      </c>
      <c r="S271">
        <f t="shared" si="4"/>
        <v>-0.16175704164960061</v>
      </c>
    </row>
    <row r="272" spans="1:19" x14ac:dyDescent="0.2">
      <c r="A272" t="s">
        <v>547</v>
      </c>
      <c r="B272" t="s">
        <v>548</v>
      </c>
      <c r="C272">
        <v>70</v>
      </c>
      <c r="D272">
        <v>108</v>
      </c>
      <c r="E272">
        <v>50</v>
      </c>
      <c r="F272">
        <v>5</v>
      </c>
      <c r="G272">
        <v>0.26858394776822098</v>
      </c>
      <c r="H272">
        <v>-0.64038604545664102</v>
      </c>
      <c r="I272">
        <v>-2.0303252086402299</v>
      </c>
      <c r="J272">
        <v>140</v>
      </c>
      <c r="K272">
        <v>97</v>
      </c>
      <c r="L272">
        <v>134</v>
      </c>
      <c r="M272">
        <v>25</v>
      </c>
      <c r="N272">
        <v>-8.2128197990271407E-2</v>
      </c>
      <c r="O272">
        <v>-0.61111201445782004</v>
      </c>
      <c r="P272">
        <v>-1.75841369559809</v>
      </c>
      <c r="Q272">
        <v>0.52542372881355903</v>
      </c>
      <c r="R272">
        <v>0.338983050847457</v>
      </c>
      <c r="S272">
        <f t="shared" si="4"/>
        <v>-5.5859037155115088E-2</v>
      </c>
    </row>
    <row r="273" spans="1:19" x14ac:dyDescent="0.2">
      <c r="A273" t="s">
        <v>549</v>
      </c>
      <c r="B273" t="s">
        <v>550</v>
      </c>
      <c r="C273">
        <v>384</v>
      </c>
      <c r="D273">
        <v>355</v>
      </c>
      <c r="E273">
        <v>327</v>
      </c>
      <c r="F273">
        <v>51</v>
      </c>
      <c r="G273">
        <v>4.6155360983091698E-2</v>
      </c>
      <c r="H273">
        <v>-0.56404148148564803</v>
      </c>
      <c r="I273">
        <v>-1.76095822123159</v>
      </c>
      <c r="J273">
        <v>632</v>
      </c>
      <c r="K273">
        <v>671</v>
      </c>
      <c r="L273">
        <v>382</v>
      </c>
      <c r="M273">
        <v>82</v>
      </c>
      <c r="N273">
        <v>0.103233545308328</v>
      </c>
      <c r="O273">
        <v>-0.81074249251506603</v>
      </c>
      <c r="P273">
        <v>-1.89712889449056</v>
      </c>
      <c r="Q273">
        <v>0.49152542372881303</v>
      </c>
      <c r="R273">
        <v>0.305084745762711</v>
      </c>
      <c r="S273">
        <f t="shared" si="4"/>
        <v>-1.5282113961426229E-2</v>
      </c>
    </row>
    <row r="274" spans="1:19" x14ac:dyDescent="0.2">
      <c r="A274" t="s">
        <v>551</v>
      </c>
      <c r="B274" t="s">
        <v>552</v>
      </c>
      <c r="C274">
        <v>336</v>
      </c>
      <c r="D274">
        <v>382</v>
      </c>
      <c r="E274">
        <v>297</v>
      </c>
      <c r="F274">
        <v>30</v>
      </c>
      <c r="G274">
        <v>0.13598231781739301</v>
      </c>
      <c r="H274">
        <v>-0.54784083785103499</v>
      </c>
      <c r="I274">
        <v>-1.9334151956321799</v>
      </c>
      <c r="J274">
        <v>438</v>
      </c>
      <c r="K274">
        <v>653</v>
      </c>
      <c r="L274">
        <v>407</v>
      </c>
      <c r="M274">
        <v>70</v>
      </c>
      <c r="N274">
        <v>0.25066717419269602</v>
      </c>
      <c r="O274">
        <v>-0.62396847842326897</v>
      </c>
      <c r="P274">
        <v>-1.8066017390817299</v>
      </c>
      <c r="Q274">
        <v>0.52542372881355903</v>
      </c>
      <c r="R274">
        <v>0.169491525423728</v>
      </c>
      <c r="S274">
        <f t="shared" si="4"/>
        <v>-4.0801310698416124E-2</v>
      </c>
    </row>
    <row r="275" spans="1:19" x14ac:dyDescent="0.2">
      <c r="A275" t="s">
        <v>553</v>
      </c>
      <c r="B275" t="s">
        <v>554</v>
      </c>
      <c r="C275">
        <v>90</v>
      </c>
      <c r="D275">
        <v>85</v>
      </c>
      <c r="E275">
        <v>89</v>
      </c>
      <c r="F275">
        <v>19</v>
      </c>
      <c r="G275">
        <v>5.5434648570496202E-2</v>
      </c>
      <c r="H275">
        <v>-0.49911051257281502</v>
      </c>
      <c r="I275">
        <v>-1.5596860814484901</v>
      </c>
      <c r="J275">
        <v>147</v>
      </c>
      <c r="K275">
        <v>234</v>
      </c>
      <c r="L275">
        <v>119</v>
      </c>
      <c r="M275">
        <v>87</v>
      </c>
      <c r="N275">
        <v>0.27912662608368799</v>
      </c>
      <c r="O275">
        <v>-0.68385915050003498</v>
      </c>
      <c r="P275">
        <v>-1.23802375072145</v>
      </c>
      <c r="Q275">
        <v>0.52542372881355903</v>
      </c>
      <c r="R275">
        <v>0.38983050847457601</v>
      </c>
      <c r="S275">
        <f t="shared" si="4"/>
        <v>0.21906128544845885</v>
      </c>
    </row>
    <row r="276" spans="1:19" x14ac:dyDescent="0.2">
      <c r="A276" t="s">
        <v>555</v>
      </c>
      <c r="B276" t="s">
        <v>556</v>
      </c>
      <c r="C276">
        <v>150</v>
      </c>
      <c r="D276">
        <v>197</v>
      </c>
      <c r="E276">
        <v>148</v>
      </c>
      <c r="F276">
        <v>14</v>
      </c>
      <c r="G276">
        <v>0.19863319940144</v>
      </c>
      <c r="H276">
        <v>-0.50008755343912703</v>
      </c>
      <c r="I276">
        <v>-1.91416039633944</v>
      </c>
      <c r="J276">
        <v>330</v>
      </c>
      <c r="K276">
        <v>352</v>
      </c>
      <c r="L276">
        <v>231</v>
      </c>
      <c r="M276">
        <v>24</v>
      </c>
      <c r="N276">
        <v>0.105256827021965</v>
      </c>
      <c r="O276">
        <v>-0.74699073713013298</v>
      </c>
      <c r="P276">
        <v>-2.1485283667581698</v>
      </c>
      <c r="Q276">
        <v>0.677966101694915</v>
      </c>
      <c r="R276">
        <v>0.57627118644067798</v>
      </c>
      <c r="S276">
        <f t="shared" si="4"/>
        <v>-0.12670832987023609</v>
      </c>
    </row>
    <row r="277" spans="1:19" x14ac:dyDescent="0.2">
      <c r="A277" t="s">
        <v>557</v>
      </c>
      <c r="B277" t="s">
        <v>558</v>
      </c>
      <c r="C277">
        <v>105</v>
      </c>
      <c r="D277">
        <v>102</v>
      </c>
      <c r="E277">
        <v>261</v>
      </c>
      <c r="F277">
        <v>607</v>
      </c>
      <c r="G277">
        <v>6.7669104987507903E-2</v>
      </c>
      <c r="H277">
        <v>-9.8806801510060702E-2</v>
      </c>
      <c r="I277">
        <v>-0.12219778095667901</v>
      </c>
      <c r="J277">
        <v>192</v>
      </c>
      <c r="K277">
        <v>365</v>
      </c>
      <c r="L277">
        <v>912</v>
      </c>
      <c r="M277">
        <v>1402</v>
      </c>
      <c r="N277">
        <v>0.356219739174646</v>
      </c>
      <c r="O277">
        <v>8.4604832480476094E-2</v>
      </c>
      <c r="P277">
        <v>-0.14677888366480199</v>
      </c>
      <c r="Q277">
        <v>0.62711864406779605</v>
      </c>
      <c r="R277">
        <v>0.54237288135593198</v>
      </c>
      <c r="S277">
        <f t="shared" si="4"/>
        <v>0.92549923450717153</v>
      </c>
    </row>
    <row r="278" spans="1:19" x14ac:dyDescent="0.2">
      <c r="A278" t="s">
        <v>559</v>
      </c>
      <c r="B278" t="s">
        <v>560</v>
      </c>
      <c r="C278">
        <v>259</v>
      </c>
      <c r="D278">
        <v>264</v>
      </c>
      <c r="E278">
        <v>223</v>
      </c>
      <c r="F278">
        <v>47</v>
      </c>
      <c r="G278">
        <v>8.8562395084107695E-2</v>
      </c>
      <c r="H278">
        <v>-0.55925291081149398</v>
      </c>
      <c r="I278">
        <v>-1.6253990791075299</v>
      </c>
      <c r="J278">
        <v>465</v>
      </c>
      <c r="K278">
        <v>698</v>
      </c>
      <c r="L278">
        <v>307</v>
      </c>
      <c r="M278">
        <v>51</v>
      </c>
      <c r="N278">
        <v>0.25363057315492898</v>
      </c>
      <c r="O278">
        <v>-0.77240335455715703</v>
      </c>
      <c r="P278">
        <v>-1.9701084453839099</v>
      </c>
      <c r="Q278">
        <v>0.57627118644067798</v>
      </c>
      <c r="R278">
        <v>0.40677966101694901</v>
      </c>
      <c r="S278">
        <f t="shared" si="4"/>
        <v>4.290057307010809E-3</v>
      </c>
    </row>
    <row r="279" spans="1:19" x14ac:dyDescent="0.2">
      <c r="A279" t="s">
        <v>561</v>
      </c>
      <c r="B279" t="s">
        <v>562</v>
      </c>
      <c r="C279">
        <v>274</v>
      </c>
      <c r="D279">
        <v>331</v>
      </c>
      <c r="E279">
        <v>298</v>
      </c>
      <c r="F279">
        <v>27</v>
      </c>
      <c r="G279">
        <v>0.16233566325085899</v>
      </c>
      <c r="H279">
        <v>-0.457792308522536</v>
      </c>
      <c r="I279">
        <v>-1.8905839716233901</v>
      </c>
      <c r="J279">
        <v>550</v>
      </c>
      <c r="K279">
        <v>658</v>
      </c>
      <c r="L279">
        <v>334</v>
      </c>
      <c r="M279">
        <v>62</v>
      </c>
      <c r="N279">
        <v>0.15509130754143299</v>
      </c>
      <c r="O279">
        <v>-0.808704999827069</v>
      </c>
      <c r="P279">
        <v>-1.95819666858788</v>
      </c>
      <c r="Q279">
        <v>0.47457627118644002</v>
      </c>
      <c r="R279">
        <v>0.37288135593220301</v>
      </c>
      <c r="S279">
        <f t="shared" si="4"/>
        <v>-6.8998661824936997E-2</v>
      </c>
    </row>
    <row r="280" spans="1:19" x14ac:dyDescent="0.2">
      <c r="A280" t="s">
        <v>563</v>
      </c>
      <c r="B280" t="s">
        <v>564</v>
      </c>
      <c r="C280">
        <v>14</v>
      </c>
      <c r="D280">
        <v>40</v>
      </c>
      <c r="E280">
        <v>12</v>
      </c>
      <c r="F280">
        <v>3</v>
      </c>
      <c r="G280">
        <v>0.53619018794525197</v>
      </c>
      <c r="H280">
        <v>-0.56120479940901602</v>
      </c>
      <c r="I280">
        <v>-1.55320395392057</v>
      </c>
      <c r="J280">
        <v>79</v>
      </c>
      <c r="K280">
        <v>73</v>
      </c>
      <c r="L280">
        <v>24</v>
      </c>
      <c r="M280">
        <v>6</v>
      </c>
      <c r="N280">
        <v>4.2923872251736203E-2</v>
      </c>
      <c r="O280">
        <v>-1.10950462672322</v>
      </c>
      <c r="P280">
        <v>-2.1297015094986902</v>
      </c>
      <c r="Q280">
        <v>0.69491525423728795</v>
      </c>
      <c r="R280">
        <v>0.54237288135593198</v>
      </c>
      <c r="S280">
        <f t="shared" si="4"/>
        <v>-1.7578602015109253E-2</v>
      </c>
    </row>
    <row r="281" spans="1:19" x14ac:dyDescent="0.2">
      <c r="A281" t="s">
        <v>565</v>
      </c>
      <c r="B281" t="s">
        <v>566</v>
      </c>
      <c r="C281">
        <v>61</v>
      </c>
      <c r="D281">
        <v>99</v>
      </c>
      <c r="E281">
        <v>65</v>
      </c>
      <c r="F281">
        <v>17</v>
      </c>
      <c r="G281">
        <v>0.29056359188231101</v>
      </c>
      <c r="H281">
        <v>-0.46667448814631501</v>
      </c>
      <c r="I281">
        <v>-1.4390780865944901</v>
      </c>
      <c r="J281">
        <v>189</v>
      </c>
      <c r="K281">
        <v>255</v>
      </c>
      <c r="L281">
        <v>101</v>
      </c>
      <c r="M281">
        <v>27</v>
      </c>
      <c r="N281">
        <v>0.20730647968243199</v>
      </c>
      <c r="O281">
        <v>-0.86422920753499199</v>
      </c>
      <c r="P281">
        <v>-1.85532370860614</v>
      </c>
      <c r="Q281">
        <v>0.54237288135593198</v>
      </c>
      <c r="R281">
        <v>0.38983050847457601</v>
      </c>
      <c r="S281">
        <f t="shared" si="4"/>
        <v>8.8724982152253773E-2</v>
      </c>
    </row>
    <row r="282" spans="1:19" x14ac:dyDescent="0.2">
      <c r="A282" t="s">
        <v>567</v>
      </c>
      <c r="B282" t="s">
        <v>568</v>
      </c>
      <c r="C282">
        <v>243</v>
      </c>
      <c r="D282">
        <v>238</v>
      </c>
      <c r="E282">
        <v>232</v>
      </c>
      <c r="F282">
        <v>29</v>
      </c>
      <c r="G282">
        <v>7.1228915753728195E-2</v>
      </c>
      <c r="H282">
        <v>-0.51437629848581601</v>
      </c>
      <c r="I282">
        <v>-1.80740544866135</v>
      </c>
      <c r="J282">
        <v>461</v>
      </c>
      <c r="K282">
        <v>674</v>
      </c>
      <c r="L282">
        <v>304</v>
      </c>
      <c r="M282">
        <v>78</v>
      </c>
      <c r="N282">
        <v>0.242187074567393</v>
      </c>
      <c r="O282">
        <v>-0.772916118925284</v>
      </c>
      <c r="P282">
        <v>-1.7818319912910601</v>
      </c>
      <c r="Q282">
        <v>0.76271186440677896</v>
      </c>
      <c r="R282">
        <v>0.57627118644067798</v>
      </c>
      <c r="S282">
        <f t="shared" si="4"/>
        <v>2.1633130257513039E-3</v>
      </c>
    </row>
    <row r="283" spans="1:19" x14ac:dyDescent="0.2">
      <c r="A283" t="s">
        <v>569</v>
      </c>
      <c r="B283" t="s">
        <v>570</v>
      </c>
      <c r="C283">
        <v>76</v>
      </c>
      <c r="D283">
        <v>93</v>
      </c>
      <c r="E283">
        <v>78</v>
      </c>
      <c r="F283">
        <v>2</v>
      </c>
      <c r="G283">
        <v>0.16792758856867199</v>
      </c>
      <c r="H283">
        <v>-0.48297699936871402</v>
      </c>
      <c r="I283">
        <v>-2.4639807695788001</v>
      </c>
      <c r="J283">
        <v>137</v>
      </c>
      <c r="K283">
        <v>222</v>
      </c>
      <c r="L283">
        <v>81</v>
      </c>
      <c r="M283">
        <v>20</v>
      </c>
      <c r="N283">
        <v>0.28686051071595298</v>
      </c>
      <c r="O283">
        <v>-0.82032432542214695</v>
      </c>
      <c r="P283">
        <v>-1.8459162400843101</v>
      </c>
      <c r="Q283">
        <v>0.49152542372881303</v>
      </c>
      <c r="R283">
        <v>0.37288135593220301</v>
      </c>
      <c r="S283">
        <f t="shared" si="4"/>
        <v>-0.20432360881749251</v>
      </c>
    </row>
    <row r="284" spans="1:19" x14ac:dyDescent="0.2">
      <c r="A284" t="s">
        <v>571</v>
      </c>
      <c r="B284" t="s">
        <v>572</v>
      </c>
      <c r="C284">
        <v>228</v>
      </c>
      <c r="D284">
        <v>264</v>
      </c>
      <c r="E284">
        <v>132</v>
      </c>
      <c r="F284">
        <v>18</v>
      </c>
      <c r="G284">
        <v>0.14392731216490501</v>
      </c>
      <c r="H284">
        <v>-0.73161892557300701</v>
      </c>
      <c r="I284">
        <v>-1.9868595148591399</v>
      </c>
      <c r="J284">
        <v>455</v>
      </c>
      <c r="K284">
        <v>811</v>
      </c>
      <c r="L284">
        <v>355</v>
      </c>
      <c r="M284">
        <v>74</v>
      </c>
      <c r="N284">
        <v>0.32823756097576501</v>
      </c>
      <c r="O284">
        <v>-0.69987182074640797</v>
      </c>
      <c r="P284">
        <v>-1.7990053455180199</v>
      </c>
      <c r="Q284">
        <v>0.74576271186440601</v>
      </c>
      <c r="R284">
        <v>0.186440677966101</v>
      </c>
      <c r="S284">
        <f t="shared" si="4"/>
        <v>-5.4181854839995644E-2</v>
      </c>
    </row>
    <row r="285" spans="1:19" x14ac:dyDescent="0.2">
      <c r="A285" t="s">
        <v>573</v>
      </c>
      <c r="B285" t="s">
        <v>574</v>
      </c>
      <c r="C285">
        <v>91</v>
      </c>
      <c r="D285">
        <v>59</v>
      </c>
      <c r="E285">
        <v>68</v>
      </c>
      <c r="F285">
        <v>2</v>
      </c>
      <c r="G285">
        <v>-0.10793114838341999</v>
      </c>
      <c r="H285">
        <v>-0.62079048939325998</v>
      </c>
      <c r="I285">
        <v>-2.5422085696191101</v>
      </c>
      <c r="J285">
        <v>98</v>
      </c>
      <c r="K285">
        <v>113</v>
      </c>
      <c r="L285">
        <v>56</v>
      </c>
      <c r="M285">
        <v>11</v>
      </c>
      <c r="N285">
        <v>0.139080471212646</v>
      </c>
      <c r="O285">
        <v>-0.83512682583068398</v>
      </c>
      <c r="P285">
        <v>-1.96005905912616</v>
      </c>
      <c r="Q285">
        <v>0.44067796610169402</v>
      </c>
      <c r="R285">
        <v>0.23728813559322001</v>
      </c>
      <c r="S285">
        <f t="shared" si="4"/>
        <v>-0.25741454725456003</v>
      </c>
    </row>
    <row r="286" spans="1:19" x14ac:dyDescent="0.2">
      <c r="A286" t="s">
        <v>575</v>
      </c>
      <c r="B286" t="s">
        <v>576</v>
      </c>
      <c r="C286">
        <v>75</v>
      </c>
      <c r="D286">
        <v>124</v>
      </c>
      <c r="E286">
        <v>78</v>
      </c>
      <c r="F286">
        <v>4</v>
      </c>
      <c r="G286">
        <v>0.29861865406606303</v>
      </c>
      <c r="H286">
        <v>-0.47722467047962303</v>
      </c>
      <c r="I286">
        <v>-2.1571984450257302</v>
      </c>
      <c r="J286">
        <v>127</v>
      </c>
      <c r="K286">
        <v>234</v>
      </c>
      <c r="L286">
        <v>82</v>
      </c>
      <c r="M286">
        <v>24</v>
      </c>
      <c r="N286">
        <v>0.34264023987590703</v>
      </c>
      <c r="O286">
        <v>-0.78207864571662999</v>
      </c>
      <c r="P286">
        <v>-1.73381814783624</v>
      </c>
      <c r="Q286">
        <v>0.55932203389830504</v>
      </c>
      <c r="R286">
        <v>0.20338983050847401</v>
      </c>
      <c r="S286">
        <f t="shared" si="4"/>
        <v>-8.5868267246253044E-2</v>
      </c>
    </row>
    <row r="287" spans="1:19" x14ac:dyDescent="0.2">
      <c r="A287" t="s">
        <v>577</v>
      </c>
      <c r="B287" t="s">
        <v>578</v>
      </c>
      <c r="C287">
        <v>36</v>
      </c>
      <c r="D287">
        <v>24</v>
      </c>
      <c r="E287">
        <v>17</v>
      </c>
      <c r="F287">
        <v>13</v>
      </c>
      <c r="G287">
        <v>-9.5833026760152804E-2</v>
      </c>
      <c r="H287">
        <v>-0.820111589167416</v>
      </c>
      <c r="I287">
        <v>-1.3265563214224401</v>
      </c>
      <c r="J287">
        <v>86</v>
      </c>
      <c r="K287">
        <v>89</v>
      </c>
      <c r="L287">
        <v>16</v>
      </c>
      <c r="M287">
        <v>5</v>
      </c>
      <c r="N287">
        <v>9.2119658823066802E-2</v>
      </c>
      <c r="O287">
        <v>-1.3224672457320299</v>
      </c>
      <c r="P287">
        <v>-2.24575411549944</v>
      </c>
      <c r="Q287">
        <v>0.62711864406779605</v>
      </c>
      <c r="R287">
        <v>0.169491525423728</v>
      </c>
      <c r="S287">
        <f t="shared" si="4"/>
        <v>1.6740640919973904E-2</v>
      </c>
    </row>
    <row r="288" spans="1:19" x14ac:dyDescent="0.2">
      <c r="A288" t="s">
        <v>579</v>
      </c>
      <c r="B288" t="s">
        <v>580</v>
      </c>
      <c r="C288">
        <v>46</v>
      </c>
      <c r="D288">
        <v>20</v>
      </c>
      <c r="E288">
        <v>2</v>
      </c>
      <c r="F288">
        <v>0</v>
      </c>
      <c r="G288">
        <v>-0.28146960372206398</v>
      </c>
      <c r="H288">
        <v>-1.8559858457959899</v>
      </c>
      <c r="I288" t="e">
        <f>-inf</f>
        <v>#NAME?</v>
      </c>
      <c r="J288">
        <v>82</v>
      </c>
      <c r="K288">
        <v>69</v>
      </c>
      <c r="L288">
        <v>49</v>
      </c>
      <c r="M288">
        <v>5</v>
      </c>
      <c r="N288">
        <v>2.2633417752604599E-3</v>
      </c>
      <c r="O288">
        <v>-0.81570654949959298</v>
      </c>
      <c r="P288">
        <v>-2.2250695166395902</v>
      </c>
      <c r="Q288">
        <v>0.55932203389830504</v>
      </c>
      <c r="R288">
        <v>0.20338983050847401</v>
      </c>
      <c r="S288" t="e">
        <f t="shared" si="4"/>
        <v>#NAME?</v>
      </c>
    </row>
    <row r="289" spans="1:19" x14ac:dyDescent="0.2">
      <c r="A289" t="s">
        <v>581</v>
      </c>
      <c r="B289" t="s">
        <v>582</v>
      </c>
      <c r="C289">
        <v>330</v>
      </c>
      <c r="D289">
        <v>325</v>
      </c>
      <c r="E289">
        <v>178</v>
      </c>
      <c r="F289">
        <v>14</v>
      </c>
      <c r="G289">
        <v>7.3627653396515294E-2</v>
      </c>
      <c r="H289">
        <v>-0.76235194734739697</v>
      </c>
      <c r="I289">
        <v>-2.2565830771616402</v>
      </c>
      <c r="J289">
        <v>590</v>
      </c>
      <c r="K289">
        <v>569</v>
      </c>
      <c r="L289">
        <v>335</v>
      </c>
      <c r="M289">
        <v>46</v>
      </c>
      <c r="N289">
        <v>6.1488358174648698E-2</v>
      </c>
      <c r="O289">
        <v>-0.83789598174968904</v>
      </c>
      <c r="P289">
        <v>-2.1183198485524599</v>
      </c>
      <c r="Q289">
        <v>0.44067796610169402</v>
      </c>
      <c r="R289">
        <v>0.305084745762711</v>
      </c>
      <c r="S289">
        <f t="shared" si="4"/>
        <v>-0.21737706684857527</v>
      </c>
    </row>
    <row r="290" spans="1:19" x14ac:dyDescent="0.2">
      <c r="A290" t="s">
        <v>583</v>
      </c>
      <c r="B290" t="s">
        <v>584</v>
      </c>
      <c r="C290">
        <v>99</v>
      </c>
      <c r="D290">
        <v>58</v>
      </c>
      <c r="E290">
        <v>50</v>
      </c>
      <c r="F290">
        <v>22</v>
      </c>
      <c r="G290">
        <v>-0.15194896873908401</v>
      </c>
      <c r="H290">
        <v>-0.79092320003993399</v>
      </c>
      <c r="I290">
        <v>-1.5374096867373399</v>
      </c>
      <c r="J290">
        <v>193</v>
      </c>
      <c r="K290">
        <v>220</v>
      </c>
      <c r="L290">
        <v>115</v>
      </c>
      <c r="M290">
        <v>24</v>
      </c>
      <c r="N290">
        <v>0.134093475236154</v>
      </c>
      <c r="O290">
        <v>-0.81694824579855196</v>
      </c>
      <c r="P290">
        <v>-1.91557173588806</v>
      </c>
      <c r="Q290">
        <v>0.47457627118644002</v>
      </c>
      <c r="R290">
        <v>0.186440677966101</v>
      </c>
      <c r="S290">
        <f t="shared" si="4"/>
        <v>4.4252417058624448E-2</v>
      </c>
    </row>
    <row r="291" spans="1:19" x14ac:dyDescent="0.2">
      <c r="A291" t="s">
        <v>585</v>
      </c>
      <c r="B291" t="s">
        <v>586</v>
      </c>
      <c r="C291">
        <v>57</v>
      </c>
      <c r="D291">
        <v>67</v>
      </c>
      <c r="E291">
        <v>71</v>
      </c>
      <c r="F291">
        <v>10</v>
      </c>
      <c r="G291">
        <v>0.15045817932386299</v>
      </c>
      <c r="H291">
        <v>-0.39887451673181901</v>
      </c>
      <c r="I291">
        <v>-1.6400720286344901</v>
      </c>
      <c r="J291">
        <v>153</v>
      </c>
      <c r="K291">
        <v>102</v>
      </c>
      <c r="L291">
        <v>54</v>
      </c>
      <c r="M291">
        <v>8</v>
      </c>
      <c r="N291">
        <v>-9.8863155633959393E-2</v>
      </c>
      <c r="O291">
        <v>-1.0443864481390199</v>
      </c>
      <c r="P291">
        <v>-2.2918271124175398</v>
      </c>
      <c r="Q291">
        <v>0.40677966101694901</v>
      </c>
      <c r="R291">
        <v>0.27118644067796599</v>
      </c>
      <c r="S291">
        <f t="shared" si="4"/>
        <v>-8.5995862746225268E-2</v>
      </c>
    </row>
    <row r="292" spans="1:19" x14ac:dyDescent="0.2">
      <c r="A292" t="s">
        <v>587</v>
      </c>
      <c r="B292" t="s">
        <v>588</v>
      </c>
      <c r="C292">
        <v>55</v>
      </c>
      <c r="D292">
        <v>96</v>
      </c>
      <c r="E292">
        <v>51</v>
      </c>
      <c r="F292">
        <v>4</v>
      </c>
      <c r="G292">
        <v>0.32216677584085301</v>
      </c>
      <c r="H292">
        <v>-0.52705052317471102</v>
      </c>
      <c r="I292">
        <v>-2.02249987112828</v>
      </c>
      <c r="J292">
        <v>97</v>
      </c>
      <c r="K292">
        <v>131</v>
      </c>
      <c r="L292">
        <v>65</v>
      </c>
      <c r="M292">
        <v>14</v>
      </c>
      <c r="N292">
        <v>0.207727664811241</v>
      </c>
      <c r="O292">
        <v>-0.76594715476777897</v>
      </c>
      <c r="P292">
        <v>-1.8508693671798899</v>
      </c>
      <c r="Q292">
        <v>0.55932203389830504</v>
      </c>
      <c r="R292">
        <v>0.20338983050847401</v>
      </c>
      <c r="S292">
        <f t="shared" si="4"/>
        <v>-7.8332720517132554E-2</v>
      </c>
    </row>
    <row r="293" spans="1:19" x14ac:dyDescent="0.2">
      <c r="A293" t="s">
        <v>589</v>
      </c>
      <c r="B293" t="s">
        <v>590</v>
      </c>
      <c r="C293">
        <v>79</v>
      </c>
      <c r="D293">
        <v>73</v>
      </c>
      <c r="E293">
        <v>77</v>
      </c>
      <c r="F293">
        <v>14</v>
      </c>
      <c r="G293">
        <v>4.5954001125542897E-2</v>
      </c>
      <c r="H293">
        <v>-0.50539437589636305</v>
      </c>
      <c r="I293">
        <v>-1.6356962285742001</v>
      </c>
      <c r="J293">
        <v>200</v>
      </c>
      <c r="K293">
        <v>142</v>
      </c>
      <c r="L293">
        <v>72</v>
      </c>
      <c r="M293">
        <v>15</v>
      </c>
      <c r="N293">
        <v>-7.15135478592029E-2</v>
      </c>
      <c r="O293">
        <v>-1.0357862763771</v>
      </c>
      <c r="P293">
        <v>-2.1351644052001899</v>
      </c>
      <c r="Q293">
        <v>0.38983050847457601</v>
      </c>
      <c r="R293">
        <v>0.20338983050847401</v>
      </c>
      <c r="S293">
        <f t="shared" si="4"/>
        <v>-4.2829241138148941E-2</v>
      </c>
    </row>
    <row r="294" spans="1:19" x14ac:dyDescent="0.2">
      <c r="A294" t="s">
        <v>591</v>
      </c>
      <c r="B294" t="s">
        <v>592</v>
      </c>
      <c r="C294">
        <v>141</v>
      </c>
      <c r="D294">
        <v>163</v>
      </c>
      <c r="E294">
        <v>109</v>
      </c>
      <c r="F294">
        <v>22</v>
      </c>
      <c r="G294">
        <v>0.143226724044106</v>
      </c>
      <c r="H294">
        <v>-0.60605062449315905</v>
      </c>
      <c r="I294">
        <v>-1.6909936047951699</v>
      </c>
      <c r="J294">
        <v>257</v>
      </c>
      <c r="K294">
        <v>373</v>
      </c>
      <c r="L294">
        <v>195</v>
      </c>
      <c r="M294">
        <v>38</v>
      </c>
      <c r="N294">
        <v>0.23900381189911399</v>
      </c>
      <c r="O294">
        <v>-0.711987289113166</v>
      </c>
      <c r="P294">
        <v>-1.8403751953063701</v>
      </c>
      <c r="Q294">
        <v>0.677966101694915</v>
      </c>
      <c r="R294">
        <v>0.101694915254237</v>
      </c>
      <c r="S294">
        <f t="shared" si="4"/>
        <v>2.0075207868447562E-2</v>
      </c>
    </row>
    <row r="295" spans="1:19" x14ac:dyDescent="0.2">
      <c r="A295" t="s">
        <v>593</v>
      </c>
      <c r="B295" t="s">
        <v>594</v>
      </c>
      <c r="C295">
        <v>47</v>
      </c>
      <c r="D295">
        <v>18</v>
      </c>
      <c r="E295">
        <v>34</v>
      </c>
      <c r="F295">
        <v>3</v>
      </c>
      <c r="G295">
        <v>-0.33656712053688198</v>
      </c>
      <c r="H295">
        <v>-0.634876950671865</v>
      </c>
      <c r="I295">
        <v>-2.0791737761780502</v>
      </c>
      <c r="J295">
        <v>127</v>
      </c>
      <c r="K295">
        <v>135</v>
      </c>
      <c r="L295">
        <v>76</v>
      </c>
      <c r="M295">
        <v>7</v>
      </c>
      <c r="N295">
        <v>0.103758150960771</v>
      </c>
      <c r="O295">
        <v>-0.815078905819555</v>
      </c>
      <c r="P295">
        <v>-2.2689313495335899</v>
      </c>
      <c r="Q295">
        <v>0.45762711864406702</v>
      </c>
      <c r="R295">
        <v>0.25423728813559299</v>
      </c>
      <c r="S295">
        <f t="shared" si="4"/>
        <v>-0.20650128159334685</v>
      </c>
    </row>
    <row r="296" spans="1:19" x14ac:dyDescent="0.2">
      <c r="A296" t="s">
        <v>595</v>
      </c>
      <c r="B296" t="s">
        <v>596</v>
      </c>
      <c r="C296">
        <v>200</v>
      </c>
      <c r="D296">
        <v>246</v>
      </c>
      <c r="E296">
        <v>128</v>
      </c>
      <c r="F296">
        <v>18</v>
      </c>
      <c r="G296">
        <v>0.170163343734926</v>
      </c>
      <c r="H296">
        <v>-0.68807803579451599</v>
      </c>
      <c r="I296">
        <v>-1.9299546635226701</v>
      </c>
      <c r="J296">
        <v>402</v>
      </c>
      <c r="K296">
        <v>401</v>
      </c>
      <c r="L296">
        <v>244</v>
      </c>
      <c r="M296">
        <v>34</v>
      </c>
      <c r="N296">
        <v>7.6146422957433998E-2</v>
      </c>
      <c r="O296">
        <v>-0.808925003890131</v>
      </c>
      <c r="P296">
        <v>-2.0829728046341001</v>
      </c>
      <c r="Q296">
        <v>0.55932203389830504</v>
      </c>
      <c r="R296">
        <v>0.37288135593220301</v>
      </c>
      <c r="S296">
        <f t="shared" si="4"/>
        <v>-0.11372809323855682</v>
      </c>
    </row>
    <row r="297" spans="1:19" x14ac:dyDescent="0.2">
      <c r="A297" t="s">
        <v>597</v>
      </c>
      <c r="B297" t="s">
        <v>598</v>
      </c>
      <c r="C297">
        <v>0</v>
      </c>
      <c r="D297">
        <v>0</v>
      </c>
      <c r="E297">
        <v>0</v>
      </c>
      <c r="F297">
        <v>0</v>
      </c>
      <c r="G297" t="s">
        <v>373</v>
      </c>
      <c r="H297" t="s">
        <v>373</v>
      </c>
      <c r="I297" t="s">
        <v>373</v>
      </c>
      <c r="J297">
        <v>0</v>
      </c>
      <c r="K297">
        <v>7</v>
      </c>
      <c r="L297">
        <v>0</v>
      </c>
      <c r="M297">
        <v>0</v>
      </c>
      <c r="N297" t="s">
        <v>599</v>
      </c>
      <c r="O297" t="s">
        <v>373</v>
      </c>
      <c r="P297" t="s">
        <v>373</v>
      </c>
      <c r="Q297">
        <v>0.52542372881355903</v>
      </c>
      <c r="R297">
        <v>0.338983050847457</v>
      </c>
      <c r="S297" t="e">
        <f t="shared" si="4"/>
        <v>#VALUE!</v>
      </c>
    </row>
    <row r="298" spans="1:19" x14ac:dyDescent="0.2">
      <c r="A298" t="s">
        <v>600</v>
      </c>
      <c r="B298" t="s">
        <v>601</v>
      </c>
      <c r="C298">
        <v>0</v>
      </c>
      <c r="D298">
        <v>7</v>
      </c>
      <c r="E298">
        <v>4</v>
      </c>
      <c r="F298">
        <v>0</v>
      </c>
      <c r="G298" t="s">
        <v>599</v>
      </c>
      <c r="H298" t="s">
        <v>599</v>
      </c>
      <c r="I298" t="s">
        <v>373</v>
      </c>
      <c r="J298">
        <v>11</v>
      </c>
      <c r="K298">
        <v>6</v>
      </c>
      <c r="L298">
        <v>5</v>
      </c>
      <c r="M298">
        <v>0</v>
      </c>
      <c r="N298">
        <v>-0.186013331352859</v>
      </c>
      <c r="O298">
        <v>-0.93451145796659596</v>
      </c>
      <c r="P298" t="e">
        <f>-inf</f>
        <v>#NAME?</v>
      </c>
      <c r="Q298">
        <v>0.54237288135593198</v>
      </c>
      <c r="R298">
        <v>0.25423728813559299</v>
      </c>
      <c r="S298" t="e">
        <f t="shared" si="4"/>
        <v>#VALUE!</v>
      </c>
    </row>
    <row r="299" spans="1:19" x14ac:dyDescent="0.2">
      <c r="A299" t="s">
        <v>602</v>
      </c>
      <c r="B299" t="e">
        <f>-GSKYAVCGYDFDGDTDDPDDLAFKQDTIITILAE-EGWNQGNLANDRVGLAPVTFVEVISS</f>
        <v>#NAME?</v>
      </c>
      <c r="C299">
        <v>104</v>
      </c>
      <c r="D299">
        <v>80</v>
      </c>
      <c r="E299">
        <v>62</v>
      </c>
      <c r="F299">
        <v>5</v>
      </c>
      <c r="G299">
        <v>-3.36851200113083E-2</v>
      </c>
      <c r="H299">
        <v>-0.71889965957892998</v>
      </c>
      <c r="I299">
        <v>-2.2022605079247599</v>
      </c>
      <c r="J299">
        <v>140</v>
      </c>
      <c r="K299">
        <v>197</v>
      </c>
      <c r="L299">
        <v>151</v>
      </c>
      <c r="M299">
        <v>27</v>
      </c>
      <c r="N299">
        <v>0.22556629390507599</v>
      </c>
      <c r="O299">
        <v>-0.55923986552945804</v>
      </c>
      <c r="P299">
        <v>-1.7249899401111399</v>
      </c>
      <c r="Q299">
        <v>0.42372881355932202</v>
      </c>
      <c r="R299">
        <v>0.22033898305084701</v>
      </c>
      <c r="S299">
        <f t="shared" si="4"/>
        <v>-9.6502017535045503E-2</v>
      </c>
    </row>
    <row r="300" spans="1:19" x14ac:dyDescent="0.2">
      <c r="A300" t="s">
        <v>603</v>
      </c>
      <c r="B300" t="s">
        <v>604</v>
      </c>
      <c r="C300">
        <v>67</v>
      </c>
      <c r="D300">
        <v>67</v>
      </c>
      <c r="E300">
        <v>25</v>
      </c>
      <c r="F300">
        <v>2</v>
      </c>
      <c r="G300">
        <v>8.0258232295528406E-2</v>
      </c>
      <c r="H300">
        <v>-0.92239280380719202</v>
      </c>
      <c r="I300">
        <v>-2.40924197999884</v>
      </c>
      <c r="J300">
        <v>114</v>
      </c>
      <c r="K300">
        <v>111</v>
      </c>
      <c r="L300">
        <v>56</v>
      </c>
      <c r="M300">
        <v>9</v>
      </c>
      <c r="N300">
        <v>6.5646230871906505E-2</v>
      </c>
      <c r="O300">
        <v>-0.90080560147466204</v>
      </c>
      <c r="P300">
        <v>-2.1128880104890402</v>
      </c>
      <c r="Q300">
        <v>0.59322033898305004</v>
      </c>
      <c r="R300">
        <v>0.338983050847457</v>
      </c>
      <c r="S300">
        <f t="shared" si="4"/>
        <v>-0.25994843457411598</v>
      </c>
    </row>
    <row r="301" spans="1:19" x14ac:dyDescent="0.2">
      <c r="A301" t="s">
        <v>605</v>
      </c>
      <c r="B301" t="s">
        <v>606</v>
      </c>
      <c r="C301">
        <v>200</v>
      </c>
      <c r="D301">
        <v>232</v>
      </c>
      <c r="E301">
        <v>172</v>
      </c>
      <c r="F301">
        <v>27</v>
      </c>
      <c r="G301">
        <v>0.14471622152244601</v>
      </c>
      <c r="H301">
        <v>-0.55975955853483494</v>
      </c>
      <c r="I301">
        <v>-1.7538634044669901</v>
      </c>
      <c r="J301">
        <v>337</v>
      </c>
      <c r="K301">
        <v>502</v>
      </c>
      <c r="L301">
        <v>273</v>
      </c>
      <c r="M301">
        <v>42</v>
      </c>
      <c r="N301">
        <v>0.250301919695402</v>
      </c>
      <c r="O301">
        <v>-0.68355603097497297</v>
      </c>
      <c r="P301">
        <v>-1.91460627906533</v>
      </c>
      <c r="Q301">
        <v>0.47457627118644002</v>
      </c>
      <c r="R301">
        <v>0.23728813559322001</v>
      </c>
      <c r="S301">
        <f t="shared" si="4"/>
        <v>-1.7911001175847551E-2</v>
      </c>
    </row>
    <row r="302" spans="1:19" x14ac:dyDescent="0.2">
      <c r="A302" t="s">
        <v>607</v>
      </c>
      <c r="B302" t="s">
        <v>608</v>
      </c>
      <c r="C302">
        <v>159</v>
      </c>
      <c r="D302">
        <v>151</v>
      </c>
      <c r="E302">
        <v>60</v>
      </c>
      <c r="F302">
        <v>16</v>
      </c>
      <c r="G302">
        <v>5.78380552682463E-2</v>
      </c>
      <c r="H302">
        <v>-0.91750388371521097</v>
      </c>
      <c r="I302">
        <v>-1.88147431462652</v>
      </c>
      <c r="J302">
        <v>295</v>
      </c>
      <c r="K302">
        <v>221</v>
      </c>
      <c r="L302">
        <v>123</v>
      </c>
      <c r="M302">
        <v>7</v>
      </c>
      <c r="N302">
        <v>-4.8201638871330499E-2</v>
      </c>
      <c r="O302">
        <v>-0.97200568168315504</v>
      </c>
      <c r="P302">
        <v>-2.6349496445557898</v>
      </c>
      <c r="Q302">
        <v>0.52542372881355903</v>
      </c>
      <c r="R302">
        <v>0.37288135593220301</v>
      </c>
      <c r="S302">
        <f t="shared" si="4"/>
        <v>-0.24739194702600675</v>
      </c>
    </row>
    <row r="303" spans="1:19" x14ac:dyDescent="0.2">
      <c r="A303" t="s">
        <v>609</v>
      </c>
      <c r="B303" t="s">
        <v>610</v>
      </c>
      <c r="C303">
        <v>158</v>
      </c>
      <c r="D303">
        <v>134</v>
      </c>
      <c r="E303">
        <v>184</v>
      </c>
      <c r="F303">
        <v>16</v>
      </c>
      <c r="G303">
        <v>8.7059437059134204E-3</v>
      </c>
      <c r="H303">
        <v>-0.42809727372328898</v>
      </c>
      <c r="I303">
        <v>-1.87873427726049</v>
      </c>
      <c r="J303">
        <v>242</v>
      </c>
      <c r="K303">
        <v>226</v>
      </c>
      <c r="L303">
        <v>145</v>
      </c>
      <c r="M303">
        <v>27</v>
      </c>
      <c r="N303">
        <v>4.7521176588691399E-2</v>
      </c>
      <c r="O303">
        <v>-0.81453614088984605</v>
      </c>
      <c r="P303">
        <v>-1.96267727041333</v>
      </c>
      <c r="Q303">
        <v>0.50847457627118597</v>
      </c>
      <c r="R303">
        <v>0.27118644067796599</v>
      </c>
      <c r="S303">
        <f t="shared" si="4"/>
        <v>-6.6779894256844094E-2</v>
      </c>
    </row>
    <row r="304" spans="1:19" x14ac:dyDescent="0.2">
      <c r="A304" t="s">
        <v>611</v>
      </c>
      <c r="B304" t="s">
        <v>612</v>
      </c>
      <c r="C304">
        <v>222</v>
      </c>
      <c r="D304">
        <v>248</v>
      </c>
      <c r="E304">
        <v>110</v>
      </c>
      <c r="F304">
        <v>35</v>
      </c>
      <c r="G304">
        <v>0.12835693867110601</v>
      </c>
      <c r="H304">
        <v>-0.79921829907081698</v>
      </c>
      <c r="I304">
        <v>-1.68648210306236</v>
      </c>
      <c r="J304">
        <v>406</v>
      </c>
      <c r="K304">
        <v>613</v>
      </c>
      <c r="L304">
        <v>417</v>
      </c>
      <c r="M304">
        <v>82</v>
      </c>
      <c r="N304">
        <v>0.256162544362942</v>
      </c>
      <c r="O304">
        <v>-0.58047875574782704</v>
      </c>
      <c r="P304">
        <v>-1.70493784978537</v>
      </c>
      <c r="Q304">
        <v>0.86440677966101698</v>
      </c>
      <c r="R304">
        <v>0.186440677966101</v>
      </c>
      <c r="S304">
        <f t="shared" si="4"/>
        <v>5.7603526274073946E-2</v>
      </c>
    </row>
    <row r="305" spans="1:19" x14ac:dyDescent="0.2">
      <c r="A305" t="s">
        <v>613</v>
      </c>
      <c r="B305" t="s">
        <v>614</v>
      </c>
      <c r="C305">
        <v>60</v>
      </c>
      <c r="D305">
        <v>118</v>
      </c>
      <c r="E305">
        <v>40</v>
      </c>
      <c r="F305">
        <v>4</v>
      </c>
      <c r="G305">
        <v>0.37398898921800999</v>
      </c>
      <c r="H305">
        <v>-0.67034926883408397</v>
      </c>
      <c r="I305">
        <v>-2.0602884320176802</v>
      </c>
      <c r="J305">
        <v>195</v>
      </c>
      <c r="K305">
        <v>223</v>
      </c>
      <c r="L305">
        <v>94</v>
      </c>
      <c r="M305">
        <v>14</v>
      </c>
      <c r="N305">
        <v>0.13549835510736399</v>
      </c>
      <c r="O305">
        <v>-0.90899553490720897</v>
      </c>
      <c r="P305">
        <v>-2.1541322442761701</v>
      </c>
      <c r="Q305">
        <v>0.52542372881355903</v>
      </c>
      <c r="R305">
        <v>0.22033898305084701</v>
      </c>
      <c r="S305">
        <f t="shared" si="4"/>
        <v>-0.17034817735969737</v>
      </c>
    </row>
    <row r="306" spans="1:19" x14ac:dyDescent="0.2">
      <c r="A306" t="s">
        <v>615</v>
      </c>
      <c r="B306" t="s">
        <v>616</v>
      </c>
      <c r="C306">
        <v>141</v>
      </c>
      <c r="D306">
        <v>214</v>
      </c>
      <c r="E306">
        <v>104</v>
      </c>
      <c r="F306">
        <v>9</v>
      </c>
      <c r="G306">
        <v>0.26145289298933899</v>
      </c>
      <c r="H306">
        <v>-0.62644378313500304</v>
      </c>
      <c r="I306">
        <v>-2.0791737761780502</v>
      </c>
      <c r="J306">
        <v>271</v>
      </c>
      <c r="K306">
        <v>298</v>
      </c>
      <c r="L306">
        <v>132</v>
      </c>
      <c r="M306">
        <v>23</v>
      </c>
      <c r="N306">
        <v>0.118475076623571</v>
      </c>
      <c r="O306">
        <v>-0.90448413681294604</v>
      </c>
      <c r="P306">
        <v>-2.0814671234487001</v>
      </c>
      <c r="Q306">
        <v>0.35593220338983</v>
      </c>
      <c r="R306">
        <v>0.22033898305084701</v>
      </c>
      <c r="S306">
        <f t="shared" si="4"/>
        <v>-0.15635766531681408</v>
      </c>
    </row>
    <row r="307" spans="1:19" x14ac:dyDescent="0.2">
      <c r="A307" t="s">
        <v>617</v>
      </c>
      <c r="B307" t="e">
        <f>-KHQRLTVVYNYKAENDDDCELIVGPGAVIE-IRPHEGWVYAWKASRKVGWLPGIQKTCRCC</f>
        <v>#NAME?</v>
      </c>
      <c r="C307">
        <v>106</v>
      </c>
      <c r="D307">
        <v>93</v>
      </c>
      <c r="E307">
        <v>115</v>
      </c>
      <c r="F307">
        <v>6</v>
      </c>
      <c r="G307">
        <v>2.3435315584693299E-2</v>
      </c>
      <c r="H307">
        <v>-0.458866034689562</v>
      </c>
      <c r="I307">
        <v>-2.1313517878431201</v>
      </c>
      <c r="J307">
        <v>186</v>
      </c>
      <c r="K307">
        <v>243</v>
      </c>
      <c r="L307">
        <v>132</v>
      </c>
      <c r="M307">
        <v>22</v>
      </c>
      <c r="N307">
        <v>0.193321432802117</v>
      </c>
      <c r="O307">
        <v>-0.74102779015645603</v>
      </c>
      <c r="P307">
        <v>-1.9373159319876001</v>
      </c>
      <c r="Q307">
        <v>0.338983050847457</v>
      </c>
      <c r="R307">
        <v>0.13559322033898299</v>
      </c>
      <c r="S307">
        <f t="shared" si="4"/>
        <v>-0.1328468509824576</v>
      </c>
    </row>
    <row r="308" spans="1:19" x14ac:dyDescent="0.2">
      <c r="A308" t="s">
        <v>618</v>
      </c>
      <c r="B308" t="s">
        <v>619</v>
      </c>
      <c r="C308">
        <v>94</v>
      </c>
      <c r="D308">
        <v>106</v>
      </c>
      <c r="E308">
        <v>53</v>
      </c>
      <c r="F308">
        <v>5</v>
      </c>
      <c r="G308">
        <v>0.1324362439606</v>
      </c>
      <c r="H308">
        <v>-0.74310999377731302</v>
      </c>
      <c r="I308">
        <v>-2.15835502222567</v>
      </c>
      <c r="J308">
        <v>147</v>
      </c>
      <c r="K308">
        <v>161</v>
      </c>
      <c r="L308">
        <v>112</v>
      </c>
      <c r="M308">
        <v>9</v>
      </c>
      <c r="N308">
        <v>0.11673664470539501</v>
      </c>
      <c r="O308">
        <v>-0.71018808922238397</v>
      </c>
      <c r="P308">
        <v>-2.2233004939007399</v>
      </c>
      <c r="Q308">
        <v>0.45762711864406702</v>
      </c>
      <c r="R308">
        <v>0.27118644067796599</v>
      </c>
      <c r="S308">
        <f t="shared" si="4"/>
        <v>-0.21713033165443466</v>
      </c>
    </row>
    <row r="309" spans="1:19" x14ac:dyDescent="0.2">
      <c r="A309" t="s">
        <v>620</v>
      </c>
      <c r="B309" t="s">
        <v>621</v>
      </c>
      <c r="C309">
        <v>244</v>
      </c>
      <c r="D309">
        <v>266</v>
      </c>
      <c r="E309">
        <v>159</v>
      </c>
      <c r="F309">
        <v>21</v>
      </c>
      <c r="G309">
        <v>0.11775004258786601</v>
      </c>
      <c r="H309">
        <v>-0.68025071179668095</v>
      </c>
      <c r="I309">
        <v>-1.9493677045668001</v>
      </c>
      <c r="J309">
        <v>401</v>
      </c>
      <c r="K309">
        <v>631</v>
      </c>
      <c r="L309">
        <v>328</v>
      </c>
      <c r="M309">
        <v>64</v>
      </c>
      <c r="N309">
        <v>0.27411309004567302</v>
      </c>
      <c r="O309">
        <v>-0.67935930605289296</v>
      </c>
      <c r="P309">
        <v>-1.80719006722818</v>
      </c>
      <c r="Q309">
        <v>0.55932203389830504</v>
      </c>
      <c r="R309">
        <v>0.22033898305084701</v>
      </c>
      <c r="S309">
        <f t="shared" si="4"/>
        <v>-4.5559117854043929E-2</v>
      </c>
    </row>
    <row r="310" spans="1:19" x14ac:dyDescent="0.2">
      <c r="A310" t="s">
        <v>622</v>
      </c>
      <c r="B310" t="s">
        <v>623</v>
      </c>
      <c r="C310">
        <v>81</v>
      </c>
      <c r="D310">
        <v>82</v>
      </c>
      <c r="E310">
        <v>54</v>
      </c>
      <c r="F310">
        <v>16</v>
      </c>
      <c r="G310">
        <v>8.5587065800595399E-2</v>
      </c>
      <c r="H310">
        <v>-0.67034926883408397</v>
      </c>
      <c r="I310">
        <v>-1.58856220918472</v>
      </c>
      <c r="J310">
        <v>205</v>
      </c>
      <c r="K310">
        <v>133</v>
      </c>
      <c r="L310">
        <v>110</v>
      </c>
      <c r="M310">
        <v>5</v>
      </c>
      <c r="N310">
        <v>-0.110674116666946</v>
      </c>
      <c r="O310">
        <v>-0.86244995304191896</v>
      </c>
      <c r="P310">
        <v>-2.6230095253116201</v>
      </c>
      <c r="Q310">
        <v>0.38983050847457601</v>
      </c>
      <c r="R310">
        <v>0.186440677966101</v>
      </c>
      <c r="S310">
        <f t="shared" si="4"/>
        <v>-0.1597271672428642</v>
      </c>
    </row>
    <row r="311" spans="1:19" x14ac:dyDescent="0.2">
      <c r="A311" t="s">
        <v>624</v>
      </c>
      <c r="B311" t="s">
        <v>625</v>
      </c>
      <c r="C311">
        <v>370</v>
      </c>
      <c r="D311">
        <v>428</v>
      </c>
      <c r="E311">
        <v>388</v>
      </c>
      <c r="F311">
        <v>41</v>
      </c>
      <c r="G311">
        <v>0.143500277241705</v>
      </c>
      <c r="H311">
        <v>-0.473628008251191</v>
      </c>
      <c r="I311">
        <v>-1.8396150403092499</v>
      </c>
      <c r="J311">
        <v>583</v>
      </c>
      <c r="K311">
        <v>697</v>
      </c>
      <c r="L311">
        <v>480</v>
      </c>
      <c r="M311">
        <v>68</v>
      </c>
      <c r="N311">
        <v>0.154792326760717</v>
      </c>
      <c r="O311">
        <v>-0.67651609452781702</v>
      </c>
      <c r="P311">
        <v>-1.9433853106446699</v>
      </c>
      <c r="Q311">
        <v>0.49152542372881303</v>
      </c>
      <c r="R311">
        <v>0.27118644067796599</v>
      </c>
      <c r="S311">
        <f t="shared" si="4"/>
        <v>-5.0338271239696461E-2</v>
      </c>
    </row>
    <row r="312" spans="1:19" x14ac:dyDescent="0.2">
      <c r="A312" t="s">
        <v>626</v>
      </c>
      <c r="B312" t="s">
        <v>627</v>
      </c>
      <c r="C312">
        <v>348</v>
      </c>
      <c r="D312">
        <v>383</v>
      </c>
      <c r="E312">
        <v>305</v>
      </c>
      <c r="F312">
        <v>48</v>
      </c>
      <c r="G312">
        <v>0.12187776231757</v>
      </c>
      <c r="H312">
        <v>-0.55153741437819803</v>
      </c>
      <c r="I312">
        <v>-1.74453517953299</v>
      </c>
      <c r="J312">
        <v>634</v>
      </c>
      <c r="K312">
        <v>664</v>
      </c>
      <c r="L312">
        <v>433</v>
      </c>
      <c r="M312">
        <v>97</v>
      </c>
      <c r="N312">
        <v>9.7306924908006506E-2</v>
      </c>
      <c r="O312">
        <v>-0.75769013867275703</v>
      </c>
      <c r="P312">
        <v>-1.8255431922073799</v>
      </c>
      <c r="Q312">
        <v>0.322033898305084</v>
      </c>
      <c r="R312">
        <v>0.186440677966101</v>
      </c>
      <c r="S312">
        <f t="shared" si="4"/>
        <v>8.6020241314397634E-3</v>
      </c>
    </row>
    <row r="313" spans="1:19" x14ac:dyDescent="0.2">
      <c r="A313" t="s">
        <v>628</v>
      </c>
      <c r="B313" t="s">
        <v>629</v>
      </c>
      <c r="C313">
        <v>47</v>
      </c>
      <c r="D313">
        <v>38</v>
      </c>
      <c r="E313">
        <v>61</v>
      </c>
      <c r="F313">
        <v>3</v>
      </c>
      <c r="G313">
        <v>-1.20560290233788E-2</v>
      </c>
      <c r="H313">
        <v>-0.381026032703354</v>
      </c>
      <c r="I313">
        <v>-2.0791737761780502</v>
      </c>
      <c r="J313">
        <v>193</v>
      </c>
      <c r="K313">
        <v>228</v>
      </c>
      <c r="L313">
        <v>162</v>
      </c>
      <c r="M313">
        <v>32</v>
      </c>
      <c r="N313">
        <v>0.149605641414401</v>
      </c>
      <c r="O313">
        <v>-0.668131071609533</v>
      </c>
      <c r="P313">
        <v>-1.7906329992797601</v>
      </c>
      <c r="Q313">
        <v>0.37288135593220301</v>
      </c>
      <c r="R313">
        <v>0.22033898305084701</v>
      </c>
      <c r="S313">
        <f t="shared" si="4"/>
        <v>-7.8564290938040848E-2</v>
      </c>
    </row>
    <row r="314" spans="1:19" x14ac:dyDescent="0.2">
      <c r="A314" t="s">
        <v>630</v>
      </c>
      <c r="B314" t="s">
        <v>631</v>
      </c>
      <c r="C314">
        <v>168</v>
      </c>
      <c r="D314">
        <v>123</v>
      </c>
      <c r="E314">
        <v>105</v>
      </c>
      <c r="F314">
        <v>17</v>
      </c>
      <c r="G314">
        <v>-5.5145937990936499E-2</v>
      </c>
      <c r="H314">
        <v>-0.69837799243432797</v>
      </c>
      <c r="I314">
        <v>-1.87905753330958</v>
      </c>
      <c r="J314">
        <v>225</v>
      </c>
      <c r="K314">
        <v>249</v>
      </c>
      <c r="L314">
        <v>121</v>
      </c>
      <c r="M314">
        <v>36</v>
      </c>
      <c r="N314">
        <v>0.121244932406095</v>
      </c>
      <c r="O314">
        <v>-0.86148592493930198</v>
      </c>
      <c r="P314">
        <v>-1.8061056859359601</v>
      </c>
      <c r="Q314">
        <v>0.644067796610169</v>
      </c>
      <c r="R314">
        <v>0.186440677966101</v>
      </c>
      <c r="S314">
        <f t="shared" si="4"/>
        <v>-2.4992776337005283E-2</v>
      </c>
    </row>
    <row r="315" spans="1:19" x14ac:dyDescent="0.2">
      <c r="A315" t="s">
        <v>632</v>
      </c>
      <c r="B315" t="s">
        <v>633</v>
      </c>
      <c r="C315">
        <v>93</v>
      </c>
      <c r="D315">
        <v>73</v>
      </c>
      <c r="E315">
        <v>89</v>
      </c>
      <c r="F315">
        <v>8</v>
      </c>
      <c r="G315">
        <v>-2.4901856137950699E-2</v>
      </c>
      <c r="H315">
        <v>-0.51335095168742595</v>
      </c>
      <c r="I315">
        <v>-1.9495901345239901</v>
      </c>
      <c r="J315">
        <v>194</v>
      </c>
      <c r="K315">
        <v>162</v>
      </c>
      <c r="L315">
        <v>84</v>
      </c>
      <c r="M315">
        <v>19</v>
      </c>
      <c r="N315">
        <v>-1.0586119658732799E-3</v>
      </c>
      <c r="O315">
        <v>-0.95561122101273399</v>
      </c>
      <c r="P315">
        <v>-2.0192737975692898</v>
      </c>
      <c r="Q315">
        <v>0.677966101694915</v>
      </c>
      <c r="R315">
        <v>0.22033898305084701</v>
      </c>
      <c r="S315">
        <f t="shared" si="4"/>
        <v>-0.10235219421088956</v>
      </c>
    </row>
    <row r="316" spans="1:19" x14ac:dyDescent="0.2">
      <c r="A316" t="s">
        <v>634</v>
      </c>
      <c r="B316" t="s">
        <v>635</v>
      </c>
      <c r="C316">
        <v>197</v>
      </c>
      <c r="D316">
        <v>250</v>
      </c>
      <c r="E316">
        <v>159</v>
      </c>
      <c r="F316">
        <v>19</v>
      </c>
      <c r="G316">
        <v>0.18373201480597301</v>
      </c>
      <c r="H316">
        <v>-0.58732711161954498</v>
      </c>
      <c r="I316">
        <v>-1.89990979817076</v>
      </c>
      <c r="J316">
        <v>402</v>
      </c>
      <c r="K316">
        <v>619</v>
      </c>
      <c r="L316">
        <v>330</v>
      </c>
      <c r="M316">
        <v>45</v>
      </c>
      <c r="N316">
        <v>0.264692699357369</v>
      </c>
      <c r="O316">
        <v>-0.67780089035097302</v>
      </c>
      <c r="P316">
        <v>-1.9612392079010099</v>
      </c>
      <c r="Q316">
        <v>0.72881355932203395</v>
      </c>
      <c r="R316">
        <v>0.27118644067796599</v>
      </c>
      <c r="S316">
        <f t="shared" si="4"/>
        <v>-7.2501905060061503E-2</v>
      </c>
    </row>
    <row r="317" spans="1:19" x14ac:dyDescent="0.2">
      <c r="A317" t="s">
        <v>636</v>
      </c>
      <c r="B317" t="s">
        <v>637</v>
      </c>
      <c r="C317">
        <v>161</v>
      </c>
      <c r="D317">
        <v>207</v>
      </c>
      <c r="E317">
        <v>167</v>
      </c>
      <c r="F317">
        <v>14</v>
      </c>
      <c r="G317">
        <v>0.18940270172059601</v>
      </c>
      <c r="H317">
        <v>-0.47836741466267002</v>
      </c>
      <c r="I317">
        <v>-1.94489501331561</v>
      </c>
      <c r="J317">
        <v>264</v>
      </c>
      <c r="K317">
        <v>420</v>
      </c>
      <c r="L317">
        <v>244</v>
      </c>
      <c r="M317">
        <v>22</v>
      </c>
      <c r="N317">
        <v>0.27887346694979098</v>
      </c>
      <c r="O317">
        <v>-0.62630287767549198</v>
      </c>
      <c r="P317">
        <v>-2.0894069146395098</v>
      </c>
      <c r="Q317">
        <v>0.74576271186440601</v>
      </c>
      <c r="R317">
        <v>0.27118644067796599</v>
      </c>
      <c r="S317">
        <f t="shared" si="4"/>
        <v>-0.11975766158000541</v>
      </c>
    </row>
    <row r="318" spans="1:19" x14ac:dyDescent="0.2">
      <c r="A318" t="s">
        <v>638</v>
      </c>
      <c r="B318" t="s">
        <v>639</v>
      </c>
      <c r="C318">
        <v>192</v>
      </c>
      <c r="D318">
        <v>104</v>
      </c>
      <c r="E318">
        <v>133</v>
      </c>
      <c r="F318">
        <v>17</v>
      </c>
      <c r="G318">
        <v>-0.18600965710924</v>
      </c>
      <c r="H318">
        <v>-0.65370759751486696</v>
      </c>
      <c r="I318">
        <v>-1.93704948028727</v>
      </c>
      <c r="J318">
        <v>305</v>
      </c>
      <c r="K318">
        <v>294</v>
      </c>
      <c r="L318">
        <v>159</v>
      </c>
      <c r="M318">
        <v>22</v>
      </c>
      <c r="N318">
        <v>6.1275594487093098E-2</v>
      </c>
      <c r="O318">
        <v>-0.87499149217072403</v>
      </c>
      <c r="P318">
        <v>-2.1521028271164702</v>
      </c>
      <c r="Q318">
        <v>0.71186440677966101</v>
      </c>
      <c r="R318">
        <v>0.27118644067796599</v>
      </c>
      <c r="S318">
        <f t="shared" si="4"/>
        <v>-0.13426527176839193</v>
      </c>
    </row>
    <row r="319" spans="1:19" x14ac:dyDescent="0.2">
      <c r="A319" t="s">
        <v>640</v>
      </c>
      <c r="B319" t="s">
        <v>641</v>
      </c>
      <c r="C319">
        <v>87</v>
      </c>
      <c r="D319">
        <v>83</v>
      </c>
      <c r="E319">
        <v>56</v>
      </c>
      <c r="F319">
        <v>32</v>
      </c>
      <c r="G319">
        <v>5.9817072052983797E-2</v>
      </c>
      <c r="H319">
        <v>-0.68558923539082095</v>
      </c>
      <c r="I319">
        <v>-1.3185664472607099</v>
      </c>
      <c r="J319">
        <v>196</v>
      </c>
      <c r="K319">
        <v>182</v>
      </c>
      <c r="L319">
        <v>97</v>
      </c>
      <c r="M319">
        <v>41</v>
      </c>
      <c r="N319">
        <v>4.5043420050320401E-2</v>
      </c>
      <c r="O319">
        <v>-0.89757311423462105</v>
      </c>
      <c r="P319">
        <v>-1.68969788322863</v>
      </c>
      <c r="Q319">
        <v>0.644067796610169</v>
      </c>
      <c r="R319">
        <v>0.25423728813559299</v>
      </c>
      <c r="S319">
        <f t="shared" si="4"/>
        <v>0.16778074121189626</v>
      </c>
    </row>
    <row r="320" spans="1:19" x14ac:dyDescent="0.2">
      <c r="A320" t="s">
        <v>642</v>
      </c>
      <c r="B320" t="s">
        <v>643</v>
      </c>
      <c r="C320">
        <v>247</v>
      </c>
      <c r="D320">
        <v>338</v>
      </c>
      <c r="E320">
        <v>213</v>
      </c>
      <c r="F320">
        <v>33</v>
      </c>
      <c r="G320">
        <v>0.216477979313517</v>
      </c>
      <c r="H320">
        <v>-0.55857535959933102</v>
      </c>
      <c r="I320">
        <v>-1.75838018634377</v>
      </c>
      <c r="J320">
        <v>384</v>
      </c>
      <c r="K320">
        <v>792</v>
      </c>
      <c r="L320">
        <v>453</v>
      </c>
      <c r="M320">
        <v>71</v>
      </c>
      <c r="N320">
        <v>0.39162206064368399</v>
      </c>
      <c r="O320">
        <v>-0.52032179949908897</v>
      </c>
      <c r="P320">
        <v>-1.7432985442403399</v>
      </c>
      <c r="Q320">
        <v>0.81355932203389802</v>
      </c>
      <c r="R320">
        <v>0.28813559322033899</v>
      </c>
      <c r="S320">
        <f t="shared" si="4"/>
        <v>2.6608452795783825E-2</v>
      </c>
    </row>
    <row r="321" spans="1:19" x14ac:dyDescent="0.2">
      <c r="A321" t="s">
        <v>644</v>
      </c>
      <c r="B321" t="s">
        <v>645</v>
      </c>
      <c r="C321">
        <v>87</v>
      </c>
      <c r="D321">
        <v>103</v>
      </c>
      <c r="E321">
        <v>70</v>
      </c>
      <c r="F321">
        <v>18</v>
      </c>
      <c r="G321">
        <v>0.153576204382082</v>
      </c>
      <c r="H321">
        <v>-0.58867922238276504</v>
      </c>
      <c r="I321">
        <v>-1.56844392047731</v>
      </c>
      <c r="J321">
        <v>226</v>
      </c>
      <c r="K321">
        <v>228</v>
      </c>
      <c r="L321">
        <v>106</v>
      </c>
      <c r="M321">
        <v>15</v>
      </c>
      <c r="N321">
        <v>8.1054511274774602E-2</v>
      </c>
      <c r="O321">
        <v>-0.92089135102702102</v>
      </c>
      <c r="P321">
        <v>-2.1882428486836099</v>
      </c>
      <c r="Q321">
        <v>0.61016949152542299</v>
      </c>
      <c r="R321">
        <v>0.25423728813559299</v>
      </c>
      <c r="S321">
        <f t="shared" si="4"/>
        <v>-3.7632406947386586E-2</v>
      </c>
    </row>
    <row r="322" spans="1:19" x14ac:dyDescent="0.2">
      <c r="A322" t="s">
        <v>646</v>
      </c>
      <c r="B322" t="s">
        <v>647</v>
      </c>
      <c r="C322">
        <v>349</v>
      </c>
      <c r="D322">
        <v>346</v>
      </c>
      <c r="E322">
        <v>325</v>
      </c>
      <c r="F322">
        <v>37</v>
      </c>
      <c r="G322">
        <v>7.6508904129125102E-2</v>
      </c>
      <c r="H322">
        <v>-0.52520007575870897</v>
      </c>
      <c r="I322">
        <v>-1.85882087585418</v>
      </c>
      <c r="J322">
        <v>614</v>
      </c>
      <c r="K322">
        <v>658</v>
      </c>
      <c r="L322">
        <v>456</v>
      </c>
      <c r="M322">
        <v>68</v>
      </c>
      <c r="N322">
        <v>0.107285625894509</v>
      </c>
      <c r="O322">
        <v>-0.72129230562112301</v>
      </c>
      <c r="P322">
        <v>-1.9658851270268201</v>
      </c>
      <c r="Q322">
        <v>0.79661016949152497</v>
      </c>
      <c r="R322">
        <v>0.28813559322033899</v>
      </c>
      <c r="S322">
        <f t="shared" si="4"/>
        <v>-6.1895248779264347E-2</v>
      </c>
    </row>
    <row r="323" spans="1:19" x14ac:dyDescent="0.2">
      <c r="A323" t="s">
        <v>648</v>
      </c>
      <c r="B323" t="s">
        <v>649</v>
      </c>
      <c r="C323">
        <v>58</v>
      </c>
      <c r="D323">
        <v>50</v>
      </c>
      <c r="E323">
        <v>37</v>
      </c>
      <c r="F323">
        <v>8</v>
      </c>
      <c r="G323">
        <v>1.5800243068610002E-2</v>
      </c>
      <c r="H323">
        <v>-0.68948427927434497</v>
      </c>
      <c r="I323">
        <v>-1.74453517953299</v>
      </c>
      <c r="J323">
        <v>90</v>
      </c>
      <c r="K323">
        <v>79</v>
      </c>
      <c r="L323">
        <v>69</v>
      </c>
      <c r="M323">
        <v>6</v>
      </c>
      <c r="N323">
        <v>2.0612685272838299E-2</v>
      </c>
      <c r="O323">
        <v>-0.70748219584645999</v>
      </c>
      <c r="P323">
        <v>-2.18631692764757</v>
      </c>
      <c r="Q323">
        <v>0.61016949152542299</v>
      </c>
      <c r="R323">
        <v>0.25423728813559299</v>
      </c>
      <c r="S323">
        <f t="shared" ref="S323:S386" si="5">((I323+1.7338029)/1.7338029+(P323+1.8692731)/1.8692731)/2</f>
        <v>-8.7899053062735363E-2</v>
      </c>
    </row>
    <row r="324" spans="1:19" x14ac:dyDescent="0.2">
      <c r="A324" t="s">
        <v>650</v>
      </c>
      <c r="B324" t="s">
        <v>651</v>
      </c>
      <c r="C324">
        <v>105</v>
      </c>
      <c r="D324">
        <v>127</v>
      </c>
      <c r="E324">
        <v>49</v>
      </c>
      <c r="F324">
        <v>16</v>
      </c>
      <c r="G324">
        <v>0.16287265418154701</v>
      </c>
      <c r="H324">
        <v>-0.82525122881982804</v>
      </c>
      <c r="I324">
        <v>-1.7012664893760101</v>
      </c>
      <c r="J324">
        <v>303</v>
      </c>
      <c r="K324">
        <v>443</v>
      </c>
      <c r="L324">
        <v>198</v>
      </c>
      <c r="M324">
        <v>41</v>
      </c>
      <c r="N324">
        <v>0.24218920114248599</v>
      </c>
      <c r="O324">
        <v>-0.77686621538516398</v>
      </c>
      <c r="P324">
        <v>-1.87888444037446</v>
      </c>
      <c r="Q324">
        <v>0.61016949152542299</v>
      </c>
      <c r="R324">
        <v>0.27118644067796599</v>
      </c>
      <c r="S324">
        <f t="shared" si="5"/>
        <v>6.8120847365746619E-3</v>
      </c>
    </row>
    <row r="325" spans="1:19" x14ac:dyDescent="0.2">
      <c r="A325" t="s">
        <v>652</v>
      </c>
      <c r="B325" t="s">
        <v>653</v>
      </c>
      <c r="C325">
        <v>58</v>
      </c>
      <c r="D325">
        <v>79</v>
      </c>
      <c r="E325">
        <v>78</v>
      </c>
      <c r="F325">
        <v>8</v>
      </c>
      <c r="G325">
        <v>0.21445733002303199</v>
      </c>
      <c r="H325">
        <v>-0.36559140065085999</v>
      </c>
      <c r="I325">
        <v>-1.74453517953299</v>
      </c>
      <c r="J325">
        <v>178</v>
      </c>
      <c r="K325">
        <v>238</v>
      </c>
      <c r="L325">
        <v>83</v>
      </c>
      <c r="M325">
        <v>24</v>
      </c>
      <c r="N325">
        <v>0.20338505816933899</v>
      </c>
      <c r="O325">
        <v>-0.92343068707720999</v>
      </c>
      <c r="P325">
        <v>-1.8804344291891799</v>
      </c>
      <c r="Q325">
        <v>0.86440677966101698</v>
      </c>
      <c r="R325">
        <v>0.23728813559322001</v>
      </c>
      <c r="S325">
        <f t="shared" si="5"/>
        <v>-6.0804845351108833E-3</v>
      </c>
    </row>
    <row r="326" spans="1:19" x14ac:dyDescent="0.2">
      <c r="A326" t="s">
        <v>654</v>
      </c>
      <c r="B326" t="s">
        <v>655</v>
      </c>
      <c r="C326">
        <v>32</v>
      </c>
      <c r="D326">
        <v>21</v>
      </c>
      <c r="E326">
        <v>34</v>
      </c>
      <c r="F326">
        <v>3</v>
      </c>
      <c r="G326">
        <v>-0.102672451290458</v>
      </c>
      <c r="H326">
        <v>-0.46792907105605402</v>
      </c>
      <c r="I326">
        <v>-1.9122258965622401</v>
      </c>
      <c r="J326">
        <v>85</v>
      </c>
      <c r="K326">
        <v>158</v>
      </c>
      <c r="L326">
        <v>88</v>
      </c>
      <c r="M326">
        <v>18</v>
      </c>
      <c r="N326">
        <v>0.34646626466185099</v>
      </c>
      <c r="O326">
        <v>-0.57702503070851396</v>
      </c>
      <c r="P326">
        <v>-1.68437208920287</v>
      </c>
      <c r="Q326">
        <v>0.94915254237288105</v>
      </c>
      <c r="R326">
        <v>0.23728813559322001</v>
      </c>
      <c r="S326">
        <f t="shared" si="5"/>
        <v>-1.9962348515020489E-3</v>
      </c>
    </row>
    <row r="327" spans="1:19" x14ac:dyDescent="0.2">
      <c r="A327" t="s">
        <v>656</v>
      </c>
      <c r="B327" t="s">
        <v>657</v>
      </c>
      <c r="C327">
        <v>37</v>
      </c>
      <c r="D327">
        <v>36</v>
      </c>
      <c r="E327">
        <v>44</v>
      </c>
      <c r="F327">
        <v>7</v>
      </c>
      <c r="G327">
        <v>6.8359008995820703E-2</v>
      </c>
      <c r="H327">
        <v>-0.41900705735921101</v>
      </c>
      <c r="I327">
        <v>-1.60730085701473</v>
      </c>
      <c r="J327">
        <v>45</v>
      </c>
      <c r="K327">
        <v>91</v>
      </c>
      <c r="L327">
        <v>15</v>
      </c>
      <c r="M327">
        <v>11</v>
      </c>
      <c r="N327">
        <v>0.38305698196747101</v>
      </c>
      <c r="O327">
        <v>-1.0692100318640501</v>
      </c>
      <c r="P327">
        <v>-1.6220454972090099</v>
      </c>
      <c r="Q327">
        <v>0.94915254237288105</v>
      </c>
      <c r="R327">
        <v>0.27118644067796599</v>
      </c>
      <c r="S327">
        <f t="shared" si="5"/>
        <v>0.10261043375182842</v>
      </c>
    </row>
    <row r="328" spans="1:19" x14ac:dyDescent="0.2">
      <c r="A328" t="s">
        <v>658</v>
      </c>
      <c r="B328" t="s">
        <v>659</v>
      </c>
      <c r="C328">
        <v>137</v>
      </c>
      <c r="D328">
        <v>159</v>
      </c>
      <c r="E328">
        <v>140</v>
      </c>
      <c r="F328">
        <v>26</v>
      </c>
      <c r="G328">
        <v>0.144934789459573</v>
      </c>
      <c r="H328">
        <v>-0.48485054125657201</v>
      </c>
      <c r="I328">
        <v>-1.60594439214758</v>
      </c>
      <c r="J328">
        <v>230</v>
      </c>
      <c r="K328">
        <v>247</v>
      </c>
      <c r="L328">
        <v>205</v>
      </c>
      <c r="M328">
        <v>194</v>
      </c>
      <c r="N328">
        <v>0.108197220663794</v>
      </c>
      <c r="O328">
        <v>-0.64206275210622799</v>
      </c>
      <c r="P328">
        <v>-1.0841517746792499</v>
      </c>
      <c r="Q328">
        <v>0.89830508474576198</v>
      </c>
      <c r="R328">
        <v>0.27118644067796599</v>
      </c>
      <c r="S328">
        <f t="shared" si="5"/>
        <v>0.24687939434305128</v>
      </c>
    </row>
    <row r="329" spans="1:19" x14ac:dyDescent="0.2">
      <c r="A329" t="s">
        <v>660</v>
      </c>
      <c r="B329" t="s">
        <v>661</v>
      </c>
      <c r="C329">
        <v>57</v>
      </c>
      <c r="D329">
        <v>161</v>
      </c>
      <c r="E329">
        <v>92</v>
      </c>
      <c r="F329">
        <v>10</v>
      </c>
      <c r="G329">
        <v>0.53120925265488605</v>
      </c>
      <c r="H329">
        <v>-0.28634503810533901</v>
      </c>
      <c r="I329">
        <v>-1.6400720286344901</v>
      </c>
      <c r="J329">
        <v>199</v>
      </c>
      <c r="K329">
        <v>242</v>
      </c>
      <c r="L329">
        <v>142</v>
      </c>
      <c r="M329">
        <v>27</v>
      </c>
      <c r="N329">
        <v>0.162190392992446</v>
      </c>
      <c r="O329">
        <v>-0.73865350917104</v>
      </c>
      <c r="P329">
        <v>-1.8777149808426099</v>
      </c>
      <c r="Q329">
        <v>0.83050847457627097</v>
      </c>
      <c r="R329">
        <v>0.22033898305084701</v>
      </c>
      <c r="S329">
        <f t="shared" si="5"/>
        <v>2.4772363569910624E-2</v>
      </c>
    </row>
    <row r="330" spans="1:19" x14ac:dyDescent="0.2">
      <c r="A330" t="s">
        <v>662</v>
      </c>
      <c r="B330" t="s">
        <v>663</v>
      </c>
      <c r="C330">
        <v>39</v>
      </c>
      <c r="D330">
        <v>15</v>
      </c>
      <c r="E330">
        <v>12</v>
      </c>
      <c r="F330">
        <v>0</v>
      </c>
      <c r="G330">
        <v>-0.334715115675289</v>
      </c>
      <c r="H330">
        <v>-1.0061413707572699</v>
      </c>
      <c r="I330" t="e">
        <f>-inf</f>
        <v>#NAME?</v>
      </c>
      <c r="J330">
        <v>110</v>
      </c>
      <c r="K330">
        <v>125</v>
      </c>
      <c r="L330">
        <v>38</v>
      </c>
      <c r="M330">
        <v>14</v>
      </c>
      <c r="N330">
        <v>0.132745431271553</v>
      </c>
      <c r="O330">
        <v>-1.0536978656858</v>
      </c>
      <c r="P330">
        <v>-1.9054903180718701</v>
      </c>
      <c r="Q330">
        <v>0.88135593220338904</v>
      </c>
      <c r="R330">
        <v>0.28813559322033899</v>
      </c>
      <c r="S330" t="e">
        <f t="shared" si="5"/>
        <v>#NAME?</v>
      </c>
    </row>
    <row r="331" spans="1:19" x14ac:dyDescent="0.2">
      <c r="A331" t="s">
        <v>664</v>
      </c>
      <c r="B331" t="s">
        <v>665</v>
      </c>
      <c r="C331">
        <v>58</v>
      </c>
      <c r="D331">
        <v>46</v>
      </c>
      <c r="E331">
        <v>57</v>
      </c>
      <c r="F331">
        <v>10</v>
      </c>
      <c r="G331">
        <v>-2.0411929585834598E-2</v>
      </c>
      <c r="H331">
        <v>-0.50181114766884904</v>
      </c>
      <c r="I331">
        <v>-1.64762516652493</v>
      </c>
      <c r="J331">
        <v>107</v>
      </c>
      <c r="K331">
        <v>135</v>
      </c>
      <c r="L331">
        <v>48</v>
      </c>
      <c r="M331">
        <v>6</v>
      </c>
      <c r="N331">
        <v>0.17817809423151801</v>
      </c>
      <c r="O331">
        <v>-0.94023131745401201</v>
      </c>
      <c r="P331">
        <v>-2.2614581958934501</v>
      </c>
      <c r="Q331">
        <v>0.77966101694915202</v>
      </c>
      <c r="R331">
        <v>0.23728813559322001</v>
      </c>
      <c r="S331">
        <f t="shared" si="5"/>
        <v>-8.0050873665326289E-2</v>
      </c>
    </row>
    <row r="332" spans="1:19" x14ac:dyDescent="0.2">
      <c r="A332" t="s">
        <v>666</v>
      </c>
      <c r="B332" t="s">
        <v>667</v>
      </c>
      <c r="C332">
        <v>203</v>
      </c>
      <c r="D332">
        <v>198</v>
      </c>
      <c r="E332">
        <v>129</v>
      </c>
      <c r="F332">
        <v>20</v>
      </c>
      <c r="G332">
        <v>6.9427384643846596E-2</v>
      </c>
      <c r="H332">
        <v>-0.69116433739236705</v>
      </c>
      <c r="I332">
        <v>-1.8906632152112299</v>
      </c>
      <c r="J332">
        <v>350</v>
      </c>
      <c r="K332">
        <v>514</v>
      </c>
      <c r="L332">
        <v>253</v>
      </c>
      <c r="M332">
        <v>48</v>
      </c>
      <c r="N332">
        <v>0.24412317806672101</v>
      </c>
      <c r="O332">
        <v>-0.73303630031884803</v>
      </c>
      <c r="P332">
        <v>-1.8730524755665801</v>
      </c>
      <c r="Q332">
        <v>0.91525423728813504</v>
      </c>
      <c r="R332">
        <v>0.25423728813559299</v>
      </c>
      <c r="S332">
        <f t="shared" si="5"/>
        <v>-4.6246834454687823E-2</v>
      </c>
    </row>
    <row r="333" spans="1:19" x14ac:dyDescent="0.2">
      <c r="A333" t="s">
        <v>668</v>
      </c>
      <c r="B333" t="s">
        <v>669</v>
      </c>
      <c r="C333">
        <v>133</v>
      </c>
      <c r="D333">
        <v>122</v>
      </c>
      <c r="E333">
        <v>127</v>
      </c>
      <c r="F333">
        <v>15</v>
      </c>
      <c r="G333">
        <v>4.2766422003190703E-2</v>
      </c>
      <c r="H333">
        <v>-0.51430592978953205</v>
      </c>
      <c r="I333">
        <v>-1.8319575548734</v>
      </c>
      <c r="J333">
        <v>206</v>
      </c>
      <c r="K333">
        <v>212</v>
      </c>
      <c r="L333">
        <v>188</v>
      </c>
      <c r="M333">
        <v>13</v>
      </c>
      <c r="N333">
        <v>8.9696743981319799E-2</v>
      </c>
      <c r="O333">
        <v>-0.63179814824986302</v>
      </c>
      <c r="P333">
        <v>-2.2101495366542001</v>
      </c>
      <c r="Q333">
        <v>0.74576271186440601</v>
      </c>
      <c r="R333">
        <v>0.25423728813559299</v>
      </c>
      <c r="S333">
        <f t="shared" si="5"/>
        <v>-0.1194850495011158</v>
      </c>
    </row>
    <row r="334" spans="1:19" x14ac:dyDescent="0.2">
      <c r="A334" t="s">
        <v>670</v>
      </c>
      <c r="B334" t="s">
        <v>671</v>
      </c>
      <c r="C334">
        <v>262</v>
      </c>
      <c r="D334">
        <v>359</v>
      </c>
      <c r="E334">
        <v>210</v>
      </c>
      <c r="F334">
        <v>35</v>
      </c>
      <c r="G334">
        <v>0.217051389554102</v>
      </c>
      <c r="H334">
        <v>-0.59034000636422901</v>
      </c>
      <c r="I334">
        <v>-1.75843041993146</v>
      </c>
      <c r="J334">
        <v>486</v>
      </c>
      <c r="K334">
        <v>796</v>
      </c>
      <c r="L334">
        <v>310</v>
      </c>
      <c r="M334">
        <v>78</v>
      </c>
      <c r="N334">
        <v>0.29150490189709699</v>
      </c>
      <c r="O334">
        <v>-0.78736335257241097</v>
      </c>
      <c r="P334">
        <v>-1.8047673351636999</v>
      </c>
      <c r="Q334">
        <v>0.71186440677966101</v>
      </c>
      <c r="R334">
        <v>0.20338983050847401</v>
      </c>
      <c r="S334">
        <f t="shared" si="5"/>
        <v>1.0152069429907769E-2</v>
      </c>
    </row>
    <row r="335" spans="1:19" x14ac:dyDescent="0.2">
      <c r="A335" t="s">
        <v>672</v>
      </c>
      <c r="B335" t="s">
        <v>673</v>
      </c>
      <c r="C335">
        <v>210</v>
      </c>
      <c r="D335">
        <v>194</v>
      </c>
      <c r="E335">
        <v>124</v>
      </c>
      <c r="F335">
        <v>19</v>
      </c>
      <c r="G335">
        <v>4.5840667491835199E-2</v>
      </c>
      <c r="H335">
        <v>-0.723055619350087</v>
      </c>
      <c r="I335">
        <v>-1.92766286674308</v>
      </c>
      <c r="J335">
        <v>307</v>
      </c>
      <c r="K335">
        <v>237</v>
      </c>
      <c r="L335">
        <v>162</v>
      </c>
      <c r="M335">
        <v>44</v>
      </c>
      <c r="N335">
        <v>-3.5161926045360697E-2</v>
      </c>
      <c r="O335">
        <v>-0.86971213807894598</v>
      </c>
      <c r="P335">
        <v>-1.85391136758289</v>
      </c>
      <c r="Q335">
        <v>0.38983050847457601</v>
      </c>
      <c r="R335">
        <v>0.23728813559322001</v>
      </c>
      <c r="S335">
        <f t="shared" si="5"/>
        <v>-5.1796986776634364E-2</v>
      </c>
    </row>
    <row r="336" spans="1:19" x14ac:dyDescent="0.2">
      <c r="A336" t="s">
        <v>674</v>
      </c>
      <c r="B336" t="s">
        <v>675</v>
      </c>
      <c r="C336">
        <v>184</v>
      </c>
      <c r="D336">
        <v>249</v>
      </c>
      <c r="E336">
        <v>179</v>
      </c>
      <c r="F336">
        <v>30</v>
      </c>
      <c r="G336">
        <v>0.21163975638172799</v>
      </c>
      <c r="H336">
        <v>-0.50622280180804602</v>
      </c>
      <c r="I336">
        <v>-1.67189374125187</v>
      </c>
      <c r="J336">
        <v>271</v>
      </c>
      <c r="K336">
        <v>380</v>
      </c>
      <c r="L336">
        <v>187</v>
      </c>
      <c r="M336">
        <v>37</v>
      </c>
      <c r="N336">
        <v>0.22404240916412599</v>
      </c>
      <c r="O336">
        <v>-0.75321646148229704</v>
      </c>
      <c r="P336">
        <v>-1.8749932353993</v>
      </c>
      <c r="Q336">
        <v>0.54237288135593198</v>
      </c>
      <c r="R336">
        <v>0.322033898305084</v>
      </c>
      <c r="S336">
        <f t="shared" si="5"/>
        <v>1.6323531854627996E-2</v>
      </c>
    </row>
    <row r="337" spans="1:19" x14ac:dyDescent="0.2">
      <c r="A337" t="s">
        <v>676</v>
      </c>
      <c r="B337" t="s">
        <v>677</v>
      </c>
      <c r="C337">
        <v>4</v>
      </c>
      <c r="D337">
        <v>33</v>
      </c>
      <c r="E337">
        <v>21</v>
      </c>
      <c r="F337">
        <v>3</v>
      </c>
      <c r="G337">
        <v>0.99671218084545299</v>
      </c>
      <c r="H337">
        <v>0.22590129362755301</v>
      </c>
      <c r="I337">
        <v>-1.0091359095702901</v>
      </c>
      <c r="J337">
        <v>80</v>
      </c>
      <c r="K337">
        <v>74</v>
      </c>
      <c r="L337">
        <v>37</v>
      </c>
      <c r="M337">
        <v>12</v>
      </c>
      <c r="N337">
        <v>4.3369836160754301E-2</v>
      </c>
      <c r="O337">
        <v>-0.92697704006933801</v>
      </c>
      <c r="P337">
        <v>-1.83413440953621</v>
      </c>
      <c r="Q337">
        <v>0.54237288135593198</v>
      </c>
      <c r="R337">
        <v>0.305084745762711</v>
      </c>
      <c r="S337">
        <f t="shared" si="5"/>
        <v>0.21838096625879905</v>
      </c>
    </row>
    <row r="338" spans="1:19" x14ac:dyDescent="0.2">
      <c r="A338" t="s">
        <v>678</v>
      </c>
      <c r="B338" t="s">
        <v>679</v>
      </c>
      <c r="C338">
        <v>96</v>
      </c>
      <c r="D338">
        <v>83</v>
      </c>
      <c r="E338">
        <v>69</v>
      </c>
      <c r="F338">
        <v>8</v>
      </c>
      <c r="G338">
        <v>1.7065091632033999E-2</v>
      </c>
      <c r="H338">
        <v>-0.63768015208071605</v>
      </c>
      <c r="I338">
        <v>-1.96337841900962</v>
      </c>
      <c r="J338">
        <v>222</v>
      </c>
      <c r="K338">
        <v>244</v>
      </c>
      <c r="L338">
        <v>183</v>
      </c>
      <c r="M338">
        <v>8</v>
      </c>
      <c r="N338">
        <v>0.118264955309812</v>
      </c>
      <c r="O338">
        <v>-0.675990661864599</v>
      </c>
      <c r="P338">
        <v>-2.4534886560505802</v>
      </c>
      <c r="Q338">
        <v>0.45762711864406702</v>
      </c>
      <c r="R338">
        <v>0.22033898305084701</v>
      </c>
      <c r="S338">
        <f t="shared" si="5"/>
        <v>-0.22247388394195861</v>
      </c>
    </row>
    <row r="339" spans="1:19" x14ac:dyDescent="0.2">
      <c r="A339" t="s">
        <v>680</v>
      </c>
      <c r="B339" t="s">
        <v>681</v>
      </c>
      <c r="C339">
        <v>205</v>
      </c>
      <c r="D339">
        <v>223</v>
      </c>
      <c r="E339">
        <v>222</v>
      </c>
      <c r="F339">
        <v>23</v>
      </c>
      <c r="G339">
        <v>0.11680923428793399</v>
      </c>
      <c r="H339">
        <v>-0.45965889638351898</v>
      </c>
      <c r="I339">
        <v>-1.83422319800016</v>
      </c>
      <c r="J339">
        <v>425</v>
      </c>
      <c r="K339">
        <v>359</v>
      </c>
      <c r="L339">
        <v>230</v>
      </c>
      <c r="M339">
        <v>50</v>
      </c>
      <c r="N339">
        <v>3.9336219497294097E-3</v>
      </c>
      <c r="O339">
        <v>-0.85874987117710899</v>
      </c>
      <c r="P339">
        <v>-1.93964459430618</v>
      </c>
      <c r="Q339">
        <v>0.44067796610169402</v>
      </c>
      <c r="R339">
        <v>0.28813559322033899</v>
      </c>
      <c r="S339">
        <f t="shared" si="5"/>
        <v>-4.7782772868738402E-2</v>
      </c>
    </row>
    <row r="340" spans="1:19" x14ac:dyDescent="0.2">
      <c r="A340" t="s">
        <v>682</v>
      </c>
      <c r="B340" t="s">
        <v>683</v>
      </c>
      <c r="C340">
        <v>57</v>
      </c>
      <c r="D340">
        <v>39</v>
      </c>
      <c r="E340">
        <v>47</v>
      </c>
      <c r="F340">
        <v>10</v>
      </c>
      <c r="G340">
        <v>-8.4552016350463693E-2</v>
      </c>
      <c r="H340">
        <v>-0.578035007515177</v>
      </c>
      <c r="I340">
        <v>-1.6400720286344901</v>
      </c>
      <c r="J340">
        <v>67</v>
      </c>
      <c r="K340">
        <v>110</v>
      </c>
      <c r="L340">
        <v>41</v>
      </c>
      <c r="M340">
        <v>31</v>
      </c>
      <c r="N340">
        <v>0.29254598587912001</v>
      </c>
      <c r="O340">
        <v>-0.80537972312548101</v>
      </c>
      <c r="P340">
        <v>-1.34493877745844</v>
      </c>
      <c r="Q340">
        <v>0.47457627118644002</v>
      </c>
      <c r="R340">
        <v>0.27118644067796599</v>
      </c>
      <c r="S340">
        <f t="shared" si="5"/>
        <v>0.16728128946847778</v>
      </c>
    </row>
    <row r="341" spans="1:19" x14ac:dyDescent="0.2">
      <c r="A341" t="s">
        <v>684</v>
      </c>
      <c r="B341" t="s">
        <v>685</v>
      </c>
      <c r="C341">
        <v>132</v>
      </c>
      <c r="D341">
        <v>109</v>
      </c>
      <c r="E341">
        <v>120</v>
      </c>
      <c r="F341">
        <v>15</v>
      </c>
      <c r="G341">
        <v>-2.88920096969783E-3</v>
      </c>
      <c r="H341">
        <v>-0.53565069493662798</v>
      </c>
      <c r="I341">
        <v>-1.82867984511216</v>
      </c>
      <c r="J341">
        <v>261</v>
      </c>
      <c r="K341">
        <v>309</v>
      </c>
      <c r="L341">
        <v>197</v>
      </c>
      <c r="M341">
        <v>34</v>
      </c>
      <c r="N341">
        <v>0.15054607550827501</v>
      </c>
      <c r="O341">
        <v>-0.71426305832107795</v>
      </c>
      <c r="P341">
        <v>-1.8953872588879099</v>
      </c>
      <c r="Q341">
        <v>0.42372881355932202</v>
      </c>
      <c r="R341">
        <v>0.23728813559322001</v>
      </c>
      <c r="S341">
        <f t="shared" si="5"/>
        <v>-3.4346048021298724E-2</v>
      </c>
    </row>
    <row r="342" spans="1:19" x14ac:dyDescent="0.2">
      <c r="A342" t="s">
        <v>686</v>
      </c>
      <c r="B342" t="s">
        <v>687</v>
      </c>
      <c r="C342">
        <v>12</v>
      </c>
      <c r="D342">
        <v>12</v>
      </c>
      <c r="E342">
        <v>6</v>
      </c>
      <c r="F342">
        <v>1</v>
      </c>
      <c r="G342">
        <v>8.0258232295528406E-2</v>
      </c>
      <c r="H342">
        <v>-0.79528800544238398</v>
      </c>
      <c r="I342">
        <v>-1.96337841900962</v>
      </c>
      <c r="J342">
        <v>51</v>
      </c>
      <c r="K342">
        <v>40</v>
      </c>
      <c r="L342">
        <v>27</v>
      </c>
      <c r="M342">
        <v>3</v>
      </c>
      <c r="N342">
        <v>-2.8282081348252198E-2</v>
      </c>
      <c r="O342">
        <v>-0.86829518908333903</v>
      </c>
      <c r="P342">
        <v>-2.2406745899701601</v>
      </c>
      <c r="Q342">
        <v>0.57627118644067798</v>
      </c>
      <c r="R342">
        <v>0.305084745762711</v>
      </c>
      <c r="S342">
        <f t="shared" si="5"/>
        <v>-0.16554959982306233</v>
      </c>
    </row>
    <row r="343" spans="1:19" x14ac:dyDescent="0.2">
      <c r="A343" t="s">
        <v>688</v>
      </c>
      <c r="B343" t="s">
        <v>689</v>
      </c>
      <c r="C343">
        <v>25</v>
      </c>
      <c r="D343">
        <v>16</v>
      </c>
      <c r="E343">
        <v>15</v>
      </c>
      <c r="F343">
        <v>2</v>
      </c>
      <c r="G343">
        <v>-0.113561793720584</v>
      </c>
      <c r="H343">
        <v>-0.71610675939475998</v>
      </c>
      <c r="I343">
        <v>-1.98110718597005</v>
      </c>
      <c r="J343">
        <v>19</v>
      </c>
      <c r="K343">
        <v>46</v>
      </c>
      <c r="L343">
        <v>16</v>
      </c>
      <c r="M343">
        <v>2</v>
      </c>
      <c r="N343">
        <v>0.46123233415046599</v>
      </c>
      <c r="O343">
        <v>-0.66672239544129397</v>
      </c>
      <c r="P343">
        <v>-1.9879492738807401</v>
      </c>
      <c r="Q343">
        <v>0.42372881355932202</v>
      </c>
      <c r="R343">
        <v>0.23728813559322001</v>
      </c>
      <c r="S343">
        <f t="shared" si="5"/>
        <v>-0.10306239104420907</v>
      </c>
    </row>
    <row r="344" spans="1:19" x14ac:dyDescent="0.2">
      <c r="A344" t="s">
        <v>690</v>
      </c>
      <c r="B344" t="s">
        <v>691</v>
      </c>
      <c r="C344">
        <v>86</v>
      </c>
      <c r="D344">
        <v>207</v>
      </c>
      <c r="E344">
        <v>81</v>
      </c>
      <c r="F344">
        <v>16</v>
      </c>
      <c r="G344">
        <v>0.46173012650887801</v>
      </c>
      <c r="H344">
        <v>-0.52027144214332099</v>
      </c>
      <c r="I344">
        <v>-1.61457564154964</v>
      </c>
      <c r="J344">
        <v>263</v>
      </c>
      <c r="K344">
        <v>420</v>
      </c>
      <c r="L344">
        <v>226</v>
      </c>
      <c r="M344">
        <v>16</v>
      </c>
      <c r="N344">
        <v>0.28052164532986401</v>
      </c>
      <c r="O344">
        <v>-0.65793608648674695</v>
      </c>
      <c r="P344">
        <v>-2.2260614344257199</v>
      </c>
      <c r="Q344">
        <v>0.74576271186440601</v>
      </c>
      <c r="R344">
        <v>0.23728813559322001</v>
      </c>
      <c r="S344">
        <f t="shared" si="5"/>
        <v>-6.1051883698468291E-2</v>
      </c>
    </row>
    <row r="345" spans="1:19" x14ac:dyDescent="0.2">
      <c r="A345" t="s">
        <v>692</v>
      </c>
      <c r="B345" t="s">
        <v>693</v>
      </c>
      <c r="C345">
        <v>47</v>
      </c>
      <c r="D345">
        <v>55</v>
      </c>
      <c r="E345">
        <v>22</v>
      </c>
      <c r="F345">
        <v>4</v>
      </c>
      <c r="G345">
        <v>0.148523063854054</v>
      </c>
      <c r="H345">
        <v>-0.82393318689191397</v>
      </c>
      <c r="I345">
        <v>-1.9542350395697501</v>
      </c>
      <c r="J345">
        <v>132</v>
      </c>
      <c r="K345">
        <v>130</v>
      </c>
      <c r="L345">
        <v>58</v>
      </c>
      <c r="M345">
        <v>7</v>
      </c>
      <c r="N345">
        <v>7.0597524522708593E-2</v>
      </c>
      <c r="O345">
        <v>-0.94923471478730304</v>
      </c>
      <c r="P345">
        <v>-2.28570155978348</v>
      </c>
      <c r="Q345">
        <v>0.50847457627118597</v>
      </c>
      <c r="R345">
        <v>0.28813559322033899</v>
      </c>
      <c r="S345">
        <f t="shared" si="5"/>
        <v>-0.17495677927769218</v>
      </c>
    </row>
    <row r="346" spans="1:19" x14ac:dyDescent="0.2">
      <c r="A346" t="s">
        <v>694</v>
      </c>
      <c r="B346" t="s">
        <v>695</v>
      </c>
      <c r="C346">
        <v>165</v>
      </c>
      <c r="D346">
        <v>84</v>
      </c>
      <c r="E346">
        <v>90</v>
      </c>
      <c r="F346">
        <v>9</v>
      </c>
      <c r="G346">
        <v>-0.21294642585649601</v>
      </c>
      <c r="H346">
        <v>-0.75749944455298501</v>
      </c>
      <c r="I346">
        <v>-2.1474386077365799</v>
      </c>
      <c r="J346">
        <v>260</v>
      </c>
      <c r="K346">
        <v>219</v>
      </c>
      <c r="L346">
        <v>273</v>
      </c>
      <c r="M346">
        <v>39</v>
      </c>
      <c r="N346">
        <v>2.6988702910221798E-3</v>
      </c>
      <c r="O346">
        <v>-0.57089947807445196</v>
      </c>
      <c r="P346">
        <v>-1.83413440953621</v>
      </c>
      <c r="Q346">
        <v>0.55932203389830504</v>
      </c>
      <c r="R346">
        <v>0.22033898305084701</v>
      </c>
      <c r="S346">
        <f t="shared" si="5"/>
        <v>-0.10988665232872605</v>
      </c>
    </row>
    <row r="347" spans="1:19" x14ac:dyDescent="0.2">
      <c r="A347" t="s">
        <v>696</v>
      </c>
      <c r="B347" t="e">
        <f>-SLPDATALFDFETENDDEGDLPFGEGDVIYLITRIDDWYRGRVACGKQGMFPANYVNGRCD</f>
        <v>#NAME?</v>
      </c>
      <c r="C347">
        <v>172</v>
      </c>
      <c r="D347">
        <v>257</v>
      </c>
      <c r="E347">
        <v>167</v>
      </c>
      <c r="F347">
        <v>24</v>
      </c>
      <c r="G347">
        <v>0.25466290871927399</v>
      </c>
      <c r="H347">
        <v>-0.50706998553836902</v>
      </c>
      <c r="I347">
        <v>-1.7395143781579401</v>
      </c>
      <c r="J347">
        <v>386</v>
      </c>
      <c r="K347">
        <v>699</v>
      </c>
      <c r="L347">
        <v>268</v>
      </c>
      <c r="M347">
        <v>45</v>
      </c>
      <c r="N347">
        <v>0.33511797449564801</v>
      </c>
      <c r="O347">
        <v>-0.75054128778735596</v>
      </c>
      <c r="P347">
        <v>-1.9436004594883001</v>
      </c>
      <c r="Q347">
        <v>0.57627118644067798</v>
      </c>
      <c r="R347">
        <v>0.20338983050847401</v>
      </c>
      <c r="S347">
        <f t="shared" si="5"/>
        <v>-2.1528449315218537E-2</v>
      </c>
    </row>
    <row r="348" spans="1:19" x14ac:dyDescent="0.2">
      <c r="A348" t="s">
        <v>697</v>
      </c>
      <c r="B348" t="s">
        <v>698</v>
      </c>
      <c r="C348">
        <v>105</v>
      </c>
      <c r="D348">
        <v>49</v>
      </c>
      <c r="E348">
        <v>68</v>
      </c>
      <c r="F348">
        <v>17</v>
      </c>
      <c r="G348">
        <v>-0.25073498674589501</v>
      </c>
      <c r="H348">
        <v>-0.68293839614210505</v>
      </c>
      <c r="I348">
        <v>-1.6749375506536599</v>
      </c>
      <c r="J348">
        <v>102</v>
      </c>
      <c r="K348">
        <v>115</v>
      </c>
      <c r="L348">
        <v>57</v>
      </c>
      <c r="M348">
        <v>9</v>
      </c>
      <c r="N348">
        <v>0.129325772013415</v>
      </c>
      <c r="O348">
        <v>-0.84481409323381595</v>
      </c>
      <c r="P348">
        <v>-2.0645833309144801</v>
      </c>
      <c r="Q348">
        <v>0.49152542372881303</v>
      </c>
      <c r="R348">
        <v>0.27118644067796599</v>
      </c>
      <c r="S348">
        <f t="shared" si="5"/>
        <v>-3.5266503893778056E-2</v>
      </c>
    </row>
    <row r="349" spans="1:19" x14ac:dyDescent="0.2">
      <c r="A349" t="s">
        <v>699</v>
      </c>
      <c r="B349" t="s">
        <v>700</v>
      </c>
      <c r="C349">
        <v>394</v>
      </c>
      <c r="D349">
        <v>510</v>
      </c>
      <c r="E349">
        <v>310</v>
      </c>
      <c r="F349">
        <v>55</v>
      </c>
      <c r="G349">
        <v>0.19233218656789</v>
      </c>
      <c r="H349">
        <v>-0.59839253776970502</v>
      </c>
      <c r="I349">
        <v>-1.73933070529332</v>
      </c>
      <c r="J349">
        <v>588</v>
      </c>
      <c r="K349">
        <v>874</v>
      </c>
      <c r="L349">
        <v>523</v>
      </c>
      <c r="M349">
        <v>90</v>
      </c>
      <c r="N349">
        <v>0.24936220997998601</v>
      </c>
      <c r="O349">
        <v>-0.64296441435325402</v>
      </c>
      <c r="P349">
        <v>-1.8253604852287</v>
      </c>
      <c r="Q349">
        <v>0.47457627118644002</v>
      </c>
      <c r="R349">
        <v>0.305084745762711</v>
      </c>
      <c r="S349">
        <f t="shared" si="5"/>
        <v>1.0151779312591832E-2</v>
      </c>
    </row>
    <row r="350" spans="1:19" x14ac:dyDescent="0.2">
      <c r="A350" t="s">
        <v>701</v>
      </c>
      <c r="B350" t="s">
        <v>702</v>
      </c>
      <c r="C350">
        <v>95</v>
      </c>
      <c r="D350">
        <v>103</v>
      </c>
      <c r="E350">
        <v>107</v>
      </c>
      <c r="F350">
        <v>21</v>
      </c>
      <c r="G350">
        <v>0.11537185171185201</v>
      </c>
      <c r="H350">
        <v>-0.442597837382041</v>
      </c>
      <c r="I350">
        <v>-1.53970148351692</v>
      </c>
      <c r="J350">
        <v>197</v>
      </c>
      <c r="K350">
        <v>191</v>
      </c>
      <c r="L350">
        <v>167</v>
      </c>
      <c r="M350">
        <v>25</v>
      </c>
      <c r="N350">
        <v>6.3795244507856397E-2</v>
      </c>
      <c r="O350">
        <v>-0.66383853215840005</v>
      </c>
      <c r="P350">
        <v>-1.9067518860814401</v>
      </c>
      <c r="Q350">
        <v>0.55932203389830504</v>
      </c>
      <c r="R350">
        <v>0.23728813559322001</v>
      </c>
      <c r="S350">
        <f t="shared" si="5"/>
        <v>4.595066653667694E-2</v>
      </c>
    </row>
    <row r="351" spans="1:19" x14ac:dyDescent="0.2">
      <c r="A351" t="s">
        <v>703</v>
      </c>
      <c r="B351" t="s">
        <v>704</v>
      </c>
      <c r="C351">
        <v>416</v>
      </c>
      <c r="D351">
        <v>389</v>
      </c>
      <c r="E351">
        <v>192</v>
      </c>
      <c r="F351">
        <v>39</v>
      </c>
      <c r="G351">
        <v>5.1114502994493299E-2</v>
      </c>
      <c r="H351">
        <v>-0.83005011170159604</v>
      </c>
      <c r="I351">
        <v>-1.9122258965622401</v>
      </c>
      <c r="J351">
        <v>630</v>
      </c>
      <c r="K351">
        <v>627</v>
      </c>
      <c r="L351">
        <v>425</v>
      </c>
      <c r="M351">
        <v>88</v>
      </c>
      <c r="N351">
        <v>7.51550947988565E-2</v>
      </c>
      <c r="O351">
        <v>-0.76304039654765998</v>
      </c>
      <c r="P351">
        <v>-1.8650835458952999</v>
      </c>
      <c r="Q351">
        <v>0.49152542372881303</v>
      </c>
      <c r="R351">
        <v>0.27118644067796599</v>
      </c>
      <c r="S351">
        <f t="shared" si="5"/>
        <v>-5.033359569311207E-2</v>
      </c>
    </row>
    <row r="352" spans="1:19" x14ac:dyDescent="0.2">
      <c r="A352" t="s">
        <v>705</v>
      </c>
      <c r="B352" t="s">
        <v>706</v>
      </c>
      <c r="C352">
        <v>61</v>
      </c>
      <c r="D352">
        <v>85</v>
      </c>
      <c r="E352">
        <v>30</v>
      </c>
      <c r="F352">
        <v>6</v>
      </c>
      <c r="G352">
        <v>0.22434732299905399</v>
      </c>
      <c r="H352">
        <v>-0.80246659006950805</v>
      </c>
      <c r="I352">
        <v>-1.8913757575891199</v>
      </c>
      <c r="J352">
        <v>74</v>
      </c>
      <c r="K352">
        <v>121</v>
      </c>
      <c r="L352">
        <v>61</v>
      </c>
      <c r="M352">
        <v>18</v>
      </c>
      <c r="N352">
        <v>0.29078175400719503</v>
      </c>
      <c r="O352">
        <v>-0.675990661864599</v>
      </c>
      <c r="P352">
        <v>-1.62418488321956</v>
      </c>
      <c r="Q352">
        <v>0.52542372881355903</v>
      </c>
      <c r="R352">
        <v>0.23728813559322001</v>
      </c>
      <c r="S352">
        <f t="shared" si="5"/>
        <v>2.0115693222953673E-2</v>
      </c>
    </row>
    <row r="353" spans="1:19" x14ac:dyDescent="0.2">
      <c r="A353" t="s">
        <v>707</v>
      </c>
      <c r="B353" t="s">
        <v>708</v>
      </c>
      <c r="C353">
        <v>155</v>
      </c>
      <c r="D353">
        <v>189</v>
      </c>
      <c r="E353">
        <v>106</v>
      </c>
      <c r="F353">
        <v>29</v>
      </c>
      <c r="G353">
        <v>0.16638833829848099</v>
      </c>
      <c r="H353">
        <v>-0.65928384268392404</v>
      </c>
      <c r="I353">
        <v>-1.6121308732333299</v>
      </c>
      <c r="J353">
        <v>388</v>
      </c>
      <c r="K353">
        <v>444</v>
      </c>
      <c r="L353">
        <v>219</v>
      </c>
      <c r="M353">
        <v>27</v>
      </c>
      <c r="N353">
        <v>0.135779347942134</v>
      </c>
      <c r="O353">
        <v>-0.840476387898479</v>
      </c>
      <c r="P353">
        <v>-2.1676936300271099</v>
      </c>
      <c r="Q353">
        <v>0.47457627118644002</v>
      </c>
      <c r="R353">
        <v>0.20338983050847401</v>
      </c>
      <c r="S353">
        <f t="shared" si="5"/>
        <v>-4.4734419440045886E-2</v>
      </c>
    </row>
    <row r="354" spans="1:19" x14ac:dyDescent="0.2">
      <c r="A354" t="s">
        <v>709</v>
      </c>
      <c r="B354" t="s">
        <v>710</v>
      </c>
      <c r="C354">
        <v>184</v>
      </c>
      <c r="D354">
        <v>268</v>
      </c>
      <c r="E354">
        <v>124</v>
      </c>
      <c r="F354">
        <v>36</v>
      </c>
      <c r="G354">
        <v>0.24357520331478</v>
      </c>
      <c r="H354">
        <v>-0.66565414762570496</v>
      </c>
      <c r="I354">
        <v>-1.59271249520424</v>
      </c>
      <c r="J354">
        <v>349</v>
      </c>
      <c r="K354">
        <v>512</v>
      </c>
      <c r="L354">
        <v>272</v>
      </c>
      <c r="M354">
        <v>68</v>
      </c>
      <c r="N354">
        <v>0.243672637438372</v>
      </c>
      <c r="O354">
        <v>-0.70034530006937101</v>
      </c>
      <c r="P354">
        <v>-1.72054218284483</v>
      </c>
      <c r="Q354">
        <v>0.81355932203389802</v>
      </c>
      <c r="R354">
        <v>0.22033898305084701</v>
      </c>
      <c r="S354">
        <f t="shared" si="5"/>
        <v>8.0471221912014612E-2</v>
      </c>
    </row>
    <row r="355" spans="1:19" x14ac:dyDescent="0.2">
      <c r="A355" t="s">
        <v>711</v>
      </c>
      <c r="B355" t="s">
        <v>712</v>
      </c>
      <c r="C355">
        <v>84</v>
      </c>
      <c r="D355">
        <v>65</v>
      </c>
      <c r="E355">
        <v>52</v>
      </c>
      <c r="F355">
        <v>6</v>
      </c>
      <c r="G355">
        <v>-3.1107697123497601E-2</v>
      </c>
      <c r="H355">
        <v>-0.70253395220548598</v>
      </c>
      <c r="I355">
        <v>-2.0303252086402299</v>
      </c>
      <c r="J355">
        <v>248</v>
      </c>
      <c r="K355">
        <v>253</v>
      </c>
      <c r="L355">
        <v>158</v>
      </c>
      <c r="M355">
        <v>24</v>
      </c>
      <c r="N355">
        <v>8.58969437713233E-2</v>
      </c>
      <c r="O355">
        <v>-0.787883371016184</v>
      </c>
      <c r="P355">
        <v>-2.0244661077065</v>
      </c>
      <c r="Q355">
        <v>0.52542372881355903</v>
      </c>
      <c r="R355">
        <v>0.22033898305084701</v>
      </c>
      <c r="S355">
        <f t="shared" si="5"/>
        <v>-0.12702370862778808</v>
      </c>
    </row>
    <row r="356" spans="1:19" x14ac:dyDescent="0.2">
      <c r="A356" t="s">
        <v>713</v>
      </c>
      <c r="B356" t="s">
        <v>714</v>
      </c>
      <c r="C356">
        <v>24</v>
      </c>
      <c r="D356">
        <v>8</v>
      </c>
      <c r="E356">
        <v>28</v>
      </c>
      <c r="F356">
        <v>7</v>
      </c>
      <c r="G356">
        <v>-0.39686302242413402</v>
      </c>
      <c r="H356">
        <v>-0.42731122014778999</v>
      </c>
      <c r="I356">
        <v>-1.4193103746593401</v>
      </c>
      <c r="J356">
        <v>68</v>
      </c>
      <c r="K356">
        <v>108</v>
      </c>
      <c r="L356">
        <v>68</v>
      </c>
      <c r="M356">
        <v>4</v>
      </c>
      <c r="N356">
        <v>0.27814294620243502</v>
      </c>
      <c r="O356">
        <v>-0.59208877714439001</v>
      </c>
      <c r="P356">
        <v>-2.2406745899701601</v>
      </c>
      <c r="Q356">
        <v>0.38983050847457601</v>
      </c>
      <c r="R356">
        <v>0.169491525423728</v>
      </c>
      <c r="S356">
        <f t="shared" si="5"/>
        <v>-8.6493995897255621E-3</v>
      </c>
    </row>
    <row r="357" spans="1:19" x14ac:dyDescent="0.2">
      <c r="A357" t="s">
        <v>715</v>
      </c>
      <c r="B357" t="e">
        <f>-KHQRFIVVYNYKAENDDDMELYLTKGAVLWIIRPRDYWNEGWKADRTVGIFPHAHVTRRCC</f>
        <v>#NAME?</v>
      </c>
      <c r="C357">
        <v>134</v>
      </c>
      <c r="D357">
        <v>117</v>
      </c>
      <c r="E357">
        <v>78</v>
      </c>
      <c r="F357">
        <v>8</v>
      </c>
      <c r="G357">
        <v>2.1339295676882399E-2</v>
      </c>
      <c r="H357">
        <v>-0.72926820545272997</v>
      </c>
      <c r="I357">
        <v>-2.1082119843348601</v>
      </c>
      <c r="J357">
        <v>336</v>
      </c>
      <c r="K357">
        <v>238</v>
      </c>
      <c r="L357">
        <v>118</v>
      </c>
      <c r="M357">
        <v>18</v>
      </c>
      <c r="N357">
        <v>-7.25342169116103E-2</v>
      </c>
      <c r="O357">
        <v>-1.0465460472281001</v>
      </c>
      <c r="P357">
        <v>-2.2812924408784299</v>
      </c>
      <c r="Q357">
        <v>0.35593220338983</v>
      </c>
      <c r="R357">
        <v>0.169491525423728</v>
      </c>
      <c r="S357">
        <f t="shared" si="5"/>
        <v>-0.21818180909255741</v>
      </c>
    </row>
    <row r="358" spans="1:19" x14ac:dyDescent="0.2">
      <c r="A358" t="s">
        <v>716</v>
      </c>
      <c r="B358" t="s">
        <v>717</v>
      </c>
      <c r="C358">
        <v>236</v>
      </c>
      <c r="D358">
        <v>294</v>
      </c>
      <c r="E358">
        <v>195</v>
      </c>
      <c r="F358">
        <v>21</v>
      </c>
      <c r="G358">
        <v>0.175693559737579</v>
      </c>
      <c r="H358">
        <v>-0.57713540138599195</v>
      </c>
      <c r="I358">
        <v>-1.9348898811981801</v>
      </c>
      <c r="J358">
        <v>472</v>
      </c>
      <c r="K358">
        <v>469</v>
      </c>
      <c r="L358">
        <v>251</v>
      </c>
      <c r="M358">
        <v>64</v>
      </c>
      <c r="N358">
        <v>7.4458947502717199E-2</v>
      </c>
      <c r="O358">
        <v>-0.86635705429744003</v>
      </c>
      <c r="P358">
        <v>-1.87798769324209</v>
      </c>
      <c r="Q358">
        <v>0.50847457627118597</v>
      </c>
      <c r="R358">
        <v>0.28813559322033899</v>
      </c>
      <c r="S358">
        <f t="shared" si="5"/>
        <v>-6.0321161453941834E-2</v>
      </c>
    </row>
    <row r="359" spans="1:19" x14ac:dyDescent="0.2">
      <c r="A359" t="s">
        <v>718</v>
      </c>
      <c r="B359" t="s">
        <v>719</v>
      </c>
      <c r="C359">
        <v>231</v>
      </c>
      <c r="D359">
        <v>191</v>
      </c>
      <c r="E359">
        <v>116</v>
      </c>
      <c r="F359">
        <v>17</v>
      </c>
      <c r="G359">
        <v>-2.3203803488882901E-3</v>
      </c>
      <c r="H359">
        <v>-0.79341200044362903</v>
      </c>
      <c r="I359">
        <v>-2.0173602314758599</v>
      </c>
      <c r="J359">
        <v>459</v>
      </c>
      <c r="K359">
        <v>415</v>
      </c>
      <c r="L359">
        <v>231</v>
      </c>
      <c r="M359">
        <v>54</v>
      </c>
      <c r="N359">
        <v>3.3463514596553202E-2</v>
      </c>
      <c r="O359">
        <v>-0.89028948278950704</v>
      </c>
      <c r="P359">
        <v>-1.93964459430618</v>
      </c>
      <c r="Q359">
        <v>0.55932203389830504</v>
      </c>
      <c r="R359">
        <v>0.22033898305084701</v>
      </c>
      <c r="S359">
        <f t="shared" si="5"/>
        <v>-0.10059645586456793</v>
      </c>
    </row>
    <row r="360" spans="1:19" x14ac:dyDescent="0.2">
      <c r="A360" t="s">
        <v>720</v>
      </c>
      <c r="B360" t="s">
        <v>721</v>
      </c>
      <c r="C360">
        <v>228</v>
      </c>
      <c r="D360">
        <v>256</v>
      </c>
      <c r="E360">
        <v>140</v>
      </c>
      <c r="F360">
        <v>20</v>
      </c>
      <c r="G360">
        <v>0.13056335060692401</v>
      </c>
      <c r="H360">
        <v>-0.70606482110061897</v>
      </c>
      <c r="I360">
        <v>-1.94110202429847</v>
      </c>
      <c r="J360">
        <v>250</v>
      </c>
      <c r="K360">
        <v>485</v>
      </c>
      <c r="L360">
        <v>165</v>
      </c>
      <c r="M360">
        <v>37</v>
      </c>
      <c r="N360">
        <v>0.365029833351947</v>
      </c>
      <c r="O360">
        <v>-0.77254484160252102</v>
      </c>
      <c r="P360">
        <v>-1.8399639531969301</v>
      </c>
      <c r="Q360">
        <v>0.49152542372881303</v>
      </c>
      <c r="R360">
        <v>0.25423728813559299</v>
      </c>
      <c r="S360">
        <f t="shared" si="5"/>
        <v>-5.1941911547142589E-2</v>
      </c>
    </row>
    <row r="361" spans="1:19" x14ac:dyDescent="0.2">
      <c r="A361" t="s">
        <v>722</v>
      </c>
      <c r="B361" t="s">
        <v>723</v>
      </c>
      <c r="C361">
        <v>94</v>
      </c>
      <c r="D361">
        <v>91</v>
      </c>
      <c r="E361">
        <v>29</v>
      </c>
      <c r="F361">
        <v>4</v>
      </c>
      <c r="G361">
        <v>6.6171771016923397E-2</v>
      </c>
      <c r="H361">
        <v>-1.00498786547914</v>
      </c>
      <c r="I361">
        <v>-2.2552650352337298</v>
      </c>
      <c r="J361">
        <v>137</v>
      </c>
      <c r="K361">
        <v>103</v>
      </c>
      <c r="L361">
        <v>42</v>
      </c>
      <c r="M361">
        <v>10</v>
      </c>
      <c r="N361">
        <v>-4.6655239029512803E-2</v>
      </c>
      <c r="O361">
        <v>-1.10556005390289</v>
      </c>
      <c r="P361">
        <v>-2.1469462357482998</v>
      </c>
      <c r="Q361">
        <v>0.49152542372881303</v>
      </c>
      <c r="R361">
        <v>0.27118644067796599</v>
      </c>
      <c r="S361">
        <f t="shared" si="5"/>
        <v>-0.22465405607879557</v>
      </c>
    </row>
    <row r="362" spans="1:19" x14ac:dyDescent="0.2">
      <c r="A362" t="s">
        <v>724</v>
      </c>
      <c r="B362" t="s">
        <v>725</v>
      </c>
      <c r="C362">
        <v>32</v>
      </c>
      <c r="D362">
        <v>33</v>
      </c>
      <c r="E362">
        <v>35</v>
      </c>
      <c r="F362">
        <v>1</v>
      </c>
      <c r="G362">
        <v>9.3622193853509894E-2</v>
      </c>
      <c r="H362">
        <v>-0.45533994374803299</v>
      </c>
      <c r="I362">
        <v>-2.3893471512818998</v>
      </c>
      <c r="J362">
        <v>77</v>
      </c>
      <c r="K362">
        <v>51</v>
      </c>
      <c r="L362">
        <v>41</v>
      </c>
      <c r="M362">
        <v>3</v>
      </c>
      <c r="N362">
        <v>-0.101692445652823</v>
      </c>
      <c r="O362">
        <v>-0.86579564559713595</v>
      </c>
      <c r="P362">
        <v>-2.4195951390447101</v>
      </c>
      <c r="Q362">
        <v>0.38983050847457601</v>
      </c>
      <c r="R362">
        <v>0.152542372881355</v>
      </c>
      <c r="S362">
        <f t="shared" si="5"/>
        <v>-0.33625023954173572</v>
      </c>
    </row>
    <row r="363" spans="1:19" x14ac:dyDescent="0.2">
      <c r="A363" t="s">
        <v>726</v>
      </c>
      <c r="B363" t="s">
        <v>727</v>
      </c>
      <c r="C363">
        <v>135</v>
      </c>
      <c r="D363">
        <v>211</v>
      </c>
      <c r="E363">
        <v>156</v>
      </c>
      <c r="F363">
        <v>9</v>
      </c>
      <c r="G363">
        <v>0.27420691909821499</v>
      </c>
      <c r="H363">
        <v>-0.43146717991894801</v>
      </c>
      <c r="I363">
        <v>-2.0602884320176802</v>
      </c>
      <c r="J363">
        <v>370</v>
      </c>
      <c r="K363">
        <v>376</v>
      </c>
      <c r="L363">
        <v>286</v>
      </c>
      <c r="M363">
        <v>21</v>
      </c>
      <c r="N363">
        <v>8.4214224282387798E-2</v>
      </c>
      <c r="O363">
        <v>-0.70392446808234199</v>
      </c>
      <c r="P363">
        <v>-2.2562080979249601</v>
      </c>
      <c r="Q363">
        <v>0.45762711864406702</v>
      </c>
      <c r="R363">
        <v>0.23728813559322001</v>
      </c>
      <c r="S363">
        <f t="shared" si="5"/>
        <v>-0.19765179972734126</v>
      </c>
    </row>
    <row r="364" spans="1:19" x14ac:dyDescent="0.2">
      <c r="A364" t="s">
        <v>728</v>
      </c>
      <c r="B364" t="s">
        <v>729</v>
      </c>
      <c r="C364">
        <v>333</v>
      </c>
      <c r="D364">
        <v>343</v>
      </c>
      <c r="E364">
        <v>241</v>
      </c>
      <c r="F364">
        <v>32</v>
      </c>
      <c r="G364">
        <v>9.3108118831979003E-2</v>
      </c>
      <c r="H364">
        <v>-0.63468520070985501</v>
      </c>
      <c r="I364">
        <v>-1.9014914281484101</v>
      </c>
      <c r="J364">
        <v>414</v>
      </c>
      <c r="K364">
        <v>725</v>
      </c>
      <c r="L364">
        <v>394</v>
      </c>
      <c r="M364">
        <v>87</v>
      </c>
      <c r="N364">
        <v>0.32056576887181598</v>
      </c>
      <c r="O364">
        <v>-0.61359289643971504</v>
      </c>
      <c r="P364">
        <v>-1.68770675709417</v>
      </c>
      <c r="Q364">
        <v>0.76271186440677896</v>
      </c>
      <c r="R364">
        <v>0.22033898305084701</v>
      </c>
      <c r="S364">
        <f t="shared" si="5"/>
        <v>2.0743864619176405E-4</v>
      </c>
    </row>
    <row r="365" spans="1:19" x14ac:dyDescent="0.2">
      <c r="A365" t="s">
        <v>730</v>
      </c>
      <c r="B365" t="s">
        <v>731</v>
      </c>
      <c r="C365">
        <v>413</v>
      </c>
      <c r="D365">
        <v>604</v>
      </c>
      <c r="E365">
        <v>426</v>
      </c>
      <c r="F365">
        <v>51</v>
      </c>
      <c r="G365">
        <v>0.24534511926025901</v>
      </c>
      <c r="H365">
        <v>-0.48079846233208501</v>
      </c>
      <c r="I365">
        <v>-1.79257704852046</v>
      </c>
      <c r="J365">
        <v>795</v>
      </c>
      <c r="K365">
        <v>1137</v>
      </c>
      <c r="L365">
        <v>587</v>
      </c>
      <c r="M365">
        <v>93</v>
      </c>
      <c r="N365">
        <v>0.232621439452986</v>
      </c>
      <c r="O365">
        <v>-0.72381780455324596</v>
      </c>
      <c r="P365">
        <v>-1.9421098486944199</v>
      </c>
      <c r="Q365">
        <v>0.61016949152542299</v>
      </c>
      <c r="R365">
        <v>0.25423728813559299</v>
      </c>
      <c r="S365">
        <f t="shared" si="5"/>
        <v>-3.6432129342917841E-2</v>
      </c>
    </row>
    <row r="366" spans="1:19" x14ac:dyDescent="0.2">
      <c r="A366" t="s">
        <v>732</v>
      </c>
      <c r="B366" t="s">
        <v>733</v>
      </c>
      <c r="C366">
        <v>344</v>
      </c>
      <c r="D366">
        <v>405</v>
      </c>
      <c r="E366">
        <v>253</v>
      </c>
      <c r="F366">
        <v>49</v>
      </c>
      <c r="G366">
        <v>0.15115481293866601</v>
      </c>
      <c r="H366">
        <v>-0.62769593117411504</v>
      </c>
      <c r="I366">
        <v>-1.7305595355050101</v>
      </c>
      <c r="J366">
        <v>546</v>
      </c>
      <c r="K366">
        <v>1004</v>
      </c>
      <c r="L366">
        <v>432</v>
      </c>
      <c r="M366">
        <v>176</v>
      </c>
      <c r="N366">
        <v>0.34176917352598501</v>
      </c>
      <c r="O366">
        <v>-0.69379767303421502</v>
      </c>
      <c r="P366">
        <v>-1.50190564348248</v>
      </c>
      <c r="Q366">
        <v>0.71186440677966101</v>
      </c>
      <c r="R366">
        <v>0.22033898305084701</v>
      </c>
      <c r="S366">
        <f t="shared" si="5"/>
        <v>9.9200122331366186E-2</v>
      </c>
    </row>
    <row r="367" spans="1:19" x14ac:dyDescent="0.2">
      <c r="A367" t="s">
        <v>734</v>
      </c>
      <c r="B367" t="s">
        <v>735</v>
      </c>
      <c r="C367">
        <v>380</v>
      </c>
      <c r="D367">
        <v>429</v>
      </c>
      <c r="E367">
        <v>325</v>
      </c>
      <c r="F367">
        <v>47</v>
      </c>
      <c r="G367">
        <v>0.13293192786344199</v>
      </c>
      <c r="H367">
        <v>-0.56215824541633896</v>
      </c>
      <c r="I367">
        <v>-1.7918829116430901</v>
      </c>
      <c r="J367">
        <v>555</v>
      </c>
      <c r="K367">
        <v>890</v>
      </c>
      <c r="L367">
        <v>456</v>
      </c>
      <c r="M367">
        <v>92</v>
      </c>
      <c r="N367">
        <v>0.282325126943958</v>
      </c>
      <c r="O367">
        <v>-0.67741691760263101</v>
      </c>
      <c r="P367">
        <v>-1.7907308243690101</v>
      </c>
      <c r="Q367">
        <v>0.71186440677966101</v>
      </c>
      <c r="R367">
        <v>0.23728813559322001</v>
      </c>
      <c r="S367">
        <f t="shared" si="5"/>
        <v>4.2594628571952717E-3</v>
      </c>
    </row>
    <row r="368" spans="1:19" x14ac:dyDescent="0.2">
      <c r="A368" t="s">
        <v>736</v>
      </c>
      <c r="B368" t="s">
        <v>737</v>
      </c>
      <c r="C368">
        <v>202</v>
      </c>
      <c r="D368">
        <v>270</v>
      </c>
      <c r="E368">
        <v>141</v>
      </c>
      <c r="F368">
        <v>25</v>
      </c>
      <c r="G368">
        <v>0.20627062700789101</v>
      </c>
      <c r="H368">
        <v>-0.65039026656964705</v>
      </c>
      <c r="I368">
        <v>-1.7916085337365799</v>
      </c>
      <c r="J368">
        <v>321</v>
      </c>
      <c r="K368">
        <v>421</v>
      </c>
      <c r="L368">
        <v>290</v>
      </c>
      <c r="M368">
        <v>46</v>
      </c>
      <c r="N368">
        <v>0.19500516685251701</v>
      </c>
      <c r="O368">
        <v>-0.63619581165030603</v>
      </c>
      <c r="P368">
        <v>-1.85397286931519</v>
      </c>
      <c r="Q368">
        <v>0.677966101694915</v>
      </c>
      <c r="R368">
        <v>0.23728813559322001</v>
      </c>
      <c r="S368">
        <f t="shared" si="5"/>
        <v>-1.2577624404003592E-2</v>
      </c>
    </row>
    <row r="369" spans="1:19" x14ac:dyDescent="0.2">
      <c r="A369" t="s">
        <v>738</v>
      </c>
      <c r="B369" t="s">
        <v>739</v>
      </c>
      <c r="C369">
        <v>377</v>
      </c>
      <c r="D369">
        <v>490</v>
      </c>
      <c r="E369">
        <v>307</v>
      </c>
      <c r="F369">
        <v>167</v>
      </c>
      <c r="G369">
        <v>0.19411296211824899</v>
      </c>
      <c r="H369">
        <v>-0.58346098450700901</v>
      </c>
      <c r="I369">
        <v>-1.2378220520201999</v>
      </c>
      <c r="J369">
        <v>596</v>
      </c>
      <c r="K369">
        <v>802</v>
      </c>
      <c r="L369">
        <v>441</v>
      </c>
      <c r="M369">
        <v>90</v>
      </c>
      <c r="N369">
        <v>0.20615621196564801</v>
      </c>
      <c r="O369">
        <v>-0.72289644741678805</v>
      </c>
      <c r="P369">
        <v>-1.8312294188928</v>
      </c>
      <c r="Q369">
        <v>0.62711864406779605</v>
      </c>
      <c r="R369">
        <v>0.23728813559322001</v>
      </c>
      <c r="S369">
        <f t="shared" si="5"/>
        <v>0.15320871321284249</v>
      </c>
    </row>
    <row r="370" spans="1:19" x14ac:dyDescent="0.2">
      <c r="A370" t="s">
        <v>740</v>
      </c>
      <c r="B370" t="s">
        <v>741</v>
      </c>
      <c r="C370">
        <v>23</v>
      </c>
      <c r="D370">
        <v>70</v>
      </c>
      <c r="E370">
        <v>45</v>
      </c>
      <c r="F370">
        <v>4</v>
      </c>
      <c r="G370">
        <v>0.56362843629219195</v>
      </c>
      <c r="H370">
        <v>-0.20277333202065201</v>
      </c>
      <c r="I370">
        <v>-1.6438650176516201</v>
      </c>
      <c r="J370">
        <v>323</v>
      </c>
      <c r="K370">
        <v>575</v>
      </c>
      <c r="L370">
        <v>230</v>
      </c>
      <c r="M370">
        <v>69</v>
      </c>
      <c r="N370">
        <v>0.32769342578024901</v>
      </c>
      <c r="O370">
        <v>-0.73956346345790003</v>
      </c>
      <c r="P370">
        <v>-1.68057910018574</v>
      </c>
      <c r="Q370">
        <v>0.74576271186440601</v>
      </c>
      <c r="R370">
        <v>0.20338983050847401</v>
      </c>
      <c r="S370">
        <f t="shared" si="5"/>
        <v>7.6409154233070348E-2</v>
      </c>
    </row>
    <row r="371" spans="1:19" x14ac:dyDescent="0.2">
      <c r="A371" t="s">
        <v>742</v>
      </c>
      <c r="B371" t="s">
        <v>743</v>
      </c>
      <c r="C371">
        <v>194</v>
      </c>
      <c r="D371">
        <v>242</v>
      </c>
      <c r="E371">
        <v>123</v>
      </c>
      <c r="F371">
        <v>14</v>
      </c>
      <c r="G371">
        <v>0.176271868345733</v>
      </c>
      <c r="H371">
        <v>-0.69215462826923102</v>
      </c>
      <c r="I371">
        <v>-2.02587086721398</v>
      </c>
      <c r="J371">
        <v>411</v>
      </c>
      <c r="K371">
        <v>542</v>
      </c>
      <c r="L371">
        <v>216</v>
      </c>
      <c r="M371">
        <v>52</v>
      </c>
      <c r="N371">
        <v>0.19738556808403901</v>
      </c>
      <c r="O371">
        <v>-0.87147684786952795</v>
      </c>
      <c r="P371">
        <v>-1.9080641468331601</v>
      </c>
      <c r="Q371">
        <v>0.57627118644067798</v>
      </c>
      <c r="R371">
        <v>0.23728813559322001</v>
      </c>
      <c r="S371">
        <f t="shared" si="5"/>
        <v>-9.4603528556424413E-2</v>
      </c>
    </row>
    <row r="372" spans="1:19" x14ac:dyDescent="0.2">
      <c r="A372" t="s">
        <v>744</v>
      </c>
      <c r="B372" t="s">
        <v>745</v>
      </c>
      <c r="C372">
        <v>543</v>
      </c>
      <c r="D372">
        <v>714</v>
      </c>
      <c r="E372">
        <v>655</v>
      </c>
      <c r="F372">
        <v>40</v>
      </c>
      <c r="G372">
        <v>0.19915661448285499</v>
      </c>
      <c r="H372">
        <v>-0.41281653937546697</v>
      </c>
      <c r="I372">
        <v>-2.0169370112228799</v>
      </c>
      <c r="J372">
        <v>649</v>
      </c>
      <c r="K372">
        <v>1274</v>
      </c>
      <c r="L372">
        <v>750</v>
      </c>
      <c r="M372">
        <v>84</v>
      </c>
      <c r="N372">
        <v>0.37015283462068399</v>
      </c>
      <c r="O372">
        <v>-0.52927221055305895</v>
      </c>
      <c r="P372">
        <v>-1.89819107933038</v>
      </c>
      <c r="Q372">
        <v>0.677966101694915</v>
      </c>
      <c r="R372">
        <v>0.23728813559322001</v>
      </c>
      <c r="S372">
        <f t="shared" si="5"/>
        <v>-8.9386268486453549E-2</v>
      </c>
    </row>
    <row r="373" spans="1:19" x14ac:dyDescent="0.2">
      <c r="A373" t="s">
        <v>746</v>
      </c>
      <c r="B373" t="s">
        <v>747</v>
      </c>
      <c r="C373">
        <v>226</v>
      </c>
      <c r="D373">
        <v>124</v>
      </c>
      <c r="E373">
        <v>144</v>
      </c>
      <c r="F373">
        <v>16</v>
      </c>
      <c r="G373">
        <v>-0.18042852168963699</v>
      </c>
      <c r="H373">
        <v>-0.69000395683055404</v>
      </c>
      <c r="I373">
        <v>-2.0341856294534701</v>
      </c>
      <c r="J373">
        <v>285</v>
      </c>
      <c r="K373">
        <v>312</v>
      </c>
      <c r="L373">
        <v>289</v>
      </c>
      <c r="M373">
        <v>50</v>
      </c>
      <c r="N373">
        <v>0.116537837431654</v>
      </c>
      <c r="O373">
        <v>-0.58603579439635201</v>
      </c>
      <c r="P373">
        <v>-1.7661005242643799</v>
      </c>
      <c r="Q373">
        <v>0.49152542372881303</v>
      </c>
      <c r="R373">
        <v>0.169491525423728</v>
      </c>
      <c r="S373">
        <f t="shared" si="5"/>
        <v>-5.9028419512799073E-2</v>
      </c>
    </row>
    <row r="374" spans="1:19" x14ac:dyDescent="0.2">
      <c r="A374" t="s">
        <v>748</v>
      </c>
      <c r="B374" t="s">
        <v>749</v>
      </c>
      <c r="C374">
        <v>215</v>
      </c>
      <c r="D374">
        <v>245</v>
      </c>
      <c r="E374">
        <v>149</v>
      </c>
      <c r="F374">
        <v>26</v>
      </c>
      <c r="G374">
        <v>0.13698585674445499</v>
      </c>
      <c r="H374">
        <v>-0.65351020128173398</v>
      </c>
      <c r="I374">
        <v>-1.80166228490678</v>
      </c>
      <c r="J374">
        <v>348</v>
      </c>
      <c r="K374">
        <v>489</v>
      </c>
      <c r="L374">
        <v>268</v>
      </c>
      <c r="M374">
        <v>79</v>
      </c>
      <c r="N374">
        <v>0.22495771859876099</v>
      </c>
      <c r="O374">
        <v>-0.70553322706218202</v>
      </c>
      <c r="P374">
        <v>-1.65417782124803</v>
      </c>
      <c r="Q374">
        <v>0.61016949152542299</v>
      </c>
      <c r="R374">
        <v>0.20338983050847401</v>
      </c>
      <c r="S374">
        <f t="shared" si="5"/>
        <v>3.7964950110190153E-2</v>
      </c>
    </row>
    <row r="375" spans="1:19" x14ac:dyDescent="0.2">
      <c r="A375" t="s">
        <v>750</v>
      </c>
      <c r="B375" t="s">
        <v>751</v>
      </c>
      <c r="C375">
        <v>128</v>
      </c>
      <c r="D375">
        <v>175</v>
      </c>
      <c r="E375">
        <v>150</v>
      </c>
      <c r="F375">
        <v>20</v>
      </c>
      <c r="G375">
        <v>0.21608631133395401</v>
      </c>
      <c r="H375">
        <v>-0.42537672037058999</v>
      </c>
      <c r="I375">
        <v>-1.6903771469458799</v>
      </c>
      <c r="J375">
        <v>292</v>
      </c>
      <c r="K375">
        <v>327</v>
      </c>
      <c r="L375">
        <v>212</v>
      </c>
      <c r="M375">
        <v>38</v>
      </c>
      <c r="N375">
        <v>0.12639300463358899</v>
      </c>
      <c r="O375">
        <v>-0.73113576766405697</v>
      </c>
      <c r="P375">
        <v>-1.8958249234235001</v>
      </c>
      <c r="Q375">
        <v>0.54237288135593198</v>
      </c>
      <c r="R375">
        <v>0.27118644067796599</v>
      </c>
      <c r="S375">
        <f t="shared" si="5"/>
        <v>5.421088171368201E-3</v>
      </c>
    </row>
    <row r="376" spans="1:19" x14ac:dyDescent="0.2">
      <c r="A376" t="s">
        <v>752</v>
      </c>
      <c r="B376" t="s">
        <v>753</v>
      </c>
      <c r="C376">
        <v>36</v>
      </c>
      <c r="D376">
        <v>40</v>
      </c>
      <c r="E376">
        <v>43</v>
      </c>
      <c r="F376">
        <v>1</v>
      </c>
      <c r="G376">
        <v>0.12601572285620299</v>
      </c>
      <c r="H376">
        <v>-0.41709205496610402</v>
      </c>
      <c r="I376">
        <v>-2.4404996737292799</v>
      </c>
      <c r="J376">
        <v>116</v>
      </c>
      <c r="K376">
        <v>133</v>
      </c>
      <c r="L376">
        <v>65</v>
      </c>
      <c r="M376">
        <v>8</v>
      </c>
      <c r="N376">
        <v>0.13662175516188901</v>
      </c>
      <c r="O376">
        <v>-0.84363340972845302</v>
      </c>
      <c r="P376">
        <v>-2.1715936708268599</v>
      </c>
      <c r="Q376">
        <v>0.79661016949152497</v>
      </c>
      <c r="R376">
        <v>0.23728813559322001</v>
      </c>
      <c r="S376">
        <f t="shared" si="5"/>
        <v>-0.28466543958032287</v>
      </c>
    </row>
    <row r="377" spans="1:19" x14ac:dyDescent="0.2">
      <c r="A377" t="s">
        <v>754</v>
      </c>
      <c r="B377" t="s">
        <v>755</v>
      </c>
      <c r="C377">
        <v>124</v>
      </c>
      <c r="D377">
        <v>104</v>
      </c>
      <c r="E377">
        <v>116</v>
      </c>
      <c r="F377">
        <v>27</v>
      </c>
      <c r="G377">
        <v>3.8698864320737699E-3</v>
      </c>
      <c r="H377">
        <v>-0.52322170571371995</v>
      </c>
      <c r="I377">
        <v>-1.54625509396524</v>
      </c>
      <c r="J377">
        <v>320</v>
      </c>
      <c r="K377">
        <v>423</v>
      </c>
      <c r="L377">
        <v>267</v>
      </c>
      <c r="M377">
        <v>63</v>
      </c>
      <c r="N377">
        <v>0.198418492476858</v>
      </c>
      <c r="O377">
        <v>-0.67072749409972099</v>
      </c>
      <c r="P377">
        <v>-1.7160350974582099</v>
      </c>
      <c r="Q377">
        <v>0.77966101694915202</v>
      </c>
      <c r="R377">
        <v>0.25423728813559299</v>
      </c>
      <c r="S377">
        <f t="shared" si="5"/>
        <v>9.5074337570390577E-2</v>
      </c>
    </row>
    <row r="378" spans="1:19" x14ac:dyDescent="0.2">
      <c r="A378" t="s">
        <v>756</v>
      </c>
      <c r="B378" t="s">
        <v>757</v>
      </c>
      <c r="C378">
        <v>245</v>
      </c>
      <c r="D378">
        <v>266</v>
      </c>
      <c r="E378">
        <v>192</v>
      </c>
      <c r="F378">
        <v>25</v>
      </c>
      <c r="G378">
        <v>0.115973784562063</v>
      </c>
      <c r="H378">
        <v>-0.60012286543938598</v>
      </c>
      <c r="I378">
        <v>-1.8754232486544899</v>
      </c>
      <c r="J378">
        <v>662</v>
      </c>
      <c r="K378">
        <v>680</v>
      </c>
      <c r="L378">
        <v>410</v>
      </c>
      <c r="M378">
        <v>87</v>
      </c>
      <c r="N378">
        <v>8.88790266882582E-2</v>
      </c>
      <c r="O378">
        <v>-0.80016290986435401</v>
      </c>
      <c r="P378">
        <v>-1.8915644054129701</v>
      </c>
      <c r="Q378">
        <v>0.69491525423728795</v>
      </c>
      <c r="R378">
        <v>0.25423728813559299</v>
      </c>
      <c r="S378">
        <f t="shared" si="5"/>
        <v>-4.6803519512158304E-2</v>
      </c>
    </row>
    <row r="379" spans="1:19" x14ac:dyDescent="0.2">
      <c r="A379" t="s">
        <v>758</v>
      </c>
      <c r="B379" t="s">
        <v>759</v>
      </c>
      <c r="C379">
        <v>90</v>
      </c>
      <c r="D379">
        <v>104</v>
      </c>
      <c r="E379">
        <v>63</v>
      </c>
      <c r="F379">
        <v>11</v>
      </c>
      <c r="G379">
        <v>0.143049062154983</v>
      </c>
      <c r="H379">
        <v>-0.64915996976414603</v>
      </c>
      <c r="I379">
        <v>-1.79704699724309</v>
      </c>
      <c r="J379">
        <v>173</v>
      </c>
      <c r="K379">
        <v>164</v>
      </c>
      <c r="L379">
        <v>22</v>
      </c>
      <c r="M379">
        <v>21</v>
      </c>
      <c r="N379">
        <v>5.4025848340624197E-2</v>
      </c>
      <c r="O379">
        <v>-1.4877121994509701</v>
      </c>
      <c r="P379">
        <v>-1.92605247698676</v>
      </c>
      <c r="Q379">
        <v>0.52542372881355903</v>
      </c>
      <c r="R379">
        <v>0.27118644067796599</v>
      </c>
      <c r="S379">
        <f t="shared" si="5"/>
        <v>-3.3426103951600776E-2</v>
      </c>
    </row>
    <row r="380" spans="1:19" x14ac:dyDescent="0.2">
      <c r="A380" t="s">
        <v>760</v>
      </c>
      <c r="B380" t="s">
        <v>761</v>
      </c>
      <c r="C380">
        <v>181</v>
      </c>
      <c r="D380">
        <v>172</v>
      </c>
      <c r="E380">
        <v>143</v>
      </c>
      <c r="F380">
        <v>91</v>
      </c>
      <c r="G380">
        <v>5.81081043338929E-2</v>
      </c>
      <c r="H380">
        <v>-0.59660054718252598</v>
      </c>
      <c r="I380">
        <v>-1.18283435551009</v>
      </c>
      <c r="J380">
        <v>331</v>
      </c>
      <c r="K380">
        <v>423</v>
      </c>
      <c r="L380">
        <v>258</v>
      </c>
      <c r="M380">
        <v>247</v>
      </c>
      <c r="N380">
        <v>0.18374047702104501</v>
      </c>
      <c r="O380">
        <v>-0.70029706495687805</v>
      </c>
      <c r="P380">
        <v>-1.13735670910794</v>
      </c>
      <c r="Q380">
        <v>0.72881355932203395</v>
      </c>
      <c r="R380">
        <v>0.25423728813559299</v>
      </c>
      <c r="S380">
        <f t="shared" si="5"/>
        <v>0.35466586102991482</v>
      </c>
    </row>
    <row r="381" spans="1:19" x14ac:dyDescent="0.2">
      <c r="A381" t="s">
        <v>762</v>
      </c>
      <c r="B381" t="s">
        <v>763</v>
      </c>
      <c r="C381">
        <v>51</v>
      </c>
      <c r="D381">
        <v>42</v>
      </c>
      <c r="E381">
        <v>51</v>
      </c>
      <c r="F381">
        <v>9</v>
      </c>
      <c r="G381">
        <v>-4.0626534045074903E-3</v>
      </c>
      <c r="H381">
        <v>-0.49425800977840301</v>
      </c>
      <c r="I381">
        <v>-1.6375248396206099</v>
      </c>
      <c r="J381">
        <v>129</v>
      </c>
      <c r="K381">
        <v>145</v>
      </c>
      <c r="L381">
        <v>91</v>
      </c>
      <c r="M381">
        <v>12</v>
      </c>
      <c r="N381">
        <v>0.12800639535744701</v>
      </c>
      <c r="O381">
        <v>-0.74363709512254506</v>
      </c>
      <c r="P381">
        <v>-2.0416341328435101</v>
      </c>
      <c r="Q381">
        <v>0.54237288135593198</v>
      </c>
      <c r="R381">
        <v>0.322033898305084</v>
      </c>
      <c r="S381">
        <f t="shared" si="5"/>
        <v>-1.8338763181096521E-2</v>
      </c>
    </row>
    <row r="382" spans="1:19" x14ac:dyDescent="0.2">
      <c r="A382" t="s">
        <v>764</v>
      </c>
      <c r="B382" t="s">
        <v>765</v>
      </c>
      <c r="C382">
        <v>19</v>
      </c>
      <c r="D382">
        <v>17</v>
      </c>
      <c r="E382">
        <v>0</v>
      </c>
      <c r="F382">
        <v>2</v>
      </c>
      <c r="G382">
        <v>3.1953552720973402E-2</v>
      </c>
      <c r="H382" t="e">
        <f>-inf</f>
        <v>#NAME?</v>
      </c>
      <c r="I382">
        <v>-1.86192077825084</v>
      </c>
      <c r="J382">
        <v>34</v>
      </c>
      <c r="K382">
        <v>35</v>
      </c>
      <c r="L382">
        <v>26</v>
      </c>
      <c r="M382">
        <v>0</v>
      </c>
      <c r="N382">
        <v>8.9817230729742306E-2</v>
      </c>
      <c r="O382">
        <v>-0.70859434621582695</v>
      </c>
      <c r="P382" t="e">
        <f>-inf</f>
        <v>#NAME?</v>
      </c>
      <c r="Q382">
        <v>0.76271186440677896</v>
      </c>
      <c r="R382">
        <v>0.25423728813559299</v>
      </c>
      <c r="S382" t="e">
        <f t="shared" si="5"/>
        <v>#NAME?</v>
      </c>
    </row>
    <row r="383" spans="1:19" x14ac:dyDescent="0.2">
      <c r="A383" t="s">
        <v>766</v>
      </c>
      <c r="B383" t="s">
        <v>767</v>
      </c>
      <c r="C383">
        <v>249</v>
      </c>
      <c r="D383">
        <v>310</v>
      </c>
      <c r="E383">
        <v>268</v>
      </c>
      <c r="F383">
        <v>17</v>
      </c>
      <c r="G383">
        <v>0.17542057903406399</v>
      </c>
      <c r="H383">
        <v>-0.462322562845351</v>
      </c>
      <c r="I383">
        <v>-2.0499475986794602</v>
      </c>
      <c r="J383">
        <v>439</v>
      </c>
      <c r="K383">
        <v>479</v>
      </c>
      <c r="L383">
        <v>288</v>
      </c>
      <c r="M383">
        <v>55</v>
      </c>
      <c r="N383">
        <v>0.11509909659416299</v>
      </c>
      <c r="O383">
        <v>-0.77516080962728096</v>
      </c>
      <c r="P383">
        <v>-1.9123274993397701</v>
      </c>
      <c r="Q383">
        <v>0.52542372881355903</v>
      </c>
      <c r="R383">
        <v>0.20338983050847401</v>
      </c>
      <c r="S383">
        <f t="shared" si="5"/>
        <v>-0.10268723569005694</v>
      </c>
    </row>
    <row r="384" spans="1:19" x14ac:dyDescent="0.2">
      <c r="A384" t="s">
        <v>768</v>
      </c>
      <c r="B384" t="s">
        <v>769</v>
      </c>
      <c r="C384">
        <v>163</v>
      </c>
      <c r="D384">
        <v>108</v>
      </c>
      <c r="E384">
        <v>65</v>
      </c>
      <c r="F384">
        <v>8</v>
      </c>
      <c r="G384">
        <v>-9.8505616621479705E-2</v>
      </c>
      <c r="H384">
        <v>-0.89353225753950505</v>
      </c>
      <c r="I384">
        <v>-2.1932947903740101</v>
      </c>
      <c r="J384">
        <v>183</v>
      </c>
      <c r="K384">
        <v>309</v>
      </c>
      <c r="L384">
        <v>161</v>
      </c>
      <c r="M384">
        <v>29</v>
      </c>
      <c r="N384">
        <v>0.30473549311612602</v>
      </c>
      <c r="O384">
        <v>-0.64771399084296999</v>
      </c>
      <c r="P384">
        <v>-1.8102787604233599</v>
      </c>
      <c r="Q384">
        <v>0.57627118644067798</v>
      </c>
      <c r="R384">
        <v>0.23728813559322001</v>
      </c>
      <c r="S384">
        <f t="shared" si="5"/>
        <v>-0.11672981863922412</v>
      </c>
    </row>
    <row r="385" spans="1:19" x14ac:dyDescent="0.2">
      <c r="A385" t="s">
        <v>770</v>
      </c>
      <c r="B385" t="s">
        <v>771</v>
      </c>
      <c r="C385">
        <v>126</v>
      </c>
      <c r="D385">
        <v>135</v>
      </c>
      <c r="E385">
        <v>141</v>
      </c>
      <c r="F385">
        <v>9</v>
      </c>
      <c r="G385">
        <v>0.11022145567297099</v>
      </c>
      <c r="H385">
        <v>-0.44540944224058598</v>
      </c>
      <c r="I385">
        <v>-2.0303252086402299</v>
      </c>
      <c r="J385">
        <v>267</v>
      </c>
      <c r="K385">
        <v>325</v>
      </c>
      <c r="L385">
        <v>139</v>
      </c>
      <c r="M385">
        <v>43</v>
      </c>
      <c r="N385">
        <v>0.16260020303601999</v>
      </c>
      <c r="O385">
        <v>-0.87558523825487</v>
      </c>
      <c r="P385">
        <v>-1.8032684743768801</v>
      </c>
      <c r="Q385">
        <v>0.79661016949152497</v>
      </c>
      <c r="R385">
        <v>0.23728813559322001</v>
      </c>
      <c r="S385">
        <f t="shared" si="5"/>
        <v>-6.7856957303538037E-2</v>
      </c>
    </row>
    <row r="386" spans="1:19" x14ac:dyDescent="0.2">
      <c r="A386" t="s">
        <v>772</v>
      </c>
      <c r="B386" t="s">
        <v>773</v>
      </c>
      <c r="C386">
        <v>64</v>
      </c>
      <c r="D386">
        <v>106</v>
      </c>
      <c r="E386">
        <v>63</v>
      </c>
      <c r="F386">
        <v>4</v>
      </c>
      <c r="G386">
        <v>0.29938412357641098</v>
      </c>
      <c r="H386">
        <v>-0.50109743430870901</v>
      </c>
      <c r="I386">
        <v>-2.0883171556179199</v>
      </c>
      <c r="J386">
        <v>163</v>
      </c>
      <c r="K386">
        <v>272</v>
      </c>
      <c r="L386">
        <v>174</v>
      </c>
      <c r="M386">
        <v>37</v>
      </c>
      <c r="N386">
        <v>0.29960940305196199</v>
      </c>
      <c r="O386">
        <v>-0.56372713326574797</v>
      </c>
      <c r="P386">
        <v>-1.65421154892885</v>
      </c>
      <c r="Q386">
        <v>0.89830508474576198</v>
      </c>
      <c r="R386">
        <v>0.27118644067796599</v>
      </c>
      <c r="S386">
        <f t="shared" si="5"/>
        <v>-4.4710581830362875E-2</v>
      </c>
    </row>
    <row r="387" spans="1:19" x14ac:dyDescent="0.2">
      <c r="A387" t="s">
        <v>774</v>
      </c>
      <c r="B387" t="s">
        <v>775</v>
      </c>
      <c r="C387">
        <v>122</v>
      </c>
      <c r="D387">
        <v>96</v>
      </c>
      <c r="E387">
        <v>87</v>
      </c>
      <c r="F387">
        <v>20</v>
      </c>
      <c r="G387">
        <v>-2.3830365339651199E-2</v>
      </c>
      <c r="H387">
        <v>-0.641098587834533</v>
      </c>
      <c r="I387">
        <v>-1.66952700797276</v>
      </c>
      <c r="J387">
        <v>337</v>
      </c>
      <c r="K387">
        <v>396</v>
      </c>
      <c r="L387">
        <v>285</v>
      </c>
      <c r="M387">
        <v>48</v>
      </c>
      <c r="N387">
        <v>0.14729338847589499</v>
      </c>
      <c r="O387">
        <v>-0.66487381800721801</v>
      </c>
      <c r="P387">
        <v>-1.85661433208764</v>
      </c>
      <c r="Q387">
        <v>0.86440677966101698</v>
      </c>
      <c r="R387">
        <v>0.23728813559322001</v>
      </c>
      <c r="S387">
        <f t="shared" ref="S387:S450" si="6">((I387+1.7338029)/1.7338029+(P387+1.8692731)/1.8692731)/2</f>
        <v>2.1922114701408032E-2</v>
      </c>
    </row>
    <row r="388" spans="1:19" x14ac:dyDescent="0.2">
      <c r="A388" t="s">
        <v>776</v>
      </c>
      <c r="B388" t="s">
        <v>777</v>
      </c>
      <c r="C388">
        <v>154</v>
      </c>
      <c r="D388">
        <v>204</v>
      </c>
      <c r="E388">
        <v>103</v>
      </c>
      <c r="F388">
        <v>27</v>
      </c>
      <c r="G388">
        <v>0.20236767888496399</v>
      </c>
      <c r="H388">
        <v>-0.66894150590969403</v>
      </c>
      <c r="I388">
        <v>-1.6403541296394699</v>
      </c>
      <c r="J388">
        <v>407</v>
      </c>
      <c r="K388">
        <v>646</v>
      </c>
      <c r="L388">
        <v>262</v>
      </c>
      <c r="M388">
        <v>50</v>
      </c>
      <c r="N388">
        <v>0.27786621219158503</v>
      </c>
      <c r="O388">
        <v>-0.783381895049865</v>
      </c>
      <c r="P388">
        <v>-1.92085007348109</v>
      </c>
      <c r="Q388">
        <v>0.86440677966101698</v>
      </c>
      <c r="R388">
        <v>0.23728813559322001</v>
      </c>
      <c r="S388">
        <f t="shared" si="6"/>
        <v>1.3153078103858511E-2</v>
      </c>
    </row>
    <row r="389" spans="1:19" x14ac:dyDescent="0.2">
      <c r="A389" t="s">
        <v>778</v>
      </c>
      <c r="B389" t="s">
        <v>779</v>
      </c>
      <c r="C389">
        <v>207</v>
      </c>
      <c r="D389">
        <v>228</v>
      </c>
      <c r="E389">
        <v>61</v>
      </c>
      <c r="F389">
        <v>16</v>
      </c>
      <c r="G389">
        <v>0.122222733839064</v>
      </c>
      <c r="H389">
        <v>-1.02489852022455</v>
      </c>
      <c r="I389">
        <v>-1.9960475357629901</v>
      </c>
      <c r="J389">
        <v>332</v>
      </c>
      <c r="K389">
        <v>359</v>
      </c>
      <c r="L389">
        <v>164</v>
      </c>
      <c r="M389">
        <v>47</v>
      </c>
      <c r="N389">
        <v>0.11118446829600399</v>
      </c>
      <c r="O389">
        <v>-0.89838301280072796</v>
      </c>
      <c r="P389">
        <v>-1.8592658943602101</v>
      </c>
      <c r="Q389">
        <v>0.79661016949152497</v>
      </c>
      <c r="R389">
        <v>0.22033898305084701</v>
      </c>
      <c r="S389">
        <f t="shared" si="6"/>
        <v>-7.2950239503758257E-2</v>
      </c>
    </row>
    <row r="390" spans="1:19" x14ac:dyDescent="0.2">
      <c r="A390" t="s">
        <v>780</v>
      </c>
      <c r="B390" t="s">
        <v>781</v>
      </c>
      <c r="C390">
        <v>140</v>
      </c>
      <c r="D390">
        <v>232</v>
      </c>
      <c r="E390">
        <v>186</v>
      </c>
      <c r="F390">
        <v>14</v>
      </c>
      <c r="G390">
        <v>0.29961818150818997</v>
      </c>
      <c r="H390">
        <v>-0.37087310123872502</v>
      </c>
      <c r="I390">
        <v>-1.88419717296199</v>
      </c>
      <c r="J390">
        <v>390</v>
      </c>
      <c r="K390">
        <v>352</v>
      </c>
      <c r="L390">
        <v>276</v>
      </c>
      <c r="M390">
        <v>35</v>
      </c>
      <c r="N390">
        <v>3.2706159873353603E-2</v>
      </c>
      <c r="O390">
        <v>-0.74224430210567105</v>
      </c>
      <c r="P390">
        <v>-2.0572222312681099</v>
      </c>
      <c r="Q390">
        <v>0.86440677966101698</v>
      </c>
      <c r="R390">
        <v>0.23728813559322001</v>
      </c>
      <c r="S390">
        <f t="shared" si="6"/>
        <v>-9.3644534412769764E-2</v>
      </c>
    </row>
    <row r="391" spans="1:19" x14ac:dyDescent="0.2">
      <c r="A391" t="s">
        <v>782</v>
      </c>
      <c r="B391" t="s">
        <v>783</v>
      </c>
      <c r="C391">
        <v>150</v>
      </c>
      <c r="D391">
        <v>187</v>
      </c>
      <c r="E391">
        <v>148</v>
      </c>
      <c r="F391">
        <v>14</v>
      </c>
      <c r="G391">
        <v>0.17600857977634601</v>
      </c>
      <c r="H391">
        <v>-0.50008755343912703</v>
      </c>
      <c r="I391">
        <v>-1.91416039633944</v>
      </c>
      <c r="J391">
        <v>394</v>
      </c>
      <c r="K391">
        <v>459</v>
      </c>
      <c r="L391">
        <v>284</v>
      </c>
      <c r="M391">
        <v>29</v>
      </c>
      <c r="N391">
        <v>0.14354456713340799</v>
      </c>
      <c r="O391">
        <v>-0.73426665892292597</v>
      </c>
      <c r="P391">
        <v>-2.1433238925185099</v>
      </c>
      <c r="Q391">
        <v>0.72881355932203395</v>
      </c>
      <c r="R391">
        <v>0.28813559322033899</v>
      </c>
      <c r="S391">
        <f t="shared" si="6"/>
        <v>-0.1253162180809903</v>
      </c>
    </row>
    <row r="392" spans="1:19" x14ac:dyDescent="0.2">
      <c r="A392" t="s">
        <v>784</v>
      </c>
      <c r="B392" t="s">
        <v>785</v>
      </c>
      <c r="C392">
        <v>169</v>
      </c>
      <c r="D392">
        <v>200</v>
      </c>
      <c r="E392">
        <v>120</v>
      </c>
      <c r="F392">
        <v>11</v>
      </c>
      <c r="G392">
        <v>0.15340152334583601</v>
      </c>
      <c r="H392">
        <v>-0.64296346834445195</v>
      </c>
      <c r="I392">
        <v>-2.0706911924174398</v>
      </c>
      <c r="J392">
        <v>518</v>
      </c>
      <c r="K392">
        <v>780</v>
      </c>
      <c r="L392">
        <v>406</v>
      </c>
      <c r="M392">
        <v>70</v>
      </c>
      <c r="N392">
        <v>0.25499294636696901</v>
      </c>
      <c r="O392">
        <v>-0.69789250331242902</v>
      </c>
      <c r="P392">
        <v>-1.87945738832286</v>
      </c>
      <c r="Q392">
        <v>0.91525423728813504</v>
      </c>
      <c r="R392">
        <v>0.25423728813559299</v>
      </c>
      <c r="S392">
        <f t="shared" si="6"/>
        <v>-9.987712665896023E-2</v>
      </c>
    </row>
    <row r="393" spans="1:19" x14ac:dyDescent="0.2">
      <c r="A393" t="s">
        <v>786</v>
      </c>
      <c r="B393" t="s">
        <v>787</v>
      </c>
      <c r="C393">
        <v>21</v>
      </c>
      <c r="D393">
        <v>27</v>
      </c>
      <c r="E393">
        <v>19</v>
      </c>
      <c r="F393">
        <v>1</v>
      </c>
      <c r="G393">
        <v>0.18940270172059601</v>
      </c>
      <c r="H393">
        <v>-0.53772370355949395</v>
      </c>
      <c r="I393">
        <v>-2.2064164676959099</v>
      </c>
      <c r="J393">
        <v>108</v>
      </c>
      <c r="K393">
        <v>141</v>
      </c>
      <c r="L393">
        <v>118</v>
      </c>
      <c r="M393">
        <v>5</v>
      </c>
      <c r="N393">
        <v>0.19302346059015199</v>
      </c>
      <c r="O393">
        <v>-0.55363052532521395</v>
      </c>
      <c r="P393">
        <v>-2.3446794197428198</v>
      </c>
      <c r="Q393">
        <v>0.69491525423728795</v>
      </c>
      <c r="R393">
        <v>0.22033898305084701</v>
      </c>
      <c r="S393">
        <f t="shared" si="6"/>
        <v>-0.26345733405513772</v>
      </c>
    </row>
    <row r="394" spans="1:19" x14ac:dyDescent="0.2">
      <c r="A394" t="s">
        <v>788</v>
      </c>
      <c r="B394" t="s">
        <v>789</v>
      </c>
      <c r="C394">
        <v>146</v>
      </c>
      <c r="D394">
        <v>130</v>
      </c>
      <c r="E394">
        <v>77</v>
      </c>
      <c r="F394">
        <v>9</v>
      </c>
      <c r="G394">
        <v>2.9848728817928102E-2</v>
      </c>
      <c r="H394">
        <v>-0.77212014039035803</v>
      </c>
      <c r="I394">
        <v>-2.0943075193071099</v>
      </c>
      <c r="J394">
        <v>217</v>
      </c>
      <c r="K394">
        <v>317</v>
      </c>
      <c r="L394">
        <v>196</v>
      </c>
      <c r="M394">
        <v>39</v>
      </c>
      <c r="N394">
        <v>0.24182763179094299</v>
      </c>
      <c r="O394">
        <v>-0.636292439636443</v>
      </c>
      <c r="P394">
        <v>-1.75562079541392</v>
      </c>
      <c r="Q394">
        <v>0.59322033898305004</v>
      </c>
      <c r="R394">
        <v>0.186440677966101</v>
      </c>
      <c r="S394">
        <f t="shared" si="6"/>
        <v>-7.3563419211255796E-2</v>
      </c>
    </row>
    <row r="395" spans="1:19" x14ac:dyDescent="0.2">
      <c r="A395" t="s">
        <v>790</v>
      </c>
      <c r="B395" t="s">
        <v>791</v>
      </c>
      <c r="C395">
        <v>67</v>
      </c>
      <c r="D395">
        <v>70</v>
      </c>
      <c r="E395">
        <v>35</v>
      </c>
      <c r="F395">
        <v>15</v>
      </c>
      <c r="G395">
        <v>9.9281469608958797E-2</v>
      </c>
      <c r="H395">
        <v>-0.77626476812895395</v>
      </c>
      <c r="I395">
        <v>-1.5341807166071399</v>
      </c>
      <c r="J395">
        <v>169</v>
      </c>
      <c r="K395">
        <v>229</v>
      </c>
      <c r="L395">
        <v>200</v>
      </c>
      <c r="M395">
        <v>99</v>
      </c>
      <c r="N395">
        <v>0.20917688114793601</v>
      </c>
      <c r="O395">
        <v>-0.51894548609408198</v>
      </c>
      <c r="P395">
        <v>-1.24247717860801</v>
      </c>
      <c r="Q395">
        <v>0.57627118644067798</v>
      </c>
      <c r="R395">
        <v>0.11864406779661001</v>
      </c>
      <c r="S395">
        <f t="shared" si="6"/>
        <v>0.22522539047796486</v>
      </c>
    </row>
    <row r="396" spans="1:19" x14ac:dyDescent="0.2">
      <c r="A396" t="s">
        <v>792</v>
      </c>
      <c r="B396" t="s">
        <v>793</v>
      </c>
      <c r="C396">
        <v>242</v>
      </c>
      <c r="D396">
        <v>149</v>
      </c>
      <c r="E396">
        <v>111</v>
      </c>
      <c r="F396">
        <v>27</v>
      </c>
      <c r="G396">
        <v>-0.13037086527262801</v>
      </c>
      <c r="H396">
        <v>-0.83275039697217701</v>
      </c>
      <c r="I396">
        <v>-1.8366487747834399</v>
      </c>
      <c r="J396">
        <v>493</v>
      </c>
      <c r="K396">
        <v>568</v>
      </c>
      <c r="L396">
        <v>224</v>
      </c>
      <c r="M396">
        <v>54</v>
      </c>
      <c r="N396">
        <v>0.13872951985550999</v>
      </c>
      <c r="O396">
        <v>-0.93468767808745701</v>
      </c>
      <c r="P396">
        <v>-1.97067882804615</v>
      </c>
      <c r="Q396">
        <v>0.71186440677966101</v>
      </c>
      <c r="R396">
        <v>0.169491525423728</v>
      </c>
      <c r="S396">
        <f t="shared" si="6"/>
        <v>-5.6783419237713816E-2</v>
      </c>
    </row>
    <row r="397" spans="1:19" x14ac:dyDescent="0.2">
      <c r="A397" t="s">
        <v>794</v>
      </c>
      <c r="B397" t="s">
        <v>795</v>
      </c>
      <c r="C397">
        <v>438</v>
      </c>
      <c r="D397">
        <v>585</v>
      </c>
      <c r="E397">
        <v>311</v>
      </c>
      <c r="F397">
        <v>52</v>
      </c>
      <c r="G397">
        <v>0.20593998787360901</v>
      </c>
      <c r="H397">
        <v>-0.64297173125566498</v>
      </c>
      <c r="I397">
        <v>-1.80966793983129</v>
      </c>
      <c r="J397">
        <v>396</v>
      </c>
      <c r="K397">
        <v>1119</v>
      </c>
      <c r="L397">
        <v>479</v>
      </c>
      <c r="M397">
        <v>84</v>
      </c>
      <c r="N397">
        <v>0.52836300402455905</v>
      </c>
      <c r="O397">
        <v>-0.50944844965533898</v>
      </c>
      <c r="P397">
        <v>-1.6836415684555199</v>
      </c>
      <c r="Q397">
        <v>0.74576271186440601</v>
      </c>
      <c r="R397">
        <v>0.169491525423728</v>
      </c>
      <c r="S397">
        <f t="shared" si="6"/>
        <v>2.7775181231878967E-2</v>
      </c>
    </row>
    <row r="398" spans="1:19" x14ac:dyDescent="0.2">
      <c r="A398" t="s">
        <v>796</v>
      </c>
      <c r="B398" t="s">
        <v>797</v>
      </c>
      <c r="C398">
        <v>236</v>
      </c>
      <c r="D398">
        <v>273</v>
      </c>
      <c r="E398">
        <v>212</v>
      </c>
      <c r="F398">
        <v>28</v>
      </c>
      <c r="G398">
        <v>0.14350887636617701</v>
      </c>
      <c r="H398">
        <v>-0.54083415181975802</v>
      </c>
      <c r="I398">
        <v>-1.8099511445898799</v>
      </c>
      <c r="J398">
        <v>320</v>
      </c>
      <c r="K398">
        <v>607</v>
      </c>
      <c r="L398">
        <v>238</v>
      </c>
      <c r="M398">
        <v>52</v>
      </c>
      <c r="N398">
        <v>0.35526681617707301</v>
      </c>
      <c r="O398">
        <v>-0.72066179840778399</v>
      </c>
      <c r="P398">
        <v>-1.7993723032769899</v>
      </c>
      <c r="Q398">
        <v>0.74576271186440601</v>
      </c>
      <c r="R398">
        <v>0.152542372881355</v>
      </c>
      <c r="S398">
        <f t="shared" si="6"/>
        <v>-3.2625702084806349E-3</v>
      </c>
    </row>
    <row r="399" spans="1:19" x14ac:dyDescent="0.2">
      <c r="A399" t="s">
        <v>798</v>
      </c>
      <c r="B399" t="e">
        <f>-GRSIHVVQRTFIPTLDDDDELSILVGERIHIIFQYDGWALCENARNEQGLVPVECLERSQA</f>
        <v>#NAME?</v>
      </c>
      <c r="C399">
        <v>96</v>
      </c>
      <c r="D399">
        <v>169</v>
      </c>
      <c r="E399">
        <v>89</v>
      </c>
      <c r="F399">
        <v>12</v>
      </c>
      <c r="G399">
        <v>0.32587370386963299</v>
      </c>
      <c r="H399">
        <v>-0.52713923617305902</v>
      </c>
      <c r="I399">
        <v>-1.7872871599539399</v>
      </c>
      <c r="J399">
        <v>210</v>
      </c>
      <c r="K399">
        <v>295</v>
      </c>
      <c r="L399">
        <v>183</v>
      </c>
      <c r="M399">
        <v>26</v>
      </c>
      <c r="N399">
        <v>0.22483082466596499</v>
      </c>
      <c r="O399">
        <v>-0.65185698214788002</v>
      </c>
      <c r="P399">
        <v>-1.91747161535499</v>
      </c>
      <c r="Q399">
        <v>0.59322033898305004</v>
      </c>
      <c r="R399">
        <v>0.11864406779661001</v>
      </c>
      <c r="S399">
        <f t="shared" si="6"/>
        <v>-2.8316288523474301E-2</v>
      </c>
    </row>
    <row r="400" spans="1:19" x14ac:dyDescent="0.2">
      <c r="A400" t="s">
        <v>799</v>
      </c>
      <c r="B400" t="s">
        <v>800</v>
      </c>
      <c r="C400">
        <v>399</v>
      </c>
      <c r="D400">
        <v>300</v>
      </c>
      <c r="E400">
        <v>261</v>
      </c>
      <c r="F400">
        <v>42</v>
      </c>
      <c r="G400">
        <v>-4.3593408671557199E-2</v>
      </c>
      <c r="H400">
        <v>-0.67859039812687005</v>
      </c>
      <c r="I400">
        <v>-1.86192077825084</v>
      </c>
      <c r="J400">
        <v>438</v>
      </c>
      <c r="K400">
        <v>975</v>
      </c>
      <c r="L400">
        <v>354</v>
      </c>
      <c r="M400">
        <v>94</v>
      </c>
      <c r="N400">
        <v>0.42475860861615899</v>
      </c>
      <c r="O400">
        <v>-0.68455962562270201</v>
      </c>
      <c r="P400">
        <v>-1.6785719254962901</v>
      </c>
      <c r="Q400">
        <v>0.74576271186440601</v>
      </c>
      <c r="R400">
        <v>0.169491525423728</v>
      </c>
      <c r="S400">
        <f t="shared" si="6"/>
        <v>1.4062375907962416E-2</v>
      </c>
    </row>
    <row r="401" spans="1:19" x14ac:dyDescent="0.2">
      <c r="A401" t="s">
        <v>801</v>
      </c>
      <c r="B401" t="s">
        <v>802</v>
      </c>
      <c r="C401">
        <v>89</v>
      </c>
      <c r="D401">
        <v>73</v>
      </c>
      <c r="E401">
        <v>79</v>
      </c>
      <c r="F401">
        <v>16</v>
      </c>
      <c r="G401">
        <v>-5.80891422892849E-3</v>
      </c>
      <c r="H401">
        <v>-0.54602092513287404</v>
      </c>
      <c r="I401">
        <v>-1.62946719695098</v>
      </c>
      <c r="J401">
        <v>176</v>
      </c>
      <c r="K401">
        <v>187</v>
      </c>
      <c r="L401">
        <v>165</v>
      </c>
      <c r="M401">
        <v>21</v>
      </c>
      <c r="N401">
        <v>0.10355704214406999</v>
      </c>
      <c r="O401">
        <v>-0.62011750074463301</v>
      </c>
      <c r="P401">
        <v>-1.93351904167212</v>
      </c>
      <c r="Q401">
        <v>0.47457627118644002</v>
      </c>
      <c r="R401">
        <v>0.169491525423728</v>
      </c>
      <c r="S401">
        <f t="shared" si="6"/>
        <v>1.290394701349554E-2</v>
      </c>
    </row>
    <row r="402" spans="1:19" x14ac:dyDescent="0.2">
      <c r="A402" t="s">
        <v>803</v>
      </c>
      <c r="B402" t="s">
        <v>804</v>
      </c>
      <c r="C402">
        <v>255</v>
      </c>
      <c r="D402">
        <v>263</v>
      </c>
      <c r="E402">
        <v>247</v>
      </c>
      <c r="F402">
        <v>28</v>
      </c>
      <c r="G402">
        <v>9.3673800351331202E-2</v>
      </c>
      <c r="H402">
        <v>-0.50810123695269305</v>
      </c>
      <c r="I402">
        <v>-1.84357932205373</v>
      </c>
      <c r="J402">
        <v>405</v>
      </c>
      <c r="K402">
        <v>679</v>
      </c>
      <c r="L402">
        <v>245</v>
      </c>
      <c r="M402">
        <v>65</v>
      </c>
      <c r="N402">
        <v>0.30164285448755401</v>
      </c>
      <c r="O402">
        <v>-0.81037771599452602</v>
      </c>
      <c r="P402">
        <v>-1.8047673351636999</v>
      </c>
      <c r="Q402">
        <v>0.71186440677966101</v>
      </c>
      <c r="R402">
        <v>0.152542372881355</v>
      </c>
      <c r="S402">
        <f t="shared" si="6"/>
        <v>-1.4403461686769339E-2</v>
      </c>
    </row>
    <row r="403" spans="1:19" x14ac:dyDescent="0.2">
      <c r="A403" t="s">
        <v>805</v>
      </c>
      <c r="B403" t="s">
        <v>806</v>
      </c>
      <c r="C403">
        <v>166</v>
      </c>
      <c r="D403">
        <v>229</v>
      </c>
      <c r="E403">
        <v>130</v>
      </c>
      <c r="F403">
        <v>21</v>
      </c>
      <c r="G403">
        <v>0.219985626595361</v>
      </c>
      <c r="H403">
        <v>-0.600422745511621</v>
      </c>
      <c r="I403">
        <v>-1.7820859662681301</v>
      </c>
      <c r="J403">
        <v>246</v>
      </c>
      <c r="K403">
        <v>386</v>
      </c>
      <c r="L403">
        <v>242</v>
      </c>
      <c r="M403">
        <v>32</v>
      </c>
      <c r="N403">
        <v>0.27288030099009702</v>
      </c>
      <c r="O403">
        <v>-0.59920851826733801</v>
      </c>
      <c r="P403">
        <v>-1.8960107973753599</v>
      </c>
      <c r="Q403">
        <v>0.52542372881355903</v>
      </c>
      <c r="R403">
        <v>0.152542372881355</v>
      </c>
      <c r="S403">
        <f t="shared" si="6"/>
        <v>-2.1075932508784187E-2</v>
      </c>
    </row>
    <row r="404" spans="1:19" x14ac:dyDescent="0.2">
      <c r="A404" t="s">
        <v>807</v>
      </c>
      <c r="B404" t="s">
        <v>808</v>
      </c>
      <c r="C404">
        <v>189</v>
      </c>
      <c r="D404">
        <v>244</v>
      </c>
      <c r="E404">
        <v>156</v>
      </c>
      <c r="F404">
        <v>46</v>
      </c>
      <c r="G404">
        <v>0.19118625446101301</v>
      </c>
      <c r="H404">
        <v>-0.57759521559718596</v>
      </c>
      <c r="I404">
        <v>-1.4979011454536599</v>
      </c>
      <c r="J404">
        <v>318</v>
      </c>
      <c r="K404">
        <v>501</v>
      </c>
      <c r="L404">
        <v>230</v>
      </c>
      <c r="M404">
        <v>91</v>
      </c>
      <c r="N404">
        <v>0.27463870930453399</v>
      </c>
      <c r="O404">
        <v>-0.73278806111122996</v>
      </c>
      <c r="P404">
        <v>-1.55361139625523</v>
      </c>
      <c r="Q404">
        <v>0.57627118644067798</v>
      </c>
      <c r="R404">
        <v>0.20338983050847401</v>
      </c>
      <c r="S404">
        <f t="shared" si="6"/>
        <v>0.15246449950748731</v>
      </c>
    </row>
    <row r="405" spans="1:19" x14ac:dyDescent="0.2">
      <c r="A405" t="s">
        <v>809</v>
      </c>
      <c r="B405" t="s">
        <v>810</v>
      </c>
      <c r="C405">
        <v>48</v>
      </c>
      <c r="D405">
        <v>75</v>
      </c>
      <c r="E405">
        <v>39</v>
      </c>
      <c r="F405">
        <v>14</v>
      </c>
      <c r="G405">
        <v>0.27407825831164101</v>
      </c>
      <c r="H405">
        <v>-0.58443464012749102</v>
      </c>
      <c r="I405">
        <v>-1.4193103746593401</v>
      </c>
      <c r="J405">
        <v>168</v>
      </c>
      <c r="K405">
        <v>115</v>
      </c>
      <c r="L405">
        <v>122</v>
      </c>
      <c r="M405">
        <v>20</v>
      </c>
      <c r="N405">
        <v>-8.7383337950529397E-2</v>
      </c>
      <c r="O405">
        <v>-0.73103822819550401</v>
      </c>
      <c r="P405">
        <v>-1.93450495465377</v>
      </c>
      <c r="Q405">
        <v>0.62711864406779605</v>
      </c>
      <c r="R405">
        <v>0.23728813559322001</v>
      </c>
      <c r="S405">
        <f t="shared" si="6"/>
        <v>7.3245973354011243E-2</v>
      </c>
    </row>
    <row r="406" spans="1:19" x14ac:dyDescent="0.2">
      <c r="A406" t="s">
        <v>811</v>
      </c>
      <c r="B406" t="s">
        <v>812</v>
      </c>
      <c r="C406">
        <v>134</v>
      </c>
      <c r="D406">
        <v>266</v>
      </c>
      <c r="E406">
        <v>121</v>
      </c>
      <c r="F406">
        <v>30</v>
      </c>
      <c r="G406">
        <v>0.37803507056178698</v>
      </c>
      <c r="H406">
        <v>-0.53857743782676104</v>
      </c>
      <c r="I406">
        <v>-1.5341807166071399</v>
      </c>
      <c r="J406">
        <v>416</v>
      </c>
      <c r="K406">
        <v>441</v>
      </c>
      <c r="L406">
        <v>263</v>
      </c>
      <c r="M406">
        <v>30</v>
      </c>
      <c r="N406">
        <v>0.10257336226281701</v>
      </c>
      <c r="O406">
        <v>-0.79122635928137497</v>
      </c>
      <c r="P406">
        <v>-2.1521977444989702</v>
      </c>
      <c r="Q406">
        <v>0.71186440677966101</v>
      </c>
      <c r="R406">
        <v>0.22033898305084701</v>
      </c>
      <c r="S406">
        <f t="shared" si="6"/>
        <v>-1.8109991037705636E-2</v>
      </c>
    </row>
    <row r="407" spans="1:19" x14ac:dyDescent="0.2">
      <c r="A407" t="s">
        <v>813</v>
      </c>
      <c r="B407" t="s">
        <v>814</v>
      </c>
      <c r="C407">
        <v>293</v>
      </c>
      <c r="D407">
        <v>369</v>
      </c>
      <c r="E407">
        <v>169</v>
      </c>
      <c r="F407">
        <v>23</v>
      </c>
      <c r="G407">
        <v>0.18041697810047899</v>
      </c>
      <c r="H407">
        <v>-0.73323892551883896</v>
      </c>
      <c r="I407">
        <v>-1.98933695729851</v>
      </c>
      <c r="J407">
        <v>498</v>
      </c>
      <c r="K407">
        <v>562</v>
      </c>
      <c r="L407">
        <v>350</v>
      </c>
      <c r="M407">
        <v>48</v>
      </c>
      <c r="N407">
        <v>0.12973507623106501</v>
      </c>
      <c r="O407">
        <v>-0.74525007555383205</v>
      </c>
      <c r="P407">
        <v>-2.02621377397602</v>
      </c>
      <c r="Q407">
        <v>0.62711864406779605</v>
      </c>
      <c r="R407">
        <v>0.186440677966101</v>
      </c>
      <c r="S407">
        <f t="shared" si="6"/>
        <v>-0.11567084892084711</v>
      </c>
    </row>
    <row r="408" spans="1:19" x14ac:dyDescent="0.2">
      <c r="A408" t="s">
        <v>815</v>
      </c>
      <c r="B408" t="s">
        <v>816</v>
      </c>
      <c r="C408">
        <v>143</v>
      </c>
      <c r="D408">
        <v>160</v>
      </c>
      <c r="E408">
        <v>101</v>
      </c>
      <c r="F408">
        <v>19</v>
      </c>
      <c r="G408">
        <v>0.12904217748639099</v>
      </c>
      <c r="H408">
        <v>-0.64527267346082195</v>
      </c>
      <c r="I408">
        <v>-1.7607796094742301</v>
      </c>
      <c r="J408">
        <v>298</v>
      </c>
      <c r="K408">
        <v>390</v>
      </c>
      <c r="L408">
        <v>328</v>
      </c>
      <c r="M408">
        <v>63</v>
      </c>
      <c r="N408">
        <v>0.194076446371965</v>
      </c>
      <c r="O408">
        <v>-0.55043119750896596</v>
      </c>
      <c r="P408">
        <v>-1.68510138321456</v>
      </c>
      <c r="Q408">
        <v>0.62711864406779605</v>
      </c>
      <c r="R408">
        <v>0.186440677966101</v>
      </c>
      <c r="S408">
        <f t="shared" si="6"/>
        <v>4.1483288272357782E-2</v>
      </c>
    </row>
    <row r="409" spans="1:19" x14ac:dyDescent="0.2">
      <c r="A409" t="s">
        <v>817</v>
      </c>
      <c r="B409" t="s">
        <v>818</v>
      </c>
      <c r="C409">
        <v>210</v>
      </c>
      <c r="D409">
        <v>152</v>
      </c>
      <c r="E409">
        <v>115</v>
      </c>
      <c r="F409">
        <v>30</v>
      </c>
      <c r="G409">
        <v>-6.0117474493618199E-2</v>
      </c>
      <c r="H409">
        <v>-0.755779464158711</v>
      </c>
      <c r="I409">
        <v>-1.72929521297625</v>
      </c>
      <c r="J409">
        <v>345</v>
      </c>
      <c r="K409">
        <v>290</v>
      </c>
      <c r="L409">
        <v>226</v>
      </c>
      <c r="M409">
        <v>28</v>
      </c>
      <c r="N409">
        <v>1.8070062474037701E-3</v>
      </c>
      <c r="O409">
        <v>-0.775799433070263</v>
      </c>
      <c r="P409">
        <v>-2.1008867323229401</v>
      </c>
      <c r="Q409">
        <v>0.62711864406779605</v>
      </c>
      <c r="R409">
        <v>0.152542372881355</v>
      </c>
      <c r="S409">
        <f t="shared" si="6"/>
        <v>-6.0652918625553089E-2</v>
      </c>
    </row>
    <row r="410" spans="1:19" x14ac:dyDescent="0.2">
      <c r="A410" t="s">
        <v>819</v>
      </c>
      <c r="B410" t="s">
        <v>820</v>
      </c>
      <c r="C410">
        <v>208</v>
      </c>
      <c r="D410">
        <v>217</v>
      </c>
      <c r="E410">
        <v>146</v>
      </c>
      <c r="F410">
        <v>28</v>
      </c>
      <c r="G410">
        <v>9.8654631181296401E-2</v>
      </c>
      <c r="H410">
        <v>-0.64796848895672798</v>
      </c>
      <c r="I410">
        <v>-1.75510247658254</v>
      </c>
      <c r="J410">
        <v>397</v>
      </c>
      <c r="K410">
        <v>396</v>
      </c>
      <c r="L410">
        <v>347</v>
      </c>
      <c r="M410">
        <v>85</v>
      </c>
      <c r="N410">
        <v>7.6132782584118902E-2</v>
      </c>
      <c r="O410">
        <v>-0.65054980911663096</v>
      </c>
      <c r="P410">
        <v>-1.6795972496407101</v>
      </c>
      <c r="Q410">
        <v>0.57627118644067798</v>
      </c>
      <c r="R410">
        <v>0.28813559322033899</v>
      </c>
      <c r="S410">
        <f t="shared" si="6"/>
        <v>4.4592745002068016E-2</v>
      </c>
    </row>
    <row r="411" spans="1:19" x14ac:dyDescent="0.2">
      <c r="A411" t="s">
        <v>821</v>
      </c>
      <c r="B411" t="s">
        <v>822</v>
      </c>
      <c r="C411">
        <v>77</v>
      </c>
      <c r="D411">
        <v>58</v>
      </c>
      <c r="E411">
        <v>49</v>
      </c>
      <c r="F411">
        <v>9</v>
      </c>
      <c r="G411">
        <v>-4.2804499314016198E-2</v>
      </c>
      <c r="H411">
        <v>-0.69055265492237095</v>
      </c>
      <c r="I411">
        <v>-1.8164453886951499</v>
      </c>
      <c r="J411">
        <v>186</v>
      </c>
      <c r="K411">
        <v>185</v>
      </c>
      <c r="L411">
        <v>107</v>
      </c>
      <c r="M411">
        <v>8</v>
      </c>
      <c r="N411">
        <v>7.4886887606819205E-2</v>
      </c>
      <c r="O411">
        <v>-0.83221794367709701</v>
      </c>
      <c r="P411">
        <v>-2.3766486258178601</v>
      </c>
      <c r="Q411">
        <v>0.677966101694915</v>
      </c>
      <c r="R411">
        <v>0.20338983050847401</v>
      </c>
      <c r="S411">
        <f t="shared" si="6"/>
        <v>-0.15954738289194029</v>
      </c>
    </row>
    <row r="412" spans="1:19" x14ac:dyDescent="0.2">
      <c r="A412" t="s">
        <v>823</v>
      </c>
      <c r="B412" t="s">
        <v>824</v>
      </c>
      <c r="C412">
        <v>288</v>
      </c>
      <c r="D412">
        <v>211</v>
      </c>
      <c r="E412">
        <v>167</v>
      </c>
      <c r="F412">
        <v>16</v>
      </c>
      <c r="G412">
        <v>-5.4851800166009698E-2</v>
      </c>
      <c r="H412">
        <v>-0.73093402639005101</v>
      </c>
      <c r="I412">
        <v>-2.1394696780653</v>
      </c>
      <c r="J412">
        <v>375</v>
      </c>
      <c r="K412">
        <v>482</v>
      </c>
      <c r="L412">
        <v>169</v>
      </c>
      <c r="M412">
        <v>73</v>
      </c>
      <c r="N412">
        <v>0.18624387393285199</v>
      </c>
      <c r="O412">
        <v>-0.93823334025843497</v>
      </c>
      <c r="P412">
        <v>-1.7209340761991501</v>
      </c>
      <c r="Q412">
        <v>0.677966101694915</v>
      </c>
      <c r="R412">
        <v>0.20338983050847401</v>
      </c>
      <c r="S412">
        <f t="shared" si="6"/>
        <v>-7.7309306333125438E-2</v>
      </c>
    </row>
    <row r="413" spans="1:19" x14ac:dyDescent="0.2">
      <c r="A413" t="s">
        <v>825</v>
      </c>
      <c r="B413" t="s">
        <v>826</v>
      </c>
      <c r="C413">
        <v>297</v>
      </c>
      <c r="D413">
        <v>375</v>
      </c>
      <c r="E413">
        <v>353</v>
      </c>
      <c r="F413">
        <v>31</v>
      </c>
      <c r="G413">
        <v>0.18153305070603401</v>
      </c>
      <c r="H413">
        <v>-0.41923975370779298</v>
      </c>
      <c r="I413">
        <v>-1.86559192844493</v>
      </c>
      <c r="J413">
        <v>473</v>
      </c>
      <c r="K413">
        <v>440</v>
      </c>
      <c r="L413">
        <v>293</v>
      </c>
      <c r="M413">
        <v>62</v>
      </c>
      <c r="N413">
        <v>4.5819639170097598E-2</v>
      </c>
      <c r="O413">
        <v>-0.80008229752809201</v>
      </c>
      <c r="P413">
        <v>-1.8926951198314499</v>
      </c>
      <c r="Q413">
        <v>0.61016949152542299</v>
      </c>
      <c r="R413">
        <v>0.20338983050847401</v>
      </c>
      <c r="S413">
        <f t="shared" si="6"/>
        <v>-4.4270777448014616E-2</v>
      </c>
    </row>
    <row r="414" spans="1:19" x14ac:dyDescent="0.2">
      <c r="A414" t="s">
        <v>827</v>
      </c>
      <c r="B414" t="s">
        <v>828</v>
      </c>
      <c r="C414">
        <v>274</v>
      </c>
      <c r="D414">
        <v>274</v>
      </c>
      <c r="E414">
        <v>199</v>
      </c>
      <c r="F414">
        <v>30</v>
      </c>
      <c r="G414">
        <v>8.0258232295528406E-2</v>
      </c>
      <c r="H414">
        <v>-0.63315549618908396</v>
      </c>
      <c r="I414">
        <v>-1.84482648106272</v>
      </c>
      <c r="J414">
        <v>342</v>
      </c>
      <c r="K414">
        <v>604</v>
      </c>
      <c r="L414">
        <v>219</v>
      </c>
      <c r="M414">
        <v>54</v>
      </c>
      <c r="N414">
        <v>0.32423893598671799</v>
      </c>
      <c r="O414">
        <v>-0.78567076836040695</v>
      </c>
      <c r="P414">
        <v>-1.81185801482505</v>
      </c>
      <c r="Q414">
        <v>0.50847457627118597</v>
      </c>
      <c r="R414">
        <v>0.186440677966101</v>
      </c>
      <c r="S414">
        <f t="shared" si="6"/>
        <v>-1.6659762568468916E-2</v>
      </c>
    </row>
    <row r="415" spans="1:19" x14ac:dyDescent="0.2">
      <c r="A415" t="s">
        <v>829</v>
      </c>
      <c r="B415" t="s">
        <v>830</v>
      </c>
      <c r="C415">
        <v>253</v>
      </c>
      <c r="D415">
        <v>234</v>
      </c>
      <c r="E415">
        <v>120</v>
      </c>
      <c r="F415">
        <v>48</v>
      </c>
      <c r="G415">
        <v>4.6353568529853298E-2</v>
      </c>
      <c r="H415">
        <v>-0.81819728490659605</v>
      </c>
      <c r="I415">
        <v>-1.6060764567622201</v>
      </c>
      <c r="J415">
        <v>381</v>
      </c>
      <c r="K415">
        <v>442</v>
      </c>
      <c r="L415">
        <v>300</v>
      </c>
      <c r="M415">
        <v>86</v>
      </c>
      <c r="N415">
        <v>0.14172539709519399</v>
      </c>
      <c r="O415">
        <v>-0.69589249810034703</v>
      </c>
      <c r="P415">
        <v>-1.65665219302394</v>
      </c>
      <c r="Q415">
        <v>0.49152542372881303</v>
      </c>
      <c r="R415">
        <v>0.169491525423728</v>
      </c>
      <c r="S415">
        <f t="shared" si="6"/>
        <v>9.3706805011213534E-2</v>
      </c>
    </row>
    <row r="416" spans="1:19" x14ac:dyDescent="0.2">
      <c r="A416" t="s">
        <v>831</v>
      </c>
      <c r="B416" t="s">
        <v>832</v>
      </c>
      <c r="C416">
        <v>143</v>
      </c>
      <c r="D416">
        <v>150</v>
      </c>
      <c r="E416">
        <v>114</v>
      </c>
      <c r="F416">
        <v>10</v>
      </c>
      <c r="G416">
        <v>0.10101345388614701</v>
      </c>
      <c r="H416">
        <v>-0.59268919590699198</v>
      </c>
      <c r="I416">
        <v>-2.0395332104270598</v>
      </c>
      <c r="J416">
        <v>257</v>
      </c>
      <c r="K416">
        <v>215</v>
      </c>
      <c r="L416">
        <v>192</v>
      </c>
      <c r="M416">
        <v>29</v>
      </c>
      <c r="N416">
        <v>-2.6655999396744902E-4</v>
      </c>
      <c r="O416">
        <v>-0.71872067177213494</v>
      </c>
      <c r="P416">
        <v>-1.9577607940242301</v>
      </c>
      <c r="Q416">
        <v>0.54237288135593198</v>
      </c>
      <c r="R416">
        <v>0.20338983050847401</v>
      </c>
      <c r="S416">
        <f t="shared" si="6"/>
        <v>-0.11183656254517904</v>
      </c>
    </row>
    <row r="417" spans="1:19" x14ac:dyDescent="0.2">
      <c r="A417" t="s">
        <v>833</v>
      </c>
      <c r="B417" t="s">
        <v>834</v>
      </c>
      <c r="C417">
        <v>240</v>
      </c>
      <c r="D417">
        <v>234</v>
      </c>
      <c r="E417">
        <v>235</v>
      </c>
      <c r="F417">
        <v>17</v>
      </c>
      <c r="G417">
        <v>6.9262847994065194E-2</v>
      </c>
      <c r="H417">
        <v>-0.50340138921827304</v>
      </c>
      <c r="I417">
        <v>-2.0339594932953302</v>
      </c>
      <c r="J417">
        <v>449</v>
      </c>
      <c r="K417">
        <v>495</v>
      </c>
      <c r="L417">
        <v>323</v>
      </c>
      <c r="M417">
        <v>49</v>
      </c>
      <c r="N417">
        <v>0.119586961351967</v>
      </c>
      <c r="O417">
        <v>-0.73513259581660995</v>
      </c>
      <c r="P417">
        <v>-1.9722759295667001</v>
      </c>
      <c r="Q417">
        <v>0.49152542372881303</v>
      </c>
      <c r="R417">
        <v>0.186440677966101</v>
      </c>
      <c r="S417">
        <f t="shared" si="6"/>
        <v>-0.11411175646857089</v>
      </c>
    </row>
    <row r="418" spans="1:19" x14ac:dyDescent="0.2">
      <c r="A418" t="s">
        <v>835</v>
      </c>
      <c r="B418" t="s">
        <v>836</v>
      </c>
      <c r="C418">
        <v>173</v>
      </c>
      <c r="D418">
        <v>244</v>
      </c>
      <c r="E418">
        <v>102</v>
      </c>
      <c r="F418">
        <v>11</v>
      </c>
      <c r="G418">
        <v>0.229601955505462</v>
      </c>
      <c r="H418">
        <v>-0.72370394114528103</v>
      </c>
      <c r="I418">
        <v>-2.0808505909325601</v>
      </c>
      <c r="J418">
        <v>265</v>
      </c>
      <c r="K418">
        <v>372</v>
      </c>
      <c r="L418">
        <v>201</v>
      </c>
      <c r="M418">
        <v>29</v>
      </c>
      <c r="N418">
        <v>0.22452516936681099</v>
      </c>
      <c r="O418">
        <v>-0.71213859366070897</v>
      </c>
      <c r="P418">
        <v>-1.97107354462974</v>
      </c>
      <c r="Q418">
        <v>0.59322033898305004</v>
      </c>
      <c r="R418">
        <v>0.23728813559322001</v>
      </c>
      <c r="S418">
        <f t="shared" si="6"/>
        <v>-0.12731275298776334</v>
      </c>
    </row>
    <row r="419" spans="1:19" x14ac:dyDescent="0.2">
      <c r="A419" t="s">
        <v>837</v>
      </c>
      <c r="B419" t="s">
        <v>838</v>
      </c>
      <c r="C419">
        <v>372</v>
      </c>
      <c r="D419">
        <v>452</v>
      </c>
      <c r="E419">
        <v>271</v>
      </c>
      <c r="F419">
        <v>16</v>
      </c>
      <c r="G419">
        <v>0.16485372722501301</v>
      </c>
      <c r="H419">
        <v>-0.63183165878589498</v>
      </c>
      <c r="I419">
        <v>-2.2506201301879698</v>
      </c>
      <c r="J419">
        <v>499</v>
      </c>
      <c r="K419">
        <v>695</v>
      </c>
      <c r="L419">
        <v>399</v>
      </c>
      <c r="M419">
        <v>63</v>
      </c>
      <c r="N419">
        <v>0.22111236238844501</v>
      </c>
      <c r="O419">
        <v>-0.68921642708103203</v>
      </c>
      <c r="P419">
        <v>-1.9089856647617001</v>
      </c>
      <c r="Q419">
        <v>0.62711864406779605</v>
      </c>
      <c r="R419">
        <v>0.27118644067796599</v>
      </c>
      <c r="S419">
        <f t="shared" si="6"/>
        <v>-0.15966397935419038</v>
      </c>
    </row>
    <row r="420" spans="1:19" x14ac:dyDescent="0.2">
      <c r="A420" t="s">
        <v>839</v>
      </c>
      <c r="B420" t="s">
        <v>840</v>
      </c>
      <c r="C420">
        <v>151</v>
      </c>
      <c r="D420">
        <v>112</v>
      </c>
      <c r="E420">
        <v>72</v>
      </c>
      <c r="F420">
        <v>16</v>
      </c>
      <c r="G420">
        <v>-4.9500692327459302E-2</v>
      </c>
      <c r="H420">
        <v>-0.81590246064030403</v>
      </c>
      <c r="I420">
        <v>-1.85905413759924</v>
      </c>
      <c r="J420">
        <v>219</v>
      </c>
      <c r="K420">
        <v>189</v>
      </c>
      <c r="L420">
        <v>159</v>
      </c>
      <c r="M420">
        <v>43</v>
      </c>
      <c r="N420">
        <v>1.32457927548476E-2</v>
      </c>
      <c r="O420">
        <v>-0.73113576766405697</v>
      </c>
      <c r="P420">
        <v>-1.7172013278524201</v>
      </c>
      <c r="Q420">
        <v>0.52542372881355903</v>
      </c>
      <c r="R420">
        <v>0.27118644067796599</v>
      </c>
      <c r="S420">
        <f t="shared" si="6"/>
        <v>4.5563338141935694E-3</v>
      </c>
    </row>
    <row r="421" spans="1:19" x14ac:dyDescent="0.2">
      <c r="A421" t="s">
        <v>841</v>
      </c>
      <c r="B421" t="s">
        <v>842</v>
      </c>
      <c r="C421">
        <v>297</v>
      </c>
      <c r="D421">
        <v>231</v>
      </c>
      <c r="E421">
        <v>184</v>
      </c>
      <c r="F421">
        <v>17</v>
      </c>
      <c r="G421">
        <v>-2.8886237129539499E-2</v>
      </c>
      <c r="H421">
        <v>-0.70219663608607896</v>
      </c>
      <c r="I421">
        <v>-2.1265047009009299</v>
      </c>
      <c r="J421">
        <v>544</v>
      </c>
      <c r="K421">
        <v>606</v>
      </c>
      <c r="L421">
        <v>310</v>
      </c>
      <c r="M421">
        <v>74</v>
      </c>
      <c r="N421">
        <v>0.124101827889828</v>
      </c>
      <c r="O421">
        <v>-0.83632598300829697</v>
      </c>
      <c r="P421">
        <v>-1.8765928485590899</v>
      </c>
      <c r="Q421">
        <v>0.59322033898305004</v>
      </c>
      <c r="R421">
        <v>0.23728813559322001</v>
      </c>
      <c r="S421">
        <f t="shared" si="6"/>
        <v>-0.11520659923427611</v>
      </c>
    </row>
    <row r="422" spans="1:19" x14ac:dyDescent="0.2">
      <c r="A422" t="s">
        <v>843</v>
      </c>
      <c r="B422" t="s">
        <v>844</v>
      </c>
      <c r="C422">
        <v>101</v>
      </c>
      <c r="D422">
        <v>65</v>
      </c>
      <c r="E422">
        <v>46</v>
      </c>
      <c r="F422">
        <v>37</v>
      </c>
      <c r="G422">
        <v>-0.111149784844258</v>
      </c>
      <c r="H422">
        <v>-0.83582155187947205</v>
      </c>
      <c r="I422">
        <v>-1.3203168226776401</v>
      </c>
      <c r="J422">
        <v>155</v>
      </c>
      <c r="K422">
        <v>151</v>
      </c>
      <c r="L422">
        <v>130</v>
      </c>
      <c r="M422">
        <v>22</v>
      </c>
      <c r="N422">
        <v>6.5873352544599695E-2</v>
      </c>
      <c r="O422">
        <v>-0.66847712300784501</v>
      </c>
      <c r="P422">
        <v>-1.8581346859399701</v>
      </c>
      <c r="Q422">
        <v>0.55932203389830504</v>
      </c>
      <c r="R422">
        <v>0.27118644067796599</v>
      </c>
      <c r="S422">
        <f t="shared" si="6"/>
        <v>0.12222187043554988</v>
      </c>
    </row>
    <row r="423" spans="1:19" x14ac:dyDescent="0.2">
      <c r="A423" t="s">
        <v>845</v>
      </c>
      <c r="B423" t="s">
        <v>846</v>
      </c>
      <c r="C423">
        <v>81</v>
      </c>
      <c r="D423">
        <v>58</v>
      </c>
      <c r="E423">
        <v>55</v>
      </c>
      <c r="F423">
        <v>5</v>
      </c>
      <c r="G423">
        <v>-6.4798793020184001E-2</v>
      </c>
      <c r="H423">
        <v>-0.66238033916280903</v>
      </c>
      <c r="I423">
        <v>-2.0937121875046301</v>
      </c>
      <c r="J423">
        <v>149</v>
      </c>
      <c r="K423">
        <v>180</v>
      </c>
      <c r="L423">
        <v>81</v>
      </c>
      <c r="M423">
        <v>26</v>
      </c>
      <c r="N423">
        <v>0.159314340112753</v>
      </c>
      <c r="O423">
        <v>-0.85679002667801396</v>
      </c>
      <c r="P423">
        <v>-1.7684385890333401</v>
      </c>
      <c r="Q423">
        <v>0.47457627118644002</v>
      </c>
      <c r="R423">
        <v>0.186440677966101</v>
      </c>
      <c r="S423">
        <f t="shared" si="6"/>
        <v>-7.6820285673054045E-2</v>
      </c>
    </row>
    <row r="424" spans="1:19" x14ac:dyDescent="0.2">
      <c r="A424" t="s">
        <v>847</v>
      </c>
      <c r="B424" t="s">
        <v>848</v>
      </c>
      <c r="C424">
        <v>79</v>
      </c>
      <c r="D424">
        <v>73</v>
      </c>
      <c r="E424">
        <v>68</v>
      </c>
      <c r="F424">
        <v>8</v>
      </c>
      <c r="G424">
        <v>4.5954001125542897E-2</v>
      </c>
      <c r="H424">
        <v>-0.55937618836260805</v>
      </c>
      <c r="I424">
        <v>-1.87873427726049</v>
      </c>
      <c r="J424">
        <v>100</v>
      </c>
      <c r="K424">
        <v>183</v>
      </c>
      <c r="L424">
        <v>67</v>
      </c>
      <c r="M424">
        <v>21</v>
      </c>
      <c r="N424">
        <v>0.339679193152151</v>
      </c>
      <c r="O424">
        <v>-0.76601397444356301</v>
      </c>
      <c r="P424">
        <v>-1.68800637385797</v>
      </c>
      <c r="Q424">
        <v>0.57627118644067798</v>
      </c>
      <c r="R424">
        <v>0.27118644067796599</v>
      </c>
      <c r="S424">
        <f t="shared" si="6"/>
        <v>6.690080931735877E-3</v>
      </c>
    </row>
    <row r="425" spans="1:19" x14ac:dyDescent="0.2">
      <c r="A425" t="s">
        <v>849</v>
      </c>
      <c r="B425" t="s">
        <v>850</v>
      </c>
      <c r="C425">
        <v>21</v>
      </c>
      <c r="D425">
        <v>27</v>
      </c>
      <c r="E425">
        <v>31</v>
      </c>
      <c r="F425">
        <v>2</v>
      </c>
      <c r="G425">
        <v>0.18940270172059601</v>
      </c>
      <c r="H425">
        <v>-0.32511561067805</v>
      </c>
      <c r="I425">
        <v>-1.90538647203193</v>
      </c>
      <c r="J425">
        <v>422</v>
      </c>
      <c r="K425">
        <v>432</v>
      </c>
      <c r="L425">
        <v>254</v>
      </c>
      <c r="M425">
        <v>48</v>
      </c>
      <c r="N425">
        <v>8.7399399274960002E-2</v>
      </c>
      <c r="O425">
        <v>-0.81256751148612605</v>
      </c>
      <c r="P425">
        <v>-1.95429688217797</v>
      </c>
      <c r="Q425">
        <v>0.76271186440677896</v>
      </c>
      <c r="R425">
        <v>0.27118644067796599</v>
      </c>
      <c r="S425">
        <f t="shared" si="6"/>
        <v>-7.2224328312118335E-2</v>
      </c>
    </row>
    <row r="426" spans="1:19" x14ac:dyDescent="0.2">
      <c r="A426" t="s">
        <v>851</v>
      </c>
      <c r="B426" t="s">
        <v>852</v>
      </c>
      <c r="C426">
        <v>123</v>
      </c>
      <c r="D426">
        <v>127</v>
      </c>
      <c r="E426">
        <v>76</v>
      </c>
      <c r="F426">
        <v>16</v>
      </c>
      <c r="G426">
        <v>9.4156841812087305E-2</v>
      </c>
      <c r="H426">
        <v>-0.70334952893700997</v>
      </c>
      <c r="I426">
        <v>-1.7699823017454701</v>
      </c>
      <c r="J426">
        <v>255</v>
      </c>
      <c r="K426">
        <v>319</v>
      </c>
      <c r="L426">
        <v>166</v>
      </c>
      <c r="M426">
        <v>25</v>
      </c>
      <c r="N426">
        <v>0.174478606044947</v>
      </c>
      <c r="O426">
        <v>-0.77852086953829003</v>
      </c>
      <c r="P426">
        <v>-2.0188258403538102</v>
      </c>
      <c r="Q426">
        <v>0.76271186440677896</v>
      </c>
      <c r="R426">
        <v>0.28813559322033899</v>
      </c>
      <c r="S426">
        <f t="shared" si="6"/>
        <v>-5.0436452928766334E-2</v>
      </c>
    </row>
    <row r="427" spans="1:19" x14ac:dyDescent="0.2">
      <c r="A427" t="s">
        <v>853</v>
      </c>
      <c r="B427" t="s">
        <v>854</v>
      </c>
      <c r="C427">
        <v>90</v>
      </c>
      <c r="D427">
        <v>176</v>
      </c>
      <c r="E427">
        <v>95</v>
      </c>
      <c r="F427">
        <v>9</v>
      </c>
      <c r="G427">
        <v>0.37152839067035298</v>
      </c>
      <c r="H427">
        <v>-0.47077691392887999</v>
      </c>
      <c r="I427">
        <v>-1.88419717296199</v>
      </c>
      <c r="J427">
        <v>209</v>
      </c>
      <c r="K427">
        <v>232</v>
      </c>
      <c r="L427">
        <v>89</v>
      </c>
      <c r="M427">
        <v>19</v>
      </c>
      <c r="N427">
        <v>0.122569802201567</v>
      </c>
      <c r="O427">
        <v>-0.96284505661053099</v>
      </c>
      <c r="P427">
        <v>-2.05161835375011</v>
      </c>
      <c r="Q427">
        <v>0.71186440677966101</v>
      </c>
      <c r="R427">
        <v>0.305084745762711</v>
      </c>
      <c r="S427">
        <f t="shared" si="6"/>
        <v>-9.2145588775024309E-2</v>
      </c>
    </row>
    <row r="428" spans="1:19" x14ac:dyDescent="0.2">
      <c r="A428" t="s">
        <v>855</v>
      </c>
      <c r="B428" t="s">
        <v>856</v>
      </c>
      <c r="C428">
        <v>187</v>
      </c>
      <c r="D428">
        <v>169</v>
      </c>
      <c r="E428">
        <v>94</v>
      </c>
      <c r="F428">
        <v>30</v>
      </c>
      <c r="G428">
        <v>3.6303330372703002E-2</v>
      </c>
      <c r="H428">
        <v>-0.79297176271520398</v>
      </c>
      <c r="I428">
        <v>-1.6789175247788299</v>
      </c>
      <c r="J428">
        <v>351</v>
      </c>
      <c r="K428">
        <v>336</v>
      </c>
      <c r="L428">
        <v>250</v>
      </c>
      <c r="M428">
        <v>48</v>
      </c>
      <c r="N428">
        <v>5.8260264345741802E-2</v>
      </c>
      <c r="O428">
        <v>-0.73945588493817604</v>
      </c>
      <c r="P428">
        <v>-1.87429154768212</v>
      </c>
      <c r="Q428">
        <v>0.74576271186440601</v>
      </c>
      <c r="R428">
        <v>0.23728813559322001</v>
      </c>
      <c r="S428">
        <f t="shared" si="6"/>
        <v>1.4485679174813014E-2</v>
      </c>
    </row>
    <row r="429" spans="1:19" x14ac:dyDescent="0.2">
      <c r="A429" t="s">
        <v>857</v>
      </c>
      <c r="B429" t="s">
        <v>858</v>
      </c>
      <c r="C429">
        <v>99</v>
      </c>
      <c r="D429">
        <v>80</v>
      </c>
      <c r="E429">
        <v>88</v>
      </c>
      <c r="F429">
        <v>3</v>
      </c>
      <c r="G429">
        <v>-1.2286975310077801E-2</v>
      </c>
      <c r="H429">
        <v>-0.54541053222578395</v>
      </c>
      <c r="I429">
        <v>-2.4027111128398801</v>
      </c>
      <c r="J429">
        <v>151</v>
      </c>
      <c r="K429">
        <v>152</v>
      </c>
      <c r="L429">
        <v>66</v>
      </c>
      <c r="M429">
        <v>13</v>
      </c>
      <c r="N429">
        <v>8.00947440733248E-2</v>
      </c>
      <c r="O429">
        <v>-0.95152178889569095</v>
      </c>
      <c r="P429">
        <v>-2.0752592635782201</v>
      </c>
      <c r="Q429">
        <v>0.66101694915254205</v>
      </c>
      <c r="R429">
        <v>0.322033898305084</v>
      </c>
      <c r="S429">
        <f t="shared" si="6"/>
        <v>-0.24799996606754565</v>
      </c>
    </row>
    <row r="430" spans="1:19" x14ac:dyDescent="0.2">
      <c r="A430" t="s">
        <v>859</v>
      </c>
      <c r="B430" t="s">
        <v>860</v>
      </c>
      <c r="C430">
        <v>23</v>
      </c>
      <c r="D430">
        <v>33</v>
      </c>
      <c r="E430">
        <v>34</v>
      </c>
      <c r="F430">
        <v>9</v>
      </c>
      <c r="G430">
        <v>0.23704433615582299</v>
      </c>
      <c r="H430">
        <v>-0.32450692875374099</v>
      </c>
      <c r="I430">
        <v>-1.29168249954026</v>
      </c>
      <c r="J430">
        <v>91</v>
      </c>
      <c r="K430">
        <v>108</v>
      </c>
      <c r="L430">
        <v>40</v>
      </c>
      <c r="M430">
        <v>15</v>
      </c>
      <c r="N430">
        <v>0.15161046658757699</v>
      </c>
      <c r="O430">
        <v>-0.94907017813752104</v>
      </c>
      <c r="P430">
        <v>-1.7931758018573001</v>
      </c>
      <c r="Q430">
        <v>0.57627118644067798</v>
      </c>
      <c r="R430">
        <v>0.27118644067796599</v>
      </c>
      <c r="S430">
        <f t="shared" si="6"/>
        <v>0.14785497401271716</v>
      </c>
    </row>
    <row r="431" spans="1:19" x14ac:dyDescent="0.2">
      <c r="A431" t="s">
        <v>861</v>
      </c>
      <c r="B431" t="s">
        <v>862</v>
      </c>
      <c r="C431">
        <v>190</v>
      </c>
      <c r="D431">
        <v>155</v>
      </c>
      <c r="E431">
        <v>113</v>
      </c>
      <c r="F431">
        <v>19</v>
      </c>
      <c r="G431">
        <v>-8.1636704870090802E-3</v>
      </c>
      <c r="H431">
        <v>-0.71993316724781198</v>
      </c>
      <c r="I431">
        <v>-1.88419717296199</v>
      </c>
      <c r="J431">
        <v>325</v>
      </c>
      <c r="K431">
        <v>359</v>
      </c>
      <c r="L431">
        <v>220</v>
      </c>
      <c r="M431">
        <v>33</v>
      </c>
      <c r="N431">
        <v>0.120439191021166</v>
      </c>
      <c r="O431">
        <v>-0.76154945730105805</v>
      </c>
      <c r="P431">
        <v>-2.00359508969288</v>
      </c>
      <c r="Q431">
        <v>0.76271186440677896</v>
      </c>
      <c r="R431">
        <v>0.322033898305084</v>
      </c>
      <c r="S431">
        <f t="shared" si="6"/>
        <v>-7.9300150605173689E-2</v>
      </c>
    </row>
    <row r="432" spans="1:19" x14ac:dyDescent="0.2">
      <c r="A432" t="s">
        <v>863</v>
      </c>
      <c r="B432" t="s">
        <v>864</v>
      </c>
      <c r="C432">
        <v>247</v>
      </c>
      <c r="D432">
        <v>336</v>
      </c>
      <c r="E432">
        <v>242</v>
      </c>
      <c r="F432">
        <v>51</v>
      </c>
      <c r="G432">
        <v>0.21390055642570599</v>
      </c>
      <c r="H432">
        <v>-0.503139597057638</v>
      </c>
      <c r="I432">
        <v>-1.5693239501237199</v>
      </c>
      <c r="J432">
        <v>444</v>
      </c>
      <c r="K432">
        <v>703</v>
      </c>
      <c r="L432">
        <v>384</v>
      </c>
      <c r="M432">
        <v>80</v>
      </c>
      <c r="N432">
        <v>0.27680045832692501</v>
      </c>
      <c r="O432">
        <v>-0.65514052289147895</v>
      </c>
      <c r="P432">
        <v>-1.7545186517145599</v>
      </c>
      <c r="Q432">
        <v>0.61016949152542299</v>
      </c>
      <c r="R432">
        <v>0.28813559322033899</v>
      </c>
      <c r="S432">
        <f t="shared" si="6"/>
        <v>7.812794033806908E-2</v>
      </c>
    </row>
    <row r="433" spans="1:19" x14ac:dyDescent="0.2">
      <c r="A433" t="s">
        <v>865</v>
      </c>
      <c r="B433" t="s">
        <v>866</v>
      </c>
      <c r="C433">
        <v>43</v>
      </c>
      <c r="D433">
        <v>34</v>
      </c>
      <c r="E433">
        <v>53</v>
      </c>
      <c r="F433">
        <v>3</v>
      </c>
      <c r="G433">
        <v>-2.1731306241802899E-2</v>
      </c>
      <c r="H433">
        <v>-0.40345059575720099</v>
      </c>
      <c r="I433">
        <v>-2.0405443738219202</v>
      </c>
      <c r="J433">
        <v>56</v>
      </c>
      <c r="K433">
        <v>94</v>
      </c>
      <c r="L433">
        <v>24</v>
      </c>
      <c r="M433">
        <v>19</v>
      </c>
      <c r="N433">
        <v>0.30216793001521902</v>
      </c>
      <c r="O433">
        <v>-0.960065562438984</v>
      </c>
      <c r="P433">
        <v>-1.47966009464526</v>
      </c>
      <c r="Q433">
        <v>0.677966101694915</v>
      </c>
      <c r="R433">
        <v>0.25423728813559299</v>
      </c>
      <c r="S433">
        <f t="shared" si="6"/>
        <v>1.5755956979598987E-2</v>
      </c>
    </row>
    <row r="434" spans="1:19" x14ac:dyDescent="0.2">
      <c r="A434" t="s">
        <v>867</v>
      </c>
      <c r="B434" t="s">
        <v>868</v>
      </c>
      <c r="C434">
        <v>102</v>
      </c>
      <c r="D434">
        <v>91</v>
      </c>
      <c r="E434">
        <v>68</v>
      </c>
      <c r="F434">
        <v>18</v>
      </c>
      <c r="G434">
        <v>3.06994528547044E-2</v>
      </c>
      <c r="H434">
        <v>-0.67034926883408397</v>
      </c>
      <c r="I434">
        <v>-1.6375248396206099</v>
      </c>
      <c r="J434">
        <v>57</v>
      </c>
      <c r="K434">
        <v>198</v>
      </c>
      <c r="L434">
        <v>55</v>
      </c>
      <c r="M434">
        <v>18</v>
      </c>
      <c r="N434">
        <v>0.61801843801076095</v>
      </c>
      <c r="O434">
        <v>-0.60760094332263703</v>
      </c>
      <c r="P434">
        <v>-1.5108280191610699</v>
      </c>
      <c r="Q434">
        <v>0.677966101694915</v>
      </c>
      <c r="R434">
        <v>0.23728813559322001</v>
      </c>
      <c r="S434">
        <f t="shared" si="6"/>
        <v>0.12364319592440826</v>
      </c>
    </row>
    <row r="435" spans="1:19" x14ac:dyDescent="0.2">
      <c r="A435" t="s">
        <v>869</v>
      </c>
      <c r="B435" t="s">
        <v>870</v>
      </c>
      <c r="C435">
        <v>265</v>
      </c>
      <c r="D435">
        <v>284</v>
      </c>
      <c r="E435">
        <v>147</v>
      </c>
      <c r="F435">
        <v>48</v>
      </c>
      <c r="G435">
        <v>0.110330698405758</v>
      </c>
      <c r="H435">
        <v>-0.75018654896703496</v>
      </c>
      <c r="I435">
        <v>-1.62620180952321</v>
      </c>
      <c r="J435">
        <v>415</v>
      </c>
      <c r="K435">
        <v>660</v>
      </c>
      <c r="L435">
        <v>306</v>
      </c>
      <c r="M435">
        <v>72</v>
      </c>
      <c r="N435">
        <v>0.27872394225149699</v>
      </c>
      <c r="O435">
        <v>-0.72441544737490304</v>
      </c>
      <c r="P435">
        <v>-1.77094126887271</v>
      </c>
      <c r="Q435">
        <v>0.81355932203389802</v>
      </c>
      <c r="R435">
        <v>0.322033898305084</v>
      </c>
      <c r="S435">
        <f t="shared" si="6"/>
        <v>5.7332527393689367E-2</v>
      </c>
    </row>
    <row r="436" spans="1:19" x14ac:dyDescent="0.2">
      <c r="A436" t="s">
        <v>871</v>
      </c>
      <c r="B436" t="s">
        <v>872</v>
      </c>
      <c r="C436">
        <v>130</v>
      </c>
      <c r="D436">
        <v>137</v>
      </c>
      <c r="E436">
        <v>83</v>
      </c>
      <c r="F436">
        <v>21</v>
      </c>
      <c r="G436">
        <v>0.10303544714509801</v>
      </c>
      <c r="H436">
        <v>-0.68912326970916604</v>
      </c>
      <c r="I436">
        <v>-1.67592123053491</v>
      </c>
      <c r="J436">
        <v>126</v>
      </c>
      <c r="K436">
        <v>126</v>
      </c>
      <c r="L436">
        <v>142</v>
      </c>
      <c r="M436">
        <v>24</v>
      </c>
      <c r="N436">
        <v>7.7228103421721706E-2</v>
      </c>
      <c r="O436">
        <v>-0.54017097787889601</v>
      </c>
      <c r="P436">
        <v>-1.7303849719978499</v>
      </c>
      <c r="Q436">
        <v>0.81355932203389802</v>
      </c>
      <c r="R436">
        <v>0.338983050847457</v>
      </c>
      <c r="S436">
        <f t="shared" si="6"/>
        <v>5.3842417506104662E-2</v>
      </c>
    </row>
    <row r="437" spans="1:19" x14ac:dyDescent="0.2">
      <c r="A437" t="s">
        <v>873</v>
      </c>
      <c r="B437" t="s">
        <v>874</v>
      </c>
      <c r="C437">
        <v>42</v>
      </c>
      <c r="D437">
        <v>67</v>
      </c>
      <c r="E437">
        <v>37</v>
      </c>
      <c r="F437">
        <v>3</v>
      </c>
      <c r="G437">
        <v>0.28308374459845398</v>
      </c>
      <c r="H437">
        <v>-0.54930557610930897</v>
      </c>
      <c r="I437">
        <v>-2.0303252086402299</v>
      </c>
      <c r="J437">
        <v>120</v>
      </c>
      <c r="K437">
        <v>172</v>
      </c>
      <c r="L437">
        <v>62</v>
      </c>
      <c r="M437">
        <v>31</v>
      </c>
      <c r="N437">
        <v>0.233575304281645</v>
      </c>
      <c r="O437">
        <v>-0.878878333693761</v>
      </c>
      <c r="P437">
        <v>-1.59804522080524</v>
      </c>
      <c r="Q437">
        <v>0.84745762711864403</v>
      </c>
      <c r="R437">
        <v>0.305084745762711</v>
      </c>
      <c r="S437">
        <f t="shared" si="6"/>
        <v>-1.2963091454925538E-2</v>
      </c>
    </row>
    <row r="438" spans="1:19" x14ac:dyDescent="0.2">
      <c r="A438" t="s">
        <v>875</v>
      </c>
      <c r="B438" t="s">
        <v>876</v>
      </c>
      <c r="C438">
        <v>137</v>
      </c>
      <c r="D438">
        <v>213</v>
      </c>
      <c r="E438">
        <v>77</v>
      </c>
      <c r="F438">
        <v>24</v>
      </c>
      <c r="G438">
        <v>0.27191726857785897</v>
      </c>
      <c r="H438">
        <v>-0.74448785176232801</v>
      </c>
      <c r="I438">
        <v>-1.6407064984067901</v>
      </c>
      <c r="J438">
        <v>253</v>
      </c>
      <c r="K438">
        <v>537</v>
      </c>
      <c r="L438">
        <v>193</v>
      </c>
      <c r="M438">
        <v>39</v>
      </c>
      <c r="N438">
        <v>0.40408186794545897</v>
      </c>
      <c r="O438">
        <v>-0.70965198931243401</v>
      </c>
      <c r="P438">
        <v>-1.82228158274121</v>
      </c>
      <c r="Q438">
        <v>0.83050847457627097</v>
      </c>
      <c r="R438">
        <v>0.305084745762711</v>
      </c>
      <c r="S438">
        <f t="shared" si="6"/>
        <v>3.9416920914849399E-2</v>
      </c>
    </row>
    <row r="439" spans="1:19" x14ac:dyDescent="0.2">
      <c r="A439" t="s">
        <v>877</v>
      </c>
      <c r="B439" t="s">
        <v>878</v>
      </c>
      <c r="C439">
        <v>258</v>
      </c>
      <c r="D439">
        <v>310</v>
      </c>
      <c r="E439">
        <v>282</v>
      </c>
      <c r="F439">
        <v>20</v>
      </c>
      <c r="G439">
        <v>0.16000022016657001</v>
      </c>
      <c r="H439">
        <v>-0.45562860742227201</v>
      </c>
      <c r="I439">
        <v>-1.9947868832612401</v>
      </c>
      <c r="J439">
        <v>332</v>
      </c>
      <c r="K439">
        <v>571</v>
      </c>
      <c r="L439">
        <v>356</v>
      </c>
      <c r="M439">
        <v>71</v>
      </c>
      <c r="N439">
        <v>0.312726127963533</v>
      </c>
      <c r="O439">
        <v>-0.56177686287555095</v>
      </c>
      <c r="P439">
        <v>-1.6801054035768499</v>
      </c>
      <c r="Q439">
        <v>0.84745762711864403</v>
      </c>
      <c r="R439">
        <v>0.27118644067796599</v>
      </c>
      <c r="S439">
        <f t="shared" si="6"/>
        <v>-2.4664185418790383E-2</v>
      </c>
    </row>
    <row r="440" spans="1:19" x14ac:dyDescent="0.2">
      <c r="A440" t="s">
        <v>879</v>
      </c>
      <c r="B440" t="s">
        <v>880</v>
      </c>
      <c r="C440">
        <v>205</v>
      </c>
      <c r="D440">
        <v>168</v>
      </c>
      <c r="E440">
        <v>86</v>
      </c>
      <c r="F440">
        <v>19</v>
      </c>
      <c r="G440">
        <v>-6.1863470343630203E-3</v>
      </c>
      <c r="H440">
        <v>-0.87151341959059003</v>
      </c>
      <c r="I440">
        <v>-1.91719743306492</v>
      </c>
      <c r="J440">
        <v>388</v>
      </c>
      <c r="K440">
        <v>450</v>
      </c>
      <c r="L440">
        <v>212</v>
      </c>
      <c r="M440">
        <v>62</v>
      </c>
      <c r="N440">
        <v>0.141608891602858</v>
      </c>
      <c r="O440">
        <v>-0.85458464180984595</v>
      </c>
      <c r="P440">
        <v>-1.80666570468784</v>
      </c>
      <c r="Q440">
        <v>0.677966101694915</v>
      </c>
      <c r="R440">
        <v>0.25423728813559299</v>
      </c>
      <c r="S440">
        <f t="shared" si="6"/>
        <v>-3.6141486711282117E-2</v>
      </c>
    </row>
    <row r="441" spans="1:19" x14ac:dyDescent="0.2">
      <c r="A441" t="s">
        <v>881</v>
      </c>
      <c r="B441" t="s">
        <v>882</v>
      </c>
      <c r="C441">
        <v>20</v>
      </c>
      <c r="D441">
        <v>13</v>
      </c>
      <c r="E441">
        <v>8</v>
      </c>
      <c r="F441">
        <v>7</v>
      </c>
      <c r="G441">
        <v>-0.106828411061615</v>
      </c>
      <c r="H441">
        <v>-0.892198018450441</v>
      </c>
      <c r="I441">
        <v>-1.3401291286117201</v>
      </c>
      <c r="J441">
        <v>37</v>
      </c>
      <c r="K441">
        <v>21</v>
      </c>
      <c r="L441">
        <v>5</v>
      </c>
      <c r="M441">
        <v>1</v>
      </c>
      <c r="N441">
        <v>-0.168754325911353</v>
      </c>
      <c r="O441">
        <v>-1.4613204968753599</v>
      </c>
      <c r="P441">
        <v>-2.5784273926588801</v>
      </c>
      <c r="Q441">
        <v>0.76271186440677896</v>
      </c>
      <c r="R441">
        <v>0.305084745762711</v>
      </c>
      <c r="S441">
        <f t="shared" si="6"/>
        <v>-7.6158195479523641E-2</v>
      </c>
    </row>
    <row r="442" spans="1:19" x14ac:dyDescent="0.2">
      <c r="A442" t="s">
        <v>883</v>
      </c>
      <c r="B442" t="s">
        <v>884</v>
      </c>
      <c r="C442">
        <v>130</v>
      </c>
      <c r="D442">
        <v>159</v>
      </c>
      <c r="E442">
        <v>64</v>
      </c>
      <c r="F442">
        <v>27</v>
      </c>
      <c r="G442">
        <v>0.16771200430914299</v>
      </c>
      <c r="H442">
        <v>-0.80202138810135304</v>
      </c>
      <c r="I442">
        <v>-1.56677676110984</v>
      </c>
      <c r="J442">
        <v>226</v>
      </c>
      <c r="K442">
        <v>286</v>
      </c>
      <c r="L442">
        <v>124</v>
      </c>
      <c r="M442">
        <v>44</v>
      </c>
      <c r="N442">
        <v>0.17948569740336301</v>
      </c>
      <c r="O442">
        <v>-0.85277553112955595</v>
      </c>
      <c r="P442">
        <v>-1.7208814312531</v>
      </c>
      <c r="Q442">
        <v>0.71186440677966101</v>
      </c>
      <c r="R442">
        <v>0.22033898305084701</v>
      </c>
      <c r="S442">
        <f t="shared" si="6"/>
        <v>8.7859914058138061E-2</v>
      </c>
    </row>
    <row r="443" spans="1:19" x14ac:dyDescent="0.2">
      <c r="A443" t="s">
        <v>885</v>
      </c>
      <c r="B443" t="s">
        <v>886</v>
      </c>
      <c r="C443">
        <v>114</v>
      </c>
      <c r="D443">
        <v>110</v>
      </c>
      <c r="E443">
        <v>71</v>
      </c>
      <c r="F443">
        <v>21</v>
      </c>
      <c r="G443">
        <v>6.4746066117280801E-2</v>
      </c>
      <c r="H443">
        <v>-0.69990451239580098</v>
      </c>
      <c r="I443">
        <v>-1.61888272956455</v>
      </c>
      <c r="J443">
        <v>197</v>
      </c>
      <c r="K443">
        <v>357</v>
      </c>
      <c r="L443">
        <v>188</v>
      </c>
      <c r="M443">
        <v>41</v>
      </c>
      <c r="N443">
        <v>0.33543009337232199</v>
      </c>
      <c r="O443">
        <v>-0.61239715404230299</v>
      </c>
      <c r="P443">
        <v>-1.6919080380337499</v>
      </c>
      <c r="Q443">
        <v>0.79661016949152497</v>
      </c>
      <c r="R443">
        <v>0.28813559322033899</v>
      </c>
      <c r="S443">
        <f t="shared" si="6"/>
        <v>8.0583326071375139E-2</v>
      </c>
    </row>
    <row r="444" spans="1:19" x14ac:dyDescent="0.2">
      <c r="A444" t="s">
        <v>887</v>
      </c>
      <c r="B444" t="s">
        <v>888</v>
      </c>
      <c r="C444">
        <v>141</v>
      </c>
      <c r="D444">
        <v>145</v>
      </c>
      <c r="E444">
        <v>110</v>
      </c>
      <c r="F444">
        <v>18</v>
      </c>
      <c r="G444">
        <v>9.2407121875123399E-2</v>
      </c>
      <c r="H444">
        <v>-0.60208443727555805</v>
      </c>
      <c r="I444">
        <v>-1.7781437805140701</v>
      </c>
      <c r="J444">
        <v>217</v>
      </c>
      <c r="K444">
        <v>322</v>
      </c>
      <c r="L444">
        <v>145</v>
      </c>
      <c r="M444">
        <v>27</v>
      </c>
      <c r="N444">
        <v>0.24862424126902299</v>
      </c>
      <c r="O444">
        <v>-0.76718050875794497</v>
      </c>
      <c r="P444">
        <v>-1.91532163828143</v>
      </c>
      <c r="Q444">
        <v>0.52542372881355903</v>
      </c>
      <c r="R444">
        <v>0.186440677966101</v>
      </c>
      <c r="S444">
        <f t="shared" si="6"/>
        <v>-2.5104405817823805E-2</v>
      </c>
    </row>
    <row r="445" spans="1:19" x14ac:dyDescent="0.2">
      <c r="A445" t="s">
        <v>889</v>
      </c>
      <c r="B445" t="s">
        <v>890</v>
      </c>
      <c r="C445">
        <v>190</v>
      </c>
      <c r="D445">
        <v>184</v>
      </c>
      <c r="E445">
        <v>151</v>
      </c>
      <c r="F445">
        <v>16</v>
      </c>
      <c r="G445">
        <v>6.6322454352235896E-2</v>
      </c>
      <c r="H445">
        <v>-0.59403466343806299</v>
      </c>
      <c r="I445">
        <v>-1.9588307912589</v>
      </c>
      <c r="J445">
        <v>342</v>
      </c>
      <c r="K445">
        <v>343</v>
      </c>
      <c r="L445">
        <v>190</v>
      </c>
      <c r="M445">
        <v>74</v>
      </c>
      <c r="N445">
        <v>7.8496117408357199E-2</v>
      </c>
      <c r="O445">
        <v>-0.84736128224769602</v>
      </c>
      <c r="P445">
        <v>-1.67502005491705</v>
      </c>
      <c r="Q445">
        <v>0.62711864406779605</v>
      </c>
      <c r="R445">
        <v>0.27118644067796599</v>
      </c>
      <c r="S445">
        <f t="shared" si="6"/>
        <v>-1.2934797198990752E-2</v>
      </c>
    </row>
    <row r="446" spans="1:19" x14ac:dyDescent="0.2">
      <c r="A446" t="s">
        <v>891</v>
      </c>
      <c r="B446" t="s">
        <v>892</v>
      </c>
      <c r="C446">
        <v>171</v>
      </c>
      <c r="D446">
        <v>213</v>
      </c>
      <c r="E446">
        <v>140</v>
      </c>
      <c r="F446">
        <v>16</v>
      </c>
      <c r="G446">
        <v>0.175641725342112</v>
      </c>
      <c r="H446">
        <v>-0.58112608449231895</v>
      </c>
      <c r="I446">
        <v>-1.9130733006982199</v>
      </c>
      <c r="J446">
        <v>278</v>
      </c>
      <c r="K446">
        <v>474</v>
      </c>
      <c r="L446">
        <v>298</v>
      </c>
      <c r="M446">
        <v>55</v>
      </c>
      <c r="N446">
        <v>0.30896164917773</v>
      </c>
      <c r="O446">
        <v>-0.56191730898621095</v>
      </c>
      <c r="P446">
        <v>-1.7139077750157199</v>
      </c>
      <c r="Q446">
        <v>0.66101694915254205</v>
      </c>
      <c r="R446">
        <v>0.23728813559322001</v>
      </c>
      <c r="S446">
        <f t="shared" si="6"/>
        <v>-1.0140925328164997E-2</v>
      </c>
    </row>
    <row r="447" spans="1:19" x14ac:dyDescent="0.2">
      <c r="A447" t="s">
        <v>893</v>
      </c>
      <c r="B447" t="s">
        <v>894</v>
      </c>
      <c r="C447">
        <v>154</v>
      </c>
      <c r="D447">
        <v>172</v>
      </c>
      <c r="E447">
        <v>160</v>
      </c>
      <c r="F447">
        <v>18</v>
      </c>
      <c r="G447">
        <v>0.128265958366614</v>
      </c>
      <c r="H447">
        <v>-0.47765874795894098</v>
      </c>
      <c r="I447">
        <v>-1.8164453886951499</v>
      </c>
      <c r="J447">
        <v>310</v>
      </c>
      <c r="K447">
        <v>477</v>
      </c>
      <c r="L447">
        <v>203</v>
      </c>
      <c r="M447">
        <v>39</v>
      </c>
      <c r="N447">
        <v>0.26438478862756298</v>
      </c>
      <c r="O447">
        <v>-0.77595443306544998</v>
      </c>
      <c r="P447">
        <v>-1.91052275539966</v>
      </c>
      <c r="Q447">
        <v>0.55932203389830504</v>
      </c>
      <c r="R447">
        <v>0.186440677966101</v>
      </c>
      <c r="S447">
        <f t="shared" si="6"/>
        <v>-3.4866331627092975E-2</v>
      </c>
    </row>
    <row r="448" spans="1:19" x14ac:dyDescent="0.2">
      <c r="A448" t="s">
        <v>895</v>
      </c>
      <c r="B448" t="s">
        <v>896</v>
      </c>
      <c r="C448">
        <v>132</v>
      </c>
      <c r="D448">
        <v>183</v>
      </c>
      <c r="E448">
        <v>169</v>
      </c>
      <c r="F448">
        <v>19</v>
      </c>
      <c r="G448">
        <v>0.222135390820108</v>
      </c>
      <c r="H448">
        <v>-0.38694523637057898</v>
      </c>
      <c r="I448">
        <v>-1.72601750321501</v>
      </c>
      <c r="J448">
        <v>345</v>
      </c>
      <c r="K448">
        <v>732</v>
      </c>
      <c r="L448">
        <v>405</v>
      </c>
      <c r="M448">
        <v>58</v>
      </c>
      <c r="N448">
        <v>0.40392008940683899</v>
      </c>
      <c r="O448">
        <v>-0.52245284900299505</v>
      </c>
      <c r="P448">
        <v>-1.78461677010222</v>
      </c>
      <c r="Q448">
        <v>0.62711864406779605</v>
      </c>
      <c r="R448">
        <v>0.22033898305084701</v>
      </c>
      <c r="S448">
        <f t="shared" si="6"/>
        <v>2.4889363801930207E-2</v>
      </c>
    </row>
    <row r="449" spans="1:19" x14ac:dyDescent="0.2">
      <c r="A449" t="s">
        <v>897</v>
      </c>
      <c r="B449" t="s">
        <v>898</v>
      </c>
      <c r="C449">
        <v>210</v>
      </c>
      <c r="D449">
        <v>208</v>
      </c>
      <c r="E449">
        <v>144</v>
      </c>
      <c r="F449">
        <v>15</v>
      </c>
      <c r="G449">
        <v>7.6102272524370698E-2</v>
      </c>
      <c r="H449">
        <v>-0.65811481241707304</v>
      </c>
      <c r="I449">
        <v>-2.0303252086402299</v>
      </c>
      <c r="J449">
        <v>334</v>
      </c>
      <c r="K449">
        <v>436</v>
      </c>
      <c r="L449">
        <v>262</v>
      </c>
      <c r="M449">
        <v>54</v>
      </c>
      <c r="N449">
        <v>0.19296812587874301</v>
      </c>
      <c r="O449">
        <v>-0.69753395263620899</v>
      </c>
      <c r="P449">
        <v>-1.80157837558048</v>
      </c>
      <c r="Q449">
        <v>0.54237288135593198</v>
      </c>
      <c r="R449">
        <v>0.22033898305084701</v>
      </c>
      <c r="S449">
        <f t="shared" si="6"/>
        <v>-6.7404883501052962E-2</v>
      </c>
    </row>
    <row r="450" spans="1:19" x14ac:dyDescent="0.2">
      <c r="A450" t="s">
        <v>899</v>
      </c>
      <c r="B450" t="s">
        <v>900</v>
      </c>
      <c r="C450">
        <v>132</v>
      </c>
      <c r="D450">
        <v>116</v>
      </c>
      <c r="E450">
        <v>96</v>
      </c>
      <c r="F450">
        <v>5</v>
      </c>
      <c r="G450">
        <v>2.4142290316596898E-2</v>
      </c>
      <c r="H450">
        <v>-0.632560707944685</v>
      </c>
      <c r="I450">
        <v>-2.3058010998318301</v>
      </c>
      <c r="J450">
        <v>280</v>
      </c>
      <c r="K450">
        <v>252</v>
      </c>
      <c r="L450">
        <v>120</v>
      </c>
      <c r="M450">
        <v>23</v>
      </c>
      <c r="N450">
        <v>3.1470612861046597E-2</v>
      </c>
      <c r="O450">
        <v>-0.960065562438984</v>
      </c>
      <c r="P450">
        <v>-2.0956558639165102</v>
      </c>
      <c r="Q450">
        <v>0.49152542372881303</v>
      </c>
      <c r="R450">
        <v>0.305084745762711</v>
      </c>
      <c r="S450">
        <f t="shared" si="6"/>
        <v>-0.22550848283519154</v>
      </c>
    </row>
    <row r="451" spans="1:19" x14ac:dyDescent="0.2">
      <c r="A451" t="s">
        <v>901</v>
      </c>
      <c r="B451" t="s">
        <v>902</v>
      </c>
      <c r="C451">
        <v>134</v>
      </c>
      <c r="D451">
        <v>162</v>
      </c>
      <c r="E451">
        <v>119</v>
      </c>
      <c r="F451">
        <v>7</v>
      </c>
      <c r="G451">
        <v>0.16266844847335099</v>
      </c>
      <c r="H451">
        <v>-0.54581584675067996</v>
      </c>
      <c r="I451">
        <v>-2.1662039313125399</v>
      </c>
      <c r="J451">
        <v>209</v>
      </c>
      <c r="K451">
        <v>341</v>
      </c>
      <c r="L451">
        <v>210</v>
      </c>
      <c r="M451">
        <v>34</v>
      </c>
      <c r="N451">
        <v>0.28983619630316498</v>
      </c>
      <c r="O451">
        <v>-0.59001576852152504</v>
      </c>
      <c r="P451">
        <v>-1.79889303766069</v>
      </c>
      <c r="Q451">
        <v>0.69491525423728795</v>
      </c>
      <c r="R451">
        <v>0.28813559322033899</v>
      </c>
      <c r="S451">
        <f t="shared" ref="S451:S514" si="7">((I451+1.7338029)/1.7338029+(P451+1.8692731)/1.8692731)/2</f>
        <v>-0.10587176947375235</v>
      </c>
    </row>
    <row r="452" spans="1:19" x14ac:dyDescent="0.2">
      <c r="A452" t="s">
        <v>903</v>
      </c>
      <c r="B452" t="s">
        <v>904</v>
      </c>
      <c r="C452">
        <v>458</v>
      </c>
      <c r="D452">
        <v>555</v>
      </c>
      <c r="E452">
        <v>424</v>
      </c>
      <c r="F452">
        <v>61</v>
      </c>
      <c r="G452">
        <v>0.16368573741433501</v>
      </c>
      <c r="H452">
        <v>-0.52775763118954</v>
      </c>
      <c r="I452">
        <v>-1.7597328159551</v>
      </c>
      <c r="J452">
        <v>673</v>
      </c>
      <c r="K452">
        <v>1063</v>
      </c>
      <c r="L452">
        <v>497</v>
      </c>
      <c r="M452">
        <v>91</v>
      </c>
      <c r="N452">
        <v>0.27574630372104098</v>
      </c>
      <c r="O452">
        <v>-0.72374745263503504</v>
      </c>
      <c r="P452">
        <v>-1.87919934049477</v>
      </c>
      <c r="Q452">
        <v>0.52542372881355903</v>
      </c>
      <c r="R452">
        <v>0.169491525423728</v>
      </c>
      <c r="S452">
        <f t="shared" si="7"/>
        <v>-1.0132864778006111E-2</v>
      </c>
    </row>
    <row r="453" spans="1:19" x14ac:dyDescent="0.2">
      <c r="A453" t="s">
        <v>905</v>
      </c>
      <c r="B453" t="s">
        <v>906</v>
      </c>
      <c r="C453">
        <v>72</v>
      </c>
      <c r="D453">
        <v>59</v>
      </c>
      <c r="E453">
        <v>53</v>
      </c>
      <c r="F453">
        <v>6</v>
      </c>
      <c r="G453">
        <v>-6.2222524935957504E-3</v>
      </c>
      <c r="H453">
        <v>-0.62731463660888298</v>
      </c>
      <c r="I453">
        <v>-1.96337841900962</v>
      </c>
      <c r="J453">
        <v>125</v>
      </c>
      <c r="K453">
        <v>147</v>
      </c>
      <c r="L453">
        <v>63</v>
      </c>
      <c r="M453">
        <v>10</v>
      </c>
      <c r="N453">
        <v>0.147635425161841</v>
      </c>
      <c r="O453">
        <v>-0.88965824069886501</v>
      </c>
      <c r="P453">
        <v>-2.10713568159994</v>
      </c>
      <c r="Q453">
        <v>0.57627118644067798</v>
      </c>
      <c r="R453">
        <v>0.23728813559322001</v>
      </c>
      <c r="S453">
        <f t="shared" si="7"/>
        <v>-0.12983012459758025</v>
      </c>
    </row>
    <row r="454" spans="1:19" x14ac:dyDescent="0.2">
      <c r="A454" t="s">
        <v>907</v>
      </c>
      <c r="B454" t="s">
        <v>908</v>
      </c>
      <c r="C454">
        <v>101</v>
      </c>
      <c r="D454">
        <v>123</v>
      </c>
      <c r="E454">
        <v>75</v>
      </c>
      <c r="F454">
        <v>16</v>
      </c>
      <c r="G454">
        <v>0.16584196995228301</v>
      </c>
      <c r="H454">
        <v>-0.62351812016934605</v>
      </c>
      <c r="I454">
        <v>-1.68439856408871</v>
      </c>
      <c r="J454">
        <v>170</v>
      </c>
      <c r="K454">
        <v>223</v>
      </c>
      <c r="L454">
        <v>128</v>
      </c>
      <c r="M454">
        <v>27</v>
      </c>
      <c r="N454">
        <v>0.19508404509160801</v>
      </c>
      <c r="O454">
        <v>-0.71532772887479501</v>
      </c>
      <c r="P454">
        <v>-1.8093108258111701</v>
      </c>
      <c r="Q454">
        <v>0.55932203389830504</v>
      </c>
      <c r="R454">
        <v>0.28813559322033899</v>
      </c>
      <c r="S454">
        <f t="shared" si="7"/>
        <v>3.0286319301268856E-2</v>
      </c>
    </row>
    <row r="455" spans="1:19" x14ac:dyDescent="0.2">
      <c r="A455" t="s">
        <v>909</v>
      </c>
      <c r="B455" t="s">
        <v>910</v>
      </c>
      <c r="C455">
        <v>173</v>
      </c>
      <c r="D455">
        <v>120</v>
      </c>
      <c r="E455">
        <v>83</v>
      </c>
      <c r="F455">
        <v>10</v>
      </c>
      <c r="G455">
        <v>-7.8606624785642107E-2</v>
      </c>
      <c r="H455">
        <v>-0.81322602053112503</v>
      </c>
      <c r="I455">
        <v>-2.1222432760907899</v>
      </c>
      <c r="J455">
        <v>282</v>
      </c>
      <c r="K455">
        <v>273</v>
      </c>
      <c r="L455">
        <v>104</v>
      </c>
      <c r="M455">
        <v>23</v>
      </c>
      <c r="N455">
        <v>6.3141642143116697E-2</v>
      </c>
      <c r="O455">
        <v>-1.0253045461649699</v>
      </c>
      <c r="P455">
        <v>-2.0987469408936601</v>
      </c>
      <c r="Q455">
        <v>0.54237288135593198</v>
      </c>
      <c r="R455">
        <v>0.28813559322033899</v>
      </c>
      <c r="S455">
        <f t="shared" si="7"/>
        <v>-0.17340026347205698</v>
      </c>
    </row>
    <row r="456" spans="1:19" x14ac:dyDescent="0.2">
      <c r="A456" t="s">
        <v>911</v>
      </c>
      <c r="B456" t="s">
        <v>912</v>
      </c>
      <c r="C456">
        <v>72</v>
      </c>
      <c r="D456">
        <v>86</v>
      </c>
      <c r="E456">
        <v>84</v>
      </c>
      <c r="F456">
        <v>20</v>
      </c>
      <c r="G456">
        <v>0.15742418710782699</v>
      </c>
      <c r="H456">
        <v>-0.42731122014778999</v>
      </c>
      <c r="I456">
        <v>-1.4404996737292799</v>
      </c>
      <c r="J456">
        <v>145</v>
      </c>
      <c r="K456">
        <v>188</v>
      </c>
      <c r="L456">
        <v>74</v>
      </c>
      <c r="M456">
        <v>9</v>
      </c>
      <c r="N456">
        <v>0.19001795045042599</v>
      </c>
      <c r="O456">
        <v>-0.88422505964838904</v>
      </c>
      <c r="P456">
        <v>-2.2173511613875401</v>
      </c>
      <c r="Q456">
        <v>0.52542372881355903</v>
      </c>
      <c r="R456">
        <v>0.322033898305084</v>
      </c>
      <c r="S456">
        <f t="shared" si="7"/>
        <v>-8.521406089661912E-3</v>
      </c>
    </row>
    <row r="457" spans="1:19" x14ac:dyDescent="0.2">
      <c r="A457" t="s">
        <v>913</v>
      </c>
      <c r="B457" t="s">
        <v>914</v>
      </c>
      <c r="C457">
        <v>89</v>
      </c>
      <c r="D457">
        <v>123</v>
      </c>
      <c r="E457">
        <v>62</v>
      </c>
      <c r="F457">
        <v>19</v>
      </c>
      <c r="G457">
        <v>0.22077333709001301</v>
      </c>
      <c r="H457">
        <v>-0.65125632692506197</v>
      </c>
      <c r="I457">
        <v>-1.5548335786540799</v>
      </c>
      <c r="J457">
        <v>226</v>
      </c>
      <c r="K457">
        <v>313</v>
      </c>
      <c r="L457">
        <v>132</v>
      </c>
      <c r="M457">
        <v>35</v>
      </c>
      <c r="N457">
        <v>0.21866400182076901</v>
      </c>
      <c r="O457">
        <v>-0.82562328508594096</v>
      </c>
      <c r="P457">
        <v>-1.82026606338901</v>
      </c>
      <c r="Q457">
        <v>0.57627118644067798</v>
      </c>
      <c r="R457">
        <v>0.338983050847457</v>
      </c>
      <c r="S457">
        <f t="shared" si="7"/>
        <v>6.4720365189787438E-2</v>
      </c>
    </row>
    <row r="458" spans="1:19" x14ac:dyDescent="0.2">
      <c r="A458" t="s">
        <v>915</v>
      </c>
      <c r="B458" t="s">
        <v>916</v>
      </c>
      <c r="C458">
        <v>96</v>
      </c>
      <c r="D458">
        <v>68</v>
      </c>
      <c r="E458">
        <v>51</v>
      </c>
      <c r="F458">
        <v>5</v>
      </c>
      <c r="G458">
        <v>-6.9504088037803599E-2</v>
      </c>
      <c r="H458">
        <v>-0.768959066720035</v>
      </c>
      <c r="I458">
        <v>-2.1674984016655401</v>
      </c>
      <c r="J458">
        <v>254</v>
      </c>
      <c r="K458">
        <v>206</v>
      </c>
      <c r="L458">
        <v>55</v>
      </c>
      <c r="M458">
        <v>28</v>
      </c>
      <c r="N458">
        <v>-1.37383928290629E-2</v>
      </c>
      <c r="O458">
        <v>-1.2565598042700801</v>
      </c>
      <c r="P458">
        <v>-1.96790135386961</v>
      </c>
      <c r="Q458">
        <v>0.61016949152542299</v>
      </c>
      <c r="R458">
        <v>0.38983050847457601</v>
      </c>
      <c r="S458">
        <f t="shared" si="7"/>
        <v>-0.15145203531008714</v>
      </c>
    </row>
    <row r="459" spans="1:19" x14ac:dyDescent="0.2">
      <c r="A459" t="s">
        <v>917</v>
      </c>
      <c r="B459" t="s">
        <v>918</v>
      </c>
      <c r="C459">
        <v>179</v>
      </c>
      <c r="D459">
        <v>200</v>
      </c>
      <c r="E459">
        <v>142</v>
      </c>
      <c r="F459">
        <v>26</v>
      </c>
      <c r="G459">
        <v>0.128435196979616</v>
      </c>
      <c r="H459">
        <v>-0.59482269637523999</v>
      </c>
      <c r="I459">
        <v>-1.72207685597107</v>
      </c>
      <c r="J459">
        <v>471</v>
      </c>
      <c r="K459">
        <v>617</v>
      </c>
      <c r="L459">
        <v>308</v>
      </c>
      <c r="M459">
        <v>57</v>
      </c>
      <c r="N459">
        <v>0.19449236032606701</v>
      </c>
      <c r="O459">
        <v>-0.77655896777284195</v>
      </c>
      <c r="P459">
        <v>-1.92737172004829</v>
      </c>
      <c r="Q459">
        <v>0.50847457627118597</v>
      </c>
      <c r="R459">
        <v>0.338983050847457</v>
      </c>
      <c r="S459">
        <f t="shared" si="7"/>
        <v>-1.215883459735272E-2</v>
      </c>
    </row>
    <row r="460" spans="1:19" x14ac:dyDescent="0.2">
      <c r="A460" t="s">
        <v>919</v>
      </c>
      <c r="B460" t="s">
        <v>920</v>
      </c>
      <c r="C460">
        <v>17</v>
      </c>
      <c r="D460">
        <v>31</v>
      </c>
      <c r="E460">
        <v>22</v>
      </c>
      <c r="F460">
        <v>5</v>
      </c>
      <c r="G460">
        <v>0.34117100475152701</v>
      </c>
      <c r="H460">
        <v>-0.382284250334471</v>
      </c>
      <c r="I460">
        <v>-1.41567609000425</v>
      </c>
      <c r="J460">
        <v>19</v>
      </c>
      <c r="K460">
        <v>87</v>
      </c>
      <c r="L460">
        <v>29</v>
      </c>
      <c r="M460">
        <v>14</v>
      </c>
      <c r="N460">
        <v>0.73799375508751097</v>
      </c>
      <c r="O460">
        <v>-0.40844438019826301</v>
      </c>
      <c r="P460">
        <v>-1.14285123386648</v>
      </c>
      <c r="Q460">
        <v>0.44067796610169402</v>
      </c>
      <c r="R460">
        <v>0.25423728813559299</v>
      </c>
      <c r="S460">
        <f t="shared" si="7"/>
        <v>0.28604847108632647</v>
      </c>
    </row>
    <row r="461" spans="1:19" x14ac:dyDescent="0.2">
      <c r="A461" t="s">
        <v>921</v>
      </c>
      <c r="B461" t="s">
        <v>922</v>
      </c>
      <c r="C461">
        <v>156</v>
      </c>
      <c r="D461">
        <v>118</v>
      </c>
      <c r="E461">
        <v>85</v>
      </c>
      <c r="F461">
        <v>17</v>
      </c>
      <c r="G461">
        <v>-4.0984358752807697E-2</v>
      </c>
      <c r="H461">
        <v>-0.75796368241857204</v>
      </c>
      <c r="I461">
        <v>-1.8468728499381799</v>
      </c>
      <c r="J461">
        <v>272</v>
      </c>
      <c r="K461">
        <v>202</v>
      </c>
      <c r="L461">
        <v>142</v>
      </c>
      <c r="M461">
        <v>24</v>
      </c>
      <c r="N461">
        <v>-5.1989431165853098E-2</v>
      </c>
      <c r="O461">
        <v>-0.87436933679553197</v>
      </c>
      <c r="P461">
        <v>-2.0645833309144801</v>
      </c>
      <c r="Q461">
        <v>0.50847457627118597</v>
      </c>
      <c r="R461">
        <v>0.37288135593220301</v>
      </c>
      <c r="S461">
        <f t="shared" si="7"/>
        <v>-8.4849792537637178E-2</v>
      </c>
    </row>
    <row r="462" spans="1:19" x14ac:dyDescent="0.2">
      <c r="A462" t="s">
        <v>923</v>
      </c>
      <c r="B462" t="s">
        <v>924</v>
      </c>
      <c r="C462">
        <v>148</v>
      </c>
      <c r="D462">
        <v>155</v>
      </c>
      <c r="E462">
        <v>104</v>
      </c>
      <c r="F462">
        <v>11</v>
      </c>
      <c r="G462">
        <v>0.100328215070862</v>
      </c>
      <c r="H462">
        <v>-0.64748638587457996</v>
      </c>
      <c r="I462">
        <v>-2.0130662031987301</v>
      </c>
      <c r="J462">
        <v>184</v>
      </c>
      <c r="K462">
        <v>279</v>
      </c>
      <c r="L462">
        <v>201</v>
      </c>
      <c r="M462">
        <v>55</v>
      </c>
      <c r="N462">
        <v>0.258014483685782</v>
      </c>
      <c r="O462">
        <v>-0.55371054273343701</v>
      </c>
      <c r="P462">
        <v>-1.5346808021071801</v>
      </c>
      <c r="Q462">
        <v>0.644067796610169</v>
      </c>
      <c r="R462">
        <v>0.338983050847457</v>
      </c>
      <c r="S462">
        <f t="shared" si="7"/>
        <v>8.9630657385126739E-3</v>
      </c>
    </row>
    <row r="463" spans="1:19" x14ac:dyDescent="0.2">
      <c r="A463" t="s">
        <v>925</v>
      </c>
      <c r="B463" t="s">
        <v>926</v>
      </c>
      <c r="C463">
        <v>111</v>
      </c>
      <c r="D463">
        <v>110</v>
      </c>
      <c r="E463">
        <v>91</v>
      </c>
      <c r="F463">
        <v>7</v>
      </c>
      <c r="G463">
        <v>7.6327938667096001E-2</v>
      </c>
      <c r="H463">
        <v>-0.580539596243967</v>
      </c>
      <c r="I463">
        <v>-2.0844221117343902</v>
      </c>
      <c r="J463">
        <v>199</v>
      </c>
      <c r="K463">
        <v>275</v>
      </c>
      <c r="L463">
        <v>157</v>
      </c>
      <c r="M463">
        <v>18</v>
      </c>
      <c r="N463">
        <v>0.21770772084227699</v>
      </c>
      <c r="O463">
        <v>-0.69504220114486304</v>
      </c>
      <c r="P463">
        <v>-2.0538062398982899</v>
      </c>
      <c r="Q463">
        <v>0.52542372881355903</v>
      </c>
      <c r="R463">
        <v>0.338983050847457</v>
      </c>
      <c r="S463">
        <f t="shared" si="7"/>
        <v>-0.15047236402579317</v>
      </c>
    </row>
    <row r="464" spans="1:19" x14ac:dyDescent="0.2">
      <c r="A464" t="s">
        <v>927</v>
      </c>
      <c r="B464" t="s">
        <v>928</v>
      </c>
      <c r="C464">
        <v>95</v>
      </c>
      <c r="D464">
        <v>175</v>
      </c>
      <c r="E464">
        <v>88</v>
      </c>
      <c r="F464">
        <v>13</v>
      </c>
      <c r="G464">
        <v>0.34557267569297501</v>
      </c>
      <c r="H464">
        <v>-0.52749894291708199</v>
      </c>
      <c r="I464">
        <v>-1.74797742594401</v>
      </c>
      <c r="J464">
        <v>251</v>
      </c>
      <c r="K464">
        <v>214</v>
      </c>
      <c r="L464">
        <v>91</v>
      </c>
      <c r="M464">
        <v>28</v>
      </c>
      <c r="N464">
        <v>7.9681552898744207E-3</v>
      </c>
      <c r="O464">
        <v>-1.03272110630433</v>
      </c>
      <c r="P464">
        <v>-1.9627413587307101</v>
      </c>
      <c r="Q464">
        <v>0.47457627118644002</v>
      </c>
      <c r="R464">
        <v>0.23728813559322001</v>
      </c>
      <c r="S464">
        <f t="shared" si="7"/>
        <v>-2.9088929610325734E-2</v>
      </c>
    </row>
    <row r="465" spans="1:19" x14ac:dyDescent="0.2">
      <c r="A465" t="s">
        <v>929</v>
      </c>
      <c r="B465" t="s">
        <v>930</v>
      </c>
      <c r="C465">
        <v>156</v>
      </c>
      <c r="D465">
        <v>171</v>
      </c>
      <c r="E465">
        <v>174</v>
      </c>
      <c r="F465">
        <v>17</v>
      </c>
      <c r="G465">
        <v>0.12012974433322</v>
      </c>
      <c r="H465">
        <v>-0.44683335985026501</v>
      </c>
      <c r="I465">
        <v>-1.8468728499381799</v>
      </c>
      <c r="J465">
        <v>337</v>
      </c>
      <c r="K465">
        <v>450</v>
      </c>
      <c r="L465">
        <v>305</v>
      </c>
      <c r="M465">
        <v>40</v>
      </c>
      <c r="N465">
        <v>0.202810716325726</v>
      </c>
      <c r="O465">
        <v>-0.635418838668943</v>
      </c>
      <c r="P465">
        <v>-1.93579557813526</v>
      </c>
      <c r="Q465">
        <v>0.59322033898305004</v>
      </c>
      <c r="R465">
        <v>0.305084745762711</v>
      </c>
      <c r="S465">
        <f t="shared" si="7"/>
        <v>-5.0401173772615618E-2</v>
      </c>
    </row>
    <row r="466" spans="1:19" x14ac:dyDescent="0.2">
      <c r="A466" t="s">
        <v>931</v>
      </c>
      <c r="B466" t="s">
        <v>932</v>
      </c>
      <c r="C466">
        <v>49</v>
      </c>
      <c r="D466">
        <v>43</v>
      </c>
      <c r="E466">
        <v>32</v>
      </c>
      <c r="F466">
        <v>2</v>
      </c>
      <c r="G466">
        <v>2.3530607846601301E-2</v>
      </c>
      <c r="H466">
        <v>-0.67930411148701098</v>
      </c>
      <c r="I466">
        <v>-2.2733632573265301</v>
      </c>
      <c r="J466">
        <v>148</v>
      </c>
      <c r="K466">
        <v>99</v>
      </c>
      <c r="L466">
        <v>49</v>
      </c>
      <c r="M466">
        <v>2</v>
      </c>
      <c r="N466">
        <v>-9.7398417375685706E-2</v>
      </c>
      <c r="O466">
        <v>-1.07215441251083</v>
      </c>
      <c r="P466">
        <v>-2.87945738832286</v>
      </c>
      <c r="Q466">
        <v>0.66101694915254205</v>
      </c>
      <c r="R466">
        <v>0.322033898305084</v>
      </c>
      <c r="S466">
        <f t="shared" si="7"/>
        <v>-0.42580804319282484</v>
      </c>
    </row>
    <row r="467" spans="1:19" x14ac:dyDescent="0.2">
      <c r="A467" t="s">
        <v>933</v>
      </c>
      <c r="B467" t="s">
        <v>934</v>
      </c>
      <c r="C467">
        <v>115</v>
      </c>
      <c r="D467">
        <v>123</v>
      </c>
      <c r="E467">
        <v>168</v>
      </c>
      <c r="F467">
        <v>17</v>
      </c>
      <c r="G467">
        <v>0.109465503381314</v>
      </c>
      <c r="H467">
        <v>-0.32964656840615197</v>
      </c>
      <c r="I467">
        <v>-1.7144460919373301</v>
      </c>
      <c r="J467">
        <v>299</v>
      </c>
      <c r="K467">
        <v>367</v>
      </c>
      <c r="L467">
        <v>175</v>
      </c>
      <c r="M467">
        <v>67</v>
      </c>
      <c r="N467">
        <v>0.16622297934938099</v>
      </c>
      <c r="O467">
        <v>-0.82472191678252504</v>
      </c>
      <c r="P467">
        <v>-1.65982205421549</v>
      </c>
      <c r="Q467">
        <v>0.57627118644067798</v>
      </c>
      <c r="R467">
        <v>0.27118644067796599</v>
      </c>
      <c r="S467">
        <f t="shared" si="7"/>
        <v>6.1606913558853019E-2</v>
      </c>
    </row>
    <row r="468" spans="1:19" x14ac:dyDescent="0.2">
      <c r="A468" t="s">
        <v>935</v>
      </c>
      <c r="B468" t="s">
        <v>936</v>
      </c>
      <c r="C468">
        <v>132</v>
      </c>
      <c r="D468">
        <v>161</v>
      </c>
      <c r="E468">
        <v>103</v>
      </c>
      <c r="F468">
        <v>8</v>
      </c>
      <c r="G468">
        <v>0.16651017712152799</v>
      </c>
      <c r="H468">
        <v>-0.60199471627908097</v>
      </c>
      <c r="I468">
        <v>-2.1016811171758998</v>
      </c>
      <c r="J468">
        <v>254</v>
      </c>
      <c r="K468">
        <v>214</v>
      </c>
      <c r="L468">
        <v>213</v>
      </c>
      <c r="M468">
        <v>37</v>
      </c>
      <c r="N468">
        <v>2.80816015097448E-3</v>
      </c>
      <c r="O468">
        <v>-0.66854289032559</v>
      </c>
      <c r="P468">
        <v>-1.84685766114483</v>
      </c>
      <c r="Q468">
        <v>0.677966101694915</v>
      </c>
      <c r="R468">
        <v>0.27118644067796599</v>
      </c>
      <c r="S468">
        <f t="shared" si="7"/>
        <v>-0.10009421280878313</v>
      </c>
    </row>
    <row r="469" spans="1:19" x14ac:dyDescent="0.2">
      <c r="A469" t="s">
        <v>937</v>
      </c>
      <c r="B469" t="s">
        <v>938</v>
      </c>
      <c r="C469">
        <v>120</v>
      </c>
      <c r="D469">
        <v>227</v>
      </c>
      <c r="E469">
        <v>60</v>
      </c>
      <c r="F469">
        <v>22</v>
      </c>
      <c r="G469">
        <v>0.357102843441026</v>
      </c>
      <c r="H469">
        <v>-0.79528800544238398</v>
      </c>
      <c r="I469">
        <v>-1.62095573818741</v>
      </c>
      <c r="J469">
        <v>210</v>
      </c>
      <c r="K469">
        <v>340</v>
      </c>
      <c r="L469">
        <v>111</v>
      </c>
      <c r="M469">
        <v>31</v>
      </c>
      <c r="N469">
        <v>0.28648772573005699</v>
      </c>
      <c r="O469">
        <v>-0.86898509309165195</v>
      </c>
      <c r="P469">
        <v>-1.84108326949153</v>
      </c>
      <c r="Q469">
        <v>0.54237288135593198</v>
      </c>
      <c r="R469">
        <v>0.28813559322033899</v>
      </c>
      <c r="S469">
        <f t="shared" si="7"/>
        <v>4.008356869937562E-2</v>
      </c>
    </row>
    <row r="470" spans="1:19" x14ac:dyDescent="0.2">
      <c r="A470" t="s">
        <v>939</v>
      </c>
      <c r="B470" t="s">
        <v>940</v>
      </c>
      <c r="C470">
        <v>331</v>
      </c>
      <c r="D470">
        <v>432</v>
      </c>
      <c r="E470">
        <v>282</v>
      </c>
      <c r="F470">
        <v>37</v>
      </c>
      <c r="G470">
        <v>0.19591398533472101</v>
      </c>
      <c r="H470">
        <v>-0.56383689523476099</v>
      </c>
      <c r="I470">
        <v>-1.8358234426707201</v>
      </c>
      <c r="J470">
        <v>788</v>
      </c>
      <c r="K470">
        <v>791</v>
      </c>
      <c r="L470">
        <v>488</v>
      </c>
      <c r="M470">
        <v>109</v>
      </c>
      <c r="N470">
        <v>7.8878369429843095E-2</v>
      </c>
      <c r="O470">
        <v>-0.80019517263123496</v>
      </c>
      <c r="P470">
        <v>-1.8693253881408201</v>
      </c>
      <c r="Q470">
        <v>0.52542372881355903</v>
      </c>
      <c r="R470">
        <v>0.25423728813559299</v>
      </c>
      <c r="S470">
        <f t="shared" si="7"/>
        <v>-2.9435018645628107E-2</v>
      </c>
    </row>
    <row r="471" spans="1:19" x14ac:dyDescent="0.2">
      <c r="A471" t="s">
        <v>941</v>
      </c>
      <c r="B471" t="s">
        <v>942</v>
      </c>
      <c r="C471">
        <v>33</v>
      </c>
      <c r="D471">
        <v>57</v>
      </c>
      <c r="E471">
        <v>20</v>
      </c>
      <c r="F471">
        <v>3</v>
      </c>
      <c r="G471">
        <v>0.31761914809013198</v>
      </c>
      <c r="H471">
        <v>-0.711741953992309</v>
      </c>
      <c r="I471">
        <v>-1.92558985812022</v>
      </c>
      <c r="J471">
        <v>66</v>
      </c>
      <c r="K471">
        <v>116</v>
      </c>
      <c r="L471">
        <v>63</v>
      </c>
      <c r="M471">
        <v>7</v>
      </c>
      <c r="N471">
        <v>0.32214215710677102</v>
      </c>
      <c r="O471">
        <v>-0.61229216323267699</v>
      </c>
      <c r="P471">
        <v>-1.9846715641195001</v>
      </c>
      <c r="Q471">
        <v>0.677966101694915</v>
      </c>
      <c r="R471">
        <v>0.305084745762711</v>
      </c>
      <c r="S471">
        <f t="shared" si="7"/>
        <v>-8.6175380701625698E-2</v>
      </c>
    </row>
    <row r="472" spans="1:19" x14ac:dyDescent="0.2">
      <c r="A472" t="s">
        <v>943</v>
      </c>
      <c r="B472" t="s">
        <v>944</v>
      </c>
      <c r="C472">
        <v>216</v>
      </c>
      <c r="D472">
        <v>249</v>
      </c>
      <c r="E472">
        <v>233</v>
      </c>
      <c r="F472">
        <v>16</v>
      </c>
      <c r="G472">
        <v>0.142003828240333</v>
      </c>
      <c r="H472">
        <v>-0.46135583990331502</v>
      </c>
      <c r="I472">
        <v>-2.0145309414570001</v>
      </c>
      <c r="J472">
        <v>382</v>
      </c>
      <c r="K472">
        <v>420</v>
      </c>
      <c r="L472">
        <v>276</v>
      </c>
      <c r="M472">
        <v>64</v>
      </c>
      <c r="N472">
        <v>0.118414030907913</v>
      </c>
      <c r="O472">
        <v>-0.73324305799088096</v>
      </c>
      <c r="P472">
        <v>-1.7861090575197101</v>
      </c>
      <c r="Q472">
        <v>0.49152542372881303</v>
      </c>
      <c r="R472">
        <v>0.20338983050847401</v>
      </c>
      <c r="S472">
        <f t="shared" si="7"/>
        <v>-5.8712289077484221E-2</v>
      </c>
    </row>
    <row r="473" spans="1:19" x14ac:dyDescent="0.2">
      <c r="A473" t="s">
        <v>945</v>
      </c>
      <c r="B473" t="s">
        <v>946</v>
      </c>
      <c r="C473">
        <v>150</v>
      </c>
      <c r="D473">
        <v>172</v>
      </c>
      <c r="E473">
        <v>117</v>
      </c>
      <c r="F473">
        <v>36</v>
      </c>
      <c r="G473">
        <v>0.139695420147396</v>
      </c>
      <c r="H473">
        <v>-0.60216340708792304</v>
      </c>
      <c r="I473">
        <v>-1.50398593125039</v>
      </c>
      <c r="J473">
        <v>296</v>
      </c>
      <c r="K473">
        <v>336</v>
      </c>
      <c r="L473">
        <v>232</v>
      </c>
      <c r="M473">
        <v>60</v>
      </c>
      <c r="N473">
        <v>0.132275669752627</v>
      </c>
      <c r="O473">
        <v>-0.69789250331242902</v>
      </c>
      <c r="P473">
        <v>-1.70336612926718</v>
      </c>
      <c r="Q473">
        <v>0.52542372881355903</v>
      </c>
      <c r="R473">
        <v>0.322033898305084</v>
      </c>
      <c r="S473">
        <f t="shared" si="7"/>
        <v>0.11065280494325136</v>
      </c>
    </row>
    <row r="474" spans="1:19" x14ac:dyDescent="0.2">
      <c r="A474" t="s">
        <v>947</v>
      </c>
      <c r="B474" t="s">
        <v>948</v>
      </c>
      <c r="C474">
        <v>65</v>
      </c>
      <c r="D474">
        <v>71</v>
      </c>
      <c r="E474">
        <v>59</v>
      </c>
      <c r="F474">
        <v>8</v>
      </c>
      <c r="G474">
        <v>0.118603224371748</v>
      </c>
      <c r="H474">
        <v>-0.53631935477911497</v>
      </c>
      <c r="I474">
        <v>-1.7940205426129101</v>
      </c>
      <c r="J474">
        <v>125</v>
      </c>
      <c r="K474">
        <v>188</v>
      </c>
      <c r="L474">
        <v>134</v>
      </c>
      <c r="M474">
        <v>22</v>
      </c>
      <c r="N474">
        <v>0.254475939677345</v>
      </c>
      <c r="O474">
        <v>-0.56189399178763899</v>
      </c>
      <c r="P474">
        <v>-1.7647130007777401</v>
      </c>
      <c r="Q474">
        <v>0.61016949152542299</v>
      </c>
      <c r="R474">
        <v>0.28813559322033899</v>
      </c>
      <c r="S474">
        <f t="shared" si="7"/>
        <v>1.0602348075317666E-2</v>
      </c>
    </row>
    <row r="475" spans="1:19" x14ac:dyDescent="0.2">
      <c r="A475" t="s">
        <v>949</v>
      </c>
      <c r="B475" t="s">
        <v>950</v>
      </c>
      <c r="C475">
        <v>306</v>
      </c>
      <c r="D475">
        <v>291</v>
      </c>
      <c r="E475">
        <v>145</v>
      </c>
      <c r="F475">
        <v>33</v>
      </c>
      <c r="G475">
        <v>5.8429794799855703E-2</v>
      </c>
      <c r="H475">
        <v>-0.81861143402500802</v>
      </c>
      <c r="I475">
        <v>-1.8514046595656899</v>
      </c>
      <c r="J475">
        <v>340</v>
      </c>
      <c r="K475">
        <v>481</v>
      </c>
      <c r="L475">
        <v>218</v>
      </c>
      <c r="M475">
        <v>27</v>
      </c>
      <c r="N475">
        <v>0.22789426275329799</v>
      </c>
      <c r="O475">
        <v>-0.78511120058203998</v>
      </c>
      <c r="P475">
        <v>-2.1103408214751598</v>
      </c>
      <c r="Q475">
        <v>0.76271186440677896</v>
      </c>
      <c r="R475">
        <v>0.27118644067796599</v>
      </c>
      <c r="S475">
        <f t="shared" si="7"/>
        <v>-9.8396072065690662E-2</v>
      </c>
    </row>
    <row r="476" spans="1:19" x14ac:dyDescent="0.2">
      <c r="A476" t="s">
        <v>951</v>
      </c>
      <c r="B476" t="s">
        <v>952</v>
      </c>
      <c r="C476">
        <v>98</v>
      </c>
      <c r="D476">
        <v>83</v>
      </c>
      <c r="E476">
        <v>79</v>
      </c>
      <c r="F476">
        <v>16</v>
      </c>
      <c r="G476">
        <v>8.1102489791074796E-3</v>
      </c>
      <c r="H476">
        <v>-0.587856994180457</v>
      </c>
      <c r="I476">
        <v>-1.6713032659985601</v>
      </c>
      <c r="J476">
        <v>137</v>
      </c>
      <c r="K476">
        <v>256</v>
      </c>
      <c r="L476">
        <v>135</v>
      </c>
      <c r="M476">
        <v>18</v>
      </c>
      <c r="N476">
        <v>0.348747501577164</v>
      </c>
      <c r="O476">
        <v>-0.59847557580579103</v>
      </c>
      <c r="P476">
        <v>-1.89167373064499</v>
      </c>
      <c r="Q476">
        <v>0.83050847457627097</v>
      </c>
      <c r="R476">
        <v>0.28813559322033899</v>
      </c>
      <c r="S476">
        <f t="shared" si="7"/>
        <v>1.2032055297456858E-2</v>
      </c>
    </row>
    <row r="477" spans="1:19" x14ac:dyDescent="0.2">
      <c r="A477" t="s">
        <v>953</v>
      </c>
      <c r="B477" t="s">
        <v>954</v>
      </c>
      <c r="C477">
        <v>26</v>
      </c>
      <c r="D477">
        <v>27</v>
      </c>
      <c r="E477">
        <v>38</v>
      </c>
      <c r="F477">
        <v>4</v>
      </c>
      <c r="G477">
        <v>9.6648648483697697E-2</v>
      </c>
      <c r="H477">
        <v>-0.32944776113241098</v>
      </c>
      <c r="I477">
        <v>-1.6971105296048501</v>
      </c>
      <c r="J477">
        <v>90</v>
      </c>
      <c r="K477">
        <v>72</v>
      </c>
      <c r="L477">
        <v>62</v>
      </c>
      <c r="M477">
        <v>10</v>
      </c>
      <c r="N477">
        <v>-1.96819095863346E-2</v>
      </c>
      <c r="O477">
        <v>-0.75393959708546099</v>
      </c>
      <c r="P477">
        <v>-1.9644681780312101</v>
      </c>
      <c r="Q477">
        <v>0.74576271186440601</v>
      </c>
      <c r="R477">
        <v>0.338983050847457</v>
      </c>
      <c r="S477">
        <f t="shared" si="7"/>
        <v>-1.4881656307051063E-2</v>
      </c>
    </row>
    <row r="478" spans="1:19" x14ac:dyDescent="0.2">
      <c r="A478" t="s">
        <v>955</v>
      </c>
      <c r="B478" t="s">
        <v>956</v>
      </c>
      <c r="C478">
        <v>239</v>
      </c>
      <c r="D478">
        <v>283</v>
      </c>
      <c r="E478">
        <v>220</v>
      </c>
      <c r="F478">
        <v>33</v>
      </c>
      <c r="G478">
        <v>0.153646766871681</v>
      </c>
      <c r="H478">
        <v>-0.53023322990433497</v>
      </c>
      <c r="I478">
        <v>-1.74408113403224</v>
      </c>
      <c r="J478">
        <v>464</v>
      </c>
      <c r="K478">
        <v>477</v>
      </c>
      <c r="L478">
        <v>325</v>
      </c>
      <c r="M478">
        <v>67</v>
      </c>
      <c r="N478">
        <v>8.9228501906954805E-2</v>
      </c>
      <c r="O478">
        <v>-0.746723396720396</v>
      </c>
      <c r="P478">
        <v>-1.85066884644594</v>
      </c>
      <c r="Q478">
        <v>0.77966101694915202</v>
      </c>
      <c r="R478">
        <v>0.338983050847457</v>
      </c>
      <c r="S478">
        <f t="shared" si="7"/>
        <v>2.0122615063791508E-3</v>
      </c>
    </row>
    <row r="479" spans="1:19" x14ac:dyDescent="0.2">
      <c r="A479" t="s">
        <v>957</v>
      </c>
      <c r="B479" t="s">
        <v>958</v>
      </c>
      <c r="C479">
        <v>357</v>
      </c>
      <c r="D479">
        <v>320</v>
      </c>
      <c r="E479">
        <v>206</v>
      </c>
      <c r="F479">
        <v>35</v>
      </c>
      <c r="G479">
        <v>3.27399945032412E-2</v>
      </c>
      <c r="H479">
        <v>-0.73305900552144299</v>
      </c>
      <c r="I479">
        <v>-1.8927973447239099</v>
      </c>
      <c r="J479">
        <v>655</v>
      </c>
      <c r="K479">
        <v>845</v>
      </c>
      <c r="L479">
        <v>340</v>
      </c>
      <c r="M479">
        <v>91</v>
      </c>
      <c r="N479">
        <v>0.18784351237963101</v>
      </c>
      <c r="O479">
        <v>-0.87685116009391795</v>
      </c>
      <c r="P479">
        <v>-1.86742557626258</v>
      </c>
      <c r="Q479">
        <v>0.71186440677966101</v>
      </c>
      <c r="R479">
        <v>0.305084745762711</v>
      </c>
      <c r="S479">
        <f t="shared" si="7"/>
        <v>-4.5357178420884471E-2</v>
      </c>
    </row>
    <row r="480" spans="1:19" x14ac:dyDescent="0.2">
      <c r="A480" t="s">
        <v>959</v>
      </c>
      <c r="B480" t="s">
        <v>960</v>
      </c>
      <c r="C480">
        <v>294</v>
      </c>
      <c r="D480">
        <v>267</v>
      </c>
      <c r="E480">
        <v>168</v>
      </c>
      <c r="F480">
        <v>29</v>
      </c>
      <c r="G480">
        <v>3.8422163247946201E-2</v>
      </c>
      <c r="H480">
        <v>-0.73729605846469803</v>
      </c>
      <c r="I480">
        <v>-1.8901465054752</v>
      </c>
      <c r="J480">
        <v>495</v>
      </c>
      <c r="K480">
        <v>479</v>
      </c>
      <c r="L480">
        <v>335</v>
      </c>
      <c r="M480">
        <v>53</v>
      </c>
      <c r="N480">
        <v>6.2958417902716196E-2</v>
      </c>
      <c r="O480">
        <v>-0.76164916904111302</v>
      </c>
      <c r="P480">
        <v>-1.9805549979246699</v>
      </c>
      <c r="Q480">
        <v>0.61016949152542299</v>
      </c>
      <c r="R480">
        <v>0.28813559322033899</v>
      </c>
      <c r="S480">
        <f t="shared" si="7"/>
        <v>-7.4852991482450074E-2</v>
      </c>
    </row>
    <row r="481" spans="1:19" x14ac:dyDescent="0.2">
      <c r="A481" t="s">
        <v>961</v>
      </c>
      <c r="B481" t="s">
        <v>962</v>
      </c>
      <c r="C481">
        <v>72</v>
      </c>
      <c r="D481">
        <v>66</v>
      </c>
      <c r="E481">
        <v>28</v>
      </c>
      <c r="F481">
        <v>6</v>
      </c>
      <c r="G481">
        <v>4.2469671406128597E-2</v>
      </c>
      <c r="H481">
        <v>-0.90443247486745204</v>
      </c>
      <c r="I481">
        <v>-1.96337841900962</v>
      </c>
      <c r="J481">
        <v>104</v>
      </c>
      <c r="K481">
        <v>120</v>
      </c>
      <c r="L481">
        <v>126</v>
      </c>
      <c r="M481">
        <v>16</v>
      </c>
      <c r="N481">
        <v>0.139376010170566</v>
      </c>
      <c r="O481">
        <v>-0.508751571325607</v>
      </c>
      <c r="P481">
        <v>-1.8231390252347399</v>
      </c>
      <c r="Q481">
        <v>0.81355932203389802</v>
      </c>
      <c r="R481">
        <v>0.338983050847457</v>
      </c>
      <c r="S481">
        <f t="shared" si="7"/>
        <v>-5.3865661094307224E-2</v>
      </c>
    </row>
    <row r="482" spans="1:19" x14ac:dyDescent="0.2">
      <c r="A482" t="s">
        <v>963</v>
      </c>
      <c r="B482" t="s">
        <v>964</v>
      </c>
      <c r="C482">
        <v>336</v>
      </c>
      <c r="D482">
        <v>392</v>
      </c>
      <c r="E482">
        <v>369</v>
      </c>
      <c r="F482">
        <v>42</v>
      </c>
      <c r="G482">
        <v>0.14720502192614099</v>
      </c>
      <c r="H482">
        <v>-0.453570921009187</v>
      </c>
      <c r="I482">
        <v>-1.7872871599539399</v>
      </c>
      <c r="J482">
        <v>574</v>
      </c>
      <c r="K482">
        <v>723</v>
      </c>
      <c r="L482">
        <v>412</v>
      </c>
      <c r="M482">
        <v>76</v>
      </c>
      <c r="N482">
        <v>0.177454508318279</v>
      </c>
      <c r="O482">
        <v>-0.73610345350922901</v>
      </c>
      <c r="P482">
        <v>-1.88832396870907</v>
      </c>
      <c r="Q482">
        <v>0.71186440677966101</v>
      </c>
      <c r="R482">
        <v>0.305084745762711</v>
      </c>
      <c r="S482">
        <f t="shared" si="7"/>
        <v>-2.0519769479274724E-2</v>
      </c>
    </row>
    <row r="483" spans="1:19" x14ac:dyDescent="0.2">
      <c r="A483" t="s">
        <v>965</v>
      </c>
      <c r="B483" t="s">
        <v>966</v>
      </c>
      <c r="C483">
        <v>102</v>
      </c>
      <c r="D483">
        <v>140</v>
      </c>
      <c r="E483">
        <v>77</v>
      </c>
      <c r="F483">
        <v>12</v>
      </c>
      <c r="G483">
        <v>0.217786096211848</v>
      </c>
      <c r="H483">
        <v>-0.61636745636783896</v>
      </c>
      <c r="I483">
        <v>-1.8136160986762899</v>
      </c>
      <c r="J483">
        <v>140</v>
      </c>
      <c r="K483">
        <v>253</v>
      </c>
      <c r="L483">
        <v>178</v>
      </c>
      <c r="M483">
        <v>40</v>
      </c>
      <c r="N483">
        <v>0.33422058891930101</v>
      </c>
      <c r="O483">
        <v>-0.48779681051373402</v>
      </c>
      <c r="P483">
        <v>-1.5542937129421599</v>
      </c>
      <c r="Q483">
        <v>0.677966101694915</v>
      </c>
      <c r="R483">
        <v>0.28813559322033899</v>
      </c>
      <c r="S483">
        <f t="shared" si="7"/>
        <v>6.1235034795247459E-2</v>
      </c>
    </row>
    <row r="484" spans="1:19" x14ac:dyDescent="0.2">
      <c r="A484" t="s">
        <v>967</v>
      </c>
      <c r="B484" t="s">
        <v>968</v>
      </c>
      <c r="C484">
        <v>151</v>
      </c>
      <c r="D484">
        <v>178</v>
      </c>
      <c r="E484">
        <v>133</v>
      </c>
      <c r="F484">
        <v>24</v>
      </c>
      <c r="G484">
        <v>0.15170128731125199</v>
      </c>
      <c r="H484">
        <v>-0.54938331610448699</v>
      </c>
      <c r="I484">
        <v>-1.68296287854356</v>
      </c>
      <c r="J484">
        <v>295</v>
      </c>
      <c r="K484">
        <v>216</v>
      </c>
      <c r="L484">
        <v>127</v>
      </c>
      <c r="M484">
        <v>59</v>
      </c>
      <c r="N484">
        <v>-5.8140161405510302E-2</v>
      </c>
      <c r="O484">
        <v>-0.95810707216659596</v>
      </c>
      <c r="P484">
        <v>-1.7091956729279101</v>
      </c>
      <c r="Q484">
        <v>0.59322033898305004</v>
      </c>
      <c r="R484">
        <v>0.22033898305084701</v>
      </c>
      <c r="S484">
        <f t="shared" si="7"/>
        <v>5.7479514162167261E-2</v>
      </c>
    </row>
    <row r="485" spans="1:19" x14ac:dyDescent="0.2">
      <c r="A485" t="s">
        <v>969</v>
      </c>
      <c r="B485" t="s">
        <v>970</v>
      </c>
      <c r="C485">
        <v>201</v>
      </c>
      <c r="D485">
        <v>224</v>
      </c>
      <c r="E485">
        <v>158</v>
      </c>
      <c r="F485">
        <v>13</v>
      </c>
      <c r="G485">
        <v>0.127310193209202</v>
      </c>
      <c r="H485">
        <v>-0.59879698024446903</v>
      </c>
      <c r="I485">
        <v>-2.0734498780756501</v>
      </c>
      <c r="J485">
        <v>516</v>
      </c>
      <c r="K485">
        <v>583</v>
      </c>
      <c r="L485">
        <v>204</v>
      </c>
      <c r="M485">
        <v>46</v>
      </c>
      <c r="N485">
        <v>0.130246956553524</v>
      </c>
      <c r="O485">
        <v>-0.99510831134570299</v>
      </c>
      <c r="P485">
        <v>-2.0601175385375301</v>
      </c>
      <c r="Q485">
        <v>0.77966101694915202</v>
      </c>
      <c r="R485">
        <v>0.28813559322033899</v>
      </c>
      <c r="S485">
        <f t="shared" si="7"/>
        <v>-0.14899632304545576</v>
      </c>
    </row>
    <row r="486" spans="1:19" x14ac:dyDescent="0.2">
      <c r="A486" t="s">
        <v>971</v>
      </c>
      <c r="B486" t="s">
        <v>972</v>
      </c>
      <c r="C486">
        <v>225</v>
      </c>
      <c r="D486">
        <v>245</v>
      </c>
      <c r="E486">
        <v>190</v>
      </c>
      <c r="F486">
        <v>12</v>
      </c>
      <c r="G486">
        <v>0.117241798548698</v>
      </c>
      <c r="H486">
        <v>-0.56768692693693701</v>
      </c>
      <c r="I486">
        <v>-2.1571984450257302</v>
      </c>
      <c r="J486">
        <v>360</v>
      </c>
      <c r="K486">
        <v>507</v>
      </c>
      <c r="L486">
        <v>314</v>
      </c>
      <c r="M486">
        <v>41</v>
      </c>
      <c r="N486">
        <v>0.22593356198777001</v>
      </c>
      <c r="O486">
        <v>-0.65146162983846201</v>
      </c>
      <c r="P486">
        <v>-1.95374431263944</v>
      </c>
      <c r="Q486">
        <v>0.77966101694915202</v>
      </c>
      <c r="R486">
        <v>0.27118644067796599</v>
      </c>
      <c r="S486">
        <f t="shared" si="7"/>
        <v>-0.14469492152250621</v>
      </c>
    </row>
    <row r="487" spans="1:19" x14ac:dyDescent="0.2">
      <c r="A487" t="s">
        <v>973</v>
      </c>
      <c r="B487" t="s">
        <v>974</v>
      </c>
      <c r="C487">
        <v>95</v>
      </c>
      <c r="D487">
        <v>182</v>
      </c>
      <c r="E487">
        <v>130</v>
      </c>
      <c r="F487">
        <v>23</v>
      </c>
      <c r="G487">
        <v>0.36260601499175499</v>
      </c>
      <c r="H487">
        <v>-0.35803826276041401</v>
      </c>
      <c r="I487">
        <v>-1.5001929422332501</v>
      </c>
      <c r="J487">
        <v>289</v>
      </c>
      <c r="K487">
        <v>319</v>
      </c>
      <c r="L487">
        <v>266</v>
      </c>
      <c r="M487">
        <v>21</v>
      </c>
      <c r="N487">
        <v>0.120120943722354</v>
      </c>
      <c r="O487">
        <v>-0.62810498326987096</v>
      </c>
      <c r="P487">
        <v>-2.14890421661452</v>
      </c>
      <c r="Q487">
        <v>0.76271186440677896</v>
      </c>
      <c r="R487">
        <v>0.25423728813559299</v>
      </c>
      <c r="S487">
        <f t="shared" si="7"/>
        <v>-7.4275157451516721E-3</v>
      </c>
    </row>
    <row r="488" spans="1:19" x14ac:dyDescent="0.2">
      <c r="A488" t="s">
        <v>975</v>
      </c>
      <c r="B488" t="s">
        <v>976</v>
      </c>
      <c r="C488">
        <v>110</v>
      </c>
      <c r="D488">
        <v>157</v>
      </c>
      <c r="E488">
        <v>87</v>
      </c>
      <c r="F488">
        <v>8</v>
      </c>
      <c r="G488">
        <v>0.23476519954653699</v>
      </c>
      <c r="H488">
        <v>-0.59613144231800996</v>
      </c>
      <c r="I488">
        <v>-2.02249987112828</v>
      </c>
      <c r="J488">
        <v>237</v>
      </c>
      <c r="K488">
        <v>388</v>
      </c>
      <c r="L488">
        <v>204</v>
      </c>
      <c r="M488">
        <v>56</v>
      </c>
      <c r="N488">
        <v>0.29131148300582499</v>
      </c>
      <c r="O488">
        <v>-0.657206955728595</v>
      </c>
      <c r="P488">
        <v>-1.63678598759579</v>
      </c>
      <c r="Q488">
        <v>0.88135593220338904</v>
      </c>
      <c r="R488">
        <v>0.322033898305084</v>
      </c>
      <c r="S488">
        <f t="shared" si="7"/>
        <v>-2.1068915783597382E-2</v>
      </c>
    </row>
    <row r="489" spans="1:19" x14ac:dyDescent="0.2">
      <c r="A489" t="s">
        <v>977</v>
      </c>
      <c r="B489" t="s">
        <v>978</v>
      </c>
      <c r="C489">
        <v>151</v>
      </c>
      <c r="D489">
        <v>126</v>
      </c>
      <c r="E489">
        <v>145</v>
      </c>
      <c r="F489">
        <v>11</v>
      </c>
      <c r="G489">
        <v>1.65183011992185E-3</v>
      </c>
      <c r="H489">
        <v>-0.51186695483659805</v>
      </c>
      <c r="I489">
        <v>-2.0217814350969401</v>
      </c>
      <c r="J489">
        <v>248</v>
      </c>
      <c r="K489">
        <v>258</v>
      </c>
      <c r="L489">
        <v>164</v>
      </c>
      <c r="M489">
        <v>19</v>
      </c>
      <c r="N489">
        <v>9.4396128558735595E-2</v>
      </c>
      <c r="O489">
        <v>-0.77169660992290801</v>
      </c>
      <c r="P489">
        <v>-2.1259237484652802</v>
      </c>
      <c r="Q489">
        <v>0.677966101694915</v>
      </c>
      <c r="R489">
        <v>0.305084745762711</v>
      </c>
      <c r="S489">
        <f t="shared" si="7"/>
        <v>-0.15169808656707295</v>
      </c>
    </row>
    <row r="490" spans="1:19" x14ac:dyDescent="0.2">
      <c r="A490" t="s">
        <v>979</v>
      </c>
      <c r="B490" t="s">
        <v>980</v>
      </c>
      <c r="C490">
        <v>46</v>
      </c>
      <c r="D490">
        <v>74</v>
      </c>
      <c r="E490">
        <v>49</v>
      </c>
      <c r="F490">
        <v>1</v>
      </c>
      <c r="G490">
        <v>0.28673212034493001</v>
      </c>
      <c r="H490">
        <v>-0.46681976143146398</v>
      </c>
      <c r="I490">
        <v>-2.5469550046435701</v>
      </c>
      <c r="J490">
        <v>113</v>
      </c>
      <c r="K490">
        <v>151</v>
      </c>
      <c r="L490">
        <v>89</v>
      </c>
      <c r="M490">
        <v>10</v>
      </c>
      <c r="N490">
        <v>0.203126607231471</v>
      </c>
      <c r="O490">
        <v>-0.69577721398289705</v>
      </c>
      <c r="P490">
        <v>-2.0633041120753099</v>
      </c>
      <c r="Q490">
        <v>0.644067796610169</v>
      </c>
      <c r="R490">
        <v>0.35593220338983</v>
      </c>
      <c r="S490">
        <f t="shared" si="7"/>
        <v>-0.28639970446191165</v>
      </c>
    </row>
    <row r="491" spans="1:19" x14ac:dyDescent="0.2">
      <c r="A491" t="s">
        <v>981</v>
      </c>
      <c r="B491" t="s">
        <v>982</v>
      </c>
      <c r="C491">
        <v>140</v>
      </c>
      <c r="D491">
        <v>212</v>
      </c>
      <c r="E491">
        <v>131</v>
      </c>
      <c r="F491">
        <v>9</v>
      </c>
      <c r="G491">
        <v>0.26046605754604102</v>
      </c>
      <c r="H491">
        <v>-0.52311474980087702</v>
      </c>
      <c r="I491">
        <v>-2.07608269920091</v>
      </c>
      <c r="J491">
        <v>428</v>
      </c>
      <c r="K491">
        <v>593</v>
      </c>
      <c r="L491">
        <v>292</v>
      </c>
      <c r="M491">
        <v>55</v>
      </c>
      <c r="N491">
        <v>0.218839027772812</v>
      </c>
      <c r="O491">
        <v>-0.75814969470914395</v>
      </c>
      <c r="P491">
        <v>-1.9013067481108199</v>
      </c>
      <c r="Q491">
        <v>0.76271186440677896</v>
      </c>
      <c r="R491">
        <v>0.322033898305084</v>
      </c>
      <c r="S491">
        <f t="shared" si="7"/>
        <v>-0.1072762943973453</v>
      </c>
    </row>
    <row r="492" spans="1:19" x14ac:dyDescent="0.2">
      <c r="A492" t="s">
        <v>983</v>
      </c>
      <c r="B492" t="s">
        <v>984</v>
      </c>
      <c r="C492">
        <v>328</v>
      </c>
      <c r="D492">
        <v>342</v>
      </c>
      <c r="E492">
        <v>285</v>
      </c>
      <c r="F492">
        <v>22</v>
      </c>
      <c r="G492">
        <v>9.8410494639984303E-2</v>
      </c>
      <c r="H492">
        <v>-0.55528699348157196</v>
      </c>
      <c r="I492">
        <v>-2.0576483358514701</v>
      </c>
      <c r="J492">
        <v>781</v>
      </c>
      <c r="K492">
        <v>723</v>
      </c>
      <c r="L492">
        <v>535</v>
      </c>
      <c r="M492">
        <v>77</v>
      </c>
      <c r="N492">
        <v>4.3715366838952198E-2</v>
      </c>
      <c r="O492">
        <v>-0.75638602900046203</v>
      </c>
      <c r="P492">
        <v>-2.0163859772967099</v>
      </c>
      <c r="Q492">
        <v>0.66101694915254205</v>
      </c>
      <c r="R492">
        <v>0.322033898305084</v>
      </c>
      <c r="S492">
        <f t="shared" si="7"/>
        <v>-0.13274194253127491</v>
      </c>
    </row>
    <row r="493" spans="1:19" x14ac:dyDescent="0.2">
      <c r="A493" t="s">
        <v>985</v>
      </c>
      <c r="B493" t="s">
        <v>986</v>
      </c>
      <c r="C493">
        <v>133</v>
      </c>
      <c r="D493">
        <v>215</v>
      </c>
      <c r="E493">
        <v>109</v>
      </c>
      <c r="F493">
        <v>11</v>
      </c>
      <c r="G493">
        <v>0.28884505124404702</v>
      </c>
      <c r="H493">
        <v>-0.58068315280486504</v>
      </c>
      <c r="I493">
        <v>-1.9666561287708499</v>
      </c>
      <c r="J493">
        <v>295</v>
      </c>
      <c r="K493">
        <v>347</v>
      </c>
      <c r="L493">
        <v>270</v>
      </c>
      <c r="M493">
        <v>23</v>
      </c>
      <c r="N493">
        <v>0.14773556223443199</v>
      </c>
      <c r="O493">
        <v>-0.63054702896356596</v>
      </c>
      <c r="P493">
        <v>-2.1183198485524599</v>
      </c>
      <c r="Q493">
        <v>0.74576271186440601</v>
      </c>
      <c r="R493">
        <v>0.25423728813559299</v>
      </c>
      <c r="S493">
        <f t="shared" si="7"/>
        <v>-0.13376694357828017</v>
      </c>
    </row>
    <row r="494" spans="1:19" x14ac:dyDescent="0.2">
      <c r="A494" t="s">
        <v>987</v>
      </c>
      <c r="B494" t="s">
        <v>988</v>
      </c>
      <c r="C494">
        <v>145</v>
      </c>
      <c r="D494">
        <v>53</v>
      </c>
      <c r="E494">
        <v>128</v>
      </c>
      <c r="F494">
        <v>35</v>
      </c>
      <c r="G494">
        <v>-0.35683390033865697</v>
      </c>
      <c r="H494">
        <v>-0.54841604236551</v>
      </c>
      <c r="I494">
        <v>-1.50149713084669</v>
      </c>
      <c r="J494">
        <v>173</v>
      </c>
      <c r="K494">
        <v>93</v>
      </c>
      <c r="L494">
        <v>92</v>
      </c>
      <c r="M494">
        <v>36</v>
      </c>
      <c r="N494">
        <v>-0.19233505115313801</v>
      </c>
      <c r="O494">
        <v>-0.86634705292763003</v>
      </c>
      <c r="P494">
        <v>-1.6919692709534</v>
      </c>
      <c r="Q494">
        <v>0.50847457627118597</v>
      </c>
      <c r="R494">
        <v>0.20338983050847401</v>
      </c>
      <c r="S494">
        <f t="shared" si="7"/>
        <v>0.11441900701245017</v>
      </c>
    </row>
    <row r="495" spans="1:19" x14ac:dyDescent="0.2">
      <c r="A495" t="s">
        <v>989</v>
      </c>
      <c r="B495" t="s">
        <v>990</v>
      </c>
      <c r="C495">
        <v>298</v>
      </c>
      <c r="D495">
        <v>321</v>
      </c>
      <c r="E495">
        <v>206</v>
      </c>
      <c r="F495">
        <v>35</v>
      </c>
      <c r="G495">
        <v>0.11254700062414499</v>
      </c>
      <c r="H495">
        <v>-0.65460705348550496</v>
      </c>
      <c r="I495">
        <v>-1.81434539268797</v>
      </c>
      <c r="J495">
        <v>623</v>
      </c>
      <c r="K495">
        <v>648</v>
      </c>
      <c r="L495">
        <v>388</v>
      </c>
      <c r="M495">
        <v>78</v>
      </c>
      <c r="N495">
        <v>9.4315062633145499E-2</v>
      </c>
      <c r="O495">
        <v>-0.79774509820935202</v>
      </c>
      <c r="P495">
        <v>-1.91261911256058</v>
      </c>
      <c r="Q495">
        <v>0.49152542372881303</v>
      </c>
      <c r="R495">
        <v>0.186440677966101</v>
      </c>
      <c r="S495">
        <f t="shared" si="7"/>
        <v>-3.4821468883044576E-2</v>
      </c>
    </row>
    <row r="496" spans="1:19" x14ac:dyDescent="0.2">
      <c r="A496" t="s">
        <v>991</v>
      </c>
      <c r="B496" t="s">
        <v>992</v>
      </c>
      <c r="C496">
        <v>125</v>
      </c>
      <c r="D496">
        <v>72</v>
      </c>
      <c r="E496">
        <v>60</v>
      </c>
      <c r="F496">
        <v>6</v>
      </c>
      <c r="G496">
        <v>-0.15931928428125899</v>
      </c>
      <c r="H496">
        <v>-0.813016772402816</v>
      </c>
      <c r="I496">
        <v>-2.2029559355864099</v>
      </c>
      <c r="J496">
        <v>208</v>
      </c>
      <c r="K496">
        <v>236</v>
      </c>
      <c r="L496">
        <v>160</v>
      </c>
      <c r="M496">
        <v>9</v>
      </c>
      <c r="N496">
        <v>0.13207677142906599</v>
      </c>
      <c r="O496">
        <v>-0.70603212945122695</v>
      </c>
      <c r="P496">
        <v>-2.3740464941153299</v>
      </c>
      <c r="Q496">
        <v>0.52542372881355903</v>
      </c>
      <c r="R496">
        <v>0.20338983050847401</v>
      </c>
      <c r="S496">
        <f t="shared" si="7"/>
        <v>-0.2703145863645568</v>
      </c>
    </row>
    <row r="497" spans="1:19" x14ac:dyDescent="0.2">
      <c r="A497" t="s">
        <v>993</v>
      </c>
      <c r="B497" t="s">
        <v>994</v>
      </c>
      <c r="C497">
        <v>132</v>
      </c>
      <c r="D497">
        <v>102</v>
      </c>
      <c r="E497">
        <v>133</v>
      </c>
      <c r="F497">
        <v>18</v>
      </c>
      <c r="G497">
        <v>-3.1715527148403803E-2</v>
      </c>
      <c r="H497">
        <v>-0.49098030001716703</v>
      </c>
      <c r="I497">
        <v>-1.74949859906454</v>
      </c>
      <c r="J497">
        <v>239</v>
      </c>
      <c r="K497">
        <v>273</v>
      </c>
      <c r="L497">
        <v>117</v>
      </c>
      <c r="M497">
        <v>36</v>
      </c>
      <c r="N497">
        <v>0.13499284951434001</v>
      </c>
      <c r="O497">
        <v>-0.90230081634636605</v>
      </c>
      <c r="P497">
        <v>-1.83232106877274</v>
      </c>
      <c r="Q497">
        <v>0.47457627118644002</v>
      </c>
      <c r="R497">
        <v>0.20338983050847401</v>
      </c>
      <c r="S497">
        <f t="shared" si="7"/>
        <v>5.3576850671166638E-3</v>
      </c>
    </row>
    <row r="498" spans="1:19" x14ac:dyDescent="0.2">
      <c r="A498" t="s">
        <v>995</v>
      </c>
      <c r="B498" t="s">
        <v>996</v>
      </c>
      <c r="C498">
        <v>0</v>
      </c>
      <c r="D498">
        <v>0</v>
      </c>
      <c r="E498">
        <v>0</v>
      </c>
      <c r="F498">
        <v>0</v>
      </c>
      <c r="G498" t="s">
        <v>373</v>
      </c>
      <c r="H498" t="s">
        <v>373</v>
      </c>
      <c r="I498" t="s">
        <v>373</v>
      </c>
      <c r="J498">
        <v>0</v>
      </c>
      <c r="K498">
        <v>0</v>
      </c>
      <c r="L498">
        <v>0</v>
      </c>
      <c r="M498">
        <v>0</v>
      </c>
      <c r="N498" t="s">
        <v>373</v>
      </c>
      <c r="O498" t="s">
        <v>373</v>
      </c>
      <c r="P498" t="s">
        <v>373</v>
      </c>
      <c r="Q498">
        <v>0.54237288135593198</v>
      </c>
      <c r="R498">
        <v>0.20338983050847401</v>
      </c>
      <c r="S498" t="e">
        <f t="shared" si="7"/>
        <v>#VALUE!</v>
      </c>
    </row>
    <row r="499" spans="1:19" x14ac:dyDescent="0.2">
      <c r="A499" t="s">
        <v>997</v>
      </c>
      <c r="B499" t="s">
        <v>998</v>
      </c>
      <c r="C499">
        <v>0</v>
      </c>
      <c r="D499">
        <v>0</v>
      </c>
      <c r="E499">
        <v>0</v>
      </c>
      <c r="F499">
        <v>0</v>
      </c>
      <c r="G499" t="s">
        <v>373</v>
      </c>
      <c r="H499" t="s">
        <v>373</v>
      </c>
      <c r="I499" t="s">
        <v>373</v>
      </c>
      <c r="J499">
        <v>0</v>
      </c>
      <c r="K499">
        <v>0</v>
      </c>
      <c r="L499">
        <v>0</v>
      </c>
      <c r="M499">
        <v>0</v>
      </c>
      <c r="N499" t="s">
        <v>373</v>
      </c>
      <c r="O499" t="s">
        <v>373</v>
      </c>
      <c r="P499" t="s">
        <v>373</v>
      </c>
      <c r="Q499">
        <v>0.52542372881355903</v>
      </c>
      <c r="R499">
        <v>0.22033898305084701</v>
      </c>
      <c r="S499" t="e">
        <f t="shared" si="7"/>
        <v>#VALUE!</v>
      </c>
    </row>
    <row r="500" spans="1:19" x14ac:dyDescent="0.2">
      <c r="A500" t="s">
        <v>999</v>
      </c>
      <c r="B500" t="s">
        <v>1000</v>
      </c>
      <c r="C500">
        <v>75</v>
      </c>
      <c r="D500">
        <v>82</v>
      </c>
      <c r="E500">
        <v>53</v>
      </c>
      <c r="F500">
        <v>13</v>
      </c>
      <c r="G500">
        <v>0.119010821287545</v>
      </c>
      <c r="H500">
        <v>-0.645043403569314</v>
      </c>
      <c r="I500">
        <v>-1.64531508404686</v>
      </c>
      <c r="J500">
        <v>169</v>
      </c>
      <c r="K500">
        <v>111</v>
      </c>
      <c r="L500">
        <v>118</v>
      </c>
      <c r="M500">
        <v>26</v>
      </c>
      <c r="N500">
        <v>-0.105335622405294</v>
      </c>
      <c r="O500">
        <v>-0.74809347445193797</v>
      </c>
      <c r="P500">
        <v>-1.8231390252347399</v>
      </c>
      <c r="Q500">
        <v>0.57627118644067798</v>
      </c>
      <c r="R500">
        <v>0.23728813559322001</v>
      </c>
      <c r="S500">
        <f t="shared" si="7"/>
        <v>3.7858529401267542E-2</v>
      </c>
    </row>
    <row r="501" spans="1:19" x14ac:dyDescent="0.2">
      <c r="A501" t="s">
        <v>1001</v>
      </c>
      <c r="B501" t="s">
        <v>1002</v>
      </c>
      <c r="C501">
        <v>63</v>
      </c>
      <c r="D501">
        <v>35</v>
      </c>
      <c r="E501">
        <v>46</v>
      </c>
      <c r="F501">
        <v>4</v>
      </c>
      <c r="G501">
        <v>-0.17501427280777701</v>
      </c>
      <c r="H501">
        <v>-0.63084072755041098</v>
      </c>
      <c r="I501">
        <v>-2.08147773108761</v>
      </c>
      <c r="J501">
        <v>128</v>
      </c>
      <c r="K501">
        <v>177</v>
      </c>
      <c r="L501">
        <v>118</v>
      </c>
      <c r="M501">
        <v>26</v>
      </c>
      <c r="N501">
        <v>0.21799140013566001</v>
      </c>
      <c r="O501">
        <v>-0.62741673948613297</v>
      </c>
      <c r="P501">
        <v>-1.7024622902689399</v>
      </c>
      <c r="Q501">
        <v>0.52542372881355903</v>
      </c>
      <c r="R501">
        <v>0.186440677966101</v>
      </c>
      <c r="S501">
        <f t="shared" si="7"/>
        <v>-5.5644489857344576E-2</v>
      </c>
    </row>
    <row r="502" spans="1:19" x14ac:dyDescent="0.2">
      <c r="A502" t="s">
        <v>1003</v>
      </c>
      <c r="B502" t="s">
        <v>1004</v>
      </c>
      <c r="C502">
        <v>170</v>
      </c>
      <c r="D502">
        <v>150</v>
      </c>
      <c r="E502">
        <v>115</v>
      </c>
      <c r="F502">
        <v>20</v>
      </c>
      <c r="G502">
        <v>2.59005699729358E-2</v>
      </c>
      <c r="H502">
        <v>-0.66400909080306503</v>
      </c>
      <c r="I502">
        <v>-1.8136160986762899</v>
      </c>
      <c r="J502">
        <v>408</v>
      </c>
      <c r="K502">
        <v>490</v>
      </c>
      <c r="L502">
        <v>193</v>
      </c>
      <c r="M502">
        <v>40</v>
      </c>
      <c r="N502">
        <v>0.156764020360355</v>
      </c>
      <c r="O502">
        <v>-0.91719163122649605</v>
      </c>
      <c r="P502">
        <v>-2.0188258403538102</v>
      </c>
      <c r="Q502">
        <v>0.45762711864406702</v>
      </c>
      <c r="R502">
        <v>0.23728813559322001</v>
      </c>
      <c r="S502">
        <f t="shared" si="7"/>
        <v>-6.3019716265913767E-2</v>
      </c>
    </row>
    <row r="503" spans="1:19" x14ac:dyDescent="0.2">
      <c r="A503" t="s">
        <v>1005</v>
      </c>
      <c r="B503" t="s">
        <v>1006</v>
      </c>
      <c r="C503">
        <v>124</v>
      </c>
      <c r="D503">
        <v>140</v>
      </c>
      <c r="E503">
        <v>86</v>
      </c>
      <c r="F503">
        <v>19</v>
      </c>
      <c r="G503">
        <v>0.13296458281153101</v>
      </c>
      <c r="H503">
        <v>-0.65318124369706998</v>
      </c>
      <c r="I503">
        <v>-1.6988652571714</v>
      </c>
      <c r="J503">
        <v>225</v>
      </c>
      <c r="K503">
        <v>303</v>
      </c>
      <c r="L503">
        <v>101</v>
      </c>
      <c r="M503">
        <v>30</v>
      </c>
      <c r="N503">
        <v>0.206488213812664</v>
      </c>
      <c r="O503">
        <v>-0.93994992147310996</v>
      </c>
      <c r="P503">
        <v>-1.8852869319835901</v>
      </c>
      <c r="Q503">
        <v>0.45762711864406702</v>
      </c>
      <c r="R503">
        <v>0.22033898305084701</v>
      </c>
      <c r="S503">
        <f t="shared" si="7"/>
        <v>5.7919984248759908E-3</v>
      </c>
    </row>
    <row r="504" spans="1:19" x14ac:dyDescent="0.2">
      <c r="A504" t="s">
        <v>1007</v>
      </c>
      <c r="B504" t="s">
        <v>1008</v>
      </c>
      <c r="C504">
        <v>270</v>
      </c>
      <c r="D504">
        <v>437</v>
      </c>
      <c r="E504">
        <v>282</v>
      </c>
      <c r="F504">
        <v>24</v>
      </c>
      <c r="G504">
        <v>0.28937590510696298</v>
      </c>
      <c r="H504">
        <v>-0.47537266561802899</v>
      </c>
      <c r="I504">
        <v>-1.9353496954093801</v>
      </c>
      <c r="J504">
        <v>440</v>
      </c>
      <c r="K504">
        <v>623</v>
      </c>
      <c r="L504">
        <v>292</v>
      </c>
      <c r="M504">
        <v>55</v>
      </c>
      <c r="N504">
        <v>0.228263473594703</v>
      </c>
      <c r="O504">
        <v>-0.77015860218215904</v>
      </c>
      <c r="P504">
        <v>-1.91331565558383</v>
      </c>
      <c r="Q504">
        <v>0.52542372881355903</v>
      </c>
      <c r="R504">
        <v>0.27118644067796599</v>
      </c>
      <c r="S504">
        <f t="shared" si="7"/>
        <v>-6.990341671843199E-2</v>
      </c>
    </row>
    <row r="505" spans="1:19" x14ac:dyDescent="0.2">
      <c r="A505" t="s">
        <v>1009</v>
      </c>
      <c r="B505" t="s">
        <v>1010</v>
      </c>
      <c r="C505">
        <v>182</v>
      </c>
      <c r="D505">
        <v>191</v>
      </c>
      <c r="E505">
        <v>146</v>
      </c>
      <c r="F505">
        <v>28</v>
      </c>
      <c r="G505">
        <v>0.10122021155818101</v>
      </c>
      <c r="H505">
        <v>-0.58997654197904104</v>
      </c>
      <c r="I505">
        <v>-1.6971105296048501</v>
      </c>
      <c r="J505">
        <v>278</v>
      </c>
      <c r="K505">
        <v>435</v>
      </c>
      <c r="L505">
        <v>224</v>
      </c>
      <c r="M505">
        <v>46</v>
      </c>
      <c r="N505">
        <v>0.27167256445828197</v>
      </c>
      <c r="O505">
        <v>-0.68588555472830304</v>
      </c>
      <c r="P505">
        <v>-1.7915126328283899</v>
      </c>
      <c r="Q505">
        <v>0.59322033898305004</v>
      </c>
      <c r="R505">
        <v>0.27118644067796599</v>
      </c>
      <c r="S505">
        <f t="shared" si="7"/>
        <v>3.1381124985532721E-2</v>
      </c>
    </row>
    <row r="506" spans="1:19" x14ac:dyDescent="0.2">
      <c r="A506" t="s">
        <v>1011</v>
      </c>
      <c r="B506" t="e">
        <f>-CIFQVCALYDYESDEDDESILSFNKGDIIHVHFK-EGWWDGTLAAGNRGWFPSNYVSEFED</f>
        <v>#NAME?</v>
      </c>
      <c r="C506">
        <v>170</v>
      </c>
      <c r="D506">
        <v>204</v>
      </c>
      <c r="E506">
        <v>130</v>
      </c>
      <c r="F506">
        <v>24</v>
      </c>
      <c r="G506">
        <v>0.159439478343153</v>
      </c>
      <c r="H506">
        <v>-0.61076357884984001</v>
      </c>
      <c r="I506">
        <v>-1.7344348526286599</v>
      </c>
      <c r="J506">
        <v>338</v>
      </c>
      <c r="K506">
        <v>526</v>
      </c>
      <c r="L506">
        <v>221</v>
      </c>
      <c r="M506">
        <v>25</v>
      </c>
      <c r="N506">
        <v>0.26929714729780602</v>
      </c>
      <c r="O506">
        <v>-0.77661320373693399</v>
      </c>
      <c r="P506">
        <v>-2.1412023601975099</v>
      </c>
      <c r="Q506">
        <v>0.57627118644067798</v>
      </c>
      <c r="R506">
        <v>0.322033898305084</v>
      </c>
      <c r="S506">
        <f t="shared" si="7"/>
        <v>-7.2918876933060053E-2</v>
      </c>
    </row>
    <row r="507" spans="1:19" x14ac:dyDescent="0.2">
      <c r="A507" t="s">
        <v>1012</v>
      </c>
      <c r="B507" t="s">
        <v>1013</v>
      </c>
      <c r="C507">
        <v>133</v>
      </c>
      <c r="D507">
        <v>143</v>
      </c>
      <c r="E507">
        <v>102</v>
      </c>
      <c r="F507">
        <v>24</v>
      </c>
      <c r="G507">
        <v>0.111742628793504</v>
      </c>
      <c r="H507">
        <v>-0.609509478983571</v>
      </c>
      <c r="I507">
        <v>-1.6278375722174701</v>
      </c>
      <c r="J507">
        <v>291</v>
      </c>
      <c r="K507">
        <v>292</v>
      </c>
      <c r="L507">
        <v>159</v>
      </c>
      <c r="M507">
        <v>30</v>
      </c>
      <c r="N507">
        <v>7.8717965884232799E-2</v>
      </c>
      <c r="O507">
        <v>-0.85458464180984595</v>
      </c>
      <c r="P507">
        <v>-1.9969974028581301</v>
      </c>
      <c r="Q507">
        <v>0.54237288135593198</v>
      </c>
      <c r="R507">
        <v>0.28813559322033899</v>
      </c>
      <c r="S507">
        <f t="shared" si="7"/>
        <v>-3.6055202719752349E-3</v>
      </c>
    </row>
    <row r="508" spans="1:19" x14ac:dyDescent="0.2">
      <c r="A508" t="s">
        <v>1014</v>
      </c>
      <c r="B508" t="s">
        <v>1015</v>
      </c>
      <c r="C508">
        <v>183</v>
      </c>
      <c r="D508">
        <v>259</v>
      </c>
      <c r="E508">
        <v>139</v>
      </c>
      <c r="F508">
        <v>20</v>
      </c>
      <c r="G508">
        <v>0.23110690664635</v>
      </c>
      <c r="H508">
        <v>-0.61369429925473795</v>
      </c>
      <c r="I508">
        <v>-1.84561826702844</v>
      </c>
      <c r="J508">
        <v>362</v>
      </c>
      <c r="K508">
        <v>503</v>
      </c>
      <c r="L508">
        <v>223</v>
      </c>
      <c r="M508">
        <v>94</v>
      </c>
      <c r="N508">
        <v>0.220087517944483</v>
      </c>
      <c r="O508">
        <v>-0.80249248462939504</v>
      </c>
      <c r="P508">
        <v>-1.5958063855253599</v>
      </c>
      <c r="Q508">
        <v>0.50847457627118597</v>
      </c>
      <c r="R508">
        <v>0.28813559322033899</v>
      </c>
      <c r="S508">
        <f t="shared" si="7"/>
        <v>4.0902178851734264E-2</v>
      </c>
    </row>
    <row r="509" spans="1:19" x14ac:dyDescent="0.2">
      <c r="A509" t="s">
        <v>1016</v>
      </c>
      <c r="B509" t="s">
        <v>1017</v>
      </c>
      <c r="C509">
        <v>2</v>
      </c>
      <c r="D509">
        <v>8</v>
      </c>
      <c r="E509">
        <v>5</v>
      </c>
      <c r="F509">
        <v>1</v>
      </c>
      <c r="G509">
        <v>0.68231822362349004</v>
      </c>
      <c r="H509">
        <v>-9.6318001106366E-2</v>
      </c>
      <c r="I509">
        <v>-1.1852271686259801</v>
      </c>
      <c r="J509">
        <v>258</v>
      </c>
      <c r="K509">
        <v>273</v>
      </c>
      <c r="L509">
        <v>134</v>
      </c>
      <c r="M509">
        <v>32</v>
      </c>
      <c r="N509">
        <v>0.101771044499247</v>
      </c>
      <c r="O509">
        <v>-0.87660368474281203</v>
      </c>
      <c r="P509">
        <v>-1.91669539623521</v>
      </c>
      <c r="Q509">
        <v>0.52542372881355903</v>
      </c>
      <c r="R509">
        <v>0.25423728813559299</v>
      </c>
      <c r="S509">
        <f t="shared" si="7"/>
        <v>0.14551545330717827</v>
      </c>
    </row>
    <row r="510" spans="1:19" x14ac:dyDescent="0.2">
      <c r="A510" t="s">
        <v>1018</v>
      </c>
      <c r="B510" t="s">
        <v>1019</v>
      </c>
      <c r="C510">
        <v>70</v>
      </c>
      <c r="D510">
        <v>74</v>
      </c>
      <c r="E510">
        <v>71</v>
      </c>
      <c r="F510">
        <v>5</v>
      </c>
      <c r="G510">
        <v>0.104391912012247</v>
      </c>
      <c r="H510">
        <v>-0.48809770107358502</v>
      </c>
      <c r="I510">
        <v>-2.0303252086402299</v>
      </c>
      <c r="J510">
        <v>167</v>
      </c>
      <c r="K510">
        <v>110</v>
      </c>
      <c r="L510">
        <v>78</v>
      </c>
      <c r="M510">
        <v>10</v>
      </c>
      <c r="N510">
        <v>-0.104095682567636</v>
      </c>
      <c r="O510">
        <v>-0.92271064560149296</v>
      </c>
      <c r="P510">
        <v>-2.2329421397394702</v>
      </c>
      <c r="Q510">
        <v>0.49152542372881303</v>
      </c>
      <c r="R510">
        <v>0.27118644067796599</v>
      </c>
      <c r="S510">
        <f t="shared" si="7"/>
        <v>-0.18278763954643507</v>
      </c>
    </row>
    <row r="511" spans="1:19" x14ac:dyDescent="0.2">
      <c r="A511" t="s">
        <v>1020</v>
      </c>
      <c r="B511" t="e">
        <f>-GSSIVRAQKDPDADDDDPGCLSFNAGDIIDVLAK-PGWWDGSLAAGELGWFPSNYVKELEI</f>
        <v>#NAME?</v>
      </c>
      <c r="C511">
        <v>217</v>
      </c>
      <c r="D511">
        <v>162</v>
      </c>
      <c r="E511">
        <v>198</v>
      </c>
      <c r="F511">
        <v>14</v>
      </c>
      <c r="G511">
        <v>-4.6686487010370099E-2</v>
      </c>
      <c r="H511">
        <v>-0.53405255336540103</v>
      </c>
      <c r="I511">
        <v>-2.0745288711322898</v>
      </c>
      <c r="J511">
        <v>635</v>
      </c>
      <c r="K511">
        <v>687</v>
      </c>
      <c r="L511">
        <v>423</v>
      </c>
      <c r="M511">
        <v>59</v>
      </c>
      <c r="N511">
        <v>0.111411115189296</v>
      </c>
      <c r="O511">
        <v>-0.76852213506132305</v>
      </c>
      <c r="P511">
        <v>-2.04214738224172</v>
      </c>
      <c r="Q511">
        <v>0.54237288135593198</v>
      </c>
      <c r="R511">
        <v>0.322033898305084</v>
      </c>
      <c r="S511">
        <f t="shared" si="7"/>
        <v>-0.14450076366962777</v>
      </c>
    </row>
    <row r="512" spans="1:19" x14ac:dyDescent="0.2">
      <c r="A512" t="s">
        <v>1021</v>
      </c>
      <c r="B512" t="s">
        <v>1022</v>
      </c>
      <c r="C512">
        <v>11</v>
      </c>
      <c r="D512">
        <v>7</v>
      </c>
      <c r="E512">
        <v>3</v>
      </c>
      <c r="F512">
        <v>0</v>
      </c>
      <c r="G512">
        <v>-0.11603641284843901</v>
      </c>
      <c r="H512">
        <v>-1.05852944021696</v>
      </c>
      <c r="I512" t="e">
        <f>-inf</f>
        <v>#NAME?</v>
      </c>
      <c r="J512">
        <v>181</v>
      </c>
      <c r="K512">
        <v>214</v>
      </c>
      <c r="L512">
        <v>117</v>
      </c>
      <c r="M512">
        <v>16</v>
      </c>
      <c r="N512">
        <v>0.14996330190172799</v>
      </c>
      <c r="O512">
        <v>-0.78158149026741297</v>
      </c>
      <c r="P512">
        <v>-2.06378426080515</v>
      </c>
      <c r="Q512">
        <v>0.54237288135593198</v>
      </c>
      <c r="R512">
        <v>0.23728813559322001</v>
      </c>
      <c r="S512" t="e">
        <f t="shared" si="7"/>
        <v>#NAME?</v>
      </c>
    </row>
    <row r="513" spans="1:19" x14ac:dyDescent="0.2">
      <c r="A513" t="s">
        <v>1023</v>
      </c>
      <c r="B513" t="s">
        <v>1024</v>
      </c>
      <c r="C513">
        <v>88</v>
      </c>
      <c r="D513">
        <v>66</v>
      </c>
      <c r="E513">
        <v>52</v>
      </c>
      <c r="F513">
        <v>17</v>
      </c>
      <c r="G513">
        <v>-4.4680504312771499E-2</v>
      </c>
      <c r="H513">
        <v>-0.72273733829377296</v>
      </c>
      <c r="I513">
        <v>-1.5982309237338901</v>
      </c>
      <c r="J513">
        <v>282</v>
      </c>
      <c r="K513">
        <v>236</v>
      </c>
      <c r="L513">
        <v>153</v>
      </c>
      <c r="M513">
        <v>19</v>
      </c>
      <c r="N513">
        <v>-1.09001927532797E-4</v>
      </c>
      <c r="O513">
        <v>-0.85764645464615197</v>
      </c>
      <c r="P513">
        <v>-2.1817211759584199</v>
      </c>
      <c r="Q513">
        <v>0.49152542372881303</v>
      </c>
      <c r="R513">
        <v>0.23728813559322001</v>
      </c>
      <c r="S513">
        <f t="shared" si="7"/>
        <v>-4.4478043794026319E-2</v>
      </c>
    </row>
    <row r="514" spans="1:19" x14ac:dyDescent="0.2">
      <c r="A514" t="s">
        <v>1025</v>
      </c>
      <c r="B514" t="s">
        <v>1026</v>
      </c>
      <c r="C514">
        <v>75</v>
      </c>
      <c r="D514">
        <v>53</v>
      </c>
      <c r="E514">
        <v>72</v>
      </c>
      <c r="F514">
        <v>6</v>
      </c>
      <c r="G514">
        <v>-7.0527161495382504E-2</v>
      </c>
      <c r="H514">
        <v>-0.51198677673883497</v>
      </c>
      <c r="I514">
        <v>-1.98110718597005</v>
      </c>
      <c r="J514">
        <v>122</v>
      </c>
      <c r="K514">
        <v>108</v>
      </c>
      <c r="L514">
        <v>84</v>
      </c>
      <c r="M514">
        <v>10</v>
      </c>
      <c r="N514">
        <v>2.42920282339232E-2</v>
      </c>
      <c r="O514">
        <v>-0.75416932175725604</v>
      </c>
      <c r="P514">
        <v>-2.0965854992666402</v>
      </c>
      <c r="Q514">
        <v>0.54237288135593198</v>
      </c>
      <c r="R514">
        <v>0.25423728813559299</v>
      </c>
      <c r="S514">
        <f t="shared" si="7"/>
        <v>-0.13212080561881032</v>
      </c>
    </row>
    <row r="515" spans="1:19" x14ac:dyDescent="0.2">
      <c r="A515" t="s">
        <v>1027</v>
      </c>
      <c r="B515" t="s">
        <v>1028</v>
      </c>
      <c r="C515">
        <v>74</v>
      </c>
      <c r="D515">
        <v>46</v>
      </c>
      <c r="E515">
        <v>38</v>
      </c>
      <c r="F515">
        <v>3</v>
      </c>
      <c r="G515">
        <v>-0.126215655753873</v>
      </c>
      <c r="H515">
        <v>-0.78370613289256896</v>
      </c>
      <c r="I515">
        <v>-2.2763076379733098</v>
      </c>
      <c r="J515">
        <v>88</v>
      </c>
      <c r="K515">
        <v>94</v>
      </c>
      <c r="L515">
        <v>44</v>
      </c>
      <c r="M515">
        <v>13</v>
      </c>
      <c r="N515">
        <v>0.105873284871251</v>
      </c>
      <c r="O515">
        <v>-0.89311877280837104</v>
      </c>
      <c r="P515">
        <v>-1.84076498843522</v>
      </c>
      <c r="Q515">
        <v>0.62711864406779605</v>
      </c>
      <c r="R515">
        <v>0.25423728813559299</v>
      </c>
      <c r="S515">
        <f t="shared" ref="S515:S578" si="8">((I515+1.7338029)/1.7338029+(P515+1.8692731)/1.8692731)/2</f>
        <v>-0.1488239147392407</v>
      </c>
    </row>
    <row r="516" spans="1:19" x14ac:dyDescent="0.2">
      <c r="A516" t="s">
        <v>1029</v>
      </c>
      <c r="B516" t="s">
        <v>1030</v>
      </c>
      <c r="C516">
        <v>68</v>
      </c>
      <c r="D516">
        <v>39</v>
      </c>
      <c r="E516">
        <v>46</v>
      </c>
      <c r="F516">
        <v>10</v>
      </c>
      <c r="G516">
        <v>-0.16118607338420801</v>
      </c>
      <c r="H516">
        <v>-0.66400909080306503</v>
      </c>
      <c r="I516">
        <v>-1.7167060856682299</v>
      </c>
      <c r="J516">
        <v>115</v>
      </c>
      <c r="K516">
        <v>112</v>
      </c>
      <c r="L516">
        <v>49</v>
      </c>
      <c r="M516">
        <v>61</v>
      </c>
      <c r="N516">
        <v>6.5748285738291695E-2</v>
      </c>
      <c r="O516">
        <v>-0.96259053746948797</v>
      </c>
      <c r="P516">
        <v>-1.28559367393473</v>
      </c>
      <c r="Q516">
        <v>0.644067796610169</v>
      </c>
      <c r="R516">
        <v>0.28813559322033899</v>
      </c>
      <c r="S516">
        <f t="shared" si="8"/>
        <v>0.16105514361626777</v>
      </c>
    </row>
    <row r="517" spans="1:19" x14ac:dyDescent="0.2">
      <c r="A517" t="s">
        <v>1031</v>
      </c>
      <c r="B517" t="s">
        <v>1032</v>
      </c>
      <c r="C517">
        <v>221</v>
      </c>
      <c r="D517">
        <v>217</v>
      </c>
      <c r="E517">
        <v>53</v>
      </c>
      <c r="F517">
        <v>42</v>
      </c>
      <c r="G517">
        <v>7.2325692458947294E-2</v>
      </c>
      <c r="H517">
        <v>-1.1143744138627201</v>
      </c>
      <c r="I517">
        <v>-1.6053401562492</v>
      </c>
      <c r="J517">
        <v>285</v>
      </c>
      <c r="K517">
        <v>324</v>
      </c>
      <c r="L517">
        <v>99</v>
      </c>
      <c r="M517">
        <v>56</v>
      </c>
      <c r="N517">
        <v>0.13292825361982299</v>
      </c>
      <c r="O517">
        <v>-1.05129844255535</v>
      </c>
      <c r="P517">
        <v>-1.7168825015942</v>
      </c>
      <c r="Q517">
        <v>0.61016949152542299</v>
      </c>
      <c r="R517">
        <v>0.305084745762711</v>
      </c>
      <c r="S517">
        <f t="shared" si="8"/>
        <v>7.7808518820562278E-2</v>
      </c>
    </row>
    <row r="518" spans="1:19" x14ac:dyDescent="0.2">
      <c r="A518" t="s">
        <v>1033</v>
      </c>
      <c r="B518" t="s">
        <v>1034</v>
      </c>
      <c r="C518">
        <v>252</v>
      </c>
      <c r="D518">
        <v>158</v>
      </c>
      <c r="E518">
        <v>146</v>
      </c>
      <c r="F518">
        <v>23</v>
      </c>
      <c r="G518">
        <v>-0.122485221531593</v>
      </c>
      <c r="H518">
        <v>-0.73130569477551</v>
      </c>
      <c r="I518">
        <v>-1.92386987772595</v>
      </c>
      <c r="J518">
        <v>315</v>
      </c>
      <c r="K518">
        <v>376</v>
      </c>
      <c r="L518">
        <v>143</v>
      </c>
      <c r="M518">
        <v>61</v>
      </c>
      <c r="N518">
        <v>0.15410539455978201</v>
      </c>
      <c r="O518">
        <v>-0.93506329346892902</v>
      </c>
      <c r="P518">
        <v>-1.72320638737072</v>
      </c>
      <c r="Q518">
        <v>0.61016949152542299</v>
      </c>
      <c r="R518">
        <v>0.305084745762711</v>
      </c>
      <c r="S518">
        <f t="shared" si="8"/>
        <v>-1.5741705888280298E-2</v>
      </c>
    </row>
    <row r="519" spans="1:19" x14ac:dyDescent="0.2">
      <c r="A519" t="s">
        <v>1035</v>
      </c>
      <c r="B519" t="s">
        <v>1036</v>
      </c>
      <c r="C519">
        <v>52</v>
      </c>
      <c r="D519">
        <v>31</v>
      </c>
      <c r="E519">
        <v>37</v>
      </c>
      <c r="F519">
        <v>1</v>
      </c>
      <c r="G519">
        <v>-0.144383417504998</v>
      </c>
      <c r="H519">
        <v>-0.64205962934620697</v>
      </c>
      <c r="I519">
        <v>-2.6002005165967899</v>
      </c>
      <c r="J519">
        <v>101</v>
      </c>
      <c r="K519">
        <v>53</v>
      </c>
      <c r="L519">
        <v>103</v>
      </c>
      <c r="M519">
        <v>3</v>
      </c>
      <c r="N519">
        <v>-0.20281740076013099</v>
      </c>
      <c r="O519">
        <v>-0.58357292622185997</v>
      </c>
      <c r="P519">
        <v>-2.53742578765487</v>
      </c>
      <c r="Q519">
        <v>0.50847457627118597</v>
      </c>
      <c r="R519">
        <v>0.35593220338983</v>
      </c>
      <c r="S519">
        <f t="shared" si="8"/>
        <v>-0.42857462544423625</v>
      </c>
    </row>
    <row r="520" spans="1:19" x14ac:dyDescent="0.2">
      <c r="A520" t="s">
        <v>1037</v>
      </c>
      <c r="B520" t="s">
        <v>1038</v>
      </c>
      <c r="C520">
        <v>27</v>
      </c>
      <c r="D520">
        <v>31</v>
      </c>
      <c r="E520">
        <v>25</v>
      </c>
      <c r="F520">
        <v>3</v>
      </c>
      <c r="G520">
        <v>0.140256161970813</v>
      </c>
      <c r="H520">
        <v>-0.52768176526535304</v>
      </c>
      <c r="I520">
        <v>-1.8384396824013201</v>
      </c>
      <c r="J520">
        <v>64</v>
      </c>
      <c r="K520">
        <v>82</v>
      </c>
      <c r="L520">
        <v>66</v>
      </c>
      <c r="M520">
        <v>5</v>
      </c>
      <c r="N520">
        <v>0.184861981821551</v>
      </c>
      <c r="O520">
        <v>-0.57872481558640798</v>
      </c>
      <c r="P520">
        <v>-2.1174356382397601</v>
      </c>
      <c r="Q520">
        <v>0.45762711864406702</v>
      </c>
      <c r="R520">
        <v>0.27118644067796599</v>
      </c>
      <c r="S520">
        <f t="shared" si="8"/>
        <v>-9.6554935200923411E-2</v>
      </c>
    </row>
    <row r="521" spans="1:19" x14ac:dyDescent="0.2">
      <c r="A521" t="s">
        <v>1039</v>
      </c>
      <c r="B521" t="s">
        <v>1040</v>
      </c>
      <c r="C521">
        <v>104</v>
      </c>
      <c r="D521">
        <v>182</v>
      </c>
      <c r="E521">
        <v>163</v>
      </c>
      <c r="F521">
        <v>13</v>
      </c>
      <c r="G521">
        <v>0.323296280981822</v>
      </c>
      <c r="H521">
        <v>-0.29910374467322598</v>
      </c>
      <c r="I521">
        <v>-1.7872871599539399</v>
      </c>
      <c r="J521">
        <v>196</v>
      </c>
      <c r="K521">
        <v>236</v>
      </c>
      <c r="L521">
        <v>204</v>
      </c>
      <c r="M521">
        <v>35</v>
      </c>
      <c r="N521">
        <v>0.15788403503535201</v>
      </c>
      <c r="O521">
        <v>-0.57471468107496704</v>
      </c>
      <c r="P521">
        <v>-1.75841369559809</v>
      </c>
      <c r="Q521">
        <v>0.59322033898305004</v>
      </c>
      <c r="R521">
        <v>0.28813559322033899</v>
      </c>
      <c r="S521">
        <f t="shared" si="8"/>
        <v>1.4229105126308594E-2</v>
      </c>
    </row>
    <row r="522" spans="1:19" x14ac:dyDescent="0.2">
      <c r="A522" t="s">
        <v>1041</v>
      </c>
      <c r="B522" t="s">
        <v>1042</v>
      </c>
      <c r="C522">
        <v>135</v>
      </c>
      <c r="D522">
        <v>121</v>
      </c>
      <c r="E522">
        <v>41</v>
      </c>
      <c r="F522">
        <v>4</v>
      </c>
      <c r="G522">
        <v>3.2709834116972397E-2</v>
      </c>
      <c r="H522">
        <v>-1.0118079215536699</v>
      </c>
      <c r="I522">
        <v>-2.4124709501290398</v>
      </c>
      <c r="J522">
        <v>225</v>
      </c>
      <c r="K522">
        <v>259</v>
      </c>
      <c r="L522">
        <v>160</v>
      </c>
      <c r="M522">
        <v>38</v>
      </c>
      <c r="N522">
        <v>0.138345349391611</v>
      </c>
      <c r="O522">
        <v>-0.74015131259982803</v>
      </c>
      <c r="P522">
        <v>-1.7826245900864399</v>
      </c>
      <c r="Q522">
        <v>0.55932203389830504</v>
      </c>
      <c r="R522">
        <v>0.322033898305084</v>
      </c>
      <c r="S522">
        <f t="shared" si="8"/>
        <v>-0.1725395493761547</v>
      </c>
    </row>
    <row r="523" spans="1:19" x14ac:dyDescent="0.2">
      <c r="A523" t="s">
        <v>1043</v>
      </c>
      <c r="B523" t="s">
        <v>1044</v>
      </c>
      <c r="C523">
        <v>77</v>
      </c>
      <c r="D523">
        <v>124</v>
      </c>
      <c r="E523">
        <v>70</v>
      </c>
      <c r="F523">
        <v>7</v>
      </c>
      <c r="G523">
        <v>0.287189192285281</v>
      </c>
      <c r="H523">
        <v>-0.53565069493662798</v>
      </c>
      <c r="I523">
        <v>-1.92558985812022</v>
      </c>
      <c r="J523">
        <v>195</v>
      </c>
      <c r="K523">
        <v>295</v>
      </c>
      <c r="L523">
        <v>130</v>
      </c>
      <c r="M523">
        <v>30</v>
      </c>
      <c r="N523">
        <v>0.257015508037366</v>
      </c>
      <c r="O523">
        <v>-0.76818003620007103</v>
      </c>
      <c r="P523">
        <v>-1.8231390252347399</v>
      </c>
      <c r="Q523">
        <v>0.57627118644067798</v>
      </c>
      <c r="R523">
        <v>0.37288135593220301</v>
      </c>
      <c r="S523">
        <f t="shared" si="8"/>
        <v>-4.2968066884088774E-2</v>
      </c>
    </row>
    <row r="524" spans="1:19" x14ac:dyDescent="0.2">
      <c r="A524" t="s">
        <v>1045</v>
      </c>
      <c r="B524" t="s">
        <v>1046</v>
      </c>
      <c r="C524">
        <v>85</v>
      </c>
      <c r="D524">
        <v>90</v>
      </c>
      <c r="E524">
        <v>90</v>
      </c>
      <c r="F524">
        <v>13</v>
      </c>
      <c r="G524">
        <v>0.10508181602056001</v>
      </c>
      <c r="H524">
        <v>-0.46943442605337099</v>
      </c>
      <c r="I524">
        <v>-1.6996727463694501</v>
      </c>
      <c r="J524">
        <v>260</v>
      </c>
      <c r="K524">
        <v>260</v>
      </c>
      <c r="L524">
        <v>132</v>
      </c>
      <c r="M524">
        <v>33</v>
      </c>
      <c r="N524">
        <v>7.7228103421721706E-2</v>
      </c>
      <c r="O524">
        <v>-0.88648819390935796</v>
      </c>
      <c r="P524">
        <v>-1.90668507668482</v>
      </c>
      <c r="Q524">
        <v>0.50847457627118597</v>
      </c>
      <c r="R524">
        <v>0.25423728813559299</v>
      </c>
      <c r="S524">
        <f t="shared" si="8"/>
        <v>-1.6452201072828659E-4</v>
      </c>
    </row>
    <row r="525" spans="1:19" x14ac:dyDescent="0.2">
      <c r="A525" t="s">
        <v>1047</v>
      </c>
      <c r="B525" t="s">
        <v>1048</v>
      </c>
      <c r="C525">
        <v>108</v>
      </c>
      <c r="D525">
        <v>122</v>
      </c>
      <c r="E525">
        <v>29</v>
      </c>
      <c r="F525">
        <v>5</v>
      </c>
      <c r="G525">
        <v>0.133194307483326</v>
      </c>
      <c r="H525">
        <v>-1.06528376736639</v>
      </c>
      <c r="I525">
        <v>-2.21865092411293</v>
      </c>
      <c r="J525">
        <v>142</v>
      </c>
      <c r="K525">
        <v>205</v>
      </c>
      <c r="L525">
        <v>107</v>
      </c>
      <c r="M525">
        <v>11</v>
      </c>
      <c r="N525">
        <v>0.23669362009441899</v>
      </c>
      <c r="O525">
        <v>-0.71499334384223701</v>
      </c>
      <c r="P525">
        <v>-2.12112132781672</v>
      </c>
      <c r="Q525">
        <v>0.49152542372881303</v>
      </c>
      <c r="R525">
        <v>0.305084745762711</v>
      </c>
      <c r="S525">
        <f t="shared" si="8"/>
        <v>-0.2071874129527308</v>
      </c>
    </row>
    <row r="526" spans="1:19" x14ac:dyDescent="0.2">
      <c r="A526" t="s">
        <v>1049</v>
      </c>
      <c r="B526" t="s">
        <v>1050</v>
      </c>
      <c r="C526">
        <v>204</v>
      </c>
      <c r="D526">
        <v>194</v>
      </c>
      <c r="E526">
        <v>192</v>
      </c>
      <c r="F526">
        <v>29</v>
      </c>
      <c r="G526">
        <v>5.8429794799855703E-2</v>
      </c>
      <c r="H526">
        <v>-0.52058694850075204</v>
      </c>
      <c r="I526">
        <v>-1.73142934248894</v>
      </c>
      <c r="J526">
        <v>421</v>
      </c>
      <c r="K526">
        <v>663</v>
      </c>
      <c r="L526">
        <v>316</v>
      </c>
      <c r="M526">
        <v>57</v>
      </c>
      <c r="N526">
        <v>0.27445953599082601</v>
      </c>
      <c r="O526">
        <v>-0.71668379036165397</v>
      </c>
      <c r="P526">
        <v>-1.8786329087550699</v>
      </c>
      <c r="Q526">
        <v>0.52542372881355903</v>
      </c>
      <c r="R526">
        <v>0.305084745762711</v>
      </c>
      <c r="S526">
        <f t="shared" si="8"/>
        <v>-1.8191012319518222E-3</v>
      </c>
    </row>
    <row r="527" spans="1:19" x14ac:dyDescent="0.2">
      <c r="A527" t="s">
        <v>1051</v>
      </c>
      <c r="B527" t="s">
        <v>1052</v>
      </c>
      <c r="C527">
        <v>245</v>
      </c>
      <c r="D527">
        <v>199</v>
      </c>
      <c r="E527">
        <v>179</v>
      </c>
      <c r="F527">
        <v>25</v>
      </c>
      <c r="G527">
        <v>-1.0054775659297299E-2</v>
      </c>
      <c r="H527">
        <v>-0.63057106316304201</v>
      </c>
      <c r="I527">
        <v>-1.8754232486544899</v>
      </c>
      <c r="J527">
        <v>357</v>
      </c>
      <c r="K527">
        <v>431</v>
      </c>
      <c r="L527">
        <v>205</v>
      </c>
      <c r="M527">
        <v>64</v>
      </c>
      <c r="N527">
        <v>0.15903715747026001</v>
      </c>
      <c r="O527">
        <v>-0.833003132200829</v>
      </c>
      <c r="P527">
        <v>-1.7567139107201899</v>
      </c>
      <c r="Q527">
        <v>0.54237288135593198</v>
      </c>
      <c r="R527">
        <v>0.27118644067796599</v>
      </c>
      <c r="S527">
        <f t="shared" si="8"/>
        <v>-1.0733216383958306E-2</v>
      </c>
    </row>
    <row r="528" spans="1:19" x14ac:dyDescent="0.2">
      <c r="A528" t="s">
        <v>1053</v>
      </c>
      <c r="B528" t="s">
        <v>1054</v>
      </c>
      <c r="C528">
        <v>94</v>
      </c>
      <c r="D528">
        <v>116</v>
      </c>
      <c r="E528">
        <v>140</v>
      </c>
      <c r="F528">
        <v>2</v>
      </c>
      <c r="G528">
        <v>0.17158836792274801</v>
      </c>
      <c r="H528">
        <v>-0.321257827699864</v>
      </c>
      <c r="I528">
        <v>-2.5562950308977102</v>
      </c>
      <c r="J528">
        <v>161</v>
      </c>
      <c r="K528">
        <v>261</v>
      </c>
      <c r="L528">
        <v>176</v>
      </c>
      <c r="M528">
        <v>28</v>
      </c>
      <c r="N528">
        <v>0.287042734728153</v>
      </c>
      <c r="O528">
        <v>-0.55340198536208995</v>
      </c>
      <c r="P528">
        <v>-1.7698935132815199</v>
      </c>
      <c r="Q528">
        <v>0.50847457627118597</v>
      </c>
      <c r="R528">
        <v>0.322033898305084</v>
      </c>
      <c r="S528">
        <f t="shared" si="8"/>
        <v>-0.21061067389550578</v>
      </c>
    </row>
    <row r="529" spans="1:19" x14ac:dyDescent="0.2">
      <c r="A529" t="s">
        <v>1055</v>
      </c>
      <c r="B529" t="s">
        <v>1056</v>
      </c>
      <c r="C529">
        <v>256</v>
      </c>
      <c r="D529">
        <v>321</v>
      </c>
      <c r="E529">
        <v>306</v>
      </c>
      <c r="F529">
        <v>35</v>
      </c>
      <c r="G529">
        <v>0.17852329938855099</v>
      </c>
      <c r="H529">
        <v>-0.41677654860867303</v>
      </c>
      <c r="I529">
        <v>-1.7483690939235701</v>
      </c>
      <c r="J529">
        <v>510</v>
      </c>
      <c r="K529">
        <v>733</v>
      </c>
      <c r="L529">
        <v>402</v>
      </c>
      <c r="M529">
        <v>91</v>
      </c>
      <c r="N529">
        <v>0.23476190196491301</v>
      </c>
      <c r="O529">
        <v>-0.69543290015785597</v>
      </c>
      <c r="P529">
        <v>-1.75875445236873</v>
      </c>
      <c r="Q529">
        <v>0.44067796610169402</v>
      </c>
      <c r="R529">
        <v>0.22033898305084701</v>
      </c>
      <c r="S529">
        <f t="shared" si="8"/>
        <v>2.5361283019235008E-2</v>
      </c>
    </row>
    <row r="530" spans="1:19" x14ac:dyDescent="0.2">
      <c r="A530" t="s">
        <v>1057</v>
      </c>
      <c r="B530" t="s">
        <v>1058</v>
      </c>
      <c r="C530">
        <v>128</v>
      </c>
      <c r="D530">
        <v>140</v>
      </c>
      <c r="E530">
        <v>108</v>
      </c>
      <c r="F530">
        <v>12</v>
      </c>
      <c r="G530">
        <v>0.119176298325898</v>
      </c>
      <c r="H530">
        <v>-0.56804422393932197</v>
      </c>
      <c r="I530">
        <v>-1.9122258965622401</v>
      </c>
      <c r="J530">
        <v>257</v>
      </c>
      <c r="K530">
        <v>223</v>
      </c>
      <c r="L530">
        <v>115</v>
      </c>
      <c r="M530">
        <v>29</v>
      </c>
      <c r="N530">
        <v>1.55998431385879E-2</v>
      </c>
      <c r="O530">
        <v>-0.94132406012207304</v>
      </c>
      <c r="P530">
        <v>-1.9577607940242301</v>
      </c>
      <c r="Q530">
        <v>0.44067796610169402</v>
      </c>
      <c r="R530">
        <v>0.25423728813559299</v>
      </c>
      <c r="S530">
        <f t="shared" si="8"/>
        <v>-7.5123244709333986E-2</v>
      </c>
    </row>
    <row r="531" spans="1:19" x14ac:dyDescent="0.2">
      <c r="A531" t="s">
        <v>1059</v>
      </c>
      <c r="B531" t="s">
        <v>1060</v>
      </c>
      <c r="C531">
        <v>70</v>
      </c>
      <c r="D531">
        <v>76</v>
      </c>
      <c r="E531">
        <v>76</v>
      </c>
      <c r="F531">
        <v>16</v>
      </c>
      <c r="G531">
        <v>0.115973784562062</v>
      </c>
      <c r="H531">
        <v>-0.45854245751186901</v>
      </c>
      <c r="I531">
        <v>-1.5251752303203301</v>
      </c>
      <c r="J531">
        <v>272</v>
      </c>
      <c r="K531">
        <v>199</v>
      </c>
      <c r="L531">
        <v>117</v>
      </c>
      <c r="M531">
        <v>15</v>
      </c>
      <c r="N531">
        <v>-5.8487724202770201E-2</v>
      </c>
      <c r="O531">
        <v>-0.95847181943242699</v>
      </c>
      <c r="P531">
        <v>-2.26870331357041</v>
      </c>
      <c r="Q531">
        <v>0.50847457627118597</v>
      </c>
      <c r="R531">
        <v>0.322033898305084</v>
      </c>
      <c r="S531">
        <f t="shared" si="8"/>
        <v>-4.6676293536944663E-2</v>
      </c>
    </row>
    <row r="532" spans="1:19" x14ac:dyDescent="0.2">
      <c r="A532" t="s">
        <v>1061</v>
      </c>
      <c r="B532" t="s">
        <v>1062</v>
      </c>
      <c r="C532">
        <v>121</v>
      </c>
      <c r="D532">
        <v>148</v>
      </c>
      <c r="E532">
        <v>117</v>
      </c>
      <c r="F532">
        <v>40</v>
      </c>
      <c r="G532">
        <v>0.16773457737403499</v>
      </c>
      <c r="H532">
        <v>-0.50885751834869197</v>
      </c>
      <c r="I532">
        <v>-1.36492255195048</v>
      </c>
      <c r="J532">
        <v>312</v>
      </c>
      <c r="K532">
        <v>389</v>
      </c>
      <c r="L532">
        <v>271</v>
      </c>
      <c r="M532">
        <v>58</v>
      </c>
      <c r="N532">
        <v>0.17302311072898599</v>
      </c>
      <c r="O532">
        <v>-0.65327408028842704</v>
      </c>
      <c r="P532">
        <v>-1.74095226904739</v>
      </c>
      <c r="Q532">
        <v>0.45762711864406702</v>
      </c>
      <c r="R532">
        <v>0.25423728813559299</v>
      </c>
      <c r="S532">
        <f t="shared" si="8"/>
        <v>0.14070269904180832</v>
      </c>
    </row>
    <row r="533" spans="1:19" x14ac:dyDescent="0.2">
      <c r="A533" t="s">
        <v>1063</v>
      </c>
      <c r="B533" t="s">
        <v>1064</v>
      </c>
      <c r="C533">
        <v>18</v>
      </c>
      <c r="D533">
        <v>15</v>
      </c>
      <c r="E533">
        <v>4</v>
      </c>
      <c r="F533">
        <v>1</v>
      </c>
      <c r="G533">
        <v>1.0769862479036399E-3</v>
      </c>
      <c r="H533">
        <v>-1.1474705235537399</v>
      </c>
      <c r="I533">
        <v>-2.1394696780653</v>
      </c>
      <c r="J533">
        <v>40</v>
      </c>
      <c r="K533">
        <v>77</v>
      </c>
      <c r="L533">
        <v>40</v>
      </c>
      <c r="M533">
        <v>5</v>
      </c>
      <c r="N533">
        <v>0.36165883726624098</v>
      </c>
      <c r="O533">
        <v>-0.59208877714439001</v>
      </c>
      <c r="P533">
        <v>-1.91331565558383</v>
      </c>
      <c r="Q533">
        <v>0.49152542372881303</v>
      </c>
      <c r="R533">
        <v>0.305084745762711</v>
      </c>
      <c r="S533">
        <f t="shared" si="8"/>
        <v>-0.1287682342406313</v>
      </c>
    </row>
    <row r="534" spans="1:19" x14ac:dyDescent="0.2">
      <c r="A534" t="s">
        <v>1065</v>
      </c>
      <c r="B534" t="s">
        <v>1066</v>
      </c>
      <c r="C534">
        <v>334</v>
      </c>
      <c r="D534">
        <v>316</v>
      </c>
      <c r="E534">
        <v>197</v>
      </c>
      <c r="F534">
        <v>22</v>
      </c>
      <c r="G534">
        <v>5.6198848102367797E-2</v>
      </c>
      <c r="H534">
        <v>-0.72353825042837505</v>
      </c>
      <c r="I534">
        <v>-2.0655209589513501</v>
      </c>
      <c r="J534">
        <v>674</v>
      </c>
      <c r="K534">
        <v>845</v>
      </c>
      <c r="L534">
        <v>400</v>
      </c>
      <c r="M534">
        <v>84</v>
      </c>
      <c r="N534">
        <v>0.17542491583609399</v>
      </c>
      <c r="O534">
        <v>-0.81868868235174697</v>
      </c>
      <c r="P534">
        <v>-1.91460627906533</v>
      </c>
      <c r="Q534">
        <v>0.44067796610169402</v>
      </c>
      <c r="R534">
        <v>0.23728813559322001</v>
      </c>
      <c r="S534">
        <f t="shared" si="8"/>
        <v>-0.10778787082589833</v>
      </c>
    </row>
    <row r="535" spans="1:19" x14ac:dyDescent="0.2">
      <c r="A535" t="s">
        <v>1067</v>
      </c>
      <c r="B535" t="s">
        <v>1068</v>
      </c>
      <c r="C535">
        <v>0</v>
      </c>
      <c r="D535">
        <v>0</v>
      </c>
      <c r="E535">
        <v>0</v>
      </c>
      <c r="F535">
        <v>0</v>
      </c>
      <c r="G535" t="s">
        <v>373</v>
      </c>
      <c r="H535" t="s">
        <v>373</v>
      </c>
      <c r="I535" t="s">
        <v>373</v>
      </c>
      <c r="J535">
        <v>0</v>
      </c>
      <c r="K535">
        <v>0</v>
      </c>
      <c r="L535">
        <v>0</v>
      </c>
      <c r="M535">
        <v>0</v>
      </c>
      <c r="N535" t="s">
        <v>373</v>
      </c>
      <c r="O535" t="s">
        <v>373</v>
      </c>
      <c r="P535" t="s">
        <v>373</v>
      </c>
      <c r="Q535">
        <v>0.54237288135593198</v>
      </c>
      <c r="R535">
        <v>0.305084745762711</v>
      </c>
      <c r="S535" t="e">
        <f t="shared" si="8"/>
        <v>#VALUE!</v>
      </c>
    </row>
    <row r="536" spans="1:19" x14ac:dyDescent="0.2">
      <c r="A536" t="s">
        <v>1069</v>
      </c>
      <c r="B536" t="s">
        <v>1070</v>
      </c>
      <c r="C536">
        <v>209</v>
      </c>
      <c r="D536">
        <v>245</v>
      </c>
      <c r="E536">
        <v>179</v>
      </c>
      <c r="F536">
        <v>36</v>
      </c>
      <c r="G536">
        <v>0.14927803054900601</v>
      </c>
      <c r="H536">
        <v>-0.56155126490956397</v>
      </c>
      <c r="I536">
        <v>-1.64804095830576</v>
      </c>
      <c r="J536">
        <v>478</v>
      </c>
      <c r="K536">
        <v>579</v>
      </c>
      <c r="L536">
        <v>335</v>
      </c>
      <c r="M536">
        <v>42</v>
      </c>
      <c r="N536">
        <v>0.16047877053703899</v>
      </c>
      <c r="O536">
        <v>-0.74647186671966304</v>
      </c>
      <c r="P536">
        <v>-2.0664042748061102</v>
      </c>
      <c r="Q536">
        <v>0.57627118644067798</v>
      </c>
      <c r="R536">
        <v>0.28813559322033899</v>
      </c>
      <c r="S536">
        <f t="shared" si="8"/>
        <v>-2.7997045486574348E-2</v>
      </c>
    </row>
    <row r="537" spans="1:19" x14ac:dyDescent="0.2">
      <c r="A537" t="s">
        <v>1071</v>
      </c>
      <c r="B537" t="s">
        <v>1072</v>
      </c>
      <c r="C537">
        <v>54</v>
      </c>
      <c r="D537">
        <v>76</v>
      </c>
      <c r="E537">
        <v>71</v>
      </c>
      <c r="F537">
        <v>0</v>
      </c>
      <c r="G537">
        <v>0.22867806475335101</v>
      </c>
      <c r="H537">
        <v>-0.37539342088229599</v>
      </c>
      <c r="I537" t="e">
        <f>-inf</f>
        <v>#NAME?</v>
      </c>
      <c r="J537">
        <v>99</v>
      </c>
      <c r="K537">
        <v>197</v>
      </c>
      <c r="L537">
        <v>54</v>
      </c>
      <c r="M537">
        <v>21</v>
      </c>
      <c r="N537">
        <v>0.37605913498576399</v>
      </c>
      <c r="O537">
        <v>-0.85533021191897096</v>
      </c>
      <c r="P537">
        <v>-1.6836415684555199</v>
      </c>
      <c r="Q537">
        <v>0.45762711864406702</v>
      </c>
      <c r="R537">
        <v>0.338983050847457</v>
      </c>
      <c r="S537" t="e">
        <f t="shared" si="8"/>
        <v>#NAME?</v>
      </c>
    </row>
    <row r="538" spans="1:19" x14ac:dyDescent="0.2">
      <c r="A538" t="s">
        <v>1073</v>
      </c>
      <c r="B538" t="s">
        <v>1074</v>
      </c>
      <c r="C538">
        <v>137</v>
      </c>
      <c r="D538">
        <v>90</v>
      </c>
      <c r="E538">
        <v>99</v>
      </c>
      <c r="F538">
        <v>14</v>
      </c>
      <c r="G538">
        <v>-0.102219825421553</v>
      </c>
      <c r="H538">
        <v>-0.63534338233725995</v>
      </c>
      <c r="I538">
        <v>-1.87478970444016</v>
      </c>
      <c r="J538">
        <v>119</v>
      </c>
      <c r="K538">
        <v>158</v>
      </c>
      <c r="L538">
        <v>107</v>
      </c>
      <c r="M538">
        <v>18</v>
      </c>
      <c r="N538">
        <v>0.200338228983613</v>
      </c>
      <c r="O538">
        <v>-0.63825196085171099</v>
      </c>
      <c r="P538">
        <v>-1.8305001248811099</v>
      </c>
      <c r="Q538">
        <v>0.52542372881355903</v>
      </c>
      <c r="R538">
        <v>0.38983050847457601</v>
      </c>
      <c r="S538">
        <f t="shared" si="8"/>
        <v>-3.0287118953974353E-2</v>
      </c>
    </row>
    <row r="539" spans="1:19" x14ac:dyDescent="0.2">
      <c r="A539" t="s">
        <v>1075</v>
      </c>
      <c r="B539" t="s">
        <v>1076</v>
      </c>
      <c r="C539">
        <v>265</v>
      </c>
      <c r="D539">
        <v>274</v>
      </c>
      <c r="E539">
        <v>207</v>
      </c>
      <c r="F539">
        <v>55</v>
      </c>
      <c r="G539">
        <v>9.4762921179108506E-2</v>
      </c>
      <c r="H539">
        <v>-0.60153353825829303</v>
      </c>
      <c r="I539">
        <v>-1.56708035740456</v>
      </c>
      <c r="J539">
        <v>481</v>
      </c>
      <c r="K539">
        <v>570</v>
      </c>
      <c r="L539">
        <v>360</v>
      </c>
      <c r="M539">
        <v>65</v>
      </c>
      <c r="N539">
        <v>0.15095788272038099</v>
      </c>
      <c r="O539">
        <v>-0.717931352750934</v>
      </c>
      <c r="P539">
        <v>-1.87945738832286</v>
      </c>
      <c r="Q539">
        <v>0.52542372881355903</v>
      </c>
      <c r="R539">
        <v>0.27118644067796599</v>
      </c>
      <c r="S539">
        <f t="shared" si="8"/>
        <v>4.5355885413196254E-2</v>
      </c>
    </row>
    <row r="540" spans="1:19" x14ac:dyDescent="0.2">
      <c r="A540" t="s">
        <v>1077</v>
      </c>
      <c r="B540" t="s">
        <v>1078</v>
      </c>
      <c r="C540">
        <v>102</v>
      </c>
      <c r="D540">
        <v>66</v>
      </c>
      <c r="E540">
        <v>14</v>
      </c>
      <c r="F540">
        <v>12</v>
      </c>
      <c r="G540">
        <v>-0.10879800392452001</v>
      </c>
      <c r="H540">
        <v>-1.35673014586208</v>
      </c>
      <c r="I540">
        <v>-1.8136160986762899</v>
      </c>
      <c r="J540">
        <v>215</v>
      </c>
      <c r="K540">
        <v>233</v>
      </c>
      <c r="L540">
        <v>135</v>
      </c>
      <c r="M540">
        <v>37</v>
      </c>
      <c r="N540">
        <v>0.11214556453213501</v>
      </c>
      <c r="O540">
        <v>-0.79419346856498896</v>
      </c>
      <c r="P540">
        <v>-1.7744624044405</v>
      </c>
      <c r="Q540">
        <v>0.52542372881355903</v>
      </c>
      <c r="R540">
        <v>0.35593220338983</v>
      </c>
      <c r="S540">
        <f t="shared" si="8"/>
        <v>2.3435085922704629E-3</v>
      </c>
    </row>
    <row r="541" spans="1:19" x14ac:dyDescent="0.2">
      <c r="A541" t="s">
        <v>1079</v>
      </c>
      <c r="B541" t="s">
        <v>1080</v>
      </c>
      <c r="C541">
        <v>258</v>
      </c>
      <c r="D541">
        <v>231</v>
      </c>
      <c r="E541">
        <v>182</v>
      </c>
      <c r="F541">
        <v>36</v>
      </c>
      <c r="G541">
        <v>3.2250506224442498E-2</v>
      </c>
      <c r="H541">
        <v>-0.645806327756559</v>
      </c>
      <c r="I541">
        <v>-1.7395143781579401</v>
      </c>
      <c r="J541">
        <v>387</v>
      </c>
      <c r="K541">
        <v>437</v>
      </c>
      <c r="L541">
        <v>191</v>
      </c>
      <c r="M541">
        <v>56</v>
      </c>
      <c r="N541">
        <v>0.12999857537323201</v>
      </c>
      <c r="O541">
        <v>-0.89876637491557398</v>
      </c>
      <c r="P541">
        <v>-1.8497486066046001</v>
      </c>
      <c r="Q541">
        <v>0.57627118644067798</v>
      </c>
      <c r="R541">
        <v>0.322033898305084</v>
      </c>
      <c r="S541">
        <f t="shared" si="8"/>
        <v>3.5753872733730405E-3</v>
      </c>
    </row>
    <row r="542" spans="1:19" x14ac:dyDescent="0.2">
      <c r="A542" t="s">
        <v>1081</v>
      </c>
      <c r="B542" t="s">
        <v>1082</v>
      </c>
      <c r="C542">
        <v>72</v>
      </c>
      <c r="D542">
        <v>79</v>
      </c>
      <c r="E542">
        <v>53</v>
      </c>
      <c r="F542">
        <v>13</v>
      </c>
      <c r="G542">
        <v>0.120552827154701</v>
      </c>
      <c r="H542">
        <v>-0.62731463660888298</v>
      </c>
      <c r="I542">
        <v>-1.62758631708643</v>
      </c>
      <c r="J542">
        <v>243</v>
      </c>
      <c r="K542">
        <v>363</v>
      </c>
      <c r="L542">
        <v>217</v>
      </c>
      <c r="M542">
        <v>46</v>
      </c>
      <c r="N542">
        <v>0.25152845485952202</v>
      </c>
      <c r="O542">
        <v>-0.64123531689417301</v>
      </c>
      <c r="P542">
        <v>-1.73307411050863</v>
      </c>
      <c r="Q542">
        <v>0.47457627118644002</v>
      </c>
      <c r="R542">
        <v>0.305084745762711</v>
      </c>
      <c r="S542">
        <f t="shared" si="8"/>
        <v>6.7062104279315443E-2</v>
      </c>
    </row>
    <row r="543" spans="1:19" x14ac:dyDescent="0.2">
      <c r="A543" t="s">
        <v>1083</v>
      </c>
      <c r="B543" t="s">
        <v>1084</v>
      </c>
      <c r="C543">
        <v>164</v>
      </c>
      <c r="D543">
        <v>173</v>
      </c>
      <c r="E543">
        <v>119</v>
      </c>
      <c r="F543">
        <v>22</v>
      </c>
      <c r="G543">
        <v>0.103460487376626</v>
      </c>
      <c r="H543">
        <v>-0.63355489643356999</v>
      </c>
      <c r="I543">
        <v>-1.75661834018749</v>
      </c>
      <c r="J543">
        <v>392</v>
      </c>
      <c r="K543">
        <v>345</v>
      </c>
      <c r="L543">
        <v>272</v>
      </c>
      <c r="M543">
        <v>40</v>
      </c>
      <c r="N543">
        <v>2.1761131474538599E-2</v>
      </c>
      <c r="O543">
        <v>-0.75080594013064805</v>
      </c>
      <c r="P543">
        <v>-2.0014517442843802</v>
      </c>
      <c r="Q543">
        <v>0.50847457627118597</v>
      </c>
      <c r="R543">
        <v>0.322033898305084</v>
      </c>
      <c r="S543">
        <f t="shared" si="8"/>
        <v>-4.1935221356444022E-2</v>
      </c>
    </row>
    <row r="544" spans="1:19" x14ac:dyDescent="0.2">
      <c r="A544" t="s">
        <v>1085</v>
      </c>
      <c r="B544" t="s">
        <v>1086</v>
      </c>
      <c r="C544">
        <v>216</v>
      </c>
      <c r="D544">
        <v>182</v>
      </c>
      <c r="E544">
        <v>126</v>
      </c>
      <c r="F544">
        <v>20</v>
      </c>
      <c r="G544">
        <v>5.8758691296722796E-3</v>
      </c>
      <c r="H544">
        <v>-0.72834121581177103</v>
      </c>
      <c r="I544">
        <v>-1.9176209284489401</v>
      </c>
      <c r="J544">
        <v>334</v>
      </c>
      <c r="K544">
        <v>414</v>
      </c>
      <c r="L544">
        <v>192</v>
      </c>
      <c r="M544">
        <v>31</v>
      </c>
      <c r="N544">
        <v>0.170481977731056</v>
      </c>
      <c r="O544">
        <v>-0.832534015252405</v>
      </c>
      <c r="P544">
        <v>-2.0426104415691801</v>
      </c>
      <c r="Q544">
        <v>0.61016949152542299</v>
      </c>
      <c r="R544">
        <v>0.305084745762711</v>
      </c>
      <c r="S544">
        <f t="shared" si="8"/>
        <v>-9.9374976231246831E-2</v>
      </c>
    </row>
    <row r="545" spans="1:19" x14ac:dyDescent="0.2">
      <c r="A545" t="s">
        <v>1087</v>
      </c>
      <c r="B545" t="s">
        <v>1088</v>
      </c>
      <c r="C545">
        <v>162</v>
      </c>
      <c r="D545">
        <v>147</v>
      </c>
      <c r="E545">
        <v>74</v>
      </c>
      <c r="F545">
        <v>13</v>
      </c>
      <c r="G545">
        <v>3.8060552501073597E-2</v>
      </c>
      <c r="H545">
        <v>-0.83454130459005804</v>
      </c>
      <c r="I545">
        <v>-1.97976883519779</v>
      </c>
      <c r="J545">
        <v>248</v>
      </c>
      <c r="K545">
        <v>422</v>
      </c>
      <c r="L545">
        <v>191</v>
      </c>
      <c r="M545">
        <v>58</v>
      </c>
      <c r="N545">
        <v>0.30808887355717901</v>
      </c>
      <c r="O545">
        <v>-0.70550709072287898</v>
      </c>
      <c r="P545">
        <v>-1.64124935585517</v>
      </c>
      <c r="Q545">
        <v>0.79661016949152497</v>
      </c>
      <c r="R545">
        <v>0.338983050847457</v>
      </c>
      <c r="S545">
        <f t="shared" si="8"/>
        <v>-9.939871799295924E-3</v>
      </c>
    </row>
    <row r="546" spans="1:19" x14ac:dyDescent="0.2">
      <c r="A546" t="s">
        <v>1089</v>
      </c>
      <c r="B546" t="s">
        <v>1090</v>
      </c>
      <c r="C546">
        <v>327</v>
      </c>
      <c r="D546">
        <v>246</v>
      </c>
      <c r="E546">
        <v>252</v>
      </c>
      <c r="F546">
        <v>45</v>
      </c>
      <c r="G546">
        <v>-4.3354413261378399E-2</v>
      </c>
      <c r="H546">
        <v>-0.60740522165714494</v>
      </c>
      <c r="I546">
        <v>-1.74553241184694</v>
      </c>
      <c r="J546">
        <v>616</v>
      </c>
      <c r="K546">
        <v>570</v>
      </c>
      <c r="L546">
        <v>421</v>
      </c>
      <c r="M546">
        <v>63</v>
      </c>
      <c r="N546">
        <v>4.3522246929787699E-2</v>
      </c>
      <c r="O546">
        <v>-0.75738739347314699</v>
      </c>
      <c r="P546">
        <v>-2.0004658313027299</v>
      </c>
      <c r="Q546">
        <v>0.77966101694915202</v>
      </c>
      <c r="R546">
        <v>0.305084745762711</v>
      </c>
      <c r="S546">
        <f t="shared" si="8"/>
        <v>-3.8474507883746213E-2</v>
      </c>
    </row>
    <row r="547" spans="1:19" x14ac:dyDescent="0.2">
      <c r="A547" t="s">
        <v>1091</v>
      </c>
      <c r="B547" t="s">
        <v>1092</v>
      </c>
      <c r="C547">
        <v>73</v>
      </c>
      <c r="D547">
        <v>58</v>
      </c>
      <c r="E547">
        <v>40</v>
      </c>
      <c r="F547">
        <v>18</v>
      </c>
      <c r="G547">
        <v>-1.96366342619901E-2</v>
      </c>
      <c r="H547">
        <v>-0.755520878570897</v>
      </c>
      <c r="I547">
        <v>-1.4922475279791401</v>
      </c>
      <c r="J547">
        <v>163</v>
      </c>
      <c r="K547">
        <v>193</v>
      </c>
      <c r="L547">
        <v>93</v>
      </c>
      <c r="M547">
        <v>35</v>
      </c>
      <c r="N547">
        <v>0.15059780802553699</v>
      </c>
      <c r="O547">
        <v>-0.835793432994413</v>
      </c>
      <c r="P547">
        <v>-1.67834522864557</v>
      </c>
      <c r="Q547">
        <v>0.644067796610169</v>
      </c>
      <c r="R547">
        <v>0.305084745762711</v>
      </c>
      <c r="S547">
        <f t="shared" si="8"/>
        <v>0.12073064769340039</v>
      </c>
    </row>
    <row r="548" spans="1:19" x14ac:dyDescent="0.2">
      <c r="A548" t="s">
        <v>1093</v>
      </c>
      <c r="B548" t="s">
        <v>1094</v>
      </c>
      <c r="C548">
        <v>363</v>
      </c>
      <c r="D548">
        <v>433</v>
      </c>
      <c r="E548">
        <v>350</v>
      </c>
      <c r="F548">
        <v>39</v>
      </c>
      <c r="G548">
        <v>0.15683950361278101</v>
      </c>
      <c r="H548">
        <v>-0.51009659046424005</v>
      </c>
      <c r="I548">
        <v>-1.85303919097161</v>
      </c>
      <c r="J548">
        <v>522</v>
      </c>
      <c r="K548">
        <v>750</v>
      </c>
      <c r="L548">
        <v>422</v>
      </c>
      <c r="M548">
        <v>100</v>
      </c>
      <c r="N548">
        <v>0.23461886381115901</v>
      </c>
      <c r="O548">
        <v>-0.68444682918497801</v>
      </c>
      <c r="P548">
        <v>-1.7278961715941501</v>
      </c>
      <c r="Q548">
        <v>0.72881355932203395</v>
      </c>
      <c r="R548">
        <v>0.322033898305084</v>
      </c>
      <c r="S548">
        <f t="shared" si="8"/>
        <v>3.4302487713361099E-3</v>
      </c>
    </row>
    <row r="549" spans="1:19" x14ac:dyDescent="0.2">
      <c r="A549" t="s">
        <v>1095</v>
      </c>
      <c r="B549" t="s">
        <v>1096</v>
      </c>
      <c r="C549">
        <v>353</v>
      </c>
      <c r="D549">
        <v>333</v>
      </c>
      <c r="E549">
        <v>269</v>
      </c>
      <c r="F549">
        <v>31</v>
      </c>
      <c r="G549">
        <v>5.4927760414025702E-2</v>
      </c>
      <c r="H549">
        <v>-0.61228043516381803</v>
      </c>
      <c r="I549">
        <v>-1.9406101845155399</v>
      </c>
      <c r="J549">
        <v>471</v>
      </c>
      <c r="K549">
        <v>555</v>
      </c>
      <c r="L549">
        <v>405</v>
      </c>
      <c r="M549">
        <v>67</v>
      </c>
      <c r="N549">
        <v>0.148500179415501</v>
      </c>
      <c r="O549">
        <v>-0.65765466105861703</v>
      </c>
      <c r="P549">
        <v>-1.8571717730199599</v>
      </c>
      <c r="Q549">
        <v>0.677966101694915</v>
      </c>
      <c r="R549">
        <v>0.27118644067796599</v>
      </c>
      <c r="S549">
        <f t="shared" si="8"/>
        <v>-5.6402883643072901E-2</v>
      </c>
    </row>
    <row r="550" spans="1:19" x14ac:dyDescent="0.2">
      <c r="A550" t="s">
        <v>1097</v>
      </c>
      <c r="B550" t="s">
        <v>1098</v>
      </c>
      <c r="C550">
        <v>123</v>
      </c>
      <c r="D550">
        <v>192</v>
      </c>
      <c r="E550">
        <v>114</v>
      </c>
      <c r="F550">
        <v>7</v>
      </c>
      <c r="G550">
        <v>0.27365434955967999</v>
      </c>
      <c r="H550">
        <v>-0.52725826988132796</v>
      </c>
      <c r="I550">
        <v>-2.12900424438714</v>
      </c>
      <c r="J550">
        <v>272</v>
      </c>
      <c r="K550">
        <v>392</v>
      </c>
      <c r="L550">
        <v>150</v>
      </c>
      <c r="M550">
        <v>54</v>
      </c>
      <c r="N550">
        <v>0.23594526640798</v>
      </c>
      <c r="O550">
        <v>-0.85056642212290701</v>
      </c>
      <c r="P550">
        <v>-1.7124008128031201</v>
      </c>
      <c r="Q550">
        <v>0.57627118644067798</v>
      </c>
      <c r="R550">
        <v>0.37288135593220301</v>
      </c>
      <c r="S550">
        <f t="shared" si="8"/>
        <v>-7.2008740359271114E-2</v>
      </c>
    </row>
    <row r="551" spans="1:19" x14ac:dyDescent="0.2">
      <c r="A551" t="s">
        <v>1099</v>
      </c>
      <c r="B551" t="s">
        <v>1100</v>
      </c>
      <c r="C551">
        <v>110</v>
      </c>
      <c r="D551">
        <v>94</v>
      </c>
      <c r="E551">
        <v>66</v>
      </c>
      <c r="F551">
        <v>4</v>
      </c>
      <c r="G551">
        <v>1.19934007370021E-2</v>
      </c>
      <c r="H551">
        <v>-0.71610675939475998</v>
      </c>
      <c r="I551">
        <v>-2.3235298667922599</v>
      </c>
      <c r="J551">
        <v>180</v>
      </c>
      <c r="K551">
        <v>185</v>
      </c>
      <c r="L551">
        <v>110</v>
      </c>
      <c r="M551">
        <v>13</v>
      </c>
      <c r="N551">
        <v>8.9127326721429395E-2</v>
      </c>
      <c r="O551">
        <v>-0.80596859708947099</v>
      </c>
      <c r="P551">
        <v>-2.15155482138836</v>
      </c>
      <c r="Q551">
        <v>0.76271186440677896</v>
      </c>
      <c r="R551">
        <v>0.338983050847457</v>
      </c>
      <c r="S551">
        <f t="shared" si="8"/>
        <v>-0.24557322260822981</v>
      </c>
    </row>
    <row r="552" spans="1:19" x14ac:dyDescent="0.2">
      <c r="A552" t="s">
        <v>1101</v>
      </c>
      <c r="B552" t="s">
        <v>1102</v>
      </c>
      <c r="C552">
        <v>78</v>
      </c>
      <c r="D552">
        <v>138</v>
      </c>
      <c r="E552">
        <v>78</v>
      </c>
      <c r="F552">
        <v>8</v>
      </c>
      <c r="G552">
        <v>0.32804271600628399</v>
      </c>
      <c r="H552">
        <v>-0.49425800977840301</v>
      </c>
      <c r="I552">
        <v>-1.8732017886605301</v>
      </c>
      <c r="J552">
        <v>129</v>
      </c>
      <c r="K552">
        <v>248</v>
      </c>
      <c r="L552">
        <v>91</v>
      </c>
      <c r="M552">
        <v>17</v>
      </c>
      <c r="N552">
        <v>0.36109007394868903</v>
      </c>
      <c r="O552">
        <v>-0.74363709512254506</v>
      </c>
      <c r="P552">
        <v>-1.89036645751286</v>
      </c>
      <c r="Q552">
        <v>0.59322033898305004</v>
      </c>
      <c r="R552">
        <v>0.305084745762711</v>
      </c>
      <c r="S552">
        <f t="shared" si="8"/>
        <v>-4.5842455812209429E-2</v>
      </c>
    </row>
    <row r="553" spans="1:19" x14ac:dyDescent="0.2">
      <c r="A553" t="s">
        <v>1103</v>
      </c>
      <c r="B553" t="s">
        <v>1104</v>
      </c>
      <c r="C553">
        <v>110</v>
      </c>
      <c r="D553">
        <v>84</v>
      </c>
      <c r="E553">
        <v>72</v>
      </c>
      <c r="F553">
        <v>9</v>
      </c>
      <c r="G553">
        <v>-3.6855166800814902E-2</v>
      </c>
      <c r="H553">
        <v>-0.67831819850536001</v>
      </c>
      <c r="I553">
        <v>-1.9713473486808899</v>
      </c>
      <c r="J553">
        <v>210</v>
      </c>
      <c r="K553">
        <v>218</v>
      </c>
      <c r="L553">
        <v>85</v>
      </c>
      <c r="M553">
        <v>21</v>
      </c>
      <c r="N553">
        <v>9.3465302292407404E-2</v>
      </c>
      <c r="O553">
        <v>-0.98488914616401602</v>
      </c>
      <c r="P553">
        <v>-2.01022566859189</v>
      </c>
      <c r="Q553">
        <v>0.57627118644067798</v>
      </c>
      <c r="R553">
        <v>0.27118644067796599</v>
      </c>
      <c r="S553">
        <f t="shared" si="8"/>
        <v>-0.10620638730975891</v>
      </c>
    </row>
    <row r="554" spans="1:19" x14ac:dyDescent="0.2">
      <c r="A554" t="s">
        <v>1105</v>
      </c>
      <c r="B554" t="s">
        <v>1106</v>
      </c>
      <c r="C554">
        <v>49</v>
      </c>
      <c r="D554">
        <v>74</v>
      </c>
      <c r="E554">
        <v>45</v>
      </c>
      <c r="F554">
        <v>4</v>
      </c>
      <c r="G554">
        <v>0.25929387199799098</v>
      </c>
      <c r="H554">
        <v>-0.53124157603157296</v>
      </c>
      <c r="I554">
        <v>-1.97233326166255</v>
      </c>
      <c r="J554">
        <v>64</v>
      </c>
      <c r="K554">
        <v>129</v>
      </c>
      <c r="L554">
        <v>28</v>
      </c>
      <c r="M554">
        <v>12</v>
      </c>
      <c r="N554">
        <v>0.38163783973708298</v>
      </c>
      <c r="O554">
        <v>-0.95111071978605799</v>
      </c>
      <c r="P554">
        <v>-1.73722439652815</v>
      </c>
      <c r="Q554">
        <v>0.66101694915254205</v>
      </c>
      <c r="R554">
        <v>0.27118644067796599</v>
      </c>
      <c r="S554">
        <f t="shared" si="8"/>
        <v>-3.346733033363803E-2</v>
      </c>
    </row>
    <row r="555" spans="1:19" x14ac:dyDescent="0.2">
      <c r="A555" t="s">
        <v>1107</v>
      </c>
      <c r="B555" t="s">
        <v>1108</v>
      </c>
      <c r="C555">
        <v>181</v>
      </c>
      <c r="D555">
        <v>227</v>
      </c>
      <c r="E555">
        <v>154</v>
      </c>
      <c r="F555">
        <v>25</v>
      </c>
      <c r="G555">
        <v>0.178605514619466</v>
      </c>
      <c r="H555">
        <v>-0.56441586381112496</v>
      </c>
      <c r="I555">
        <v>-1.7439357391591399</v>
      </c>
      <c r="J555">
        <v>444</v>
      </c>
      <c r="K555">
        <v>536</v>
      </c>
      <c r="L555">
        <v>300</v>
      </c>
      <c r="M555">
        <v>48</v>
      </c>
      <c r="N555">
        <v>0.15900992299987199</v>
      </c>
      <c r="O555">
        <v>-0.76235049253934695</v>
      </c>
      <c r="P555">
        <v>-1.97636740133092</v>
      </c>
      <c r="Q555">
        <v>0.91525423728813504</v>
      </c>
      <c r="R555">
        <v>0.25423728813559299</v>
      </c>
      <c r="S555">
        <f t="shared" si="8"/>
        <v>-3.1568117846570112E-2</v>
      </c>
    </row>
    <row r="556" spans="1:19" x14ac:dyDescent="0.2">
      <c r="A556" t="s">
        <v>1109</v>
      </c>
      <c r="B556" t="s">
        <v>1110</v>
      </c>
      <c r="C556">
        <v>104</v>
      </c>
      <c r="D556">
        <v>152</v>
      </c>
      <c r="E556">
        <v>114</v>
      </c>
      <c r="F556">
        <v>17</v>
      </c>
      <c r="G556">
        <v>0.24506848094152001</v>
      </c>
      <c r="H556">
        <v>-0.45438649774071099</v>
      </c>
      <c r="I556">
        <v>-1.6707815908824999</v>
      </c>
      <c r="J556">
        <v>203</v>
      </c>
      <c r="K556">
        <v>264</v>
      </c>
      <c r="L556">
        <v>99</v>
      </c>
      <c r="M556">
        <v>36</v>
      </c>
      <c r="N556">
        <v>0.19133599237833901</v>
      </c>
      <c r="O556">
        <v>-0.903949620460053</v>
      </c>
      <c r="P556">
        <v>-1.76141920573781</v>
      </c>
      <c r="Q556">
        <v>0.93220338983050799</v>
      </c>
      <c r="R556">
        <v>0.25423728813559299</v>
      </c>
      <c r="S556">
        <f t="shared" si="8"/>
        <v>4.7023454082664562E-2</v>
      </c>
    </row>
    <row r="557" spans="1:19" x14ac:dyDescent="0.2">
      <c r="A557" t="s">
        <v>1111</v>
      </c>
      <c r="B557" t="s">
        <v>1112</v>
      </c>
      <c r="C557">
        <v>69</v>
      </c>
      <c r="D557">
        <v>84</v>
      </c>
      <c r="E557">
        <v>45</v>
      </c>
      <c r="F557">
        <v>23</v>
      </c>
      <c r="G557">
        <v>0.16568842762015401</v>
      </c>
      <c r="H557">
        <v>-0.679894586740315</v>
      </c>
      <c r="I557">
        <v>-1.3613184276816599</v>
      </c>
      <c r="J557">
        <v>91</v>
      </c>
      <c r="K557">
        <v>112</v>
      </c>
      <c r="L557">
        <v>63</v>
      </c>
      <c r="M557">
        <v>10</v>
      </c>
      <c r="N557">
        <v>0.167404733770809</v>
      </c>
      <c r="O557">
        <v>-0.75178962001190197</v>
      </c>
      <c r="P557">
        <v>-1.9692670609129801</v>
      </c>
      <c r="Q557">
        <v>0.86440677966101698</v>
      </c>
      <c r="R557">
        <v>0.27118644067796599</v>
      </c>
      <c r="S557">
        <f t="shared" si="8"/>
        <v>8.0671593805029682E-2</v>
      </c>
    </row>
    <row r="558" spans="1:19" x14ac:dyDescent="0.2">
      <c r="A558" t="s">
        <v>1113</v>
      </c>
      <c r="B558" t="s">
        <v>1114</v>
      </c>
      <c r="C558">
        <v>169</v>
      </c>
      <c r="D558">
        <v>185</v>
      </c>
      <c r="E558">
        <v>140</v>
      </c>
      <c r="F558">
        <v>14</v>
      </c>
      <c r="G558">
        <v>0.119543256084868</v>
      </c>
      <c r="H558">
        <v>-0.57601667871383899</v>
      </c>
      <c r="I558">
        <v>-1.9659558418974299</v>
      </c>
      <c r="J558">
        <v>380</v>
      </c>
      <c r="K558">
        <v>372</v>
      </c>
      <c r="L558">
        <v>252</v>
      </c>
      <c r="M558">
        <v>33</v>
      </c>
      <c r="N558">
        <v>6.7987446686809103E-2</v>
      </c>
      <c r="O558">
        <v>-0.77047183297965605</v>
      </c>
      <c r="P558">
        <v>-2.0714953253308099</v>
      </c>
      <c r="Q558">
        <v>0.89830508474576198</v>
      </c>
      <c r="R558">
        <v>0.27118644067796599</v>
      </c>
      <c r="S558">
        <f t="shared" si="8"/>
        <v>-0.12104019786836287</v>
      </c>
    </row>
    <row r="559" spans="1:19" x14ac:dyDescent="0.2">
      <c r="A559" t="s">
        <v>1115</v>
      </c>
      <c r="B559" t="s">
        <v>1116</v>
      </c>
      <c r="C559">
        <v>153</v>
      </c>
      <c r="D559">
        <v>144</v>
      </c>
      <c r="E559">
        <v>139</v>
      </c>
      <c r="F559">
        <v>12</v>
      </c>
      <c r="G559">
        <v>5.3929293573179299E-2</v>
      </c>
      <c r="H559">
        <v>-0.53593464034190696</v>
      </c>
      <c r="I559">
        <v>-1.9897073577319699</v>
      </c>
      <c r="J559">
        <v>299</v>
      </c>
      <c r="K559">
        <v>405</v>
      </c>
      <c r="L559">
        <v>168</v>
      </c>
      <c r="M559">
        <v>31</v>
      </c>
      <c r="N559">
        <v>0.20901193831195999</v>
      </c>
      <c r="O559">
        <v>-0.84245068374295695</v>
      </c>
      <c r="P559">
        <v>-1.99453516308205</v>
      </c>
      <c r="Q559">
        <v>0.79661016949152497</v>
      </c>
      <c r="R559">
        <v>0.22033898305084701</v>
      </c>
      <c r="S559">
        <f t="shared" si="8"/>
        <v>-0.10730415565188728</v>
      </c>
    </row>
    <row r="560" spans="1:19" x14ac:dyDescent="0.2">
      <c r="A560" t="s">
        <v>1117</v>
      </c>
      <c r="B560" t="s">
        <v>1118</v>
      </c>
      <c r="C560">
        <v>69</v>
      </c>
      <c r="D560">
        <v>36</v>
      </c>
      <c r="E560">
        <v>27</v>
      </c>
      <c r="F560">
        <v>2</v>
      </c>
      <c r="G560">
        <v>-0.20228835767443901</v>
      </c>
      <c r="H560">
        <v>-0.90174333635667103</v>
      </c>
      <c r="I560">
        <v>-2.4220162680352701</v>
      </c>
      <c r="J560">
        <v>86</v>
      </c>
      <c r="K560">
        <v>162</v>
      </c>
      <c r="L560">
        <v>66</v>
      </c>
      <c r="M560">
        <v>5</v>
      </c>
      <c r="N560">
        <v>0.35224466672078503</v>
      </c>
      <c r="O560">
        <v>-0.70704329284608902</v>
      </c>
      <c r="P560">
        <v>-2.24575411549944</v>
      </c>
      <c r="Q560">
        <v>0.84745762711864403</v>
      </c>
      <c r="R560">
        <v>0.28813559322033899</v>
      </c>
      <c r="S560">
        <f t="shared" si="8"/>
        <v>-0.29917183869718156</v>
      </c>
    </row>
    <row r="561" spans="1:19" x14ac:dyDescent="0.2">
      <c r="A561" t="s">
        <v>1119</v>
      </c>
      <c r="B561" t="s">
        <v>1120</v>
      </c>
      <c r="C561">
        <v>107</v>
      </c>
      <c r="D561">
        <v>118</v>
      </c>
      <c r="E561">
        <v>82</v>
      </c>
      <c r="F561">
        <v>11</v>
      </c>
      <c r="G561">
        <v>0.122756461916444</v>
      </c>
      <c r="H561">
        <v>-0.60982793507989597</v>
      </c>
      <c r="I561">
        <v>-1.8721882654889801</v>
      </c>
      <c r="J561">
        <v>192</v>
      </c>
      <c r="K561">
        <v>277</v>
      </c>
      <c r="L561">
        <v>120</v>
      </c>
      <c r="M561">
        <v>29</v>
      </c>
      <c r="N561">
        <v>0.23640664378262</v>
      </c>
      <c r="O561">
        <v>-0.79620875980031502</v>
      </c>
      <c r="P561">
        <v>-1.83112889939648</v>
      </c>
      <c r="Q561">
        <v>0.88135593220338904</v>
      </c>
      <c r="R561">
        <v>0.25423728813559299</v>
      </c>
      <c r="S561">
        <f t="shared" si="8"/>
        <v>-2.9705094012389958E-2</v>
      </c>
    </row>
    <row r="562" spans="1:19" x14ac:dyDescent="0.2">
      <c r="A562" t="s">
        <v>1121</v>
      </c>
      <c r="B562" t="s">
        <v>1122</v>
      </c>
      <c r="C562">
        <v>164</v>
      </c>
      <c r="D562">
        <v>135</v>
      </c>
      <c r="E562">
        <v>123</v>
      </c>
      <c r="F562">
        <v>16</v>
      </c>
      <c r="G562">
        <v>-4.2518472571632703E-3</v>
      </c>
      <c r="H562">
        <v>-0.61919674638670297</v>
      </c>
      <c r="I562">
        <v>-1.89492103835377</v>
      </c>
      <c r="J562">
        <v>251</v>
      </c>
      <c r="K562">
        <v>350</v>
      </c>
      <c r="L562">
        <v>229</v>
      </c>
      <c r="M562">
        <v>22</v>
      </c>
      <c r="N562">
        <v>0.22162242629095899</v>
      </c>
      <c r="O562">
        <v>-0.63192701628554004</v>
      </c>
      <c r="P562">
        <v>-2.06747670925072</v>
      </c>
      <c r="Q562">
        <v>0.77966101694915202</v>
      </c>
      <c r="R562">
        <v>0.27118644067796599</v>
      </c>
      <c r="S562">
        <f t="shared" si="8"/>
        <v>-9.9480024574311793E-2</v>
      </c>
    </row>
    <row r="563" spans="1:19" x14ac:dyDescent="0.2">
      <c r="A563" t="s">
        <v>1123</v>
      </c>
      <c r="B563" t="s">
        <v>1124</v>
      </c>
      <c r="C563">
        <v>186</v>
      </c>
      <c r="D563">
        <v>136</v>
      </c>
      <c r="E563">
        <v>141</v>
      </c>
      <c r="F563">
        <v>8</v>
      </c>
      <c r="G563">
        <v>-5.5715803552170297E-2</v>
      </c>
      <c r="H563">
        <v>-0.61455184134093999</v>
      </c>
      <c r="I563">
        <v>-2.2506201301879698</v>
      </c>
      <c r="J563">
        <v>230</v>
      </c>
      <c r="K563">
        <v>290</v>
      </c>
      <c r="L563">
        <v>130</v>
      </c>
      <c r="M563">
        <v>22</v>
      </c>
      <c r="N563">
        <v>0.177898265303085</v>
      </c>
      <c r="O563">
        <v>-0.83987326085514602</v>
      </c>
      <c r="P563">
        <v>-2.0295308237872698</v>
      </c>
      <c r="Q563">
        <v>0.84745762711864403</v>
      </c>
      <c r="R563">
        <v>0.25423728813559299</v>
      </c>
      <c r="S563">
        <f t="shared" si="8"/>
        <v>-0.1919078390196319</v>
      </c>
    </row>
    <row r="564" spans="1:19" x14ac:dyDescent="0.2">
      <c r="A564" t="s">
        <v>1125</v>
      </c>
      <c r="B564" t="s">
        <v>1126</v>
      </c>
      <c r="C564">
        <v>41</v>
      </c>
      <c r="D564">
        <v>39</v>
      </c>
      <c r="E564">
        <v>14</v>
      </c>
      <c r="F564">
        <v>0</v>
      </c>
      <c r="G564">
        <v>5.8538982602292199E-2</v>
      </c>
      <c r="H564">
        <v>-0.960913830819901</v>
      </c>
      <c r="I564" t="e">
        <f>-inf</f>
        <v>#NAME?</v>
      </c>
      <c r="J564">
        <v>43</v>
      </c>
      <c r="K564">
        <v>94</v>
      </c>
      <c r="L564">
        <v>62</v>
      </c>
      <c r="M564">
        <v>0</v>
      </c>
      <c r="N564">
        <v>0.41688750144183301</v>
      </c>
      <c r="O564">
        <v>-0.43316554322572298</v>
      </c>
      <c r="P564" t="e">
        <f>-inf</f>
        <v>#NAME?</v>
      </c>
      <c r="Q564">
        <v>0.45762711864406702</v>
      </c>
      <c r="R564">
        <v>0.22033898305084701</v>
      </c>
      <c r="S564" t="e">
        <f t="shared" si="8"/>
        <v>#NAME?</v>
      </c>
    </row>
    <row r="565" spans="1:19" x14ac:dyDescent="0.2">
      <c r="A565" t="s">
        <v>1127</v>
      </c>
      <c r="B565" t="s">
        <v>1128</v>
      </c>
      <c r="C565">
        <v>197</v>
      </c>
      <c r="D565">
        <v>267</v>
      </c>
      <c r="E565">
        <v>83</v>
      </c>
      <c r="F565">
        <v>18</v>
      </c>
      <c r="G565">
        <v>0.21230326749851</v>
      </c>
      <c r="H565">
        <v>-0.869646143563922</v>
      </c>
      <c r="I565">
        <v>-1.92339089402028</v>
      </c>
      <c r="J565">
        <v>426</v>
      </c>
      <c r="K565">
        <v>769</v>
      </c>
      <c r="L565">
        <v>272</v>
      </c>
      <c r="M565">
        <v>83</v>
      </c>
      <c r="N565">
        <v>0.33374484412043298</v>
      </c>
      <c r="O565">
        <v>-0.78692947221290999</v>
      </c>
      <c r="P565">
        <v>-1.72055717531853</v>
      </c>
      <c r="Q565">
        <v>0.37288135593220301</v>
      </c>
      <c r="R565">
        <v>0.22033898305084701</v>
      </c>
      <c r="S565">
        <f t="shared" si="8"/>
        <v>-1.4894954010652849E-2</v>
      </c>
    </row>
    <row r="566" spans="1:19" x14ac:dyDescent="0.2">
      <c r="A566" t="s">
        <v>1129</v>
      </c>
      <c r="B566" t="s">
        <v>1130</v>
      </c>
      <c r="C566">
        <v>24</v>
      </c>
      <c r="D566">
        <v>26</v>
      </c>
      <c r="E566">
        <v>28</v>
      </c>
      <c r="F566">
        <v>3</v>
      </c>
      <c r="G566">
        <v>0.11502033855474</v>
      </c>
      <c r="H566">
        <v>-0.42731122014778999</v>
      </c>
      <c r="I566">
        <v>-1.7872871599539399</v>
      </c>
      <c r="J566">
        <v>78</v>
      </c>
      <c r="K566">
        <v>84</v>
      </c>
      <c r="L566">
        <v>42</v>
      </c>
      <c r="M566">
        <v>4</v>
      </c>
      <c r="N566">
        <v>0.109412786793123</v>
      </c>
      <c r="O566">
        <v>-0.86093408943697003</v>
      </c>
      <c r="P566">
        <v>-2.3002602799544101</v>
      </c>
      <c r="Q566">
        <v>0.38983050847457601</v>
      </c>
      <c r="R566">
        <v>0.28813559322033899</v>
      </c>
      <c r="S566">
        <f t="shared" si="8"/>
        <v>-0.1307059994221707</v>
      </c>
    </row>
    <row r="567" spans="1:19" x14ac:dyDescent="0.2">
      <c r="A567" t="s">
        <v>1131</v>
      </c>
      <c r="B567" t="s">
        <v>1132</v>
      </c>
      <c r="C567">
        <v>200</v>
      </c>
      <c r="D567">
        <v>152</v>
      </c>
      <c r="E567">
        <v>87</v>
      </c>
      <c r="F567">
        <v>10</v>
      </c>
      <c r="G567">
        <v>-3.89281754236801E-2</v>
      </c>
      <c r="H567">
        <v>-0.85576875282376597</v>
      </c>
      <c r="I567">
        <v>-2.1852271686259801</v>
      </c>
      <c r="J567">
        <v>282</v>
      </c>
      <c r="K567">
        <v>462</v>
      </c>
      <c r="L567">
        <v>150</v>
      </c>
      <c r="M567">
        <v>36</v>
      </c>
      <c r="N567">
        <v>0.29162097065848602</v>
      </c>
      <c r="O567">
        <v>-0.86624662640807004</v>
      </c>
      <c r="P567">
        <v>-1.9041722761439599</v>
      </c>
      <c r="Q567">
        <v>0.44067796610169402</v>
      </c>
      <c r="R567">
        <v>0.22033898305084701</v>
      </c>
      <c r="S567">
        <f t="shared" si="8"/>
        <v>-0.13951823105082514</v>
      </c>
    </row>
    <row r="568" spans="1:19" x14ac:dyDescent="0.2">
      <c r="A568" t="s">
        <v>1133</v>
      </c>
      <c r="B568" t="s">
        <v>1134</v>
      </c>
      <c r="C568">
        <v>112</v>
      </c>
      <c r="D568">
        <v>101</v>
      </c>
      <c r="E568">
        <v>51</v>
      </c>
      <c r="F568">
        <v>11</v>
      </c>
      <c r="G568">
        <v>3.5361583407989401E-2</v>
      </c>
      <c r="H568">
        <v>-0.83590585635064796</v>
      </c>
      <c r="I568">
        <v>-1.8920225104739501</v>
      </c>
      <c r="J568">
        <v>209</v>
      </c>
      <c r="K568">
        <v>251</v>
      </c>
      <c r="L568">
        <v>132</v>
      </c>
      <c r="M568">
        <v>21</v>
      </c>
      <c r="N568">
        <v>0.15675553879170501</v>
      </c>
      <c r="O568">
        <v>-0.79166113204959399</v>
      </c>
      <c r="P568">
        <v>-2.0081526599690198</v>
      </c>
      <c r="Q568">
        <v>0.35593220338983</v>
      </c>
      <c r="R568">
        <v>0.27118644067796599</v>
      </c>
      <c r="S568">
        <f t="shared" si="8"/>
        <v>-8.2775923707797655E-2</v>
      </c>
    </row>
    <row r="569" spans="1:19" x14ac:dyDescent="0.2">
      <c r="A569" t="s">
        <v>1135</v>
      </c>
      <c r="B569" t="s">
        <v>1136</v>
      </c>
      <c r="C569">
        <v>188</v>
      </c>
      <c r="D569">
        <v>214</v>
      </c>
      <c r="E569">
        <v>218</v>
      </c>
      <c r="F569">
        <v>13</v>
      </c>
      <c r="G569">
        <v>0.136514156381039</v>
      </c>
      <c r="H569">
        <v>-0.42995936543747798</v>
      </c>
      <c r="I569">
        <v>-2.0444116699188402</v>
      </c>
      <c r="J569">
        <v>354</v>
      </c>
      <c r="K569">
        <v>506</v>
      </c>
      <c r="L569">
        <v>324</v>
      </c>
      <c r="M569">
        <v>33</v>
      </c>
      <c r="N569">
        <v>0.23237535823573299</v>
      </c>
      <c r="O569">
        <v>-0.63054702896356596</v>
      </c>
      <c r="P569">
        <v>-2.0407149907397901</v>
      </c>
      <c r="Q569">
        <v>0.47457627118644002</v>
      </c>
      <c r="R569">
        <v>0.27118644067796599</v>
      </c>
      <c r="S569">
        <f t="shared" si="8"/>
        <v>-0.13543232104139624</v>
      </c>
    </row>
    <row r="570" spans="1:19" x14ac:dyDescent="0.2">
      <c r="A570" t="s">
        <v>1137</v>
      </c>
      <c r="B570" t="s">
        <v>1138</v>
      </c>
      <c r="C570">
        <v>182</v>
      </c>
      <c r="D570">
        <v>137</v>
      </c>
      <c r="E570">
        <v>192</v>
      </c>
      <c r="F570">
        <v>18</v>
      </c>
      <c r="G570">
        <v>-4.3092588533139499E-2</v>
      </c>
      <c r="H570">
        <v>-0.471028169059928</v>
      </c>
      <c r="I570">
        <v>-1.88899605584376</v>
      </c>
      <c r="J570">
        <v>483</v>
      </c>
      <c r="K570">
        <v>522</v>
      </c>
      <c r="L570">
        <v>246</v>
      </c>
      <c r="M570">
        <v>32</v>
      </c>
      <c r="N570">
        <v>0.110951475672471</v>
      </c>
      <c r="O570">
        <v>-0.88510080079252296</v>
      </c>
      <c r="P570">
        <v>-2.1890228210234901</v>
      </c>
      <c r="Q570">
        <v>0.50847457627118597</v>
      </c>
      <c r="R570">
        <v>0.169491525423728</v>
      </c>
      <c r="S570">
        <f t="shared" si="8"/>
        <v>-0.13028295605271314</v>
      </c>
    </row>
    <row r="571" spans="1:19" x14ac:dyDescent="0.2">
      <c r="A571" t="s">
        <v>1139</v>
      </c>
      <c r="B571" t="s">
        <v>1140</v>
      </c>
      <c r="C571">
        <v>35</v>
      </c>
      <c r="D571">
        <v>26</v>
      </c>
      <c r="E571">
        <v>19</v>
      </c>
      <c r="F571">
        <v>8</v>
      </c>
      <c r="G571">
        <v>-4.8836464083929103E-2</v>
      </c>
      <c r="H571">
        <v>-0.75957245317584998</v>
      </c>
      <c r="I571">
        <v>-1.5251752303203301</v>
      </c>
      <c r="J571">
        <v>86</v>
      </c>
      <c r="K571">
        <v>111</v>
      </c>
      <c r="L571">
        <v>49</v>
      </c>
      <c r="M571">
        <v>10</v>
      </c>
      <c r="N571">
        <v>0.18805263096481101</v>
      </c>
      <c r="O571">
        <v>-0.83639114835944395</v>
      </c>
      <c r="P571">
        <v>-1.9447241198354599</v>
      </c>
      <c r="Q571">
        <v>0.37288135593220301</v>
      </c>
      <c r="R571">
        <v>0.22033898305084701</v>
      </c>
      <c r="S571">
        <f t="shared" si="8"/>
        <v>3.9982845177176374E-2</v>
      </c>
    </row>
    <row r="572" spans="1:19" x14ac:dyDescent="0.2">
      <c r="A572" t="s">
        <v>1141</v>
      </c>
      <c r="B572" t="s">
        <v>1142</v>
      </c>
      <c r="C572">
        <v>273</v>
      </c>
      <c r="D572">
        <v>393</v>
      </c>
      <c r="E572">
        <v>225</v>
      </c>
      <c r="F572">
        <v>25</v>
      </c>
      <c r="G572">
        <v>0.23848813563019899</v>
      </c>
      <c r="H572">
        <v>-0.57823813870779694</v>
      </c>
      <c r="I572">
        <v>-1.92241981133071</v>
      </c>
      <c r="J572">
        <v>519</v>
      </c>
      <c r="K572">
        <v>627</v>
      </c>
      <c r="L572">
        <v>385</v>
      </c>
      <c r="M572">
        <v>57</v>
      </c>
      <c r="N572">
        <v>0.15932828640398</v>
      </c>
      <c r="O572">
        <v>-0.72179540548434695</v>
      </c>
      <c r="P572">
        <v>-1.96951817076785</v>
      </c>
      <c r="Q572">
        <v>0.42372881355932202</v>
      </c>
      <c r="R572">
        <v>0.25423728813559299</v>
      </c>
      <c r="S572">
        <f t="shared" si="8"/>
        <v>-8.1207906753624146E-2</v>
      </c>
    </row>
    <row r="573" spans="1:19" x14ac:dyDescent="0.2">
      <c r="A573" t="s">
        <v>1143</v>
      </c>
      <c r="B573" t="s">
        <v>1144</v>
      </c>
      <c r="C573">
        <v>61</v>
      </c>
      <c r="D573">
        <v>91</v>
      </c>
      <c r="E573">
        <v>62</v>
      </c>
      <c r="F573">
        <v>13</v>
      </c>
      <c r="G573">
        <v>0.25396978960585498</v>
      </c>
      <c r="H573">
        <v>-0.48719615529091598</v>
      </c>
      <c r="I573">
        <v>-1.5555836556659199</v>
      </c>
      <c r="J573">
        <v>164</v>
      </c>
      <c r="K573">
        <v>174</v>
      </c>
      <c r="L573">
        <v>118</v>
      </c>
      <c r="M573">
        <v>11</v>
      </c>
      <c r="N573">
        <v>0.102933503656623</v>
      </c>
      <c r="O573">
        <v>-0.73505061788596204</v>
      </c>
      <c r="P573">
        <v>-2.1836768314813599</v>
      </c>
      <c r="Q573">
        <v>0.38983050847457601</v>
      </c>
      <c r="R573">
        <v>0.25423728813559299</v>
      </c>
      <c r="S573">
        <f t="shared" si="8"/>
        <v>-3.2702384904809027E-2</v>
      </c>
    </row>
    <row r="574" spans="1:19" x14ac:dyDescent="0.2">
      <c r="A574" t="s">
        <v>1145</v>
      </c>
      <c r="B574" t="s">
        <v>1146</v>
      </c>
      <c r="C574">
        <v>256</v>
      </c>
      <c r="D574">
        <v>295</v>
      </c>
      <c r="E574">
        <v>247</v>
      </c>
      <c r="F574">
        <v>21</v>
      </c>
      <c r="G574">
        <v>0.14184028296184101</v>
      </c>
      <c r="H574">
        <v>-0.50980102183058695</v>
      </c>
      <c r="I574">
        <v>-1.97021784353992</v>
      </c>
      <c r="J574">
        <v>713</v>
      </c>
      <c r="K574">
        <v>1188</v>
      </c>
      <c r="L574">
        <v>556</v>
      </c>
      <c r="M574">
        <v>111</v>
      </c>
      <c r="N574">
        <v>0.29895501421503101</v>
      </c>
      <c r="O574">
        <v>-0.70010351541419802</v>
      </c>
      <c r="P574">
        <v>-1.8179922196570999</v>
      </c>
      <c r="Q574">
        <v>0.644067796610169</v>
      </c>
      <c r="R574">
        <v>0.20338983050847401</v>
      </c>
      <c r="S574">
        <f t="shared" si="8"/>
        <v>-5.4461351327322792E-2</v>
      </c>
    </row>
    <row r="575" spans="1:19" x14ac:dyDescent="0.2">
      <c r="A575" t="s">
        <v>1147</v>
      </c>
      <c r="B575" t="s">
        <v>1148</v>
      </c>
      <c r="C575">
        <v>54</v>
      </c>
      <c r="D575">
        <v>33</v>
      </c>
      <c r="E575">
        <v>11</v>
      </c>
      <c r="F575">
        <v>5</v>
      </c>
      <c r="G575">
        <v>-0.13362158764955201</v>
      </c>
      <c r="H575">
        <v>-1.1852590844431401</v>
      </c>
      <c r="I575">
        <v>-1.9176209284489401</v>
      </c>
      <c r="J575">
        <v>77</v>
      </c>
      <c r="K575">
        <v>67</v>
      </c>
      <c r="L575">
        <v>34</v>
      </c>
      <c r="M575">
        <v>18</v>
      </c>
      <c r="N575">
        <v>1.6812180950066299E-2</v>
      </c>
      <c r="O575">
        <v>-0.94710058527461705</v>
      </c>
      <c r="P575">
        <v>-1.6414438886610601</v>
      </c>
      <c r="Q575">
        <v>0.81355932203389802</v>
      </c>
      <c r="R575">
        <v>0.27118644067796599</v>
      </c>
      <c r="S575">
        <f t="shared" si="8"/>
        <v>7.9305193937958818E-3</v>
      </c>
    </row>
    <row r="576" spans="1:19" x14ac:dyDescent="0.2">
      <c r="A576" t="s">
        <v>1149</v>
      </c>
      <c r="B576" t="s">
        <v>1150</v>
      </c>
      <c r="C576">
        <v>77</v>
      </c>
      <c r="D576">
        <v>71</v>
      </c>
      <c r="E576">
        <v>76</v>
      </c>
      <c r="F576">
        <v>6</v>
      </c>
      <c r="G576">
        <v>4.5025855842121897E-2</v>
      </c>
      <c r="H576">
        <v>-0.49993514267009398</v>
      </c>
      <c r="I576">
        <v>-1.9925366477508299</v>
      </c>
      <c r="J576">
        <v>162</v>
      </c>
      <c r="K576">
        <v>156</v>
      </c>
      <c r="L576">
        <v>84</v>
      </c>
      <c r="M576">
        <v>16</v>
      </c>
      <c r="N576">
        <v>6.0837687233552297E-2</v>
      </c>
      <c r="O576">
        <v>-0.87732450562513897</v>
      </c>
      <c r="P576">
        <v>-2.01562070047859</v>
      </c>
      <c r="Q576">
        <v>0.81355932203389802</v>
      </c>
      <c r="R576">
        <v>0.27118644067796599</v>
      </c>
      <c r="S576">
        <f t="shared" si="8"/>
        <v>-0.11376011256692777</v>
      </c>
    </row>
    <row r="577" spans="1:19" x14ac:dyDescent="0.2">
      <c r="A577" t="s">
        <v>1151</v>
      </c>
      <c r="B577" t="s">
        <v>1152</v>
      </c>
      <c r="C577">
        <v>91</v>
      </c>
      <c r="D577">
        <v>92</v>
      </c>
      <c r="E577">
        <v>68</v>
      </c>
      <c r="F577">
        <v>9</v>
      </c>
      <c r="G577">
        <v>8.5004667319990193E-2</v>
      </c>
      <c r="H577">
        <v>-0.62079048939325998</v>
      </c>
      <c r="I577">
        <v>-1.88899605584376</v>
      </c>
      <c r="J577">
        <v>235</v>
      </c>
      <c r="K577">
        <v>275</v>
      </c>
      <c r="L577">
        <v>99</v>
      </c>
      <c r="M577">
        <v>30</v>
      </c>
      <c r="N577">
        <v>0.14549293498024801</v>
      </c>
      <c r="O577">
        <v>-0.96752144481857605</v>
      </c>
      <c r="P577">
        <v>-1.9041722761439599</v>
      </c>
      <c r="Q577">
        <v>0.76271186440677896</v>
      </c>
      <c r="R577">
        <v>0.25423728813559299</v>
      </c>
      <c r="S577">
        <f t="shared" si="8"/>
        <v>-5.4090091329112779E-2</v>
      </c>
    </row>
    <row r="578" spans="1:19" x14ac:dyDescent="0.2">
      <c r="A578" t="s">
        <v>1153</v>
      </c>
      <c r="B578" t="s">
        <v>1154</v>
      </c>
      <c r="C578">
        <v>220</v>
      </c>
      <c r="D578">
        <v>291</v>
      </c>
      <c r="E578">
        <v>153</v>
      </c>
      <c r="F578">
        <v>21</v>
      </c>
      <c r="G578">
        <v>0.201728540459229</v>
      </c>
      <c r="H578">
        <v>-0.65198925978301103</v>
      </c>
      <c r="I578">
        <v>-1.9044005590502799</v>
      </c>
      <c r="J578">
        <v>435</v>
      </c>
      <c r="K578">
        <v>514</v>
      </c>
      <c r="L578">
        <v>297</v>
      </c>
      <c r="M578">
        <v>58</v>
      </c>
      <c r="N578">
        <v>0.14970196546236</v>
      </c>
      <c r="O578">
        <v>-0.75782158478181505</v>
      </c>
      <c r="P578">
        <v>-1.8852869319835901</v>
      </c>
      <c r="Q578">
        <v>0.77966101694915202</v>
      </c>
      <c r="R578">
        <v>0.27118644067796599</v>
      </c>
      <c r="S578">
        <f t="shared" si="8"/>
        <v>-5.3480973687144336E-2</v>
      </c>
    </row>
    <row r="579" spans="1:19" x14ac:dyDescent="0.2">
      <c r="A579" t="s">
        <v>1155</v>
      </c>
      <c r="B579" t="s">
        <v>1156</v>
      </c>
      <c r="C579">
        <v>118</v>
      </c>
      <c r="D579">
        <v>106</v>
      </c>
      <c r="E579">
        <v>78</v>
      </c>
      <c r="F579">
        <v>12</v>
      </c>
      <c r="G579">
        <v>3.3682090254173201E-2</v>
      </c>
      <c r="H579">
        <v>-0.67404541439404797</v>
      </c>
      <c r="I579">
        <v>-1.8768979342204899</v>
      </c>
      <c r="J579">
        <v>140</v>
      </c>
      <c r="K579">
        <v>223</v>
      </c>
      <c r="L579">
        <v>130</v>
      </c>
      <c r="M579">
        <v>25</v>
      </c>
      <c r="N579">
        <v>0.27940493079164402</v>
      </c>
      <c r="O579">
        <v>-0.62427346051579102</v>
      </c>
      <c r="P579">
        <v>-1.75841369559809</v>
      </c>
      <c r="Q579">
        <v>0.644067796610169</v>
      </c>
      <c r="R579">
        <v>0.22033898305084701</v>
      </c>
      <c r="S579">
        <f t="shared" ref="S579:S642" si="9">((I579+1.7338029)/1.7338029+(P579+1.8692731)/1.8692731)/2</f>
        <v>-1.1613155913441066E-2</v>
      </c>
    </row>
    <row r="580" spans="1:19" x14ac:dyDescent="0.2">
      <c r="A580" t="s">
        <v>1157</v>
      </c>
      <c r="B580" t="s">
        <v>1158</v>
      </c>
      <c r="C580">
        <v>70</v>
      </c>
      <c r="D580">
        <v>57</v>
      </c>
      <c r="E580">
        <v>37</v>
      </c>
      <c r="F580">
        <v>3</v>
      </c>
      <c r="G580">
        <v>-8.9649520462369604E-3</v>
      </c>
      <c r="H580">
        <v>-0.771154325725665</v>
      </c>
      <c r="I580">
        <v>-2.2521739582565901</v>
      </c>
      <c r="J580">
        <v>161</v>
      </c>
      <c r="K580">
        <v>165</v>
      </c>
      <c r="L580">
        <v>42</v>
      </c>
      <c r="M580">
        <v>15</v>
      </c>
      <c r="N580">
        <v>8.7886171603778401E-2</v>
      </c>
      <c r="O580">
        <v>-1.17566536277833</v>
      </c>
      <c r="P580">
        <v>-2.04096028556806</v>
      </c>
      <c r="Q580">
        <v>0.59322033898305004</v>
      </c>
      <c r="R580">
        <v>0.25423728813559299</v>
      </c>
      <c r="S580">
        <f t="shared" si="9"/>
        <v>-0.1954131314690824</v>
      </c>
    </row>
    <row r="581" spans="1:19" x14ac:dyDescent="0.2">
      <c r="A581" t="s">
        <v>1159</v>
      </c>
      <c r="B581" t="s">
        <v>1160</v>
      </c>
      <c r="C581">
        <v>101</v>
      </c>
      <c r="D581">
        <v>130</v>
      </c>
      <c r="E581">
        <v>34</v>
      </c>
      <c r="F581">
        <v>5</v>
      </c>
      <c r="G581">
        <v>0.18988021081972201</v>
      </c>
      <c r="H581">
        <v>-0.967100466518791</v>
      </c>
      <c r="I581">
        <v>-2.1895485424086201</v>
      </c>
      <c r="J581">
        <v>164</v>
      </c>
      <c r="K581">
        <v>264</v>
      </c>
      <c r="L581">
        <v>130</v>
      </c>
      <c r="M581">
        <v>14</v>
      </c>
      <c r="N581">
        <v>0.28398818224385403</v>
      </c>
      <c r="O581">
        <v>-0.69298927288525103</v>
      </c>
      <c r="P581">
        <v>-2.0789414809613498</v>
      </c>
      <c r="Q581">
        <v>0.79661016949152497</v>
      </c>
      <c r="R581">
        <v>0.28813559322033899</v>
      </c>
      <c r="S581">
        <f t="shared" si="9"/>
        <v>-0.18751234917092924</v>
      </c>
    </row>
    <row r="582" spans="1:19" x14ac:dyDescent="0.2">
      <c r="A582" t="s">
        <v>1161</v>
      </c>
      <c r="B582" t="s">
        <v>1162</v>
      </c>
      <c r="C582">
        <v>115</v>
      </c>
      <c r="D582">
        <v>105</v>
      </c>
      <c r="E582">
        <v>73</v>
      </c>
      <c r="F582">
        <v>17</v>
      </c>
      <c r="G582">
        <v>4.0749691011854799E-2</v>
      </c>
      <c r="H582">
        <v>-0.69163299001155898</v>
      </c>
      <c r="I582">
        <v>-1.7144460919373301</v>
      </c>
      <c r="J582">
        <v>320</v>
      </c>
      <c r="K582">
        <v>294</v>
      </c>
      <c r="L582">
        <v>200</v>
      </c>
      <c r="M582">
        <v>42</v>
      </c>
      <c r="N582">
        <v>4.0425455513973099E-2</v>
      </c>
      <c r="O582">
        <v>-0.79620875980031502</v>
      </c>
      <c r="P582">
        <v>-1.8921263565138899</v>
      </c>
      <c r="Q582">
        <v>0.71186440677966101</v>
      </c>
      <c r="R582">
        <v>0.25423728813559299</v>
      </c>
      <c r="S582">
        <f t="shared" si="9"/>
        <v>-5.3069017021148586E-4</v>
      </c>
    </row>
    <row r="583" spans="1:19" x14ac:dyDescent="0.2">
      <c r="A583" t="s">
        <v>1163</v>
      </c>
      <c r="B583" t="s">
        <v>1164</v>
      </c>
      <c r="C583">
        <v>27</v>
      </c>
      <c r="D583">
        <v>35</v>
      </c>
      <c r="E583">
        <v>34</v>
      </c>
      <c r="F583">
        <v>3</v>
      </c>
      <c r="G583">
        <v>0.19296251248681601</v>
      </c>
      <c r="H583">
        <v>-0.39414285689513501</v>
      </c>
      <c r="I583">
        <v>-1.8384396824013201</v>
      </c>
      <c r="J583">
        <v>95</v>
      </c>
      <c r="K583">
        <v>181</v>
      </c>
      <c r="L583">
        <v>49</v>
      </c>
      <c r="M583">
        <v>9</v>
      </c>
      <c r="N583">
        <v>0.35718307300205798</v>
      </c>
      <c r="O583">
        <v>-0.87961630240472399</v>
      </c>
      <c r="P583">
        <v>-2.0337067644414102</v>
      </c>
      <c r="Q583">
        <v>0.74576271186440601</v>
      </c>
      <c r="R583">
        <v>0.27118644067796599</v>
      </c>
      <c r="S583">
        <f t="shared" si="9"/>
        <v>-7.4158830052256292E-2</v>
      </c>
    </row>
    <row r="584" spans="1:19" x14ac:dyDescent="0.2">
      <c r="A584" t="s">
        <v>1165</v>
      </c>
      <c r="B584" t="s">
        <v>1166</v>
      </c>
      <c r="C584">
        <v>131</v>
      </c>
      <c r="D584">
        <v>104</v>
      </c>
      <c r="E584">
        <v>72</v>
      </c>
      <c r="F584">
        <v>5</v>
      </c>
      <c r="G584">
        <v>-1.9979724061455401E-2</v>
      </c>
      <c r="H584">
        <v>-0.75419680900289898</v>
      </c>
      <c r="I584">
        <v>-2.3024984642817401</v>
      </c>
      <c r="J584">
        <v>241</v>
      </c>
      <c r="K584">
        <v>332</v>
      </c>
      <c r="L584">
        <v>187</v>
      </c>
      <c r="M584">
        <v>29</v>
      </c>
      <c r="N584">
        <v>0.21634914455088899</v>
      </c>
      <c r="O584">
        <v>-0.702264213182759</v>
      </c>
      <c r="P584">
        <v>-1.9298447132678</v>
      </c>
      <c r="Q584">
        <v>0.72881355932203395</v>
      </c>
      <c r="R584">
        <v>0.25423728813559299</v>
      </c>
      <c r="S584">
        <f t="shared" si="9"/>
        <v>-0.18020428499087768</v>
      </c>
    </row>
    <row r="585" spans="1:19" x14ac:dyDescent="0.2">
      <c r="A585" t="s">
        <v>1167</v>
      </c>
      <c r="B585" t="s">
        <v>1168</v>
      </c>
      <c r="C585">
        <v>119</v>
      </c>
      <c r="D585">
        <v>142</v>
      </c>
      <c r="E585">
        <v>73</v>
      </c>
      <c r="F585">
        <v>11</v>
      </c>
      <c r="G585">
        <v>0.156999615286054</v>
      </c>
      <c r="H585">
        <v>-0.70648211105047798</v>
      </c>
      <c r="I585">
        <v>-1.9183514491963001</v>
      </c>
      <c r="J585">
        <v>248</v>
      </c>
      <c r="K585">
        <v>559</v>
      </c>
      <c r="L585">
        <v>185</v>
      </c>
      <c r="M585">
        <v>34</v>
      </c>
      <c r="N585">
        <v>0.430188230481928</v>
      </c>
      <c r="O585">
        <v>-0.71936872956759201</v>
      </c>
      <c r="P585">
        <v>-1.8731984323758499</v>
      </c>
      <c r="Q585">
        <v>0.83050847457627097</v>
      </c>
      <c r="R585">
        <v>0.25423728813559299</v>
      </c>
      <c r="S585">
        <f t="shared" si="9"/>
        <v>-5.4270702967575579E-2</v>
      </c>
    </row>
    <row r="586" spans="1:19" x14ac:dyDescent="0.2">
      <c r="A586" t="s">
        <v>1169</v>
      </c>
      <c r="B586" t="s">
        <v>1170</v>
      </c>
      <c r="C586">
        <v>215</v>
      </c>
      <c r="D586">
        <v>350</v>
      </c>
      <c r="E586">
        <v>198</v>
      </c>
      <c r="F586">
        <v>41</v>
      </c>
      <c r="G586">
        <v>0.29188781673019798</v>
      </c>
      <c r="H586">
        <v>-0.53003127943247696</v>
      </c>
      <c r="I586">
        <v>-1.6038517761578599</v>
      </c>
      <c r="J586">
        <v>470</v>
      </c>
      <c r="K586">
        <v>436</v>
      </c>
      <c r="L586">
        <v>349</v>
      </c>
      <c r="M586">
        <v>109</v>
      </c>
      <c r="N586">
        <v>4.4616734754590298E-2</v>
      </c>
      <c r="O586">
        <v>-0.72136120812092697</v>
      </c>
      <c r="P586">
        <v>-1.6448970285869799</v>
      </c>
      <c r="Q586">
        <v>0.84745762711864403</v>
      </c>
      <c r="R586">
        <v>0.23728813559322001</v>
      </c>
      <c r="S586">
        <f t="shared" si="9"/>
        <v>9.7492680342147336E-2</v>
      </c>
    </row>
    <row r="587" spans="1:19" x14ac:dyDescent="0.2">
      <c r="A587" t="s">
        <v>1171</v>
      </c>
      <c r="B587" t="s">
        <v>1172</v>
      </c>
      <c r="C587">
        <v>78</v>
      </c>
      <c r="D587">
        <v>125</v>
      </c>
      <c r="E587">
        <v>57</v>
      </c>
      <c r="F587">
        <v>16</v>
      </c>
      <c r="G587">
        <v>0.28507364261310397</v>
      </c>
      <c r="H587">
        <v>-0.63047775679639195</v>
      </c>
      <c r="I587">
        <v>-1.57217179299655</v>
      </c>
      <c r="J587">
        <v>129</v>
      </c>
      <c r="K587">
        <v>116</v>
      </c>
      <c r="L587">
        <v>144</v>
      </c>
      <c r="M587">
        <v>28</v>
      </c>
      <c r="N587">
        <v>3.1096382349391299E-2</v>
      </c>
      <c r="O587">
        <v>-0.54431599534838904</v>
      </c>
      <c r="P587">
        <v>-1.67365734754892</v>
      </c>
      <c r="Q587">
        <v>0.83050847457627097</v>
      </c>
      <c r="R587">
        <v>0.23728813559322001</v>
      </c>
      <c r="S587">
        <f t="shared" si="9"/>
        <v>9.8935746830901922E-2</v>
      </c>
    </row>
    <row r="588" spans="1:19" x14ac:dyDescent="0.2">
      <c r="A588" t="s">
        <v>1173</v>
      </c>
      <c r="B588" t="s">
        <v>1174</v>
      </c>
      <c r="C588">
        <v>291</v>
      </c>
      <c r="D588">
        <v>349</v>
      </c>
      <c r="E588">
        <v>262</v>
      </c>
      <c r="F588">
        <v>38</v>
      </c>
      <c r="G588">
        <v>0.15919067026880099</v>
      </c>
      <c r="H588">
        <v>-0.53984970744456495</v>
      </c>
      <c r="I588">
        <v>-1.7683065653310901</v>
      </c>
      <c r="J588">
        <v>401</v>
      </c>
      <c r="K588">
        <v>567</v>
      </c>
      <c r="L588">
        <v>300</v>
      </c>
      <c r="M588">
        <v>85</v>
      </c>
      <c r="N588">
        <v>0.22766678969444601</v>
      </c>
      <c r="O588">
        <v>-0.71811189504491002</v>
      </c>
      <c r="P588">
        <v>-1.68395111549778</v>
      </c>
      <c r="Q588">
        <v>0.83050847457627097</v>
      </c>
      <c r="R588">
        <v>0.27118644067796599</v>
      </c>
      <c r="S588">
        <f t="shared" si="9"/>
        <v>3.9620316855689744E-2</v>
      </c>
    </row>
    <row r="589" spans="1:19" x14ac:dyDescent="0.2">
      <c r="A589" t="s">
        <v>1175</v>
      </c>
      <c r="B589" t="s">
        <v>1176</v>
      </c>
      <c r="C589">
        <v>195</v>
      </c>
      <c r="D589">
        <v>232</v>
      </c>
      <c r="E589">
        <v>228</v>
      </c>
      <c r="F589">
        <v>10</v>
      </c>
      <c r="G589">
        <v>0.15571160582391</v>
      </c>
      <c r="H589">
        <v>-0.42635777414046699</v>
      </c>
      <c r="I589">
        <v>-2.17423178432451</v>
      </c>
      <c r="J589">
        <v>294</v>
      </c>
      <c r="K589">
        <v>538</v>
      </c>
      <c r="L589">
        <v>188</v>
      </c>
      <c r="M589">
        <v>37</v>
      </c>
      <c r="N589">
        <v>0.33966304867595298</v>
      </c>
      <c r="O589">
        <v>-0.78627825829286702</v>
      </c>
      <c r="P589">
        <v>-1.9103712749370501</v>
      </c>
      <c r="Q589">
        <v>0.76271186440677896</v>
      </c>
      <c r="R589">
        <v>0.25423728813559299</v>
      </c>
      <c r="S589">
        <f t="shared" si="9"/>
        <v>-0.13800547543584912</v>
      </c>
    </row>
    <row r="590" spans="1:19" x14ac:dyDescent="0.2">
      <c r="A590" t="s">
        <v>1177</v>
      </c>
      <c r="B590" t="s">
        <v>1178</v>
      </c>
      <c r="C590">
        <v>138</v>
      </c>
      <c r="D590">
        <v>143</v>
      </c>
      <c r="E590">
        <v>99</v>
      </c>
      <c r="F590">
        <v>7</v>
      </c>
      <c r="G590">
        <v>9.5715183359353695E-2</v>
      </c>
      <c r="H590">
        <v>-0.63850190158208997</v>
      </c>
      <c r="I590">
        <v>-2.17897821934897</v>
      </c>
      <c r="J590">
        <v>242</v>
      </c>
      <c r="K590">
        <v>248</v>
      </c>
      <c r="L590">
        <v>185</v>
      </c>
      <c r="M590">
        <v>31</v>
      </c>
      <c r="N590">
        <v>8.7864418267506697E-2</v>
      </c>
      <c r="O590">
        <v>-0.70873241472180704</v>
      </c>
      <c r="P590">
        <v>-1.90267934073805</v>
      </c>
      <c r="Q590">
        <v>0.71186440677966101</v>
      </c>
      <c r="R590">
        <v>0.322033898305084</v>
      </c>
      <c r="S590">
        <f t="shared" si="9"/>
        <v>-0.13731680190435638</v>
      </c>
    </row>
    <row r="591" spans="1:19" x14ac:dyDescent="0.2">
      <c r="A591" t="s">
        <v>1179</v>
      </c>
      <c r="B591" t="s">
        <v>1180</v>
      </c>
      <c r="C591">
        <v>142</v>
      </c>
      <c r="D591">
        <v>120</v>
      </c>
      <c r="E591">
        <v>120</v>
      </c>
      <c r="F591">
        <v>14</v>
      </c>
      <c r="G591">
        <v>7.1511339600968098E-3</v>
      </c>
      <c r="H591">
        <v>-0.567365108113835</v>
      </c>
      <c r="I591">
        <v>-1.8903574816668101</v>
      </c>
      <c r="J591">
        <v>240</v>
      </c>
      <c r="K591">
        <v>328</v>
      </c>
      <c r="L591">
        <v>112</v>
      </c>
      <c r="M591">
        <v>32</v>
      </c>
      <c r="N591">
        <v>0.212890705421794</v>
      </c>
      <c r="O591">
        <v>-0.92308199618581399</v>
      </c>
      <c r="P591">
        <v>-1.8852869319835901</v>
      </c>
      <c r="Q591">
        <v>0.84745762711864403</v>
      </c>
      <c r="R591">
        <v>0.25423728813559299</v>
      </c>
      <c r="S591">
        <f t="shared" si="9"/>
        <v>-4.9431183084224624E-2</v>
      </c>
    </row>
    <row r="592" spans="1:19" x14ac:dyDescent="0.2">
      <c r="A592" t="s">
        <v>1181</v>
      </c>
      <c r="B592" t="s">
        <v>1182</v>
      </c>
      <c r="C592">
        <v>122</v>
      </c>
      <c r="D592">
        <v>99</v>
      </c>
      <c r="E592">
        <v>84</v>
      </c>
      <c r="F592">
        <v>12</v>
      </c>
      <c r="G592">
        <v>-1.0466403781669799E-2</v>
      </c>
      <c r="H592">
        <v>-0.65633855439126998</v>
      </c>
      <c r="I592">
        <v>-1.8913757575891199</v>
      </c>
      <c r="J592">
        <v>337</v>
      </c>
      <c r="K592">
        <v>377</v>
      </c>
      <c r="L592">
        <v>195</v>
      </c>
      <c r="M592">
        <v>24</v>
      </c>
      <c r="N592">
        <v>0.12593955275617499</v>
      </c>
      <c r="O592">
        <v>-0.82968406665321104</v>
      </c>
      <c r="P592">
        <v>-2.15764432775162</v>
      </c>
      <c r="Q592">
        <v>0.72881355932203395</v>
      </c>
      <c r="R592">
        <v>0.25423728813559299</v>
      </c>
      <c r="S592">
        <f t="shared" si="9"/>
        <v>-0.1225759885147389</v>
      </c>
    </row>
    <row r="593" spans="1:19" x14ac:dyDescent="0.2">
      <c r="A593" t="s">
        <v>1183</v>
      </c>
      <c r="B593" t="s">
        <v>1184</v>
      </c>
      <c r="C593">
        <v>211</v>
      </c>
      <c r="D593">
        <v>255</v>
      </c>
      <c r="E593">
        <v>151</v>
      </c>
      <c r="F593">
        <v>14</v>
      </c>
      <c r="G593">
        <v>0.16251595743179001</v>
      </c>
      <c r="H593">
        <v>-0.63956351778292597</v>
      </c>
      <c r="I593">
        <v>-2.0623515925814502</v>
      </c>
      <c r="J593">
        <v>402</v>
      </c>
      <c r="K593">
        <v>631</v>
      </c>
      <c r="L593">
        <v>286</v>
      </c>
      <c r="M593">
        <v>25</v>
      </c>
      <c r="N593">
        <v>0.273031409581386</v>
      </c>
      <c r="O593">
        <v>-0.73994879709981698</v>
      </c>
      <c r="P593">
        <v>-2.2165117130043201</v>
      </c>
      <c r="Q593">
        <v>0.81355932203389802</v>
      </c>
      <c r="R593">
        <v>0.23728813559322001</v>
      </c>
      <c r="S593">
        <f t="shared" si="9"/>
        <v>-0.18762864690691727</v>
      </c>
    </row>
    <row r="594" spans="1:19" x14ac:dyDescent="0.2">
      <c r="A594" t="s">
        <v>1185</v>
      </c>
      <c r="B594" t="s">
        <v>1186</v>
      </c>
      <c r="C594">
        <v>167</v>
      </c>
      <c r="D594">
        <v>149</v>
      </c>
      <c r="E594">
        <v>79</v>
      </c>
      <c r="F594">
        <v>14</v>
      </c>
      <c r="G594">
        <v>3.0728029560219201E-2</v>
      </c>
      <c r="H594">
        <v>-0.81934738963554499</v>
      </c>
      <c r="I594">
        <v>-1.96078560843134</v>
      </c>
      <c r="J594">
        <v>252</v>
      </c>
      <c r="K594">
        <v>421</v>
      </c>
      <c r="L594">
        <v>282</v>
      </c>
      <c r="M594">
        <v>22</v>
      </c>
      <c r="N594">
        <v>0.30010965847584598</v>
      </c>
      <c r="O594">
        <v>-0.54324020960657304</v>
      </c>
      <c r="P594">
        <v>-2.0692035285512298</v>
      </c>
      <c r="Q594">
        <v>0.49152542372881303</v>
      </c>
      <c r="R594">
        <v>0.338983050847457</v>
      </c>
      <c r="S594">
        <f t="shared" si="9"/>
        <v>-0.11893617011084265</v>
      </c>
    </row>
    <row r="595" spans="1:19" x14ac:dyDescent="0.2">
      <c r="A595" t="s">
        <v>1187</v>
      </c>
      <c r="B595" t="s">
        <v>1188</v>
      </c>
      <c r="C595">
        <v>171</v>
      </c>
      <c r="D595">
        <v>223</v>
      </c>
      <c r="E595">
        <v>97</v>
      </c>
      <c r="F595">
        <v>7</v>
      </c>
      <c r="G595">
        <v>0.19556698495153499</v>
      </c>
      <c r="H595">
        <v>-0.74048238590431203</v>
      </c>
      <c r="I595">
        <v>-2.2720952433398902</v>
      </c>
      <c r="J595">
        <v>204</v>
      </c>
      <c r="K595">
        <v>468</v>
      </c>
      <c r="L595">
        <v>163</v>
      </c>
      <c r="M595">
        <v>43</v>
      </c>
      <c r="N595">
        <v>0.43784378906994698</v>
      </c>
      <c r="O595">
        <v>-0.689531340166331</v>
      </c>
      <c r="P595">
        <v>-1.6863873804381999</v>
      </c>
      <c r="Q595">
        <v>0.52542372881355903</v>
      </c>
      <c r="R595">
        <v>0.35593220338983</v>
      </c>
      <c r="S595">
        <f t="shared" si="9"/>
        <v>-0.10631564323637005</v>
      </c>
    </row>
    <row r="596" spans="1:19" x14ac:dyDescent="0.2">
      <c r="A596" t="s">
        <v>1189</v>
      </c>
      <c r="B596" t="s">
        <v>1190</v>
      </c>
      <c r="C596">
        <v>29</v>
      </c>
      <c r="D596">
        <v>35</v>
      </c>
      <c r="E596">
        <v>18</v>
      </c>
      <c r="F596">
        <v>1</v>
      </c>
      <c r="G596">
        <v>0.16192827874684701</v>
      </c>
      <c r="H596">
        <v>-0.70138350257405302</v>
      </c>
      <c r="I596">
        <v>-2.34659517086095</v>
      </c>
      <c r="J596">
        <v>109</v>
      </c>
      <c r="K596">
        <v>49</v>
      </c>
      <c r="L596">
        <v>31</v>
      </c>
      <c r="M596">
        <v>16</v>
      </c>
      <c r="N596">
        <v>-0.27000231449038797</v>
      </c>
      <c r="O596">
        <v>-1.13815358125074</v>
      </c>
      <c r="P596">
        <v>-1.8435321838765899</v>
      </c>
      <c r="Q596">
        <v>0.54237288135593198</v>
      </c>
      <c r="R596">
        <v>0.338983050847457</v>
      </c>
      <c r="S596">
        <f t="shared" si="9"/>
        <v>-0.16983385300438311</v>
      </c>
    </row>
    <row r="597" spans="1:19" x14ac:dyDescent="0.2">
      <c r="A597" t="s">
        <v>1191</v>
      </c>
      <c r="B597" t="s">
        <v>1192</v>
      </c>
      <c r="C597">
        <v>20</v>
      </c>
      <c r="D597">
        <v>14</v>
      </c>
      <c r="E597">
        <v>0</v>
      </c>
      <c r="F597">
        <v>0</v>
      </c>
      <c r="G597">
        <v>-7.4643727690214601E-2</v>
      </c>
      <c r="H597" t="e">
        <f>-inf</f>
        <v>#NAME?</v>
      </c>
      <c r="I597" t="e">
        <f>-inf</f>
        <v>#NAME?</v>
      </c>
      <c r="J597">
        <v>29</v>
      </c>
      <c r="K597">
        <v>20</v>
      </c>
      <c r="L597">
        <v>5</v>
      </c>
      <c r="M597">
        <v>2</v>
      </c>
      <c r="N597">
        <v>-8.4139898813253095E-2</v>
      </c>
      <c r="O597">
        <v>-1.3555167707073199</v>
      </c>
      <c r="P597">
        <v>-2.1715936708268599</v>
      </c>
      <c r="Q597">
        <v>0.50847457627118597</v>
      </c>
      <c r="R597">
        <v>0.338983050847457</v>
      </c>
      <c r="S597" t="e">
        <f t="shared" si="9"/>
        <v>#NAME?</v>
      </c>
    </row>
    <row r="598" spans="1:19" x14ac:dyDescent="0.2">
      <c r="A598" t="s">
        <v>1193</v>
      </c>
      <c r="B598" t="s">
        <v>1194</v>
      </c>
      <c r="C598">
        <v>234</v>
      </c>
      <c r="D598">
        <v>259</v>
      </c>
      <c r="E598">
        <v>174</v>
      </c>
      <c r="F598">
        <v>27</v>
      </c>
      <c r="G598">
        <v>0.124342138966637</v>
      </c>
      <c r="H598">
        <v>-0.62292461890594597</v>
      </c>
      <c r="I598">
        <v>-1.82204926621315</v>
      </c>
      <c r="J598">
        <v>357</v>
      </c>
      <c r="K598">
        <v>485</v>
      </c>
      <c r="L598">
        <v>233</v>
      </c>
      <c r="M598">
        <v>41</v>
      </c>
      <c r="N598">
        <v>0.210301625911792</v>
      </c>
      <c r="O598">
        <v>-0.77740107223056398</v>
      </c>
      <c r="P598">
        <v>-1.95011002798435</v>
      </c>
      <c r="Q598">
        <v>0.52542372881355903</v>
      </c>
      <c r="R598">
        <v>0.37288135593220301</v>
      </c>
      <c r="S598">
        <f t="shared" si="9"/>
        <v>-4.7071345300626094E-2</v>
      </c>
    </row>
    <row r="599" spans="1:19" x14ac:dyDescent="0.2">
      <c r="A599" t="s">
        <v>1195</v>
      </c>
      <c r="B599" t="s">
        <v>1196</v>
      </c>
      <c r="C599">
        <v>57</v>
      </c>
      <c r="D599">
        <v>83</v>
      </c>
      <c r="E599">
        <v>66</v>
      </c>
      <c r="F599">
        <v>2</v>
      </c>
      <c r="G599">
        <v>0.243461468999111</v>
      </c>
      <c r="H599">
        <v>-0.43058892990902597</v>
      </c>
      <c r="I599">
        <v>-2.3390420329705002</v>
      </c>
      <c r="J599">
        <v>236</v>
      </c>
      <c r="K599">
        <v>399</v>
      </c>
      <c r="L599">
        <v>290</v>
      </c>
      <c r="M599">
        <v>34</v>
      </c>
      <c r="N599">
        <v>0.30528899613836302</v>
      </c>
      <c r="O599">
        <v>-0.50260278221554</v>
      </c>
      <c r="P599">
        <v>-1.85165875451974</v>
      </c>
      <c r="Q599">
        <v>0.45762711864406702</v>
      </c>
      <c r="R599">
        <v>0.27118644067796599</v>
      </c>
      <c r="S599">
        <f t="shared" si="9"/>
        <v>-0.16982937812494633</v>
      </c>
    </row>
    <row r="600" spans="1:19" x14ac:dyDescent="0.2">
      <c r="A600" t="s">
        <v>1197</v>
      </c>
      <c r="B600" t="s">
        <v>1198</v>
      </c>
      <c r="C600">
        <v>78</v>
      </c>
      <c r="D600">
        <v>88</v>
      </c>
      <c r="E600">
        <v>42</v>
      </c>
      <c r="F600">
        <v>3</v>
      </c>
      <c r="G600">
        <v>0.132646301755216</v>
      </c>
      <c r="H600">
        <v>-0.76310332207098297</v>
      </c>
      <c r="I600">
        <v>-2.2991705209328099</v>
      </c>
      <c r="J600">
        <v>129</v>
      </c>
      <c r="K600">
        <v>173</v>
      </c>
      <c r="L600">
        <v>162</v>
      </c>
      <c r="M600">
        <v>5</v>
      </c>
      <c r="N600">
        <v>0.204684496251268</v>
      </c>
      <c r="O600">
        <v>-0.49316347290100798</v>
      </c>
      <c r="P600">
        <v>-2.4218453745551201</v>
      </c>
      <c r="Q600">
        <v>0.49152542372881303</v>
      </c>
      <c r="R600">
        <v>0.28813559322033899</v>
      </c>
      <c r="S600">
        <f t="shared" si="9"/>
        <v>-0.31084669621066313</v>
      </c>
    </row>
    <row r="601" spans="1:19" x14ac:dyDescent="0.2">
      <c r="A601" t="s">
        <v>1199</v>
      </c>
      <c r="B601" t="s">
        <v>1200</v>
      </c>
      <c r="C601">
        <v>80</v>
      </c>
      <c r="D601">
        <v>77</v>
      </c>
      <c r="E601">
        <v>40</v>
      </c>
      <c r="F601">
        <v>4</v>
      </c>
      <c r="G601">
        <v>6.3658970476066695E-2</v>
      </c>
      <c r="H601">
        <v>-0.79528800544238398</v>
      </c>
      <c r="I601">
        <v>-2.1852271686259801</v>
      </c>
      <c r="J601">
        <v>124</v>
      </c>
      <c r="K601">
        <v>125</v>
      </c>
      <c r="L601">
        <v>99</v>
      </c>
      <c r="M601">
        <v>23</v>
      </c>
      <c r="N601">
        <v>8.0716431267543104E-2</v>
      </c>
      <c r="O601">
        <v>-0.68987526770907504</v>
      </c>
      <c r="P601">
        <v>-1.7419195177365301</v>
      </c>
      <c r="Q601">
        <v>0.52542372881355903</v>
      </c>
      <c r="R601">
        <v>0.338983050847457</v>
      </c>
      <c r="S601">
        <f t="shared" si="9"/>
        <v>-9.6118270283340232E-2</v>
      </c>
    </row>
    <row r="602" spans="1:19" x14ac:dyDescent="0.2">
      <c r="A602" t="s">
        <v>1201</v>
      </c>
      <c r="B602" t="s">
        <v>1202</v>
      </c>
      <c r="C602">
        <v>81</v>
      </c>
      <c r="D602">
        <v>166</v>
      </c>
      <c r="E602">
        <v>92</v>
      </c>
      <c r="F602">
        <v>5</v>
      </c>
      <c r="G602">
        <v>0.39188130145693301</v>
      </c>
      <c r="H602">
        <v>-0.43895520131149801</v>
      </c>
      <c r="I602">
        <v>-2.0937121875046301</v>
      </c>
      <c r="J602">
        <v>253</v>
      </c>
      <c r="K602">
        <v>313</v>
      </c>
      <c r="L602">
        <v>213</v>
      </c>
      <c r="M602">
        <v>23</v>
      </c>
      <c r="N602">
        <v>0.169651919792352</v>
      </c>
      <c r="O602">
        <v>-0.66682969488147004</v>
      </c>
      <c r="P602">
        <v>-2.05161835375011</v>
      </c>
      <c r="Q602">
        <v>0.49152542372881303</v>
      </c>
      <c r="R602">
        <v>0.23728813559322001</v>
      </c>
      <c r="S602">
        <f t="shared" si="9"/>
        <v>-0.15256624401289481</v>
      </c>
    </row>
    <row r="603" spans="1:19" x14ac:dyDescent="0.2">
      <c r="A603" t="s">
        <v>1203</v>
      </c>
      <c r="B603" t="s">
        <v>1204</v>
      </c>
      <c r="C603">
        <v>60</v>
      </c>
      <c r="D603">
        <v>64</v>
      </c>
      <c r="E603">
        <v>34</v>
      </c>
      <c r="F603">
        <v>3</v>
      </c>
      <c r="G603">
        <v>0.108286955895772</v>
      </c>
      <c r="H603">
        <v>-0.740930343119792</v>
      </c>
      <c r="I603">
        <v>-2.1852271686259801</v>
      </c>
      <c r="J603">
        <v>96</v>
      </c>
      <c r="K603">
        <v>238</v>
      </c>
      <c r="L603">
        <v>81</v>
      </c>
      <c r="M603">
        <v>16</v>
      </c>
      <c r="N603">
        <v>0.47153382743866501</v>
      </c>
      <c r="O603">
        <v>-0.66587499130530903</v>
      </c>
      <c r="P603">
        <v>-1.7883769189755301</v>
      </c>
      <c r="Q603">
        <v>0.52542372881355903</v>
      </c>
      <c r="R603">
        <v>0.322033898305084</v>
      </c>
      <c r="S603">
        <f t="shared" si="9"/>
        <v>-0.10854486574416401</v>
      </c>
    </row>
    <row r="604" spans="1:19" x14ac:dyDescent="0.2">
      <c r="A604" t="s">
        <v>1205</v>
      </c>
      <c r="B604" t="s">
        <v>1206</v>
      </c>
      <c r="C604">
        <v>71</v>
      </c>
      <c r="D604">
        <v>68</v>
      </c>
      <c r="E604">
        <v>62</v>
      </c>
      <c r="F604">
        <v>5</v>
      </c>
      <c r="G604">
        <v>6.1508796282689501E-2</v>
      </c>
      <c r="H604">
        <v>-0.55312466899922497</v>
      </c>
      <c r="I604">
        <v>-2.0364855173450498</v>
      </c>
      <c r="J604">
        <v>138</v>
      </c>
      <c r="K604">
        <v>263</v>
      </c>
      <c r="L604">
        <v>117</v>
      </c>
      <c r="M604">
        <v>10</v>
      </c>
      <c r="N604">
        <v>0.35730476551024298</v>
      </c>
      <c r="O604">
        <v>-0.663782001799465</v>
      </c>
      <c r="P604">
        <v>-2.1501047549931198</v>
      </c>
      <c r="Q604">
        <v>0.49152542372881303</v>
      </c>
      <c r="R604">
        <v>0.322033898305084</v>
      </c>
      <c r="S604">
        <f t="shared" si="9"/>
        <v>-0.16240652400466959</v>
      </c>
    </row>
    <row r="605" spans="1:19" x14ac:dyDescent="0.2">
      <c r="A605" t="s">
        <v>1207</v>
      </c>
      <c r="B605" t="s">
        <v>1208</v>
      </c>
      <c r="C605">
        <v>127</v>
      </c>
      <c r="D605">
        <v>121</v>
      </c>
      <c r="E605">
        <v>92</v>
      </c>
      <c r="F605">
        <v>16</v>
      </c>
      <c r="G605">
        <v>5.9239881656021599E-2</v>
      </c>
      <c r="H605">
        <v>-0.63427390338880496</v>
      </c>
      <c r="I605">
        <v>-1.78388091126203</v>
      </c>
      <c r="J605">
        <v>252</v>
      </c>
      <c r="K605">
        <v>340</v>
      </c>
      <c r="L605">
        <v>205</v>
      </c>
      <c r="M605">
        <v>34</v>
      </c>
      <c r="N605">
        <v>0.20730647968243199</v>
      </c>
      <c r="O605">
        <v>-0.68173545687018</v>
      </c>
      <c r="P605">
        <v>-1.8801472923311799</v>
      </c>
      <c r="Q605">
        <v>0.61016949152542299</v>
      </c>
      <c r="R605">
        <v>0.35593220338983</v>
      </c>
      <c r="S605">
        <f t="shared" si="9"/>
        <v>-1.7350336572578139E-2</v>
      </c>
    </row>
    <row r="606" spans="1:19" x14ac:dyDescent="0.2">
      <c r="A606" t="s">
        <v>1209</v>
      </c>
      <c r="B606" t="s">
        <v>1210</v>
      </c>
      <c r="C606">
        <v>100</v>
      </c>
      <c r="D606">
        <v>106</v>
      </c>
      <c r="E606">
        <v>109</v>
      </c>
      <c r="F606">
        <v>15</v>
      </c>
      <c r="G606">
        <v>0.105564097560298</v>
      </c>
      <c r="H606">
        <v>-0.45683151183777998</v>
      </c>
      <c r="I606">
        <v>-1.7081059139063099</v>
      </c>
      <c r="J606">
        <v>306</v>
      </c>
      <c r="K606">
        <v>284</v>
      </c>
      <c r="L606">
        <v>178</v>
      </c>
      <c r="M606">
        <v>26</v>
      </c>
      <c r="N606">
        <v>4.4825016987179403E-2</v>
      </c>
      <c r="O606">
        <v>-0.82739020131707597</v>
      </c>
      <c r="P606">
        <v>-2.0809737471026502</v>
      </c>
      <c r="Q606">
        <v>0.62711864406779605</v>
      </c>
      <c r="R606">
        <v>0.37288135593220301</v>
      </c>
      <c r="S606">
        <f t="shared" si="9"/>
        <v>-4.9215878155216629E-2</v>
      </c>
    </row>
    <row r="607" spans="1:19" x14ac:dyDescent="0.2">
      <c r="A607" t="s">
        <v>1211</v>
      </c>
      <c r="B607" t="s">
        <v>1212</v>
      </c>
      <c r="C607">
        <v>154</v>
      </c>
      <c r="D607">
        <v>140</v>
      </c>
      <c r="E607">
        <v>177</v>
      </c>
      <c r="F607">
        <v>18</v>
      </c>
      <c r="G607">
        <v>3.8865547137303301E-2</v>
      </c>
      <c r="H607">
        <v>-0.43380546425305999</v>
      </c>
      <c r="I607">
        <v>-1.8164453886951499</v>
      </c>
      <c r="J607">
        <v>374</v>
      </c>
      <c r="K607">
        <v>471</v>
      </c>
      <c r="L607">
        <v>300</v>
      </c>
      <c r="M607">
        <v>34</v>
      </c>
      <c r="N607">
        <v>0.17737740835013699</v>
      </c>
      <c r="O607">
        <v>-0.68783912462520802</v>
      </c>
      <c r="P607">
        <v>-2.05161835375011</v>
      </c>
      <c r="Q607">
        <v>0.50847457627118597</v>
      </c>
      <c r="R607">
        <v>0.37288135593220301</v>
      </c>
      <c r="S607">
        <f t="shared" si="9"/>
        <v>-7.2607097904222317E-2</v>
      </c>
    </row>
    <row r="608" spans="1:19" x14ac:dyDescent="0.2">
      <c r="A608" t="s">
        <v>1213</v>
      </c>
      <c r="B608" t="s">
        <v>1214</v>
      </c>
      <c r="C608">
        <v>50</v>
      </c>
      <c r="D608">
        <v>76</v>
      </c>
      <c r="E608">
        <v>42</v>
      </c>
      <c r="F608">
        <v>3</v>
      </c>
      <c r="G608">
        <v>0.26210182024030099</v>
      </c>
      <c r="H608">
        <v>-0.56997872371652103</v>
      </c>
      <c r="I608">
        <v>-2.1060459225783501</v>
      </c>
      <c r="J608">
        <v>118</v>
      </c>
      <c r="K608">
        <v>124</v>
      </c>
      <c r="L608">
        <v>44</v>
      </c>
      <c r="M608">
        <v>11</v>
      </c>
      <c r="N608">
        <v>9.8767781277831396E-2</v>
      </c>
      <c r="O608">
        <v>-1.02051810796432</v>
      </c>
      <c r="P608">
        <v>-2.0407149907397901</v>
      </c>
      <c r="Q608">
        <v>0.55932203389830504</v>
      </c>
      <c r="R608">
        <v>0.40677966101694901</v>
      </c>
      <c r="S608">
        <f t="shared" si="9"/>
        <v>-0.15320661726027729</v>
      </c>
    </row>
    <row r="609" spans="1:19" x14ac:dyDescent="0.2">
      <c r="A609" t="s">
        <v>1215</v>
      </c>
      <c r="B609" t="s">
        <v>1216</v>
      </c>
      <c r="C609">
        <v>154</v>
      </c>
      <c r="D609">
        <v>98</v>
      </c>
      <c r="E609">
        <v>96</v>
      </c>
      <c r="F609">
        <v>58</v>
      </c>
      <c r="G609">
        <v>-0.11603641284843901</v>
      </c>
      <c r="H609">
        <v>-0.69950749757529795</v>
      </c>
      <c r="I609">
        <v>-1.3082899002355199</v>
      </c>
      <c r="J609">
        <v>316</v>
      </c>
      <c r="K609">
        <v>318</v>
      </c>
      <c r="L609">
        <v>205</v>
      </c>
      <c r="M609">
        <v>83</v>
      </c>
      <c r="N609">
        <v>7.9968140787750594E-2</v>
      </c>
      <c r="O609">
        <v>-0.78002199870703903</v>
      </c>
      <c r="P609">
        <v>-1.5908346588342199</v>
      </c>
      <c r="Q609">
        <v>0.49152542372881303</v>
      </c>
      <c r="R609">
        <v>0.27118644067796599</v>
      </c>
      <c r="S609">
        <f t="shared" si="9"/>
        <v>0.19718862348429417</v>
      </c>
    </row>
    <row r="610" spans="1:19" x14ac:dyDescent="0.2">
      <c r="A610" t="s">
        <v>1217</v>
      </c>
      <c r="B610" t="s">
        <v>1218</v>
      </c>
      <c r="C610">
        <v>116</v>
      </c>
      <c r="D610">
        <v>132</v>
      </c>
      <c r="E610">
        <v>137</v>
      </c>
      <c r="F610">
        <v>12</v>
      </c>
      <c r="G610">
        <v>0.136374174274459</v>
      </c>
      <c r="H610">
        <v>-0.42199543184891503</v>
      </c>
      <c r="I610">
        <v>-1.8694739161412901</v>
      </c>
      <c r="J610">
        <v>264</v>
      </c>
      <c r="K610">
        <v>433</v>
      </c>
      <c r="L610">
        <v>203</v>
      </c>
      <c r="M610">
        <v>33</v>
      </c>
      <c r="N610">
        <v>0.29211207290525598</v>
      </c>
      <c r="O610">
        <v>-0.70619666610100795</v>
      </c>
      <c r="P610">
        <v>-1.91331565558383</v>
      </c>
      <c r="Q610">
        <v>0.44067796610169402</v>
      </c>
      <c r="R610">
        <v>0.28813559322033899</v>
      </c>
      <c r="S610">
        <f t="shared" si="9"/>
        <v>-5.0905934574386101E-2</v>
      </c>
    </row>
    <row r="611" spans="1:19" x14ac:dyDescent="0.2">
      <c r="A611" t="s">
        <v>1219</v>
      </c>
      <c r="B611" t="s">
        <v>1220</v>
      </c>
      <c r="C611">
        <v>36</v>
      </c>
      <c r="D611">
        <v>27</v>
      </c>
      <c r="E611">
        <v>37</v>
      </c>
      <c r="F611">
        <v>7</v>
      </c>
      <c r="G611">
        <v>-4.4680504312771499E-2</v>
      </c>
      <c r="H611">
        <v>-0.48235878647869501</v>
      </c>
      <c r="I611">
        <v>-1.5954016337150201</v>
      </c>
      <c r="J611">
        <v>124</v>
      </c>
      <c r="K611">
        <v>77</v>
      </c>
      <c r="L611">
        <v>41</v>
      </c>
      <c r="M611">
        <v>8</v>
      </c>
      <c r="N611">
        <v>-0.12970285656803099</v>
      </c>
      <c r="O611">
        <v>-1.07272660558689</v>
      </c>
      <c r="P611">
        <v>-2.2005573667621801</v>
      </c>
      <c r="Q611">
        <v>0.61016949152542299</v>
      </c>
      <c r="R611">
        <v>0.338983050847457</v>
      </c>
      <c r="S611">
        <f t="shared" si="9"/>
        <v>-4.8700496630960925E-2</v>
      </c>
    </row>
    <row r="612" spans="1:19" x14ac:dyDescent="0.2">
      <c r="A612" t="s">
        <v>1221</v>
      </c>
      <c r="B612" t="s">
        <v>1222</v>
      </c>
      <c r="C612">
        <v>134</v>
      </c>
      <c r="D612">
        <v>160</v>
      </c>
      <c r="E612">
        <v>83</v>
      </c>
      <c r="F612">
        <v>15</v>
      </c>
      <c r="G612">
        <v>0.15727341658664501</v>
      </c>
      <c r="H612">
        <v>-0.70228471576713702</v>
      </c>
      <c r="I612">
        <v>-1.8352107122711201</v>
      </c>
      <c r="J612">
        <v>272</v>
      </c>
      <c r="K612">
        <v>263</v>
      </c>
      <c r="L612">
        <v>137</v>
      </c>
      <c r="M612">
        <v>29</v>
      </c>
      <c r="N612">
        <v>6.2614947877281002E-2</v>
      </c>
      <c r="O612">
        <v>-0.88993711402218201</v>
      </c>
      <c r="P612">
        <v>-1.9823965747271299</v>
      </c>
      <c r="Q612">
        <v>0.44067796610169402</v>
      </c>
      <c r="R612">
        <v>0.305084745762711</v>
      </c>
      <c r="S612">
        <f t="shared" si="9"/>
        <v>-5.9503011564897117E-2</v>
      </c>
    </row>
    <row r="613" spans="1:19" x14ac:dyDescent="0.2">
      <c r="A613" t="s">
        <v>1223</v>
      </c>
      <c r="B613" t="s">
        <v>1224</v>
      </c>
      <c r="C613">
        <v>452</v>
      </c>
      <c r="D613">
        <v>409</v>
      </c>
      <c r="E613">
        <v>248</v>
      </c>
      <c r="F613">
        <v>34</v>
      </c>
      <c r="G613">
        <v>3.6843105491488101E-2</v>
      </c>
      <c r="H613">
        <v>-0.754944763763569</v>
      </c>
      <c r="I613">
        <v>-2.0078566907311202</v>
      </c>
      <c r="J613">
        <v>685</v>
      </c>
      <c r="K613">
        <v>919</v>
      </c>
      <c r="L613">
        <v>431</v>
      </c>
      <c r="M613">
        <v>84</v>
      </c>
      <c r="N613">
        <v>0.20485304331540699</v>
      </c>
      <c r="O613">
        <v>-0.79330207847608403</v>
      </c>
      <c r="P613">
        <v>-1.9216369540224301</v>
      </c>
      <c r="Q613">
        <v>0.45762711864406702</v>
      </c>
      <c r="R613">
        <v>0.38983050847457601</v>
      </c>
      <c r="S613">
        <f t="shared" si="9"/>
        <v>-9.3039042905228644E-2</v>
      </c>
    </row>
    <row r="614" spans="1:19" x14ac:dyDescent="0.2">
      <c r="A614" t="s">
        <v>1225</v>
      </c>
      <c r="B614" t="s">
        <v>1226</v>
      </c>
      <c r="C614">
        <v>132</v>
      </c>
      <c r="D614">
        <v>147</v>
      </c>
      <c r="E614">
        <v>152</v>
      </c>
      <c r="F614">
        <v>14</v>
      </c>
      <c r="G614">
        <v>0.12700163583785401</v>
      </c>
      <c r="H614">
        <v>-0.43298835303948002</v>
      </c>
      <c r="I614">
        <v>-1.85864306848961</v>
      </c>
      <c r="J614">
        <v>214</v>
      </c>
      <c r="K614">
        <v>377</v>
      </c>
      <c r="L614">
        <v>181</v>
      </c>
      <c r="M614">
        <v>40</v>
      </c>
      <c r="N614">
        <v>0.32315568027832298</v>
      </c>
      <c r="O614">
        <v>-0.66482397562439599</v>
      </c>
      <c r="P614">
        <v>-1.73857945061312</v>
      </c>
      <c r="Q614">
        <v>0.47457627118644002</v>
      </c>
      <c r="R614">
        <v>0.22033898305084701</v>
      </c>
      <c r="S614">
        <f t="shared" si="9"/>
        <v>-1.0434190743134203E-3</v>
      </c>
    </row>
    <row r="615" spans="1:19" x14ac:dyDescent="0.2">
      <c r="A615" t="s">
        <v>1227</v>
      </c>
      <c r="B615" t="s">
        <v>1228</v>
      </c>
      <c r="C615">
        <v>196</v>
      </c>
      <c r="D615">
        <v>146</v>
      </c>
      <c r="E615">
        <v>124</v>
      </c>
      <c r="F615">
        <v>12</v>
      </c>
      <c r="G615">
        <v>-4.7644983276510497E-2</v>
      </c>
      <c r="H615">
        <v>-0.69309239597264405</v>
      </c>
      <c r="I615">
        <v>-2.0972719982708501</v>
      </c>
      <c r="J615">
        <v>344</v>
      </c>
      <c r="K615">
        <v>385</v>
      </c>
      <c r="L615">
        <v>174</v>
      </c>
      <c r="M615">
        <v>25</v>
      </c>
      <c r="N615">
        <v>0.126130390358692</v>
      </c>
      <c r="O615">
        <v>-0.88809797143332003</v>
      </c>
      <c r="P615">
        <v>-2.1488441024913798</v>
      </c>
      <c r="Q615">
        <v>0.677966101694915</v>
      </c>
      <c r="R615">
        <v>0.25423728813559299</v>
      </c>
      <c r="S615">
        <f t="shared" si="9"/>
        <v>-0.17959913297826016</v>
      </c>
    </row>
    <row r="616" spans="1:19" x14ac:dyDescent="0.2">
      <c r="A616" t="s">
        <v>1229</v>
      </c>
      <c r="B616" t="s">
        <v>1230</v>
      </c>
      <c r="C616">
        <v>139</v>
      </c>
      <c r="D616">
        <v>103</v>
      </c>
      <c r="E616">
        <v>52</v>
      </c>
      <c r="F616">
        <v>8</v>
      </c>
      <c r="G616">
        <v>-4.9919343253394401E-2</v>
      </c>
      <c r="H616">
        <v>-0.92126946639769902</v>
      </c>
      <c r="I616">
        <v>-2.12412198622415</v>
      </c>
      <c r="J616">
        <v>188</v>
      </c>
      <c r="K616">
        <v>166</v>
      </c>
      <c r="L616">
        <v>96</v>
      </c>
      <c r="M616">
        <v>16</v>
      </c>
      <c r="N616">
        <v>2.3178342198096901E-2</v>
      </c>
      <c r="O616">
        <v>-0.88397539336850095</v>
      </c>
      <c r="P616">
        <v>-2.0802635351996401</v>
      </c>
      <c r="Q616">
        <v>0.66101694915254205</v>
      </c>
      <c r="R616">
        <v>0.25423728813559299</v>
      </c>
      <c r="S616">
        <f t="shared" si="9"/>
        <v>-0.16899804341258567</v>
      </c>
    </row>
    <row r="617" spans="1:19" x14ac:dyDescent="0.2">
      <c r="A617" t="s">
        <v>1231</v>
      </c>
      <c r="B617" t="s">
        <v>1232</v>
      </c>
      <c r="C617">
        <v>27</v>
      </c>
      <c r="D617">
        <v>19</v>
      </c>
      <c r="E617">
        <v>31</v>
      </c>
      <c r="F617">
        <v>1</v>
      </c>
      <c r="G617">
        <v>-7.2351930910629803E-2</v>
      </c>
      <c r="H617">
        <v>-0.43426008010311801</v>
      </c>
      <c r="I617">
        <v>-2.31556093712098</v>
      </c>
      <c r="J617">
        <v>220</v>
      </c>
      <c r="K617">
        <v>295</v>
      </c>
      <c r="L617">
        <v>96</v>
      </c>
      <c r="M617">
        <v>22</v>
      </c>
      <c r="N617">
        <v>0.20462743857767801</v>
      </c>
      <c r="O617">
        <v>-0.95224022492702798</v>
      </c>
      <c r="P617">
        <v>-2.01022566859189</v>
      </c>
      <c r="Q617">
        <v>0.47457627118644002</v>
      </c>
      <c r="R617">
        <v>0.27118644067796599</v>
      </c>
      <c r="S617">
        <f t="shared" si="9"/>
        <v>-0.20547187718755588</v>
      </c>
    </row>
    <row r="618" spans="1:19" x14ac:dyDescent="0.2">
      <c r="A618" t="s">
        <v>1233</v>
      </c>
      <c r="B618" t="s">
        <v>1234</v>
      </c>
      <c r="C618">
        <v>151</v>
      </c>
      <c r="D618">
        <v>126</v>
      </c>
      <c r="E618">
        <v>83</v>
      </c>
      <c r="F618">
        <v>12</v>
      </c>
      <c r="G618">
        <v>1.65183011992185E-3</v>
      </c>
      <c r="H618">
        <v>-0.75415686469549903</v>
      </c>
      <c r="I618">
        <v>-1.9839928742075399</v>
      </c>
      <c r="J618">
        <v>264</v>
      </c>
      <c r="K618">
        <v>269</v>
      </c>
      <c r="L618">
        <v>141</v>
      </c>
      <c r="M618">
        <v>25</v>
      </c>
      <c r="N618">
        <v>8.5376456554298596E-2</v>
      </c>
      <c r="O618">
        <v>-0.86447359135884105</v>
      </c>
      <c r="P618">
        <v>-2.0338895867896798</v>
      </c>
      <c r="Q618">
        <v>0.61016949152542299</v>
      </c>
      <c r="R618">
        <v>0.25423728813559299</v>
      </c>
      <c r="S618">
        <f t="shared" si="9"/>
        <v>-0.11618285845531259</v>
      </c>
    </row>
    <row r="619" spans="1:19" x14ac:dyDescent="0.2">
      <c r="A619" t="s">
        <v>1235</v>
      </c>
      <c r="B619" t="s">
        <v>1236</v>
      </c>
      <c r="C619">
        <v>17</v>
      </c>
      <c r="D619">
        <v>78</v>
      </c>
      <c r="E619">
        <v>50</v>
      </c>
      <c r="F619">
        <v>2</v>
      </c>
      <c r="G619">
        <v>0.741903913607734</v>
      </c>
      <c r="H619">
        <v>-2.5736926820658701E-2</v>
      </c>
      <c r="I619">
        <v>-1.8136160986762899</v>
      </c>
      <c r="J619">
        <v>86</v>
      </c>
      <c r="K619">
        <v>131</v>
      </c>
      <c r="L619">
        <v>61</v>
      </c>
      <c r="M619">
        <v>8</v>
      </c>
      <c r="N619">
        <v>0.26000094783391797</v>
      </c>
      <c r="O619">
        <v>-0.74125739337719099</v>
      </c>
      <c r="P619">
        <v>-2.0416341328435101</v>
      </c>
      <c r="Q619">
        <v>0.55932203389830504</v>
      </c>
      <c r="R619">
        <v>0.25423728813559299</v>
      </c>
      <c r="S619">
        <f t="shared" si="9"/>
        <v>-6.9120561693395699E-2</v>
      </c>
    </row>
    <row r="620" spans="1:19" x14ac:dyDescent="0.2">
      <c r="A620" t="s">
        <v>1237</v>
      </c>
      <c r="B620" t="s">
        <v>1238</v>
      </c>
      <c r="C620">
        <v>90</v>
      </c>
      <c r="D620">
        <v>113</v>
      </c>
      <c r="E620">
        <v>63</v>
      </c>
      <c r="F620">
        <v>13</v>
      </c>
      <c r="G620">
        <v>0.179094166339623</v>
      </c>
      <c r="H620">
        <v>-0.64915996976414603</v>
      </c>
      <c r="I620">
        <v>-1.72449633009448</v>
      </c>
      <c r="J620">
        <v>134</v>
      </c>
      <c r="K620">
        <v>120</v>
      </c>
      <c r="L620">
        <v>90</v>
      </c>
      <c r="M620">
        <v>17</v>
      </c>
      <c r="N620">
        <v>2.93045511045389E-2</v>
      </c>
      <c r="O620">
        <v>-0.76495106606987295</v>
      </c>
      <c r="P620">
        <v>-1.90688154557842</v>
      </c>
      <c r="Q620">
        <v>0.42372881355932202</v>
      </c>
      <c r="R620">
        <v>0.186440677966101</v>
      </c>
      <c r="S620">
        <f t="shared" si="9"/>
        <v>-7.3757840578037486E-3</v>
      </c>
    </row>
    <row r="621" spans="1:19" x14ac:dyDescent="0.2">
      <c r="A621" t="s">
        <v>1239</v>
      </c>
      <c r="B621" t="s">
        <v>1240</v>
      </c>
      <c r="C621">
        <v>50</v>
      </c>
      <c r="D621">
        <v>20</v>
      </c>
      <c r="E621">
        <v>29</v>
      </c>
      <c r="F621">
        <v>2</v>
      </c>
      <c r="G621">
        <v>-0.31768177637650902</v>
      </c>
      <c r="H621">
        <v>-0.73083001621546595</v>
      </c>
      <c r="I621">
        <v>-2.2821371816340301</v>
      </c>
      <c r="J621">
        <v>89</v>
      </c>
      <c r="K621">
        <v>60</v>
      </c>
      <c r="L621">
        <v>61</v>
      </c>
      <c r="M621">
        <v>3</v>
      </c>
      <c r="N621">
        <v>-9.4010652839547404E-2</v>
      </c>
      <c r="O621">
        <v>-0.756148948778536</v>
      </c>
      <c r="P621">
        <v>-2.4824944205171402</v>
      </c>
      <c r="Q621">
        <v>0.62711864406779605</v>
      </c>
      <c r="R621">
        <v>0.22033898305084701</v>
      </c>
      <c r="S621">
        <f t="shared" si="9"/>
        <v>-0.32215719212134808</v>
      </c>
    </row>
    <row r="622" spans="1:19" x14ac:dyDescent="0.2">
      <c r="A622" t="s">
        <v>1241</v>
      </c>
      <c r="B622" t="s">
        <v>1242</v>
      </c>
      <c r="C622">
        <v>132</v>
      </c>
      <c r="D622">
        <v>158</v>
      </c>
      <c r="E622">
        <v>138</v>
      </c>
      <c r="F622">
        <v>20</v>
      </c>
      <c r="G622">
        <v>0.158341388044101</v>
      </c>
      <c r="H622">
        <v>-0.474952854583017</v>
      </c>
      <c r="I622">
        <v>-1.7037411085038601</v>
      </c>
      <c r="J622">
        <v>219</v>
      </c>
      <c r="K622">
        <v>241</v>
      </c>
      <c r="L622">
        <v>116</v>
      </c>
      <c r="M622">
        <v>34</v>
      </c>
      <c r="N622">
        <v>0.118801031156471</v>
      </c>
      <c r="O622">
        <v>-0.86807490275759003</v>
      </c>
      <c r="P622">
        <v>-1.81919086638975</v>
      </c>
      <c r="Q622">
        <v>0.45762711864406702</v>
      </c>
      <c r="R622">
        <v>0.20338983050847401</v>
      </c>
      <c r="S622">
        <f t="shared" si="9"/>
        <v>2.2065500941539237E-2</v>
      </c>
    </row>
    <row r="623" spans="1:19" x14ac:dyDescent="0.2">
      <c r="A623" t="s">
        <v>1243</v>
      </c>
      <c r="B623" t="s">
        <v>1244</v>
      </c>
      <c r="C623">
        <v>50</v>
      </c>
      <c r="D623">
        <v>53</v>
      </c>
      <c r="E623">
        <v>25</v>
      </c>
      <c r="F623">
        <v>10</v>
      </c>
      <c r="G623">
        <v>0.105564097560298</v>
      </c>
      <c r="H623">
        <v>-0.79528800544238398</v>
      </c>
      <c r="I623">
        <v>-1.58316717729801</v>
      </c>
      <c r="J623">
        <v>78</v>
      </c>
      <c r="K623">
        <v>117</v>
      </c>
      <c r="L623">
        <v>119</v>
      </c>
      <c r="M623">
        <v>10</v>
      </c>
      <c r="N623">
        <v>0.253319362477403</v>
      </c>
      <c r="O623">
        <v>-0.40863641844234</v>
      </c>
      <c r="P623">
        <v>-1.9023202712823699</v>
      </c>
      <c r="Q623">
        <v>0.49152542372881303</v>
      </c>
      <c r="R623">
        <v>0.27118644067796599</v>
      </c>
      <c r="S623">
        <f t="shared" si="9"/>
        <v>3.4601265881481949E-2</v>
      </c>
    </row>
    <row r="624" spans="1:19" x14ac:dyDescent="0.2">
      <c r="A624" t="s">
        <v>1245</v>
      </c>
      <c r="B624" t="s">
        <v>1246</v>
      </c>
      <c r="C624">
        <v>22</v>
      </c>
      <c r="D624">
        <v>34</v>
      </c>
      <c r="E624">
        <v>19</v>
      </c>
      <c r="F624">
        <v>1</v>
      </c>
      <c r="G624">
        <v>0.269314468515577</v>
      </c>
      <c r="H624">
        <v>-0.55792708964778004</v>
      </c>
      <c r="I624">
        <v>-2.2266198537842001</v>
      </c>
      <c r="J624">
        <v>53</v>
      </c>
      <c r="K624">
        <v>61</v>
      </c>
      <c r="L624">
        <v>32</v>
      </c>
      <c r="M624">
        <v>4</v>
      </c>
      <c r="N624">
        <v>0.138282068831699</v>
      </c>
      <c r="O624">
        <v>-0.81121466842527301</v>
      </c>
      <c r="P624">
        <v>-2.13244154686471</v>
      </c>
      <c r="Q624">
        <v>0.44067796610169402</v>
      </c>
      <c r="R624">
        <v>0.13559322033898299</v>
      </c>
      <c r="S624">
        <f t="shared" si="9"/>
        <v>-0.21251349365994726</v>
      </c>
    </row>
    <row r="625" spans="1:19" x14ac:dyDescent="0.2">
      <c r="A625" t="s">
        <v>1247</v>
      </c>
      <c r="B625" t="s">
        <v>1248</v>
      </c>
      <c r="C625">
        <v>267</v>
      </c>
      <c r="D625">
        <v>186</v>
      </c>
      <c r="E625">
        <v>184</v>
      </c>
      <c r="F625">
        <v>37</v>
      </c>
      <c r="G625">
        <v>-7.6740084851130402E-2</v>
      </c>
      <c r="H625">
        <v>-0.65595144813344197</v>
      </c>
      <c r="I625">
        <v>-1.7425067102595699</v>
      </c>
      <c r="J625">
        <v>431</v>
      </c>
      <c r="K625">
        <v>458</v>
      </c>
      <c r="L625">
        <v>232</v>
      </c>
      <c r="M625">
        <v>71</v>
      </c>
      <c r="N625">
        <v>0.103616311264859</v>
      </c>
      <c r="O625">
        <v>-0.86107806241422202</v>
      </c>
      <c r="P625">
        <v>-1.7934445900335401</v>
      </c>
      <c r="Q625">
        <v>0.54237288135593198</v>
      </c>
      <c r="R625">
        <v>0.13559322033898299</v>
      </c>
      <c r="S625">
        <f t="shared" si="9"/>
        <v>1.7772852439282835E-2</v>
      </c>
    </row>
    <row r="626" spans="1:19" x14ac:dyDescent="0.2">
      <c r="A626" t="s">
        <v>1249</v>
      </c>
      <c r="B626" t="s">
        <v>1250</v>
      </c>
      <c r="C626">
        <v>161</v>
      </c>
      <c r="D626">
        <v>194</v>
      </c>
      <c r="E626">
        <v>136</v>
      </c>
      <c r="F626">
        <v>19</v>
      </c>
      <c r="G626">
        <v>0.161234086193904</v>
      </c>
      <c r="H626">
        <v>-0.56754497744003496</v>
      </c>
      <c r="I626">
        <v>-1.81226944804101</v>
      </c>
      <c r="J626">
        <v>384</v>
      </c>
      <c r="K626">
        <v>345</v>
      </c>
      <c r="L626">
        <v>286</v>
      </c>
      <c r="M626">
        <v>44</v>
      </c>
      <c r="N626">
        <v>3.0715974127465E-2</v>
      </c>
      <c r="O626">
        <v>-0.72005396838287805</v>
      </c>
      <c r="P626">
        <v>-1.95110421647323</v>
      </c>
      <c r="Q626">
        <v>0.54237288135593198</v>
      </c>
      <c r="R626">
        <v>0.13559322033898299</v>
      </c>
      <c r="S626">
        <f t="shared" si="9"/>
        <v>-4.4516937115296251E-2</v>
      </c>
    </row>
    <row r="627" spans="1:19" x14ac:dyDescent="0.2">
      <c r="A627" t="s">
        <v>1251</v>
      </c>
      <c r="B627" t="s">
        <v>1252</v>
      </c>
      <c r="C627">
        <v>74</v>
      </c>
      <c r="D627">
        <v>62</v>
      </c>
      <c r="E627">
        <v>97</v>
      </c>
      <c r="F627">
        <v>18</v>
      </c>
      <c r="G627">
        <v>3.4182020628061699E-3</v>
      </c>
      <c r="H627">
        <v>-0.37671799524313498</v>
      </c>
      <c r="I627">
        <v>-1.49815638758966</v>
      </c>
      <c r="J627">
        <v>149</v>
      </c>
      <c r="K627">
        <v>154</v>
      </c>
      <c r="L627">
        <v>56</v>
      </c>
      <c r="M627">
        <v>23</v>
      </c>
      <c r="N627">
        <v>9.1562555845910804E-2</v>
      </c>
      <c r="O627">
        <v>-1.0170870185504599</v>
      </c>
      <c r="P627">
        <v>-1.8216841009865701</v>
      </c>
      <c r="Q627">
        <v>0.50847457627118597</v>
      </c>
      <c r="R627">
        <v>0.13559322033898299</v>
      </c>
      <c r="S627">
        <f t="shared" si="9"/>
        <v>8.0685825182274712E-2</v>
      </c>
    </row>
    <row r="628" spans="1:19" x14ac:dyDescent="0.2">
      <c r="A628" t="s">
        <v>1253</v>
      </c>
      <c r="B628" t="s">
        <v>1254</v>
      </c>
      <c r="C628">
        <v>119</v>
      </c>
      <c r="D628">
        <v>147</v>
      </c>
      <c r="E628">
        <v>129</v>
      </c>
      <c r="F628">
        <v>7</v>
      </c>
      <c r="G628">
        <v>0.17202860565117301</v>
      </c>
      <c r="H628">
        <v>-0.45921526087168502</v>
      </c>
      <c r="I628">
        <v>-2.1146460943402698</v>
      </c>
      <c r="J628">
        <v>276</v>
      </c>
      <c r="K628">
        <v>506</v>
      </c>
      <c r="L628">
        <v>204</v>
      </c>
      <c r="M628">
        <v>37</v>
      </c>
      <c r="N628">
        <v>0.34046953819630299</v>
      </c>
      <c r="O628">
        <v>-0.72336769178370897</v>
      </c>
      <c r="P628">
        <v>-1.8829330265901101</v>
      </c>
      <c r="Q628">
        <v>0.49152542372881303</v>
      </c>
      <c r="R628">
        <v>0.305084745762711</v>
      </c>
      <c r="S628">
        <f t="shared" si="9"/>
        <v>-0.11348266777540524</v>
      </c>
    </row>
    <row r="629" spans="1:19" x14ac:dyDescent="0.2">
      <c r="A629" t="s">
        <v>1255</v>
      </c>
      <c r="B629" t="s">
        <v>1256</v>
      </c>
      <c r="C629">
        <v>88</v>
      </c>
      <c r="D629">
        <v>53</v>
      </c>
      <c r="E629">
        <v>81</v>
      </c>
      <c r="F629">
        <v>7</v>
      </c>
      <c r="G629">
        <v>-0.13994857025385099</v>
      </c>
      <c r="H629">
        <v>-0.530255663049922</v>
      </c>
      <c r="I629">
        <v>-1.9835818050979099</v>
      </c>
      <c r="J629">
        <v>195</v>
      </c>
      <c r="K629">
        <v>205</v>
      </c>
      <c r="L629">
        <v>94</v>
      </c>
      <c r="M629">
        <v>6</v>
      </c>
      <c r="N629">
        <v>9.8947353114958003E-2</v>
      </c>
      <c r="O629">
        <v>-0.90899553490720897</v>
      </c>
      <c r="P629">
        <v>-2.52210902957076</v>
      </c>
      <c r="Q629">
        <v>0.40677966101694901</v>
      </c>
      <c r="R629">
        <v>0.305084745762711</v>
      </c>
      <c r="S629">
        <f t="shared" si="9"/>
        <v>-0.2466550336828508</v>
      </c>
    </row>
    <row r="630" spans="1:19" x14ac:dyDescent="0.2">
      <c r="A630" t="s">
        <v>1257</v>
      </c>
      <c r="B630" t="s">
        <v>1258</v>
      </c>
      <c r="C630">
        <v>340</v>
      </c>
      <c r="D630">
        <v>457</v>
      </c>
      <c r="E630">
        <v>334</v>
      </c>
      <c r="F630">
        <v>47</v>
      </c>
      <c r="G630">
        <v>0.208695515323123</v>
      </c>
      <c r="H630">
        <v>-0.50199046000909398</v>
      </c>
      <c r="I630">
        <v>-1.74357823206853</v>
      </c>
      <c r="J630">
        <v>601</v>
      </c>
      <c r="K630">
        <v>1038</v>
      </c>
      <c r="L630">
        <v>756</v>
      </c>
      <c r="M630">
        <v>127</v>
      </c>
      <c r="N630">
        <v>0.31455098493142097</v>
      </c>
      <c r="O630">
        <v>-0.49244145364592301</v>
      </c>
      <c r="P630">
        <v>-1.6852964196386699</v>
      </c>
      <c r="Q630">
        <v>0.45762711864406702</v>
      </c>
      <c r="R630">
        <v>0.27118644067796599</v>
      </c>
      <c r="S630">
        <f t="shared" si="9"/>
        <v>4.6391711163549343E-2</v>
      </c>
    </row>
    <row r="631" spans="1:19" x14ac:dyDescent="0.2">
      <c r="A631" t="s">
        <v>1259</v>
      </c>
      <c r="B631" t="s">
        <v>1260</v>
      </c>
      <c r="C631">
        <v>10</v>
      </c>
      <c r="D631">
        <v>13</v>
      </c>
      <c r="E631">
        <v>15</v>
      </c>
      <c r="F631">
        <v>0</v>
      </c>
      <c r="G631">
        <v>0.194201584602365</v>
      </c>
      <c r="H631">
        <v>-0.31816675072272199</v>
      </c>
      <c r="I631" t="e">
        <f>-inf</f>
        <v>#NAME?</v>
      </c>
      <c r="J631">
        <v>40</v>
      </c>
      <c r="K631">
        <v>42</v>
      </c>
      <c r="L631">
        <v>25</v>
      </c>
      <c r="M631">
        <v>1</v>
      </c>
      <c r="N631">
        <v>9.8417402491659894E-2</v>
      </c>
      <c r="O631">
        <v>-0.79620875980031502</v>
      </c>
      <c r="P631">
        <v>-2.6122856599198498</v>
      </c>
      <c r="Q631">
        <v>0.54237288135593198</v>
      </c>
      <c r="R631">
        <v>0.22033898305084701</v>
      </c>
      <c r="S631" t="e">
        <f t="shared" si="9"/>
        <v>#NAME?</v>
      </c>
    </row>
    <row r="632" spans="1:19" x14ac:dyDescent="0.2">
      <c r="A632" t="s">
        <v>1261</v>
      </c>
      <c r="B632" t="s">
        <v>1262</v>
      </c>
      <c r="C632">
        <v>21</v>
      </c>
      <c r="D632">
        <v>17</v>
      </c>
      <c r="E632">
        <v>17</v>
      </c>
      <c r="F632">
        <v>2</v>
      </c>
      <c r="G632">
        <v>-1.15121410601168E-2</v>
      </c>
      <c r="H632">
        <v>-0.58602838313404804</v>
      </c>
      <c r="I632">
        <v>-1.90538647203193</v>
      </c>
      <c r="J632">
        <v>158</v>
      </c>
      <c r="K632">
        <v>127</v>
      </c>
      <c r="L632">
        <v>34</v>
      </c>
      <c r="M632">
        <v>17</v>
      </c>
      <c r="N632">
        <v>-1.7625262576743898E-2</v>
      </c>
      <c r="O632">
        <v>-1.2592669470565501</v>
      </c>
      <c r="P632">
        <v>-1.9784338341680401</v>
      </c>
      <c r="Q632">
        <v>0.40677966101694901</v>
      </c>
      <c r="R632">
        <v>0.28813559322033899</v>
      </c>
      <c r="S632">
        <f t="shared" si="9"/>
        <v>-7.8680568438312323E-2</v>
      </c>
    </row>
    <row r="633" spans="1:19" x14ac:dyDescent="0.2">
      <c r="A633" t="s">
        <v>1263</v>
      </c>
      <c r="B633" t="s">
        <v>1264</v>
      </c>
      <c r="C633">
        <v>172</v>
      </c>
      <c r="D633">
        <v>124</v>
      </c>
      <c r="E633">
        <v>133</v>
      </c>
      <c r="F633">
        <v>8</v>
      </c>
      <c r="G633">
        <v>-6.1848529449785299E-2</v>
      </c>
      <c r="H633">
        <v>-0.60593481571886598</v>
      </c>
      <c r="I633">
        <v>-2.2166356328775998</v>
      </c>
      <c r="J633">
        <v>294</v>
      </c>
      <c r="K633">
        <v>271</v>
      </c>
      <c r="L633">
        <v>117</v>
      </c>
      <c r="M633">
        <v>20</v>
      </c>
      <c r="N633">
        <v>4.1850063883970202E-2</v>
      </c>
      <c r="O633">
        <v>-0.99225024581038601</v>
      </c>
      <c r="P633">
        <v>-2.1775430033400598</v>
      </c>
      <c r="Q633">
        <v>0.44067796610169402</v>
      </c>
      <c r="R633">
        <v>0.22033898305084701</v>
      </c>
      <c r="S633">
        <f t="shared" si="9"/>
        <v>-0.22169811234609801</v>
      </c>
    </row>
    <row r="634" spans="1:19" x14ac:dyDescent="0.2">
      <c r="A634" t="s">
        <v>1265</v>
      </c>
      <c r="B634" t="s">
        <v>1266</v>
      </c>
      <c r="C634">
        <v>103</v>
      </c>
      <c r="D634">
        <v>120</v>
      </c>
      <c r="E634">
        <v>99</v>
      </c>
      <c r="F634">
        <v>13</v>
      </c>
      <c r="G634">
        <v>0.14660225363798099</v>
      </c>
      <c r="H634">
        <v>-0.51146003988602495</v>
      </c>
      <c r="I634">
        <v>-1.7830910453603299</v>
      </c>
      <c r="J634">
        <v>175</v>
      </c>
      <c r="K634">
        <v>197</v>
      </c>
      <c r="L634">
        <v>110</v>
      </c>
      <c r="M634">
        <v>14</v>
      </c>
      <c r="N634">
        <v>0.12865628089702</v>
      </c>
      <c r="O634">
        <v>-0.79373414067245895</v>
      </c>
      <c r="P634">
        <v>-2.10713568159994</v>
      </c>
      <c r="Q634">
        <v>0.42372881355932202</v>
      </c>
      <c r="R634">
        <v>0.23728813559322001</v>
      </c>
      <c r="S634">
        <f t="shared" si="9"/>
        <v>-7.7838236232042862E-2</v>
      </c>
    </row>
    <row r="635" spans="1:19" x14ac:dyDescent="0.2">
      <c r="A635" t="s">
        <v>1267</v>
      </c>
      <c r="B635" t="s">
        <v>1268</v>
      </c>
      <c r="C635">
        <v>96</v>
      </c>
      <c r="D635">
        <v>41</v>
      </c>
      <c r="E635">
        <v>11</v>
      </c>
      <c r="F635">
        <v>11</v>
      </c>
      <c r="G635">
        <v>-0.289229144024304</v>
      </c>
      <c r="H635">
        <v>-1.4351365576597399</v>
      </c>
      <c r="I635">
        <v>-1.8250757208433399</v>
      </c>
      <c r="J635">
        <v>86</v>
      </c>
      <c r="K635">
        <v>90</v>
      </c>
      <c r="L635">
        <v>67</v>
      </c>
      <c r="M635">
        <v>0</v>
      </c>
      <c r="N635">
        <v>9.6972161617478903E-2</v>
      </c>
      <c r="O635">
        <v>-0.70051242568713101</v>
      </c>
      <c r="P635" t="e">
        <f>-inf</f>
        <v>#NAME?</v>
      </c>
      <c r="Q635">
        <v>0.52542372881355903</v>
      </c>
      <c r="R635">
        <v>0.28813559322033899</v>
      </c>
      <c r="S635" t="e">
        <f t="shared" si="9"/>
        <v>#NAME?</v>
      </c>
    </row>
    <row r="636" spans="1:19" x14ac:dyDescent="0.2">
      <c r="A636" t="s">
        <v>1269</v>
      </c>
      <c r="B636" t="e">
        <f>-GNLYATWLYSYEAEKDDEDELDFPKGEKIHIIEDHDDWFSGRPAAGGAGLFPANYVSIIDM</f>
        <v>#NAME?</v>
      </c>
      <c r="C636">
        <v>213</v>
      </c>
      <c r="D636">
        <v>242</v>
      </c>
      <c r="E636">
        <v>159</v>
      </c>
      <c r="F636">
        <v>90</v>
      </c>
      <c r="G636">
        <v>0.135693994837221</v>
      </c>
      <c r="H636">
        <v>-0.62124048889668904</v>
      </c>
      <c r="I636">
        <v>-1.2583342669614099</v>
      </c>
      <c r="J636">
        <v>287</v>
      </c>
      <c r="K636">
        <v>310</v>
      </c>
      <c r="L636">
        <v>198</v>
      </c>
      <c r="M636">
        <v>161</v>
      </c>
      <c r="N636">
        <v>0.110707900522002</v>
      </c>
      <c r="O636">
        <v>-0.75330548361685101</v>
      </c>
      <c r="P636">
        <v>-1.26128168929403</v>
      </c>
      <c r="Q636">
        <v>0.50847457627118597</v>
      </c>
      <c r="R636">
        <v>0.305084745762711</v>
      </c>
      <c r="S636">
        <f t="shared" si="9"/>
        <v>0.29974503220640492</v>
      </c>
    </row>
    <row r="637" spans="1:19" x14ac:dyDescent="0.2">
      <c r="A637" t="s">
        <v>1270</v>
      </c>
      <c r="B637" t="s">
        <v>1271</v>
      </c>
      <c r="C637">
        <v>163</v>
      </c>
      <c r="D637">
        <v>162</v>
      </c>
      <c r="E637">
        <v>142</v>
      </c>
      <c r="F637">
        <v>16</v>
      </c>
      <c r="G637">
        <v>7.7585642434201504E-2</v>
      </c>
      <c r="H637">
        <v>-0.55415726979930502</v>
      </c>
      <c r="I637">
        <v>-1.89226479471003</v>
      </c>
      <c r="J637">
        <v>311</v>
      </c>
      <c r="K637">
        <v>309</v>
      </c>
      <c r="L637">
        <v>185</v>
      </c>
      <c r="M637">
        <v>41</v>
      </c>
      <c r="N637">
        <v>7.4426193819718905E-2</v>
      </c>
      <c r="O637">
        <v>-0.817677437768214</v>
      </c>
      <c r="P637">
        <v>-1.89020220089899</v>
      </c>
      <c r="Q637">
        <v>0.45762711864406702</v>
      </c>
      <c r="R637">
        <v>0.25423728813559299</v>
      </c>
      <c r="S637">
        <f t="shared" si="9"/>
        <v>-5.129597462395858E-2</v>
      </c>
    </row>
    <row r="638" spans="1:19" x14ac:dyDescent="0.2">
      <c r="A638" t="s">
        <v>1272</v>
      </c>
      <c r="B638" t="s">
        <v>1273</v>
      </c>
      <c r="C638">
        <v>149</v>
      </c>
      <c r="D638">
        <v>148</v>
      </c>
      <c r="E638">
        <v>84</v>
      </c>
      <c r="F638">
        <v>23</v>
      </c>
      <c r="G638">
        <v>7.7333679278211803E-2</v>
      </c>
      <c r="H638">
        <v>-0.74316499212879605</v>
      </c>
      <c r="I638">
        <v>-1.69565560535668</v>
      </c>
      <c r="J638">
        <v>326</v>
      </c>
      <c r="K638">
        <v>358</v>
      </c>
      <c r="L638">
        <v>174</v>
      </c>
      <c r="M638">
        <v>36</v>
      </c>
      <c r="N638">
        <v>0.117893529997657</v>
      </c>
      <c r="O638">
        <v>-0.864757128929729</v>
      </c>
      <c r="P638">
        <v>-1.9671407678925401</v>
      </c>
      <c r="Q638">
        <v>0.47457627118644002</v>
      </c>
      <c r="R638">
        <v>0.22033898305084701</v>
      </c>
      <c r="S638">
        <f t="shared" si="9"/>
        <v>-1.5176954387858755E-2</v>
      </c>
    </row>
    <row r="639" spans="1:19" x14ac:dyDescent="0.2">
      <c r="A639" t="s">
        <v>1274</v>
      </c>
      <c r="B639" t="e">
        <f>-MSLRVVAQWDFDPEADDENELSLPAGAEVEECAHVEEWFFFTPALGKTGMVPVPHVEIVDT</f>
        <v>#NAME?</v>
      </c>
      <c r="C639">
        <v>110</v>
      </c>
      <c r="D639">
        <v>146</v>
      </c>
      <c r="E639">
        <v>110</v>
      </c>
      <c r="F639">
        <v>13</v>
      </c>
      <c r="G639">
        <v>0.20321840292174001</v>
      </c>
      <c r="H639">
        <v>-0.49425800977840301</v>
      </c>
      <c r="I639">
        <v>-1.8116465058133799</v>
      </c>
      <c r="J639">
        <v>231</v>
      </c>
      <c r="K639">
        <v>266</v>
      </c>
      <c r="L639">
        <v>164</v>
      </c>
      <c r="M639">
        <v>24</v>
      </c>
      <c r="N639">
        <v>0.138497760160644</v>
      </c>
      <c r="O639">
        <v>-0.74085690898883605</v>
      </c>
      <c r="P639">
        <v>-1.9936264067724301</v>
      </c>
      <c r="Q639">
        <v>0.45762711864406702</v>
      </c>
      <c r="R639">
        <v>0.186440677966101</v>
      </c>
      <c r="S639">
        <f t="shared" si="9"/>
        <v>-5.571128176630543E-2</v>
      </c>
    </row>
    <row r="640" spans="1:19" x14ac:dyDescent="0.2">
      <c r="A640" t="s">
        <v>1275</v>
      </c>
      <c r="B640" t="s">
        <v>1276</v>
      </c>
      <c r="C640">
        <v>305</v>
      </c>
      <c r="D640">
        <v>256</v>
      </c>
      <c r="E640">
        <v>306</v>
      </c>
      <c r="F640">
        <v>33</v>
      </c>
      <c r="G640">
        <v>4.1983582605921296E-3</v>
      </c>
      <c r="H640">
        <v>-0.492836422643609</v>
      </c>
      <c r="I640">
        <v>-1.8499830724308901</v>
      </c>
      <c r="J640">
        <v>502</v>
      </c>
      <c r="K640">
        <v>546</v>
      </c>
      <c r="L640">
        <v>535</v>
      </c>
      <c r="M640">
        <v>97</v>
      </c>
      <c r="N640">
        <v>0.113717028981439</v>
      </c>
      <c r="O640">
        <v>-0.56443871226818099</v>
      </c>
      <c r="P640">
        <v>-1.72415765147066</v>
      </c>
      <c r="Q640">
        <v>0.45762711864406702</v>
      </c>
      <c r="R640">
        <v>0.25423728813559299</v>
      </c>
      <c r="S640">
        <f t="shared" si="9"/>
        <v>5.3115756955297716E-3</v>
      </c>
    </row>
    <row r="641" spans="1:19" x14ac:dyDescent="0.2">
      <c r="A641" t="s">
        <v>1277</v>
      </c>
      <c r="B641" t="e">
        <f>-EGLYARILYSYEAEGDDEDELTFPAGELLRIIAHHDDWFIGSPALGDPGLFPVNYVKRIDH</f>
        <v>#NAME?</v>
      </c>
      <c r="C641">
        <v>84</v>
      </c>
      <c r="D641">
        <v>70</v>
      </c>
      <c r="E641">
        <v>49</v>
      </c>
      <c r="F641">
        <v>2</v>
      </c>
      <c r="G641">
        <v>1.0769862479035499E-3</v>
      </c>
      <c r="H641">
        <v>-0.72834121581177103</v>
      </c>
      <c r="I641">
        <v>-2.5074464633598899</v>
      </c>
      <c r="J641">
        <v>89</v>
      </c>
      <c r="K641">
        <v>99</v>
      </c>
      <c r="L641">
        <v>73</v>
      </c>
      <c r="M641">
        <v>12</v>
      </c>
      <c r="N641">
        <v>0.123473291374358</v>
      </c>
      <c r="O641">
        <v>-0.67815592366884703</v>
      </c>
      <c r="P641">
        <v>-1.8804344291891799</v>
      </c>
      <c r="Q641">
        <v>0.59322033898305004</v>
      </c>
      <c r="R641">
        <v>0.305084745762711</v>
      </c>
      <c r="S641">
        <f t="shared" si="9"/>
        <v>-0.22609144536200185</v>
      </c>
    </row>
    <row r="642" spans="1:19" x14ac:dyDescent="0.2">
      <c r="A642" t="s">
        <v>1278</v>
      </c>
      <c r="B642" t="s">
        <v>1279</v>
      </c>
      <c r="C642">
        <v>82</v>
      </c>
      <c r="D642">
        <v>316</v>
      </c>
      <c r="E642">
        <v>280</v>
      </c>
      <c r="F642">
        <v>31</v>
      </c>
      <c r="G642">
        <v>0.66613146253021505</v>
      </c>
      <c r="H642">
        <v>3.9086169180099002E-2</v>
      </c>
      <c r="I642">
        <v>-1.30664933151144</v>
      </c>
      <c r="J642">
        <v>10</v>
      </c>
      <c r="K642">
        <v>611</v>
      </c>
      <c r="L642">
        <v>273</v>
      </c>
      <c r="M642">
        <v>16</v>
      </c>
      <c r="N642">
        <v>1.86326931366427</v>
      </c>
      <c r="O642">
        <v>0.84407386989636501</v>
      </c>
      <c r="P642">
        <v>-0.80610568593596799</v>
      </c>
      <c r="Q642">
        <v>0.49152542372881303</v>
      </c>
      <c r="R642">
        <v>0.22033898305084701</v>
      </c>
      <c r="S642">
        <f t="shared" si="9"/>
        <v>0.40756390973763074</v>
      </c>
    </row>
    <row r="643" spans="1:19" x14ac:dyDescent="0.2">
      <c r="A643" t="s">
        <v>1280</v>
      </c>
      <c r="B643" t="s">
        <v>1281</v>
      </c>
      <c r="C643">
        <v>56</v>
      </c>
      <c r="D643">
        <v>52</v>
      </c>
      <c r="E643">
        <v>89</v>
      </c>
      <c r="F643">
        <v>3</v>
      </c>
      <c r="G643">
        <v>4.8073548924127102E-2</v>
      </c>
      <c r="H643">
        <v>-0.293056030139691</v>
      </c>
      <c r="I643">
        <v>-2.1552639452485298</v>
      </c>
      <c r="J643">
        <v>117</v>
      </c>
      <c r="K643">
        <v>83</v>
      </c>
      <c r="L643">
        <v>84</v>
      </c>
      <c r="M643">
        <v>23</v>
      </c>
      <c r="N643">
        <v>-7.1879665948366006E-2</v>
      </c>
      <c r="O643">
        <v>-0.73599535282867001</v>
      </c>
      <c r="P643">
        <v>-1.71668369432046</v>
      </c>
      <c r="Q643">
        <v>0.44067796610169402</v>
      </c>
      <c r="R643">
        <v>0.28813559322033899</v>
      </c>
      <c r="S643">
        <f t="shared" ref="S643:S706" si="10">((I643+1.7338029)/1.7338029+(P643+1.8692731)/1.8692731)/2</f>
        <v>-8.0727203351735E-2</v>
      </c>
    </row>
    <row r="644" spans="1:19" x14ac:dyDescent="0.2">
      <c r="A644" t="s">
        <v>1282</v>
      </c>
      <c r="B644" t="s">
        <v>1283</v>
      </c>
      <c r="C644">
        <v>97</v>
      </c>
      <c r="D644">
        <v>135</v>
      </c>
      <c r="E644">
        <v>94</v>
      </c>
      <c r="F644">
        <v>6</v>
      </c>
      <c r="G644">
        <v>0.22382026652428899</v>
      </c>
      <c r="H644">
        <v>-0.50790189044494904</v>
      </c>
      <c r="I644">
        <v>-2.0928176568446002</v>
      </c>
      <c r="J644">
        <v>171</v>
      </c>
      <c r="K644">
        <v>367</v>
      </c>
      <c r="L644">
        <v>83</v>
      </c>
      <c r="M644">
        <v>17</v>
      </c>
      <c r="N644">
        <v>0.40889805728165701</v>
      </c>
      <c r="O644">
        <v>-0.90600679516047</v>
      </c>
      <c r="P644">
        <v>-2.01277285760577</v>
      </c>
      <c r="Q644">
        <v>0.47457627118644002</v>
      </c>
      <c r="R644">
        <v>0.23728813559322001</v>
      </c>
      <c r="S644">
        <f t="shared" si="10"/>
        <v>-0.14191774093838588</v>
      </c>
    </row>
    <row r="645" spans="1:19" x14ac:dyDescent="0.2">
      <c r="A645" t="s">
        <v>1284</v>
      </c>
      <c r="B645" t="s">
        <v>1285</v>
      </c>
      <c r="C645">
        <v>213</v>
      </c>
      <c r="D645">
        <v>205</v>
      </c>
      <c r="E645">
        <v>199</v>
      </c>
      <c r="F645">
        <v>15</v>
      </c>
      <c r="G645">
        <v>6.3632489912544998E-2</v>
      </c>
      <c r="H645">
        <v>-0.52378453680743398</v>
      </c>
      <c r="I645">
        <v>-2.0364855173450498</v>
      </c>
      <c r="J645">
        <v>447</v>
      </c>
      <c r="K645">
        <v>488</v>
      </c>
      <c r="L645">
        <v>308</v>
      </c>
      <c r="M645">
        <v>69</v>
      </c>
      <c r="N645">
        <v>0.115340402292495</v>
      </c>
      <c r="O645">
        <v>-0.75384558377588196</v>
      </c>
      <c r="P645">
        <v>-1.8216841009865701</v>
      </c>
      <c r="Q645">
        <v>0.57627118644067798</v>
      </c>
      <c r="R645">
        <v>0.27118644067796599</v>
      </c>
      <c r="S645">
        <f t="shared" si="10"/>
        <v>-7.4559367265895099E-2</v>
      </c>
    </row>
    <row r="646" spans="1:19" x14ac:dyDescent="0.2">
      <c r="A646" t="s">
        <v>1286</v>
      </c>
      <c r="B646" t="s">
        <v>1287</v>
      </c>
      <c r="C646">
        <v>18</v>
      </c>
      <c r="D646">
        <v>39</v>
      </c>
      <c r="E646">
        <v>32</v>
      </c>
      <c r="F646">
        <v>10</v>
      </c>
      <c r="G646">
        <v>0.41605033421872101</v>
      </c>
      <c r="H646">
        <v>-0.244380536561803</v>
      </c>
      <c r="I646">
        <v>-1.1394696780653</v>
      </c>
      <c r="J646">
        <v>83</v>
      </c>
      <c r="K646">
        <v>93</v>
      </c>
      <c r="L646">
        <v>56</v>
      </c>
      <c r="M646">
        <v>4</v>
      </c>
      <c r="N646">
        <v>0.12663295959958301</v>
      </c>
      <c r="O646">
        <v>-0.76297884251426296</v>
      </c>
      <c r="P646">
        <v>-2.3272437696399999</v>
      </c>
      <c r="Q646">
        <v>0.57627118644067798</v>
      </c>
      <c r="R646">
        <v>0.25423728813559299</v>
      </c>
      <c r="S646">
        <f t="shared" si="10"/>
        <v>4.8896175407079731E-2</v>
      </c>
    </row>
    <row r="647" spans="1:19" x14ac:dyDescent="0.2">
      <c r="A647" t="s">
        <v>1288</v>
      </c>
      <c r="B647" t="s">
        <v>1289</v>
      </c>
      <c r="C647">
        <v>141</v>
      </c>
      <c r="D647">
        <v>203</v>
      </c>
      <c r="E647">
        <v>107</v>
      </c>
      <c r="F647">
        <v>16</v>
      </c>
      <c r="G647">
        <v>0.23853515755336099</v>
      </c>
      <c r="H647">
        <v>-0.61409334474857302</v>
      </c>
      <c r="I647">
        <v>-1.82929630296145</v>
      </c>
      <c r="J647">
        <v>269</v>
      </c>
      <c r="K647">
        <v>427</v>
      </c>
      <c r="L647">
        <v>201</v>
      </c>
      <c r="M647">
        <v>41</v>
      </c>
      <c r="N647">
        <v>0.27790369844433699</v>
      </c>
      <c r="O647">
        <v>-0.71864499972630902</v>
      </c>
      <c r="P647">
        <v>-1.8271940918745599</v>
      </c>
      <c r="Q647">
        <v>0.55932203389830504</v>
      </c>
      <c r="R647">
        <v>0.27118644067796599</v>
      </c>
      <c r="S647">
        <f t="shared" si="10"/>
        <v>-1.62832667176783E-2</v>
      </c>
    </row>
    <row r="648" spans="1:19" x14ac:dyDescent="0.2">
      <c r="A648" t="s">
        <v>1290</v>
      </c>
      <c r="B648" t="s">
        <v>1291</v>
      </c>
      <c r="C648">
        <v>222</v>
      </c>
      <c r="D648">
        <v>147</v>
      </c>
      <c r="E648">
        <v>146</v>
      </c>
      <c r="F648">
        <v>12</v>
      </c>
      <c r="G648">
        <v>-9.8777407406933998E-2</v>
      </c>
      <c r="H648">
        <v>-0.67625812844460498</v>
      </c>
      <c r="I648">
        <v>-2.1513689013650099</v>
      </c>
      <c r="J648">
        <v>300</v>
      </c>
      <c r="K648">
        <v>337</v>
      </c>
      <c r="L648">
        <v>184</v>
      </c>
      <c r="M648">
        <v>18</v>
      </c>
      <c r="N648">
        <v>0.12773674957339701</v>
      </c>
      <c r="O648">
        <v>-0.80439220885451601</v>
      </c>
      <c r="P648">
        <v>-2.2320744182082399</v>
      </c>
      <c r="Q648">
        <v>0.62711864406779605</v>
      </c>
      <c r="R648">
        <v>0.23728813559322001</v>
      </c>
      <c r="S648">
        <f t="shared" si="10"/>
        <v>-0.21746253160588477</v>
      </c>
    </row>
    <row r="649" spans="1:19" x14ac:dyDescent="0.2">
      <c r="A649" t="s">
        <v>1292</v>
      </c>
      <c r="B649" t="s">
        <v>1293</v>
      </c>
      <c r="C649">
        <v>72</v>
      </c>
      <c r="D649">
        <v>52</v>
      </c>
      <c r="E649">
        <v>84</v>
      </c>
      <c r="F649">
        <v>13</v>
      </c>
      <c r="G649">
        <v>-6.1070920500940797E-2</v>
      </c>
      <c r="H649">
        <v>-0.42731122014778999</v>
      </c>
      <c r="I649">
        <v>-1.62758631708643</v>
      </c>
      <c r="J649">
        <v>112</v>
      </c>
      <c r="K649">
        <v>112</v>
      </c>
      <c r="L649">
        <v>58</v>
      </c>
      <c r="M649">
        <v>10</v>
      </c>
      <c r="N649">
        <v>7.7228103421721706E-2</v>
      </c>
      <c r="O649">
        <v>-0.87787880625163395</v>
      </c>
      <c r="P649">
        <v>-2.0594436912620702</v>
      </c>
      <c r="Q649">
        <v>0.55932203389830504</v>
      </c>
      <c r="R649">
        <v>0.169491525423728</v>
      </c>
      <c r="S649">
        <f t="shared" si="10"/>
        <v>-2.023642389012114E-2</v>
      </c>
    </row>
    <row r="650" spans="1:19" x14ac:dyDescent="0.2">
      <c r="A650" t="s">
        <v>1294</v>
      </c>
      <c r="B650" t="s">
        <v>1295</v>
      </c>
      <c r="C650">
        <v>55</v>
      </c>
      <c r="D650">
        <v>29</v>
      </c>
      <c r="E650">
        <v>64</v>
      </c>
      <c r="F650">
        <v>11</v>
      </c>
      <c r="G650">
        <v>-0.197706459299759</v>
      </c>
      <c r="H650">
        <v>-0.42844072528875998</v>
      </c>
      <c r="I650">
        <v>-1.58316717729801</v>
      </c>
      <c r="J650">
        <v>115</v>
      </c>
      <c r="K650">
        <v>162</v>
      </c>
      <c r="L650">
        <v>75</v>
      </c>
      <c r="M650">
        <v>24</v>
      </c>
      <c r="N650">
        <v>0.226045277610741</v>
      </c>
      <c r="O650">
        <v>-0.77772535410630195</v>
      </c>
      <c r="P650">
        <v>-1.6907122672338899</v>
      </c>
      <c r="Q650">
        <v>0.45762711864406702</v>
      </c>
      <c r="R650">
        <v>0.20338983050847401</v>
      </c>
      <c r="S650">
        <f t="shared" si="10"/>
        <v>9.1202948120551242E-2</v>
      </c>
    </row>
    <row r="651" spans="1:19" x14ac:dyDescent="0.2">
      <c r="A651" t="s">
        <v>1296</v>
      </c>
      <c r="B651" t="s">
        <v>1297</v>
      </c>
      <c r="C651">
        <v>45</v>
      </c>
      <c r="D651">
        <v>18</v>
      </c>
      <c r="E651">
        <v>18</v>
      </c>
      <c r="F651">
        <v>1</v>
      </c>
      <c r="G651">
        <v>-0.31768177637650902</v>
      </c>
      <c r="H651">
        <v>-0.892198018450441</v>
      </c>
      <c r="I651">
        <v>-2.5374096867373401</v>
      </c>
      <c r="J651">
        <v>46</v>
      </c>
      <c r="K651">
        <v>38</v>
      </c>
      <c r="L651">
        <v>28</v>
      </c>
      <c r="M651">
        <v>0</v>
      </c>
      <c r="N651">
        <v>-5.7461316430422E-3</v>
      </c>
      <c r="O651">
        <v>-0.80768857748374501</v>
      </c>
      <c r="P651" t="e">
        <f>-inf</f>
        <v>#NAME?</v>
      </c>
      <c r="Q651">
        <v>0.61016949152542299</v>
      </c>
      <c r="R651">
        <v>0.27118644067796599</v>
      </c>
      <c r="S651" t="e">
        <f t="shared" si="10"/>
        <v>#NAME?</v>
      </c>
    </row>
    <row r="652" spans="1:19" x14ac:dyDescent="0.2">
      <c r="A652" t="s">
        <v>1298</v>
      </c>
      <c r="B652" t="s">
        <v>1299</v>
      </c>
      <c r="C652">
        <v>256</v>
      </c>
      <c r="D652">
        <v>222</v>
      </c>
      <c r="E652">
        <v>167</v>
      </c>
      <c r="F652">
        <v>18</v>
      </c>
      <c r="G652">
        <v>1.8371241434317499E-2</v>
      </c>
      <c r="H652">
        <v>-0.67978150394266901</v>
      </c>
      <c r="I652">
        <v>-2.0371646331705402</v>
      </c>
      <c r="J652">
        <v>438</v>
      </c>
      <c r="K652">
        <v>401</v>
      </c>
      <c r="L652">
        <v>240</v>
      </c>
      <c r="M652">
        <v>20</v>
      </c>
      <c r="N652">
        <v>3.88983655378045E-2</v>
      </c>
      <c r="O652">
        <v>-0.85335164593688295</v>
      </c>
      <c r="P652">
        <v>-2.3506697834320098</v>
      </c>
      <c r="Q652">
        <v>0.54237288135593198</v>
      </c>
      <c r="R652">
        <v>0.169491525423728</v>
      </c>
      <c r="S652">
        <f t="shared" si="10"/>
        <v>-0.21625023651185654</v>
      </c>
    </row>
    <row r="653" spans="1:19" x14ac:dyDescent="0.2">
      <c r="A653" t="s">
        <v>1300</v>
      </c>
      <c r="B653" t="s">
        <v>1301</v>
      </c>
      <c r="C653">
        <v>227</v>
      </c>
      <c r="D653">
        <v>236</v>
      </c>
      <c r="E653">
        <v>140</v>
      </c>
      <c r="F653">
        <v>63</v>
      </c>
      <c r="G653">
        <v>9.7144378072512305E-2</v>
      </c>
      <c r="H653">
        <v>-0.70415583129328796</v>
      </c>
      <c r="I653">
        <v>-1.4408824807015399</v>
      </c>
      <c r="J653">
        <v>421</v>
      </c>
      <c r="K653">
        <v>450</v>
      </c>
      <c r="L653">
        <v>271</v>
      </c>
      <c r="M653">
        <v>122</v>
      </c>
      <c r="N653">
        <v>0.106158521361397</v>
      </c>
      <c r="O653">
        <v>-0.78340158210565203</v>
      </c>
      <c r="P653">
        <v>-1.5481479337528099</v>
      </c>
      <c r="Q653">
        <v>0.49152542372881303</v>
      </c>
      <c r="R653">
        <v>0.28813559322033899</v>
      </c>
      <c r="S653">
        <f t="shared" si="10"/>
        <v>0.17036912364293566</v>
      </c>
    </row>
    <row r="654" spans="1:19" x14ac:dyDescent="0.2">
      <c r="A654" t="s">
        <v>1302</v>
      </c>
      <c r="B654" t="s">
        <v>1303</v>
      </c>
      <c r="C654">
        <v>113</v>
      </c>
      <c r="D654">
        <v>117</v>
      </c>
      <c r="E654">
        <v>138</v>
      </c>
      <c r="F654">
        <v>13</v>
      </c>
      <c r="G654">
        <v>9.5365650558270398E-2</v>
      </c>
      <c r="H654">
        <v>-0.40745736686058598</v>
      </c>
      <c r="I654">
        <v>-1.8233322641385801</v>
      </c>
      <c r="J654">
        <v>126</v>
      </c>
      <c r="K654">
        <v>260</v>
      </c>
      <c r="L654">
        <v>119</v>
      </c>
      <c r="M654">
        <v>75</v>
      </c>
      <c r="N654">
        <v>0.39183090627497602</v>
      </c>
      <c r="O654">
        <v>-0.61691236086942203</v>
      </c>
      <c r="P654">
        <v>-1.23553495031775</v>
      </c>
      <c r="Q654">
        <v>0.50847457627118597</v>
      </c>
      <c r="R654">
        <v>0.28813559322033899</v>
      </c>
      <c r="S654">
        <f t="shared" si="10"/>
        <v>0.14369581254820818</v>
      </c>
    </row>
    <row r="655" spans="1:19" x14ac:dyDescent="0.2">
      <c r="A655" t="s">
        <v>1304</v>
      </c>
      <c r="B655" t="s">
        <v>1305</v>
      </c>
      <c r="C655">
        <v>147</v>
      </c>
      <c r="D655">
        <v>128</v>
      </c>
      <c r="E655">
        <v>103</v>
      </c>
      <c r="F655">
        <v>9</v>
      </c>
      <c r="G655">
        <v>2.01508671952207E-2</v>
      </c>
      <c r="H655">
        <v>-0.64873811982140706</v>
      </c>
      <c r="I655">
        <v>-2.0972719982708501</v>
      </c>
      <c r="J655">
        <v>282</v>
      </c>
      <c r="K655">
        <v>360</v>
      </c>
      <c r="L655">
        <v>225</v>
      </c>
      <c r="M655">
        <v>25</v>
      </c>
      <c r="N655">
        <v>0.18328149586964701</v>
      </c>
      <c r="O655">
        <v>-0.69015536735238803</v>
      </c>
      <c r="P655">
        <v>-2.0625347682392099</v>
      </c>
      <c r="Q655">
        <v>0.59322033898305004</v>
      </c>
      <c r="R655">
        <v>0.28813559322033899</v>
      </c>
      <c r="S655">
        <f t="shared" si="10"/>
        <v>-0.15651279683717678</v>
      </c>
    </row>
    <row r="656" spans="1:19" x14ac:dyDescent="0.2">
      <c r="A656" t="s">
        <v>1306</v>
      </c>
      <c r="B656" t="s">
        <v>1307</v>
      </c>
      <c r="C656">
        <v>122</v>
      </c>
      <c r="D656">
        <v>71</v>
      </c>
      <c r="E656">
        <v>130</v>
      </c>
      <c r="F656">
        <v>8</v>
      </c>
      <c r="G656">
        <v>-0.15484324966014401</v>
      </c>
      <c r="H656">
        <v>-0.46667448814631501</v>
      </c>
      <c r="I656">
        <v>-2.0674670166447999</v>
      </c>
      <c r="J656">
        <v>154</v>
      </c>
      <c r="K656">
        <v>227</v>
      </c>
      <c r="L656">
        <v>111</v>
      </c>
      <c r="M656">
        <v>32</v>
      </c>
      <c r="N656">
        <v>0.24573323977838099</v>
      </c>
      <c r="O656">
        <v>-0.73428651919419596</v>
      </c>
      <c r="P656">
        <v>-1.6925964111084499</v>
      </c>
      <c r="Q656">
        <v>0.57627118644067798</v>
      </c>
      <c r="R656">
        <v>0.305084745762711</v>
      </c>
      <c r="S656">
        <f t="shared" si="10"/>
        <v>-4.8965070777291043E-2</v>
      </c>
    </row>
    <row r="657" spans="1:19" x14ac:dyDescent="0.2">
      <c r="A657" t="s">
        <v>1308</v>
      </c>
      <c r="B657" t="s">
        <v>1309</v>
      </c>
      <c r="C657">
        <v>91</v>
      </c>
      <c r="D657">
        <v>56</v>
      </c>
      <c r="E657">
        <v>118</v>
      </c>
      <c r="F657">
        <v>4</v>
      </c>
      <c r="G657">
        <v>-0.13059513301936401</v>
      </c>
      <c r="H657">
        <v>-0.381417394793371</v>
      </c>
      <c r="I657">
        <v>-2.2411785739551302</v>
      </c>
      <c r="J657">
        <v>267</v>
      </c>
      <c r="K657">
        <v>191</v>
      </c>
      <c r="L657">
        <v>155</v>
      </c>
      <c r="M657">
        <v>15</v>
      </c>
      <c r="N657">
        <v>-6.8249790695125906E-2</v>
      </c>
      <c r="O657">
        <v>-0.82826834033867403</v>
      </c>
      <c r="P657">
        <v>-2.2606456709007801</v>
      </c>
      <c r="Q657">
        <v>0.54237288135593198</v>
      </c>
      <c r="R657">
        <v>0.28813559322033899</v>
      </c>
      <c r="S657">
        <f t="shared" si="10"/>
        <v>-0.25100449470641351</v>
      </c>
    </row>
    <row r="658" spans="1:19" x14ac:dyDescent="0.2">
      <c r="A658" t="s">
        <v>1310</v>
      </c>
      <c r="B658" t="s">
        <v>1311</v>
      </c>
      <c r="C658">
        <v>304</v>
      </c>
      <c r="D658">
        <v>285</v>
      </c>
      <c r="E658">
        <v>214</v>
      </c>
      <c r="F658">
        <v>31</v>
      </c>
      <c r="G658">
        <v>5.22295086952849E-2</v>
      </c>
      <c r="H658">
        <v>-0.64671782003796596</v>
      </c>
      <c r="I658">
        <v>-1.8757090627364801</v>
      </c>
      <c r="J658">
        <v>598</v>
      </c>
      <c r="K658">
        <v>683</v>
      </c>
      <c r="L658">
        <v>365</v>
      </c>
      <c r="M658">
        <v>74</v>
      </c>
      <c r="N658">
        <v>0.13494762311484301</v>
      </c>
      <c r="O658">
        <v>-0.80649709667632596</v>
      </c>
      <c r="P658">
        <v>-1.9176951328493199</v>
      </c>
      <c r="Q658">
        <v>0.54237288135593198</v>
      </c>
      <c r="R658">
        <v>0.28813559322033899</v>
      </c>
      <c r="S658">
        <f t="shared" si="10"/>
        <v>-5.3875486021741095E-2</v>
      </c>
    </row>
    <row r="659" spans="1:19" x14ac:dyDescent="0.2">
      <c r="A659" t="s">
        <v>1312</v>
      </c>
      <c r="B659" t="s">
        <v>1313</v>
      </c>
      <c r="C659">
        <v>172</v>
      </c>
      <c r="D659">
        <v>131</v>
      </c>
      <c r="E659">
        <v>134</v>
      </c>
      <c r="F659">
        <v>24</v>
      </c>
      <c r="G659">
        <v>-3.7998918956256199E-2</v>
      </c>
      <c r="H659">
        <v>-0.60268165832114495</v>
      </c>
      <c r="I659">
        <v>-1.7395143781579401</v>
      </c>
      <c r="J659">
        <v>319</v>
      </c>
      <c r="K659">
        <v>364</v>
      </c>
      <c r="L659">
        <v>195</v>
      </c>
      <c r="M659">
        <v>37</v>
      </c>
      <c r="N659">
        <v>0.134538804013596</v>
      </c>
      <c r="O659">
        <v>-0.80584484883905305</v>
      </c>
      <c r="P659">
        <v>-1.94581462758207</v>
      </c>
      <c r="Q659">
        <v>0.42372881355932202</v>
      </c>
      <c r="R659">
        <v>0.20338983050847401</v>
      </c>
      <c r="S659">
        <f t="shared" si="10"/>
        <v>-2.2120703088562291E-2</v>
      </c>
    </row>
    <row r="660" spans="1:19" x14ac:dyDescent="0.2">
      <c r="A660" t="s">
        <v>1314</v>
      </c>
      <c r="B660" t="s">
        <v>1315</v>
      </c>
      <c r="C660">
        <v>56</v>
      </c>
      <c r="D660">
        <v>49</v>
      </c>
      <c r="E660">
        <v>63</v>
      </c>
      <c r="F660">
        <v>7</v>
      </c>
      <c r="G660">
        <v>2.2266285317841601E-2</v>
      </c>
      <c r="H660">
        <v>-0.44310548733102201</v>
      </c>
      <c r="I660">
        <v>-1.7872871599539399</v>
      </c>
      <c r="J660">
        <v>125</v>
      </c>
      <c r="K660">
        <v>127</v>
      </c>
      <c r="L660">
        <v>61</v>
      </c>
      <c r="M660">
        <v>13</v>
      </c>
      <c r="N660">
        <v>8.4121811369622199E-2</v>
      </c>
      <c r="O660">
        <v>-0.903668955141679</v>
      </c>
      <c r="P660">
        <v>-1.99319232929311</v>
      </c>
      <c r="Q660">
        <v>0.50847457627118597</v>
      </c>
      <c r="R660">
        <v>0.28813559322033899</v>
      </c>
      <c r="S660">
        <f t="shared" si="10"/>
        <v>-4.8570341807106308E-2</v>
      </c>
    </row>
    <row r="661" spans="1:19" x14ac:dyDescent="0.2">
      <c r="A661" t="s">
        <v>1316</v>
      </c>
      <c r="B661" t="s">
        <v>1317</v>
      </c>
      <c r="C661">
        <v>240</v>
      </c>
      <c r="D661">
        <v>319</v>
      </c>
      <c r="E661">
        <v>150</v>
      </c>
      <c r="F661">
        <v>14</v>
      </c>
      <c r="G661">
        <v>0.203837673641103</v>
      </c>
      <c r="H661">
        <v>-0.69837799243432797</v>
      </c>
      <c r="I661">
        <v>-2.1182803789953599</v>
      </c>
      <c r="J661">
        <v>531</v>
      </c>
      <c r="K661">
        <v>664</v>
      </c>
      <c r="L661">
        <v>307</v>
      </c>
      <c r="M661">
        <v>58</v>
      </c>
      <c r="N661">
        <v>0.17430166170826999</v>
      </c>
      <c r="O661">
        <v>-0.83004492274867303</v>
      </c>
      <c r="P661">
        <v>-1.9718921961104201</v>
      </c>
      <c r="Q661">
        <v>0.61016949152542299</v>
      </c>
      <c r="R661">
        <v>0.322033898305084</v>
      </c>
      <c r="S661">
        <f t="shared" si="10"/>
        <v>-0.13832585895508781</v>
      </c>
    </row>
    <row r="662" spans="1:19" x14ac:dyDescent="0.2">
      <c r="A662" t="s">
        <v>1318</v>
      </c>
      <c r="B662" t="s">
        <v>1319</v>
      </c>
      <c r="C662">
        <v>107</v>
      </c>
      <c r="D662">
        <v>102</v>
      </c>
      <c r="E662">
        <v>87</v>
      </c>
      <c r="F662">
        <v>19</v>
      </c>
      <c r="G662">
        <v>5.94746263722363E-2</v>
      </c>
      <c r="H662">
        <v>-0.58412253484499399</v>
      </c>
      <c r="I662">
        <v>-1.6348273496943699</v>
      </c>
      <c r="J662">
        <v>171</v>
      </c>
      <c r="K662">
        <v>181</v>
      </c>
      <c r="L662">
        <v>89</v>
      </c>
      <c r="M662">
        <v>16</v>
      </c>
      <c r="N662">
        <v>0.101910567898752</v>
      </c>
      <c r="O662">
        <v>-0.87569488089163094</v>
      </c>
      <c r="P662">
        <v>-2.0391017963281199</v>
      </c>
      <c r="Q662">
        <v>0.50847457627118597</v>
      </c>
      <c r="R662">
        <v>0.25423728813559299</v>
      </c>
      <c r="S662">
        <f t="shared" si="10"/>
        <v>-1.6883493200669543E-2</v>
      </c>
    </row>
    <row r="663" spans="1:19" x14ac:dyDescent="0.2">
      <c r="A663" t="s">
        <v>1320</v>
      </c>
      <c r="B663" t="s">
        <v>1321</v>
      </c>
      <c r="C663">
        <v>71</v>
      </c>
      <c r="D663">
        <v>91</v>
      </c>
      <c r="E663">
        <v>64</v>
      </c>
      <c r="F663">
        <v>4</v>
      </c>
      <c r="G663">
        <v>0.18804127589754599</v>
      </c>
      <c r="H663">
        <v>-0.53933638451359101</v>
      </c>
      <c r="I663">
        <v>-2.13339553035311</v>
      </c>
      <c r="J663">
        <v>154</v>
      </c>
      <c r="K663">
        <v>124</v>
      </c>
      <c r="L663">
        <v>72</v>
      </c>
      <c r="M663">
        <v>30</v>
      </c>
      <c r="N663">
        <v>-1.6870932252506202E-2</v>
      </c>
      <c r="O663">
        <v>-0.92227700154958503</v>
      </c>
      <c r="P663">
        <v>-1.7206251347086901</v>
      </c>
      <c r="Q663">
        <v>0.54237288135593198</v>
      </c>
      <c r="R663">
        <v>0.338983050847457</v>
      </c>
      <c r="S663">
        <f t="shared" si="10"/>
        <v>-7.547498607812278E-2</v>
      </c>
    </row>
    <row r="664" spans="1:19" x14ac:dyDescent="0.2">
      <c r="A664" t="s">
        <v>1322</v>
      </c>
      <c r="B664" t="s">
        <v>1323</v>
      </c>
      <c r="C664">
        <v>59</v>
      </c>
      <c r="D664">
        <v>81</v>
      </c>
      <c r="E664">
        <v>78</v>
      </c>
      <c r="F664">
        <v>6</v>
      </c>
      <c r="G664">
        <v>0.21789123953203299</v>
      </c>
      <c r="H664">
        <v>-0.37301541873006699</v>
      </c>
      <c r="I664">
        <v>-1.8768979342204899</v>
      </c>
      <c r="J664">
        <v>140</v>
      </c>
      <c r="K664">
        <v>217</v>
      </c>
      <c r="L664">
        <v>109</v>
      </c>
      <c r="M664">
        <v>9</v>
      </c>
      <c r="N664">
        <v>0.26755980159201298</v>
      </c>
      <c r="O664">
        <v>-0.70079031488200405</v>
      </c>
      <c r="P664">
        <v>-2.2021111948307999</v>
      </c>
      <c r="Q664">
        <v>0.50847457627118597</v>
      </c>
      <c r="R664">
        <v>0.23728813559322001</v>
      </c>
      <c r="S664">
        <f t="shared" si="10"/>
        <v>-0.13029498448966939</v>
      </c>
    </row>
    <row r="665" spans="1:19" x14ac:dyDescent="0.2">
      <c r="A665" t="s">
        <v>1324</v>
      </c>
      <c r="B665" t="s">
        <v>1325</v>
      </c>
      <c r="C665">
        <v>66</v>
      </c>
      <c r="D665">
        <v>45</v>
      </c>
      <c r="E665">
        <v>56</v>
      </c>
      <c r="F665">
        <v>4</v>
      </c>
      <c r="G665">
        <v>-8.6073189470996597E-2</v>
      </c>
      <c r="H665">
        <v>-0.56561391831407104</v>
      </c>
      <c r="I665">
        <v>-2.1016811171758998</v>
      </c>
      <c r="J665">
        <v>124</v>
      </c>
      <c r="K665">
        <v>176</v>
      </c>
      <c r="L665">
        <v>53</v>
      </c>
      <c r="M665">
        <v>13</v>
      </c>
      <c r="N665">
        <v>0.22931908607363599</v>
      </c>
      <c r="O665">
        <v>-0.961234592705836</v>
      </c>
      <c r="P665">
        <v>-1.98970400144729</v>
      </c>
      <c r="Q665">
        <v>0.57627118644067798</v>
      </c>
      <c r="R665">
        <v>0.35593220338983</v>
      </c>
      <c r="S665">
        <f t="shared" si="10"/>
        <v>-0.13830327394127895</v>
      </c>
    </row>
    <row r="666" spans="1:19" x14ac:dyDescent="0.2">
      <c r="A666" t="s">
        <v>1326</v>
      </c>
      <c r="B666" t="s">
        <v>1327</v>
      </c>
      <c r="C666">
        <v>254</v>
      </c>
      <c r="D666">
        <v>225</v>
      </c>
      <c r="E666">
        <v>186</v>
      </c>
      <c r="F666">
        <v>37</v>
      </c>
      <c r="G666">
        <v>2.76070337869527E-2</v>
      </c>
      <c r="H666">
        <v>-0.62957878218042496</v>
      </c>
      <c r="I666">
        <v>-1.7208291655149399</v>
      </c>
      <c r="J666">
        <v>455</v>
      </c>
      <c r="K666">
        <v>641</v>
      </c>
      <c r="L666">
        <v>271</v>
      </c>
      <c r="M666">
        <v>102</v>
      </c>
      <c r="N666">
        <v>0.226074736283426</v>
      </c>
      <c r="O666">
        <v>-0.81713088292709701</v>
      </c>
      <c r="P666">
        <v>-1.65963689348708</v>
      </c>
      <c r="Q666">
        <v>0.61016949152542299</v>
      </c>
      <c r="R666">
        <v>0.322033898305084</v>
      </c>
      <c r="S666">
        <f t="shared" si="10"/>
        <v>5.9815668475207098E-2</v>
      </c>
    </row>
    <row r="667" spans="1:19" x14ac:dyDescent="0.2">
      <c r="A667" t="s">
        <v>1328</v>
      </c>
      <c r="B667" t="s">
        <v>1329</v>
      </c>
      <c r="C667">
        <v>41</v>
      </c>
      <c r="D667">
        <v>40</v>
      </c>
      <c r="E667">
        <v>23</v>
      </c>
      <c r="F667">
        <v>2</v>
      </c>
      <c r="G667">
        <v>6.9534366903755307E-2</v>
      </c>
      <c r="H667">
        <v>-0.74531403048054601</v>
      </c>
      <c r="I667">
        <v>-2.1959510340177499</v>
      </c>
      <c r="J667">
        <v>258</v>
      </c>
      <c r="K667">
        <v>264</v>
      </c>
      <c r="L667">
        <v>216</v>
      </c>
      <c r="M667">
        <v>37</v>
      </c>
      <c r="N667">
        <v>8.7212324328322599E-2</v>
      </c>
      <c r="O667">
        <v>-0.66925473195668905</v>
      </c>
      <c r="P667">
        <v>-1.85364365048812</v>
      </c>
      <c r="Q667">
        <v>0.54237288135593198</v>
      </c>
      <c r="R667">
        <v>0.27118644067796599</v>
      </c>
      <c r="S667">
        <f t="shared" si="10"/>
        <v>-0.12909523452081281</v>
      </c>
    </row>
    <row r="668" spans="1:19" x14ac:dyDescent="0.2">
      <c r="A668" t="s">
        <v>1330</v>
      </c>
      <c r="B668" t="s">
        <v>1331</v>
      </c>
      <c r="C668">
        <v>183</v>
      </c>
      <c r="D668">
        <v>121</v>
      </c>
      <c r="E668">
        <v>85</v>
      </c>
      <c r="F668">
        <v>25</v>
      </c>
      <c r="G668">
        <v>-9.9407487118450794E-2</v>
      </c>
      <c r="H668">
        <v>-0.82729017379453995</v>
      </c>
      <c r="I668">
        <v>-1.74870825402039</v>
      </c>
      <c r="J668">
        <v>235</v>
      </c>
      <c r="K668">
        <v>357</v>
      </c>
      <c r="L668">
        <v>218</v>
      </c>
      <c r="M668">
        <v>47</v>
      </c>
      <c r="N668">
        <v>0.25882845726217801</v>
      </c>
      <c r="O668">
        <v>-0.624700145811521</v>
      </c>
      <c r="P668">
        <v>-1.7091956729279101</v>
      </c>
      <c r="Q668">
        <v>0.52542372881355903</v>
      </c>
      <c r="R668">
        <v>0.23728813559322001</v>
      </c>
      <c r="S668">
        <f t="shared" si="10"/>
        <v>3.8519638308680687E-2</v>
      </c>
    </row>
    <row r="669" spans="1:19" x14ac:dyDescent="0.2">
      <c r="A669" t="s">
        <v>1332</v>
      </c>
      <c r="B669" t="s">
        <v>1333</v>
      </c>
      <c r="C669">
        <v>153</v>
      </c>
      <c r="D669">
        <v>217</v>
      </c>
      <c r="E669">
        <v>109</v>
      </c>
      <c r="F669">
        <v>18</v>
      </c>
      <c r="G669">
        <v>0.232026535326459</v>
      </c>
      <c r="H669">
        <v>-0.64152294265537801</v>
      </c>
      <c r="I669">
        <v>-1.8136160986762899</v>
      </c>
      <c r="J669">
        <v>344</v>
      </c>
      <c r="K669">
        <v>433</v>
      </c>
      <c r="L669">
        <v>243</v>
      </c>
      <c r="M669">
        <v>51</v>
      </c>
      <c r="N669">
        <v>0.177157557203557</v>
      </c>
      <c r="O669">
        <v>-0.74304094611760796</v>
      </c>
      <c r="P669">
        <v>-1.8392139350654799</v>
      </c>
      <c r="Q669">
        <v>0.52542372881355903</v>
      </c>
      <c r="R669">
        <v>0.23728813559322001</v>
      </c>
      <c r="S669">
        <f t="shared" si="10"/>
        <v>-1.4976467452155565E-2</v>
      </c>
    </row>
    <row r="670" spans="1:19" x14ac:dyDescent="0.2">
      <c r="A670" t="s">
        <v>1334</v>
      </c>
      <c r="B670" t="s">
        <v>1335</v>
      </c>
      <c r="C670">
        <v>22</v>
      </c>
      <c r="D670">
        <v>12</v>
      </c>
      <c r="E670">
        <v>9</v>
      </c>
      <c r="F670">
        <v>0</v>
      </c>
      <c r="G670">
        <v>-0.182983202479052</v>
      </c>
      <c r="H670">
        <v>-0.88243818116128403</v>
      </c>
      <c r="I670" t="e">
        <f>-inf</f>
        <v>#NAME?</v>
      </c>
      <c r="J670">
        <v>57</v>
      </c>
      <c r="K670">
        <v>48</v>
      </c>
      <c r="L670">
        <v>22</v>
      </c>
      <c r="M670">
        <v>21</v>
      </c>
      <c r="N670">
        <v>2.5944851248176598E-3</v>
      </c>
      <c r="O670">
        <v>-1.0055409519946701</v>
      </c>
      <c r="P670">
        <v>-1.4438812295304599</v>
      </c>
      <c r="Q670">
        <v>0.47457627118644002</v>
      </c>
      <c r="R670">
        <v>0.35593220338983</v>
      </c>
      <c r="S670" t="e">
        <f t="shared" si="10"/>
        <v>#NAME?</v>
      </c>
    </row>
    <row r="671" spans="1:19" x14ac:dyDescent="0.2">
      <c r="A671" t="s">
        <v>1336</v>
      </c>
      <c r="B671" t="s">
        <v>1337</v>
      </c>
      <c r="C671">
        <v>264</v>
      </c>
      <c r="D671">
        <v>377</v>
      </c>
      <c r="E671">
        <v>221</v>
      </c>
      <c r="F671">
        <v>14</v>
      </c>
      <c r="G671">
        <v>0.23499565563149</v>
      </c>
      <c r="H671">
        <v>-0.57146966296312396</v>
      </c>
      <c r="I671">
        <v>-2.1596730641535902</v>
      </c>
      <c r="J671">
        <v>473</v>
      </c>
      <c r="K671">
        <v>715</v>
      </c>
      <c r="L671">
        <v>363</v>
      </c>
      <c r="M671">
        <v>72</v>
      </c>
      <c r="N671">
        <v>0.25667300448498998</v>
      </c>
      <c r="O671">
        <v>-0.70704329284608902</v>
      </c>
      <c r="P671">
        <v>-1.8277543128984299</v>
      </c>
      <c r="Q671">
        <v>0.59322033898305004</v>
      </c>
      <c r="R671">
        <v>0.38983050847457601</v>
      </c>
      <c r="S671">
        <f t="shared" si="10"/>
        <v>-0.11170829507761219</v>
      </c>
    </row>
    <row r="672" spans="1:19" x14ac:dyDescent="0.2">
      <c r="A672" t="s">
        <v>1338</v>
      </c>
      <c r="B672" t="s">
        <v>1339</v>
      </c>
      <c r="C672">
        <v>108</v>
      </c>
      <c r="D672">
        <v>106</v>
      </c>
      <c r="E672">
        <v>44</v>
      </c>
      <c r="F672">
        <v>11</v>
      </c>
      <c r="G672">
        <v>7.2140342073348906E-2</v>
      </c>
      <c r="H672">
        <v>-0.88422908877916495</v>
      </c>
      <c r="I672">
        <v>-1.87622824329072</v>
      </c>
      <c r="J672">
        <v>222</v>
      </c>
      <c r="K672">
        <v>263</v>
      </c>
      <c r="L672">
        <v>141</v>
      </c>
      <c r="M672">
        <v>45</v>
      </c>
      <c r="N672">
        <v>0.15083087746084101</v>
      </c>
      <c r="O672">
        <v>-0.78922263893964895</v>
      </c>
      <c r="P672">
        <v>-1.70336612926718</v>
      </c>
      <c r="Q672">
        <v>0.54237288135593198</v>
      </c>
      <c r="R672">
        <v>0.22033898305084701</v>
      </c>
      <c r="S672">
        <f t="shared" si="10"/>
        <v>3.3042960555542747E-3</v>
      </c>
    </row>
    <row r="673" spans="1:19" x14ac:dyDescent="0.2">
      <c r="A673" t="s">
        <v>1340</v>
      </c>
      <c r="B673" t="s">
        <v>1341</v>
      </c>
      <c r="C673">
        <v>105</v>
      </c>
      <c r="D673">
        <v>81</v>
      </c>
      <c r="E673">
        <v>55</v>
      </c>
      <c r="F673">
        <v>7</v>
      </c>
      <c r="G673">
        <v>-3.2446047895759798E-2</v>
      </c>
      <c r="H673">
        <v>-0.775084619354097</v>
      </c>
      <c r="I673">
        <v>-2.0602884320176802</v>
      </c>
      <c r="J673">
        <v>150</v>
      </c>
      <c r="K673">
        <v>230</v>
      </c>
      <c r="L673">
        <v>90</v>
      </c>
      <c r="M673">
        <v>16</v>
      </c>
      <c r="N673">
        <v>0.26286468038363298</v>
      </c>
      <c r="O673">
        <v>-0.81393752676074604</v>
      </c>
      <c r="P673">
        <v>-1.9821969449916399</v>
      </c>
      <c r="Q673">
        <v>0.54237288135593198</v>
      </c>
      <c r="R673">
        <v>0.35593220338983</v>
      </c>
      <c r="S673">
        <f t="shared" si="10"/>
        <v>-0.12435829517380109</v>
      </c>
    </row>
    <row r="674" spans="1:19" x14ac:dyDescent="0.2">
      <c r="A674" t="s">
        <v>1342</v>
      </c>
      <c r="B674" t="s">
        <v>1343</v>
      </c>
      <c r="C674">
        <v>527</v>
      </c>
      <c r="D674">
        <v>461</v>
      </c>
      <c r="E674">
        <v>257</v>
      </c>
      <c r="F674">
        <v>84</v>
      </c>
      <c r="G674">
        <v>2.2148542472629901E-2</v>
      </c>
      <c r="H674">
        <v>-0.80613550165965497</v>
      </c>
      <c r="I674">
        <v>-1.68172850211266</v>
      </c>
      <c r="J674">
        <v>697</v>
      </c>
      <c r="K674">
        <v>1059</v>
      </c>
      <c r="L674">
        <v>519</v>
      </c>
      <c r="M674">
        <v>122</v>
      </c>
      <c r="N674">
        <v>0.25889128543119699</v>
      </c>
      <c r="O674">
        <v>-0.72015419739394104</v>
      </c>
      <c r="P674">
        <v>-1.7670986160151501</v>
      </c>
      <c r="Q674">
        <v>0.42372881355932202</v>
      </c>
      <c r="R674">
        <v>0.20338983050847401</v>
      </c>
      <c r="S674">
        <f t="shared" si="10"/>
        <v>4.2347397029984968E-2</v>
      </c>
    </row>
    <row r="675" spans="1:19" x14ac:dyDescent="0.2">
      <c r="A675" t="s">
        <v>1344</v>
      </c>
      <c r="B675" t="s">
        <v>1345</v>
      </c>
      <c r="C675">
        <v>68</v>
      </c>
      <c r="D675">
        <v>102</v>
      </c>
      <c r="E675">
        <v>87</v>
      </c>
      <c r="F675">
        <v>7</v>
      </c>
      <c r="G675">
        <v>0.25634949135120899</v>
      </c>
      <c r="H675">
        <v>-0.38724766986602099</v>
      </c>
      <c r="I675">
        <v>-1.8716080456539701</v>
      </c>
      <c r="J675">
        <v>157</v>
      </c>
      <c r="K675">
        <v>214</v>
      </c>
      <c r="L675">
        <v>122</v>
      </c>
      <c r="M675">
        <v>33</v>
      </c>
      <c r="N675">
        <v>0.211742224361678</v>
      </c>
      <c r="O675">
        <v>-0.70162859887887497</v>
      </c>
      <c r="P675">
        <v>-1.6876113811232301</v>
      </c>
      <c r="Q675">
        <v>0.61016949152542299</v>
      </c>
      <c r="R675">
        <v>0.27118644067796599</v>
      </c>
      <c r="S675">
        <f t="shared" si="10"/>
        <v>8.850822033592283E-3</v>
      </c>
    </row>
    <row r="676" spans="1:19" x14ac:dyDescent="0.2">
      <c r="A676" t="s">
        <v>1346</v>
      </c>
      <c r="B676" t="s">
        <v>1347</v>
      </c>
      <c r="C676">
        <v>117</v>
      </c>
      <c r="D676">
        <v>154</v>
      </c>
      <c r="E676">
        <v>52</v>
      </c>
      <c r="F676">
        <v>12</v>
      </c>
      <c r="G676">
        <v>0.19959309138582901</v>
      </c>
      <c r="H676">
        <v>-0.84644052788976598</v>
      </c>
      <c r="I676">
        <v>-1.8732017886605301</v>
      </c>
      <c r="J676">
        <v>299</v>
      </c>
      <c r="K676">
        <v>384</v>
      </c>
      <c r="L676">
        <v>175</v>
      </c>
      <c r="M676">
        <v>29</v>
      </c>
      <c r="N676">
        <v>0.18588813946482199</v>
      </c>
      <c r="O676">
        <v>-0.82472191678252504</v>
      </c>
      <c r="P676">
        <v>-2.0234988590173599</v>
      </c>
      <c r="Q676">
        <v>0.62711864406779605</v>
      </c>
      <c r="R676">
        <v>0.23728813559322001</v>
      </c>
      <c r="S676">
        <f t="shared" si="10"/>
        <v>-8.1453197095679442E-2</v>
      </c>
    </row>
    <row r="677" spans="1:19" x14ac:dyDescent="0.2">
      <c r="A677" t="s">
        <v>1348</v>
      </c>
      <c r="B677" t="s">
        <v>1349</v>
      </c>
      <c r="C677">
        <v>236</v>
      </c>
      <c r="D677">
        <v>221</v>
      </c>
      <c r="E677">
        <v>221</v>
      </c>
      <c r="F677">
        <v>17</v>
      </c>
      <c r="G677">
        <v>5.1738503010532497E-2</v>
      </c>
      <c r="H677">
        <v>-0.52277773906339897</v>
      </c>
      <c r="I677">
        <v>-2.0266602545538301</v>
      </c>
      <c r="J677">
        <v>358</v>
      </c>
      <c r="K677">
        <v>516</v>
      </c>
      <c r="L677">
        <v>255</v>
      </c>
      <c r="M677">
        <v>55</v>
      </c>
      <c r="N677">
        <v>0.235994778405058</v>
      </c>
      <c r="O677">
        <v>-0.73943162335430901</v>
      </c>
      <c r="P677">
        <v>-1.82374600574152</v>
      </c>
      <c r="Q677">
        <v>0.52542372881355903</v>
      </c>
      <c r="R677">
        <v>0.23728813559322001</v>
      </c>
      <c r="S677">
        <f t="shared" si="10"/>
        <v>-7.2277450254945058E-2</v>
      </c>
    </row>
    <row r="678" spans="1:19" x14ac:dyDescent="0.2">
      <c r="A678" t="s">
        <v>1350</v>
      </c>
      <c r="B678" t="s">
        <v>1351</v>
      </c>
      <c r="C678">
        <v>100</v>
      </c>
      <c r="D678">
        <v>102</v>
      </c>
      <c r="E678">
        <v>45</v>
      </c>
      <c r="F678">
        <v>6</v>
      </c>
      <c r="G678">
        <v>8.8858404057445897E-2</v>
      </c>
      <c r="H678">
        <v>-0.84104549600306</v>
      </c>
      <c r="I678">
        <v>-2.1060459225783501</v>
      </c>
      <c r="J678">
        <v>191</v>
      </c>
      <c r="K678">
        <v>187</v>
      </c>
      <c r="L678">
        <v>117</v>
      </c>
      <c r="M678">
        <v>32</v>
      </c>
      <c r="N678">
        <v>6.8036342710493206E-2</v>
      </c>
      <c r="O678">
        <v>-0.80493628264595596</v>
      </c>
      <c r="P678">
        <v>-1.7861090575197101</v>
      </c>
      <c r="Q678">
        <v>0.66101694915254205</v>
      </c>
      <c r="R678">
        <v>0.338983050847457</v>
      </c>
      <c r="S678">
        <f t="shared" si="10"/>
        <v>-8.5103691791526881E-2</v>
      </c>
    </row>
    <row r="679" spans="1:19" x14ac:dyDescent="0.2">
      <c r="A679" t="s">
        <v>1352</v>
      </c>
      <c r="B679" t="s">
        <v>1353</v>
      </c>
      <c r="C679">
        <v>131</v>
      </c>
      <c r="D679">
        <v>110</v>
      </c>
      <c r="E679">
        <v>89</v>
      </c>
      <c r="F679">
        <v>12</v>
      </c>
      <c r="G679">
        <v>4.3796217979892504E-3</v>
      </c>
      <c r="H679">
        <v>-0.66213929878925504</v>
      </c>
      <c r="I679">
        <v>-1.92228722257013</v>
      </c>
      <c r="J679">
        <v>225</v>
      </c>
      <c r="K679">
        <v>340</v>
      </c>
      <c r="L679">
        <v>172</v>
      </c>
      <c r="M679">
        <v>33</v>
      </c>
      <c r="N679">
        <v>0.25652450235261398</v>
      </c>
      <c r="O679">
        <v>-0.708742848348204</v>
      </c>
      <c r="P679">
        <v>-1.8438942468253601</v>
      </c>
      <c r="Q679">
        <v>0.52542372881355903</v>
      </c>
      <c r="R679">
        <v>0.23728813559322001</v>
      </c>
      <c r="S679">
        <f t="shared" si="10"/>
        <v>-4.7567324088512913E-2</v>
      </c>
    </row>
    <row r="680" spans="1:19" x14ac:dyDescent="0.2">
      <c r="A680" t="s">
        <v>1354</v>
      </c>
      <c r="B680" t="s">
        <v>1355</v>
      </c>
      <c r="C680">
        <v>90</v>
      </c>
      <c r="D680">
        <v>96</v>
      </c>
      <c r="E680">
        <v>62</v>
      </c>
      <c r="F680">
        <v>17</v>
      </c>
      <c r="G680">
        <v>0.108286955895772</v>
      </c>
      <c r="H680">
        <v>-0.65610882971947404</v>
      </c>
      <c r="I680">
        <v>-1.6079907610230499</v>
      </c>
      <c r="J680">
        <v>238</v>
      </c>
      <c r="K680">
        <v>283</v>
      </c>
      <c r="L680">
        <v>107</v>
      </c>
      <c r="M680">
        <v>25</v>
      </c>
      <c r="N680">
        <v>0.15243758188949999</v>
      </c>
      <c r="O680">
        <v>-0.93928195651569202</v>
      </c>
      <c r="P680">
        <v>-1.9888626169763599</v>
      </c>
      <c r="Q680">
        <v>0.49152542372881303</v>
      </c>
      <c r="R680">
        <v>0.35593220338983</v>
      </c>
      <c r="S680">
        <f t="shared" si="10"/>
        <v>4.293893158978504E-3</v>
      </c>
    </row>
    <row r="681" spans="1:19" x14ac:dyDescent="0.2">
      <c r="A681" t="s">
        <v>1356</v>
      </c>
      <c r="B681" t="s">
        <v>1357</v>
      </c>
      <c r="C681">
        <v>128</v>
      </c>
      <c r="D681">
        <v>218</v>
      </c>
      <c r="E681">
        <v>205</v>
      </c>
      <c r="F681">
        <v>24</v>
      </c>
      <c r="G681">
        <v>0.31150475625226398</v>
      </c>
      <c r="H681">
        <v>-0.28971411837051703</v>
      </c>
      <c r="I681">
        <v>-1.6111959008982599</v>
      </c>
      <c r="J681">
        <v>345</v>
      </c>
      <c r="K681">
        <v>417</v>
      </c>
      <c r="L681">
        <v>306</v>
      </c>
      <c r="M681">
        <v>31</v>
      </c>
      <c r="N681">
        <v>0.159545063322205</v>
      </c>
      <c r="O681">
        <v>-0.64418644573608397</v>
      </c>
      <c r="P681">
        <v>-2.05668306983089</v>
      </c>
      <c r="Q681">
        <v>0.61016949152542299</v>
      </c>
      <c r="R681">
        <v>0.25423728813559299</v>
      </c>
      <c r="S681">
        <f t="shared" si="10"/>
        <v>-1.4771278599182938E-2</v>
      </c>
    </row>
    <row r="682" spans="1:19" x14ac:dyDescent="0.2">
      <c r="A682" t="s">
        <v>1358</v>
      </c>
      <c r="B682" t="s">
        <v>1359</v>
      </c>
      <c r="C682">
        <v>16</v>
      </c>
      <c r="D682">
        <v>16</v>
      </c>
      <c r="E682">
        <v>11</v>
      </c>
      <c r="F682">
        <v>5</v>
      </c>
      <c r="G682">
        <v>8.0258232295528406E-2</v>
      </c>
      <c r="H682">
        <v>-0.65698530727610305</v>
      </c>
      <c r="I682">
        <v>-1.3893471512819</v>
      </c>
      <c r="J682">
        <v>28</v>
      </c>
      <c r="K682">
        <v>25</v>
      </c>
      <c r="L682">
        <v>11</v>
      </c>
      <c r="M682">
        <v>2</v>
      </c>
      <c r="N682">
        <v>2.8010080751540201E-2</v>
      </c>
      <c r="O682">
        <v>-0.99785412332838397</v>
      </c>
      <c r="P682">
        <v>-2.15635370427013</v>
      </c>
      <c r="Q682">
        <v>0.49152542372881303</v>
      </c>
      <c r="R682">
        <v>0.20338983050847401</v>
      </c>
      <c r="S682">
        <f t="shared" si="10"/>
        <v>2.2545955726479272E-2</v>
      </c>
    </row>
    <row r="683" spans="1:19" x14ac:dyDescent="0.2">
      <c r="A683" t="s">
        <v>1360</v>
      </c>
      <c r="B683" t="s">
        <v>1361</v>
      </c>
      <c r="C683">
        <v>178</v>
      </c>
      <c r="D683">
        <v>175</v>
      </c>
      <c r="E683">
        <v>73</v>
      </c>
      <c r="F683">
        <v>11</v>
      </c>
      <c r="G683">
        <v>7.2876278672928799E-2</v>
      </c>
      <c r="H683">
        <v>-0.881355151966841</v>
      </c>
      <c r="I683">
        <v>-2.09322449011266</v>
      </c>
      <c r="J683">
        <v>333</v>
      </c>
      <c r="K683">
        <v>217</v>
      </c>
      <c r="L683">
        <v>204</v>
      </c>
      <c r="M683">
        <v>24</v>
      </c>
      <c r="N683">
        <v>-0.108756396236068</v>
      </c>
      <c r="O683">
        <v>-0.80490284322481098</v>
      </c>
      <c r="P683">
        <v>-2.1524586603865998</v>
      </c>
      <c r="Q683">
        <v>0.50847457627118597</v>
      </c>
      <c r="R683">
        <v>0.27118644067796599</v>
      </c>
      <c r="S683">
        <f t="shared" si="10"/>
        <v>-0.17939873391137839</v>
      </c>
    </row>
    <row r="684" spans="1:19" x14ac:dyDescent="0.2">
      <c r="A684" t="s">
        <v>1362</v>
      </c>
      <c r="B684" t="s">
        <v>1363</v>
      </c>
      <c r="C684">
        <v>49</v>
      </c>
      <c r="D684">
        <v>49</v>
      </c>
      <c r="E684">
        <v>47</v>
      </c>
      <c r="F684">
        <v>8</v>
      </c>
      <c r="G684">
        <v>8.0258232295528406E-2</v>
      </c>
      <c r="H684">
        <v>-0.51235623187119905</v>
      </c>
      <c r="I684">
        <v>-1.6713032659985601</v>
      </c>
      <c r="J684">
        <v>82</v>
      </c>
      <c r="K684">
        <v>172</v>
      </c>
      <c r="L684">
        <v>102</v>
      </c>
      <c r="M684">
        <v>16</v>
      </c>
      <c r="N684">
        <v>0.39894269794555398</v>
      </c>
      <c r="O684">
        <v>-0.49730245776618898</v>
      </c>
      <c r="P684">
        <v>-1.7199195383196799</v>
      </c>
      <c r="Q684">
        <v>0.47457627118644002</v>
      </c>
      <c r="R684">
        <v>0.23728813559322001</v>
      </c>
      <c r="S684">
        <f t="shared" si="10"/>
        <v>5.7973494332050055E-2</v>
      </c>
    </row>
    <row r="685" spans="1:19" x14ac:dyDescent="0.2">
      <c r="A685" t="s">
        <v>1364</v>
      </c>
      <c r="B685" t="s">
        <v>1365</v>
      </c>
      <c r="C685">
        <v>181</v>
      </c>
      <c r="D685">
        <v>179</v>
      </c>
      <c r="E685">
        <v>138</v>
      </c>
      <c r="F685">
        <v>17</v>
      </c>
      <c r="G685">
        <v>7.5432688406237E-2</v>
      </c>
      <c r="H685">
        <v>-0.61205749824635103</v>
      </c>
      <c r="I685">
        <v>-1.9114268264529</v>
      </c>
      <c r="J685">
        <v>231</v>
      </c>
      <c r="K685">
        <v>436</v>
      </c>
      <c r="L685">
        <v>144</v>
      </c>
      <c r="M685">
        <v>20</v>
      </c>
      <c r="N685">
        <v>0.35310261279816302</v>
      </c>
      <c r="O685">
        <v>-0.79733826494128401</v>
      </c>
      <c r="P685">
        <v>-2.0728076528200501</v>
      </c>
      <c r="Q685">
        <v>0.57627118644067798</v>
      </c>
      <c r="R685">
        <v>0.28813559322033899</v>
      </c>
      <c r="S685">
        <f t="shared" si="10"/>
        <v>-0.10566596036953585</v>
      </c>
    </row>
    <row r="686" spans="1:19" x14ac:dyDescent="0.2">
      <c r="A686" t="s">
        <v>1366</v>
      </c>
      <c r="B686" t="s">
        <v>1367</v>
      </c>
      <c r="C686">
        <v>93</v>
      </c>
      <c r="D686">
        <v>74</v>
      </c>
      <c r="E686">
        <v>78</v>
      </c>
      <c r="F686">
        <v>16</v>
      </c>
      <c r="G686">
        <v>-1.89929965274304E-2</v>
      </c>
      <c r="H686">
        <v>-0.57064635564185795</v>
      </c>
      <c r="I686">
        <v>-1.64856013886</v>
      </c>
      <c r="J686">
        <v>132</v>
      </c>
      <c r="K686">
        <v>92</v>
      </c>
      <c r="L686">
        <v>104</v>
      </c>
      <c r="M686">
        <v>43</v>
      </c>
      <c r="N686">
        <v>-7.9558000438572807E-2</v>
      </c>
      <c r="O686">
        <v>-0.69562936905146</v>
      </c>
      <c r="P686">
        <v>-1.4973311442181501</v>
      </c>
      <c r="Q686">
        <v>0.57627118644067798</v>
      </c>
      <c r="R686">
        <v>0.27118644067796599</v>
      </c>
      <c r="S686">
        <f t="shared" si="10"/>
        <v>0.12407099208581701</v>
      </c>
    </row>
    <row r="687" spans="1:19" x14ac:dyDescent="0.2">
      <c r="A687" t="s">
        <v>1368</v>
      </c>
      <c r="B687" t="s">
        <v>1369</v>
      </c>
      <c r="C687">
        <v>153</v>
      </c>
      <c r="D687">
        <v>139</v>
      </c>
      <c r="E687">
        <v>109</v>
      </c>
      <c r="F687">
        <v>10</v>
      </c>
      <c r="G687">
        <v>3.8581601732024698E-2</v>
      </c>
      <c r="H687">
        <v>-0.64152294265537801</v>
      </c>
      <c r="I687">
        <v>-2.0688886037795902</v>
      </c>
      <c r="J687">
        <v>242</v>
      </c>
      <c r="K687">
        <v>290</v>
      </c>
      <c r="L687">
        <v>160</v>
      </c>
      <c r="M687">
        <v>37</v>
      </c>
      <c r="N687">
        <v>0.155810735340246</v>
      </c>
      <c r="O687">
        <v>-0.77178416046889597</v>
      </c>
      <c r="P687">
        <v>-1.8258393105053199</v>
      </c>
      <c r="Q687">
        <v>0.47457627118644002</v>
      </c>
      <c r="R687">
        <v>0.25423728813559299</v>
      </c>
      <c r="S687">
        <f t="shared" si="10"/>
        <v>-8.5015330592459054E-2</v>
      </c>
    </row>
    <row r="688" spans="1:19" x14ac:dyDescent="0.2">
      <c r="A688" t="s">
        <v>1370</v>
      </c>
      <c r="B688" t="s">
        <v>1371</v>
      </c>
      <c r="C688">
        <v>262</v>
      </c>
      <c r="D688">
        <v>275</v>
      </c>
      <c r="E688">
        <v>220</v>
      </c>
      <c r="F688">
        <v>15</v>
      </c>
      <c r="G688">
        <v>0.101289634806045</v>
      </c>
      <c r="H688">
        <v>-0.57013662027594203</v>
      </c>
      <c r="I688">
        <v>-2.1264072052260601</v>
      </c>
      <c r="J688">
        <v>486</v>
      </c>
      <c r="K688">
        <v>777</v>
      </c>
      <c r="L688">
        <v>337</v>
      </c>
      <c r="M688">
        <v>85</v>
      </c>
      <c r="N688">
        <v>0.28101285296034201</v>
      </c>
      <c r="O688">
        <v>-0.75109514553534495</v>
      </c>
      <c r="P688">
        <v>-1.7674430121398901</v>
      </c>
      <c r="Q688">
        <v>0.61016949152542299</v>
      </c>
      <c r="R688">
        <v>0.338983050847457</v>
      </c>
      <c r="S688">
        <f t="shared" si="10"/>
        <v>-8.5982685967912087E-2</v>
      </c>
    </row>
    <row r="689" spans="1:19" x14ac:dyDescent="0.2">
      <c r="A689" t="s">
        <v>1372</v>
      </c>
      <c r="B689" t="s">
        <v>1373</v>
      </c>
      <c r="C689">
        <v>167</v>
      </c>
      <c r="D689">
        <v>201</v>
      </c>
      <c r="E689">
        <v>93</v>
      </c>
      <c r="F689">
        <v>7</v>
      </c>
      <c r="G689">
        <v>0.160737818568434</v>
      </c>
      <c r="H689">
        <v>-0.74849153237205102</v>
      </c>
      <c r="I689">
        <v>-2.2618156040953199</v>
      </c>
      <c r="J689">
        <v>289</v>
      </c>
      <c r="K689">
        <v>340</v>
      </c>
      <c r="L689">
        <v>203</v>
      </c>
      <c r="M689">
        <v>24</v>
      </c>
      <c r="N689">
        <v>0.14780917770742899</v>
      </c>
      <c r="O689">
        <v>-0.745490581987725</v>
      </c>
      <c r="P689">
        <v>-2.0909122696368301</v>
      </c>
      <c r="Q689">
        <v>0.47457627118644002</v>
      </c>
      <c r="R689">
        <v>0.23728813559322001</v>
      </c>
      <c r="S689">
        <f t="shared" si="10"/>
        <v>-0.21155496146238298</v>
      </c>
    </row>
    <row r="690" spans="1:19" x14ac:dyDescent="0.2">
      <c r="A690" t="s">
        <v>1374</v>
      </c>
      <c r="B690" t="s">
        <v>1375</v>
      </c>
      <c r="C690">
        <v>154</v>
      </c>
      <c r="D690">
        <v>141</v>
      </c>
      <c r="E690">
        <v>161</v>
      </c>
      <c r="F690">
        <v>32</v>
      </c>
      <c r="G690">
        <v>4.1956624114445201E-2</v>
      </c>
      <c r="H690">
        <v>-0.474952854583017</v>
      </c>
      <c r="I690">
        <v>-1.5665679154785499</v>
      </c>
      <c r="J690">
        <v>325</v>
      </c>
      <c r="K690">
        <v>347</v>
      </c>
      <c r="L690">
        <v>221</v>
      </c>
      <c r="M690">
        <v>39</v>
      </c>
      <c r="N690">
        <v>0.105674217233721</v>
      </c>
      <c r="O690">
        <v>-0.75957986443815395</v>
      </c>
      <c r="P690">
        <v>-1.93104442254426</v>
      </c>
      <c r="Q690">
        <v>0.44067796610169402</v>
      </c>
      <c r="R690">
        <v>0.27118644067796599</v>
      </c>
      <c r="S690">
        <f t="shared" si="10"/>
        <v>3.1704976728369909E-2</v>
      </c>
    </row>
    <row r="691" spans="1:19" x14ac:dyDescent="0.2">
      <c r="A691" t="s">
        <v>1376</v>
      </c>
      <c r="B691" t="s">
        <v>1377</v>
      </c>
      <c r="C691">
        <v>134</v>
      </c>
      <c r="D691">
        <v>132</v>
      </c>
      <c r="E691">
        <v>47</v>
      </c>
      <c r="F691">
        <v>7</v>
      </c>
      <c r="G691">
        <v>7.3727365136570702E-2</v>
      </c>
      <c r="H691">
        <v>-0.94926495020749302</v>
      </c>
      <c r="I691">
        <v>-2.1662039313125399</v>
      </c>
      <c r="J691">
        <v>261</v>
      </c>
      <c r="K691">
        <v>262</v>
      </c>
      <c r="L691">
        <v>116</v>
      </c>
      <c r="M691">
        <v>30</v>
      </c>
      <c r="N691">
        <v>7.8888887403186198E-2</v>
      </c>
      <c r="O691">
        <v>-0.94427129525575204</v>
      </c>
      <c r="P691">
        <v>-1.94974492121051</v>
      </c>
      <c r="Q691">
        <v>0.54237288135593198</v>
      </c>
      <c r="R691">
        <v>0.27118644067796599</v>
      </c>
      <c r="S691">
        <f t="shared" si="10"/>
        <v>-0.14622218257011052</v>
      </c>
    </row>
    <row r="692" spans="1:19" x14ac:dyDescent="0.2">
      <c r="A692" t="s">
        <v>1378</v>
      </c>
      <c r="B692" t="s">
        <v>1379</v>
      </c>
      <c r="C692">
        <v>115</v>
      </c>
      <c r="D692">
        <v>167</v>
      </c>
      <c r="E692">
        <v>72</v>
      </c>
      <c r="F692">
        <v>3</v>
      </c>
      <c r="G692">
        <v>0.2422768630895</v>
      </c>
      <c r="H692">
        <v>-0.69762335370074602</v>
      </c>
      <c r="I692">
        <v>-2.4677737585959401</v>
      </c>
      <c r="J692">
        <v>206</v>
      </c>
      <c r="K692">
        <v>239</v>
      </c>
      <c r="L692">
        <v>103</v>
      </c>
      <c r="M692">
        <v>26</v>
      </c>
      <c r="N692">
        <v>0.14175878400070599</v>
      </c>
      <c r="O692">
        <v>-0.89311877280837104</v>
      </c>
      <c r="P692">
        <v>-1.90911954099022</v>
      </c>
      <c r="Q692">
        <v>0.49152542372881303</v>
      </c>
      <c r="R692">
        <v>0.22033898305084701</v>
      </c>
      <c r="S692">
        <f t="shared" si="10"/>
        <v>-0.22232329384180471</v>
      </c>
    </row>
    <row r="693" spans="1:19" x14ac:dyDescent="0.2">
      <c r="A693" t="s">
        <v>1380</v>
      </c>
      <c r="B693" t="s">
        <v>1381</v>
      </c>
      <c r="C693">
        <v>154</v>
      </c>
      <c r="D693">
        <v>263</v>
      </c>
      <c r="E693">
        <v>79</v>
      </c>
      <c r="F693">
        <v>19</v>
      </c>
      <c r="G693">
        <v>0.31269325994882302</v>
      </c>
      <c r="H693">
        <v>-0.784151639324425</v>
      </c>
      <c r="I693">
        <v>-1.79296429284563</v>
      </c>
      <c r="J693">
        <v>273</v>
      </c>
      <c r="K693">
        <v>445</v>
      </c>
      <c r="L693">
        <v>178</v>
      </c>
      <c r="M693">
        <v>44</v>
      </c>
      <c r="N693">
        <v>0.289425467361897</v>
      </c>
      <c r="O693">
        <v>-0.77783142187625198</v>
      </c>
      <c r="P693">
        <v>-1.8029356391464599</v>
      </c>
      <c r="Q693">
        <v>0.55932203389830504</v>
      </c>
      <c r="R693">
        <v>0.22033898305084701</v>
      </c>
      <c r="S693">
        <f t="shared" si="10"/>
        <v>6.8302199499873165E-4</v>
      </c>
    </row>
    <row r="694" spans="1:19" x14ac:dyDescent="0.2">
      <c r="A694" t="s">
        <v>1382</v>
      </c>
      <c r="B694" t="s">
        <v>1383</v>
      </c>
      <c r="C694">
        <v>48</v>
      </c>
      <c r="D694">
        <v>101</v>
      </c>
      <c r="E694">
        <v>47</v>
      </c>
      <c r="F694">
        <v>8</v>
      </c>
      <c r="G694">
        <v>0.40333836870258299</v>
      </c>
      <c r="H694">
        <v>-0.50340138921827304</v>
      </c>
      <c r="I694">
        <v>-1.66234842334564</v>
      </c>
      <c r="J694">
        <v>75</v>
      </c>
      <c r="K694">
        <v>78</v>
      </c>
      <c r="L694">
        <v>70</v>
      </c>
      <c r="M694">
        <v>14</v>
      </c>
      <c r="N694">
        <v>9.4261442720502103E-2</v>
      </c>
      <c r="O694">
        <v>-0.62205200052183296</v>
      </c>
      <c r="P694">
        <v>-1.7391588963053499</v>
      </c>
      <c r="Q694">
        <v>0.47457627118644002</v>
      </c>
      <c r="R694">
        <v>0.186440677966101</v>
      </c>
      <c r="S694">
        <f t="shared" si="10"/>
        <v>5.5409708646926313E-2</v>
      </c>
    </row>
    <row r="695" spans="1:19" x14ac:dyDescent="0.2">
      <c r="A695" t="s">
        <v>1384</v>
      </c>
      <c r="B695" t="s">
        <v>1385</v>
      </c>
      <c r="C695">
        <v>233</v>
      </c>
      <c r="D695">
        <v>134</v>
      </c>
      <c r="E695">
        <v>165</v>
      </c>
      <c r="F695">
        <v>22</v>
      </c>
      <c r="G695">
        <v>-0.15999289036568201</v>
      </c>
      <c r="H695">
        <v>-0.64412998659051601</v>
      </c>
      <c r="I695">
        <v>-1.90913041316581</v>
      </c>
      <c r="J695">
        <v>305</v>
      </c>
      <c r="K695">
        <v>417</v>
      </c>
      <c r="L695">
        <v>178</v>
      </c>
      <c r="M695">
        <v>36</v>
      </c>
      <c r="N695">
        <v>0.213064319048693</v>
      </c>
      <c r="O695">
        <v>-0.82596861418228196</v>
      </c>
      <c r="P695">
        <v>-1.93822300717139</v>
      </c>
      <c r="Q695">
        <v>0.45762711864406702</v>
      </c>
      <c r="R695">
        <v>0.23728813559322001</v>
      </c>
      <c r="S695">
        <f t="shared" si="10"/>
        <v>-6.9004520010854345E-2</v>
      </c>
    </row>
    <row r="696" spans="1:19" x14ac:dyDescent="0.2">
      <c r="A696" t="s">
        <v>1386</v>
      </c>
      <c r="B696" t="s">
        <v>1387</v>
      </c>
      <c r="C696">
        <v>151</v>
      </c>
      <c r="D696">
        <v>232</v>
      </c>
      <c r="E696">
        <v>209</v>
      </c>
      <c r="F696">
        <v>23</v>
      </c>
      <c r="G696">
        <v>0.266769269893258</v>
      </c>
      <c r="H696">
        <v>-0.35308867096051899</v>
      </c>
      <c r="I696">
        <v>-1.7014462842375699</v>
      </c>
      <c r="J696">
        <v>360</v>
      </c>
      <c r="K696">
        <v>610</v>
      </c>
      <c r="L696">
        <v>313</v>
      </c>
      <c r="M696">
        <v>45</v>
      </c>
      <c r="N696">
        <v>0.30625543766520102</v>
      </c>
      <c r="O696">
        <v>-0.65284694036522894</v>
      </c>
      <c r="P696">
        <v>-1.91331565558383</v>
      </c>
      <c r="Q696">
        <v>0.45762711864406702</v>
      </c>
      <c r="R696">
        <v>0.20338983050847401</v>
      </c>
      <c r="S696">
        <f t="shared" si="10"/>
        <v>-2.4495523916938881E-3</v>
      </c>
    </row>
    <row r="697" spans="1:19" x14ac:dyDescent="0.2">
      <c r="A697" t="s">
        <v>1388</v>
      </c>
      <c r="B697" t="s">
        <v>1389</v>
      </c>
      <c r="C697">
        <v>51</v>
      </c>
      <c r="D697">
        <v>56</v>
      </c>
      <c r="E697">
        <v>2</v>
      </c>
      <c r="F697">
        <v>3</v>
      </c>
      <c r="G697">
        <v>0.12087608320379201</v>
      </c>
      <c r="H697">
        <v>-1.9007981902123501</v>
      </c>
      <c r="I697">
        <v>-2.1146460943402698</v>
      </c>
      <c r="J697">
        <v>50</v>
      </c>
      <c r="K697">
        <v>88</v>
      </c>
      <c r="L697">
        <v>59</v>
      </c>
      <c r="M697">
        <v>34</v>
      </c>
      <c r="N697">
        <v>0.32274077123587103</v>
      </c>
      <c r="O697">
        <v>-0.52020676983826497</v>
      </c>
      <c r="P697">
        <v>-1.1777167558856501</v>
      </c>
      <c r="Q697">
        <v>0.49152542372881303</v>
      </c>
      <c r="R697">
        <v>0.25423728813559299</v>
      </c>
      <c r="S697">
        <f t="shared" si="10"/>
        <v>7.5151157507925503E-2</v>
      </c>
    </row>
    <row r="698" spans="1:19" x14ac:dyDescent="0.2">
      <c r="A698" t="s">
        <v>1390</v>
      </c>
      <c r="B698" t="s">
        <v>1391</v>
      </c>
      <c r="C698">
        <v>34</v>
      </c>
      <c r="D698">
        <v>51</v>
      </c>
      <c r="E698">
        <v>45</v>
      </c>
      <c r="F698">
        <v>2</v>
      </c>
      <c r="G698">
        <v>0.25634949135120899</v>
      </c>
      <c r="H698">
        <v>-0.37252441304531497</v>
      </c>
      <c r="I698">
        <v>-2.1146460943402698</v>
      </c>
      <c r="J698">
        <v>77</v>
      </c>
      <c r="K698">
        <v>141</v>
      </c>
      <c r="L698">
        <v>55</v>
      </c>
      <c r="M698">
        <v>5</v>
      </c>
      <c r="N698">
        <v>0.33995649090461899</v>
      </c>
      <c r="O698">
        <v>-0.73821681282262797</v>
      </c>
      <c r="P698">
        <v>-2.19774638942835</v>
      </c>
      <c r="Q698">
        <v>0.45762711864406702</v>
      </c>
      <c r="R698">
        <v>0.35593220338983</v>
      </c>
      <c r="S698">
        <f t="shared" si="10"/>
        <v>-0.19769009654497344</v>
      </c>
    </row>
    <row r="699" spans="1:19" x14ac:dyDescent="0.2">
      <c r="A699" t="s">
        <v>1392</v>
      </c>
      <c r="B699" t="s">
        <v>1393</v>
      </c>
      <c r="C699">
        <v>324</v>
      </c>
      <c r="D699">
        <v>237</v>
      </c>
      <c r="E699">
        <v>328</v>
      </c>
      <c r="F699">
        <v>33</v>
      </c>
      <c r="G699">
        <v>-5.5538431900979797E-2</v>
      </c>
      <c r="H699">
        <v>-0.48892917627333599</v>
      </c>
      <c r="I699">
        <v>-1.87622824329072</v>
      </c>
      <c r="J699">
        <v>526</v>
      </c>
      <c r="K699">
        <v>595</v>
      </c>
      <c r="L699">
        <v>331</v>
      </c>
      <c r="M699">
        <v>53</v>
      </c>
      <c r="N699">
        <v>0.13075932499653201</v>
      </c>
      <c r="O699">
        <v>-0.79324652752240998</v>
      </c>
      <c r="P699">
        <v>-2.0069355431448401</v>
      </c>
      <c r="Q699">
        <v>0.42372881355932202</v>
      </c>
      <c r="R699">
        <v>0.322033898305084</v>
      </c>
      <c r="S699">
        <f t="shared" si="10"/>
        <v>-7.7895560155306548E-2</v>
      </c>
    </row>
    <row r="700" spans="1:19" x14ac:dyDescent="0.2">
      <c r="A700" t="s">
        <v>1394</v>
      </c>
      <c r="B700" t="s">
        <v>1395</v>
      </c>
      <c r="C700">
        <v>192</v>
      </c>
      <c r="D700">
        <v>149</v>
      </c>
      <c r="E700">
        <v>95</v>
      </c>
      <c r="F700">
        <v>25</v>
      </c>
      <c r="G700">
        <v>-2.9856727995747099E-2</v>
      </c>
      <c r="H700">
        <v>-0.79983563319310502</v>
      </c>
      <c r="I700">
        <v>-1.7695583929935099</v>
      </c>
      <c r="J700">
        <v>273</v>
      </c>
      <c r="K700">
        <v>353</v>
      </c>
      <c r="L700">
        <v>160</v>
      </c>
      <c r="M700">
        <v>32</v>
      </c>
      <c r="N700">
        <v>0.18884016176878801</v>
      </c>
      <c r="O700">
        <v>-0.82413144152922102</v>
      </c>
      <c r="P700">
        <v>-1.94123833731274</v>
      </c>
      <c r="Q700">
        <v>0.42372881355932202</v>
      </c>
      <c r="R700">
        <v>0.35593220338983</v>
      </c>
      <c r="S700">
        <f t="shared" si="10"/>
        <v>-2.9560815820507142E-2</v>
      </c>
    </row>
    <row r="701" spans="1:19" x14ac:dyDescent="0.2">
      <c r="A701" t="s">
        <v>1396</v>
      </c>
      <c r="B701" t="s">
        <v>1397</v>
      </c>
      <c r="C701">
        <v>263</v>
      </c>
      <c r="D701">
        <v>279</v>
      </c>
      <c r="E701">
        <v>191</v>
      </c>
      <c r="F701">
        <v>30</v>
      </c>
      <c r="G701">
        <v>0.105906687079368</v>
      </c>
      <c r="H701">
        <v>-0.633180391020434</v>
      </c>
      <c r="I701">
        <v>-1.8270316667320901</v>
      </c>
      <c r="J701">
        <v>628</v>
      </c>
      <c r="K701">
        <v>781</v>
      </c>
      <c r="L701">
        <v>427</v>
      </c>
      <c r="M701">
        <v>68</v>
      </c>
      <c r="N701">
        <v>0.17191949356182501</v>
      </c>
      <c r="O701">
        <v>-0.75962054585656202</v>
      </c>
      <c r="P701">
        <v>-1.9756763996228499</v>
      </c>
      <c r="Q701">
        <v>0.42372881355932202</v>
      </c>
      <c r="R701">
        <v>0.23728813559322001</v>
      </c>
      <c r="S701">
        <f t="shared" si="10"/>
        <v>-5.5346773491150109E-2</v>
      </c>
    </row>
    <row r="702" spans="1:19" x14ac:dyDescent="0.2">
      <c r="A702" t="s">
        <v>1398</v>
      </c>
      <c r="B702" t="s">
        <v>1399</v>
      </c>
      <c r="C702">
        <v>101</v>
      </c>
      <c r="D702">
        <v>96</v>
      </c>
      <c r="E702">
        <v>114</v>
      </c>
      <c r="F702">
        <v>18</v>
      </c>
      <c r="G702">
        <v>5.8208091552454197E-2</v>
      </c>
      <c r="H702">
        <v>-0.44167453222457298</v>
      </c>
      <c r="I702">
        <v>-1.6332460416413299</v>
      </c>
      <c r="J702">
        <v>146</v>
      </c>
      <c r="K702">
        <v>90</v>
      </c>
      <c r="L702">
        <v>108</v>
      </c>
      <c r="M702">
        <v>25</v>
      </c>
      <c r="N702">
        <v>-0.13288224292338999</v>
      </c>
      <c r="O702">
        <v>-0.72301787744187695</v>
      </c>
      <c r="P702">
        <v>-1.7766385157042901</v>
      </c>
      <c r="Q702">
        <v>0.42372881355932202</v>
      </c>
      <c r="R702">
        <v>0.305084745762711</v>
      </c>
      <c r="S702">
        <f t="shared" si="10"/>
        <v>5.3777167281489041E-2</v>
      </c>
    </row>
    <row r="703" spans="1:19" x14ac:dyDescent="0.2">
      <c r="A703" t="s">
        <v>1400</v>
      </c>
      <c r="B703" t="s">
        <v>1401</v>
      </c>
      <c r="C703">
        <v>104</v>
      </c>
      <c r="D703">
        <v>83</v>
      </c>
      <c r="E703">
        <v>67</v>
      </c>
      <c r="F703">
        <v>6</v>
      </c>
      <c r="G703">
        <v>-1.76970146271779E-2</v>
      </c>
      <c r="H703">
        <v>-0.68521654637635698</v>
      </c>
      <c r="I703">
        <v>-2.1230792618771299</v>
      </c>
      <c r="J703">
        <v>135</v>
      </c>
      <c r="K703">
        <v>193</v>
      </c>
      <c r="L703">
        <v>153</v>
      </c>
      <c r="M703">
        <v>14</v>
      </c>
      <c r="N703">
        <v>0.232451643934489</v>
      </c>
      <c r="O703">
        <v>-0.53773111482179703</v>
      </c>
      <c r="P703">
        <v>-1.9944314014086599</v>
      </c>
      <c r="Q703">
        <v>0.38983050847457601</v>
      </c>
      <c r="R703">
        <v>0.23728813559322001</v>
      </c>
      <c r="S703">
        <f t="shared" si="10"/>
        <v>-0.14573864618742632</v>
      </c>
    </row>
    <row r="704" spans="1:19" x14ac:dyDescent="0.2">
      <c r="A704" t="s">
        <v>1402</v>
      </c>
      <c r="B704" t="s">
        <v>1403</v>
      </c>
      <c r="C704">
        <v>83</v>
      </c>
      <c r="D704">
        <v>100</v>
      </c>
      <c r="E704">
        <v>61</v>
      </c>
      <c r="F704">
        <v>13</v>
      </c>
      <c r="G704">
        <v>0.16118013991945401</v>
      </c>
      <c r="H704">
        <v>-0.62800626714371</v>
      </c>
      <c r="I704">
        <v>-1.6893319130312301</v>
      </c>
      <c r="J704">
        <v>168</v>
      </c>
      <c r="K704">
        <v>218</v>
      </c>
      <c r="L704">
        <v>109</v>
      </c>
      <c r="M704">
        <v>35</v>
      </c>
      <c r="N704">
        <v>0.190375315300463</v>
      </c>
      <c r="O704">
        <v>-0.77997156092962905</v>
      </c>
      <c r="P704">
        <v>-1.6914669059674801</v>
      </c>
      <c r="Q704">
        <v>0.52542372881355903</v>
      </c>
      <c r="R704">
        <v>0.23728813559322001</v>
      </c>
      <c r="S704">
        <f t="shared" si="10"/>
        <v>6.038494562682447E-2</v>
      </c>
    </row>
    <row r="705" spans="1:19" x14ac:dyDescent="0.2">
      <c r="A705" t="s">
        <v>1404</v>
      </c>
      <c r="B705" t="s">
        <v>1405</v>
      </c>
      <c r="C705">
        <v>153</v>
      </c>
      <c r="D705">
        <v>166</v>
      </c>
      <c r="E705">
        <v>79</v>
      </c>
      <c r="F705">
        <v>11</v>
      </c>
      <c r="G705">
        <v>0.11567488951798401</v>
      </c>
      <c r="H705">
        <v>-0.78132234930556099</v>
      </c>
      <c r="I705">
        <v>-2.0274959186213701</v>
      </c>
      <c r="J705">
        <v>193</v>
      </c>
      <c r="K705">
        <v>340</v>
      </c>
      <c r="L705">
        <v>233</v>
      </c>
      <c r="M705">
        <v>45</v>
      </c>
      <c r="N705">
        <v>0.32314971145620303</v>
      </c>
      <c r="O705">
        <v>-0.510290165126145</v>
      </c>
      <c r="P705">
        <v>-1.6425704638243199</v>
      </c>
      <c r="Q705">
        <v>0.57627118644067798</v>
      </c>
      <c r="R705">
        <v>0.305084745762711</v>
      </c>
      <c r="S705">
        <f t="shared" si="10"/>
        <v>-2.4056945858418471E-2</v>
      </c>
    </row>
    <row r="706" spans="1:19" x14ac:dyDescent="0.2">
      <c r="A706" t="s">
        <v>1406</v>
      </c>
      <c r="B706" t="s">
        <v>1407</v>
      </c>
      <c r="C706">
        <v>57</v>
      </c>
      <c r="D706">
        <v>82</v>
      </c>
      <c r="E706">
        <v>98</v>
      </c>
      <c r="F706">
        <v>5</v>
      </c>
      <c r="G706">
        <v>0.238197229006753</v>
      </c>
      <c r="H706">
        <v>-0.25890678975839998</v>
      </c>
      <c r="I706">
        <v>-1.94110202429847</v>
      </c>
      <c r="J706">
        <v>136</v>
      </c>
      <c r="K706">
        <v>169</v>
      </c>
      <c r="L706">
        <v>120</v>
      </c>
      <c r="M706">
        <v>9</v>
      </c>
      <c r="N706">
        <v>0.171575899665177</v>
      </c>
      <c r="O706">
        <v>-0.64644643946698299</v>
      </c>
      <c r="P706">
        <v>-2.18952206752278</v>
      </c>
      <c r="Q706">
        <v>0.62711864406779605</v>
      </c>
      <c r="R706">
        <v>0.322033898305084</v>
      </c>
      <c r="S706">
        <f t="shared" si="10"/>
        <v>-0.14544299341844591</v>
      </c>
    </row>
    <row r="707" spans="1:19" x14ac:dyDescent="0.2">
      <c r="A707" t="s">
        <v>1408</v>
      </c>
      <c r="B707" t="s">
        <v>1409</v>
      </c>
      <c r="C707">
        <v>104</v>
      </c>
      <c r="D707">
        <v>151</v>
      </c>
      <c r="E707">
        <v>120</v>
      </c>
      <c r="F707">
        <v>12</v>
      </c>
      <c r="G707">
        <v>0.24220184028991701</v>
      </c>
      <c r="H707">
        <v>-0.43211010302955899</v>
      </c>
      <c r="I707">
        <v>-1.82204926621315</v>
      </c>
      <c r="J707">
        <v>239</v>
      </c>
      <c r="K707">
        <v>280</v>
      </c>
      <c r="L707">
        <v>146</v>
      </c>
      <c r="M707">
        <v>15</v>
      </c>
      <c r="N707">
        <v>0.145988233815803</v>
      </c>
      <c r="O707">
        <v>-0.80613382230809005</v>
      </c>
      <c r="P707">
        <v>-2.21253231048434</v>
      </c>
      <c r="Q707">
        <v>0.50847457627118597</v>
      </c>
      <c r="R707">
        <v>0.23728813559322001</v>
      </c>
      <c r="S707">
        <f t="shared" ref="S707:S770" si="11">((I707+1.7338029)/1.7338029+(P707+1.8692731)/1.8692731)/2</f>
        <v>-0.11726501643942062</v>
      </c>
    </row>
    <row r="708" spans="1:19" x14ac:dyDescent="0.2">
      <c r="A708" t="s">
        <v>1410</v>
      </c>
      <c r="B708" t="s">
        <v>1411</v>
      </c>
      <c r="C708">
        <v>123</v>
      </c>
      <c r="D708">
        <v>93</v>
      </c>
      <c r="E708">
        <v>66</v>
      </c>
      <c r="F708">
        <v>19</v>
      </c>
      <c r="G708">
        <v>-4.1163930589934297E-2</v>
      </c>
      <c r="H708">
        <v>-0.76461918567593201</v>
      </c>
      <c r="I708">
        <v>-1.69534868344856</v>
      </c>
      <c r="J708">
        <v>181</v>
      </c>
      <c r="K708">
        <v>324</v>
      </c>
      <c r="L708">
        <v>142</v>
      </c>
      <c r="M708">
        <v>28</v>
      </c>
      <c r="N708">
        <v>0.33009453875914901</v>
      </c>
      <c r="O708">
        <v>-0.69747900763051796</v>
      </c>
      <c r="P708">
        <v>-1.82074621211885</v>
      </c>
      <c r="Q708">
        <v>0.55932203389830504</v>
      </c>
      <c r="R708">
        <v>0.45762711864406702</v>
      </c>
      <c r="S708">
        <f t="shared" si="11"/>
        <v>2.4069707573529442E-2</v>
      </c>
    </row>
    <row r="709" spans="1:19" x14ac:dyDescent="0.2">
      <c r="A709" t="s">
        <v>1412</v>
      </c>
      <c r="B709" t="s">
        <v>1413</v>
      </c>
      <c r="C709">
        <v>103</v>
      </c>
      <c r="D709">
        <v>68</v>
      </c>
      <c r="E709">
        <v>32</v>
      </c>
      <c r="F709">
        <v>4</v>
      </c>
      <c r="G709">
        <v>-0.10007007970340701</v>
      </c>
      <c r="H709">
        <v>-1.0019452561636699</v>
      </c>
      <c r="I709">
        <v>-2.2949744063391999</v>
      </c>
      <c r="J709">
        <v>142</v>
      </c>
      <c r="K709">
        <v>204</v>
      </c>
      <c r="L709">
        <v>83</v>
      </c>
      <c r="M709">
        <v>12</v>
      </c>
      <c r="N709">
        <v>0.23456992646456401</v>
      </c>
      <c r="O709">
        <v>-0.82529902915137299</v>
      </c>
      <c r="P709">
        <v>-2.0833327669273198</v>
      </c>
      <c r="Q709">
        <v>0.52542372881355903</v>
      </c>
      <c r="R709">
        <v>0.35593220338983</v>
      </c>
      <c r="S709">
        <f t="shared" si="11"/>
        <v>-0.21909001698324512</v>
      </c>
    </row>
    <row r="710" spans="1:19" x14ac:dyDescent="0.2">
      <c r="A710" t="s">
        <v>1414</v>
      </c>
      <c r="B710" t="s">
        <v>1415</v>
      </c>
      <c r="C710">
        <v>134</v>
      </c>
      <c r="D710">
        <v>204</v>
      </c>
      <c r="E710">
        <v>111</v>
      </c>
      <c r="F710">
        <v>5</v>
      </c>
      <c r="G710">
        <v>0.26278360135661899</v>
      </c>
      <c r="H710">
        <v>-0.57603982935655296</v>
      </c>
      <c r="I710">
        <v>-2.3123319669907798</v>
      </c>
      <c r="J710">
        <v>267</v>
      </c>
      <c r="K710">
        <v>295</v>
      </c>
      <c r="L710">
        <v>215</v>
      </c>
      <c r="M710">
        <v>44</v>
      </c>
      <c r="N710">
        <v>0.120538858035309</v>
      </c>
      <c r="O710">
        <v>-0.68616157859336002</v>
      </c>
      <c r="P710">
        <v>-1.79328425347028</v>
      </c>
      <c r="Q710">
        <v>0.49152542372881303</v>
      </c>
      <c r="R710">
        <v>0.338983050847457</v>
      </c>
      <c r="S710">
        <f t="shared" si="11"/>
        <v>-0.14651241323305497</v>
      </c>
    </row>
    <row r="711" spans="1:19" x14ac:dyDescent="0.2">
      <c r="A711" t="s">
        <v>1416</v>
      </c>
      <c r="B711" t="s">
        <v>1417</v>
      </c>
      <c r="C711">
        <v>57</v>
      </c>
      <c r="D711">
        <v>58</v>
      </c>
      <c r="E711">
        <v>53</v>
      </c>
      <c r="F711">
        <v>12</v>
      </c>
      <c r="G711">
        <v>8.7811370185974194E-2</v>
      </c>
      <c r="H711">
        <v>-0.52585699585010603</v>
      </c>
      <c r="I711">
        <v>-1.5608907825868601</v>
      </c>
      <c r="J711">
        <v>113</v>
      </c>
      <c r="K711">
        <v>168</v>
      </c>
      <c r="L711">
        <v>108</v>
      </c>
      <c r="M711">
        <v>12</v>
      </c>
      <c r="N711">
        <v>0.24945894166416399</v>
      </c>
      <c r="O711">
        <v>-0.61174346514085998</v>
      </c>
      <c r="P711">
        <v>-1.98412286602768</v>
      </c>
      <c r="Q711">
        <v>0.644067796610169</v>
      </c>
      <c r="R711">
        <v>0.40677966101694901</v>
      </c>
      <c r="S711">
        <f t="shared" si="11"/>
        <v>1.9144551658232346E-2</v>
      </c>
    </row>
    <row r="712" spans="1:19" x14ac:dyDescent="0.2">
      <c r="A712" t="s">
        <v>1418</v>
      </c>
      <c r="B712" t="s">
        <v>1419</v>
      </c>
      <c r="C712">
        <v>14</v>
      </c>
      <c r="D712">
        <v>59</v>
      </c>
      <c r="E712">
        <v>27</v>
      </c>
      <c r="F712">
        <v>4</v>
      </c>
      <c r="G712">
        <v>0.70498220825943403</v>
      </c>
      <c r="H712">
        <v>-0.20902228129765399</v>
      </c>
      <c r="I712">
        <v>-1.4282652173122701</v>
      </c>
      <c r="J712">
        <v>43</v>
      </c>
      <c r="K712">
        <v>50</v>
      </c>
      <c r="L712">
        <v>32</v>
      </c>
      <c r="M712">
        <v>2</v>
      </c>
      <c r="N712">
        <v>0.142729652178154</v>
      </c>
      <c r="O712">
        <v>-0.72040725440407005</v>
      </c>
      <c r="P712">
        <v>-2.3426641285074901</v>
      </c>
      <c r="Q712">
        <v>0.55932203389830504</v>
      </c>
      <c r="R712">
        <v>0.35593220338983</v>
      </c>
      <c r="S712">
        <f t="shared" si="11"/>
        <v>-3.8512362174560541E-2</v>
      </c>
    </row>
    <row r="713" spans="1:19" x14ac:dyDescent="0.2">
      <c r="A713" t="s">
        <v>1420</v>
      </c>
      <c r="B713" t="s">
        <v>1421</v>
      </c>
      <c r="C713">
        <v>125</v>
      </c>
      <c r="D713">
        <v>134</v>
      </c>
      <c r="E713">
        <v>81</v>
      </c>
      <c r="F713">
        <v>8</v>
      </c>
      <c r="G713">
        <v>0.110453017652279</v>
      </c>
      <c r="H713">
        <v>-0.68268300390781</v>
      </c>
      <c r="I713">
        <v>-2.07801719897811</v>
      </c>
      <c r="J713">
        <v>178</v>
      </c>
      <c r="K713">
        <v>202</v>
      </c>
      <c r="L713">
        <v>201</v>
      </c>
      <c r="M713">
        <v>30</v>
      </c>
      <c r="N713">
        <v>0.13215947055945099</v>
      </c>
      <c r="O713">
        <v>-0.53931272203279501</v>
      </c>
      <c r="P713">
        <v>-1.7835244161811199</v>
      </c>
      <c r="Q713">
        <v>0.47457627118644002</v>
      </c>
      <c r="R713">
        <v>0.27118644067796599</v>
      </c>
      <c r="S713">
        <f t="shared" si="11"/>
        <v>-7.6329323470873192E-2</v>
      </c>
    </row>
    <row r="714" spans="1:19" x14ac:dyDescent="0.2">
      <c r="A714" t="s">
        <v>1422</v>
      </c>
      <c r="B714" t="s">
        <v>1423</v>
      </c>
      <c r="C714">
        <v>79</v>
      </c>
      <c r="D714">
        <v>156</v>
      </c>
      <c r="E714">
        <v>38</v>
      </c>
      <c r="F714">
        <v>11</v>
      </c>
      <c r="G714">
        <v>0.37575573935954798</v>
      </c>
      <c r="H714">
        <v>-0.812101504452034</v>
      </c>
      <c r="I714">
        <v>-1.74043157909421</v>
      </c>
      <c r="J714">
        <v>109</v>
      </c>
      <c r="K714">
        <v>245</v>
      </c>
      <c r="L714">
        <v>92</v>
      </c>
      <c r="M714">
        <v>15</v>
      </c>
      <c r="N714">
        <v>0.42896768984563</v>
      </c>
      <c r="O714">
        <v>-0.66572744773945802</v>
      </c>
      <c r="P714">
        <v>-1.87156090747683</v>
      </c>
      <c r="Q714">
        <v>0.45762711864406702</v>
      </c>
      <c r="R714">
        <v>0.22033898305084701</v>
      </c>
      <c r="S714">
        <f t="shared" si="11"/>
        <v>-2.5235522140287696E-3</v>
      </c>
    </row>
    <row r="715" spans="1:19" x14ac:dyDescent="0.2">
      <c r="A715" t="s">
        <v>1424</v>
      </c>
      <c r="B715" t="s">
        <v>1425</v>
      </c>
      <c r="C715">
        <v>39</v>
      </c>
      <c r="D715">
        <v>66</v>
      </c>
      <c r="E715">
        <v>64</v>
      </c>
      <c r="F715">
        <v>10</v>
      </c>
      <c r="G715">
        <v>0.30873756081089698</v>
      </c>
      <c r="H715">
        <v>-0.27914264282101497</v>
      </c>
      <c r="I715">
        <v>-1.47526177998849</v>
      </c>
      <c r="J715">
        <v>101</v>
      </c>
      <c r="K715">
        <v>144</v>
      </c>
      <c r="L715">
        <v>72</v>
      </c>
      <c r="M715">
        <v>5</v>
      </c>
      <c r="N715">
        <v>0.23126922173432801</v>
      </c>
      <c r="O715">
        <v>-0.73907765449576401</v>
      </c>
      <c r="P715">
        <v>-2.3155770380385099</v>
      </c>
      <c r="Q715">
        <v>0.62711864406779605</v>
      </c>
      <c r="R715">
        <v>0.322033898305084</v>
      </c>
      <c r="S715">
        <f t="shared" si="11"/>
        <v>-4.4820037431068105E-2</v>
      </c>
    </row>
    <row r="716" spans="1:19" x14ac:dyDescent="0.2">
      <c r="A716" t="s">
        <v>1426</v>
      </c>
      <c r="B716" t="s">
        <v>1427</v>
      </c>
      <c r="C716">
        <v>294</v>
      </c>
      <c r="D716">
        <v>251</v>
      </c>
      <c r="E716">
        <v>171</v>
      </c>
      <c r="F716">
        <v>43</v>
      </c>
      <c r="G716">
        <v>1.1584623364409199E-2</v>
      </c>
      <c r="H716">
        <v>-0.72960922979840703</v>
      </c>
      <c r="I716">
        <v>-1.7190760477945599</v>
      </c>
      <c r="J716">
        <v>496</v>
      </c>
      <c r="K716">
        <v>395</v>
      </c>
      <c r="L716">
        <v>299</v>
      </c>
      <c r="M716">
        <v>34</v>
      </c>
      <c r="N716">
        <v>-2.16564774420154E-2</v>
      </c>
      <c r="O716">
        <v>-0.81189926531015799</v>
      </c>
      <c r="P716">
        <v>-2.1742284280398301</v>
      </c>
      <c r="Q716">
        <v>0.61016949152542299</v>
      </c>
      <c r="R716">
        <v>0.322033898305084</v>
      </c>
      <c r="S716">
        <f t="shared" si="11"/>
        <v>-7.7323585675064949E-2</v>
      </c>
    </row>
    <row r="717" spans="1:19" x14ac:dyDescent="0.2">
      <c r="A717" t="s">
        <v>1428</v>
      </c>
      <c r="B717" t="s">
        <v>1429</v>
      </c>
      <c r="C717">
        <v>290</v>
      </c>
      <c r="D717">
        <v>352</v>
      </c>
      <c r="E717">
        <v>258</v>
      </c>
      <c r="F717">
        <v>34</v>
      </c>
      <c r="G717">
        <v>0.164402897874703</v>
      </c>
      <c r="H717">
        <v>-0.54503630171412898</v>
      </c>
      <c r="I717">
        <v>-1.81511625381869</v>
      </c>
      <c r="J717">
        <v>490</v>
      </c>
      <c r="K717">
        <v>653</v>
      </c>
      <c r="L717">
        <v>399</v>
      </c>
      <c r="M717">
        <v>53</v>
      </c>
      <c r="N717">
        <v>0.201945204668282</v>
      </c>
      <c r="O717">
        <v>-0.68131196148615503</v>
      </c>
      <c r="P717">
        <v>-1.97614587901961</v>
      </c>
      <c r="Q717">
        <v>0.61016949152542299</v>
      </c>
      <c r="R717">
        <v>0.28813559322033899</v>
      </c>
      <c r="S717">
        <f t="shared" si="11"/>
        <v>-5.2036144097309132E-2</v>
      </c>
    </row>
    <row r="718" spans="1:19" x14ac:dyDescent="0.2">
      <c r="A718" t="s">
        <v>1430</v>
      </c>
      <c r="B718" t="s">
        <v>1431</v>
      </c>
      <c r="C718">
        <v>169</v>
      </c>
      <c r="D718">
        <v>222</v>
      </c>
      <c r="E718">
        <v>120</v>
      </c>
      <c r="F718">
        <v>18</v>
      </c>
      <c r="G718">
        <v>0.19872450213249299</v>
      </c>
      <c r="H718">
        <v>-0.64296346834445195</v>
      </c>
      <c r="I718">
        <v>-1.8568113724723601</v>
      </c>
      <c r="J718">
        <v>212</v>
      </c>
      <c r="K718">
        <v>258</v>
      </c>
      <c r="L718">
        <v>136</v>
      </c>
      <c r="M718">
        <v>48</v>
      </c>
      <c r="N718">
        <v>0.16251194845620001</v>
      </c>
      <c r="O718">
        <v>-0.78488572970292403</v>
      </c>
      <c r="P718">
        <v>-1.6553202921450501</v>
      </c>
      <c r="Q718">
        <v>0.59322033898305004</v>
      </c>
      <c r="R718">
        <v>0.305084745762711</v>
      </c>
      <c r="S718">
        <f t="shared" si="11"/>
        <v>2.1755275652635041E-2</v>
      </c>
    </row>
    <row r="719" spans="1:19" x14ac:dyDescent="0.2">
      <c r="A719" t="s">
        <v>1432</v>
      </c>
      <c r="B719" t="s">
        <v>1433</v>
      </c>
      <c r="C719">
        <v>109</v>
      </c>
      <c r="D719">
        <v>116</v>
      </c>
      <c r="E719">
        <v>109</v>
      </c>
      <c r="F719">
        <v>4</v>
      </c>
      <c r="G719">
        <v>0.107289723581823</v>
      </c>
      <c r="H719">
        <v>-0.49425800977840301</v>
      </c>
      <c r="I719">
        <v>-2.3195636795746601</v>
      </c>
      <c r="J719">
        <v>248</v>
      </c>
      <c r="K719">
        <v>267</v>
      </c>
      <c r="L719">
        <v>144</v>
      </c>
      <c r="M719">
        <v>15</v>
      </c>
      <c r="N719">
        <v>0.10928768396008</v>
      </c>
      <c r="O719">
        <v>-0.82817796587535697</v>
      </c>
      <c r="P719">
        <v>-2.2285860903624202</v>
      </c>
      <c r="Q719">
        <v>0.45762711864406702</v>
      </c>
      <c r="R719">
        <v>0.169491525423728</v>
      </c>
      <c r="S719">
        <f t="shared" si="11"/>
        <v>-0.26503404533075919</v>
      </c>
    </row>
    <row r="720" spans="1:19" x14ac:dyDescent="0.2">
      <c r="A720" t="s">
        <v>1434</v>
      </c>
      <c r="B720" t="s">
        <v>1435</v>
      </c>
      <c r="C720">
        <v>123</v>
      </c>
      <c r="D720">
        <v>80</v>
      </c>
      <c r="E720">
        <v>74</v>
      </c>
      <c r="F720">
        <v>8</v>
      </c>
      <c r="G720">
        <v>-0.106556892151925</v>
      </c>
      <c r="H720">
        <v>-0.71493140148682499</v>
      </c>
      <c r="I720">
        <v>-2.07101229740945</v>
      </c>
      <c r="J720">
        <v>226</v>
      </c>
      <c r="K720">
        <v>218</v>
      </c>
      <c r="L720">
        <v>153</v>
      </c>
      <c r="M720">
        <v>11</v>
      </c>
      <c r="N720">
        <v>6.1576157878925702E-2</v>
      </c>
      <c r="O720">
        <v>-0.76150578547419201</v>
      </c>
      <c r="P720">
        <v>-2.3229414225810601</v>
      </c>
      <c r="Q720">
        <v>0.44067796610169402</v>
      </c>
      <c r="R720">
        <v>0.23728813559322001</v>
      </c>
      <c r="S720">
        <f t="shared" si="11"/>
        <v>-0.21859445819764425</v>
      </c>
    </row>
    <row r="721" spans="1:19" x14ac:dyDescent="0.2">
      <c r="A721" t="s">
        <v>1436</v>
      </c>
      <c r="B721" t="s">
        <v>1437</v>
      </c>
      <c r="C721">
        <v>237</v>
      </c>
      <c r="D721">
        <v>281</v>
      </c>
      <c r="E721">
        <v>215</v>
      </c>
      <c r="F721">
        <v>27</v>
      </c>
      <c r="G721">
        <v>0.154216206190504</v>
      </c>
      <c r="H721">
        <v>-0.53656789587290199</v>
      </c>
      <c r="I721">
        <v>-1.8275817548131099</v>
      </c>
      <c r="J721">
        <v>487</v>
      </c>
      <c r="K721">
        <v>622</v>
      </c>
      <c r="L721">
        <v>402</v>
      </c>
      <c r="M721">
        <v>59</v>
      </c>
      <c r="N721">
        <v>0.18348952689790601</v>
      </c>
      <c r="O721">
        <v>-0.67539168527455395</v>
      </c>
      <c r="P721">
        <v>-1.92690261816438</v>
      </c>
      <c r="Q721">
        <v>0.62711864406779605</v>
      </c>
      <c r="R721">
        <v>0.305084745762711</v>
      </c>
      <c r="S721">
        <f t="shared" si="11"/>
        <v>-4.2459220463030925E-2</v>
      </c>
    </row>
    <row r="722" spans="1:19" x14ac:dyDescent="0.2">
      <c r="A722" t="s">
        <v>1438</v>
      </c>
      <c r="B722" t="s">
        <v>1439</v>
      </c>
      <c r="C722">
        <v>40</v>
      </c>
      <c r="D722">
        <v>65</v>
      </c>
      <c r="E722">
        <v>39</v>
      </c>
      <c r="F722">
        <v>3</v>
      </c>
      <c r="G722">
        <v>0.29111159761042099</v>
      </c>
      <c r="H722">
        <v>-0.50525339407986603</v>
      </c>
      <c r="I722">
        <v>-2.0091359095702899</v>
      </c>
      <c r="J722">
        <v>85</v>
      </c>
      <c r="K722">
        <v>143</v>
      </c>
      <c r="L722">
        <v>94</v>
      </c>
      <c r="M722">
        <v>17</v>
      </c>
      <c r="N722">
        <v>0.30314521517248999</v>
      </c>
      <c r="O722">
        <v>-0.54837984925898398</v>
      </c>
      <c r="P722">
        <v>-1.7091956729279101</v>
      </c>
      <c r="Q722">
        <v>0.49152542372881303</v>
      </c>
      <c r="R722">
        <v>0.20338983050847401</v>
      </c>
      <c r="S722">
        <f t="shared" si="11"/>
        <v>-3.6583378173152374E-2</v>
      </c>
    </row>
    <row r="723" spans="1:19" x14ac:dyDescent="0.2">
      <c r="A723" t="s">
        <v>1440</v>
      </c>
      <c r="B723" t="s">
        <v>1441</v>
      </c>
      <c r="C723">
        <v>130</v>
      </c>
      <c r="D723">
        <v>141</v>
      </c>
      <c r="E723">
        <v>113</v>
      </c>
      <c r="F723">
        <v>13</v>
      </c>
      <c r="G723">
        <v>0.11553399264407101</v>
      </c>
      <c r="H723">
        <v>-0.55512291860181995</v>
      </c>
      <c r="I723">
        <v>-1.88419717296199</v>
      </c>
      <c r="J723">
        <v>256</v>
      </c>
      <c r="K723">
        <v>430</v>
      </c>
      <c r="L723">
        <v>189</v>
      </c>
      <c r="M723">
        <v>46</v>
      </c>
      <c r="N723">
        <v>0.30245659368945799</v>
      </c>
      <c r="O723">
        <v>-0.72386693828299498</v>
      </c>
      <c r="P723">
        <v>-1.7557078022221599</v>
      </c>
      <c r="Q723">
        <v>0.54237288135593198</v>
      </c>
      <c r="R723">
        <v>0.25423728813559299</v>
      </c>
      <c r="S723">
        <f t="shared" si="11"/>
        <v>-1.2994353054585683E-2</v>
      </c>
    </row>
    <row r="724" spans="1:19" x14ac:dyDescent="0.2">
      <c r="A724" t="s">
        <v>1442</v>
      </c>
      <c r="B724" t="s">
        <v>1443</v>
      </c>
      <c r="C724">
        <v>91</v>
      </c>
      <c r="D724">
        <v>155</v>
      </c>
      <c r="E724">
        <v>73</v>
      </c>
      <c r="F724">
        <v>10</v>
      </c>
      <c r="G724">
        <v>0.31154853814472599</v>
      </c>
      <c r="H724">
        <v>-0.58997654197904104</v>
      </c>
      <c r="I724">
        <v>-1.84323856528309</v>
      </c>
      <c r="J724">
        <v>148</v>
      </c>
      <c r="K724">
        <v>195</v>
      </c>
      <c r="L724">
        <v>119</v>
      </c>
      <c r="M724">
        <v>24</v>
      </c>
      <c r="N724">
        <v>0.19700099938928201</v>
      </c>
      <c r="O724">
        <v>-0.68680353114681703</v>
      </c>
      <c r="P724">
        <v>-1.80027614227524</v>
      </c>
      <c r="Q724">
        <v>0.44067796610169402</v>
      </c>
      <c r="R724">
        <v>0.25423728813559299</v>
      </c>
      <c r="S724">
        <f t="shared" si="11"/>
        <v>-1.310387239905347E-2</v>
      </c>
    </row>
    <row r="725" spans="1:19" x14ac:dyDescent="0.2">
      <c r="A725" t="s">
        <v>1444</v>
      </c>
      <c r="B725" t="s">
        <v>1445</v>
      </c>
      <c r="C725">
        <v>11</v>
      </c>
      <c r="D725">
        <v>18</v>
      </c>
      <c r="E725">
        <v>14</v>
      </c>
      <c r="F725">
        <v>0</v>
      </c>
      <c r="G725">
        <v>0.29413805224060902</v>
      </c>
      <c r="H725">
        <v>-0.38952265925839002</v>
      </c>
      <c r="I725" t="e">
        <f>-inf</f>
        <v>#NAME?</v>
      </c>
      <c r="J725">
        <v>13</v>
      </c>
      <c r="K725">
        <v>56</v>
      </c>
      <c r="L725">
        <v>25</v>
      </c>
      <c r="M725">
        <v>3</v>
      </c>
      <c r="N725">
        <v>0.711472778121085</v>
      </c>
      <c r="O725">
        <v>-0.30809212077918902</v>
      </c>
      <c r="P725">
        <v>-1.6470477661790599</v>
      </c>
      <c r="Q725">
        <v>0.55932203389830504</v>
      </c>
      <c r="R725">
        <v>0.27118644067796599</v>
      </c>
      <c r="S725" t="e">
        <f t="shared" si="11"/>
        <v>#NAME?</v>
      </c>
    </row>
    <row r="726" spans="1:19" x14ac:dyDescent="0.2">
      <c r="A726" t="s">
        <v>1446</v>
      </c>
      <c r="B726" t="s">
        <v>1447</v>
      </c>
      <c r="C726">
        <v>30</v>
      </c>
      <c r="D726">
        <v>34</v>
      </c>
      <c r="E726">
        <v>12</v>
      </c>
      <c r="F726">
        <v>6</v>
      </c>
      <c r="G726">
        <v>0.13461589461812101</v>
      </c>
      <c r="H726">
        <v>-0.892198018450441</v>
      </c>
      <c r="I726">
        <v>-1.58316717729801</v>
      </c>
      <c r="J726">
        <v>60</v>
      </c>
      <c r="K726">
        <v>73</v>
      </c>
      <c r="L726">
        <v>51</v>
      </c>
      <c r="M726">
        <v>1</v>
      </c>
      <c r="N726">
        <v>0.16239971315853399</v>
      </c>
      <c r="O726">
        <v>-0.66266985143009705</v>
      </c>
      <c r="P726">
        <v>-2.7883769189755299</v>
      </c>
      <c r="Q726">
        <v>0.57627118644067798</v>
      </c>
      <c r="R726">
        <v>0.25423728813559299</v>
      </c>
      <c r="S726">
        <f t="shared" si="11"/>
        <v>-0.2024044043154411</v>
      </c>
    </row>
    <row r="727" spans="1:19" x14ac:dyDescent="0.2">
      <c r="A727" t="s">
        <v>1448</v>
      </c>
      <c r="B727" t="s">
        <v>1449</v>
      </c>
      <c r="C727">
        <v>40</v>
      </c>
      <c r="D727">
        <v>48</v>
      </c>
      <c r="E727">
        <v>32</v>
      </c>
      <c r="F727">
        <v>4</v>
      </c>
      <c r="G727">
        <v>0.159439478343153</v>
      </c>
      <c r="H727">
        <v>-0.59116802278645997</v>
      </c>
      <c r="I727">
        <v>-1.88419717296199</v>
      </c>
      <c r="J727">
        <v>141</v>
      </c>
      <c r="K727">
        <v>87</v>
      </c>
      <c r="L727">
        <v>55</v>
      </c>
      <c r="M727">
        <v>5</v>
      </c>
      <c r="N727">
        <v>-0.13247175661503899</v>
      </c>
      <c r="O727">
        <v>-1.0009452003055199</v>
      </c>
      <c r="P727">
        <v>-2.46047477691125</v>
      </c>
      <c r="Q727">
        <v>0.47457627118644002</v>
      </c>
      <c r="R727">
        <v>0.27118644067796599</v>
      </c>
      <c r="S727">
        <f t="shared" si="11"/>
        <v>-0.20150799899778415</v>
      </c>
    </row>
    <row r="728" spans="1:19" x14ac:dyDescent="0.2">
      <c r="A728" t="s">
        <v>1450</v>
      </c>
      <c r="B728" t="s">
        <v>1451</v>
      </c>
      <c r="C728">
        <v>281</v>
      </c>
      <c r="D728">
        <v>301</v>
      </c>
      <c r="E728">
        <v>205</v>
      </c>
      <c r="F728">
        <v>33</v>
      </c>
      <c r="G728">
        <v>0.110118407984291</v>
      </c>
      <c r="H728">
        <v>-0.631210468627729</v>
      </c>
      <c r="I728">
        <v>-1.81438955298919</v>
      </c>
      <c r="J728">
        <v>540</v>
      </c>
      <c r="K728">
        <v>588</v>
      </c>
      <c r="L728">
        <v>299</v>
      </c>
      <c r="M728">
        <v>54</v>
      </c>
      <c r="N728">
        <v>0.11421166967489101</v>
      </c>
      <c r="O728">
        <v>-0.84881134864292895</v>
      </c>
      <c r="P728">
        <v>-2.01022566859189</v>
      </c>
      <c r="Q728">
        <v>0.49152542372881303</v>
      </c>
      <c r="R728">
        <v>0.28813559322033899</v>
      </c>
      <c r="S728">
        <f t="shared" si="11"/>
        <v>-6.0942362289469726E-2</v>
      </c>
    </row>
    <row r="729" spans="1:19" x14ac:dyDescent="0.2">
      <c r="A729" t="s">
        <v>1452</v>
      </c>
      <c r="B729" t="s">
        <v>1453</v>
      </c>
      <c r="C729">
        <v>330</v>
      </c>
      <c r="D729">
        <v>314</v>
      </c>
      <c r="E729">
        <v>171</v>
      </c>
      <c r="F729">
        <v>43</v>
      </c>
      <c r="G729">
        <v>5.8673940490855898E-2</v>
      </c>
      <c r="H729">
        <v>-0.77977583926413696</v>
      </c>
      <c r="I729">
        <v>-1.7692426572602999</v>
      </c>
      <c r="J729">
        <v>666</v>
      </c>
      <c r="K729">
        <v>790</v>
      </c>
      <c r="L729">
        <v>451</v>
      </c>
      <c r="M729">
        <v>42</v>
      </c>
      <c r="N729">
        <v>0.15138096554186201</v>
      </c>
      <c r="O729">
        <v>-0.76138646443673097</v>
      </c>
      <c r="P729">
        <v>-2.2104506073642902</v>
      </c>
      <c r="Q729">
        <v>0.45762711864406702</v>
      </c>
      <c r="R729">
        <v>0.25423728813559299</v>
      </c>
      <c r="S729">
        <f t="shared" si="11"/>
        <v>-0.10147964469467843</v>
      </c>
    </row>
    <row r="730" spans="1:19" x14ac:dyDescent="0.2">
      <c r="A730" t="s">
        <v>1454</v>
      </c>
      <c r="B730" t="s">
        <v>1455</v>
      </c>
      <c r="C730">
        <v>172</v>
      </c>
      <c r="D730">
        <v>128</v>
      </c>
      <c r="E730">
        <v>91</v>
      </c>
      <c r="F730">
        <v>26</v>
      </c>
      <c r="G730">
        <v>-4.80602449641521E-2</v>
      </c>
      <c r="H730">
        <v>-0.77074506436485901</v>
      </c>
      <c r="I730">
        <v>-1.70475227189872</v>
      </c>
      <c r="J730">
        <v>222</v>
      </c>
      <c r="K730">
        <v>257</v>
      </c>
      <c r="L730">
        <v>137</v>
      </c>
      <c r="M730">
        <v>27</v>
      </c>
      <c r="N730">
        <v>0.14080825230237701</v>
      </c>
      <c r="O730">
        <v>-0.80172118443862195</v>
      </c>
      <c r="P730">
        <v>-1.9252148788835399</v>
      </c>
      <c r="Q730">
        <v>0.47457627118644002</v>
      </c>
      <c r="R730">
        <v>0.305084745762711</v>
      </c>
      <c r="S730">
        <f t="shared" si="11"/>
        <v>-6.585792134623571E-3</v>
      </c>
    </row>
    <row r="731" spans="1:19" x14ac:dyDescent="0.2">
      <c r="A731" t="s">
        <v>1456</v>
      </c>
      <c r="B731" t="s">
        <v>1457</v>
      </c>
      <c r="C731">
        <v>14</v>
      </c>
      <c r="D731">
        <v>14</v>
      </c>
      <c r="E731">
        <v>19</v>
      </c>
      <c r="F731">
        <v>0</v>
      </c>
      <c r="G731">
        <v>8.0258232295528406E-2</v>
      </c>
      <c r="H731">
        <v>-0.36163244450381199</v>
      </c>
      <c r="I731" t="e">
        <f>-inf</f>
        <v>#NAME?</v>
      </c>
      <c r="J731">
        <v>30</v>
      </c>
      <c r="K731">
        <v>25</v>
      </c>
      <c r="L731">
        <v>20</v>
      </c>
      <c r="M731">
        <v>2</v>
      </c>
      <c r="N731">
        <v>-1.9531426259029598E-3</v>
      </c>
      <c r="O731">
        <v>-0.76818003620007103</v>
      </c>
      <c r="P731">
        <v>-2.18631692764757</v>
      </c>
      <c r="Q731">
        <v>0.55932203389830504</v>
      </c>
      <c r="R731">
        <v>0.27118644067796599</v>
      </c>
      <c r="S731" t="e">
        <f t="shared" si="11"/>
        <v>#NAME?</v>
      </c>
    </row>
    <row r="732" spans="1:19" x14ac:dyDescent="0.2">
      <c r="A732" t="s">
        <v>1458</v>
      </c>
      <c r="B732" t="s">
        <v>1459</v>
      </c>
      <c r="C732">
        <v>166</v>
      </c>
      <c r="D732">
        <v>225</v>
      </c>
      <c r="E732">
        <v>145</v>
      </c>
      <c r="F732">
        <v>7</v>
      </c>
      <c r="G732">
        <v>0.21233266236683501</v>
      </c>
      <c r="H732">
        <v>-0.55299809558348301</v>
      </c>
      <c r="I732">
        <v>-2.2592072209877898</v>
      </c>
      <c r="J732">
        <v>409</v>
      </c>
      <c r="K732">
        <v>487</v>
      </c>
      <c r="L732">
        <v>243</v>
      </c>
      <c r="M732">
        <v>49</v>
      </c>
      <c r="N732">
        <v>0.153033756629014</v>
      </c>
      <c r="O732">
        <v>-0.81820581155341998</v>
      </c>
      <c r="P732">
        <v>-1.93175289657072</v>
      </c>
      <c r="Q732">
        <v>0.44067796610169402</v>
      </c>
      <c r="R732">
        <v>0.27118644067796599</v>
      </c>
      <c r="S732">
        <f t="shared" si="11"/>
        <v>-0.16823021628437998</v>
      </c>
    </row>
    <row r="733" spans="1:19" x14ac:dyDescent="0.2">
      <c r="A733" t="s">
        <v>1460</v>
      </c>
      <c r="B733" t="s">
        <v>1461</v>
      </c>
      <c r="C733">
        <v>125</v>
      </c>
      <c r="D733">
        <v>103</v>
      </c>
      <c r="E733">
        <v>66</v>
      </c>
      <c r="F733">
        <v>18</v>
      </c>
      <c r="G733">
        <v>-3.8145560073557299E-3</v>
      </c>
      <c r="H733">
        <v>-0.77162408724459097</v>
      </c>
      <c r="I733">
        <v>-1.72583468086674</v>
      </c>
      <c r="J733">
        <v>171</v>
      </c>
      <c r="K733">
        <v>246</v>
      </c>
      <c r="L733">
        <v>132</v>
      </c>
      <c r="M733">
        <v>32</v>
      </c>
      <c r="N733">
        <v>0.235167100132947</v>
      </c>
      <c r="O733">
        <v>-0.70451095633069405</v>
      </c>
      <c r="P733">
        <v>-1.73807180066414</v>
      </c>
      <c r="Q733">
        <v>0.47457627118644002</v>
      </c>
      <c r="R733">
        <v>0.20338983050847401</v>
      </c>
      <c r="S733">
        <f t="shared" si="11"/>
        <v>3.7392105257661498E-2</v>
      </c>
    </row>
    <row r="734" spans="1:19" x14ac:dyDescent="0.2">
      <c r="A734" t="s">
        <v>1462</v>
      </c>
      <c r="B734" t="s">
        <v>1463</v>
      </c>
      <c r="C734">
        <v>97</v>
      </c>
      <c r="D734">
        <v>140</v>
      </c>
      <c r="E734">
        <v>75</v>
      </c>
      <c r="F734">
        <v>16</v>
      </c>
      <c r="G734">
        <v>0.239614533707521</v>
      </c>
      <c r="H734">
        <v>-0.60596848065294795</v>
      </c>
      <c r="I734">
        <v>-1.6668489245723099</v>
      </c>
      <c r="J734">
        <v>300</v>
      </c>
      <c r="K734">
        <v>362</v>
      </c>
      <c r="L734">
        <v>128</v>
      </c>
      <c r="M734">
        <v>28</v>
      </c>
      <c r="N734">
        <v>0.15881541923522499</v>
      </c>
      <c r="O734">
        <v>-0.96200006221618395</v>
      </c>
      <c r="P734">
        <v>-2.0401888919693301</v>
      </c>
      <c r="Q734">
        <v>0.69491525423728795</v>
      </c>
      <c r="R734">
        <v>0.25423728813559299</v>
      </c>
      <c r="S734">
        <f t="shared" si="11"/>
        <v>-2.6408764609641634E-2</v>
      </c>
    </row>
    <row r="735" spans="1:19" x14ac:dyDescent="0.2">
      <c r="A735" t="s">
        <v>1464</v>
      </c>
      <c r="B735" t="s">
        <v>1465</v>
      </c>
      <c r="C735">
        <v>151</v>
      </c>
      <c r="D735">
        <v>148</v>
      </c>
      <c r="E735">
        <v>134</v>
      </c>
      <c r="F735">
        <v>18</v>
      </c>
      <c r="G735">
        <v>7.15430003973163E-2</v>
      </c>
      <c r="H735">
        <v>-0.54613015870676496</v>
      </c>
      <c r="I735">
        <v>-1.8079016151518601</v>
      </c>
      <c r="J735">
        <v>201</v>
      </c>
      <c r="K735">
        <v>393</v>
      </c>
      <c r="L735">
        <v>184</v>
      </c>
      <c r="M735">
        <v>27</v>
      </c>
      <c r="N735">
        <v>0.36842459637665897</v>
      </c>
      <c r="O735">
        <v>-0.63046701155534202</v>
      </c>
      <c r="P735">
        <v>-1.8820579618533899</v>
      </c>
      <c r="Q735">
        <v>0.79661016949152497</v>
      </c>
      <c r="R735">
        <v>0.28813559322033899</v>
      </c>
      <c r="S735">
        <f t="shared" si="11"/>
        <v>-2.4788582040161856E-2</v>
      </c>
    </row>
    <row r="736" spans="1:19" x14ac:dyDescent="0.2">
      <c r="A736" t="s">
        <v>1466</v>
      </c>
      <c r="B736" t="s">
        <v>1467</v>
      </c>
      <c r="C736">
        <v>128</v>
      </c>
      <c r="D736">
        <v>190</v>
      </c>
      <c r="E736">
        <v>56</v>
      </c>
      <c r="F736">
        <v>5</v>
      </c>
      <c r="G736">
        <v>0.25180186360048901</v>
      </c>
      <c r="H736">
        <v>-0.85327995242007104</v>
      </c>
      <c r="I736">
        <v>-2.29243713827384</v>
      </c>
      <c r="J736">
        <v>350</v>
      </c>
      <c r="K736">
        <v>416</v>
      </c>
      <c r="L736">
        <v>171</v>
      </c>
      <c r="M736">
        <v>32</v>
      </c>
      <c r="N736">
        <v>0.152253389698188</v>
      </c>
      <c r="O736">
        <v>-0.90316071110251195</v>
      </c>
      <c r="P736">
        <v>-2.0491437346222598</v>
      </c>
      <c r="Q736">
        <v>0.83050847457627097</v>
      </c>
      <c r="R736">
        <v>0.28813559322033899</v>
      </c>
      <c r="S736">
        <f t="shared" si="11"/>
        <v>-0.20921330365167448</v>
      </c>
    </row>
    <row r="737" spans="1:19" x14ac:dyDescent="0.2">
      <c r="A737" t="s">
        <v>1468</v>
      </c>
      <c r="B737" t="s">
        <v>1469</v>
      </c>
      <c r="C737">
        <v>209</v>
      </c>
      <c r="D737">
        <v>240</v>
      </c>
      <c r="E737">
        <v>170</v>
      </c>
      <c r="F737">
        <v>34</v>
      </c>
      <c r="G737">
        <v>0.14032318789608</v>
      </c>
      <c r="H737">
        <v>-0.58395537451118296</v>
      </c>
      <c r="I737">
        <v>-1.6728645420307899</v>
      </c>
      <c r="J737">
        <v>540</v>
      </c>
      <c r="K737">
        <v>527</v>
      </c>
      <c r="L737">
        <v>256</v>
      </c>
      <c r="M737">
        <v>48</v>
      </c>
      <c r="N737">
        <v>6.6644958811299795E-2</v>
      </c>
      <c r="O737">
        <v>-0.91624257165550904</v>
      </c>
      <c r="P737">
        <v>-2.0613781910392701</v>
      </c>
      <c r="Q737">
        <v>0.84745762711864403</v>
      </c>
      <c r="R737">
        <v>0.27118644067796599</v>
      </c>
      <c r="S737">
        <f t="shared" si="11"/>
        <v>-3.3811360062346626E-2</v>
      </c>
    </row>
    <row r="738" spans="1:19" x14ac:dyDescent="0.2">
      <c r="A738" t="s">
        <v>1470</v>
      </c>
      <c r="B738" t="s">
        <v>1471</v>
      </c>
      <c r="C738">
        <v>122</v>
      </c>
      <c r="D738">
        <v>95</v>
      </c>
      <c r="E738">
        <v>93</v>
      </c>
      <c r="F738">
        <v>17</v>
      </c>
      <c r="G738">
        <v>-2.8377993090371902E-2</v>
      </c>
      <c r="H738">
        <v>-0.61213489189921599</v>
      </c>
      <c r="I738">
        <v>-1.74010808225847</v>
      </c>
      <c r="J738">
        <v>231</v>
      </c>
      <c r="K738">
        <v>433</v>
      </c>
      <c r="L738">
        <v>242</v>
      </c>
      <c r="M738">
        <v>48</v>
      </c>
      <c r="N738">
        <v>0.35010401988294199</v>
      </c>
      <c r="O738">
        <v>-0.57188539105610303</v>
      </c>
      <c r="P738">
        <v>-1.6925964111084499</v>
      </c>
      <c r="Q738">
        <v>0.77966101694915202</v>
      </c>
      <c r="R738">
        <v>0.23728813559322001</v>
      </c>
      <c r="S738">
        <f t="shared" si="11"/>
        <v>4.5439816417882611E-2</v>
      </c>
    </row>
    <row r="739" spans="1:19" x14ac:dyDescent="0.2">
      <c r="A739" t="s">
        <v>1472</v>
      </c>
      <c r="B739" t="s">
        <v>1473</v>
      </c>
      <c r="C739">
        <v>122</v>
      </c>
      <c r="D739">
        <v>111</v>
      </c>
      <c r="E739">
        <v>91</v>
      </c>
      <c r="F739">
        <v>8</v>
      </c>
      <c r="G739">
        <v>3.9221380407437598E-2</v>
      </c>
      <c r="H739">
        <v>-0.62157644813205803</v>
      </c>
      <c r="I739">
        <v>-2.0674670166447999</v>
      </c>
      <c r="J739">
        <v>302</v>
      </c>
      <c r="K739">
        <v>480</v>
      </c>
      <c r="L739">
        <v>200</v>
      </c>
      <c r="M739">
        <v>50</v>
      </c>
      <c r="N739">
        <v>0.27846239784015803</v>
      </c>
      <c r="O739">
        <v>-0.77106572443755905</v>
      </c>
      <c r="P739">
        <v>-1.79126260721302</v>
      </c>
      <c r="Q739">
        <v>0.79661016949152497</v>
      </c>
      <c r="R739">
        <v>0.28813559322033899</v>
      </c>
      <c r="S739">
        <f t="shared" si="11"/>
        <v>-7.5356665484498375E-2</v>
      </c>
    </row>
    <row r="740" spans="1:19" x14ac:dyDescent="0.2">
      <c r="A740" t="s">
        <v>1474</v>
      </c>
      <c r="B740" t="s">
        <v>1475</v>
      </c>
      <c r="C740">
        <v>192</v>
      </c>
      <c r="D740">
        <v>178</v>
      </c>
      <c r="E740">
        <v>151</v>
      </c>
      <c r="F740">
        <v>24</v>
      </c>
      <c r="G740">
        <v>4.73770059008728E-2</v>
      </c>
      <c r="H740">
        <v>-0.59858229118878303</v>
      </c>
      <c r="I740">
        <v>-1.7872871599539399</v>
      </c>
      <c r="J740">
        <v>391</v>
      </c>
      <c r="K740">
        <v>423</v>
      </c>
      <c r="L740">
        <v>229</v>
      </c>
      <c r="M740">
        <v>51</v>
      </c>
      <c r="N740">
        <v>0.111391713400897</v>
      </c>
      <c r="O740">
        <v>-0.82443005220036902</v>
      </c>
      <c r="P740">
        <v>-1.89483224988982</v>
      </c>
      <c r="Q740">
        <v>0.76271186440677896</v>
      </c>
      <c r="R740">
        <v>0.27118644067796599</v>
      </c>
      <c r="S740">
        <f t="shared" si="11"/>
        <v>-2.2260628313853253E-2</v>
      </c>
    </row>
    <row r="741" spans="1:19" x14ac:dyDescent="0.2">
      <c r="A741" t="s">
        <v>1476</v>
      </c>
      <c r="B741" t="s">
        <v>1477</v>
      </c>
      <c r="C741">
        <v>128</v>
      </c>
      <c r="D741">
        <v>165</v>
      </c>
      <c r="E741">
        <v>147</v>
      </c>
      <c r="F741">
        <v>6</v>
      </c>
      <c r="G741">
        <v>0.19053220686156599</v>
      </c>
      <c r="H741">
        <v>-0.434150644678095</v>
      </c>
      <c r="I741">
        <v>-2.2132558922262202</v>
      </c>
      <c r="J741">
        <v>311</v>
      </c>
      <c r="K741">
        <v>299</v>
      </c>
      <c r="L741">
        <v>110</v>
      </c>
      <c r="M741">
        <v>35</v>
      </c>
      <c r="N741">
        <v>6.0138902719313797E-2</v>
      </c>
      <c r="O741">
        <v>-1.043456481013</v>
      </c>
      <c r="P741">
        <v>-1.9589180132684501</v>
      </c>
      <c r="Q741">
        <v>0.83050847457627097</v>
      </c>
      <c r="R741">
        <v>0.27118644067796599</v>
      </c>
      <c r="S741">
        <f t="shared" si="11"/>
        <v>-0.1622448398937171</v>
      </c>
    </row>
    <row r="742" spans="1:19" x14ac:dyDescent="0.2">
      <c r="A742" t="s">
        <v>1478</v>
      </c>
      <c r="B742" t="s">
        <v>1479</v>
      </c>
      <c r="C742">
        <v>461</v>
      </c>
      <c r="D742">
        <v>433</v>
      </c>
      <c r="E742">
        <v>277</v>
      </c>
      <c r="F742">
        <v>30</v>
      </c>
      <c r="G742">
        <v>5.3045203259245798E-2</v>
      </c>
      <c r="H742">
        <v>-0.71547916610360296</v>
      </c>
      <c r="I742">
        <v>-2.0707768436319798</v>
      </c>
      <c r="J742">
        <v>779</v>
      </c>
      <c r="K742">
        <v>844</v>
      </c>
      <c r="L742">
        <v>480</v>
      </c>
      <c r="M742">
        <v>46</v>
      </c>
      <c r="N742">
        <v>0.112033092374812</v>
      </c>
      <c r="O742">
        <v>-0.80238499744136704</v>
      </c>
      <c r="P742">
        <v>-2.23900529458288</v>
      </c>
      <c r="Q742">
        <v>0.72881355932203395</v>
      </c>
      <c r="R742">
        <v>0.27118644067796599</v>
      </c>
      <c r="S742">
        <f t="shared" si="11"/>
        <v>-0.19607501497394797</v>
      </c>
    </row>
    <row r="743" spans="1:19" x14ac:dyDescent="0.2">
      <c r="A743" t="s">
        <v>1480</v>
      </c>
      <c r="B743" t="s">
        <v>1481</v>
      </c>
      <c r="C743">
        <v>44</v>
      </c>
      <c r="D743">
        <v>42</v>
      </c>
      <c r="E743">
        <v>45</v>
      </c>
      <c r="F743">
        <v>11</v>
      </c>
      <c r="G743">
        <v>6.0054846207241497E-2</v>
      </c>
      <c r="H743">
        <v>-0.48449817248924698</v>
      </c>
      <c r="I743">
        <v>-1.48625716428996</v>
      </c>
      <c r="J743">
        <v>111</v>
      </c>
      <c r="K743">
        <v>130</v>
      </c>
      <c r="L743">
        <v>111</v>
      </c>
      <c r="M743">
        <v>7</v>
      </c>
      <c r="N743">
        <v>0.14584847694190101</v>
      </c>
      <c r="O743">
        <v>-0.59208877714439001</v>
      </c>
      <c r="P743">
        <v>-2.2104506073642902</v>
      </c>
      <c r="Q743">
        <v>0.79661016949152497</v>
      </c>
      <c r="R743">
        <v>0.28813559322033899</v>
      </c>
      <c r="S743">
        <f t="shared" si="11"/>
        <v>-1.9871322038642988E-2</v>
      </c>
    </row>
    <row r="744" spans="1:19" x14ac:dyDescent="0.2">
      <c r="A744" t="s">
        <v>1482</v>
      </c>
      <c r="B744" t="s">
        <v>1483</v>
      </c>
      <c r="C744">
        <v>209</v>
      </c>
      <c r="D744">
        <v>177</v>
      </c>
      <c r="E744">
        <v>130</v>
      </c>
      <c r="F744">
        <v>30</v>
      </c>
      <c r="G744">
        <v>8.0852125462810807E-3</v>
      </c>
      <c r="H744">
        <v>-0.70046094358262001</v>
      </c>
      <c r="I744">
        <v>-1.72722220435339</v>
      </c>
      <c r="J744">
        <v>374</v>
      </c>
      <c r="K744">
        <v>464</v>
      </c>
      <c r="L744">
        <v>231</v>
      </c>
      <c r="M744">
        <v>96</v>
      </c>
      <c r="N744">
        <v>0.17087448177612199</v>
      </c>
      <c r="O744">
        <v>-0.80134839945272596</v>
      </c>
      <c r="P744">
        <v>-1.6008260377528001</v>
      </c>
      <c r="Q744">
        <v>0.49152542372881303</v>
      </c>
      <c r="R744">
        <v>0.322033898305084</v>
      </c>
      <c r="S744">
        <f t="shared" si="11"/>
        <v>7.3702964721928527E-2</v>
      </c>
    </row>
    <row r="745" spans="1:19" x14ac:dyDescent="0.2">
      <c r="A745" t="s">
        <v>1484</v>
      </c>
      <c r="B745" t="s">
        <v>1485</v>
      </c>
      <c r="C745">
        <v>98</v>
      </c>
      <c r="D745">
        <v>122</v>
      </c>
      <c r="E745">
        <v>94</v>
      </c>
      <c r="F745">
        <v>4</v>
      </c>
      <c r="G745">
        <v>0.17539198727778099</v>
      </c>
      <c r="H745">
        <v>-0.51235623187119905</v>
      </c>
      <c r="I745">
        <v>-2.2733632573265301</v>
      </c>
      <c r="J745">
        <v>149</v>
      </c>
      <c r="K745">
        <v>238</v>
      </c>
      <c r="L745">
        <v>107</v>
      </c>
      <c r="M745">
        <v>15</v>
      </c>
      <c r="N745">
        <v>0.28061879206595902</v>
      </c>
      <c r="O745">
        <v>-0.73589126787145398</v>
      </c>
      <c r="P745">
        <v>-2.00732067794848</v>
      </c>
      <c r="Q745">
        <v>0.57627118644067798</v>
      </c>
      <c r="R745">
        <v>0.37288135593220301</v>
      </c>
      <c r="S745">
        <f t="shared" si="11"/>
        <v>-0.19252572869999338</v>
      </c>
    </row>
    <row r="746" spans="1:19" x14ac:dyDescent="0.2">
      <c r="A746" t="s">
        <v>1486</v>
      </c>
      <c r="B746" t="s">
        <v>1487</v>
      </c>
      <c r="C746">
        <v>41</v>
      </c>
      <c r="D746">
        <v>32</v>
      </c>
      <c r="E746">
        <v>45</v>
      </c>
      <c r="F746">
        <v>9</v>
      </c>
      <c r="G746">
        <v>-2.7375646104300998E-2</v>
      </c>
      <c r="H746">
        <v>-0.45382935272279501</v>
      </c>
      <c r="I746">
        <v>-1.5427385202424</v>
      </c>
      <c r="J746">
        <v>170</v>
      </c>
      <c r="K746">
        <v>271</v>
      </c>
      <c r="L746">
        <v>167</v>
      </c>
      <c r="M746">
        <v>15</v>
      </c>
      <c r="N746">
        <v>0.27974847291785299</v>
      </c>
      <c r="O746">
        <v>-0.59982122737508103</v>
      </c>
      <c r="P746">
        <v>-2.0645833309144801</v>
      </c>
      <c r="Q746">
        <v>0.57627118644067798</v>
      </c>
      <c r="R746">
        <v>0.35593220338983</v>
      </c>
      <c r="S746">
        <f t="shared" si="11"/>
        <v>2.8575038614459952E-3</v>
      </c>
    </row>
    <row r="747" spans="1:19" x14ac:dyDescent="0.2">
      <c r="A747" t="s">
        <v>1488</v>
      </c>
      <c r="B747" t="s">
        <v>1489</v>
      </c>
      <c r="C747">
        <v>37</v>
      </c>
      <c r="D747">
        <v>36</v>
      </c>
      <c r="E747">
        <v>37</v>
      </c>
      <c r="F747">
        <v>5</v>
      </c>
      <c r="G747">
        <v>6.8359008995820703E-2</v>
      </c>
      <c r="H747">
        <v>-0.49425800977840301</v>
      </c>
      <c r="I747">
        <v>-1.75342889269297</v>
      </c>
      <c r="J747">
        <v>86</v>
      </c>
      <c r="K747">
        <v>106</v>
      </c>
      <c r="L747">
        <v>61</v>
      </c>
      <c r="M747">
        <v>10</v>
      </c>
      <c r="N747">
        <v>0.168035517442924</v>
      </c>
      <c r="O747">
        <v>-0.74125739337719099</v>
      </c>
      <c r="P747">
        <v>-1.9447241198354599</v>
      </c>
      <c r="Q747">
        <v>0.49152542372881303</v>
      </c>
      <c r="R747">
        <v>0.40677966101694901</v>
      </c>
      <c r="S747">
        <f t="shared" si="11"/>
        <v>-2.5841725301001935E-2</v>
      </c>
    </row>
    <row r="748" spans="1:19" x14ac:dyDescent="0.2">
      <c r="A748" t="s">
        <v>1490</v>
      </c>
      <c r="B748" t="s">
        <v>1491</v>
      </c>
      <c r="C748">
        <v>102</v>
      </c>
      <c r="D748">
        <v>108</v>
      </c>
      <c r="E748">
        <v>58</v>
      </c>
      <c r="F748">
        <v>7</v>
      </c>
      <c r="G748">
        <v>0.10508181602056001</v>
      </c>
      <c r="H748">
        <v>-0.73943018797738302</v>
      </c>
      <c r="I748">
        <v>-2.0476993047096501</v>
      </c>
      <c r="J748">
        <v>208</v>
      </c>
      <c r="K748">
        <v>250</v>
      </c>
      <c r="L748">
        <v>100</v>
      </c>
      <c r="M748">
        <v>34</v>
      </c>
      <c r="N748">
        <v>0.15710477713099699</v>
      </c>
      <c r="O748">
        <v>-0.91015211210715097</v>
      </c>
      <c r="P748">
        <v>-1.7968100865123899</v>
      </c>
      <c r="Q748">
        <v>0.52542372881355903</v>
      </c>
      <c r="R748">
        <v>0.40677966101694901</v>
      </c>
      <c r="S748">
        <f t="shared" si="11"/>
        <v>-7.1139845260149229E-2</v>
      </c>
    </row>
    <row r="749" spans="1:19" x14ac:dyDescent="0.2">
      <c r="A749" t="s">
        <v>1492</v>
      </c>
      <c r="B749" t="s">
        <v>1493</v>
      </c>
      <c r="C749">
        <v>226</v>
      </c>
      <c r="D749">
        <v>215</v>
      </c>
      <c r="E749">
        <v>116</v>
      </c>
      <c r="F749">
        <v>43</v>
      </c>
      <c r="G749">
        <v>5.8588253063732797E-2</v>
      </c>
      <c r="H749">
        <v>-0.78390845969888601</v>
      </c>
      <c r="I749">
        <v>-1.6048371565298101</v>
      </c>
      <c r="J749">
        <v>356</v>
      </c>
      <c r="K749">
        <v>466</v>
      </c>
      <c r="L749">
        <v>246</v>
      </c>
      <c r="M749">
        <v>76</v>
      </c>
      <c r="N749">
        <v>0.19416402213884601</v>
      </c>
      <c r="O749">
        <v>-0.75260366801388601</v>
      </c>
      <c r="P749">
        <v>-1.6808620742839699</v>
      </c>
      <c r="Q749">
        <v>0.54237288135593198</v>
      </c>
      <c r="R749">
        <v>0.44067796610169402</v>
      </c>
      <c r="S749">
        <f t="shared" si="11"/>
        <v>8.7588451129719608E-2</v>
      </c>
    </row>
    <row r="750" spans="1:19" x14ac:dyDescent="0.2">
      <c r="A750" t="s">
        <v>1494</v>
      </c>
      <c r="B750" t="s">
        <v>1495</v>
      </c>
      <c r="C750">
        <v>311</v>
      </c>
      <c r="D750">
        <v>383</v>
      </c>
      <c r="E750">
        <v>248</v>
      </c>
      <c r="F750">
        <v>35</v>
      </c>
      <c r="G750">
        <v>0.170696617237313</v>
      </c>
      <c r="H750">
        <v>-0.59256671797902405</v>
      </c>
      <c r="I750">
        <v>-1.83288951763856</v>
      </c>
      <c r="J750">
        <v>544</v>
      </c>
      <c r="K750">
        <v>716</v>
      </c>
      <c r="L750">
        <v>464</v>
      </c>
      <c r="M750">
        <v>46</v>
      </c>
      <c r="N750">
        <v>0.19654222603139701</v>
      </c>
      <c r="O750">
        <v>-0.66116969628768896</v>
      </c>
      <c r="P750">
        <v>-2.0830667366084898</v>
      </c>
      <c r="Q750">
        <v>0.55932203389830504</v>
      </c>
      <c r="R750">
        <v>0.322033898305084</v>
      </c>
      <c r="S750">
        <f t="shared" si="11"/>
        <v>-8.5761240328164512E-2</v>
      </c>
    </row>
    <row r="751" spans="1:19" x14ac:dyDescent="0.2">
      <c r="A751" t="s">
        <v>1496</v>
      </c>
      <c r="B751" t="s">
        <v>1497</v>
      </c>
      <c r="C751">
        <v>299</v>
      </c>
      <c r="D751">
        <v>242</v>
      </c>
      <c r="E751">
        <v>213</v>
      </c>
      <c r="F751">
        <v>48</v>
      </c>
      <c r="G751">
        <v>-1.1597590048469801E-2</v>
      </c>
      <c r="H751">
        <v>-0.641549594664095</v>
      </c>
      <c r="I751">
        <v>-1.6786271239108399</v>
      </c>
      <c r="J751">
        <v>663</v>
      </c>
      <c r="K751">
        <v>669</v>
      </c>
      <c r="L751">
        <v>383</v>
      </c>
      <c r="M751">
        <v>127</v>
      </c>
      <c r="N751">
        <v>8.1140692784771706E-2</v>
      </c>
      <c r="O751">
        <v>-0.83040353158054003</v>
      </c>
      <c r="P751">
        <v>-1.7279354760407</v>
      </c>
      <c r="Q751">
        <v>0.55932203389830504</v>
      </c>
      <c r="R751">
        <v>0.38983050847457601</v>
      </c>
      <c r="S751">
        <f t="shared" si="11"/>
        <v>5.3717282865902091E-2</v>
      </c>
    </row>
    <row r="752" spans="1:19" x14ac:dyDescent="0.2">
      <c r="A752" t="s">
        <v>1498</v>
      </c>
      <c r="B752" t="s">
        <v>1499</v>
      </c>
      <c r="C752">
        <v>214</v>
      </c>
      <c r="D752">
        <v>284</v>
      </c>
      <c r="E752">
        <v>171</v>
      </c>
      <c r="F752">
        <v>14</v>
      </c>
      <c r="G752">
        <v>0.203162798993375</v>
      </c>
      <c r="H752">
        <v>-0.59167567273543997</v>
      </c>
      <c r="I752">
        <v>-2.0684829106329499</v>
      </c>
      <c r="J752">
        <v>443</v>
      </c>
      <c r="K752">
        <v>536</v>
      </c>
      <c r="L752">
        <v>215</v>
      </c>
      <c r="M752">
        <v>51</v>
      </c>
      <c r="N752">
        <v>0.15998916689142201</v>
      </c>
      <c r="O752">
        <v>-0.90605404345185403</v>
      </c>
      <c r="P752">
        <v>-1.9490592187170199</v>
      </c>
      <c r="Q752">
        <v>0.54237288135593198</v>
      </c>
      <c r="R752">
        <v>0.322033898305084</v>
      </c>
      <c r="S752">
        <f t="shared" si="11"/>
        <v>-0.1178576467702307</v>
      </c>
    </row>
    <row r="753" spans="1:19" x14ac:dyDescent="0.2">
      <c r="A753" t="s">
        <v>1500</v>
      </c>
      <c r="B753" t="s">
        <v>1501</v>
      </c>
      <c r="C753">
        <v>106</v>
      </c>
      <c r="D753">
        <v>99</v>
      </c>
      <c r="E753">
        <v>68</v>
      </c>
      <c r="F753">
        <v>11</v>
      </c>
      <c r="G753">
        <v>5.0587561628308103E-2</v>
      </c>
      <c r="H753">
        <v>-0.68705496233693697</v>
      </c>
      <c r="I753">
        <v>-1.8681103530685399</v>
      </c>
      <c r="J753">
        <v>211</v>
      </c>
      <c r="K753">
        <v>222</v>
      </c>
      <c r="L753">
        <v>139</v>
      </c>
      <c r="M753">
        <v>15</v>
      </c>
      <c r="N753">
        <v>9.9298622574667705E-2</v>
      </c>
      <c r="O753">
        <v>-0.773356432187988</v>
      </c>
      <c r="P753">
        <v>-2.1584168648338999</v>
      </c>
      <c r="Q753">
        <v>0.49152542372881303</v>
      </c>
      <c r="R753">
        <v>0.35593220338983</v>
      </c>
      <c r="S753">
        <f t="shared" si="11"/>
        <v>-0.11607327276634785</v>
      </c>
    </row>
    <row r="754" spans="1:19" x14ac:dyDescent="0.2">
      <c r="A754" t="s">
        <v>1502</v>
      </c>
      <c r="B754" t="s">
        <v>1503</v>
      </c>
      <c r="C754">
        <v>39</v>
      </c>
      <c r="D754">
        <v>74</v>
      </c>
      <c r="E754">
        <v>56</v>
      </c>
      <c r="F754">
        <v>10</v>
      </c>
      <c r="G754">
        <v>0.358425345000005</v>
      </c>
      <c r="H754">
        <v>-0.33713458979870198</v>
      </c>
      <c r="I754">
        <v>-1.47526177998849</v>
      </c>
      <c r="J754">
        <v>93</v>
      </c>
      <c r="K754">
        <v>153</v>
      </c>
      <c r="L754">
        <v>83</v>
      </c>
      <c r="M754">
        <v>21</v>
      </c>
      <c r="N754">
        <v>0.293436585685385</v>
      </c>
      <c r="O754">
        <v>-0.64149363332225096</v>
      </c>
      <c r="P754">
        <v>-1.6564893224118999</v>
      </c>
      <c r="Q754">
        <v>0.49152542372881303</v>
      </c>
      <c r="R754">
        <v>0.23728813559322001</v>
      </c>
      <c r="S754">
        <f t="shared" si="11"/>
        <v>0.13147515336438334</v>
      </c>
    </row>
    <row r="755" spans="1:19" x14ac:dyDescent="0.2">
      <c r="A755" t="s">
        <v>1504</v>
      </c>
      <c r="B755" t="s">
        <v>1505</v>
      </c>
      <c r="C755">
        <v>45</v>
      </c>
      <c r="D755">
        <v>31</v>
      </c>
      <c r="E755">
        <v>18</v>
      </c>
      <c r="F755">
        <v>4</v>
      </c>
      <c r="G755">
        <v>-8.1592587645542503E-2</v>
      </c>
      <c r="H755">
        <v>-0.892198018450441</v>
      </c>
      <c r="I755">
        <v>-1.9353496954093801</v>
      </c>
      <c r="J755">
        <v>97</v>
      </c>
      <c r="K755">
        <v>84</v>
      </c>
      <c r="L755">
        <v>99</v>
      </c>
      <c r="M755">
        <v>15</v>
      </c>
      <c r="N755">
        <v>1.47356552173586E-2</v>
      </c>
      <c r="O755">
        <v>-0.58322531681308498</v>
      </c>
      <c r="P755">
        <v>-1.8209061438024501</v>
      </c>
      <c r="Q755">
        <v>0.42372881355932202</v>
      </c>
      <c r="R755">
        <v>0.28813559322033899</v>
      </c>
      <c r="S755">
        <f t="shared" si="11"/>
        <v>-4.5185382798888639E-2</v>
      </c>
    </row>
    <row r="756" spans="1:19" x14ac:dyDescent="0.2">
      <c r="A756" t="s">
        <v>1506</v>
      </c>
      <c r="B756" t="s">
        <v>1507</v>
      </c>
      <c r="C756">
        <v>14</v>
      </c>
      <c r="D756">
        <v>14</v>
      </c>
      <c r="E756">
        <v>47</v>
      </c>
      <c r="F756">
        <v>4</v>
      </c>
      <c r="G756">
        <v>8.0258232295528406E-2</v>
      </c>
      <c r="H756">
        <v>3.1711812479075799E-2</v>
      </c>
      <c r="I756">
        <v>-1.4282652173122701</v>
      </c>
      <c r="J756">
        <v>70</v>
      </c>
      <c r="K756">
        <v>26</v>
      </c>
      <c r="L756">
        <v>44</v>
      </c>
      <c r="M756">
        <v>2</v>
      </c>
      <c r="N756">
        <v>-0.35289658862171702</v>
      </c>
      <c r="O756">
        <v>-0.79373414067245895</v>
      </c>
      <c r="P756">
        <v>-2.5542937129421599</v>
      </c>
      <c r="Q756">
        <v>0.47457627118644002</v>
      </c>
      <c r="R756">
        <v>0.28813559322033899</v>
      </c>
      <c r="S756">
        <f t="shared" si="11"/>
        <v>-9.5119816814192862E-2</v>
      </c>
    </row>
    <row r="757" spans="1:19" x14ac:dyDescent="0.2">
      <c r="A757" t="s">
        <v>1508</v>
      </c>
      <c r="B757" t="s">
        <v>1509</v>
      </c>
      <c r="C757">
        <v>150</v>
      </c>
      <c r="D757">
        <v>142</v>
      </c>
      <c r="E757">
        <v>115</v>
      </c>
      <c r="F757">
        <v>22</v>
      </c>
      <c r="G757">
        <v>5.6455317622903699E-2</v>
      </c>
      <c r="H757">
        <v>-0.60965142848047305</v>
      </c>
      <c r="I757">
        <v>-1.71786575119547</v>
      </c>
      <c r="J757">
        <v>342</v>
      </c>
      <c r="K757">
        <v>405</v>
      </c>
      <c r="L757">
        <v>140</v>
      </c>
      <c r="M757">
        <v>47</v>
      </c>
      <c r="N757">
        <v>0.15065702058025501</v>
      </c>
      <c r="O757">
        <v>-0.97998684752228704</v>
      </c>
      <c r="P757">
        <v>-1.87215391671231</v>
      </c>
      <c r="Q757">
        <v>0.50847457627118597</v>
      </c>
      <c r="R757">
        <v>0.25423728813559299</v>
      </c>
      <c r="S757">
        <f t="shared" si="11"/>
        <v>3.8254380041438537E-3</v>
      </c>
    </row>
    <row r="758" spans="1:19" x14ac:dyDescent="0.2">
      <c r="A758" t="s">
        <v>1510</v>
      </c>
      <c r="B758" t="s">
        <v>1511</v>
      </c>
      <c r="C758">
        <v>76</v>
      </c>
      <c r="D758">
        <v>57</v>
      </c>
      <c r="E758">
        <v>43</v>
      </c>
      <c r="F758">
        <v>4</v>
      </c>
      <c r="G758">
        <v>-4.4680504312771499E-2</v>
      </c>
      <c r="H758">
        <v>-0.74160314647960801</v>
      </c>
      <c r="I758">
        <v>-2.1629507739148202</v>
      </c>
      <c r="J758">
        <v>122</v>
      </c>
      <c r="K758">
        <v>86</v>
      </c>
      <c r="L758">
        <v>67</v>
      </c>
      <c r="M758">
        <v>16</v>
      </c>
      <c r="N758">
        <v>-7.4633276009458696E-2</v>
      </c>
      <c r="O758">
        <v>-0.85237380511831196</v>
      </c>
      <c r="P758">
        <v>-1.8924655166107101</v>
      </c>
      <c r="Q758">
        <v>0.44067796610169402</v>
      </c>
      <c r="R758">
        <v>0.338983050847457</v>
      </c>
      <c r="S758">
        <f t="shared" si="11"/>
        <v>-0.12996272146403579</v>
      </c>
    </row>
    <row r="759" spans="1:19" x14ac:dyDescent="0.2">
      <c r="A759" t="s">
        <v>1512</v>
      </c>
      <c r="B759" t="s">
        <v>1513</v>
      </c>
      <c r="C759">
        <v>101</v>
      </c>
      <c r="D759">
        <v>138</v>
      </c>
      <c r="E759">
        <v>107</v>
      </c>
      <c r="F759">
        <v>12</v>
      </c>
      <c r="G759">
        <v>0.21581594491412201</v>
      </c>
      <c r="H759">
        <v>-0.46919560587583597</v>
      </c>
      <c r="I759">
        <v>-1.8093373006970099</v>
      </c>
      <c r="J759">
        <v>339</v>
      </c>
      <c r="K759">
        <v>481</v>
      </c>
      <c r="L759">
        <v>254</v>
      </c>
      <c r="M759">
        <v>56</v>
      </c>
      <c r="N759">
        <v>0.229173481592471</v>
      </c>
      <c r="O759">
        <v>-0.71745475872753395</v>
      </c>
      <c r="P759">
        <v>-1.7922373397887701</v>
      </c>
      <c r="Q759">
        <v>0.50847457627118597</v>
      </c>
      <c r="R759">
        <v>0.20338983050847401</v>
      </c>
      <c r="S759">
        <f t="shared" si="11"/>
        <v>-1.1770617024410603E-3</v>
      </c>
    </row>
    <row r="760" spans="1:19" x14ac:dyDescent="0.2">
      <c r="A760" t="s">
        <v>1514</v>
      </c>
      <c r="B760" t="s">
        <v>1515</v>
      </c>
      <c r="C760">
        <v>109</v>
      </c>
      <c r="D760">
        <v>114</v>
      </c>
      <c r="E760">
        <v>60</v>
      </c>
      <c r="F760">
        <v>9</v>
      </c>
      <c r="G760">
        <v>9.9736585691377305E-2</v>
      </c>
      <c r="H760">
        <v>-0.75353325733538301</v>
      </c>
      <c r="I760">
        <v>-1.9673811614632899</v>
      </c>
      <c r="J760">
        <v>148</v>
      </c>
      <c r="K760">
        <v>174</v>
      </c>
      <c r="L760">
        <v>104</v>
      </c>
      <c r="M760">
        <v>18</v>
      </c>
      <c r="N760">
        <v>0.14751563630936401</v>
      </c>
      <c r="O760">
        <v>-0.74531715324056702</v>
      </c>
      <c r="P760">
        <v>-1.9252148788835399</v>
      </c>
      <c r="Q760">
        <v>0.45762711864406702</v>
      </c>
      <c r="R760">
        <v>0.22033898305084701</v>
      </c>
      <c r="S760">
        <f t="shared" si="11"/>
        <v>-8.2323607997248402E-2</v>
      </c>
    </row>
    <row r="761" spans="1:19" x14ac:dyDescent="0.2">
      <c r="A761" t="s">
        <v>1516</v>
      </c>
      <c r="B761" t="s">
        <v>1517</v>
      </c>
      <c r="C761">
        <v>100</v>
      </c>
      <c r="D761">
        <v>99</v>
      </c>
      <c r="E761">
        <v>119</v>
      </c>
      <c r="F761">
        <v>15</v>
      </c>
      <c r="G761">
        <v>7.5893426893078306E-2</v>
      </c>
      <c r="H761">
        <v>-0.41871104838587198</v>
      </c>
      <c r="I761">
        <v>-1.7081059139063099</v>
      </c>
      <c r="J761">
        <v>329</v>
      </c>
      <c r="K761">
        <v>230</v>
      </c>
      <c r="L761">
        <v>193</v>
      </c>
      <c r="M761">
        <v>19</v>
      </c>
      <c r="N761">
        <v>-7.8239958510659596E-2</v>
      </c>
      <c r="O761">
        <v>-0.82372736608659103</v>
      </c>
      <c r="P761">
        <v>-2.2486679655890298</v>
      </c>
      <c r="Q761">
        <v>0.50847457627118597</v>
      </c>
      <c r="R761">
        <v>0.322033898305084</v>
      </c>
      <c r="S761">
        <f t="shared" si="11"/>
        <v>-9.407134055029942E-2</v>
      </c>
    </row>
    <row r="762" spans="1:19" x14ac:dyDescent="0.2">
      <c r="A762" t="s">
        <v>1518</v>
      </c>
      <c r="B762" t="s">
        <v>1519</v>
      </c>
      <c r="C762">
        <v>151</v>
      </c>
      <c r="D762">
        <v>154</v>
      </c>
      <c r="E762">
        <v>83</v>
      </c>
      <c r="F762">
        <v>17</v>
      </c>
      <c r="G762">
        <v>8.8802005838822098E-2</v>
      </c>
      <c r="H762">
        <v>-0.75415686469549903</v>
      </c>
      <c r="I762">
        <v>-1.83272519887689</v>
      </c>
      <c r="J762">
        <v>282</v>
      </c>
      <c r="K762">
        <v>264</v>
      </c>
      <c r="L762">
        <v>173</v>
      </c>
      <c r="M762">
        <v>58</v>
      </c>
      <c r="N762">
        <v>4.8582921972191703E-2</v>
      </c>
      <c r="O762">
        <v>-0.80429178233495602</v>
      </c>
      <c r="P762">
        <v>-1.6970467833483101</v>
      </c>
      <c r="Q762">
        <v>0.50847457627118597</v>
      </c>
      <c r="R762">
        <v>0.27118644067796599</v>
      </c>
      <c r="S762">
        <f t="shared" si="11"/>
        <v>1.7540174275697425E-2</v>
      </c>
    </row>
    <row r="763" spans="1:19" x14ac:dyDescent="0.2">
      <c r="A763" t="s">
        <v>1520</v>
      </c>
      <c r="B763" t="s">
        <v>1521</v>
      </c>
      <c r="C763">
        <v>76</v>
      </c>
      <c r="D763">
        <v>73</v>
      </c>
      <c r="E763">
        <v>39</v>
      </c>
      <c r="F763">
        <v>3</v>
      </c>
      <c r="G763">
        <v>6.2767500135193E-2</v>
      </c>
      <c r="H763">
        <v>-0.784006995032695</v>
      </c>
      <c r="I763">
        <v>-2.2878895105231201</v>
      </c>
      <c r="J763">
        <v>137</v>
      </c>
      <c r="K763">
        <v>118</v>
      </c>
      <c r="L763">
        <v>97</v>
      </c>
      <c r="M763">
        <v>15</v>
      </c>
      <c r="N763">
        <v>1.2389543571440301E-2</v>
      </c>
      <c r="O763">
        <v>-0.74203761003455204</v>
      </c>
      <c r="P763">
        <v>-1.97085497669261</v>
      </c>
      <c r="Q763">
        <v>0.44067796610169402</v>
      </c>
      <c r="R763">
        <v>0.25423728813559299</v>
      </c>
      <c r="S763">
        <f t="shared" si="11"/>
        <v>-0.18696088015868342</v>
      </c>
    </row>
    <row r="764" spans="1:19" x14ac:dyDescent="0.2">
      <c r="A764" t="s">
        <v>1522</v>
      </c>
      <c r="B764" t="s">
        <v>1523</v>
      </c>
      <c r="C764">
        <v>242</v>
      </c>
      <c r="D764">
        <v>197</v>
      </c>
      <c r="E764">
        <v>194</v>
      </c>
      <c r="F764">
        <v>30</v>
      </c>
      <c r="G764">
        <v>-9.0909075233099202E-3</v>
      </c>
      <c r="H764">
        <v>-0.59027164582860803</v>
      </c>
      <c r="I764">
        <v>-1.79089128422276</v>
      </c>
      <c r="J764">
        <v>300</v>
      </c>
      <c r="K764">
        <v>479</v>
      </c>
      <c r="L764">
        <v>285</v>
      </c>
      <c r="M764">
        <v>55</v>
      </c>
      <c r="N764">
        <v>0.28044236211662199</v>
      </c>
      <c r="O764">
        <v>-0.61436517185554196</v>
      </c>
      <c r="P764">
        <v>-1.7469842338173101</v>
      </c>
      <c r="Q764">
        <v>0.50847457627118597</v>
      </c>
      <c r="R764">
        <v>0.25423728813559299</v>
      </c>
      <c r="S764">
        <f t="shared" si="11"/>
        <v>1.6246929669963762E-2</v>
      </c>
    </row>
    <row r="765" spans="1:19" x14ac:dyDescent="0.2">
      <c r="A765" t="s">
        <v>1524</v>
      </c>
      <c r="B765" t="s">
        <v>1525</v>
      </c>
      <c r="C765">
        <v>263</v>
      </c>
      <c r="D765">
        <v>237</v>
      </c>
      <c r="E765">
        <v>175</v>
      </c>
      <c r="F765">
        <v>14</v>
      </c>
      <c r="G765">
        <v>3.5050829815874401E-2</v>
      </c>
      <c r="H765">
        <v>-0.67117570958186701</v>
      </c>
      <c r="I765">
        <v>-2.1580248857735098</v>
      </c>
      <c r="J765">
        <v>397</v>
      </c>
      <c r="K765">
        <v>423</v>
      </c>
      <c r="L765">
        <v>284</v>
      </c>
      <c r="M765">
        <v>42</v>
      </c>
      <c r="N765">
        <v>0.104777964033649</v>
      </c>
      <c r="O765">
        <v>-0.737560943860467</v>
      </c>
      <c r="P765">
        <v>-1.9857668849571</v>
      </c>
      <c r="Q765">
        <v>0.57627118644067798</v>
      </c>
      <c r="R765">
        <v>0.305084745762711</v>
      </c>
      <c r="S765">
        <f t="shared" si="11"/>
        <v>-0.15349876799627638</v>
      </c>
    </row>
    <row r="766" spans="1:19" x14ac:dyDescent="0.2">
      <c r="A766" t="s">
        <v>1526</v>
      </c>
      <c r="B766" t="s">
        <v>1527</v>
      </c>
      <c r="C766">
        <v>137</v>
      </c>
      <c r="D766">
        <v>120</v>
      </c>
      <c r="E766">
        <v>83</v>
      </c>
      <c r="F766">
        <v>12</v>
      </c>
      <c r="G766">
        <v>2.2718911186746401E-2</v>
      </c>
      <c r="H766">
        <v>-0.711900484558736</v>
      </c>
      <c r="I766">
        <v>-1.94173649407078</v>
      </c>
      <c r="J766">
        <v>171</v>
      </c>
      <c r="K766">
        <v>277</v>
      </c>
      <c r="L766">
        <v>102</v>
      </c>
      <c r="M766">
        <v>19</v>
      </c>
      <c r="N766">
        <v>0.286711762094016</v>
      </c>
      <c r="O766">
        <v>-0.816484715774626</v>
      </c>
      <c r="P766">
        <v>-1.9644681780312101</v>
      </c>
      <c r="Q766">
        <v>0.59322033898305004</v>
      </c>
      <c r="R766">
        <v>0.28813559322033899</v>
      </c>
      <c r="S766">
        <f t="shared" si="11"/>
        <v>-8.5427727162605022E-2</v>
      </c>
    </row>
    <row r="767" spans="1:19" x14ac:dyDescent="0.2">
      <c r="A767" t="s">
        <v>1528</v>
      </c>
      <c r="B767" t="s">
        <v>1529</v>
      </c>
      <c r="C767">
        <v>140</v>
      </c>
      <c r="D767">
        <v>176</v>
      </c>
      <c r="E767">
        <v>88</v>
      </c>
      <c r="F767">
        <v>22</v>
      </c>
      <c r="G767">
        <v>0.17964286443144001</v>
      </c>
      <c r="H767">
        <v>-0.69590337330647301</v>
      </c>
      <c r="I767">
        <v>-1.68790252781803</v>
      </c>
      <c r="J767">
        <v>289</v>
      </c>
      <c r="K767">
        <v>506</v>
      </c>
      <c r="L767">
        <v>230</v>
      </c>
      <c r="M767">
        <v>58</v>
      </c>
      <c r="N767">
        <v>0.320480777504973</v>
      </c>
      <c r="O767">
        <v>-0.69125878388334505</v>
      </c>
      <c r="P767">
        <v>-1.7076955177855</v>
      </c>
      <c r="Q767">
        <v>0.55932203389830504</v>
      </c>
      <c r="R767">
        <v>0.25423728813559299</v>
      </c>
      <c r="S767">
        <f t="shared" si="11"/>
        <v>5.6456268218794473E-2</v>
      </c>
    </row>
    <row r="768" spans="1:19" x14ac:dyDescent="0.2">
      <c r="A768" t="s">
        <v>1530</v>
      </c>
      <c r="B768" t="s">
        <v>1531</v>
      </c>
      <c r="C768">
        <v>1</v>
      </c>
      <c r="D768">
        <v>0</v>
      </c>
      <c r="E768">
        <v>0</v>
      </c>
      <c r="F768">
        <v>0</v>
      </c>
      <c r="G768" t="e">
        <f>-inf</f>
        <v>#NAME?</v>
      </c>
      <c r="H768" t="e">
        <f>-inf</f>
        <v>#NAME?</v>
      </c>
      <c r="I768" t="e">
        <f>-inf</f>
        <v>#NAME?</v>
      </c>
      <c r="J768">
        <v>0</v>
      </c>
      <c r="K768">
        <v>1</v>
      </c>
      <c r="L768">
        <v>3</v>
      </c>
      <c r="M768">
        <v>0</v>
      </c>
      <c r="N768" t="s">
        <v>599</v>
      </c>
      <c r="O768" t="s">
        <v>599</v>
      </c>
      <c r="P768" t="s">
        <v>373</v>
      </c>
      <c r="Q768">
        <v>0.54237288135593198</v>
      </c>
      <c r="R768">
        <v>0.338983050847457</v>
      </c>
      <c r="S768" t="e">
        <f t="shared" si="11"/>
        <v>#NAME?</v>
      </c>
    </row>
    <row r="769" spans="1:19" x14ac:dyDescent="0.2">
      <c r="A769" t="s">
        <v>1532</v>
      </c>
      <c r="B769" t="s">
        <v>1533</v>
      </c>
      <c r="C769">
        <v>193</v>
      </c>
      <c r="D769">
        <v>249</v>
      </c>
      <c r="E769">
        <v>159</v>
      </c>
      <c r="F769">
        <v>25</v>
      </c>
      <c r="G769">
        <v>0.190900270383491</v>
      </c>
      <c r="H769">
        <v>-0.57841819446572595</v>
      </c>
      <c r="I769">
        <v>-1.7718144732977299</v>
      </c>
      <c r="J769">
        <v>233</v>
      </c>
      <c r="K769">
        <v>393</v>
      </c>
      <c r="L769">
        <v>240</v>
      </c>
      <c r="M769">
        <v>45</v>
      </c>
      <c r="N769">
        <v>0.30426473277112898</v>
      </c>
      <c r="O769">
        <v>-0.57923345645880298</v>
      </c>
      <c r="P769">
        <v>-1.7243690758425601</v>
      </c>
      <c r="Q769">
        <v>0.50847457627118597</v>
      </c>
      <c r="R769">
        <v>0.23728813559322001</v>
      </c>
      <c r="S769">
        <f t="shared" si="11"/>
        <v>2.7797550639819601E-2</v>
      </c>
    </row>
    <row r="770" spans="1:19" x14ac:dyDescent="0.2">
      <c r="A770" t="s">
        <v>1534</v>
      </c>
      <c r="B770" t="s">
        <v>1535</v>
      </c>
      <c r="C770">
        <v>38</v>
      </c>
      <c r="D770">
        <v>35</v>
      </c>
      <c r="E770">
        <v>33</v>
      </c>
      <c r="F770">
        <v>6</v>
      </c>
      <c r="G770">
        <v>4.4542680028993899E-2</v>
      </c>
      <c r="H770">
        <v>-0.55552766651732599</v>
      </c>
      <c r="I770">
        <v>-1.68582951919516</v>
      </c>
      <c r="J770">
        <v>60</v>
      </c>
      <c r="K770">
        <v>41</v>
      </c>
      <c r="L770">
        <v>77</v>
      </c>
      <c r="M770">
        <v>9</v>
      </c>
      <c r="N770">
        <v>-8.8139290242186294E-2</v>
      </c>
      <c r="O770">
        <v>-0.48374930235555202</v>
      </c>
      <c r="P770">
        <v>-1.83413440953621</v>
      </c>
      <c r="Q770">
        <v>0.52542372881355903</v>
      </c>
      <c r="R770">
        <v>0.305084745762711</v>
      </c>
      <c r="S770">
        <f t="shared" si="11"/>
        <v>2.3233752690039328E-2</v>
      </c>
    </row>
    <row r="771" spans="1:19" x14ac:dyDescent="0.2">
      <c r="A771" t="s">
        <v>1536</v>
      </c>
      <c r="B771" t="s">
        <v>1537</v>
      </c>
      <c r="C771">
        <v>458</v>
      </c>
      <c r="D771">
        <v>584</v>
      </c>
      <c r="E771">
        <v>470</v>
      </c>
      <c r="F771">
        <v>39</v>
      </c>
      <c r="G771">
        <v>0.185805601404058</v>
      </c>
      <c r="H771">
        <v>-0.483025629846555</v>
      </c>
      <c r="I771">
        <v>-1.9539980439393601</v>
      </c>
      <c r="J771">
        <v>660</v>
      </c>
      <c r="K771">
        <v>934</v>
      </c>
      <c r="L771">
        <v>533</v>
      </c>
      <c r="M771">
        <v>97</v>
      </c>
      <c r="N771">
        <v>0.22803104410994601</v>
      </c>
      <c r="O771">
        <v>-0.68490550365968605</v>
      </c>
      <c r="P771">
        <v>-1.84299786986751</v>
      </c>
      <c r="Q771">
        <v>0.55932203389830504</v>
      </c>
      <c r="R771">
        <v>0.338983050847457</v>
      </c>
      <c r="S771">
        <f t="shared" ref="S771:S834" si="12">((I771+1.7338029)/1.7338029+(P771+1.8692731)/1.8692731)/2</f>
        <v>-5.6472432840294226E-2</v>
      </c>
    </row>
    <row r="772" spans="1:19" x14ac:dyDescent="0.2">
      <c r="A772" t="s">
        <v>1538</v>
      </c>
      <c r="B772" t="s">
        <v>1539</v>
      </c>
      <c r="C772">
        <v>167</v>
      </c>
      <c r="D772">
        <v>159</v>
      </c>
      <c r="E772">
        <v>144</v>
      </c>
      <c r="F772">
        <v>14</v>
      </c>
      <c r="G772">
        <v>5.8938885468396603E-2</v>
      </c>
      <c r="H772">
        <v>-0.55861198883073704</v>
      </c>
      <c r="I772">
        <v>-1.96078560843134</v>
      </c>
      <c r="J772">
        <v>240</v>
      </c>
      <c r="K772">
        <v>261</v>
      </c>
      <c r="L772">
        <v>204</v>
      </c>
      <c r="M772">
        <v>45</v>
      </c>
      <c r="N772">
        <v>0.113657369048396</v>
      </c>
      <c r="O772">
        <v>-0.66266985143009705</v>
      </c>
      <c r="P772">
        <v>-1.73722439652815</v>
      </c>
      <c r="Q772">
        <v>0.52542372881355903</v>
      </c>
      <c r="R772">
        <v>0.27118644067796599</v>
      </c>
      <c r="S772">
        <f t="shared" si="12"/>
        <v>-3.013717866783739E-2</v>
      </c>
    </row>
    <row r="773" spans="1:19" x14ac:dyDescent="0.2">
      <c r="A773" t="s">
        <v>1540</v>
      </c>
      <c r="B773" t="s">
        <v>1541</v>
      </c>
      <c r="C773">
        <v>215</v>
      </c>
      <c r="D773">
        <v>244</v>
      </c>
      <c r="E773">
        <v>120</v>
      </c>
      <c r="F773">
        <v>19</v>
      </c>
      <c r="G773">
        <v>0.13520959871865201</v>
      </c>
      <c r="H773">
        <v>-0.74751522364638401</v>
      </c>
      <c r="I773">
        <v>-1.93788203192477</v>
      </c>
      <c r="J773">
        <v>296</v>
      </c>
      <c r="K773">
        <v>417</v>
      </c>
      <c r="L773">
        <v>194</v>
      </c>
      <c r="M773">
        <v>43</v>
      </c>
      <c r="N773">
        <v>0.22607244733654</v>
      </c>
      <c r="O773">
        <v>-0.77557875827310196</v>
      </c>
      <c r="P773">
        <v>-1.8480489240712401</v>
      </c>
      <c r="Q773">
        <v>0.50847457627118597</v>
      </c>
      <c r="R773">
        <v>0.23728813559322001</v>
      </c>
      <c r="S773">
        <f t="shared" si="12"/>
        <v>-5.3175916708227106E-2</v>
      </c>
    </row>
    <row r="774" spans="1:19" x14ac:dyDescent="0.2">
      <c r="A774" t="s">
        <v>1542</v>
      </c>
      <c r="B774" t="s">
        <v>1543</v>
      </c>
      <c r="C774">
        <v>104</v>
      </c>
      <c r="D774">
        <v>94</v>
      </c>
      <c r="E774">
        <v>93</v>
      </c>
      <c r="F774">
        <v>5</v>
      </c>
      <c r="G774">
        <v>3.6352746596446703E-2</v>
      </c>
      <c r="H774">
        <v>-0.54280840052324797</v>
      </c>
      <c r="I774">
        <v>-2.2022605079247599</v>
      </c>
      <c r="J774">
        <v>153</v>
      </c>
      <c r="K774">
        <v>231</v>
      </c>
      <c r="L774">
        <v>62</v>
      </c>
      <c r="M774">
        <v>9</v>
      </c>
      <c r="N774">
        <v>0.256148652496267</v>
      </c>
      <c r="O774">
        <v>-0.98438851846373498</v>
      </c>
      <c r="P774">
        <v>-2.2406745899701601</v>
      </c>
      <c r="Q774">
        <v>0.59322033898305004</v>
      </c>
      <c r="R774">
        <v>0.50847457627118597</v>
      </c>
      <c r="S774">
        <f t="shared" si="12"/>
        <v>-0.23443923223604884</v>
      </c>
    </row>
    <row r="775" spans="1:19" x14ac:dyDescent="0.2">
      <c r="A775" t="s">
        <v>1544</v>
      </c>
      <c r="B775" t="s">
        <v>1545</v>
      </c>
      <c r="C775">
        <v>50</v>
      </c>
      <c r="D775">
        <v>36</v>
      </c>
      <c r="E775">
        <v>192</v>
      </c>
      <c r="F775">
        <v>538</v>
      </c>
      <c r="G775">
        <v>-6.2409271273202997E-2</v>
      </c>
      <c r="H775">
        <v>9.0073214589127204E-2</v>
      </c>
      <c r="I775">
        <v>0.147615098368371</v>
      </c>
      <c r="J775">
        <v>89</v>
      </c>
      <c r="K775">
        <v>78</v>
      </c>
      <c r="L775">
        <v>354</v>
      </c>
      <c r="M775">
        <v>946</v>
      </c>
      <c r="N775">
        <v>1.9932699467289299E-2</v>
      </c>
      <c r="O775">
        <v>7.5244782364846802E-3</v>
      </c>
      <c r="P775">
        <v>1.6275461164987001E-2</v>
      </c>
      <c r="Q775">
        <v>0.84745762711864403</v>
      </c>
      <c r="R775">
        <v>0.77966101694915202</v>
      </c>
      <c r="S775">
        <f t="shared" si="12"/>
        <v>1.0469231658982303</v>
      </c>
    </row>
    <row r="776" spans="1:19" x14ac:dyDescent="0.2">
      <c r="A776" t="s">
        <v>1546</v>
      </c>
      <c r="B776" t="s">
        <v>1547</v>
      </c>
      <c r="C776">
        <v>90</v>
      </c>
      <c r="D776">
        <v>91</v>
      </c>
      <c r="E776">
        <v>757</v>
      </c>
      <c r="F776">
        <v>1478</v>
      </c>
      <c r="G776">
        <v>8.5057115177297096E-2</v>
      </c>
      <c r="H776">
        <v>0.43059536028234402</v>
      </c>
      <c r="I776">
        <v>0.33123475165748301</v>
      </c>
      <c r="J776">
        <v>184</v>
      </c>
      <c r="K776">
        <v>164</v>
      </c>
      <c r="L776">
        <v>1199</v>
      </c>
      <c r="M776">
        <v>2517</v>
      </c>
      <c r="N776">
        <v>2.72541284598832E-2</v>
      </c>
      <c r="O776">
        <v>0.221912582944921</v>
      </c>
      <c r="P776">
        <v>0.12583972394693299</v>
      </c>
      <c r="Q776">
        <v>0.89830508474576198</v>
      </c>
      <c r="R776">
        <v>0.77966101694915202</v>
      </c>
      <c r="S776">
        <f t="shared" si="12"/>
        <v>1.1291826778524388</v>
      </c>
    </row>
    <row r="777" spans="1:19" x14ac:dyDescent="0.2">
      <c r="A777" t="s">
        <v>1548</v>
      </c>
      <c r="B777" t="s">
        <v>1549</v>
      </c>
      <c r="C777">
        <v>214</v>
      </c>
      <c r="D777">
        <v>236</v>
      </c>
      <c r="E777">
        <v>1228</v>
      </c>
      <c r="F777">
        <v>3927</v>
      </c>
      <c r="G777">
        <v>0.122756461916444</v>
      </c>
      <c r="H777">
        <v>0.26452658367755399</v>
      </c>
      <c r="I777">
        <v>0.37944995495922801</v>
      </c>
      <c r="J777">
        <v>267</v>
      </c>
      <c r="K777">
        <v>493</v>
      </c>
      <c r="L777">
        <v>1860</v>
      </c>
      <c r="M777">
        <v>5431</v>
      </c>
      <c r="N777">
        <v>0.34356376133437599</v>
      </c>
      <c r="O777">
        <v>0.25091290570894997</v>
      </c>
      <c r="P777">
        <v>0.29814287283615898</v>
      </c>
      <c r="Q777">
        <v>0.81355932203389802</v>
      </c>
      <c r="R777">
        <v>0.71186440677966101</v>
      </c>
      <c r="S777">
        <f t="shared" si="12"/>
        <v>1.1891754187435202</v>
      </c>
    </row>
    <row r="778" spans="1:19" x14ac:dyDescent="0.2">
      <c r="A778" t="s">
        <v>1550</v>
      </c>
      <c r="B778" t="s">
        <v>1551</v>
      </c>
      <c r="C778">
        <v>73</v>
      </c>
      <c r="D778">
        <v>71</v>
      </c>
      <c r="E778">
        <v>38</v>
      </c>
      <c r="F778">
        <v>9</v>
      </c>
      <c r="G778">
        <v>6.8193720894147797E-2</v>
      </c>
      <c r="H778">
        <v>-0.77779727328204895</v>
      </c>
      <c r="I778">
        <v>-1.79327752364313</v>
      </c>
      <c r="J778">
        <v>67</v>
      </c>
      <c r="K778">
        <v>83</v>
      </c>
      <c r="L778">
        <v>67</v>
      </c>
      <c r="M778">
        <v>14</v>
      </c>
      <c r="N778">
        <v>0.170231393096969</v>
      </c>
      <c r="O778">
        <v>-0.59208877714439001</v>
      </c>
      <c r="P778">
        <v>-1.6901724356144801</v>
      </c>
      <c r="Q778">
        <v>0.79661016949152497</v>
      </c>
      <c r="R778">
        <v>0.74576271186440601</v>
      </c>
      <c r="S778">
        <f t="shared" si="12"/>
        <v>3.0755005199209873E-2</v>
      </c>
    </row>
    <row r="779" spans="1:19" x14ac:dyDescent="0.2">
      <c r="A779" t="s">
        <v>1552</v>
      </c>
      <c r="B779" t="s">
        <v>1553</v>
      </c>
      <c r="C779">
        <v>248</v>
      </c>
      <c r="D779">
        <v>296</v>
      </c>
      <c r="E779">
        <v>298</v>
      </c>
      <c r="F779">
        <v>34</v>
      </c>
      <c r="G779">
        <v>0.15709826252824999</v>
      </c>
      <c r="H779">
        <v>-0.41449342652836402</v>
      </c>
      <c r="I779">
        <v>-1.7471699367459601</v>
      </c>
      <c r="J779">
        <v>448</v>
      </c>
      <c r="K779">
        <v>605</v>
      </c>
      <c r="L779">
        <v>322</v>
      </c>
      <c r="M779">
        <v>70</v>
      </c>
      <c r="N779">
        <v>0.20770546407604601</v>
      </c>
      <c r="O779">
        <v>-0.73551091944670299</v>
      </c>
      <c r="P779">
        <v>-1.81640564257578</v>
      </c>
      <c r="Q779">
        <v>0.71186440677966101</v>
      </c>
      <c r="R779">
        <v>0.677966101694915</v>
      </c>
      <c r="S779">
        <f t="shared" si="12"/>
        <v>1.0286349018958207E-2</v>
      </c>
    </row>
    <row r="780" spans="1:19" x14ac:dyDescent="0.2">
      <c r="A780" t="s">
        <v>1554</v>
      </c>
      <c r="B780" t="s">
        <v>1555</v>
      </c>
      <c r="C780">
        <v>50</v>
      </c>
      <c r="D780">
        <v>87</v>
      </c>
      <c r="E780">
        <v>68</v>
      </c>
      <c r="F780">
        <v>3</v>
      </c>
      <c r="G780">
        <v>0.32080748057812802</v>
      </c>
      <c r="H780">
        <v>-0.36071910140818603</v>
      </c>
      <c r="I780">
        <v>-2.1060459225783501</v>
      </c>
      <c r="J780">
        <v>259</v>
      </c>
      <c r="K780">
        <v>154</v>
      </c>
      <c r="L780">
        <v>106</v>
      </c>
      <c r="M780">
        <v>10</v>
      </c>
      <c r="N780">
        <v>-0.148550939823066</v>
      </c>
      <c r="O780">
        <v>-0.98008267596087195</v>
      </c>
      <c r="P780">
        <v>-2.4235254326731401</v>
      </c>
      <c r="Q780">
        <v>0.677966101694915</v>
      </c>
      <c r="R780">
        <v>0.61016949152542299</v>
      </c>
      <c r="S780">
        <f t="shared" si="12"/>
        <v>-0.25560215323983798</v>
      </c>
    </row>
    <row r="781" spans="1:19" x14ac:dyDescent="0.2">
      <c r="A781" t="s">
        <v>1556</v>
      </c>
      <c r="B781" t="s">
        <v>1557</v>
      </c>
      <c r="C781">
        <v>320</v>
      </c>
      <c r="D781">
        <v>345</v>
      </c>
      <c r="E781">
        <v>1628</v>
      </c>
      <c r="F781">
        <v>3923</v>
      </c>
      <c r="G781">
        <v>0.11292734904889599</v>
      </c>
      <c r="H781">
        <v>0.212246412454872</v>
      </c>
      <c r="I781">
        <v>0.204271156847631</v>
      </c>
      <c r="J781">
        <v>473</v>
      </c>
      <c r="K781">
        <v>494</v>
      </c>
      <c r="L781">
        <v>2818</v>
      </c>
      <c r="M781">
        <v>6066</v>
      </c>
      <c r="N781">
        <v>9.6093911607557106E-2</v>
      </c>
      <c r="O781">
        <v>0.182991070891135</v>
      </c>
      <c r="P781">
        <v>9.7815596644940106E-2</v>
      </c>
      <c r="Q781">
        <v>0.77966101694915202</v>
      </c>
      <c r="R781">
        <v>0.77966101694915202</v>
      </c>
      <c r="S781">
        <f t="shared" si="12"/>
        <v>1.0850724869070079</v>
      </c>
    </row>
    <row r="782" spans="1:19" x14ac:dyDescent="0.2">
      <c r="A782" t="s">
        <v>1558</v>
      </c>
      <c r="B782" t="s">
        <v>1559</v>
      </c>
      <c r="C782">
        <v>253</v>
      </c>
      <c r="D782">
        <v>365</v>
      </c>
      <c r="E782">
        <v>152</v>
      </c>
      <c r="F782">
        <v>50</v>
      </c>
      <c r="G782">
        <v>0.239430575576185</v>
      </c>
      <c r="H782">
        <v>-0.71553494300944898</v>
      </c>
      <c r="I782">
        <v>-1.5883476898017901</v>
      </c>
      <c r="J782">
        <v>453</v>
      </c>
      <c r="K782">
        <v>636</v>
      </c>
      <c r="L782">
        <v>239</v>
      </c>
      <c r="M782">
        <v>45</v>
      </c>
      <c r="N782">
        <v>0.224587017057303</v>
      </c>
      <c r="O782">
        <v>-0.86978907820908402</v>
      </c>
      <c r="P782">
        <v>-2.0131113568293801</v>
      </c>
      <c r="Q782">
        <v>0.71186440677966101</v>
      </c>
      <c r="R782">
        <v>0.62711864406779605</v>
      </c>
      <c r="S782">
        <f t="shared" si="12"/>
        <v>3.4724875525156546E-3</v>
      </c>
    </row>
    <row r="783" spans="1:19" x14ac:dyDescent="0.2">
      <c r="A783" t="s">
        <v>1560</v>
      </c>
      <c r="B783" t="s">
        <v>1561</v>
      </c>
      <c r="C783">
        <v>55</v>
      </c>
      <c r="D783">
        <v>65</v>
      </c>
      <c r="E783">
        <v>22</v>
      </c>
      <c r="F783">
        <v>9</v>
      </c>
      <c r="G783">
        <v>0.15280889944414</v>
      </c>
      <c r="H783">
        <v>-0.892198018450441</v>
      </c>
      <c r="I783">
        <v>-1.67031735301691</v>
      </c>
      <c r="J783">
        <v>127</v>
      </c>
      <c r="K783">
        <v>208</v>
      </c>
      <c r="L783">
        <v>70</v>
      </c>
      <c r="M783">
        <v>25</v>
      </c>
      <c r="N783">
        <v>0.29148771742852603</v>
      </c>
      <c r="O783">
        <v>-0.85079445808609</v>
      </c>
      <c r="P783">
        <v>-1.71608938087581</v>
      </c>
      <c r="Q783">
        <v>0.71186440677966101</v>
      </c>
      <c r="R783">
        <v>0.677966101694915</v>
      </c>
      <c r="S783">
        <f t="shared" si="12"/>
        <v>5.9282319794187993E-2</v>
      </c>
    </row>
    <row r="784" spans="1:19" x14ac:dyDescent="0.2">
      <c r="A784" t="s">
        <v>1562</v>
      </c>
      <c r="B784" t="s">
        <v>1563</v>
      </c>
      <c r="C784">
        <v>224</v>
      </c>
      <c r="D784">
        <v>198</v>
      </c>
      <c r="E784">
        <v>241</v>
      </c>
      <c r="F784">
        <v>30</v>
      </c>
      <c r="G784">
        <v>2.6675404222896701E-2</v>
      </c>
      <c r="H784">
        <v>-0.46248898553769802</v>
      </c>
      <c r="I784">
        <v>-1.7573239365764901</v>
      </c>
      <c r="J784">
        <v>413</v>
      </c>
      <c r="K784">
        <v>471</v>
      </c>
      <c r="L784">
        <v>376</v>
      </c>
      <c r="M784">
        <v>41</v>
      </c>
      <c r="N784">
        <v>0.134298958894216</v>
      </c>
      <c r="O784">
        <v>-0.63285098387312999</v>
      </c>
      <c r="P784">
        <v>-2.0133918635285499</v>
      </c>
      <c r="Q784">
        <v>0.40677966101694901</v>
      </c>
      <c r="R784">
        <v>0.23728813559322001</v>
      </c>
      <c r="S784">
        <f t="shared" si="12"/>
        <v>-4.5332490382510353E-2</v>
      </c>
    </row>
    <row r="785" spans="1:19" x14ac:dyDescent="0.2">
      <c r="A785" t="s">
        <v>1564</v>
      </c>
      <c r="B785" t="s">
        <v>1565</v>
      </c>
      <c r="C785">
        <v>96</v>
      </c>
      <c r="D785">
        <v>67</v>
      </c>
      <c r="E785">
        <v>72</v>
      </c>
      <c r="F785">
        <v>4</v>
      </c>
      <c r="G785">
        <v>-7.5938198043213501E-2</v>
      </c>
      <c r="H785">
        <v>-0.61919674638670297</v>
      </c>
      <c r="I785">
        <v>-2.2644084146735999</v>
      </c>
      <c r="J785">
        <v>156</v>
      </c>
      <c r="K785">
        <v>119</v>
      </c>
      <c r="L785">
        <v>76</v>
      </c>
      <c r="M785">
        <v>12</v>
      </c>
      <c r="N785">
        <v>-4.0349533540209002E-2</v>
      </c>
      <c r="O785">
        <v>-0.90439978321806003</v>
      </c>
      <c r="P785">
        <v>-2.1241690208987198</v>
      </c>
      <c r="Q785">
        <v>0.44067796610169402</v>
      </c>
      <c r="R785">
        <v>0.28813559322033899</v>
      </c>
      <c r="S785">
        <f t="shared" si="12"/>
        <v>-0.22119832239304243</v>
      </c>
    </row>
    <row r="786" spans="1:19" x14ac:dyDescent="0.2">
      <c r="A786" t="s">
        <v>1566</v>
      </c>
      <c r="B786" t="s">
        <v>1567</v>
      </c>
      <c r="C786">
        <v>276</v>
      </c>
      <c r="D786">
        <v>226</v>
      </c>
      <c r="E786">
        <v>156</v>
      </c>
      <c r="F786">
        <v>16</v>
      </c>
      <c r="G786">
        <v>-6.54241062228836E-3</v>
      </c>
      <c r="H786">
        <v>-0.74204249348915896</v>
      </c>
      <c r="I786">
        <v>-2.1209862723712898</v>
      </c>
      <c r="J786">
        <v>473</v>
      </c>
      <c r="K786">
        <v>549</v>
      </c>
      <c r="L786">
        <v>296</v>
      </c>
      <c r="M786">
        <v>26</v>
      </c>
      <c r="N786">
        <v>0.14193930713400199</v>
      </c>
      <c r="O786">
        <v>-0.79565820682326305</v>
      </c>
      <c r="P786">
        <v>-2.2701134613588798</v>
      </c>
      <c r="Q786">
        <v>0.47457627118644002</v>
      </c>
      <c r="R786">
        <v>0.27118644067796599</v>
      </c>
      <c r="S786">
        <f t="shared" si="12"/>
        <v>-0.21887550759637708</v>
      </c>
    </row>
    <row r="787" spans="1:19" x14ac:dyDescent="0.2">
      <c r="A787" t="s">
        <v>1568</v>
      </c>
      <c r="B787" t="s">
        <v>1569</v>
      </c>
      <c r="C787">
        <v>127</v>
      </c>
      <c r="D787">
        <v>97</v>
      </c>
      <c r="E787">
        <v>33</v>
      </c>
      <c r="F787">
        <v>10</v>
      </c>
      <c r="G787">
        <v>-3.6773754394183601E-2</v>
      </c>
      <c r="H787">
        <v>-1.0795477908564699</v>
      </c>
      <c r="I787">
        <v>-1.9880008939179501</v>
      </c>
      <c r="J787">
        <v>263</v>
      </c>
      <c r="K787">
        <v>329</v>
      </c>
      <c r="L787">
        <v>190</v>
      </c>
      <c r="M787">
        <v>34</v>
      </c>
      <c r="N787">
        <v>0.17446825288193801</v>
      </c>
      <c r="O787">
        <v>-0.73329092468131896</v>
      </c>
      <c r="P787">
        <v>-1.89870250003939</v>
      </c>
      <c r="Q787">
        <v>0.42372881355932202</v>
      </c>
      <c r="R787">
        <v>0.27118644067796599</v>
      </c>
      <c r="S787">
        <f t="shared" si="12"/>
        <v>-8.1178368862114075E-2</v>
      </c>
    </row>
    <row r="788" spans="1:19" x14ac:dyDescent="0.2">
      <c r="A788" t="s">
        <v>1570</v>
      </c>
      <c r="B788" t="s">
        <v>1571</v>
      </c>
      <c r="C788">
        <v>145</v>
      </c>
      <c r="D788">
        <v>145</v>
      </c>
      <c r="E788">
        <v>98</v>
      </c>
      <c r="F788">
        <v>16</v>
      </c>
      <c r="G788">
        <v>8.0258232295528406E-2</v>
      </c>
      <c r="H788">
        <v>-0.66439993632088301</v>
      </c>
      <c r="I788">
        <v>-1.84144519254104</v>
      </c>
      <c r="J788">
        <v>266</v>
      </c>
      <c r="K788">
        <v>305</v>
      </c>
      <c r="L788">
        <v>174</v>
      </c>
      <c r="M788">
        <v>32</v>
      </c>
      <c r="N788">
        <v>0.13664630613744</v>
      </c>
      <c r="O788">
        <v>-0.776421165492857</v>
      </c>
      <c r="P788">
        <v>-1.9299573269030501</v>
      </c>
      <c r="Q788">
        <v>0.50847457627118597</v>
      </c>
      <c r="R788">
        <v>0.28813559322033899</v>
      </c>
      <c r="S788">
        <f t="shared" si="12"/>
        <v>-4.7274290625521506E-2</v>
      </c>
    </row>
    <row r="789" spans="1:19" x14ac:dyDescent="0.2">
      <c r="A789" t="s">
        <v>1572</v>
      </c>
      <c r="B789" t="s">
        <v>1573</v>
      </c>
      <c r="C789">
        <v>95</v>
      </c>
      <c r="D789">
        <v>76</v>
      </c>
      <c r="E789">
        <v>66</v>
      </c>
      <c r="F789">
        <v>0</v>
      </c>
      <c r="G789">
        <v>-1.6651780712527899E-2</v>
      </c>
      <c r="H789">
        <v>-0.65243767952538201</v>
      </c>
      <c r="I789" t="e">
        <f>-inf</f>
        <v>#NAME?</v>
      </c>
      <c r="J789">
        <v>101</v>
      </c>
      <c r="K789">
        <v>118</v>
      </c>
      <c r="L789">
        <v>104</v>
      </c>
      <c r="M789">
        <v>1</v>
      </c>
      <c r="N789">
        <v>0.144788736945204</v>
      </c>
      <c r="O789">
        <v>-0.57937681162825205</v>
      </c>
      <c r="P789">
        <v>-3.01454704237453</v>
      </c>
      <c r="Q789">
        <v>0.44067796610169402</v>
      </c>
      <c r="R789">
        <v>0.305084745762711</v>
      </c>
      <c r="S789" t="e">
        <f t="shared" si="12"/>
        <v>#NAME?</v>
      </c>
    </row>
    <row r="790" spans="1:19" x14ac:dyDescent="0.2">
      <c r="A790" t="s">
        <v>1574</v>
      </c>
      <c r="B790" t="s">
        <v>1575</v>
      </c>
      <c r="C790">
        <v>42</v>
      </c>
      <c r="D790">
        <v>48</v>
      </c>
      <c r="E790">
        <v>26</v>
      </c>
      <c r="F790">
        <v>3</v>
      </c>
      <c r="G790">
        <v>0.13825017927321501</v>
      </c>
      <c r="H790">
        <v>-0.70253395220548598</v>
      </c>
      <c r="I790">
        <v>-2.0303252086402299</v>
      </c>
      <c r="J790">
        <v>93</v>
      </c>
      <c r="K790">
        <v>80</v>
      </c>
      <c r="L790">
        <v>27</v>
      </c>
      <c r="M790">
        <v>9</v>
      </c>
      <c r="N790">
        <v>1.1835141859730201E-2</v>
      </c>
      <c r="O790">
        <v>-1.12920796153933</v>
      </c>
      <c r="P790">
        <v>-2.0244661077065</v>
      </c>
      <c r="Q790">
        <v>0.44067796610169402</v>
      </c>
      <c r="R790">
        <v>0.305084745762711</v>
      </c>
      <c r="S790">
        <f t="shared" si="12"/>
        <v>-0.12702370862778808</v>
      </c>
    </row>
    <row r="791" spans="1:19" x14ac:dyDescent="0.2">
      <c r="A791" t="s">
        <v>1576</v>
      </c>
      <c r="B791" t="s">
        <v>1577</v>
      </c>
      <c r="C791">
        <v>98</v>
      </c>
      <c r="D791">
        <v>120</v>
      </c>
      <c r="E791">
        <v>93</v>
      </c>
      <c r="F791">
        <v>10</v>
      </c>
      <c r="G791">
        <v>0.16821340265065801</v>
      </c>
      <c r="H791">
        <v>-0.51700113691696303</v>
      </c>
      <c r="I791">
        <v>-1.8754232486544899</v>
      </c>
      <c r="J791">
        <v>158</v>
      </c>
      <c r="K791">
        <v>139</v>
      </c>
      <c r="L791">
        <v>90</v>
      </c>
      <c r="M791">
        <v>26</v>
      </c>
      <c r="N791">
        <v>2.1585816721394199E-2</v>
      </c>
      <c r="O791">
        <v>-0.836503354659488</v>
      </c>
      <c r="P791">
        <v>-1.79390940757549</v>
      </c>
      <c r="Q791">
        <v>0.44067796610169402</v>
      </c>
      <c r="R791">
        <v>0.25423728813559299</v>
      </c>
      <c r="S791">
        <f t="shared" si="12"/>
        <v>-2.0682403812831086E-2</v>
      </c>
    </row>
    <row r="792" spans="1:19" x14ac:dyDescent="0.2">
      <c r="A792" t="s">
        <v>1578</v>
      </c>
      <c r="B792" t="s">
        <v>1579</v>
      </c>
      <c r="C792">
        <v>192</v>
      </c>
      <c r="D792">
        <v>298</v>
      </c>
      <c r="E792">
        <v>259</v>
      </c>
      <c r="F792">
        <v>28</v>
      </c>
      <c r="G792">
        <v>0.27117326766823402</v>
      </c>
      <c r="H792">
        <v>-0.364259474400701</v>
      </c>
      <c r="I792">
        <v>-1.72034037032332</v>
      </c>
      <c r="J792">
        <v>371</v>
      </c>
      <c r="K792">
        <v>382</v>
      </c>
      <c r="L792">
        <v>258</v>
      </c>
      <c r="M792">
        <v>62</v>
      </c>
      <c r="N792">
        <v>8.99175567183845E-2</v>
      </c>
      <c r="O792">
        <v>-0.74984298079620604</v>
      </c>
      <c r="P792">
        <v>-1.78720788870868</v>
      </c>
      <c r="Q792">
        <v>0.42372881355932202</v>
      </c>
      <c r="R792">
        <v>0.27118644067796599</v>
      </c>
      <c r="S792">
        <f t="shared" si="12"/>
        <v>2.5833472894553611E-2</v>
      </c>
    </row>
    <row r="793" spans="1:19" x14ac:dyDescent="0.2">
      <c r="A793" t="s">
        <v>1580</v>
      </c>
      <c r="B793" t="s">
        <v>1581</v>
      </c>
      <c r="C793">
        <v>24</v>
      </c>
      <c r="D793">
        <v>12</v>
      </c>
      <c r="E793">
        <v>11</v>
      </c>
      <c r="F793">
        <v>2</v>
      </c>
      <c r="G793">
        <v>-0.220771763368452</v>
      </c>
      <c r="H793">
        <v>-0.83307656633178395</v>
      </c>
      <c r="I793">
        <v>-1.96337841900962</v>
      </c>
      <c r="J793">
        <v>60</v>
      </c>
      <c r="K793">
        <v>33</v>
      </c>
      <c r="L793">
        <v>50</v>
      </c>
      <c r="M793">
        <v>2</v>
      </c>
      <c r="N793">
        <v>-0.18240920708403399</v>
      </c>
      <c r="O793">
        <v>-0.67127002319201501</v>
      </c>
      <c r="P793">
        <v>-2.4873469233115499</v>
      </c>
      <c r="Q793">
        <v>0.44067796610169402</v>
      </c>
      <c r="R793">
        <v>0.25423728813559299</v>
      </c>
      <c r="S793">
        <f t="shared" si="12"/>
        <v>-0.23153041700311744</v>
      </c>
    </row>
    <row r="794" spans="1:19" x14ac:dyDescent="0.2">
      <c r="A794" t="s">
        <v>1582</v>
      </c>
      <c r="B794" t="s">
        <v>1583</v>
      </c>
      <c r="C794">
        <v>170</v>
      </c>
      <c r="D794">
        <v>191</v>
      </c>
      <c r="E794">
        <v>138</v>
      </c>
      <c r="F794">
        <v>21</v>
      </c>
      <c r="G794">
        <v>0.13084267816498199</v>
      </c>
      <c r="H794">
        <v>-0.58482784475544103</v>
      </c>
      <c r="I794">
        <v>-1.7924267996063501</v>
      </c>
      <c r="J794">
        <v>328</v>
      </c>
      <c r="K794">
        <v>488</v>
      </c>
      <c r="L794">
        <v>278</v>
      </c>
      <c r="M794">
        <v>41</v>
      </c>
      <c r="N794">
        <v>0.249774081712753</v>
      </c>
      <c r="O794">
        <v>-0.66391782493799301</v>
      </c>
      <c r="P794">
        <v>-1.91331565558383</v>
      </c>
      <c r="Q794">
        <v>0.52542372881355903</v>
      </c>
      <c r="R794">
        <v>0.20338983050847401</v>
      </c>
      <c r="S794">
        <f t="shared" si="12"/>
        <v>-2.8686824047191799E-2</v>
      </c>
    </row>
    <row r="795" spans="1:19" x14ac:dyDescent="0.2">
      <c r="A795" t="s">
        <v>1584</v>
      </c>
      <c r="B795" t="s">
        <v>1585</v>
      </c>
      <c r="C795">
        <v>41</v>
      </c>
      <c r="D795">
        <v>24</v>
      </c>
      <c r="E795">
        <v>36</v>
      </c>
      <c r="F795">
        <v>0</v>
      </c>
      <c r="G795">
        <v>-0.1523143827126</v>
      </c>
      <c r="H795">
        <v>-0.55073936573085103</v>
      </c>
      <c r="I795" t="e">
        <f>-inf</f>
        <v>#NAME?</v>
      </c>
      <c r="J795">
        <v>81</v>
      </c>
      <c r="K795">
        <v>35</v>
      </c>
      <c r="L795">
        <v>35</v>
      </c>
      <c r="M795">
        <v>2</v>
      </c>
      <c r="N795">
        <v>-0.28718887110665198</v>
      </c>
      <c r="O795">
        <v>-0.95650575167276397</v>
      </c>
      <c r="P795">
        <v>-2.61768069180656</v>
      </c>
      <c r="Q795">
        <v>0.59322033898305004</v>
      </c>
      <c r="R795">
        <v>0.28813559322033899</v>
      </c>
      <c r="S795" t="e">
        <f t="shared" si="12"/>
        <v>#NAME?</v>
      </c>
    </row>
    <row r="796" spans="1:19" x14ac:dyDescent="0.2">
      <c r="A796" t="s">
        <v>1586</v>
      </c>
      <c r="B796" t="s">
        <v>1587</v>
      </c>
      <c r="C796">
        <v>99</v>
      </c>
      <c r="D796">
        <v>151</v>
      </c>
      <c r="E796">
        <v>137</v>
      </c>
      <c r="F796">
        <v>18</v>
      </c>
      <c r="G796">
        <v>0.26359998499114701</v>
      </c>
      <c r="H796">
        <v>-0.353172637219546</v>
      </c>
      <c r="I796">
        <v>-1.6245598624562401</v>
      </c>
      <c r="J796">
        <v>237</v>
      </c>
      <c r="K796">
        <v>300</v>
      </c>
      <c r="L796">
        <v>177</v>
      </c>
      <c r="M796">
        <v>24</v>
      </c>
      <c r="N796">
        <v>0.17960101213127999</v>
      </c>
      <c r="O796">
        <v>-0.71886385679268705</v>
      </c>
      <c r="P796">
        <v>-2.0047627728903898</v>
      </c>
      <c r="Q796">
        <v>0.55932203389830504</v>
      </c>
      <c r="R796">
        <v>0.28813559322033899</v>
      </c>
      <c r="S796">
        <f t="shared" si="12"/>
        <v>-4.7373926945752792E-3</v>
      </c>
    </row>
    <row r="797" spans="1:19" x14ac:dyDescent="0.2">
      <c r="A797" t="s">
        <v>1588</v>
      </c>
      <c r="B797" t="s">
        <v>1589</v>
      </c>
      <c r="C797">
        <v>147</v>
      </c>
      <c r="D797">
        <v>185</v>
      </c>
      <c r="E797">
        <v>146</v>
      </c>
      <c r="F797">
        <v>10</v>
      </c>
      <c r="G797">
        <v>0.18011262595036601</v>
      </c>
      <c r="H797">
        <v>-0.49722248874214198</v>
      </c>
      <c r="I797">
        <v>-2.05151450771017</v>
      </c>
      <c r="J797">
        <v>330</v>
      </c>
      <c r="K797">
        <v>361</v>
      </c>
      <c r="L797">
        <v>122</v>
      </c>
      <c r="M797">
        <v>22</v>
      </c>
      <c r="N797">
        <v>0.11622136544949201</v>
      </c>
      <c r="O797">
        <v>-1.0242428863475199</v>
      </c>
      <c r="P797">
        <v>-2.18631692764757</v>
      </c>
      <c r="Q797">
        <v>0.54237288135593198</v>
      </c>
      <c r="R797">
        <v>0.22033898305084701</v>
      </c>
      <c r="S797">
        <f t="shared" si="12"/>
        <v>-0.17642679983752158</v>
      </c>
    </row>
    <row r="798" spans="1:19" x14ac:dyDescent="0.2">
      <c r="A798" t="s">
        <v>1590</v>
      </c>
      <c r="B798" t="s">
        <v>1591</v>
      </c>
      <c r="C798">
        <v>145</v>
      </c>
      <c r="D798">
        <v>86</v>
      </c>
      <c r="E798">
        <v>71</v>
      </c>
      <c r="F798">
        <v>15</v>
      </c>
      <c r="G798">
        <v>-0.14661131869587801</v>
      </c>
      <c r="H798">
        <v>-0.80436766329430298</v>
      </c>
      <c r="I798">
        <v>-1.8694739161412901</v>
      </c>
      <c r="J798">
        <v>384</v>
      </c>
      <c r="K798">
        <v>286</v>
      </c>
      <c r="L798">
        <v>207</v>
      </c>
      <c r="M798">
        <v>20</v>
      </c>
      <c r="N798">
        <v>-5.0737087816766002E-2</v>
      </c>
      <c r="O798">
        <v>-0.86044965605500301</v>
      </c>
      <c r="P798">
        <v>-2.2935268972954401</v>
      </c>
      <c r="Q798">
        <v>0.52542372881355903</v>
      </c>
      <c r="R798">
        <v>0.338983050847457</v>
      </c>
      <c r="S798">
        <f t="shared" si="12"/>
        <v>-0.15260622697992335</v>
      </c>
    </row>
    <row r="799" spans="1:19" x14ac:dyDescent="0.2">
      <c r="A799" t="s">
        <v>1592</v>
      </c>
      <c r="B799" t="s">
        <v>1593</v>
      </c>
      <c r="C799">
        <v>83</v>
      </c>
      <c r="D799">
        <v>102</v>
      </c>
      <c r="E799">
        <v>53</v>
      </c>
      <c r="F799">
        <v>4</v>
      </c>
      <c r="G799">
        <v>0.169780311681372</v>
      </c>
      <c r="H799">
        <v>-0.68906023255368798</v>
      </c>
      <c r="I799">
        <v>-2.2012152740101101</v>
      </c>
      <c r="J799">
        <v>185</v>
      </c>
      <c r="K799">
        <v>267</v>
      </c>
      <c r="L799">
        <v>96</v>
      </c>
      <c r="M799">
        <v>20</v>
      </c>
      <c r="N799">
        <v>0.23656763638328299</v>
      </c>
      <c r="O799">
        <v>-0.87698927250783498</v>
      </c>
      <c r="P799">
        <v>-1.97636740133092</v>
      </c>
      <c r="Q799">
        <v>0.49152542372881303</v>
      </c>
      <c r="R799">
        <v>0.322033898305084</v>
      </c>
      <c r="S799">
        <f t="shared" si="12"/>
        <v>-0.16343995138975145</v>
      </c>
    </row>
    <row r="800" spans="1:19" x14ac:dyDescent="0.2">
      <c r="A800" t="s">
        <v>1594</v>
      </c>
      <c r="B800" t="s">
        <v>1595</v>
      </c>
      <c r="C800">
        <v>270</v>
      </c>
      <c r="D800">
        <v>223</v>
      </c>
      <c r="E800">
        <v>186</v>
      </c>
      <c r="F800">
        <v>37</v>
      </c>
      <c r="G800">
        <v>-2.8006688152981702E-3</v>
      </c>
      <c r="H800">
        <v>-0.65610882971947404</v>
      </c>
      <c r="I800">
        <v>-1.7473592130539899</v>
      </c>
      <c r="J800">
        <v>422</v>
      </c>
      <c r="K800">
        <v>509</v>
      </c>
      <c r="L800">
        <v>390</v>
      </c>
      <c r="M800">
        <v>94</v>
      </c>
      <c r="N800">
        <v>0.158633434796806</v>
      </c>
      <c r="O800">
        <v>-0.626336621079565</v>
      </c>
      <c r="P800">
        <v>-1.66241026595386</v>
      </c>
      <c r="Q800">
        <v>0.54237288135593198</v>
      </c>
      <c r="R800">
        <v>0.338983050847457</v>
      </c>
      <c r="S800">
        <f t="shared" si="12"/>
        <v>5.1423010982105846E-2</v>
      </c>
    </row>
    <row r="801" spans="1:19" x14ac:dyDescent="0.2">
      <c r="A801" t="s">
        <v>1596</v>
      </c>
      <c r="B801" t="s">
        <v>1597</v>
      </c>
      <c r="C801">
        <v>42</v>
      </c>
      <c r="D801">
        <v>67</v>
      </c>
      <c r="E801">
        <v>46</v>
      </c>
      <c r="F801">
        <v>5</v>
      </c>
      <c r="G801">
        <v>0.28308374459845398</v>
      </c>
      <c r="H801">
        <v>-0.45474946849472903</v>
      </c>
      <c r="I801">
        <v>-1.80847645902388</v>
      </c>
      <c r="J801">
        <v>68</v>
      </c>
      <c r="K801">
        <v>44</v>
      </c>
      <c r="L801">
        <v>28</v>
      </c>
      <c r="M801">
        <v>17</v>
      </c>
      <c r="N801">
        <v>-0.111828132798327</v>
      </c>
      <c r="O801">
        <v>-0.97743965850840697</v>
      </c>
      <c r="P801">
        <v>-1.6122856599198501</v>
      </c>
      <c r="Q801">
        <v>0.57627118644067798</v>
      </c>
      <c r="R801">
        <v>0.25423728813559299</v>
      </c>
      <c r="S801">
        <f t="shared" si="12"/>
        <v>4.720532371868745E-2</v>
      </c>
    </row>
    <row r="802" spans="1:19" x14ac:dyDescent="0.2">
      <c r="A802" t="s">
        <v>1598</v>
      </c>
      <c r="B802" t="s">
        <v>1599</v>
      </c>
      <c r="C802">
        <v>9</v>
      </c>
      <c r="D802">
        <v>8</v>
      </c>
      <c r="E802">
        <v>9</v>
      </c>
      <c r="F802">
        <v>0</v>
      </c>
      <c r="G802">
        <v>2.9105709848147102E-2</v>
      </c>
      <c r="H802">
        <v>-0.49425800977840301</v>
      </c>
      <c r="I802" t="e">
        <f>-inf</f>
        <v>#NAME?</v>
      </c>
      <c r="J802">
        <v>22</v>
      </c>
      <c r="K802">
        <v>26</v>
      </c>
      <c r="L802">
        <v>3</v>
      </c>
      <c r="M802">
        <v>0</v>
      </c>
      <c r="N802">
        <v>0.14977877057033301</v>
      </c>
      <c r="O802">
        <v>-1.4573902032469299</v>
      </c>
      <c r="P802" t="e">
        <f>-inf</f>
        <v>#NAME?</v>
      </c>
      <c r="Q802">
        <v>0.57627118644067798</v>
      </c>
      <c r="R802">
        <v>0.25423728813559299</v>
      </c>
      <c r="S802" t="e">
        <f t="shared" si="12"/>
        <v>#NAME?</v>
      </c>
    </row>
    <row r="803" spans="1:19" x14ac:dyDescent="0.2">
      <c r="A803" t="s">
        <v>1600</v>
      </c>
      <c r="B803" t="s">
        <v>1601</v>
      </c>
      <c r="C803">
        <v>171</v>
      </c>
      <c r="D803">
        <v>193</v>
      </c>
      <c r="E803">
        <v>65</v>
      </c>
      <c r="F803">
        <v>15</v>
      </c>
      <c r="G803">
        <v>0.13281943091114801</v>
      </c>
      <c r="H803">
        <v>-0.91434076352770099</v>
      </c>
      <c r="I803">
        <v>-1.94110202429847</v>
      </c>
      <c r="J803">
        <v>172</v>
      </c>
      <c r="K803">
        <v>192</v>
      </c>
      <c r="L803">
        <v>115</v>
      </c>
      <c r="M803">
        <v>11</v>
      </c>
      <c r="N803">
        <v>0.12500088521772201</v>
      </c>
      <c r="O803">
        <v>-0.76691938369832702</v>
      </c>
      <c r="P803">
        <v>-2.2043614303412098</v>
      </c>
      <c r="Q803">
        <v>0.50847457627118597</v>
      </c>
      <c r="R803">
        <v>0.20338983050847401</v>
      </c>
      <c r="S803">
        <f t="shared" si="12"/>
        <v>-0.14941228041520144</v>
      </c>
    </row>
    <row r="804" spans="1:19" x14ac:dyDescent="0.2">
      <c r="A804" t="s">
        <v>1602</v>
      </c>
      <c r="B804" t="s">
        <v>1603</v>
      </c>
      <c r="C804">
        <v>0</v>
      </c>
      <c r="D804">
        <v>0</v>
      </c>
      <c r="E804">
        <v>0</v>
      </c>
      <c r="F804">
        <v>0</v>
      </c>
      <c r="G804" t="s">
        <v>373</v>
      </c>
      <c r="H804" t="s">
        <v>373</v>
      </c>
      <c r="I804" t="s">
        <v>373</v>
      </c>
      <c r="J804">
        <v>156</v>
      </c>
      <c r="K804">
        <v>215</v>
      </c>
      <c r="L804">
        <v>120</v>
      </c>
      <c r="M804">
        <v>19</v>
      </c>
      <c r="N804">
        <v>0.21654196498286499</v>
      </c>
      <c r="O804">
        <v>-0.70603212945122695</v>
      </c>
      <c r="P804">
        <v>-1.9245966659935201</v>
      </c>
      <c r="Q804">
        <v>0.44067796610169402</v>
      </c>
      <c r="R804">
        <v>0.27118644067796599</v>
      </c>
      <c r="S804" t="e">
        <f t="shared" si="12"/>
        <v>#VALUE!</v>
      </c>
    </row>
    <row r="805" spans="1:19" x14ac:dyDescent="0.2">
      <c r="A805" t="s">
        <v>1604</v>
      </c>
      <c r="B805" t="s">
        <v>1605</v>
      </c>
      <c r="C805">
        <v>48</v>
      </c>
      <c r="D805">
        <v>74</v>
      </c>
      <c r="E805">
        <v>39</v>
      </c>
      <c r="F805">
        <v>7</v>
      </c>
      <c r="G805">
        <v>0.26824871465091699</v>
      </c>
      <c r="H805">
        <v>-0.58443464012749102</v>
      </c>
      <c r="I805">
        <v>-1.72034037032332</v>
      </c>
      <c r="J805">
        <v>304</v>
      </c>
      <c r="K805">
        <v>354</v>
      </c>
      <c r="L805">
        <v>222</v>
      </c>
      <c r="M805">
        <v>38</v>
      </c>
      <c r="N805">
        <v>0.143357781838755</v>
      </c>
      <c r="O805">
        <v>-0.72860938630250505</v>
      </c>
      <c r="P805">
        <v>-1.91331565558383</v>
      </c>
      <c r="Q805">
        <v>0.44067796610169402</v>
      </c>
      <c r="R805">
        <v>0.22033898305084701</v>
      </c>
      <c r="S805">
        <f t="shared" si="12"/>
        <v>-7.898293446905541E-3</v>
      </c>
    </row>
    <row r="806" spans="1:19" x14ac:dyDescent="0.2">
      <c r="A806" t="s">
        <v>1606</v>
      </c>
      <c r="B806" t="s">
        <v>1607</v>
      </c>
      <c r="C806">
        <v>25</v>
      </c>
      <c r="D806">
        <v>9</v>
      </c>
      <c r="E806">
        <v>1</v>
      </c>
      <c r="F806">
        <v>0</v>
      </c>
      <c r="G806">
        <v>-0.36343926693718398</v>
      </c>
      <c r="H806">
        <v>-1.8921980184504399</v>
      </c>
      <c r="I806" t="e">
        <f>-inf</f>
        <v>#NAME?</v>
      </c>
      <c r="J806">
        <v>28</v>
      </c>
      <c r="K806">
        <v>41</v>
      </c>
      <c r="L806">
        <v>40</v>
      </c>
      <c r="M806">
        <v>4</v>
      </c>
      <c r="N806">
        <v>0.24285392879923801</v>
      </c>
      <c r="O806">
        <v>-0.43718681715864699</v>
      </c>
      <c r="P806">
        <v>-1.85532370860614</v>
      </c>
      <c r="Q806">
        <v>0.42372881355932202</v>
      </c>
      <c r="R806">
        <v>0.28813559322033899</v>
      </c>
      <c r="S806" t="e">
        <f t="shared" si="12"/>
        <v>#NAME?</v>
      </c>
    </row>
    <row r="807" spans="1:19" x14ac:dyDescent="0.2">
      <c r="A807" t="s">
        <v>1608</v>
      </c>
      <c r="B807" t="s">
        <v>1609</v>
      </c>
      <c r="C807">
        <v>133</v>
      </c>
      <c r="D807">
        <v>215</v>
      </c>
      <c r="E807">
        <v>122</v>
      </c>
      <c r="F807">
        <v>20</v>
      </c>
      <c r="G807">
        <v>0.28884505124404702</v>
      </c>
      <c r="H807">
        <v>-0.53174982007074101</v>
      </c>
      <c r="I807">
        <v>-1.7070188182651</v>
      </c>
      <c r="J807">
        <v>452</v>
      </c>
      <c r="K807">
        <v>627</v>
      </c>
      <c r="L807">
        <v>327</v>
      </c>
      <c r="M807">
        <v>80</v>
      </c>
      <c r="N807">
        <v>0.21935720944105599</v>
      </c>
      <c r="O807">
        <v>-0.73267945929548595</v>
      </c>
      <c r="P807">
        <v>-1.76227411641133</v>
      </c>
      <c r="Q807">
        <v>0.42372881355932202</v>
      </c>
      <c r="R807">
        <v>0.27118644067796599</v>
      </c>
      <c r="S807">
        <f t="shared" si="12"/>
        <v>3.6344564094629515E-2</v>
      </c>
    </row>
    <row r="808" spans="1:19" x14ac:dyDescent="0.2">
      <c r="A808" t="s">
        <v>1610</v>
      </c>
      <c r="B808" t="s">
        <v>1611</v>
      </c>
      <c r="C808">
        <v>124</v>
      </c>
      <c r="D808">
        <v>89</v>
      </c>
      <c r="E808">
        <v>64</v>
      </c>
      <c r="F808">
        <v>13</v>
      </c>
      <c r="G808">
        <v>-6.3773446221793706E-2</v>
      </c>
      <c r="H808">
        <v>-0.78149972095675102</v>
      </c>
      <c r="I808">
        <v>-1.8636755058173899</v>
      </c>
      <c r="J808">
        <v>228</v>
      </c>
      <c r="K808">
        <v>178</v>
      </c>
      <c r="L808">
        <v>110</v>
      </c>
      <c r="M808">
        <v>19</v>
      </c>
      <c r="N808">
        <v>-3.0286741269838002E-2</v>
      </c>
      <c r="O808">
        <v>-0.90863093898661895</v>
      </c>
      <c r="P808">
        <v>-2.0894069146395098</v>
      </c>
      <c r="Q808">
        <v>0.44067796610169402</v>
      </c>
      <c r="R808">
        <v>0.23728813559322001</v>
      </c>
      <c r="S808">
        <f t="shared" si="12"/>
        <v>-9.6335302701086686E-2</v>
      </c>
    </row>
    <row r="809" spans="1:19" x14ac:dyDescent="0.2">
      <c r="A809" t="s">
        <v>1612</v>
      </c>
      <c r="B809" t="s">
        <v>1613</v>
      </c>
      <c r="C809">
        <v>150</v>
      </c>
      <c r="D809">
        <v>175</v>
      </c>
      <c r="E809">
        <v>78</v>
      </c>
      <c r="F809">
        <v>17</v>
      </c>
      <c r="G809">
        <v>0.14720502192614099</v>
      </c>
      <c r="H809">
        <v>-0.77825466614360395</v>
      </c>
      <c r="I809">
        <v>-1.8298395106394001</v>
      </c>
      <c r="J809">
        <v>292</v>
      </c>
      <c r="K809">
        <v>395</v>
      </c>
      <c r="L809">
        <v>233</v>
      </c>
      <c r="M809">
        <v>31</v>
      </c>
      <c r="N809">
        <v>0.20844234759976299</v>
      </c>
      <c r="O809">
        <v>-0.69011570756678897</v>
      </c>
      <c r="P809">
        <v>-1.98424682620603</v>
      </c>
      <c r="Q809">
        <v>0.45762711864406702</v>
      </c>
      <c r="R809">
        <v>0.28813559322033899</v>
      </c>
      <c r="S809">
        <f t="shared" si="12"/>
        <v>-5.8448958126800316E-2</v>
      </c>
    </row>
    <row r="810" spans="1:19" x14ac:dyDescent="0.2">
      <c r="A810" t="s">
        <v>1614</v>
      </c>
      <c r="B810" t="s">
        <v>1615</v>
      </c>
      <c r="C810">
        <v>0</v>
      </c>
      <c r="D810">
        <v>3</v>
      </c>
      <c r="E810">
        <v>0</v>
      </c>
      <c r="F810">
        <v>1</v>
      </c>
      <c r="G810" t="s">
        <v>599</v>
      </c>
      <c r="H810" t="s">
        <v>373</v>
      </c>
      <c r="I810" t="s">
        <v>599</v>
      </c>
      <c r="J810">
        <v>94</v>
      </c>
      <c r="K810">
        <v>126</v>
      </c>
      <c r="L810">
        <v>44</v>
      </c>
      <c r="M810">
        <v>15</v>
      </c>
      <c r="N810">
        <v>0.204470794939586</v>
      </c>
      <c r="O810">
        <v>-0.92176395425790103</v>
      </c>
      <c r="P810">
        <v>-1.8072622631359101</v>
      </c>
      <c r="Q810">
        <v>0.44067796610169402</v>
      </c>
      <c r="R810">
        <v>0.23728813559322001</v>
      </c>
      <c r="S810" t="e">
        <f t="shared" si="12"/>
        <v>#VALUE!</v>
      </c>
    </row>
    <row r="811" spans="1:19" x14ac:dyDescent="0.2">
      <c r="A811" t="s">
        <v>1616</v>
      </c>
      <c r="B811" t="s">
        <v>1617</v>
      </c>
      <c r="C811">
        <v>134</v>
      </c>
      <c r="D811">
        <v>182</v>
      </c>
      <c r="E811">
        <v>162</v>
      </c>
      <c r="F811">
        <v>14</v>
      </c>
      <c r="G811">
        <v>0.213224821915795</v>
      </c>
      <c r="H811">
        <v>-0.41184779360057999</v>
      </c>
      <c r="I811">
        <v>-1.8651739356485599</v>
      </c>
      <c r="J811">
        <v>263</v>
      </c>
      <c r="K811">
        <v>318</v>
      </c>
      <c r="L811">
        <v>219</v>
      </c>
      <c r="M811">
        <v>44</v>
      </c>
      <c r="N811">
        <v>0.15969947491639599</v>
      </c>
      <c r="O811">
        <v>-0.67160041079402999</v>
      </c>
      <c r="P811">
        <v>-1.7867287405954599</v>
      </c>
      <c r="Q811">
        <v>0.62711864406779605</v>
      </c>
      <c r="R811">
        <v>0.169491525423728</v>
      </c>
      <c r="S811">
        <f t="shared" si="12"/>
        <v>-1.5805960888713683E-2</v>
      </c>
    </row>
    <row r="812" spans="1:19" x14ac:dyDescent="0.2">
      <c r="A812" t="s">
        <v>1618</v>
      </c>
      <c r="B812" t="s">
        <v>1619</v>
      </c>
      <c r="C812">
        <v>472</v>
      </c>
      <c r="D812">
        <v>451</v>
      </c>
      <c r="E812">
        <v>359</v>
      </c>
      <c r="F812">
        <v>61</v>
      </c>
      <c r="G812">
        <v>6.0492775539401099E-2</v>
      </c>
      <c r="H812">
        <v>-0.61310555983417203</v>
      </c>
      <c r="I812">
        <v>-1.7728093365853099</v>
      </c>
      <c r="J812">
        <v>826</v>
      </c>
      <c r="K812">
        <v>1192</v>
      </c>
      <c r="L812">
        <v>734</v>
      </c>
      <c r="M812">
        <v>135</v>
      </c>
      <c r="N812">
        <v>0.236524311505557</v>
      </c>
      <c r="O812">
        <v>-0.64337276454870196</v>
      </c>
      <c r="P812">
        <v>-1.7968719474172601</v>
      </c>
      <c r="Q812">
        <v>0.44067796610169402</v>
      </c>
      <c r="R812">
        <v>0.25423728813559299</v>
      </c>
      <c r="S812">
        <f t="shared" si="12"/>
        <v>8.1173155194603792E-3</v>
      </c>
    </row>
    <row r="813" spans="1:19" x14ac:dyDescent="0.2">
      <c r="A813" t="s">
        <v>1620</v>
      </c>
      <c r="B813" t="s">
        <v>1621</v>
      </c>
      <c r="C813">
        <v>110</v>
      </c>
      <c r="D813">
        <v>71</v>
      </c>
      <c r="E813">
        <v>62</v>
      </c>
      <c r="F813">
        <v>3</v>
      </c>
      <c r="G813">
        <v>-0.10987610414362101</v>
      </c>
      <c r="H813">
        <v>-0.74325900543837398</v>
      </c>
      <c r="I813">
        <v>-2.4484686034005598</v>
      </c>
      <c r="J813">
        <v>155</v>
      </c>
      <c r="K813">
        <v>286</v>
      </c>
      <c r="L813">
        <v>70</v>
      </c>
      <c r="M813">
        <v>31</v>
      </c>
      <c r="N813">
        <v>0.34326243838047299</v>
      </c>
      <c r="O813">
        <v>-0.93732243530042503</v>
      </c>
      <c r="P813">
        <v>-1.7091956729279101</v>
      </c>
      <c r="Q813">
        <v>0.40677966101694901</v>
      </c>
      <c r="R813">
        <v>0.27118644067796599</v>
      </c>
      <c r="S813">
        <f t="shared" si="12"/>
        <v>-0.16327964042714618</v>
      </c>
    </row>
    <row r="814" spans="1:19" x14ac:dyDescent="0.2">
      <c r="A814" t="s">
        <v>1622</v>
      </c>
      <c r="B814" t="s">
        <v>1623</v>
      </c>
      <c r="C814">
        <v>32</v>
      </c>
      <c r="D814">
        <v>73</v>
      </c>
      <c r="E814">
        <v>41</v>
      </c>
      <c r="F814">
        <v>2</v>
      </c>
      <c r="G814">
        <v>0.43843111409607799</v>
      </c>
      <c r="H814">
        <v>-0.38662413137857399</v>
      </c>
      <c r="I814">
        <v>-2.0883171556179199</v>
      </c>
      <c r="J814">
        <v>111</v>
      </c>
      <c r="K814">
        <v>135</v>
      </c>
      <c r="L814">
        <v>66</v>
      </c>
      <c r="M814">
        <v>38</v>
      </c>
      <c r="N814">
        <v>0.16223889313007001</v>
      </c>
      <c r="O814">
        <v>-0.81786782038917905</v>
      </c>
      <c r="P814">
        <v>-1.4757650507617399</v>
      </c>
      <c r="Q814">
        <v>0.66101694915254205</v>
      </c>
      <c r="R814">
        <v>0.322033898305084</v>
      </c>
      <c r="S814">
        <f t="shared" si="12"/>
        <v>3.0209396276600631E-3</v>
      </c>
    </row>
    <row r="815" spans="1:19" x14ac:dyDescent="0.2">
      <c r="A815" t="s">
        <v>1624</v>
      </c>
      <c r="B815" t="s">
        <v>1625</v>
      </c>
      <c r="C815">
        <v>143</v>
      </c>
      <c r="D815">
        <v>119</v>
      </c>
      <c r="E815">
        <v>121</v>
      </c>
      <c r="F815">
        <v>16</v>
      </c>
      <c r="G815">
        <v>4.6915622299737001E-4</v>
      </c>
      <c r="H815">
        <v>-0.56680867692701498</v>
      </c>
      <c r="I815">
        <v>-1.8354132277711299</v>
      </c>
      <c r="J815">
        <v>238</v>
      </c>
      <c r="K815">
        <v>373</v>
      </c>
      <c r="L815">
        <v>192</v>
      </c>
      <c r="M815">
        <v>43</v>
      </c>
      <c r="N815">
        <v>0.27235997817389701</v>
      </c>
      <c r="O815">
        <v>-0.68536450549735195</v>
      </c>
      <c r="P815">
        <v>-1.7533341700688101</v>
      </c>
      <c r="Q815">
        <v>0.677966101694915</v>
      </c>
      <c r="R815">
        <v>0.28813559322033899</v>
      </c>
      <c r="S815">
        <f t="shared" si="12"/>
        <v>1.7090354246260056E-3</v>
      </c>
    </row>
    <row r="816" spans="1:19" x14ac:dyDescent="0.2">
      <c r="A816" t="s">
        <v>1626</v>
      </c>
      <c r="B816" t="s">
        <v>1627</v>
      </c>
      <c r="C816">
        <v>149</v>
      </c>
      <c r="D816">
        <v>122</v>
      </c>
      <c r="E816">
        <v>99</v>
      </c>
      <c r="F816">
        <v>12</v>
      </c>
      <c r="G816">
        <v>-6.5682054419973499E-3</v>
      </c>
      <c r="H816">
        <v>-0.67180908359312697</v>
      </c>
      <c r="I816">
        <v>-1.97820219532664</v>
      </c>
      <c r="J816">
        <v>305</v>
      </c>
      <c r="K816">
        <v>301</v>
      </c>
      <c r="L816">
        <v>169</v>
      </c>
      <c r="M816">
        <v>20</v>
      </c>
      <c r="N816">
        <v>7.1494759668779301E-2</v>
      </c>
      <c r="O816">
        <v>-0.84850191187750201</v>
      </c>
      <c r="P816">
        <v>-2.1934955122746902</v>
      </c>
      <c r="Q816">
        <v>0.62711864406779605</v>
      </c>
      <c r="R816">
        <v>0.27118644067796599</v>
      </c>
      <c r="S816">
        <f t="shared" si="12"/>
        <v>-0.15720489893321923</v>
      </c>
    </row>
    <row r="817" spans="1:19" x14ac:dyDescent="0.2">
      <c r="A817" t="s">
        <v>1628</v>
      </c>
      <c r="B817" t="s">
        <v>1629</v>
      </c>
      <c r="C817">
        <v>214</v>
      </c>
      <c r="D817">
        <v>191</v>
      </c>
      <c r="E817">
        <v>154</v>
      </c>
      <c r="F817">
        <v>27</v>
      </c>
      <c r="G817">
        <v>3.0877826194065101E-2</v>
      </c>
      <c r="H817">
        <v>-0.63715106229113105</v>
      </c>
      <c r="I817">
        <v>-1.7832471821522</v>
      </c>
      <c r="J817">
        <v>339</v>
      </c>
      <c r="K817">
        <v>489</v>
      </c>
      <c r="L817">
        <v>293</v>
      </c>
      <c r="M817">
        <v>61</v>
      </c>
      <c r="N817">
        <v>0.23633726434225899</v>
      </c>
      <c r="O817">
        <v>-0.655420854993363</v>
      </c>
      <c r="P817">
        <v>-1.7550955317842001</v>
      </c>
      <c r="Q817">
        <v>0.72881355932203395</v>
      </c>
      <c r="R817">
        <v>0.27118644067796599</v>
      </c>
      <c r="S817">
        <f t="shared" si="12"/>
        <v>1.6281722301498065E-2</v>
      </c>
    </row>
    <row r="818" spans="1:19" x14ac:dyDescent="0.2">
      <c r="A818" t="s">
        <v>1630</v>
      </c>
      <c r="B818" t="s">
        <v>1631</v>
      </c>
      <c r="C818">
        <v>173</v>
      </c>
      <c r="D818">
        <v>198</v>
      </c>
      <c r="E818">
        <v>121</v>
      </c>
      <c r="F818">
        <v>32</v>
      </c>
      <c r="G818">
        <v>0.13887731942826401</v>
      </c>
      <c r="H818">
        <v>-0.64951874259074804</v>
      </c>
      <c r="I818">
        <v>-1.6170932977708801</v>
      </c>
      <c r="J818">
        <v>317</v>
      </c>
      <c r="K818">
        <v>445</v>
      </c>
      <c r="L818">
        <v>341</v>
      </c>
      <c r="M818">
        <v>55</v>
      </c>
      <c r="N818">
        <v>0.22452885218490101</v>
      </c>
      <c r="O818">
        <v>-0.560393660369644</v>
      </c>
      <c r="P818">
        <v>-1.7709222413154</v>
      </c>
      <c r="Q818">
        <v>0.61016949152542299</v>
      </c>
      <c r="R818">
        <v>0.305084745762711</v>
      </c>
      <c r="S818">
        <f t="shared" si="12"/>
        <v>5.9964360672450361E-2</v>
      </c>
    </row>
    <row r="819" spans="1:19" x14ac:dyDescent="0.2">
      <c r="A819" t="s">
        <v>1632</v>
      </c>
      <c r="B819" t="s">
        <v>1633</v>
      </c>
      <c r="C819">
        <v>151</v>
      </c>
      <c r="D819">
        <v>200</v>
      </c>
      <c r="E819">
        <v>154</v>
      </c>
      <c r="F819">
        <v>14</v>
      </c>
      <c r="G819">
        <v>0.20231128066633999</v>
      </c>
      <c r="H819">
        <v>-0.48571423623510901</v>
      </c>
      <c r="I819">
        <v>-1.9170460845769299</v>
      </c>
      <c r="J819">
        <v>344</v>
      </c>
      <c r="K819">
        <v>368</v>
      </c>
      <c r="L819">
        <v>242</v>
      </c>
      <c r="M819">
        <v>33</v>
      </c>
      <c r="N819">
        <v>0.106517479523709</v>
      </c>
      <c r="O819">
        <v>-0.74483185373548899</v>
      </c>
      <c r="P819">
        <v>-2.0282701712855302</v>
      </c>
      <c r="Q819">
        <v>0.66101694915254205</v>
      </c>
      <c r="R819">
        <v>0.28813559322033899</v>
      </c>
      <c r="S819">
        <f t="shared" si="12"/>
        <v>-9.5373412891124137E-2</v>
      </c>
    </row>
    <row r="820" spans="1:19" x14ac:dyDescent="0.2">
      <c r="A820" t="s">
        <v>1634</v>
      </c>
      <c r="B820" t="s">
        <v>1635</v>
      </c>
      <c r="C820">
        <v>191</v>
      </c>
      <c r="D820">
        <v>218</v>
      </c>
      <c r="E820">
        <v>152</v>
      </c>
      <c r="F820">
        <v>10</v>
      </c>
      <c r="G820">
        <v>0.13768135865240499</v>
      </c>
      <c r="H820">
        <v>-0.59344778908135798</v>
      </c>
      <c r="I820">
        <v>-2.1652305402097198</v>
      </c>
      <c r="J820">
        <v>245</v>
      </c>
      <c r="K820">
        <v>443</v>
      </c>
      <c r="L820">
        <v>175</v>
      </c>
      <c r="M820">
        <v>25</v>
      </c>
      <c r="N820">
        <v>0.33446574528025802</v>
      </c>
      <c r="O820">
        <v>-0.73821681282262797</v>
      </c>
      <c r="P820">
        <v>-2.0014517442843802</v>
      </c>
      <c r="Q820">
        <v>0.71186440677966101</v>
      </c>
      <c r="R820">
        <v>0.27118644067796599</v>
      </c>
      <c r="S820">
        <f t="shared" si="12"/>
        <v>-0.15977220271754045</v>
      </c>
    </row>
    <row r="821" spans="1:19" x14ac:dyDescent="0.2">
      <c r="A821" t="s">
        <v>1636</v>
      </c>
      <c r="B821" t="s">
        <v>1637</v>
      </c>
      <c r="C821">
        <v>214</v>
      </c>
      <c r="D821">
        <v>155</v>
      </c>
      <c r="E821">
        <v>145</v>
      </c>
      <c r="F821">
        <v>12</v>
      </c>
      <c r="G821">
        <v>-5.9823842883370899E-2</v>
      </c>
      <c r="H821">
        <v>-0.66330378089261899</v>
      </c>
      <c r="I821">
        <v>-2.1354297002635598</v>
      </c>
      <c r="J821">
        <v>559</v>
      </c>
      <c r="K821">
        <v>556</v>
      </c>
      <c r="L821">
        <v>283</v>
      </c>
      <c r="M821">
        <v>57</v>
      </c>
      <c r="N821">
        <v>7.4891087117355898E-2</v>
      </c>
      <c r="O821">
        <v>-0.88771414950652305</v>
      </c>
      <c r="P821">
        <v>-2.0017626208058199</v>
      </c>
      <c r="Q821">
        <v>0.61016949152542299</v>
      </c>
      <c r="R821">
        <v>0.27118644067796599</v>
      </c>
      <c r="S821">
        <f t="shared" si="12"/>
        <v>-0.15126128913333806</v>
      </c>
    </row>
    <row r="822" spans="1:19" x14ac:dyDescent="0.2">
      <c r="A822" t="s">
        <v>1638</v>
      </c>
      <c r="B822" t="s">
        <v>1639</v>
      </c>
      <c r="C822">
        <v>161</v>
      </c>
      <c r="D822">
        <v>295</v>
      </c>
      <c r="E822">
        <v>207</v>
      </c>
      <c r="F822">
        <v>13</v>
      </c>
      <c r="G822">
        <v>0.34325437224184102</v>
      </c>
      <c r="H822">
        <v>-0.385113540353335</v>
      </c>
      <c r="I822">
        <v>-1.9770796966870099</v>
      </c>
      <c r="J822">
        <v>377</v>
      </c>
      <c r="K822">
        <v>368</v>
      </c>
      <c r="L822">
        <v>250</v>
      </c>
      <c r="M822">
        <v>48</v>
      </c>
      <c r="N822">
        <v>6.6734571889446606E-2</v>
      </c>
      <c r="O822">
        <v>-0.77049011867814499</v>
      </c>
      <c r="P822">
        <v>-1.9053257814220901</v>
      </c>
      <c r="Q822">
        <v>0.644067796610169</v>
      </c>
      <c r="R822">
        <v>0.25423728813559299</v>
      </c>
      <c r="S822">
        <f t="shared" si="12"/>
        <v>-7.9800496225432352E-2</v>
      </c>
    </row>
    <row r="823" spans="1:19" x14ac:dyDescent="0.2">
      <c r="A823" t="s">
        <v>1640</v>
      </c>
      <c r="B823" t="s">
        <v>1641</v>
      </c>
      <c r="C823">
        <v>91</v>
      </c>
      <c r="D823">
        <v>78</v>
      </c>
      <c r="E823">
        <v>124</v>
      </c>
      <c r="F823">
        <v>3</v>
      </c>
      <c r="G823">
        <v>1.33114426649153E-2</v>
      </c>
      <c r="H823">
        <v>-0.359877716937262</v>
      </c>
      <c r="I823">
        <v>-2.3661173105634301</v>
      </c>
      <c r="J823">
        <v>200</v>
      </c>
      <c r="K823">
        <v>158</v>
      </c>
      <c r="L823">
        <v>112</v>
      </c>
      <c r="M823">
        <v>22</v>
      </c>
      <c r="N823">
        <v>-2.5144805287836799E-2</v>
      </c>
      <c r="O823">
        <v>-0.84390075013818899</v>
      </c>
      <c r="P823">
        <v>-1.96883298343366</v>
      </c>
      <c r="Q823">
        <v>0.57627118644067798</v>
      </c>
      <c r="R823">
        <v>0.322033898305084</v>
      </c>
      <c r="S823">
        <f t="shared" si="12"/>
        <v>-0.20897963008011888</v>
      </c>
    </row>
    <row r="824" spans="1:19" x14ac:dyDescent="0.2">
      <c r="A824" t="s">
        <v>1642</v>
      </c>
      <c r="B824" t="e">
        <f>-MSFFVEALYDFTSDDDDKSSLSFRKGDIIQVLTKLPGWWDGMLAQGERGWFPSNYVTRVTE</f>
        <v>#NAME?</v>
      </c>
      <c r="C824">
        <v>100</v>
      </c>
      <c r="D824">
        <v>116</v>
      </c>
      <c r="E824">
        <v>91</v>
      </c>
      <c r="F824">
        <v>16</v>
      </c>
      <c r="G824">
        <v>0.14471622152244601</v>
      </c>
      <c r="H824">
        <v>-0.53521661745730997</v>
      </c>
      <c r="I824">
        <v>-1.6800771903060701</v>
      </c>
      <c r="J824">
        <v>249</v>
      </c>
      <c r="K824">
        <v>193</v>
      </c>
      <c r="L824">
        <v>138</v>
      </c>
      <c r="M824">
        <v>39</v>
      </c>
      <c r="N824">
        <v>-3.3413934666240798E-2</v>
      </c>
      <c r="O824">
        <v>-0.84840903783888999</v>
      </c>
      <c r="P824">
        <v>-1.8153604086611299</v>
      </c>
      <c r="Q824">
        <v>0.69491525423728795</v>
      </c>
      <c r="R824">
        <v>0.338983050847457</v>
      </c>
      <c r="S824">
        <f t="shared" si="12"/>
        <v>2.9914367298353017E-2</v>
      </c>
    </row>
    <row r="825" spans="1:19" x14ac:dyDescent="0.2">
      <c r="A825" t="s">
        <v>1643</v>
      </c>
      <c r="B825" t="s">
        <v>1644</v>
      </c>
      <c r="C825">
        <v>183</v>
      </c>
      <c r="D825">
        <v>189</v>
      </c>
      <c r="E825">
        <v>136</v>
      </c>
      <c r="F825">
        <v>12</v>
      </c>
      <c r="G825">
        <v>9.4268946738343101E-2</v>
      </c>
      <c r="H825">
        <v>-0.62317019113861505</v>
      </c>
      <c r="I825">
        <v>-2.0674670166447999</v>
      </c>
      <c r="J825">
        <v>321</v>
      </c>
      <c r="K825">
        <v>293</v>
      </c>
      <c r="L825">
        <v>188</v>
      </c>
      <c r="M825">
        <v>21</v>
      </c>
      <c r="N825">
        <v>3.7590691370959099E-2</v>
      </c>
      <c r="O825">
        <v>-0.82443596028558197</v>
      </c>
      <c r="P825">
        <v>-2.1945114062628401</v>
      </c>
      <c r="Q825">
        <v>0.644067796610169</v>
      </c>
      <c r="R825">
        <v>0.28813559322033899</v>
      </c>
      <c r="S825">
        <f t="shared" si="12"/>
        <v>-0.1832191279170397</v>
      </c>
    </row>
    <row r="826" spans="1:19" x14ac:dyDescent="0.2">
      <c r="A826" t="s">
        <v>1645</v>
      </c>
      <c r="B826" t="s">
        <v>1646</v>
      </c>
      <c r="C826">
        <v>200</v>
      </c>
      <c r="D826">
        <v>174</v>
      </c>
      <c r="E826">
        <v>123</v>
      </c>
      <c r="F826">
        <v>32</v>
      </c>
      <c r="G826">
        <v>1.9777484914146898E-2</v>
      </c>
      <c r="H826">
        <v>-0.70538289400298604</v>
      </c>
      <c r="I826">
        <v>-1.6800771903060701</v>
      </c>
      <c r="J826">
        <v>392</v>
      </c>
      <c r="K826">
        <v>403</v>
      </c>
      <c r="L826">
        <v>242</v>
      </c>
      <c r="M826">
        <v>52</v>
      </c>
      <c r="N826">
        <v>8.9247082542373998E-2</v>
      </c>
      <c r="O826">
        <v>-0.80155947818441597</v>
      </c>
      <c r="P826">
        <v>-1.8875083919775499</v>
      </c>
      <c r="Q826">
        <v>0.62711864406779605</v>
      </c>
      <c r="R826">
        <v>0.322033898305084</v>
      </c>
      <c r="S826">
        <f t="shared" si="12"/>
        <v>1.0615961057868408E-2</v>
      </c>
    </row>
    <row r="827" spans="1:19" x14ac:dyDescent="0.2">
      <c r="A827" t="s">
        <v>1647</v>
      </c>
      <c r="B827" t="e">
        <f>-MSSYVRALYDYCSDDDDKSSLSFNKGDVIQVHSQLEGWWDGMVAQGNRGWFPSNYVKRDLI</f>
        <v>#NAME?</v>
      </c>
      <c r="C827">
        <v>269</v>
      </c>
      <c r="D827">
        <v>356</v>
      </c>
      <c r="E827">
        <v>282</v>
      </c>
      <c r="F827">
        <v>41</v>
      </c>
      <c r="G827">
        <v>0.201955950265995</v>
      </c>
      <c r="H827">
        <v>-0.47376118146145002</v>
      </c>
      <c r="I827">
        <v>-1.7011655962446699</v>
      </c>
      <c r="J827">
        <v>420</v>
      </c>
      <c r="K827">
        <v>851</v>
      </c>
      <c r="L827">
        <v>432</v>
      </c>
      <c r="M827">
        <v>116</v>
      </c>
      <c r="N827">
        <v>0.38390837310840897</v>
      </c>
      <c r="O827">
        <v>-0.57985432072737797</v>
      </c>
      <c r="P827">
        <v>-1.56901696976287</v>
      </c>
      <c r="Q827">
        <v>0.66101694915254205</v>
      </c>
      <c r="R827">
        <v>0.322033898305084</v>
      </c>
      <c r="S827">
        <f t="shared" si="12"/>
        <v>8.9725664084412404E-2</v>
      </c>
    </row>
    <row r="828" spans="1:19" x14ac:dyDescent="0.2">
      <c r="A828" t="s">
        <v>1648</v>
      </c>
      <c r="B828" t="s">
        <v>1649</v>
      </c>
      <c r="C828">
        <v>99</v>
      </c>
      <c r="D828">
        <v>115</v>
      </c>
      <c r="E828">
        <v>40</v>
      </c>
      <c r="F828">
        <v>15</v>
      </c>
      <c r="G828">
        <v>0.14532087805159</v>
      </c>
      <c r="H828">
        <v>-0.88783321304799101</v>
      </c>
      <c r="I828">
        <v>-1.7037411085038601</v>
      </c>
      <c r="J828">
        <v>150</v>
      </c>
      <c r="K828">
        <v>151</v>
      </c>
      <c r="L828">
        <v>117</v>
      </c>
      <c r="M828">
        <v>15</v>
      </c>
      <c r="N828">
        <v>8.0113791659209996E-2</v>
      </c>
      <c r="O828">
        <v>-0.69999417445390999</v>
      </c>
      <c r="P828">
        <v>-2.01022566859189</v>
      </c>
      <c r="Q828">
        <v>0.62711864406779605</v>
      </c>
      <c r="R828">
        <v>0.322033898305084</v>
      </c>
      <c r="S828">
        <f t="shared" si="12"/>
        <v>-2.9033186083417137E-2</v>
      </c>
    </row>
    <row r="829" spans="1:19" x14ac:dyDescent="0.2">
      <c r="A829" t="s">
        <v>1650</v>
      </c>
      <c r="B829" t="s">
        <v>1651</v>
      </c>
      <c r="C829">
        <v>183</v>
      </c>
      <c r="D829">
        <v>128</v>
      </c>
      <c r="E829">
        <v>145</v>
      </c>
      <c r="F829">
        <v>22</v>
      </c>
      <c r="G829">
        <v>-7.4982887787032604E-2</v>
      </c>
      <c r="H829">
        <v>-0.59534109727385798</v>
      </c>
      <c r="I829">
        <v>-1.80422558187022</v>
      </c>
      <c r="J829">
        <v>274</v>
      </c>
      <c r="K829">
        <v>311</v>
      </c>
      <c r="L829">
        <v>135</v>
      </c>
      <c r="M829">
        <v>33</v>
      </c>
      <c r="N829">
        <v>0.13223792962817099</v>
      </c>
      <c r="O829">
        <v>-0.89950557146977195</v>
      </c>
      <c r="P829">
        <v>-1.92946229153439</v>
      </c>
      <c r="Q829">
        <v>0.677966101694915</v>
      </c>
      <c r="R829">
        <v>0.28813559322033899</v>
      </c>
      <c r="S829">
        <f t="shared" si="12"/>
        <v>-3.640835835239193E-2</v>
      </c>
    </row>
    <row r="830" spans="1:19" x14ac:dyDescent="0.2">
      <c r="A830" t="s">
        <v>1652</v>
      </c>
      <c r="B830" t="s">
        <v>1653</v>
      </c>
      <c r="C830">
        <v>60</v>
      </c>
      <c r="D830">
        <v>54</v>
      </c>
      <c r="E830">
        <v>12</v>
      </c>
      <c r="F830">
        <v>3</v>
      </c>
      <c r="G830">
        <v>3.4500741734853298E-2</v>
      </c>
      <c r="H830">
        <v>-1.19322801411442</v>
      </c>
      <c r="I830">
        <v>-2.1852271686259801</v>
      </c>
      <c r="J830">
        <v>133</v>
      </c>
      <c r="K830">
        <v>106</v>
      </c>
      <c r="L830">
        <v>76</v>
      </c>
      <c r="M830">
        <v>13</v>
      </c>
      <c r="N830">
        <v>-2.13176722805937E-2</v>
      </c>
      <c r="O830">
        <v>-0.83512682583068398</v>
      </c>
      <c r="P830">
        <v>-2.0201339572521402</v>
      </c>
      <c r="Q830">
        <v>0.61016949152542299</v>
      </c>
      <c r="R830">
        <v>0.305084745762711</v>
      </c>
      <c r="S830">
        <f t="shared" si="12"/>
        <v>-0.17053608529271744</v>
      </c>
    </row>
    <row r="831" spans="1:19" x14ac:dyDescent="0.2">
      <c r="A831" t="s">
        <v>1654</v>
      </c>
      <c r="B831" t="s">
        <v>1655</v>
      </c>
      <c r="C831">
        <v>85</v>
      </c>
      <c r="D831">
        <v>44</v>
      </c>
      <c r="E831">
        <v>88</v>
      </c>
      <c r="F831">
        <v>9</v>
      </c>
      <c r="G831">
        <v>-0.20570801693257601</v>
      </c>
      <c r="H831">
        <v>-0.47919426334252702</v>
      </c>
      <c r="I831">
        <v>-1.8593735892369601</v>
      </c>
      <c r="J831">
        <v>124</v>
      </c>
      <c r="K831">
        <v>137</v>
      </c>
      <c r="L831">
        <v>112</v>
      </c>
      <c r="M831">
        <v>24</v>
      </c>
      <c r="N831">
        <v>0.120526985415893</v>
      </c>
      <c r="O831">
        <v>-0.636292439636443</v>
      </c>
      <c r="P831">
        <v>-1.7234361120425199</v>
      </c>
      <c r="Q831">
        <v>0.54237288135593198</v>
      </c>
      <c r="R831">
        <v>0.27118644067796599</v>
      </c>
      <c r="S831">
        <f t="shared" si="12"/>
        <v>2.7965064001772913E-3</v>
      </c>
    </row>
    <row r="832" spans="1:19" x14ac:dyDescent="0.2">
      <c r="A832" t="s">
        <v>1656</v>
      </c>
      <c r="B832" t="e">
        <f>-NSSLVFALYDYTSTDDDDACLSFRKGDVIQVTAQDAGWWDGLLADGERGWFPSNYVKELLI</f>
        <v>#NAME?</v>
      </c>
      <c r="C832">
        <v>224</v>
      </c>
      <c r="D832">
        <v>274</v>
      </c>
      <c r="E832">
        <v>131</v>
      </c>
      <c r="F832">
        <v>27</v>
      </c>
      <c r="G832">
        <v>0.167760776781753</v>
      </c>
      <c r="H832">
        <v>-0.72723473245680204</v>
      </c>
      <c r="I832">
        <v>-1.80308142713717</v>
      </c>
      <c r="J832">
        <v>377</v>
      </c>
      <c r="K832">
        <v>514</v>
      </c>
      <c r="L832">
        <v>282</v>
      </c>
      <c r="M832">
        <v>92</v>
      </c>
      <c r="N832">
        <v>0.21184987221120399</v>
      </c>
      <c r="O832">
        <v>-0.71818101903082199</v>
      </c>
      <c r="P832">
        <v>-1.6227791914521299</v>
      </c>
      <c r="Q832">
        <v>0.59322033898305004</v>
      </c>
      <c r="R832">
        <v>0.322033898305084</v>
      </c>
      <c r="S832">
        <f t="shared" si="12"/>
        <v>4.5954313271751784E-2</v>
      </c>
    </row>
    <row r="833" spans="1:19" x14ac:dyDescent="0.2">
      <c r="A833" t="s">
        <v>1657</v>
      </c>
      <c r="B833" t="s">
        <v>1658</v>
      </c>
      <c r="C833">
        <v>72</v>
      </c>
      <c r="D833">
        <v>52</v>
      </c>
      <c r="E833">
        <v>65</v>
      </c>
      <c r="F833">
        <v>9</v>
      </c>
      <c r="G833">
        <v>-6.1070920500940797E-2</v>
      </c>
      <c r="H833">
        <v>-0.538677149566816</v>
      </c>
      <c r="I833">
        <v>-1.7872871599539399</v>
      </c>
      <c r="J833">
        <v>151</v>
      </c>
      <c r="K833">
        <v>140</v>
      </c>
      <c r="L833">
        <v>87</v>
      </c>
      <c r="M833">
        <v>16</v>
      </c>
      <c r="N833">
        <v>4.43791918067903E-2</v>
      </c>
      <c r="O833">
        <v>-0.83154647181894104</v>
      </c>
      <c r="P833">
        <v>-1.98508263322913</v>
      </c>
      <c r="Q833">
        <v>0.677966101694915</v>
      </c>
      <c r="R833">
        <v>0.338983050847457</v>
      </c>
      <c r="S833">
        <f t="shared" si="12"/>
        <v>-4.6401130667230617E-2</v>
      </c>
    </row>
    <row r="834" spans="1:19" x14ac:dyDescent="0.2">
      <c r="A834" t="s">
        <v>1659</v>
      </c>
      <c r="B834" t="s">
        <v>1660</v>
      </c>
      <c r="C834">
        <v>236</v>
      </c>
      <c r="D834">
        <v>268</v>
      </c>
      <c r="E834">
        <v>191</v>
      </c>
      <c r="F834">
        <v>27</v>
      </c>
      <c r="G834">
        <v>0.13548102335421</v>
      </c>
      <c r="H834">
        <v>-0.58613664550078204</v>
      </c>
      <c r="I834">
        <v>-1.82574541177311</v>
      </c>
      <c r="J834">
        <v>345</v>
      </c>
      <c r="K834">
        <v>378</v>
      </c>
      <c r="L834">
        <v>232</v>
      </c>
      <c r="M834">
        <v>35</v>
      </c>
      <c r="N834">
        <v>0.116900808185673</v>
      </c>
      <c r="O834">
        <v>-0.76441988732676402</v>
      </c>
      <c r="P834">
        <v>-2.0039767193148901</v>
      </c>
      <c r="Q834">
        <v>0.79661016949152497</v>
      </c>
      <c r="R834">
        <v>0.23728813559322001</v>
      </c>
      <c r="S834">
        <f t="shared" si="12"/>
        <v>-6.2545711828478415E-2</v>
      </c>
    </row>
    <row r="835" spans="1:19" x14ac:dyDescent="0.2">
      <c r="A835" t="s">
        <v>1661</v>
      </c>
      <c r="B835" t="s">
        <v>1662</v>
      </c>
      <c r="C835">
        <v>179</v>
      </c>
      <c r="D835">
        <v>188</v>
      </c>
      <c r="E835">
        <v>124</v>
      </c>
      <c r="F835">
        <v>6</v>
      </c>
      <c r="G835">
        <v>0.101563050579315</v>
      </c>
      <c r="H835">
        <v>-0.65368935559606101</v>
      </c>
      <c r="I835">
        <v>-2.3588989535582399</v>
      </c>
      <c r="J835">
        <v>199</v>
      </c>
      <c r="K835">
        <v>290</v>
      </c>
      <c r="L835">
        <v>213</v>
      </c>
      <c r="M835">
        <v>39</v>
      </c>
      <c r="N835">
        <v>0.240773024910971</v>
      </c>
      <c r="O835">
        <v>-0.56256225011535899</v>
      </c>
      <c r="P835">
        <v>-1.7180141379750999</v>
      </c>
      <c r="Q835">
        <v>0.79661016949152497</v>
      </c>
      <c r="R835">
        <v>0.27118644067796599</v>
      </c>
      <c r="S835">
        <f t="shared" ref="S835:S898" si="13">((I835+1.7338029)/1.7338029+(P835+1.8692731)/1.8692731)/2</f>
        <v>-0.13980803424694976</v>
      </c>
    </row>
    <row r="836" spans="1:19" x14ac:dyDescent="0.2">
      <c r="A836" t="s">
        <v>1663</v>
      </c>
      <c r="B836" t="s">
        <v>1664</v>
      </c>
      <c r="C836">
        <v>58</v>
      </c>
      <c r="D836">
        <v>23</v>
      </c>
      <c r="E836">
        <v>11</v>
      </c>
      <c r="F836">
        <v>7</v>
      </c>
      <c r="G836">
        <v>-0.32144192524981502</v>
      </c>
      <c r="H836">
        <v>-1.2162933181831099</v>
      </c>
      <c r="I836">
        <v>-1.8025271265106699</v>
      </c>
      <c r="J836">
        <v>68</v>
      </c>
      <c r="K836">
        <v>71</v>
      </c>
      <c r="L836">
        <v>49</v>
      </c>
      <c r="M836">
        <v>12</v>
      </c>
      <c r="N836">
        <v>9.5977539434560694E-2</v>
      </c>
      <c r="O836">
        <v>-0.734401609822113</v>
      </c>
      <c r="P836">
        <v>-1.7635533352505</v>
      </c>
      <c r="Q836">
        <v>0.77966101694915202</v>
      </c>
      <c r="R836">
        <v>0.22033898305084701</v>
      </c>
      <c r="S836">
        <f t="shared" si="13"/>
        <v>8.459381940171113E-3</v>
      </c>
    </row>
    <row r="837" spans="1:19" x14ac:dyDescent="0.2">
      <c r="A837" t="s">
        <v>1665</v>
      </c>
      <c r="B837" t="s">
        <v>1666</v>
      </c>
      <c r="C837">
        <v>121</v>
      </c>
      <c r="D837">
        <v>103</v>
      </c>
      <c r="E837">
        <v>95</v>
      </c>
      <c r="F837">
        <v>12</v>
      </c>
      <c r="G837">
        <v>1.0310086684250401E-2</v>
      </c>
      <c r="H837">
        <v>-0.59931977480600596</v>
      </c>
      <c r="I837">
        <v>-1.88780129723082</v>
      </c>
      <c r="J837">
        <v>149</v>
      </c>
      <c r="K837">
        <v>180</v>
      </c>
      <c r="L837">
        <v>87</v>
      </c>
      <c r="M837">
        <v>28</v>
      </c>
      <c r="N837">
        <v>0.159314340112753</v>
      </c>
      <c r="O837">
        <v>-0.82575579293804502</v>
      </c>
      <c r="P837">
        <v>-1.7362539056619399</v>
      </c>
      <c r="Q837">
        <v>0.81355932203389802</v>
      </c>
      <c r="R837">
        <v>0.25423728813559299</v>
      </c>
      <c r="S837">
        <f t="shared" si="13"/>
        <v>-8.8301233710316798E-3</v>
      </c>
    </row>
    <row r="838" spans="1:19" x14ac:dyDescent="0.2">
      <c r="A838" t="s">
        <v>1667</v>
      </c>
      <c r="B838" t="s">
        <v>1668</v>
      </c>
      <c r="C838">
        <v>251</v>
      </c>
      <c r="D838">
        <v>182</v>
      </c>
      <c r="E838">
        <v>185</v>
      </c>
      <c r="F838">
        <v>32</v>
      </c>
      <c r="G838">
        <v>-5.9344101200434797E-2</v>
      </c>
      <c r="H838">
        <v>-0.62676000285642797</v>
      </c>
      <c r="I838">
        <v>-1.7787209161231301</v>
      </c>
      <c r="J838">
        <v>320</v>
      </c>
      <c r="K838">
        <v>366</v>
      </c>
      <c r="L838">
        <v>219</v>
      </c>
      <c r="M838">
        <v>45</v>
      </c>
      <c r="N838">
        <v>0.13555921049622599</v>
      </c>
      <c r="O838">
        <v>-0.75679464062417801</v>
      </c>
      <c r="P838">
        <v>-1.8621631331364501</v>
      </c>
      <c r="Q838">
        <v>0.77966101694915202</v>
      </c>
      <c r="R838">
        <v>0.25423728813559299</v>
      </c>
      <c r="S838">
        <f t="shared" si="13"/>
        <v>-1.1051810932657592E-2</v>
      </c>
    </row>
    <row r="839" spans="1:19" x14ac:dyDescent="0.2">
      <c r="A839" t="s">
        <v>1669</v>
      </c>
      <c r="B839" t="s">
        <v>1670</v>
      </c>
      <c r="C839">
        <v>106</v>
      </c>
      <c r="D839">
        <v>99</v>
      </c>
      <c r="E839">
        <v>76</v>
      </c>
      <c r="F839">
        <v>12</v>
      </c>
      <c r="G839">
        <v>5.0587561628308103E-2</v>
      </c>
      <c r="H839">
        <v>-0.63875028276238199</v>
      </c>
      <c r="I839">
        <v>-1.8303217921791399</v>
      </c>
      <c r="J839">
        <v>132</v>
      </c>
      <c r="K839">
        <v>189</v>
      </c>
      <c r="L839">
        <v>163</v>
      </c>
      <c r="M839">
        <v>23</v>
      </c>
      <c r="N839">
        <v>0.23311597638911599</v>
      </c>
      <c r="O839">
        <v>-0.50047510394628203</v>
      </c>
      <c r="P839">
        <v>-1.7690717637801501</v>
      </c>
      <c r="Q839">
        <v>0.83050847457627097</v>
      </c>
      <c r="R839">
        <v>0.22033898305084701</v>
      </c>
      <c r="S839">
        <f t="shared" si="13"/>
        <v>-1.0322280742950801E-3</v>
      </c>
    </row>
    <row r="840" spans="1:19" x14ac:dyDescent="0.2">
      <c r="A840" t="s">
        <v>1671</v>
      </c>
      <c r="B840" t="s">
        <v>1672</v>
      </c>
      <c r="C840">
        <v>108</v>
      </c>
      <c r="D840">
        <v>125</v>
      </c>
      <c r="E840">
        <v>84</v>
      </c>
      <c r="F840">
        <v>7</v>
      </c>
      <c r="G840">
        <v>0.14374448981663501</v>
      </c>
      <c r="H840">
        <v>-0.60340247920347101</v>
      </c>
      <c r="I840">
        <v>-2.07252288843469</v>
      </c>
      <c r="J840">
        <v>207</v>
      </c>
      <c r="K840">
        <v>228</v>
      </c>
      <c r="L840">
        <v>117</v>
      </c>
      <c r="M840">
        <v>37</v>
      </c>
      <c r="N840">
        <v>0.11919260496525701</v>
      </c>
      <c r="O840">
        <v>-0.83987326085514602</v>
      </c>
      <c r="P840">
        <v>-1.75799428998181</v>
      </c>
      <c r="Q840">
        <v>0.79661016949152497</v>
      </c>
      <c r="R840">
        <v>0.25423728813559299</v>
      </c>
      <c r="S840">
        <f t="shared" si="13"/>
        <v>-6.7915963982215305E-2</v>
      </c>
    </row>
    <row r="841" spans="1:19" x14ac:dyDescent="0.2">
      <c r="A841" t="s">
        <v>1673</v>
      </c>
      <c r="B841" t="s">
        <v>1674</v>
      </c>
      <c r="C841">
        <v>127</v>
      </c>
      <c r="D841">
        <v>174</v>
      </c>
      <c r="E841">
        <v>149</v>
      </c>
      <c r="F841">
        <v>22</v>
      </c>
      <c r="G841">
        <v>0.217003759622171</v>
      </c>
      <c r="H841">
        <v>-0.42487546232208601</v>
      </c>
      <c r="I841">
        <v>-1.6455782130957399</v>
      </c>
      <c r="J841">
        <v>240</v>
      </c>
      <c r="K841">
        <v>350</v>
      </c>
      <c r="L841">
        <v>126</v>
      </c>
      <c r="M841">
        <v>29</v>
      </c>
      <c r="N841">
        <v>0.24108490606039101</v>
      </c>
      <c r="O841">
        <v>-0.87192947373843299</v>
      </c>
      <c r="P841">
        <v>-1.9280389124045401</v>
      </c>
      <c r="Q841">
        <v>0.66101694915254205</v>
      </c>
      <c r="R841">
        <v>0.25423728813559299</v>
      </c>
      <c r="S841">
        <f t="shared" si="13"/>
        <v>9.7236421735500192E-3</v>
      </c>
    </row>
    <row r="842" spans="1:19" x14ac:dyDescent="0.2">
      <c r="A842" t="s">
        <v>1675</v>
      </c>
      <c r="B842" t="s">
        <v>1676</v>
      </c>
      <c r="C842">
        <v>173</v>
      </c>
      <c r="D842">
        <v>246</v>
      </c>
      <c r="E842">
        <v>193</v>
      </c>
      <c r="F842">
        <v>37</v>
      </c>
      <c r="G842">
        <v>0.233147236270112</v>
      </c>
      <c r="H842">
        <v>-0.446746803899425</v>
      </c>
      <c r="I842">
        <v>-1.55404155202379</v>
      </c>
      <c r="J842">
        <v>286</v>
      </c>
      <c r="K842">
        <v>444</v>
      </c>
      <c r="L842">
        <v>284</v>
      </c>
      <c r="M842">
        <v>38</v>
      </c>
      <c r="N842">
        <v>0.26824504040729802</v>
      </c>
      <c r="O842">
        <v>-0.59513647022639504</v>
      </c>
      <c r="P842">
        <v>-1.8868081051041199</v>
      </c>
      <c r="Q842">
        <v>0.79661016949152497</v>
      </c>
      <c r="R842">
        <v>0.28813559322033899</v>
      </c>
      <c r="S842">
        <f t="shared" si="13"/>
        <v>4.714986403944324E-2</v>
      </c>
    </row>
    <row r="843" spans="1:19" x14ac:dyDescent="0.2">
      <c r="A843" t="s">
        <v>1677</v>
      </c>
      <c r="B843" t="s">
        <v>1678</v>
      </c>
      <c r="C843">
        <v>191</v>
      </c>
      <c r="D843">
        <v>167</v>
      </c>
      <c r="E843">
        <v>219</v>
      </c>
      <c r="F843">
        <v>11</v>
      </c>
      <c r="G843">
        <v>2.19413361953841E-2</v>
      </c>
      <c r="H843">
        <v>-0.434847262186012</v>
      </c>
      <c r="I843">
        <v>-2.1238378550514998</v>
      </c>
      <c r="J843">
        <v>300</v>
      </c>
      <c r="K843">
        <v>398</v>
      </c>
      <c r="L843">
        <v>146</v>
      </c>
      <c r="M843">
        <v>48</v>
      </c>
      <c r="N843">
        <v>0.19998992077574701</v>
      </c>
      <c r="O843">
        <v>-0.90485717607961502</v>
      </c>
      <c r="P843">
        <v>-1.8061056859359601</v>
      </c>
      <c r="Q843">
        <v>0.77966101694915202</v>
      </c>
      <c r="R843">
        <v>0.28813559322033899</v>
      </c>
      <c r="S843">
        <f t="shared" si="13"/>
        <v>-9.5583361270829018E-2</v>
      </c>
    </row>
    <row r="844" spans="1:19" x14ac:dyDescent="0.2">
      <c r="A844" t="s">
        <v>1679</v>
      </c>
      <c r="B844" t="e">
        <f>--NEEVIAKYDFDATDDDPDDLGFRKGEILYVLIDDDHWWKARNADGHEGYVPSNYLRMSDH</f>
        <v>#NAME?</v>
      </c>
      <c r="C844">
        <v>23</v>
      </c>
      <c r="D844">
        <v>70</v>
      </c>
      <c r="E844">
        <v>18</v>
      </c>
      <c r="F844">
        <v>9</v>
      </c>
      <c r="G844">
        <v>0.56362843629219195</v>
      </c>
      <c r="H844">
        <v>-0.60071334069269</v>
      </c>
      <c r="I844">
        <v>-1.29168249954026</v>
      </c>
      <c r="J844">
        <v>77</v>
      </c>
      <c r="K844">
        <v>80</v>
      </c>
      <c r="L844">
        <v>80</v>
      </c>
      <c r="M844">
        <v>6</v>
      </c>
      <c r="N844">
        <v>9.3827365241183402E-2</v>
      </c>
      <c r="O844">
        <v>-0.57548951532492798</v>
      </c>
      <c r="P844">
        <v>-2.1185651433807302</v>
      </c>
      <c r="Q844">
        <v>0.55932203389830504</v>
      </c>
      <c r="R844">
        <v>0.37288135593220301</v>
      </c>
      <c r="S844">
        <f t="shared" si="13"/>
        <v>6.081864381478351E-2</v>
      </c>
    </row>
    <row r="845" spans="1:19" x14ac:dyDescent="0.2">
      <c r="A845" t="s">
        <v>1680</v>
      </c>
      <c r="B845" t="s">
        <v>1681</v>
      </c>
      <c r="C845">
        <v>57</v>
      </c>
      <c r="D845">
        <v>144</v>
      </c>
      <c r="E845">
        <v>52</v>
      </c>
      <c r="F845">
        <v>9</v>
      </c>
      <c r="G845">
        <v>0.48274586871828601</v>
      </c>
      <c r="H845">
        <v>-0.53412952181609596</v>
      </c>
      <c r="I845">
        <v>-1.68582951919516</v>
      </c>
      <c r="J845">
        <v>138</v>
      </c>
      <c r="K845">
        <v>220</v>
      </c>
      <c r="L845">
        <v>111</v>
      </c>
      <c r="M845">
        <v>22</v>
      </c>
      <c r="N845">
        <v>0.27977169784269101</v>
      </c>
      <c r="O845">
        <v>-0.68664488475896901</v>
      </c>
      <c r="P845">
        <v>-1.8076820741709201</v>
      </c>
      <c r="Q845">
        <v>0.49152542372881303</v>
      </c>
      <c r="R845">
        <v>0.322033898305084</v>
      </c>
      <c r="S845">
        <f t="shared" si="13"/>
        <v>3.0309320022948012E-2</v>
      </c>
    </row>
    <row r="846" spans="1:19" x14ac:dyDescent="0.2">
      <c r="A846" t="s">
        <v>1682</v>
      </c>
      <c r="B846" t="s">
        <v>1683</v>
      </c>
      <c r="C846">
        <v>67</v>
      </c>
      <c r="D846">
        <v>65</v>
      </c>
      <c r="E846">
        <v>42</v>
      </c>
      <c r="F846">
        <v>2</v>
      </c>
      <c r="G846">
        <v>6.7096786237557604E-2</v>
      </c>
      <c r="H846">
        <v>-0.69708352208132895</v>
      </c>
      <c r="I846">
        <v>-2.40924197999884</v>
      </c>
      <c r="J846">
        <v>130</v>
      </c>
      <c r="K846">
        <v>93</v>
      </c>
      <c r="L846">
        <v>67</v>
      </c>
      <c r="M846">
        <v>10</v>
      </c>
      <c r="N846">
        <v>-6.8232300331179802E-2</v>
      </c>
      <c r="O846">
        <v>-0.87995732675039995</v>
      </c>
      <c r="P846">
        <v>-2.1241690208987198</v>
      </c>
      <c r="Q846">
        <v>0.52542372881355903</v>
      </c>
      <c r="R846">
        <v>0.40677966101694901</v>
      </c>
      <c r="S846">
        <f t="shared" si="13"/>
        <v>-0.26296592046466877</v>
      </c>
    </row>
    <row r="847" spans="1:19" x14ac:dyDescent="0.2">
      <c r="A847" t="s">
        <v>1684</v>
      </c>
      <c r="B847" t="e">
        <f>--LEEVKAKYDFDANQDDPDDLGFEKGEILVILEMNDQWW-AKNACGQTGYVPVNYILLYER</f>
        <v>#NAME?</v>
      </c>
      <c r="C847">
        <v>42</v>
      </c>
      <c r="D847">
        <v>92</v>
      </c>
      <c r="E847">
        <v>49</v>
      </c>
      <c r="F847">
        <v>4</v>
      </c>
      <c r="G847">
        <v>0.42079676924318299</v>
      </c>
      <c r="H847">
        <v>-0.42731122014778999</v>
      </c>
      <c r="I847">
        <v>-1.90538647203193</v>
      </c>
      <c r="J847">
        <v>126</v>
      </c>
      <c r="K847">
        <v>121</v>
      </c>
      <c r="L847">
        <v>81</v>
      </c>
      <c r="M847">
        <v>14</v>
      </c>
      <c r="N847">
        <v>5.9642928620609E-2</v>
      </c>
      <c r="O847">
        <v>-0.78397430338330298</v>
      </c>
      <c r="P847">
        <v>-1.9644681780312101</v>
      </c>
      <c r="Q847">
        <v>0.52542372881355903</v>
      </c>
      <c r="R847">
        <v>0.338983050847457</v>
      </c>
      <c r="S847">
        <f t="shared" si="13"/>
        <v>-7.4944983697690426E-2</v>
      </c>
    </row>
    <row r="848" spans="1:19" x14ac:dyDescent="0.2">
      <c r="A848" t="s">
        <v>1685</v>
      </c>
      <c r="B848" t="e">
        <f>--LHEIIAEYDFTATDDDEDDLPFRKGEELKVLLKDENWWKKRLAGGDEGFIPSNYVKMRDN</f>
        <v>#NAME?</v>
      </c>
      <c r="C848">
        <v>37</v>
      </c>
      <c r="D848">
        <v>33</v>
      </c>
      <c r="E848">
        <v>27</v>
      </c>
      <c r="F848">
        <v>3</v>
      </c>
      <c r="G848">
        <v>3.05704481064209E-2</v>
      </c>
      <c r="H848">
        <v>-0.63109596968641102</v>
      </c>
      <c r="I848">
        <v>-1.9752776423093299</v>
      </c>
      <c r="J848">
        <v>168</v>
      </c>
      <c r="K848">
        <v>173</v>
      </c>
      <c r="L848">
        <v>59</v>
      </c>
      <c r="M848">
        <v>9</v>
      </c>
      <c r="N848">
        <v>8.9964924824654305E-2</v>
      </c>
      <c r="O848">
        <v>-1.0465460472281001</v>
      </c>
      <c r="P848">
        <v>-2.2812924408784299</v>
      </c>
      <c r="Q848">
        <v>0.59322033898305004</v>
      </c>
      <c r="R848">
        <v>0.35593220338983</v>
      </c>
      <c r="S848">
        <f t="shared" si="13"/>
        <v>-0.17984574966344632</v>
      </c>
    </row>
    <row r="849" spans="1:19" x14ac:dyDescent="0.2">
      <c r="A849" t="s">
        <v>1686</v>
      </c>
      <c r="B849" t="s">
        <v>1687</v>
      </c>
      <c r="C849">
        <v>94</v>
      </c>
      <c r="D849">
        <v>114</v>
      </c>
      <c r="E849">
        <v>40</v>
      </c>
      <c r="F849">
        <v>7</v>
      </c>
      <c r="G849">
        <v>0.164035230032302</v>
      </c>
      <c r="H849">
        <v>-0.865325872050139</v>
      </c>
      <c r="I849">
        <v>-2.0122269865474398</v>
      </c>
      <c r="J849">
        <v>188</v>
      </c>
      <c r="K849">
        <v>180</v>
      </c>
      <c r="L849">
        <v>67</v>
      </c>
      <c r="M849">
        <v>7</v>
      </c>
      <c r="N849">
        <v>5.8342759261348E-2</v>
      </c>
      <c r="O849">
        <v>-1.0401718237072399</v>
      </c>
      <c r="P849">
        <v>-2.43928547784131</v>
      </c>
      <c r="Q849">
        <v>0.50847457627118597</v>
      </c>
      <c r="R849">
        <v>0.305084745762711</v>
      </c>
      <c r="S849">
        <f t="shared" si="13"/>
        <v>-0.23276188261889139</v>
      </c>
    </row>
    <row r="850" spans="1:19" x14ac:dyDescent="0.2">
      <c r="A850" t="s">
        <v>1688</v>
      </c>
      <c r="B850" t="s">
        <v>1689</v>
      </c>
      <c r="C850">
        <v>253</v>
      </c>
      <c r="D850">
        <v>246</v>
      </c>
      <c r="E850">
        <v>202</v>
      </c>
      <c r="F850">
        <v>19</v>
      </c>
      <c r="G850">
        <v>6.8072818223089596E-2</v>
      </c>
      <c r="H850">
        <v>-0.59202716150759704</v>
      </c>
      <c r="I850">
        <v>-2.00856409318498</v>
      </c>
      <c r="J850">
        <v>435</v>
      </c>
      <c r="K850">
        <v>567</v>
      </c>
      <c r="L850">
        <v>331</v>
      </c>
      <c r="M850">
        <v>64</v>
      </c>
      <c r="N850">
        <v>0.192321905359991</v>
      </c>
      <c r="O850">
        <v>-0.71075004032330902</v>
      </c>
      <c r="P850">
        <v>-1.8425349515626399</v>
      </c>
      <c r="Q850">
        <v>0.55932203389830504</v>
      </c>
      <c r="R850">
        <v>0.23728813559322001</v>
      </c>
      <c r="S850">
        <f t="shared" si="13"/>
        <v>-7.2084553345903565E-2</v>
      </c>
    </row>
    <row r="851" spans="1:19" x14ac:dyDescent="0.2">
      <c r="A851" t="s">
        <v>1690</v>
      </c>
      <c r="B851" t="s">
        <v>1691</v>
      </c>
      <c r="C851">
        <v>56</v>
      </c>
      <c r="D851">
        <v>95</v>
      </c>
      <c r="E851">
        <v>69</v>
      </c>
      <c r="F851">
        <v>4</v>
      </c>
      <c r="G851">
        <v>0.30979381057817501</v>
      </c>
      <c r="H851">
        <v>-0.40359694604734803</v>
      </c>
      <c r="I851">
        <v>-2.0303252086402299</v>
      </c>
      <c r="J851">
        <v>109</v>
      </c>
      <c r="K851">
        <v>158</v>
      </c>
      <c r="L851">
        <v>83</v>
      </c>
      <c r="M851">
        <v>5</v>
      </c>
      <c r="N851">
        <v>0.23845869243552001</v>
      </c>
      <c r="O851">
        <v>-0.71043718270893996</v>
      </c>
      <c r="P851">
        <v>-2.3486821621964902</v>
      </c>
      <c r="Q851">
        <v>0.52542372881355903</v>
      </c>
      <c r="R851">
        <v>0.35593220338983</v>
      </c>
      <c r="S851">
        <f t="shared" si="13"/>
        <v>-0.21374620372226893</v>
      </c>
    </row>
    <row r="852" spans="1:19" x14ac:dyDescent="0.2">
      <c r="A852" t="s">
        <v>1692</v>
      </c>
      <c r="B852" t="e">
        <f>-PNEEVKAKYDFDANTDDPDDLGFRKGEILRVLDDTDQWWKATNARGSTGFVPVPYLRLYDL</f>
        <v>#NAME?</v>
      </c>
      <c r="C852">
        <v>126</v>
      </c>
      <c r="D852">
        <v>85</v>
      </c>
      <c r="E852">
        <v>43</v>
      </c>
      <c r="F852">
        <v>20</v>
      </c>
      <c r="G852">
        <v>-9.0693387107741705E-2</v>
      </c>
      <c r="H852">
        <v>-0.96116009931637902</v>
      </c>
      <c r="I852">
        <v>-1.6835377224155801</v>
      </c>
      <c r="J852">
        <v>154</v>
      </c>
      <c r="K852">
        <v>142</v>
      </c>
      <c r="L852">
        <v>68</v>
      </c>
      <c r="M852">
        <v>23</v>
      </c>
      <c r="N852">
        <v>4.1995726968315203E-2</v>
      </c>
      <c r="O852">
        <v>-0.94710058527461705</v>
      </c>
      <c r="P852">
        <v>-1.83601855341076</v>
      </c>
      <c r="Q852">
        <v>0.54237288135593198</v>
      </c>
      <c r="R852">
        <v>0.37288135593220301</v>
      </c>
      <c r="S852">
        <f t="shared" si="13"/>
        <v>2.3390691181061438E-2</v>
      </c>
    </row>
    <row r="853" spans="1:19" x14ac:dyDescent="0.2">
      <c r="A853" t="s">
        <v>1693</v>
      </c>
      <c r="B853" t="s">
        <v>1694</v>
      </c>
      <c r="C853">
        <v>118</v>
      </c>
      <c r="D853">
        <v>106</v>
      </c>
      <c r="E853">
        <v>60</v>
      </c>
      <c r="F853">
        <v>13</v>
      </c>
      <c r="G853">
        <v>3.3682090254173201E-2</v>
      </c>
      <c r="H853">
        <v>-0.78798876670088502</v>
      </c>
      <c r="I853">
        <v>-1.8421358279612801</v>
      </c>
      <c r="J853">
        <v>226</v>
      </c>
      <c r="K853">
        <v>470</v>
      </c>
      <c r="L853">
        <v>198</v>
      </c>
      <c r="M853">
        <v>37</v>
      </c>
      <c r="N853">
        <v>0.39521752221003797</v>
      </c>
      <c r="O853">
        <v>-0.64953202603025995</v>
      </c>
      <c r="P853">
        <v>-1.79613238367229</v>
      </c>
      <c r="Q853">
        <v>0.44067796610169402</v>
      </c>
      <c r="R853">
        <v>0.23728813559322001</v>
      </c>
      <c r="S853">
        <f t="shared" si="13"/>
        <v>-1.1677473550750217E-2</v>
      </c>
    </row>
    <row r="854" spans="1:19" x14ac:dyDescent="0.2">
      <c r="A854" t="s">
        <v>1695</v>
      </c>
      <c r="B854" t="s">
        <v>1696</v>
      </c>
      <c r="C854">
        <v>37</v>
      </c>
      <c r="D854">
        <v>63</v>
      </c>
      <c r="E854">
        <v>14</v>
      </c>
      <c r="F854">
        <v>9</v>
      </c>
      <c r="G854">
        <v>0.31139705768211501</v>
      </c>
      <c r="H854">
        <v>-0.91633169816715998</v>
      </c>
      <c r="I854">
        <v>-1.49815638758966</v>
      </c>
      <c r="J854">
        <v>93</v>
      </c>
      <c r="K854">
        <v>73</v>
      </c>
      <c r="L854">
        <v>69</v>
      </c>
      <c r="M854">
        <v>16</v>
      </c>
      <c r="N854">
        <v>-2.79319850117574E-2</v>
      </c>
      <c r="O854">
        <v>-0.72172263496107003</v>
      </c>
      <c r="P854">
        <v>-1.7745886344899</v>
      </c>
      <c r="Q854">
        <v>0.42372881355932202</v>
      </c>
      <c r="R854">
        <v>0.28813559322033899</v>
      </c>
      <c r="S854">
        <f t="shared" si="13"/>
        <v>9.3283092670013681E-2</v>
      </c>
    </row>
    <row r="855" spans="1:19" x14ac:dyDescent="0.2">
      <c r="A855" t="s">
        <v>1697</v>
      </c>
      <c r="B855" t="s">
        <v>1698</v>
      </c>
      <c r="C855">
        <v>70</v>
      </c>
      <c r="D855">
        <v>71</v>
      </c>
      <c r="E855">
        <v>52</v>
      </c>
      <c r="F855">
        <v>8</v>
      </c>
      <c r="G855">
        <v>8.6418541000346905E-2</v>
      </c>
      <c r="H855">
        <v>-0.62335270615786098</v>
      </c>
      <c r="I855">
        <v>-1.82620522598431</v>
      </c>
      <c r="J855">
        <v>255</v>
      </c>
      <c r="K855">
        <v>206</v>
      </c>
      <c r="L855">
        <v>134</v>
      </c>
      <c r="M855">
        <v>16</v>
      </c>
      <c r="N855">
        <v>-1.54448566430799E-2</v>
      </c>
      <c r="O855">
        <v>-0.87152415921353699</v>
      </c>
      <c r="P855">
        <v>-2.21264586636992</v>
      </c>
      <c r="Q855">
        <v>0.42372881355932202</v>
      </c>
      <c r="R855">
        <v>0.27118644067796599</v>
      </c>
      <c r="S855">
        <f t="shared" si="13"/>
        <v>-0.11849390065112281</v>
      </c>
    </row>
    <row r="856" spans="1:19" x14ac:dyDescent="0.2">
      <c r="A856" t="s">
        <v>1699</v>
      </c>
      <c r="B856" t="s">
        <v>1700</v>
      </c>
      <c r="C856">
        <v>148</v>
      </c>
      <c r="D856">
        <v>144</v>
      </c>
      <c r="E856">
        <v>128</v>
      </c>
      <c r="F856">
        <v>20</v>
      </c>
      <c r="G856">
        <v>6.8359008995820703E-2</v>
      </c>
      <c r="H856">
        <v>-0.557309755525492</v>
      </c>
      <c r="I856">
        <v>-1.75342889269297</v>
      </c>
      <c r="J856">
        <v>247</v>
      </c>
      <c r="K856">
        <v>317</v>
      </c>
      <c r="L856">
        <v>222</v>
      </c>
      <c r="M856">
        <v>40</v>
      </c>
      <c r="N856">
        <v>0.185590412379807</v>
      </c>
      <c r="O856">
        <v>-0.63843275595341697</v>
      </c>
      <c r="P856">
        <v>-1.80086263052359</v>
      </c>
      <c r="Q856">
        <v>0.40677966101694901</v>
      </c>
      <c r="R856">
        <v>0.22033898305084701</v>
      </c>
      <c r="S856">
        <f t="shared" si="13"/>
        <v>1.2638871598367647E-2</v>
      </c>
    </row>
    <row r="857" spans="1:19" x14ac:dyDescent="0.2">
      <c r="A857" t="s">
        <v>1701</v>
      </c>
      <c r="B857" t="s">
        <v>1702</v>
      </c>
      <c r="C857">
        <v>39</v>
      </c>
      <c r="D857">
        <v>49</v>
      </c>
      <c r="E857">
        <v>38</v>
      </c>
      <c r="F857">
        <v>3</v>
      </c>
      <c r="G857">
        <v>0.179389705297542</v>
      </c>
      <c r="H857">
        <v>-0.50553902018809205</v>
      </c>
      <c r="I857">
        <v>-1.99814052526883</v>
      </c>
      <c r="J857">
        <v>46</v>
      </c>
      <c r="K857">
        <v>64</v>
      </c>
      <c r="L857">
        <v>33</v>
      </c>
      <c r="M857">
        <v>8</v>
      </c>
      <c r="N857">
        <v>0.22065024572403399</v>
      </c>
      <c r="O857">
        <v>-0.73633266894807703</v>
      </c>
      <c r="P857">
        <v>-1.7698935132815199</v>
      </c>
      <c r="Q857">
        <v>0.40677966101694901</v>
      </c>
      <c r="R857">
        <v>0.27118644067796599</v>
      </c>
      <c r="S857">
        <f t="shared" si="13"/>
        <v>-4.9648171863446618E-2</v>
      </c>
    </row>
    <row r="858" spans="1:19" x14ac:dyDescent="0.2">
      <c r="A858" t="s">
        <v>1703</v>
      </c>
      <c r="B858" t="s">
        <v>1704</v>
      </c>
      <c r="C858">
        <v>49</v>
      </c>
      <c r="D858">
        <v>108</v>
      </c>
      <c r="E858">
        <v>53</v>
      </c>
      <c r="F858">
        <v>4</v>
      </c>
      <c r="G858">
        <v>0.423485907753964</v>
      </c>
      <c r="H858">
        <v>-0.46017822020612797</v>
      </c>
      <c r="I858">
        <v>-1.97233326166255</v>
      </c>
      <c r="J858">
        <v>160</v>
      </c>
      <c r="K858">
        <v>124</v>
      </c>
      <c r="L858">
        <v>71</v>
      </c>
      <c r="M858">
        <v>9</v>
      </c>
      <c r="N858">
        <v>-3.3470194071967801E-2</v>
      </c>
      <c r="O858">
        <v>-0.94495041108123901</v>
      </c>
      <c r="P858">
        <v>-2.2601031418084898</v>
      </c>
      <c r="Q858">
        <v>0.44067796610169402</v>
      </c>
      <c r="R858">
        <v>0.23728813559322001</v>
      </c>
      <c r="S858">
        <f t="shared" si="13"/>
        <v>-0.17332884796857856</v>
      </c>
    </row>
    <row r="859" spans="1:19" x14ac:dyDescent="0.2">
      <c r="A859" t="s">
        <v>1705</v>
      </c>
      <c r="B859" t="s">
        <v>1706</v>
      </c>
      <c r="C859">
        <v>218</v>
      </c>
      <c r="D859">
        <v>254</v>
      </c>
      <c r="E859">
        <v>201</v>
      </c>
      <c r="F859">
        <v>18</v>
      </c>
      <c r="G859">
        <v>0.146635455310861</v>
      </c>
      <c r="H859">
        <v>-0.52951844596251896</v>
      </c>
      <c r="I859">
        <v>-1.9673811614632899</v>
      </c>
      <c r="J859">
        <v>376</v>
      </c>
      <c r="K859">
        <v>345</v>
      </c>
      <c r="L859">
        <v>279</v>
      </c>
      <c r="M859">
        <v>50</v>
      </c>
      <c r="N859">
        <v>3.9859353567334797E-2</v>
      </c>
      <c r="O859">
        <v>-0.72167241879845301</v>
      </c>
      <c r="P859">
        <v>-1.8864435091835301</v>
      </c>
      <c r="Q859">
        <v>0.40677966101694901</v>
      </c>
      <c r="R859">
        <v>0.22033898305084701</v>
      </c>
      <c r="S859">
        <f t="shared" si="13"/>
        <v>-7.1952900340884599E-2</v>
      </c>
    </row>
    <row r="860" spans="1:19" x14ac:dyDescent="0.2">
      <c r="A860" t="s">
        <v>1707</v>
      </c>
      <c r="B860" t="s">
        <v>1708</v>
      </c>
      <c r="C860">
        <v>293</v>
      </c>
      <c r="D860">
        <v>221</v>
      </c>
      <c r="E860">
        <v>183</v>
      </c>
      <c r="F860">
        <v>15</v>
      </c>
      <c r="G860">
        <v>-4.2217114373470199E-2</v>
      </c>
      <c r="H860">
        <v>-0.69867454040208299</v>
      </c>
      <c r="I860">
        <v>-2.1749735342604199</v>
      </c>
      <c r="J860">
        <v>546</v>
      </c>
      <c r="K860">
        <v>447</v>
      </c>
      <c r="L860">
        <v>255</v>
      </c>
      <c r="M860">
        <v>47</v>
      </c>
      <c r="N860">
        <v>-9.6570161510790304E-3</v>
      </c>
      <c r="O860">
        <v>-0.92274123941517205</v>
      </c>
      <c r="P860">
        <v>-2.0753204533609102</v>
      </c>
      <c r="Q860">
        <v>0.77966101694915202</v>
      </c>
      <c r="R860">
        <v>0.186440677966101</v>
      </c>
      <c r="S860">
        <f t="shared" si="13"/>
        <v>-0.18234059286239238</v>
      </c>
    </row>
    <row r="861" spans="1:19" x14ac:dyDescent="0.2">
      <c r="A861" t="s">
        <v>1709</v>
      </c>
      <c r="B861" t="s">
        <v>1710</v>
      </c>
      <c r="C861">
        <v>296</v>
      </c>
      <c r="D861">
        <v>312</v>
      </c>
      <c r="E861">
        <v>305</v>
      </c>
      <c r="F861">
        <v>37</v>
      </c>
      <c r="G861">
        <v>0.10312111525503199</v>
      </c>
      <c r="H861">
        <v>-0.48124988149055598</v>
      </c>
      <c r="I861">
        <v>-1.7872871599539399</v>
      </c>
      <c r="J861">
        <v>601</v>
      </c>
      <c r="K861">
        <v>702</v>
      </c>
      <c r="L861">
        <v>374</v>
      </c>
      <c r="M861">
        <v>70</v>
      </c>
      <c r="N861">
        <v>0.144690743548787</v>
      </c>
      <c r="O861">
        <v>-0.79809164694664902</v>
      </c>
      <c r="P861">
        <v>-1.94400210058037</v>
      </c>
      <c r="Q861">
        <v>0.42372881355932202</v>
      </c>
      <c r="R861">
        <v>0.23728813559322001</v>
      </c>
      <c r="S861">
        <f t="shared" si="13"/>
        <v>-3.5412759666556617E-2</v>
      </c>
    </row>
    <row r="862" spans="1:19" x14ac:dyDescent="0.2">
      <c r="A862" t="s">
        <v>1711</v>
      </c>
      <c r="B862" t="s">
        <v>1712</v>
      </c>
      <c r="C862">
        <v>109</v>
      </c>
      <c r="D862">
        <v>147</v>
      </c>
      <c r="E862">
        <v>76</v>
      </c>
      <c r="F862">
        <v>10</v>
      </c>
      <c r="G862">
        <v>0.21014906910308001</v>
      </c>
      <c r="H862">
        <v>-0.65087091543823505</v>
      </c>
      <c r="I862">
        <v>-1.92162367090262</v>
      </c>
      <c r="J862">
        <v>119</v>
      </c>
      <c r="K862">
        <v>310</v>
      </c>
      <c r="L862">
        <v>149</v>
      </c>
      <c r="M862">
        <v>29</v>
      </c>
      <c r="N862">
        <v>0.49304283586346298</v>
      </c>
      <c r="O862">
        <v>-0.49444947012464702</v>
      </c>
      <c r="P862">
        <v>-1.6233746320854601</v>
      </c>
      <c r="Q862">
        <v>0.40677966101694901</v>
      </c>
      <c r="R862">
        <v>0.305084745762711</v>
      </c>
      <c r="S862">
        <f t="shared" si="13"/>
        <v>1.1609425640988102E-2</v>
      </c>
    </row>
    <row r="863" spans="1:19" x14ac:dyDescent="0.2">
      <c r="A863" t="s">
        <v>1713</v>
      </c>
      <c r="B863" t="s">
        <v>1714</v>
      </c>
      <c r="C863">
        <v>150</v>
      </c>
      <c r="D863">
        <v>161</v>
      </c>
      <c r="E863">
        <v>178</v>
      </c>
      <c r="F863">
        <v>6</v>
      </c>
      <c r="G863">
        <v>0.110992849271696</v>
      </c>
      <c r="H863">
        <v>-0.41992926652519003</v>
      </c>
      <c r="I863">
        <v>-2.2821371816340301</v>
      </c>
      <c r="J863">
        <v>406</v>
      </c>
      <c r="K863">
        <v>477</v>
      </c>
      <c r="L863">
        <v>197</v>
      </c>
      <c r="M863">
        <v>25</v>
      </c>
      <c r="N863">
        <v>0.147220448884641</v>
      </c>
      <c r="O863">
        <v>-0.90614858455999103</v>
      </c>
      <c r="P863">
        <v>-2.2208116934970401</v>
      </c>
      <c r="Q863">
        <v>0.61016949152542299</v>
      </c>
      <c r="R863">
        <v>0.35593220338983</v>
      </c>
      <c r="S863">
        <f t="shared" si="13"/>
        <v>-0.25216133998500156</v>
      </c>
    </row>
    <row r="864" spans="1:19" x14ac:dyDescent="0.2">
      <c r="A864" t="s">
        <v>1715</v>
      </c>
      <c r="B864" t="s">
        <v>1716</v>
      </c>
      <c r="C864">
        <v>57</v>
      </c>
      <c r="D864">
        <v>37</v>
      </c>
      <c r="E864">
        <v>23</v>
      </c>
      <c r="F864">
        <v>4</v>
      </c>
      <c r="G864">
        <v>-0.107414899309967</v>
      </c>
      <c r="H864">
        <v>-0.88840502943330202</v>
      </c>
      <c r="I864">
        <v>-2.0380120373065198</v>
      </c>
      <c r="J864">
        <v>97</v>
      </c>
      <c r="K864">
        <v>76</v>
      </c>
      <c r="L864">
        <v>66</v>
      </c>
      <c r="M864">
        <v>2</v>
      </c>
      <c r="N864">
        <v>-2.87300385637317E-2</v>
      </c>
      <c r="O864">
        <v>-0.759316575868766</v>
      </c>
      <c r="P864">
        <v>-2.69596740719415</v>
      </c>
      <c r="Q864">
        <v>0.57627118644067798</v>
      </c>
      <c r="R864">
        <v>0.28813559322033899</v>
      </c>
      <c r="S864">
        <f t="shared" si="13"/>
        <v>-0.30885608409533549</v>
      </c>
    </row>
    <row r="865" spans="1:19" x14ac:dyDescent="0.2">
      <c r="A865" t="s">
        <v>1717</v>
      </c>
      <c r="B865" t="s">
        <v>1718</v>
      </c>
      <c r="C865">
        <v>2</v>
      </c>
      <c r="D865">
        <v>0</v>
      </c>
      <c r="E865">
        <v>0</v>
      </c>
      <c r="F865">
        <v>0</v>
      </c>
      <c r="G865" t="e">
        <f>-inf</f>
        <v>#NAME?</v>
      </c>
      <c r="H865" t="e">
        <f>-inf</f>
        <v>#NAME?</v>
      </c>
      <c r="I865" t="e">
        <f>-inf</f>
        <v>#NAME?</v>
      </c>
      <c r="J865">
        <v>9</v>
      </c>
      <c r="K865">
        <v>19</v>
      </c>
      <c r="L865">
        <v>21</v>
      </c>
      <c r="M865">
        <v>2</v>
      </c>
      <c r="N865">
        <v>0.40173919493522497</v>
      </c>
      <c r="O865">
        <v>-0.22411199184979599</v>
      </c>
      <c r="P865">
        <v>-1.66343818236723</v>
      </c>
      <c r="Q865">
        <v>0.61016949152542299</v>
      </c>
      <c r="R865">
        <v>0.338983050847457</v>
      </c>
      <c r="S865" t="e">
        <f t="shared" si="13"/>
        <v>#NAME?</v>
      </c>
    </row>
    <row r="866" spans="1:19" x14ac:dyDescent="0.2">
      <c r="A866" t="s">
        <v>1719</v>
      </c>
      <c r="B866" t="s">
        <v>1720</v>
      </c>
      <c r="C866">
        <v>75</v>
      </c>
      <c r="D866">
        <v>74</v>
      </c>
      <c r="E866">
        <v>46</v>
      </c>
      <c r="F866">
        <v>5</v>
      </c>
      <c r="G866">
        <v>7.4428688634804605E-2</v>
      </c>
      <c r="H866">
        <v>-0.70656144148852895</v>
      </c>
      <c r="I866">
        <v>-2.0602884320176802</v>
      </c>
      <c r="J866">
        <v>93</v>
      </c>
      <c r="K866">
        <v>105</v>
      </c>
      <c r="L866">
        <v>46</v>
      </c>
      <c r="M866">
        <v>16</v>
      </c>
      <c r="N866">
        <v>0.12993445393772399</v>
      </c>
      <c r="O866">
        <v>-0.89781389401675105</v>
      </c>
      <c r="P866">
        <v>-1.7745886344899</v>
      </c>
      <c r="Q866">
        <v>0.644067796610169</v>
      </c>
      <c r="R866">
        <v>0.35593220338983</v>
      </c>
      <c r="S866">
        <f t="shared" si="13"/>
        <v>-6.8826465581394325E-2</v>
      </c>
    </row>
    <row r="867" spans="1:19" x14ac:dyDescent="0.2">
      <c r="A867" t="s">
        <v>1721</v>
      </c>
      <c r="B867" t="s">
        <v>1722</v>
      </c>
      <c r="C867">
        <v>242</v>
      </c>
      <c r="D867">
        <v>284</v>
      </c>
      <c r="E867">
        <v>193</v>
      </c>
      <c r="F867">
        <v>26</v>
      </c>
      <c r="G867">
        <v>0.149761206362134</v>
      </c>
      <c r="H867">
        <v>-0.59251606675106105</v>
      </c>
      <c r="I867">
        <v>-1.85303919097161</v>
      </c>
      <c r="J867">
        <v>323</v>
      </c>
      <c r="K867">
        <v>450</v>
      </c>
      <c r="L867">
        <v>287</v>
      </c>
      <c r="M867">
        <v>30</v>
      </c>
      <c r="N867">
        <v>0.22123809486596199</v>
      </c>
      <c r="O867">
        <v>-0.64340940274150005</v>
      </c>
      <c r="P867">
        <v>-2.0423069362033299</v>
      </c>
      <c r="Q867">
        <v>0.54237288135593198</v>
      </c>
      <c r="R867">
        <v>0.338983050847457</v>
      </c>
      <c r="S867">
        <f t="shared" si="13"/>
        <v>-8.0669491552637904E-2</v>
      </c>
    </row>
    <row r="868" spans="1:19" x14ac:dyDescent="0.2">
      <c r="A868" t="s">
        <v>1723</v>
      </c>
      <c r="B868" t="s">
        <v>1724</v>
      </c>
      <c r="C868">
        <v>305</v>
      </c>
      <c r="D868">
        <v>273</v>
      </c>
      <c r="E868">
        <v>320</v>
      </c>
      <c r="F868">
        <v>31</v>
      </c>
      <c r="G868">
        <v>3.2121039989498598E-2</v>
      </c>
      <c r="H868">
        <v>-0.47340787080528302</v>
      </c>
      <c r="I868">
        <v>-1.8771353184745101</v>
      </c>
      <c r="J868">
        <v>657</v>
      </c>
      <c r="K868">
        <v>708</v>
      </c>
      <c r="L868">
        <v>350</v>
      </c>
      <c r="M868">
        <v>76</v>
      </c>
      <c r="N868">
        <v>0.109695991551709</v>
      </c>
      <c r="O868">
        <v>-0.86558610235389499</v>
      </c>
      <c r="P868">
        <v>-1.94697744587088</v>
      </c>
      <c r="Q868">
        <v>0.54237288135593198</v>
      </c>
      <c r="R868">
        <v>0.322033898305084</v>
      </c>
      <c r="S868">
        <f t="shared" si="13"/>
        <v>-6.2119334619609098E-2</v>
      </c>
    </row>
    <row r="869" spans="1:19" x14ac:dyDescent="0.2">
      <c r="A869" t="s">
        <v>1725</v>
      </c>
      <c r="B869" t="s">
        <v>1726</v>
      </c>
      <c r="C869">
        <v>36</v>
      </c>
      <c r="D869">
        <v>23</v>
      </c>
      <c r="E869">
        <v>30</v>
      </c>
      <c r="F869">
        <v>6</v>
      </c>
      <c r="G869">
        <v>-0.11431643245416501</v>
      </c>
      <c r="H869">
        <v>-0.57343925582602795</v>
      </c>
      <c r="I869">
        <v>-1.66234842334564</v>
      </c>
      <c r="J869">
        <v>127</v>
      </c>
      <c r="K869">
        <v>78</v>
      </c>
      <c r="L869">
        <v>79</v>
      </c>
      <c r="M869">
        <v>8</v>
      </c>
      <c r="N869">
        <v>-0.13448101484375399</v>
      </c>
      <c r="O869">
        <v>-0.79826540680990499</v>
      </c>
      <c r="P869">
        <v>-2.2109394025558999</v>
      </c>
      <c r="Q869">
        <v>0.55932203389830504</v>
      </c>
      <c r="R869">
        <v>0.27118644067796599</v>
      </c>
      <c r="S869">
        <f t="shared" si="13"/>
        <v>-7.078386527508379E-2</v>
      </c>
    </row>
    <row r="870" spans="1:19" x14ac:dyDescent="0.2">
      <c r="A870" t="s">
        <v>1727</v>
      </c>
      <c r="B870" t="s">
        <v>1728</v>
      </c>
      <c r="C870">
        <v>57</v>
      </c>
      <c r="D870">
        <v>127</v>
      </c>
      <c r="E870">
        <v>83</v>
      </c>
      <c r="F870">
        <v>4</v>
      </c>
      <c r="G870">
        <v>0.42818709757899398</v>
      </c>
      <c r="H870">
        <v>-0.33105477307482101</v>
      </c>
      <c r="I870">
        <v>-2.0380120373065198</v>
      </c>
      <c r="J870">
        <v>189</v>
      </c>
      <c r="K870">
        <v>157</v>
      </c>
      <c r="L870">
        <v>110</v>
      </c>
      <c r="M870">
        <v>29</v>
      </c>
      <c r="N870">
        <v>-3.3340483422886098E-3</v>
      </c>
      <c r="O870">
        <v>-0.82715789615940905</v>
      </c>
      <c r="P870">
        <v>-1.82428947486618</v>
      </c>
      <c r="Q870">
        <v>0.55932203389830504</v>
      </c>
      <c r="R870">
        <v>0.20338983050847401</v>
      </c>
      <c r="S870">
        <f t="shared" si="13"/>
        <v>-7.5696485230950739E-2</v>
      </c>
    </row>
    <row r="871" spans="1:19" x14ac:dyDescent="0.2">
      <c r="A871" t="s">
        <v>1729</v>
      </c>
      <c r="B871" t="s">
        <v>1730</v>
      </c>
      <c r="C871">
        <v>46</v>
      </c>
      <c r="D871">
        <v>62</v>
      </c>
      <c r="E871">
        <v>2</v>
      </c>
      <c r="F871">
        <v>1</v>
      </c>
      <c r="G871">
        <v>0.209892090112208</v>
      </c>
      <c r="H871">
        <v>-1.8559858457959899</v>
      </c>
      <c r="I871">
        <v>-2.5469550046435701</v>
      </c>
      <c r="J871">
        <v>68</v>
      </c>
      <c r="K871">
        <v>114</v>
      </c>
      <c r="L871">
        <v>30</v>
      </c>
      <c r="M871">
        <v>5</v>
      </c>
      <c r="N871">
        <v>0.30162404205195797</v>
      </c>
      <c r="O871">
        <v>-0.94747643513096402</v>
      </c>
      <c r="P871">
        <v>-2.1437645769621101</v>
      </c>
      <c r="Q871">
        <v>0.57627118644067798</v>
      </c>
      <c r="R871">
        <v>0.35593220338983</v>
      </c>
      <c r="S871">
        <f t="shared" si="13"/>
        <v>-0.30792156365059847</v>
      </c>
    </row>
    <row r="872" spans="1:19" x14ac:dyDescent="0.2">
      <c r="A872" t="s">
        <v>1731</v>
      </c>
      <c r="B872" t="s">
        <v>1732</v>
      </c>
      <c r="C872">
        <v>121</v>
      </c>
      <c r="D872">
        <v>89</v>
      </c>
      <c r="E872">
        <v>113</v>
      </c>
      <c r="F872">
        <v>10</v>
      </c>
      <c r="G872">
        <v>-5.3137131376008798E-2</v>
      </c>
      <c r="H872">
        <v>-0.52396493661143395</v>
      </c>
      <c r="I872">
        <v>-1.96698254327844</v>
      </c>
      <c r="J872">
        <v>265</v>
      </c>
      <c r="K872">
        <v>340</v>
      </c>
      <c r="L872">
        <v>206</v>
      </c>
      <c r="M872">
        <v>37</v>
      </c>
      <c r="N872">
        <v>0.185461146527169</v>
      </c>
      <c r="O872">
        <v>-0.70146743071204398</v>
      </c>
      <c r="P872">
        <v>-1.8652698184617</v>
      </c>
      <c r="Q872">
        <v>0.55932203389830504</v>
      </c>
      <c r="R872">
        <v>0.322033898305084</v>
      </c>
      <c r="S872">
        <f t="shared" si="13"/>
        <v>-6.6174329294740694E-2</v>
      </c>
    </row>
    <row r="873" spans="1:19" x14ac:dyDescent="0.2">
      <c r="A873" t="s">
        <v>1733</v>
      </c>
      <c r="B873" t="s">
        <v>1734</v>
      </c>
      <c r="C873">
        <v>152</v>
      </c>
      <c r="D873">
        <v>193</v>
      </c>
      <c r="E873">
        <v>116</v>
      </c>
      <c r="F873">
        <v>10</v>
      </c>
      <c r="G873">
        <v>0.18397195335852901</v>
      </c>
      <c r="H873">
        <v>-0.61164360849625699</v>
      </c>
      <c r="I873">
        <v>-2.0660407609067701</v>
      </c>
      <c r="J873">
        <v>354</v>
      </c>
      <c r="K873">
        <v>358</v>
      </c>
      <c r="L873">
        <v>182</v>
      </c>
      <c r="M873">
        <v>22</v>
      </c>
      <c r="N873">
        <v>8.2107868039808199E-2</v>
      </c>
      <c r="O873">
        <v>-0.88102065118510298</v>
      </c>
      <c r="P873">
        <v>-2.2168062497954701</v>
      </c>
      <c r="Q873">
        <v>0.54237288135593198</v>
      </c>
      <c r="R873">
        <v>0.322033898305084</v>
      </c>
      <c r="S873">
        <f t="shared" si="13"/>
        <v>-0.18877132564172089</v>
      </c>
    </row>
    <row r="874" spans="1:19" x14ac:dyDescent="0.2">
      <c r="A874" t="s">
        <v>1735</v>
      </c>
      <c r="B874" t="s">
        <v>1736</v>
      </c>
      <c r="C874">
        <v>109</v>
      </c>
      <c r="D874">
        <v>91</v>
      </c>
      <c r="E874">
        <v>46</v>
      </c>
      <c r="F874">
        <v>9</v>
      </c>
      <c r="G874">
        <v>1.8731266759984301E-3</v>
      </c>
      <c r="H874">
        <v>-0.86892667603745299</v>
      </c>
      <c r="I874">
        <v>-1.9673811614632899</v>
      </c>
      <c r="J874">
        <v>148</v>
      </c>
      <c r="K874">
        <v>189</v>
      </c>
      <c r="L874">
        <v>87</v>
      </c>
      <c r="M874">
        <v>32</v>
      </c>
      <c r="N874">
        <v>0.183428192200008</v>
      </c>
      <c r="O874">
        <v>-0.82283123992072904</v>
      </c>
      <c r="P874">
        <v>-1.6753374056669399</v>
      </c>
      <c r="Q874">
        <v>0.52542372881355903</v>
      </c>
      <c r="R874">
        <v>0.25423728813559299</v>
      </c>
      <c r="S874">
        <f t="shared" si="13"/>
        <v>-1.548546829026818E-2</v>
      </c>
    </row>
    <row r="875" spans="1:19" x14ac:dyDescent="0.2">
      <c r="A875" t="s">
        <v>1737</v>
      </c>
      <c r="B875" t="s">
        <v>1738</v>
      </c>
      <c r="C875">
        <v>34</v>
      </c>
      <c r="D875">
        <v>10</v>
      </c>
      <c r="E875">
        <v>19</v>
      </c>
      <c r="F875">
        <v>2</v>
      </c>
      <c r="G875">
        <v>-0.451220684746726</v>
      </c>
      <c r="H875">
        <v>-0.74698332586782901</v>
      </c>
      <c r="I875">
        <v>-2.1146460943402698</v>
      </c>
      <c r="J875">
        <v>107</v>
      </c>
      <c r="K875">
        <v>80</v>
      </c>
      <c r="L875">
        <v>21</v>
      </c>
      <c r="M875">
        <v>5</v>
      </c>
      <c r="N875">
        <v>-4.9065687271544201E-2</v>
      </c>
      <c r="O875">
        <v>-1.2992532600956801</v>
      </c>
      <c r="P875">
        <v>-2.3406394419410801</v>
      </c>
      <c r="Q875">
        <v>0.47457627118644002</v>
      </c>
      <c r="R875">
        <v>0.305084745762711</v>
      </c>
      <c r="S875">
        <f t="shared" si="13"/>
        <v>-0.23591165243018095</v>
      </c>
    </row>
    <row r="876" spans="1:19" x14ac:dyDescent="0.2">
      <c r="A876" t="s">
        <v>1739</v>
      </c>
      <c r="B876" t="s">
        <v>1740</v>
      </c>
      <c r="C876">
        <v>152</v>
      </c>
      <c r="D876">
        <v>146</v>
      </c>
      <c r="E876">
        <v>115</v>
      </c>
      <c r="F876">
        <v>7</v>
      </c>
      <c r="G876">
        <v>6.2767500135193E-2</v>
      </c>
      <c r="H876">
        <v>-0.61540375736956399</v>
      </c>
      <c r="I876">
        <v>-2.2209427208925101</v>
      </c>
      <c r="J876">
        <v>238</v>
      </c>
      <c r="K876">
        <v>360</v>
      </c>
      <c r="L876">
        <v>241</v>
      </c>
      <c r="M876">
        <v>35</v>
      </c>
      <c r="N876">
        <v>0.25695364713249702</v>
      </c>
      <c r="O876">
        <v>-0.58664869162603395</v>
      </c>
      <c r="P876">
        <v>-1.84273458129812</v>
      </c>
      <c r="Q876">
        <v>0.62711864406779605</v>
      </c>
      <c r="R876">
        <v>0.35593220338983</v>
      </c>
      <c r="S876">
        <f t="shared" si="13"/>
        <v>-0.13338442481664586</v>
      </c>
    </row>
    <row r="877" spans="1:19" x14ac:dyDescent="0.2">
      <c r="A877" t="s">
        <v>1741</v>
      </c>
      <c r="B877" t="s">
        <v>1742</v>
      </c>
      <c r="C877">
        <v>94</v>
      </c>
      <c r="D877">
        <v>93</v>
      </c>
      <c r="E877">
        <v>51</v>
      </c>
      <c r="F877">
        <v>1</v>
      </c>
      <c r="G877">
        <v>7.5613327249764897E-2</v>
      </c>
      <c r="H877">
        <v>-0.75981568728016502</v>
      </c>
      <c r="I877">
        <v>-2.8573250265616901</v>
      </c>
      <c r="J877">
        <v>185</v>
      </c>
      <c r="K877">
        <v>217</v>
      </c>
      <c r="L877">
        <v>158</v>
      </c>
      <c r="M877">
        <v>15</v>
      </c>
      <c r="N877">
        <v>0.14651610886723701</v>
      </c>
      <c r="O877">
        <v>-0.660603418592981</v>
      </c>
      <c r="P877">
        <v>-2.1013061379392202</v>
      </c>
      <c r="Q877">
        <v>0.55932203389830504</v>
      </c>
      <c r="R877">
        <v>0.338983050847457</v>
      </c>
      <c r="S877">
        <f t="shared" si="13"/>
        <v>-0.38607019183004249</v>
      </c>
    </row>
    <row r="878" spans="1:19" x14ac:dyDescent="0.2">
      <c r="A878" t="s">
        <v>1743</v>
      </c>
      <c r="B878" t="s">
        <v>1744</v>
      </c>
      <c r="C878">
        <v>98</v>
      </c>
      <c r="D878">
        <v>70</v>
      </c>
      <c r="E878">
        <v>70</v>
      </c>
      <c r="F878">
        <v>14</v>
      </c>
      <c r="G878">
        <v>-6.5869803382709605E-2</v>
      </c>
      <c r="H878">
        <v>-0.64038604545664102</v>
      </c>
      <c r="I878">
        <v>-1.72929521297625</v>
      </c>
      <c r="J878">
        <v>214</v>
      </c>
      <c r="K878">
        <v>256</v>
      </c>
      <c r="L878">
        <v>172</v>
      </c>
      <c r="M878">
        <v>30</v>
      </c>
      <c r="N878">
        <v>0.15505429538438001</v>
      </c>
      <c r="O878">
        <v>-0.68697410358603195</v>
      </c>
      <c r="P878">
        <v>-1.8635181872214199</v>
      </c>
      <c r="Q878">
        <v>0.45762711864406702</v>
      </c>
      <c r="R878">
        <v>0.23728813559322001</v>
      </c>
      <c r="S878">
        <f t="shared" si="13"/>
        <v>2.8392872756392421E-3</v>
      </c>
    </row>
    <row r="879" spans="1:19" x14ac:dyDescent="0.2">
      <c r="A879" t="s">
        <v>1745</v>
      </c>
      <c r="B879" t="s">
        <v>1746</v>
      </c>
      <c r="C879">
        <v>134</v>
      </c>
      <c r="D879">
        <v>109</v>
      </c>
      <c r="E879">
        <v>82</v>
      </c>
      <c r="F879">
        <v>11</v>
      </c>
      <c r="G879">
        <v>-9.4200681286555499E-3</v>
      </c>
      <c r="H879">
        <v>-0.70754895575949395</v>
      </c>
      <c r="I879">
        <v>-1.9699092861685801</v>
      </c>
      <c r="J879">
        <v>224</v>
      </c>
      <c r="K879">
        <v>234</v>
      </c>
      <c r="L879">
        <v>122</v>
      </c>
      <c r="M879">
        <v>18</v>
      </c>
      <c r="N879">
        <v>9.6195942497701803E-2</v>
      </c>
      <c r="O879">
        <v>-0.85597696480380503</v>
      </c>
      <c r="P879">
        <v>-2.1052011818227498</v>
      </c>
      <c r="Q879">
        <v>0.50847457627118597</v>
      </c>
      <c r="R879">
        <v>0.338983050847457</v>
      </c>
      <c r="S879">
        <f t="shared" si="13"/>
        <v>-0.13119607129714175</v>
      </c>
    </row>
    <row r="880" spans="1:19" x14ac:dyDescent="0.2">
      <c r="A880" t="s">
        <v>1747</v>
      </c>
      <c r="B880" t="s">
        <v>1748</v>
      </c>
      <c r="C880">
        <v>131</v>
      </c>
      <c r="D880">
        <v>92</v>
      </c>
      <c r="E880">
        <v>122</v>
      </c>
      <c r="F880">
        <v>15</v>
      </c>
      <c r="G880">
        <v>-7.3225236014680395E-2</v>
      </c>
      <c r="H880">
        <v>-0.525169474759419</v>
      </c>
      <c r="I880">
        <v>-1.8253772095620799</v>
      </c>
      <c r="J880">
        <v>332</v>
      </c>
      <c r="K880">
        <v>282</v>
      </c>
      <c r="L880">
        <v>182</v>
      </c>
      <c r="M880">
        <v>26</v>
      </c>
      <c r="N880">
        <v>6.3391280370466698E-3</v>
      </c>
      <c r="O880">
        <v>-0.85315547286335103</v>
      </c>
      <c r="P880">
        <v>-2.1163904043251098</v>
      </c>
      <c r="Q880">
        <v>0.61016949152542299</v>
      </c>
      <c r="R880">
        <v>0.23728813559322001</v>
      </c>
      <c r="S880">
        <f t="shared" si="13"/>
        <v>-9.250835169726053E-2</v>
      </c>
    </row>
    <row r="881" spans="1:19" x14ac:dyDescent="0.2">
      <c r="A881" t="s">
        <v>1749</v>
      </c>
      <c r="B881" t="s">
        <v>1750</v>
      </c>
      <c r="C881">
        <v>240</v>
      </c>
      <c r="D881">
        <v>325</v>
      </c>
      <c r="E881">
        <v>273</v>
      </c>
      <c r="F881">
        <v>39</v>
      </c>
      <c r="G881">
        <v>0.21193035156279599</v>
      </c>
      <c r="H881">
        <v>-0.43830660444925301</v>
      </c>
      <c r="I881">
        <v>-1.6733438076470999</v>
      </c>
      <c r="J881">
        <v>508</v>
      </c>
      <c r="K881">
        <v>714</v>
      </c>
      <c r="L881">
        <v>409</v>
      </c>
      <c r="M881">
        <v>94</v>
      </c>
      <c r="N881">
        <v>0.22506260291397601</v>
      </c>
      <c r="O881">
        <v>-0.686229181420967</v>
      </c>
      <c r="P881">
        <v>-1.7429615272761101</v>
      </c>
      <c r="Q881">
        <v>0.50847457627118597</v>
      </c>
      <c r="R881">
        <v>0.28813559322033899</v>
      </c>
      <c r="S881">
        <f t="shared" si="13"/>
        <v>5.122168055201165E-2</v>
      </c>
    </row>
    <row r="882" spans="1:19" x14ac:dyDescent="0.2">
      <c r="A882" t="s">
        <v>1751</v>
      </c>
      <c r="B882" t="s">
        <v>1752</v>
      </c>
      <c r="C882">
        <v>53</v>
      </c>
      <c r="D882">
        <v>46</v>
      </c>
      <c r="E882">
        <v>36</v>
      </c>
      <c r="F882">
        <v>7</v>
      </c>
      <c r="G882">
        <v>1.8740194376313399E-2</v>
      </c>
      <c r="H882">
        <v>-0.66223137861190495</v>
      </c>
      <c r="I882">
        <v>-1.76337500254853</v>
      </c>
      <c r="J882">
        <v>101</v>
      </c>
      <c r="K882">
        <v>71</v>
      </c>
      <c r="L882">
        <v>55</v>
      </c>
      <c r="M882">
        <v>6</v>
      </c>
      <c r="N882">
        <v>-7.5834921641845507E-2</v>
      </c>
      <c r="O882">
        <v>-0.85604746143278898</v>
      </c>
      <c r="P882">
        <v>-2.2363957919908901</v>
      </c>
      <c r="Q882">
        <v>0.49152542372881303</v>
      </c>
      <c r="R882">
        <v>0.322033898305084</v>
      </c>
      <c r="S882">
        <f t="shared" si="13"/>
        <v>-0.10672742319500429</v>
      </c>
    </row>
    <row r="883" spans="1:19" x14ac:dyDescent="0.2">
      <c r="A883" t="s">
        <v>1753</v>
      </c>
      <c r="B883" t="s">
        <v>1754</v>
      </c>
      <c r="C883">
        <v>136</v>
      </c>
      <c r="D883">
        <v>112</v>
      </c>
      <c r="E883">
        <v>142</v>
      </c>
      <c r="F883">
        <v>8</v>
      </c>
      <c r="G883">
        <v>-4.0626534045074903E-3</v>
      </c>
      <c r="H883">
        <v>-0.47550857376556399</v>
      </c>
      <c r="I883">
        <v>-2.1146460943402698</v>
      </c>
      <c r="J883">
        <v>333</v>
      </c>
      <c r="K883">
        <v>282</v>
      </c>
      <c r="L883">
        <v>202</v>
      </c>
      <c r="M883">
        <v>25</v>
      </c>
      <c r="N883">
        <v>5.0329782347630402E-3</v>
      </c>
      <c r="O883">
        <v>-0.80918164120408598</v>
      </c>
      <c r="P883">
        <v>-2.13472989342617</v>
      </c>
      <c r="Q883">
        <v>0.40677966101694901</v>
      </c>
      <c r="R883">
        <v>0.22033898305084701</v>
      </c>
      <c r="S883">
        <f t="shared" si="13"/>
        <v>-0.18083421390209478</v>
      </c>
    </row>
    <row r="884" spans="1:19" x14ac:dyDescent="0.2">
      <c r="A884" t="s">
        <v>1755</v>
      </c>
      <c r="B884" t="s">
        <v>1756</v>
      </c>
      <c r="C884">
        <v>47</v>
      </c>
      <c r="D884">
        <v>44</v>
      </c>
      <c r="E884">
        <v>60</v>
      </c>
      <c r="F884">
        <v>1</v>
      </c>
      <c r="G884">
        <v>5.16130508459983E-2</v>
      </c>
      <c r="H884">
        <v>-0.38820461733047701</v>
      </c>
      <c r="I884">
        <v>-2.5562950308977102</v>
      </c>
      <c r="J884">
        <v>27</v>
      </c>
      <c r="K884">
        <v>93</v>
      </c>
      <c r="L884">
        <v>43</v>
      </c>
      <c r="M884">
        <v>7</v>
      </c>
      <c r="N884">
        <v>0.61434728781666903</v>
      </c>
      <c r="O884">
        <v>-0.38998408572379101</v>
      </c>
      <c r="P884">
        <v>-1.59649139273662</v>
      </c>
      <c r="Q884">
        <v>0.40677966101694901</v>
      </c>
      <c r="R884">
        <v>0.23728813559322001</v>
      </c>
      <c r="S884">
        <f t="shared" si="13"/>
        <v>-0.16422844099842404</v>
      </c>
    </row>
    <row r="885" spans="1:19" x14ac:dyDescent="0.2">
      <c r="A885" t="s">
        <v>1757</v>
      </c>
      <c r="B885" t="s">
        <v>1758</v>
      </c>
      <c r="C885">
        <v>106</v>
      </c>
      <c r="D885">
        <v>266</v>
      </c>
      <c r="E885">
        <v>132</v>
      </c>
      <c r="F885">
        <v>13</v>
      </c>
      <c r="G885">
        <v>0.47983400366182499</v>
      </c>
      <c r="H885">
        <v>-0.398989943837324</v>
      </c>
      <c r="I885">
        <v>-1.7955596859199301</v>
      </c>
      <c r="J885">
        <v>294</v>
      </c>
      <c r="K885">
        <v>301</v>
      </c>
      <c r="L885">
        <v>178</v>
      </c>
      <c r="M885">
        <v>39</v>
      </c>
      <c r="N885">
        <v>8.7447268603407902E-2</v>
      </c>
      <c r="O885">
        <v>-0.810016105247653</v>
      </c>
      <c r="P885">
        <v>-1.8875083919775499</v>
      </c>
      <c r="Q885">
        <v>0.44067796610169402</v>
      </c>
      <c r="R885">
        <v>0.27118644067796599</v>
      </c>
      <c r="S885">
        <f t="shared" si="13"/>
        <v>-2.2687275317460079E-2</v>
      </c>
    </row>
    <row r="886" spans="1:19" x14ac:dyDescent="0.2">
      <c r="A886" t="s">
        <v>1759</v>
      </c>
      <c r="B886" t="s">
        <v>1760</v>
      </c>
      <c r="C886">
        <v>267</v>
      </c>
      <c r="D886">
        <v>245</v>
      </c>
      <c r="E886">
        <v>246</v>
      </c>
      <c r="F886">
        <v>51</v>
      </c>
      <c r="G886">
        <v>4.2913055295485697E-2</v>
      </c>
      <c r="H886">
        <v>-0.52983416403959904</v>
      </c>
      <c r="I886">
        <v>-1.60313825822863</v>
      </c>
      <c r="J886">
        <v>520</v>
      </c>
      <c r="K886">
        <v>555</v>
      </c>
      <c r="L886">
        <v>391</v>
      </c>
      <c r="M886">
        <v>76</v>
      </c>
      <c r="N886">
        <v>0.10551774290959801</v>
      </c>
      <c r="O886">
        <v>-0.71591536338332196</v>
      </c>
      <c r="P886">
        <v>-1.8454154199459001</v>
      </c>
      <c r="Q886">
        <v>0.49152542372881303</v>
      </c>
      <c r="R886">
        <v>0.27118644067796599</v>
      </c>
      <c r="S886">
        <f t="shared" si="13"/>
        <v>4.4063054968580151E-2</v>
      </c>
    </row>
    <row r="887" spans="1:19" x14ac:dyDescent="0.2">
      <c r="A887" t="s">
        <v>1761</v>
      </c>
      <c r="B887" t="s">
        <v>1762</v>
      </c>
      <c r="C887">
        <v>133</v>
      </c>
      <c r="D887">
        <v>93</v>
      </c>
      <c r="E887">
        <v>61</v>
      </c>
      <c r="F887">
        <v>10</v>
      </c>
      <c r="G887">
        <v>-7.5110460117622194E-2</v>
      </c>
      <c r="H887">
        <v>-0.83277981573472204</v>
      </c>
      <c r="I887">
        <v>-2.0080488139290802</v>
      </c>
      <c r="J887">
        <v>284</v>
      </c>
      <c r="K887">
        <v>244</v>
      </c>
      <c r="L887">
        <v>128</v>
      </c>
      <c r="M887">
        <v>16</v>
      </c>
      <c r="N887">
        <v>1.1299589713413501E-2</v>
      </c>
      <c r="O887">
        <v>-0.93819714754355898</v>
      </c>
      <c r="P887">
        <v>-2.2594240259829999</v>
      </c>
      <c r="Q887">
        <v>0.40677966101694901</v>
      </c>
      <c r="R887">
        <v>0.20338983050847401</v>
      </c>
      <c r="S887">
        <f t="shared" si="13"/>
        <v>-0.18344696849147674</v>
      </c>
    </row>
    <row r="888" spans="1:19" x14ac:dyDescent="0.2">
      <c r="A888" t="s">
        <v>1763</v>
      </c>
      <c r="B888" t="s">
        <v>1764</v>
      </c>
      <c r="C888">
        <v>46</v>
      </c>
      <c r="D888">
        <v>76</v>
      </c>
      <c r="E888">
        <v>42</v>
      </c>
      <c r="F888">
        <v>7</v>
      </c>
      <c r="G888">
        <v>0.29831399289474497</v>
      </c>
      <c r="H888">
        <v>-0.53376655106207704</v>
      </c>
      <c r="I888">
        <v>-1.70185696462931</v>
      </c>
      <c r="J888">
        <v>220</v>
      </c>
      <c r="K888">
        <v>162</v>
      </c>
      <c r="L888">
        <v>91</v>
      </c>
      <c r="M888">
        <v>7</v>
      </c>
      <c r="N888">
        <v>-5.5679562857853401E-2</v>
      </c>
      <c r="O888">
        <v>-0.97547006564550298</v>
      </c>
      <c r="P888">
        <v>-2.5075503093998401</v>
      </c>
      <c r="Q888">
        <v>0.49152542372881303</v>
      </c>
      <c r="R888">
        <v>0.25423728813559299</v>
      </c>
      <c r="S888">
        <f t="shared" si="13"/>
        <v>-0.16151604262369659</v>
      </c>
    </row>
    <row r="889" spans="1:19" x14ac:dyDescent="0.2">
      <c r="A889" t="s">
        <v>1765</v>
      </c>
      <c r="B889" t="s">
        <v>1766</v>
      </c>
      <c r="C889">
        <v>158</v>
      </c>
      <c r="D889">
        <v>191</v>
      </c>
      <c r="E889">
        <v>206</v>
      </c>
      <c r="F889">
        <v>9</v>
      </c>
      <c r="G889">
        <v>0.16263451258883299</v>
      </c>
      <c r="H889">
        <v>-0.37904787636367199</v>
      </c>
      <c r="I889">
        <v>-2.1286117504770901</v>
      </c>
      <c r="J889">
        <v>341</v>
      </c>
      <c r="K889">
        <v>446</v>
      </c>
      <c r="L889">
        <v>194</v>
      </c>
      <c r="M889">
        <v>30</v>
      </c>
      <c r="N889">
        <v>0.19380858314136501</v>
      </c>
      <c r="O889">
        <v>-0.837041426206662</v>
      </c>
      <c r="P889">
        <v>-2.0658587928647201</v>
      </c>
      <c r="Q889">
        <v>0.45762711864406702</v>
      </c>
      <c r="R889">
        <v>0.25423728813559299</v>
      </c>
      <c r="S889">
        <f t="shared" si="13"/>
        <v>-0.16643978383566865</v>
      </c>
    </row>
    <row r="890" spans="1:19" x14ac:dyDescent="0.2">
      <c r="A890" t="s">
        <v>1767</v>
      </c>
      <c r="B890" t="s">
        <v>1768</v>
      </c>
      <c r="C890">
        <v>218</v>
      </c>
      <c r="D890">
        <v>188</v>
      </c>
      <c r="E890">
        <v>130</v>
      </c>
      <c r="F890">
        <v>18</v>
      </c>
      <c r="G890">
        <v>1.5959587954603501E-2</v>
      </c>
      <c r="H890">
        <v>-0.71877115107617096</v>
      </c>
      <c r="I890">
        <v>-1.9673811614632899</v>
      </c>
      <c r="J890">
        <v>429</v>
      </c>
      <c r="K890">
        <v>451</v>
      </c>
      <c r="L890">
        <v>274</v>
      </c>
      <c r="M890">
        <v>37</v>
      </c>
      <c r="N890">
        <v>9.8947353114958003E-2</v>
      </c>
      <c r="O890">
        <v>-0.78679550650872598</v>
      </c>
      <c r="P890">
        <v>-2.0744812367096199</v>
      </c>
      <c r="Q890">
        <v>0.62711864406779605</v>
      </c>
      <c r="R890">
        <v>0.22033898305084701</v>
      </c>
      <c r="S890">
        <f t="shared" si="13"/>
        <v>-0.1222499188787563</v>
      </c>
    </row>
    <row r="891" spans="1:19" x14ac:dyDescent="0.2">
      <c r="A891" t="s">
        <v>1769</v>
      </c>
      <c r="B891" t="s">
        <v>1770</v>
      </c>
      <c r="C891">
        <v>118</v>
      </c>
      <c r="D891">
        <v>140</v>
      </c>
      <c r="E891">
        <v>116</v>
      </c>
      <c r="F891">
        <v>5</v>
      </c>
      <c r="G891">
        <v>0.154504260667641</v>
      </c>
      <c r="H891">
        <v>-0.50168202785760996</v>
      </c>
      <c r="I891">
        <v>-2.2571091759320998</v>
      </c>
      <c r="J891">
        <v>261</v>
      </c>
      <c r="K891">
        <v>268</v>
      </c>
      <c r="L891">
        <v>131</v>
      </c>
      <c r="M891">
        <v>41</v>
      </c>
      <c r="N891">
        <v>8.8722390112229599E-2</v>
      </c>
      <c r="O891">
        <v>-0.89145798882690697</v>
      </c>
      <c r="P891">
        <v>-1.8140823192104301</v>
      </c>
      <c r="Q891">
        <v>0.47457627118644002</v>
      </c>
      <c r="R891">
        <v>0.23728813559322001</v>
      </c>
      <c r="S891">
        <f t="shared" si="13"/>
        <v>-0.13615021883137002</v>
      </c>
    </row>
    <row r="892" spans="1:19" x14ac:dyDescent="0.2">
      <c r="A892" t="s">
        <v>1771</v>
      </c>
      <c r="B892" t="s">
        <v>1772</v>
      </c>
      <c r="C892">
        <v>148</v>
      </c>
      <c r="D892">
        <v>197</v>
      </c>
      <c r="E892">
        <v>175</v>
      </c>
      <c r="F892">
        <v>20</v>
      </c>
      <c r="G892">
        <v>0.204462743062163</v>
      </c>
      <c r="H892">
        <v>-0.42148167648706603</v>
      </c>
      <c r="I892">
        <v>-1.75342889269297</v>
      </c>
      <c r="J892">
        <v>233</v>
      </c>
      <c r="K892">
        <v>383</v>
      </c>
      <c r="L892">
        <v>254</v>
      </c>
      <c r="M892">
        <v>36</v>
      </c>
      <c r="N892">
        <v>0.29307095636432501</v>
      </c>
      <c r="O892">
        <v>-0.55461098155047095</v>
      </c>
      <c r="P892">
        <v>-1.8212790888506201</v>
      </c>
      <c r="Q892">
        <v>0.42372881355932202</v>
      </c>
      <c r="R892">
        <v>0.22033898305084701</v>
      </c>
      <c r="S892">
        <f t="shared" si="13"/>
        <v>7.1778027136150382E-3</v>
      </c>
    </row>
    <row r="893" spans="1:19" x14ac:dyDescent="0.2">
      <c r="A893" t="s">
        <v>1773</v>
      </c>
      <c r="B893" t="s">
        <v>1774</v>
      </c>
      <c r="C893">
        <v>249</v>
      </c>
      <c r="D893">
        <v>202</v>
      </c>
      <c r="E893">
        <v>145</v>
      </c>
      <c r="F893">
        <v>11</v>
      </c>
      <c r="G893">
        <v>-1.0589745353584E-2</v>
      </c>
      <c r="H893">
        <v>-0.72908935463916502</v>
      </c>
      <c r="I893">
        <v>-2.2390038348995098</v>
      </c>
      <c r="J893">
        <v>329</v>
      </c>
      <c r="K893">
        <v>387</v>
      </c>
      <c r="L893">
        <v>174</v>
      </c>
      <c r="M893">
        <v>38</v>
      </c>
      <c r="N893">
        <v>0.14774317049065799</v>
      </c>
      <c r="O893">
        <v>-0.86873542681176497</v>
      </c>
      <c r="P893">
        <v>-1.9476379699250499</v>
      </c>
      <c r="Q893">
        <v>0.83050847457627097</v>
      </c>
      <c r="R893">
        <v>0.338983050847457</v>
      </c>
      <c r="S893">
        <f t="shared" si="13"/>
        <v>-0.16665289229653601</v>
      </c>
    </row>
    <row r="894" spans="1:19" x14ac:dyDescent="0.2">
      <c r="A894" t="s">
        <v>1775</v>
      </c>
      <c r="B894" t="s">
        <v>1776</v>
      </c>
      <c r="C894">
        <v>154</v>
      </c>
      <c r="D894">
        <v>235</v>
      </c>
      <c r="E894">
        <v>108</v>
      </c>
      <c r="F894">
        <v>37</v>
      </c>
      <c r="G894">
        <v>0.26380537373080098</v>
      </c>
      <c r="H894">
        <v>-0.64835497512791695</v>
      </c>
      <c r="I894">
        <v>-1.5035161697314601</v>
      </c>
      <c r="J894">
        <v>314</v>
      </c>
      <c r="K894">
        <v>430</v>
      </c>
      <c r="L894">
        <v>184</v>
      </c>
      <c r="M894">
        <v>31</v>
      </c>
      <c r="N894">
        <v>0.213766910928093</v>
      </c>
      <c r="O894">
        <v>-0.82420060220806801</v>
      </c>
      <c r="P894">
        <v>-2.01579362283083</v>
      </c>
      <c r="Q894">
        <v>0.77966101694915202</v>
      </c>
      <c r="R894">
        <v>0.305084745762711</v>
      </c>
      <c r="S894">
        <f t="shared" si="13"/>
        <v>2.7219028637079264E-2</v>
      </c>
    </row>
    <row r="895" spans="1:19" x14ac:dyDescent="0.2">
      <c r="A895" t="s">
        <v>1777</v>
      </c>
      <c r="B895" t="s">
        <v>1778</v>
      </c>
      <c r="C895">
        <v>130</v>
      </c>
      <c r="D895">
        <v>154</v>
      </c>
      <c r="E895">
        <v>82</v>
      </c>
      <c r="F895">
        <v>27</v>
      </c>
      <c r="G895">
        <v>0.15383560082515399</v>
      </c>
      <c r="H895">
        <v>-0.69438750970152296</v>
      </c>
      <c r="I895">
        <v>-1.56677676110984</v>
      </c>
      <c r="J895">
        <v>288</v>
      </c>
      <c r="K895">
        <v>338</v>
      </c>
      <c r="L895">
        <v>173</v>
      </c>
      <c r="M895">
        <v>114</v>
      </c>
      <c r="N895">
        <v>0.14675231594014501</v>
      </c>
      <c r="O895">
        <v>-0.813435161774825</v>
      </c>
      <c r="P895">
        <v>-1.4127133050146501</v>
      </c>
      <c r="Q895">
        <v>0.81355932203389802</v>
      </c>
      <c r="R895">
        <v>0.322033898305084</v>
      </c>
      <c r="S895">
        <f t="shared" si="13"/>
        <v>0.17028985065714275</v>
      </c>
    </row>
    <row r="896" spans="1:19" x14ac:dyDescent="0.2">
      <c r="A896" t="s">
        <v>1779</v>
      </c>
      <c r="B896" t="s">
        <v>1780</v>
      </c>
      <c r="C896">
        <v>54</v>
      </c>
      <c r="D896">
        <v>48</v>
      </c>
      <c r="E896">
        <v>91</v>
      </c>
      <c r="F896">
        <v>4</v>
      </c>
      <c r="G896">
        <v>2.9105709848147102E-2</v>
      </c>
      <c r="H896">
        <v>-0.26761037728027798</v>
      </c>
      <c r="I896">
        <v>-2.0145309414570001</v>
      </c>
      <c r="J896">
        <v>72</v>
      </c>
      <c r="K896">
        <v>56</v>
      </c>
      <c r="L896">
        <v>44</v>
      </c>
      <c r="M896">
        <v>14</v>
      </c>
      <c r="N896">
        <v>-3.19163660033462E-2</v>
      </c>
      <c r="O896">
        <v>-0.80596859708947099</v>
      </c>
      <c r="P896">
        <v>-1.7214301293449199</v>
      </c>
      <c r="Q896">
        <v>0.81355932203389802</v>
      </c>
      <c r="R896">
        <v>0.338983050847457</v>
      </c>
      <c r="S896">
        <f t="shared" si="13"/>
        <v>-4.1411733001758808E-2</v>
      </c>
    </row>
    <row r="897" spans="1:19" x14ac:dyDescent="0.2">
      <c r="A897" t="s">
        <v>1781</v>
      </c>
      <c r="B897" t="s">
        <v>1782</v>
      </c>
      <c r="C897">
        <v>126</v>
      </c>
      <c r="D897">
        <v>206</v>
      </c>
      <c r="E897">
        <v>83</v>
      </c>
      <c r="F897">
        <v>9</v>
      </c>
      <c r="G897">
        <v>0.29375490754711803</v>
      </c>
      <c r="H897">
        <v>-0.67555046251989204</v>
      </c>
      <c r="I897">
        <v>-2.0303252086402299</v>
      </c>
      <c r="J897">
        <v>286</v>
      </c>
      <c r="K897">
        <v>473</v>
      </c>
      <c r="L897">
        <v>167</v>
      </c>
      <c r="M897">
        <v>44</v>
      </c>
      <c r="N897">
        <v>0.29572321103048999</v>
      </c>
      <c r="O897">
        <v>-0.82573833912585004</v>
      </c>
      <c r="P897">
        <v>-1.8231390252347399</v>
      </c>
      <c r="Q897">
        <v>0.76271186440677896</v>
      </c>
      <c r="R897">
        <v>0.322033898305084</v>
      </c>
      <c r="S897">
        <f t="shared" si="13"/>
        <v>-7.3172004863431728E-2</v>
      </c>
    </row>
    <row r="898" spans="1:19" x14ac:dyDescent="0.2">
      <c r="A898" t="s">
        <v>1783</v>
      </c>
      <c r="B898" t="s">
        <v>1784</v>
      </c>
      <c r="C898">
        <v>298</v>
      </c>
      <c r="D898">
        <v>405</v>
      </c>
      <c r="E898">
        <v>235</v>
      </c>
      <c r="F898">
        <v>50</v>
      </c>
      <c r="G898">
        <v>0.21349699143394099</v>
      </c>
      <c r="H898">
        <v>-0.59740641158292196</v>
      </c>
      <c r="I898">
        <v>-1.65944343270223</v>
      </c>
      <c r="J898">
        <v>514</v>
      </c>
      <c r="K898">
        <v>793</v>
      </c>
      <c r="L898">
        <v>371</v>
      </c>
      <c r="M898">
        <v>74</v>
      </c>
      <c r="N898">
        <v>0.26553817174404898</v>
      </c>
      <c r="O898">
        <v>-0.73367798652462002</v>
      </c>
      <c r="P898">
        <v>-1.8519570678561901</v>
      </c>
      <c r="Q898">
        <v>0.86440677966101698</v>
      </c>
      <c r="R898">
        <v>0.338983050847457</v>
      </c>
      <c r="S898">
        <f t="shared" si="13"/>
        <v>2.6075792622612108E-2</v>
      </c>
    </row>
    <row r="899" spans="1:19" x14ac:dyDescent="0.2">
      <c r="A899" t="s">
        <v>1785</v>
      </c>
      <c r="B899" t="s">
        <v>1786</v>
      </c>
      <c r="C899">
        <v>92</v>
      </c>
      <c r="D899">
        <v>87</v>
      </c>
      <c r="E899">
        <v>74</v>
      </c>
      <c r="F899">
        <v>13</v>
      </c>
      <c r="G899">
        <v>5.59896575685917E-2</v>
      </c>
      <c r="H899">
        <v>-0.58881411739298195</v>
      </c>
      <c r="I899">
        <v>-1.7340416480007099</v>
      </c>
      <c r="J899">
        <v>119</v>
      </c>
      <c r="K899">
        <v>264</v>
      </c>
      <c r="L899">
        <v>114</v>
      </c>
      <c r="M899">
        <v>13</v>
      </c>
      <c r="N899">
        <v>0.42328506889902201</v>
      </c>
      <c r="O899">
        <v>-0.61073088720044799</v>
      </c>
      <c r="P899">
        <v>-1.9718292776775801</v>
      </c>
      <c r="Q899">
        <v>0.79661016949152497</v>
      </c>
      <c r="R899">
        <v>0.305084745762711</v>
      </c>
      <c r="S899">
        <f t="shared" ref="S899:S962" si="14">((I899+1.7338029)/1.7338029+(P899+1.8692731)/1.8692731)/2</f>
        <v>-2.7500952157795414E-2</v>
      </c>
    </row>
    <row r="900" spans="1:19" x14ac:dyDescent="0.2">
      <c r="A900" t="s">
        <v>1787</v>
      </c>
      <c r="B900" t="s">
        <v>1788</v>
      </c>
      <c r="C900">
        <v>91</v>
      </c>
      <c r="D900">
        <v>126</v>
      </c>
      <c r="E900">
        <v>67</v>
      </c>
      <c r="F900">
        <v>11</v>
      </c>
      <c r="G900">
        <v>0.22158738509199699</v>
      </c>
      <c r="H900">
        <v>-0.62722459939867004</v>
      </c>
      <c r="I900">
        <v>-1.80184588012486</v>
      </c>
      <c r="J900">
        <v>217</v>
      </c>
      <c r="K900">
        <v>309</v>
      </c>
      <c r="L900">
        <v>127</v>
      </c>
      <c r="M900">
        <v>23</v>
      </c>
      <c r="N900">
        <v>0.23072684899802601</v>
      </c>
      <c r="O900">
        <v>-0.82474479003696299</v>
      </c>
      <c r="P900">
        <v>-1.9849575664228201</v>
      </c>
      <c r="Q900">
        <v>0.61016949152542299</v>
      </c>
      <c r="R900">
        <v>0.322033898305084</v>
      </c>
      <c r="S900">
        <f t="shared" si="14"/>
        <v>-5.0566170771341554E-2</v>
      </c>
    </row>
    <row r="901" spans="1:19" x14ac:dyDescent="0.2">
      <c r="A901" t="s">
        <v>1789</v>
      </c>
      <c r="B901" t="s">
        <v>1790</v>
      </c>
      <c r="C901">
        <v>228</v>
      </c>
      <c r="D901">
        <v>254</v>
      </c>
      <c r="E901">
        <v>150</v>
      </c>
      <c r="F901">
        <v>18</v>
      </c>
      <c r="G901">
        <v>0.12715710191501201</v>
      </c>
      <c r="H901">
        <v>-0.67610159772317602</v>
      </c>
      <c r="I901">
        <v>-1.9868595148591399</v>
      </c>
      <c r="J901">
        <v>444</v>
      </c>
      <c r="K901">
        <v>420</v>
      </c>
      <c r="L901">
        <v>337</v>
      </c>
      <c r="M901">
        <v>57</v>
      </c>
      <c r="N901">
        <v>5.3094423705002398E-2</v>
      </c>
      <c r="O901">
        <v>-0.71184184638767101</v>
      </c>
      <c r="P901">
        <v>-1.90173378303402</v>
      </c>
      <c r="Q901">
        <v>0.77966101694915202</v>
      </c>
      <c r="R901">
        <v>0.322033898305084</v>
      </c>
      <c r="S901">
        <f t="shared" si="14"/>
        <v>-8.1660032725292347E-2</v>
      </c>
    </row>
    <row r="902" spans="1:19" x14ac:dyDescent="0.2">
      <c r="A902" t="s">
        <v>1791</v>
      </c>
      <c r="B902" t="s">
        <v>1792</v>
      </c>
      <c r="C902">
        <v>124</v>
      </c>
      <c r="D902">
        <v>173</v>
      </c>
      <c r="E902">
        <v>127</v>
      </c>
      <c r="F902">
        <v>21</v>
      </c>
      <c r="G902">
        <v>0.22488265026208801</v>
      </c>
      <c r="H902">
        <v>-0.48387597398468102</v>
      </c>
      <c r="I902">
        <v>-1.65539956339031</v>
      </c>
      <c r="J902">
        <v>282</v>
      </c>
      <c r="K902">
        <v>226</v>
      </c>
      <c r="L902">
        <v>180</v>
      </c>
      <c r="M902">
        <v>39</v>
      </c>
      <c r="N902">
        <v>-1.8912565750238398E-2</v>
      </c>
      <c r="O902">
        <v>-0.78706538036044504</v>
      </c>
      <c r="P902">
        <v>-1.8694101698847501</v>
      </c>
      <c r="Q902">
        <v>0.79661016949152497</v>
      </c>
      <c r="R902">
        <v>0.338983050847457</v>
      </c>
      <c r="S902">
        <f t="shared" si="14"/>
        <v>2.257355794918171E-2</v>
      </c>
    </row>
    <row r="903" spans="1:19" x14ac:dyDescent="0.2">
      <c r="A903" t="s">
        <v>1793</v>
      </c>
      <c r="B903" t="s">
        <v>1794</v>
      </c>
      <c r="C903">
        <v>87</v>
      </c>
      <c r="D903">
        <v>102</v>
      </c>
      <c r="E903">
        <v>31</v>
      </c>
      <c r="F903">
        <v>3</v>
      </c>
      <c r="G903">
        <v>0.14933915143882701</v>
      </c>
      <c r="H903">
        <v>-0.942415568562749</v>
      </c>
      <c r="I903">
        <v>-2.34659517086095</v>
      </c>
      <c r="J903">
        <v>127</v>
      </c>
      <c r="K903">
        <v>130</v>
      </c>
      <c r="L903">
        <v>86</v>
      </c>
      <c r="M903">
        <v>16</v>
      </c>
      <c r="N903">
        <v>8.7367734772601596E-2</v>
      </c>
      <c r="O903">
        <v>-0.76139404685677903</v>
      </c>
      <c r="P903">
        <v>-1.90990940689192</v>
      </c>
      <c r="Q903">
        <v>0.52542372881355903</v>
      </c>
      <c r="R903">
        <v>0.28813559322033899</v>
      </c>
      <c r="S903">
        <f t="shared" si="14"/>
        <v>-0.18758867519043237</v>
      </c>
    </row>
    <row r="904" spans="1:19" x14ac:dyDescent="0.2">
      <c r="A904" t="s">
        <v>1795</v>
      </c>
      <c r="B904" t="s">
        <v>1796</v>
      </c>
      <c r="C904">
        <v>194</v>
      </c>
      <c r="D904">
        <v>246</v>
      </c>
      <c r="E904">
        <v>185</v>
      </c>
      <c r="F904">
        <v>15</v>
      </c>
      <c r="G904">
        <v>0.18339160946868099</v>
      </c>
      <c r="H904">
        <v>-0.51488801130561501</v>
      </c>
      <c r="I904">
        <v>-1.99590764383654</v>
      </c>
      <c r="J904">
        <v>475</v>
      </c>
      <c r="K904">
        <v>532</v>
      </c>
      <c r="L904">
        <v>236</v>
      </c>
      <c r="M904">
        <v>59</v>
      </c>
      <c r="N904">
        <v>0.12644612609190301</v>
      </c>
      <c r="O904">
        <v>-0.89587038379914996</v>
      </c>
      <c r="P904">
        <v>-1.9160672665746099</v>
      </c>
      <c r="Q904">
        <v>0.50847457627118597</v>
      </c>
      <c r="R904">
        <v>0.35593220338983</v>
      </c>
      <c r="S904">
        <f t="shared" si="14"/>
        <v>-8.8103335611485714E-2</v>
      </c>
    </row>
    <row r="905" spans="1:19" x14ac:dyDescent="0.2">
      <c r="A905" t="s">
        <v>1797</v>
      </c>
      <c r="B905" t="s">
        <v>1798</v>
      </c>
      <c r="C905">
        <v>129</v>
      </c>
      <c r="D905">
        <v>147</v>
      </c>
      <c r="E905">
        <v>101</v>
      </c>
      <c r="F905">
        <v>16</v>
      </c>
      <c r="G905">
        <v>0.13698585674445499</v>
      </c>
      <c r="H905">
        <v>-0.60052634629501001</v>
      </c>
      <c r="I905">
        <v>-1.79066690060532</v>
      </c>
      <c r="J905">
        <v>225</v>
      </c>
      <c r="K905">
        <v>260</v>
      </c>
      <c r="L905">
        <v>139</v>
      </c>
      <c r="M905">
        <v>55</v>
      </c>
      <c r="N905">
        <v>0.14001893328117701</v>
      </c>
      <c r="O905">
        <v>-0.80125649500165697</v>
      </c>
      <c r="P905">
        <v>-1.6220454972090099</v>
      </c>
      <c r="Q905">
        <v>0.52542372881355903</v>
      </c>
      <c r="R905">
        <v>0.35593220338983</v>
      </c>
      <c r="S905">
        <f t="shared" si="14"/>
        <v>4.9730708037160981E-2</v>
      </c>
    </row>
    <row r="906" spans="1:19" x14ac:dyDescent="0.2">
      <c r="A906" t="s">
        <v>1799</v>
      </c>
      <c r="B906" t="s">
        <v>1800</v>
      </c>
      <c r="C906">
        <v>64</v>
      </c>
      <c r="D906">
        <v>33</v>
      </c>
      <c r="E906">
        <v>17</v>
      </c>
      <c r="F906">
        <v>19</v>
      </c>
      <c r="G906">
        <v>-0.207407801810471</v>
      </c>
      <c r="H906">
        <v>-1.06998906238401</v>
      </c>
      <c r="I906">
        <v>-1.41162354599305</v>
      </c>
      <c r="J906">
        <v>155</v>
      </c>
      <c r="K906">
        <v>206</v>
      </c>
      <c r="L906">
        <v>80</v>
      </c>
      <c r="M906">
        <v>17</v>
      </c>
      <c r="N906">
        <v>0.200763625620583</v>
      </c>
      <c r="O906">
        <v>-0.87933048832273797</v>
      </c>
      <c r="P906">
        <v>-1.9701084453839099</v>
      </c>
      <c r="Q906">
        <v>0.57627118644067798</v>
      </c>
      <c r="R906">
        <v>0.322033898305084</v>
      </c>
      <c r="S906">
        <f t="shared" si="14"/>
        <v>6.5939375437255018E-2</v>
      </c>
    </row>
    <row r="907" spans="1:19" x14ac:dyDescent="0.2">
      <c r="A907" t="s">
        <v>1801</v>
      </c>
      <c r="B907" t="s">
        <v>1802</v>
      </c>
      <c r="C907">
        <v>55</v>
      </c>
      <c r="D907">
        <v>42</v>
      </c>
      <c r="E907">
        <v>44</v>
      </c>
      <c r="F907">
        <v>7</v>
      </c>
      <c r="G907">
        <v>-3.6855166800814902E-2</v>
      </c>
      <c r="H907">
        <v>-0.59116802278645997</v>
      </c>
      <c r="I907">
        <v>-1.77946182244198</v>
      </c>
      <c r="J907">
        <v>86</v>
      </c>
      <c r="K907">
        <v>116</v>
      </c>
      <c r="L907">
        <v>65</v>
      </c>
      <c r="M907">
        <v>5</v>
      </c>
      <c r="N907">
        <v>0.20718764140507201</v>
      </c>
      <c r="O907">
        <v>-0.713673871745102</v>
      </c>
      <c r="P907">
        <v>-2.24575411549944</v>
      </c>
      <c r="Q907">
        <v>0.52542372881355903</v>
      </c>
      <c r="R907">
        <v>0.338983050847457</v>
      </c>
      <c r="S907">
        <f t="shared" si="14"/>
        <v>-0.11386979381269957</v>
      </c>
    </row>
    <row r="908" spans="1:19" x14ac:dyDescent="0.2">
      <c r="A908" t="s">
        <v>1803</v>
      </c>
      <c r="B908" t="s">
        <v>1804</v>
      </c>
      <c r="C908">
        <v>149</v>
      </c>
      <c r="D908">
        <v>169</v>
      </c>
      <c r="E908">
        <v>145</v>
      </c>
      <c r="F908">
        <v>10</v>
      </c>
      <c r="G908">
        <v>0.134958668496927</v>
      </c>
      <c r="H908">
        <v>-0.50607627595570204</v>
      </c>
      <c r="I908">
        <v>-2.0573834413742702</v>
      </c>
      <c r="J908">
        <v>215</v>
      </c>
      <c r="K908">
        <v>392</v>
      </c>
      <c r="L908">
        <v>201</v>
      </c>
      <c r="M908">
        <v>23</v>
      </c>
      <c r="N908">
        <v>0.33807571052657298</v>
      </c>
      <c r="O908">
        <v>-0.62133117963950601</v>
      </c>
      <c r="P908">
        <v>-1.9809362924899001</v>
      </c>
      <c r="Q908">
        <v>0.50847457627118597</v>
      </c>
      <c r="R908">
        <v>0.322033898305084</v>
      </c>
      <c r="S908">
        <f t="shared" si="14"/>
        <v>-0.12318334011539872</v>
      </c>
    </row>
    <row r="909" spans="1:19" x14ac:dyDescent="0.2">
      <c r="A909" t="s">
        <v>1805</v>
      </c>
      <c r="B909" t="s">
        <v>1806</v>
      </c>
      <c r="C909">
        <v>98</v>
      </c>
      <c r="D909">
        <v>89</v>
      </c>
      <c r="E909">
        <v>77</v>
      </c>
      <c r="F909">
        <v>3</v>
      </c>
      <c r="G909">
        <v>3.8422163247946298E-2</v>
      </c>
      <c r="H909">
        <v>-0.59899336029841599</v>
      </c>
      <c r="I909">
        <v>-2.39830199393483</v>
      </c>
      <c r="J909">
        <v>216</v>
      </c>
      <c r="K909">
        <v>169</v>
      </c>
      <c r="L909">
        <v>73</v>
      </c>
      <c r="M909">
        <v>18</v>
      </c>
      <c r="N909">
        <v>-2.9338943115535601E-2</v>
      </c>
      <c r="O909">
        <v>-1.06321966817486</v>
      </c>
      <c r="P909">
        <v>-2.0894069146395098</v>
      </c>
      <c r="Q909">
        <v>0.50847457627118597</v>
      </c>
      <c r="R909">
        <v>0.338983050847457</v>
      </c>
      <c r="S909">
        <f t="shared" si="14"/>
        <v>-0.25051271471182912</v>
      </c>
    </row>
    <row r="910" spans="1:19" x14ac:dyDescent="0.2">
      <c r="A910" t="s">
        <v>1807</v>
      </c>
      <c r="B910" t="s">
        <v>1808</v>
      </c>
      <c r="C910">
        <v>88</v>
      </c>
      <c r="D910">
        <v>99</v>
      </c>
      <c r="E910">
        <v>55</v>
      </c>
      <c r="F910">
        <v>8</v>
      </c>
      <c r="G910">
        <v>0.131410754742909</v>
      </c>
      <c r="H910">
        <v>-0.69837799243432797</v>
      </c>
      <c r="I910">
        <v>-1.92558985812022</v>
      </c>
      <c r="J910">
        <v>295</v>
      </c>
      <c r="K910">
        <v>230</v>
      </c>
      <c r="L910">
        <v>145</v>
      </c>
      <c r="M910">
        <v>39</v>
      </c>
      <c r="N910">
        <v>-3.0866076538848299E-2</v>
      </c>
      <c r="O910">
        <v>-0.90054279088757805</v>
      </c>
      <c r="P910">
        <v>-1.8889830775435501</v>
      </c>
      <c r="Q910">
        <v>0.61016949152542299</v>
      </c>
      <c r="R910">
        <v>0.22033898305084701</v>
      </c>
      <c r="S910">
        <f t="shared" si="14"/>
        <v>-6.0580274621098995E-2</v>
      </c>
    </row>
    <row r="911" spans="1:19" x14ac:dyDescent="0.2">
      <c r="A911" t="s">
        <v>1809</v>
      </c>
      <c r="B911" t="s">
        <v>1810</v>
      </c>
      <c r="C911">
        <v>197</v>
      </c>
      <c r="D911">
        <v>273</v>
      </c>
      <c r="E911">
        <v>147</v>
      </c>
      <c r="F911">
        <v>31</v>
      </c>
      <c r="G911">
        <v>0.22195465317469101</v>
      </c>
      <c r="H911">
        <v>-0.62140690119181996</v>
      </c>
      <c r="I911">
        <v>-1.68730170528931</v>
      </c>
      <c r="J911">
        <v>392</v>
      </c>
      <c r="K911">
        <v>601</v>
      </c>
      <c r="L911">
        <v>218</v>
      </c>
      <c r="M911">
        <v>69</v>
      </c>
      <c r="N911">
        <v>0.262816508404004</v>
      </c>
      <c r="O911">
        <v>-0.84691835056024201</v>
      </c>
      <c r="P911">
        <v>-1.7646626448750899</v>
      </c>
      <c r="Q911">
        <v>0.47457627118644002</v>
      </c>
      <c r="R911">
        <v>0.305084745762711</v>
      </c>
      <c r="S911">
        <f t="shared" si="14"/>
        <v>4.139176013213533E-2</v>
      </c>
    </row>
    <row r="912" spans="1:19" x14ac:dyDescent="0.2">
      <c r="A912" t="s">
        <v>1811</v>
      </c>
      <c r="B912" t="s">
        <v>1812</v>
      </c>
      <c r="C912">
        <v>200</v>
      </c>
      <c r="D912">
        <v>229</v>
      </c>
      <c r="E912">
        <v>159</v>
      </c>
      <c r="F912">
        <v>14</v>
      </c>
      <c r="G912">
        <v>0.13906371897143499</v>
      </c>
      <c r="H912">
        <v>-0.593890881121933</v>
      </c>
      <c r="I912">
        <v>-2.0390991329477401</v>
      </c>
      <c r="J912">
        <v>467</v>
      </c>
      <c r="K912">
        <v>455</v>
      </c>
      <c r="L912">
        <v>339</v>
      </c>
      <c r="M912">
        <v>33</v>
      </c>
      <c r="N912">
        <v>6.5922619512722005E-2</v>
      </c>
      <c r="O912">
        <v>-0.73120595950741996</v>
      </c>
      <c r="P912">
        <v>-2.1610286092801099</v>
      </c>
      <c r="Q912">
        <v>0.50847457627118597</v>
      </c>
      <c r="R912">
        <v>0.37288135593220301</v>
      </c>
      <c r="S912">
        <f t="shared" si="14"/>
        <v>-0.16608219986144074</v>
      </c>
    </row>
    <row r="913" spans="1:19" x14ac:dyDescent="0.2">
      <c r="A913" t="s">
        <v>1813</v>
      </c>
      <c r="B913" t="e">
        <f>-GGLIVTALYDYDAGVDDEDELSFPPGAIITEVEQINSWFWGTCAAGQKGLFPGNYVKLVRE</f>
        <v>#NAME?</v>
      </c>
      <c r="C913">
        <v>102</v>
      </c>
      <c r="D913">
        <v>161</v>
      </c>
      <c r="E913">
        <v>110</v>
      </c>
      <c r="F913">
        <v>5</v>
      </c>
      <c r="G913">
        <v>0.27848393656546</v>
      </c>
      <c r="H913">
        <v>-0.461465496382096</v>
      </c>
      <c r="I913">
        <v>-2.1938273403878901</v>
      </c>
      <c r="J913">
        <v>162</v>
      </c>
      <c r="K913">
        <v>227</v>
      </c>
      <c r="L913">
        <v>141</v>
      </c>
      <c r="M913">
        <v>53</v>
      </c>
      <c r="N913">
        <v>0.22373894607221301</v>
      </c>
      <c r="O913">
        <v>-0.65238467903164099</v>
      </c>
      <c r="P913">
        <v>-1.4954648135337301</v>
      </c>
      <c r="Q913">
        <v>0.62711864406779605</v>
      </c>
      <c r="R913">
        <v>0.305084745762711</v>
      </c>
      <c r="S913">
        <f t="shared" si="14"/>
        <v>-3.2675812236736212E-2</v>
      </c>
    </row>
    <row r="914" spans="1:19" x14ac:dyDescent="0.2">
      <c r="A914" t="s">
        <v>1814</v>
      </c>
      <c r="B914" t="s">
        <v>1815</v>
      </c>
      <c r="C914">
        <v>270</v>
      </c>
      <c r="D914">
        <v>321</v>
      </c>
      <c r="E914">
        <v>195</v>
      </c>
      <c r="F914">
        <v>40</v>
      </c>
      <c r="G914">
        <v>0.15539950054141299</v>
      </c>
      <c r="H914">
        <v>-0.63558716257487202</v>
      </c>
      <c r="I914">
        <v>-1.7135009457930199</v>
      </c>
      <c r="J914">
        <v>371</v>
      </c>
      <c r="K914">
        <v>508</v>
      </c>
      <c r="L914">
        <v>330</v>
      </c>
      <c r="M914">
        <v>40</v>
      </c>
      <c r="N914">
        <v>0.21371790609059499</v>
      </c>
      <c r="O914">
        <v>-0.64294874688154802</v>
      </c>
      <c r="P914">
        <v>-1.97753958687897</v>
      </c>
      <c r="Q914">
        <v>0.55932203389830504</v>
      </c>
      <c r="R914">
        <v>0.27118644067796599</v>
      </c>
      <c r="S914">
        <f t="shared" si="14"/>
        <v>-2.3104768696691837E-2</v>
      </c>
    </row>
    <row r="915" spans="1:19" x14ac:dyDescent="0.2">
      <c r="A915" t="s">
        <v>1816</v>
      </c>
      <c r="B915" t="s">
        <v>1817</v>
      </c>
      <c r="C915">
        <v>153</v>
      </c>
      <c r="D915">
        <v>161</v>
      </c>
      <c r="E915">
        <v>130</v>
      </c>
      <c r="F915">
        <v>6</v>
      </c>
      <c r="G915">
        <v>0.102392677509779</v>
      </c>
      <c r="H915">
        <v>-0.56500608828916499</v>
      </c>
      <c r="I915">
        <v>-2.2907373533959499</v>
      </c>
      <c r="J915">
        <v>293</v>
      </c>
      <c r="K915">
        <v>333</v>
      </c>
      <c r="L915">
        <v>255</v>
      </c>
      <c r="M915">
        <v>27</v>
      </c>
      <c r="N915">
        <v>0.132804716573932</v>
      </c>
      <c r="O915">
        <v>-0.652416217064544</v>
      </c>
      <c r="P915">
        <v>-2.04572952478701</v>
      </c>
      <c r="Q915">
        <v>0.55932203389830504</v>
      </c>
      <c r="R915">
        <v>0.27118644067796599</v>
      </c>
      <c r="S915">
        <f t="shared" si="14"/>
        <v>-0.20780986856116032</v>
      </c>
    </row>
    <row r="916" spans="1:19" x14ac:dyDescent="0.2">
      <c r="A916" t="s">
        <v>1818</v>
      </c>
      <c r="B916" t="s">
        <v>1819</v>
      </c>
      <c r="C916">
        <v>320</v>
      </c>
      <c r="D916">
        <v>280</v>
      </c>
      <c r="E916">
        <v>264</v>
      </c>
      <c r="F916">
        <v>24</v>
      </c>
      <c r="G916">
        <v>2.2266285317841601E-2</v>
      </c>
      <c r="H916">
        <v>-0.57780406122847805</v>
      </c>
      <c r="I916">
        <v>-2.0091359095702899</v>
      </c>
      <c r="J916">
        <v>594</v>
      </c>
      <c r="K916">
        <v>697</v>
      </c>
      <c r="L916">
        <v>383</v>
      </c>
      <c r="M916">
        <v>65</v>
      </c>
      <c r="N916">
        <v>0.14667443653853701</v>
      </c>
      <c r="O916">
        <v>-0.78267644815696102</v>
      </c>
      <c r="P916">
        <v>-1.9710987569302301</v>
      </c>
      <c r="Q916">
        <v>0.57627118644067798</v>
      </c>
      <c r="R916">
        <v>0.28813559322033899</v>
      </c>
      <c r="S916">
        <f t="shared" si="14"/>
        <v>-0.10663817220039215</v>
      </c>
    </row>
    <row r="917" spans="1:19" x14ac:dyDescent="0.2">
      <c r="A917" t="s">
        <v>1820</v>
      </c>
      <c r="B917" t="s">
        <v>1821</v>
      </c>
      <c r="C917">
        <v>125</v>
      </c>
      <c r="D917">
        <v>125</v>
      </c>
      <c r="E917">
        <v>53</v>
      </c>
      <c r="F917">
        <v>16</v>
      </c>
      <c r="G917">
        <v>8.0258232295528406E-2</v>
      </c>
      <c r="H917">
        <v>-0.86689215318567003</v>
      </c>
      <c r="I917">
        <v>-1.7769872033141301</v>
      </c>
      <c r="J917">
        <v>253</v>
      </c>
      <c r="K917">
        <v>317</v>
      </c>
      <c r="L917">
        <v>174</v>
      </c>
      <c r="M917">
        <v>38</v>
      </c>
      <c r="N917">
        <v>0.17516684446365499</v>
      </c>
      <c r="O917">
        <v>-0.75466005003760805</v>
      </c>
      <c r="P917">
        <v>-1.8335625931509001</v>
      </c>
      <c r="Q917">
        <v>0.57627118644067798</v>
      </c>
      <c r="R917">
        <v>0.305084745762711</v>
      </c>
      <c r="S917">
        <f t="shared" si="14"/>
        <v>-2.9016599581116048E-3</v>
      </c>
    </row>
    <row r="918" spans="1:19" x14ac:dyDescent="0.2">
      <c r="A918" t="s">
        <v>1822</v>
      </c>
      <c r="B918" t="s">
        <v>1823</v>
      </c>
      <c r="C918">
        <v>81</v>
      </c>
      <c r="D918">
        <v>77</v>
      </c>
      <c r="E918">
        <v>116</v>
      </c>
      <c r="F918">
        <v>7</v>
      </c>
      <c r="G918">
        <v>5.8263938589360499E-2</v>
      </c>
      <c r="H918">
        <v>-0.33828503943013399</v>
      </c>
      <c r="I918">
        <v>-1.9475841518263901</v>
      </c>
      <c r="J918">
        <v>311</v>
      </c>
      <c r="K918">
        <v>239</v>
      </c>
      <c r="L918">
        <v>226</v>
      </c>
      <c r="M918">
        <v>19</v>
      </c>
      <c r="N918">
        <v>-3.7134384656977999E-2</v>
      </c>
      <c r="O918">
        <v>-0.73074072702382697</v>
      </c>
      <c r="P918">
        <v>-2.2242324566659</v>
      </c>
      <c r="Q918">
        <v>0.59322033898305004</v>
      </c>
      <c r="R918">
        <v>0.27118644067796599</v>
      </c>
      <c r="S918">
        <f t="shared" si="14"/>
        <v>-0.15659679322303574</v>
      </c>
    </row>
    <row r="919" spans="1:19" x14ac:dyDescent="0.2">
      <c r="A919" t="s">
        <v>1824</v>
      </c>
      <c r="B919" t="s">
        <v>1825</v>
      </c>
      <c r="C919">
        <v>178</v>
      </c>
      <c r="D919">
        <v>172</v>
      </c>
      <c r="E919">
        <v>129</v>
      </c>
      <c r="F919">
        <v>14</v>
      </c>
      <c r="G919">
        <v>6.5366676894183295E-2</v>
      </c>
      <c r="H919">
        <v>-0.63408830178804798</v>
      </c>
      <c r="I919">
        <v>-1.9884891395926501</v>
      </c>
      <c r="J919">
        <v>271</v>
      </c>
      <c r="K919">
        <v>311</v>
      </c>
      <c r="L919">
        <v>182</v>
      </c>
      <c r="M919">
        <v>15</v>
      </c>
      <c r="N919">
        <v>0.13701920157415301</v>
      </c>
      <c r="O919">
        <v>-0.76498668003372094</v>
      </c>
      <c r="P919">
        <v>-2.26710370041061</v>
      </c>
      <c r="Q919">
        <v>0.59322033898305004</v>
      </c>
      <c r="R919">
        <v>0.25423728813559299</v>
      </c>
      <c r="S919">
        <f t="shared" si="14"/>
        <v>-0.17986047020510185</v>
      </c>
    </row>
    <row r="920" spans="1:19" x14ac:dyDescent="0.2">
      <c r="A920" t="s">
        <v>1826</v>
      </c>
      <c r="B920" t="s">
        <v>1827</v>
      </c>
      <c r="C920">
        <v>281</v>
      </c>
      <c r="D920">
        <v>283</v>
      </c>
      <c r="E920">
        <v>295</v>
      </c>
      <c r="F920">
        <v>18</v>
      </c>
      <c r="G920">
        <v>8.3338347914738695E-2</v>
      </c>
      <c r="H920">
        <v>-0.47314231370532001</v>
      </c>
      <c r="I920">
        <v>-2.07763098776377</v>
      </c>
      <c r="J920">
        <v>519</v>
      </c>
      <c r="K920">
        <v>648</v>
      </c>
      <c r="L920">
        <v>437</v>
      </c>
      <c r="M920">
        <v>76</v>
      </c>
      <c r="N920">
        <v>0.17363575144385701</v>
      </c>
      <c r="O920">
        <v>-0.66677469802242595</v>
      </c>
      <c r="P920">
        <v>-1.8445794341595501</v>
      </c>
      <c r="Q920">
        <v>0.57627118644067798</v>
      </c>
      <c r="R920">
        <v>0.23728813559322001</v>
      </c>
      <c r="S920">
        <f t="shared" si="14"/>
        <v>-9.2549165895159949E-2</v>
      </c>
    </row>
    <row r="921" spans="1:19" x14ac:dyDescent="0.2">
      <c r="A921" t="s">
        <v>1828</v>
      </c>
      <c r="B921" t="s">
        <v>1829</v>
      </c>
      <c r="C921">
        <v>189</v>
      </c>
      <c r="D921">
        <v>194</v>
      </c>
      <c r="E921">
        <v>150</v>
      </c>
      <c r="F921">
        <v>17</v>
      </c>
      <c r="G921">
        <v>9.1598158052510301E-2</v>
      </c>
      <c r="H921">
        <v>-0.594628554895966</v>
      </c>
      <c r="I921">
        <v>-1.9302100557569599</v>
      </c>
      <c r="J921">
        <v>320</v>
      </c>
      <c r="K921">
        <v>295</v>
      </c>
      <c r="L921">
        <v>190</v>
      </c>
      <c r="M921">
        <v>65</v>
      </c>
      <c r="N921">
        <v>4.1900141079978803E-2</v>
      </c>
      <c r="O921">
        <v>-0.81848515451146697</v>
      </c>
      <c r="P921">
        <v>-1.7024622902689399</v>
      </c>
      <c r="Q921">
        <v>0.59322033898305004</v>
      </c>
      <c r="R921">
        <v>0.28813559322033899</v>
      </c>
      <c r="S921">
        <f t="shared" si="14"/>
        <v>-1.2021401174470037E-2</v>
      </c>
    </row>
    <row r="922" spans="1:19" x14ac:dyDescent="0.2">
      <c r="A922" t="s">
        <v>1830</v>
      </c>
      <c r="B922" t="e">
        <f>-PGLICKALYDYDAGEDDEDELSFLPGALITHVEQPNSWLWGCCARGQTGLFPAAYVKSAQE</f>
        <v>#NAME?</v>
      </c>
      <c r="C922">
        <v>110</v>
      </c>
      <c r="D922">
        <v>141</v>
      </c>
      <c r="E922">
        <v>79</v>
      </c>
      <c r="F922">
        <v>17</v>
      </c>
      <c r="G922">
        <v>0.18808465979268299</v>
      </c>
      <c r="H922">
        <v>-0.63802360364618704</v>
      </c>
      <c r="I922">
        <v>-1.6951409367419501</v>
      </c>
      <c r="J922">
        <v>212</v>
      </c>
      <c r="K922">
        <v>207</v>
      </c>
      <c r="L922">
        <v>140</v>
      </c>
      <c r="M922">
        <v>23</v>
      </c>
      <c r="N922">
        <v>6.68625879498881E-2</v>
      </c>
      <c r="O922">
        <v>-0.77229660239490305</v>
      </c>
      <c r="P922">
        <v>-1.9748336935030499</v>
      </c>
      <c r="Q922">
        <v>0.52542372881355903</v>
      </c>
      <c r="R922">
        <v>0.28813559322033899</v>
      </c>
      <c r="S922">
        <f t="shared" si="14"/>
        <v>-1.7086264351421639E-2</v>
      </c>
    </row>
    <row r="923" spans="1:19" x14ac:dyDescent="0.2">
      <c r="A923" t="s">
        <v>1831</v>
      </c>
      <c r="B923" t="s">
        <v>1832</v>
      </c>
      <c r="C923">
        <v>71</v>
      </c>
      <c r="D923">
        <v>40</v>
      </c>
      <c r="E923">
        <v>33</v>
      </c>
      <c r="F923">
        <v>1</v>
      </c>
      <c r="G923">
        <v>-0.16894012509558401</v>
      </c>
      <c r="H923">
        <v>-0.82700241861959101</v>
      </c>
      <c r="I923">
        <v>-2.7354555216810699</v>
      </c>
      <c r="J923">
        <v>126</v>
      </c>
      <c r="K923">
        <v>82</v>
      </c>
      <c r="L923">
        <v>71</v>
      </c>
      <c r="M923">
        <v>11</v>
      </c>
      <c r="N923">
        <v>-0.109328589312124</v>
      </c>
      <c r="O923">
        <v>-0.84120097354287804</v>
      </c>
      <c r="P923">
        <v>-2.0692035285512298</v>
      </c>
      <c r="Q923">
        <v>0.62711864406779605</v>
      </c>
      <c r="R923">
        <v>0.305084745762711</v>
      </c>
      <c r="S923">
        <f t="shared" si="14"/>
        <v>-0.34233812463800661</v>
      </c>
    </row>
    <row r="924" spans="1:19" x14ac:dyDescent="0.2">
      <c r="A924" t="s">
        <v>1833</v>
      </c>
      <c r="B924" t="s">
        <v>1834</v>
      </c>
      <c r="C924">
        <v>76</v>
      </c>
      <c r="D924">
        <v>119</v>
      </c>
      <c r="E924">
        <v>42</v>
      </c>
      <c r="F924">
        <v>5</v>
      </c>
      <c r="G924">
        <v>0.27499160140726697</v>
      </c>
      <c r="H924">
        <v>-0.75182231166129398</v>
      </c>
      <c r="I924">
        <v>-2.0660407609067701</v>
      </c>
      <c r="J924">
        <v>139</v>
      </c>
      <c r="K924">
        <v>105</v>
      </c>
      <c r="L924">
        <v>53</v>
      </c>
      <c r="M924">
        <v>18</v>
      </c>
      <c r="N924">
        <v>-4.4597397762435202E-2</v>
      </c>
      <c r="O924">
        <v>-1.0108277077976899</v>
      </c>
      <c r="P924">
        <v>-1.8979679637426801</v>
      </c>
      <c r="Q924">
        <v>0.59322033898305004</v>
      </c>
      <c r="R924">
        <v>0.338983050847457</v>
      </c>
      <c r="S924">
        <f t="shared" si="14"/>
        <v>-0.10348729570174314</v>
      </c>
    </row>
    <row r="925" spans="1:19" x14ac:dyDescent="0.2">
      <c r="A925" t="s">
        <v>1835</v>
      </c>
      <c r="B925" t="s">
        <v>1836</v>
      </c>
      <c r="C925">
        <v>166</v>
      </c>
      <c r="D925">
        <v>189</v>
      </c>
      <c r="E925">
        <v>146</v>
      </c>
      <c r="F925">
        <v>33</v>
      </c>
      <c r="G925">
        <v>0.13661194842871699</v>
      </c>
      <c r="H925">
        <v>-0.55001324203402102</v>
      </c>
      <c r="I925">
        <v>-1.5857913211241601</v>
      </c>
      <c r="J925">
        <v>352</v>
      </c>
      <c r="K925">
        <v>475</v>
      </c>
      <c r="L925">
        <v>252</v>
      </c>
      <c r="M925">
        <v>35</v>
      </c>
      <c r="N925">
        <v>0.20737904956845701</v>
      </c>
      <c r="O925">
        <v>-0.73723089984097701</v>
      </c>
      <c r="P925">
        <v>-2.0127002877197402</v>
      </c>
      <c r="Q925">
        <v>0.55932203389830504</v>
      </c>
      <c r="R925">
        <v>0.28813559322033899</v>
      </c>
      <c r="S925">
        <f t="shared" si="14"/>
        <v>4.3196561476312664E-3</v>
      </c>
    </row>
    <row r="926" spans="1:19" x14ac:dyDescent="0.2">
      <c r="A926" t="s">
        <v>1837</v>
      </c>
      <c r="B926" t="e">
        <f>-GLSIYRALYTFEAEDDDPDEIAFEKGDVIQVFPQ-EGWMAGSIARDHVGWFPENYVELMTV</f>
        <v>#NAME?</v>
      </c>
      <c r="C926">
        <v>98</v>
      </c>
      <c r="D926">
        <v>87</v>
      </c>
      <c r="E926">
        <v>99</v>
      </c>
      <c r="F926">
        <v>11</v>
      </c>
      <c r="G926">
        <v>2.8551409221651999E-2</v>
      </c>
      <c r="H926">
        <v>-0.48984889087334799</v>
      </c>
      <c r="I926">
        <v>-1.8340305634962599</v>
      </c>
      <c r="J926">
        <v>204</v>
      </c>
      <c r="K926">
        <v>268</v>
      </c>
      <c r="L926">
        <v>192</v>
      </c>
      <c r="M926">
        <v>25</v>
      </c>
      <c r="N926">
        <v>0.195732730024611</v>
      </c>
      <c r="O926">
        <v>-0.61841771586673899</v>
      </c>
      <c r="P926">
        <v>-1.9219158273457499</v>
      </c>
      <c r="Q926">
        <v>0.59322033898305004</v>
      </c>
      <c r="R926">
        <v>0.305084745762711</v>
      </c>
      <c r="S926">
        <f t="shared" si="14"/>
        <v>-4.2985064896881274E-2</v>
      </c>
    </row>
    <row r="927" spans="1:19" x14ac:dyDescent="0.2">
      <c r="A927" t="s">
        <v>1838</v>
      </c>
      <c r="B927" t="s">
        <v>1839</v>
      </c>
      <c r="C927">
        <v>25</v>
      </c>
      <c r="D927">
        <v>32</v>
      </c>
      <c r="E927">
        <v>7</v>
      </c>
      <c r="F927">
        <v>4</v>
      </c>
      <c r="G927">
        <v>0.187468201943396</v>
      </c>
      <c r="H927">
        <v>-1.0470999784361801</v>
      </c>
      <c r="I927">
        <v>-1.6800771903060701</v>
      </c>
      <c r="J927">
        <v>74</v>
      </c>
      <c r="K927">
        <v>72</v>
      </c>
      <c r="L927">
        <v>33</v>
      </c>
      <c r="M927">
        <v>7</v>
      </c>
      <c r="N927">
        <v>6.5328880122014002E-2</v>
      </c>
      <c r="O927">
        <v>-0.94280655699747895</v>
      </c>
      <c r="P927">
        <v>-2.0343593483086102</v>
      </c>
      <c r="Q927">
        <v>0.57627118644067798</v>
      </c>
      <c r="R927">
        <v>0.35593220338983</v>
      </c>
      <c r="S927">
        <f t="shared" si="14"/>
        <v>-2.8664269404726991E-2</v>
      </c>
    </row>
    <row r="928" spans="1:19" x14ac:dyDescent="0.2">
      <c r="A928" t="s">
        <v>1840</v>
      </c>
      <c r="B928" t="s">
        <v>1841</v>
      </c>
      <c r="C928">
        <v>71</v>
      </c>
      <c r="D928">
        <v>88</v>
      </c>
      <c r="E928">
        <v>62</v>
      </c>
      <c r="F928">
        <v>10</v>
      </c>
      <c r="G928">
        <v>0.173482555726621</v>
      </c>
      <c r="H928">
        <v>-0.55312466899922497</v>
      </c>
      <c r="I928">
        <v>-1.7354555216810701</v>
      </c>
      <c r="J928">
        <v>189</v>
      </c>
      <c r="K928">
        <v>225</v>
      </c>
      <c r="L928">
        <v>85</v>
      </c>
      <c r="M928">
        <v>61</v>
      </c>
      <c r="N928">
        <v>0.15294881735984001</v>
      </c>
      <c r="O928">
        <v>-0.939131655603341</v>
      </c>
      <c r="P928">
        <v>-1.50135763775437</v>
      </c>
      <c r="Q928">
        <v>0.61016949152542299</v>
      </c>
      <c r="R928">
        <v>0.28813559322033899</v>
      </c>
      <c r="S928">
        <f t="shared" si="14"/>
        <v>9.7934783696447814E-2</v>
      </c>
    </row>
    <row r="929" spans="1:19" x14ac:dyDescent="0.2">
      <c r="A929" t="s">
        <v>1842</v>
      </c>
      <c r="B929" t="s">
        <v>1843</v>
      </c>
      <c r="C929">
        <v>69</v>
      </c>
      <c r="D929">
        <v>84</v>
      </c>
      <c r="E929">
        <v>83</v>
      </c>
      <c r="F929">
        <v>6</v>
      </c>
      <c r="G929">
        <v>0.16568842762015401</v>
      </c>
      <c r="H929">
        <v>-0.41402900813958499</v>
      </c>
      <c r="I929">
        <v>-1.94489501331561</v>
      </c>
      <c r="J929">
        <v>147</v>
      </c>
      <c r="K929">
        <v>204</v>
      </c>
      <c r="L929">
        <v>95</v>
      </c>
      <c r="M929">
        <v>12</v>
      </c>
      <c r="N929">
        <v>0.219540936099444</v>
      </c>
      <c r="O929">
        <v>-0.78168250660371796</v>
      </c>
      <c r="P929">
        <v>-2.09836175729244</v>
      </c>
      <c r="Q929">
        <v>0.47457627118644002</v>
      </c>
      <c r="R929">
        <v>0.27118644067796599</v>
      </c>
      <c r="S929">
        <f t="shared" si="14"/>
        <v>-0.12215293561806069</v>
      </c>
    </row>
    <row r="930" spans="1:19" x14ac:dyDescent="0.2">
      <c r="A930" t="s">
        <v>1844</v>
      </c>
      <c r="B930" t="s">
        <v>1845</v>
      </c>
      <c r="C930">
        <v>231</v>
      </c>
      <c r="D930">
        <v>219</v>
      </c>
      <c r="E930">
        <v>132</v>
      </c>
      <c r="F930">
        <v>14</v>
      </c>
      <c r="G930">
        <v>5.7090367243502499E-2</v>
      </c>
      <c r="H930">
        <v>-0.73729605846469803</v>
      </c>
      <c r="I930">
        <v>-2.1016811171758998</v>
      </c>
      <c r="J930">
        <v>399</v>
      </c>
      <c r="K930">
        <v>282</v>
      </c>
      <c r="L930">
        <v>171</v>
      </c>
      <c r="M930">
        <v>58</v>
      </c>
      <c r="N930">
        <v>-7.3495683945665302E-2</v>
      </c>
      <c r="O930">
        <v>-0.960065562438984</v>
      </c>
      <c r="P930">
        <v>-1.8477705707156999</v>
      </c>
      <c r="Q930">
        <v>0.59322033898305004</v>
      </c>
      <c r="R930">
        <v>0.23728813559322001</v>
      </c>
      <c r="S930">
        <f t="shared" si="14"/>
        <v>-0.10033840119700473</v>
      </c>
    </row>
    <row r="931" spans="1:19" x14ac:dyDescent="0.2">
      <c r="A931" t="s">
        <v>1846</v>
      </c>
      <c r="B931" t="s">
        <v>1847</v>
      </c>
      <c r="C931">
        <v>0</v>
      </c>
      <c r="D931">
        <v>1</v>
      </c>
      <c r="E931">
        <v>4</v>
      </c>
      <c r="F931">
        <v>0</v>
      </c>
      <c r="G931" t="s">
        <v>599</v>
      </c>
      <c r="H931" t="s">
        <v>599</v>
      </c>
      <c r="I931" t="s">
        <v>373</v>
      </c>
      <c r="J931">
        <v>0</v>
      </c>
      <c r="K931">
        <v>0</v>
      </c>
      <c r="L931">
        <v>0</v>
      </c>
      <c r="M931">
        <v>0</v>
      </c>
      <c r="N931" t="s">
        <v>373</v>
      </c>
      <c r="O931" t="s">
        <v>373</v>
      </c>
      <c r="P931" t="s">
        <v>373</v>
      </c>
      <c r="Q931">
        <v>0.45762711864406702</v>
      </c>
      <c r="R931">
        <v>0.27118644067796599</v>
      </c>
      <c r="S931" t="e">
        <f t="shared" si="14"/>
        <v>#VALUE!</v>
      </c>
    </row>
    <row r="932" spans="1:19" x14ac:dyDescent="0.2">
      <c r="A932" t="s">
        <v>1848</v>
      </c>
      <c r="B932" t="s">
        <v>1849</v>
      </c>
      <c r="C932">
        <v>56</v>
      </c>
      <c r="D932">
        <v>42</v>
      </c>
      <c r="E932">
        <v>55</v>
      </c>
      <c r="F932">
        <v>1</v>
      </c>
      <c r="G932">
        <v>-4.4680504312771499E-2</v>
      </c>
      <c r="H932">
        <v>-0.50208334729035997</v>
      </c>
      <c r="I932">
        <v>-2.6323851999681902</v>
      </c>
      <c r="J932">
        <v>53</v>
      </c>
      <c r="K932">
        <v>90</v>
      </c>
      <c r="L932">
        <v>27</v>
      </c>
      <c r="M932">
        <v>3</v>
      </c>
      <c r="N932">
        <v>0.30719474326025697</v>
      </c>
      <c r="O932">
        <v>-0.88500088258619203</v>
      </c>
      <c r="P932">
        <v>-2.2573802834730099</v>
      </c>
      <c r="Q932">
        <v>0.57627118644067798</v>
      </c>
      <c r="R932">
        <v>0.38983050847457601</v>
      </c>
      <c r="S932">
        <f t="shared" si="14"/>
        <v>-0.36294855944469057</v>
      </c>
    </row>
    <row r="933" spans="1:19" x14ac:dyDescent="0.2">
      <c r="A933" t="s">
        <v>1850</v>
      </c>
      <c r="B933" t="s">
        <v>1851</v>
      </c>
      <c r="C933">
        <v>135</v>
      </c>
      <c r="D933">
        <v>98</v>
      </c>
      <c r="E933">
        <v>117</v>
      </c>
      <c r="F933">
        <v>17</v>
      </c>
      <c r="G933">
        <v>-5.8849460506982698E-2</v>
      </c>
      <c r="H933">
        <v>-0.55640591652724802</v>
      </c>
      <c r="I933">
        <v>-1.78408202007873</v>
      </c>
      <c r="J933">
        <v>216</v>
      </c>
      <c r="K933">
        <v>230</v>
      </c>
      <c r="L933">
        <v>138</v>
      </c>
      <c r="M933">
        <v>26</v>
      </c>
      <c r="N933">
        <v>0.10450218828838299</v>
      </c>
      <c r="O933">
        <v>-0.78666344189408399</v>
      </c>
      <c r="P933">
        <v>-1.929706071772</v>
      </c>
      <c r="Q933">
        <v>0.59322033898305004</v>
      </c>
      <c r="R933">
        <v>0.169491525423728</v>
      </c>
      <c r="S933">
        <f t="shared" si="14"/>
        <v>-3.0664496455937024E-2</v>
      </c>
    </row>
    <row r="934" spans="1:19" x14ac:dyDescent="0.2">
      <c r="A934" t="s">
        <v>1852</v>
      </c>
      <c r="B934" t="s">
        <v>1853</v>
      </c>
      <c r="C934">
        <v>163</v>
      </c>
      <c r="D934">
        <v>188</v>
      </c>
      <c r="E934">
        <v>138</v>
      </c>
      <c r="F934">
        <v>12</v>
      </c>
      <c r="G934">
        <v>0.14222847715525</v>
      </c>
      <c r="H934">
        <v>-0.56656652778112404</v>
      </c>
      <c r="I934">
        <v>-2.0172035313183301</v>
      </c>
      <c r="J934">
        <v>382</v>
      </c>
      <c r="K934">
        <v>362</v>
      </c>
      <c r="L934">
        <v>217</v>
      </c>
      <c r="M934">
        <v>40</v>
      </c>
      <c r="N934">
        <v>5.3873311043178697E-2</v>
      </c>
      <c r="O934">
        <v>-0.83769240620756902</v>
      </c>
      <c r="P934">
        <v>-1.99022904017563</v>
      </c>
      <c r="Q934">
        <v>0.55932203389830504</v>
      </c>
      <c r="R934">
        <v>0.20338983050847401</v>
      </c>
      <c r="S934">
        <f t="shared" si="14"/>
        <v>-0.11408177857887883</v>
      </c>
    </row>
    <row r="935" spans="1:19" x14ac:dyDescent="0.2">
      <c r="A935" t="s">
        <v>1854</v>
      </c>
      <c r="B935" t="s">
        <v>1855</v>
      </c>
      <c r="C935">
        <v>127</v>
      </c>
      <c r="D935">
        <v>120</v>
      </c>
      <c r="E935">
        <v>87</v>
      </c>
      <c r="F935">
        <v>12</v>
      </c>
      <c r="G935">
        <v>5.5635757387196401E-2</v>
      </c>
      <c r="H935">
        <v>-0.65854247811574196</v>
      </c>
      <c r="I935">
        <v>-1.9088196478703301</v>
      </c>
      <c r="J935">
        <v>248</v>
      </c>
      <c r="K935">
        <v>324</v>
      </c>
      <c r="L935">
        <v>148</v>
      </c>
      <c r="M935">
        <v>23</v>
      </c>
      <c r="N935">
        <v>0.193321432802117</v>
      </c>
      <c r="O935">
        <v>-0.81627874257564903</v>
      </c>
      <c r="P935">
        <v>-2.0429495134005098</v>
      </c>
      <c r="Q935">
        <v>0.61016949152542299</v>
      </c>
      <c r="R935">
        <v>0.305084745762711</v>
      </c>
      <c r="S935">
        <f t="shared" si="14"/>
        <v>-9.6927529060476775E-2</v>
      </c>
    </row>
    <row r="936" spans="1:19" x14ac:dyDescent="0.2">
      <c r="A936" t="s">
        <v>1856</v>
      </c>
      <c r="B936" t="e">
        <f>-GCSPVRCIFPYPPPQDDPIELELTVGDIIYVHKKREGWWEGTRARGKVGLFPASFVELNVN</f>
        <v>#NAME?</v>
      </c>
      <c r="C936">
        <v>92</v>
      </c>
      <c r="D936">
        <v>145</v>
      </c>
      <c r="E936">
        <v>55</v>
      </c>
      <c r="F936">
        <v>8</v>
      </c>
      <c r="G936">
        <v>0.27783840718494801</v>
      </c>
      <c r="H936">
        <v>-0.71768314762971497</v>
      </c>
      <c r="I936">
        <v>-1.94489501331561</v>
      </c>
      <c r="J936">
        <v>174</v>
      </c>
      <c r="K936">
        <v>133</v>
      </c>
      <c r="L936">
        <v>124</v>
      </c>
      <c r="M936">
        <v>19</v>
      </c>
      <c r="N936">
        <v>-3.9469503893792002E-2</v>
      </c>
      <c r="O936">
        <v>-0.73921634026475502</v>
      </c>
      <c r="P936">
        <v>-1.97202131592166</v>
      </c>
      <c r="Q936">
        <v>0.59322033898305004</v>
      </c>
      <c r="R936">
        <v>0.22033898305084701</v>
      </c>
      <c r="S936">
        <f t="shared" si="14"/>
        <v>-8.8358932652207262E-2</v>
      </c>
    </row>
    <row r="937" spans="1:19" x14ac:dyDescent="0.2">
      <c r="A937" t="s">
        <v>1857</v>
      </c>
      <c r="B937" t="s">
        <v>1858</v>
      </c>
      <c r="C937">
        <v>148</v>
      </c>
      <c r="D937">
        <v>136</v>
      </c>
      <c r="E937">
        <v>91</v>
      </c>
      <c r="F937">
        <v>14</v>
      </c>
      <c r="G937">
        <v>4.3535425270788602E-2</v>
      </c>
      <c r="H937">
        <v>-0.70547833285226702</v>
      </c>
      <c r="I937">
        <v>-1.9083308526787099</v>
      </c>
      <c r="J937">
        <v>348</v>
      </c>
      <c r="K937">
        <v>381</v>
      </c>
      <c r="L937">
        <v>281</v>
      </c>
      <c r="M937">
        <v>32</v>
      </c>
      <c r="N937">
        <v>0.11657383515076</v>
      </c>
      <c r="O937">
        <v>-0.68496170118589095</v>
      </c>
      <c r="P937">
        <v>-2.04665493421856</v>
      </c>
      <c r="Q937">
        <v>0.50847457627118597</v>
      </c>
      <c r="R937">
        <v>0.20338983050847401</v>
      </c>
      <c r="S937">
        <f t="shared" si="14"/>
        <v>-9.7777708136011249E-2</v>
      </c>
    </row>
    <row r="938" spans="1:19" x14ac:dyDescent="0.2">
      <c r="A938" t="s">
        <v>1859</v>
      </c>
      <c r="B938" t="s">
        <v>1860</v>
      </c>
      <c r="C938">
        <v>26</v>
      </c>
      <c r="D938">
        <v>8</v>
      </c>
      <c r="E938">
        <v>9</v>
      </c>
      <c r="F938">
        <v>2</v>
      </c>
      <c r="G938">
        <v>-0.43162512868334502</v>
      </c>
      <c r="H938">
        <v>-0.95498884830989605</v>
      </c>
      <c r="I938">
        <v>-1.99814052526883</v>
      </c>
      <c r="J938">
        <v>49</v>
      </c>
      <c r="K938">
        <v>116</v>
      </c>
      <c r="L938">
        <v>68</v>
      </c>
      <c r="M938">
        <v>1</v>
      </c>
      <c r="N938">
        <v>0.451490012620126</v>
      </c>
      <c r="O938">
        <v>-0.44977594446666702</v>
      </c>
      <c r="P938">
        <v>-2.7004217486203999</v>
      </c>
      <c r="Q938">
        <v>0.644067796610169</v>
      </c>
      <c r="R938">
        <v>0.23728813559322001</v>
      </c>
      <c r="S938">
        <f t="shared" si="14"/>
        <v>-0.29854926484415656</v>
      </c>
    </row>
    <row r="939" spans="1:19" x14ac:dyDescent="0.2">
      <c r="A939" t="s">
        <v>1861</v>
      </c>
      <c r="B939" t="s">
        <v>1862</v>
      </c>
      <c r="C939">
        <v>296</v>
      </c>
      <c r="D939">
        <v>233</v>
      </c>
      <c r="E939">
        <v>224</v>
      </c>
      <c r="F939">
        <v>18</v>
      </c>
      <c r="G939">
        <v>-2.3677557737391101E-2</v>
      </c>
      <c r="H939">
        <v>-0.61530170250317895</v>
      </c>
      <c r="I939">
        <v>-2.1002163789176298</v>
      </c>
      <c r="J939">
        <v>535</v>
      </c>
      <c r="K939">
        <v>475</v>
      </c>
      <c r="L939">
        <v>326</v>
      </c>
      <c r="M939">
        <v>40</v>
      </c>
      <c r="N939">
        <v>2.55679310253598E-2</v>
      </c>
      <c r="O939">
        <v>-0.807224959097679</v>
      </c>
      <c r="P939">
        <v>-2.1365194592851502</v>
      </c>
      <c r="Q939">
        <v>0.57627118644067798</v>
      </c>
      <c r="R939">
        <v>0.22033898305084701</v>
      </c>
      <c r="S939">
        <f t="shared" si="14"/>
        <v>-0.17715160291723045</v>
      </c>
    </row>
    <row r="940" spans="1:19" x14ac:dyDescent="0.2">
      <c r="A940" t="s">
        <v>1863</v>
      </c>
      <c r="B940" t="s">
        <v>1864</v>
      </c>
      <c r="C940">
        <v>53</v>
      </c>
      <c r="D940">
        <v>72</v>
      </c>
      <c r="E940">
        <v>77</v>
      </c>
      <c r="F940">
        <v>2</v>
      </c>
      <c r="G940">
        <v>0.21331485912600701</v>
      </c>
      <c r="H940">
        <v>-0.33204315420670999</v>
      </c>
      <c r="I940">
        <v>-2.3074430468988001</v>
      </c>
      <c r="J940">
        <v>100</v>
      </c>
      <c r="K940">
        <v>88</v>
      </c>
      <c r="L940">
        <v>71</v>
      </c>
      <c r="M940">
        <v>5</v>
      </c>
      <c r="N940">
        <v>2.1710775571890301E-2</v>
      </c>
      <c r="O940">
        <v>-0.74083042842531499</v>
      </c>
      <c r="P940">
        <v>-2.3112556642558699</v>
      </c>
      <c r="Q940">
        <v>0.62711864406779605</v>
      </c>
      <c r="R940">
        <v>0.13559322033898299</v>
      </c>
      <c r="S940">
        <f t="shared" si="14"/>
        <v>-0.28365141563531426</v>
      </c>
    </row>
    <row r="941" spans="1:19" x14ac:dyDescent="0.2">
      <c r="A941" t="s">
        <v>1865</v>
      </c>
      <c r="B941" t="s">
        <v>1866</v>
      </c>
      <c r="C941">
        <v>202</v>
      </c>
      <c r="D941">
        <v>255</v>
      </c>
      <c r="E941">
        <v>182</v>
      </c>
      <c r="F941">
        <v>30</v>
      </c>
      <c r="G941">
        <v>0.18144704328285899</v>
      </c>
      <c r="H941">
        <v>-0.53953799123995205</v>
      </c>
      <c r="I941">
        <v>-1.7124272876889599</v>
      </c>
      <c r="J941">
        <v>426</v>
      </c>
      <c r="K941">
        <v>470</v>
      </c>
      <c r="L941">
        <v>260</v>
      </c>
      <c r="M941">
        <v>50</v>
      </c>
      <c r="N941">
        <v>0.11991636225471999</v>
      </c>
      <c r="O941">
        <v>-0.80652502827629102</v>
      </c>
      <c r="P941">
        <v>-1.9406652633585899</v>
      </c>
      <c r="Q941">
        <v>0.62711864406779605</v>
      </c>
      <c r="R941">
        <v>0.25423728813559299</v>
      </c>
      <c r="S941">
        <f t="shared" si="14"/>
        <v>-1.293186469533935E-2</v>
      </c>
    </row>
    <row r="942" spans="1:19" x14ac:dyDescent="0.2">
      <c r="A942" t="s">
        <v>1867</v>
      </c>
      <c r="B942" t="s">
        <v>1868</v>
      </c>
      <c r="C942">
        <v>119</v>
      </c>
      <c r="D942">
        <v>124</v>
      </c>
      <c r="E942">
        <v>138</v>
      </c>
      <c r="F942">
        <v>2</v>
      </c>
      <c r="G942">
        <v>9.8132956065232799E-2</v>
      </c>
      <c r="H942">
        <v>-0.42992588476969701</v>
      </c>
      <c r="I942">
        <v>-2.6587141386905402</v>
      </c>
      <c r="J942">
        <v>262</v>
      </c>
      <c r="K942">
        <v>201</v>
      </c>
      <c r="L942">
        <v>144</v>
      </c>
      <c r="M942">
        <v>9</v>
      </c>
      <c r="N942">
        <v>-3.7877130477534798E-2</v>
      </c>
      <c r="O942">
        <v>-0.85202757636888604</v>
      </c>
      <c r="P942">
        <v>-2.47428445047231</v>
      </c>
      <c r="Q942">
        <v>0.54237288135593198</v>
      </c>
      <c r="R942">
        <v>0.23728813559322001</v>
      </c>
      <c r="S942">
        <f t="shared" si="14"/>
        <v>-0.42855970794780429</v>
      </c>
    </row>
    <row r="943" spans="1:19" x14ac:dyDescent="0.2">
      <c r="A943" t="s">
        <v>1869</v>
      </c>
      <c r="B943" t="s">
        <v>1870</v>
      </c>
      <c r="C943">
        <v>103</v>
      </c>
      <c r="D943">
        <v>137</v>
      </c>
      <c r="E943">
        <v>102</v>
      </c>
      <c r="F943">
        <v>18</v>
      </c>
      <c r="G943">
        <v>0.204141574746763</v>
      </c>
      <c r="H943">
        <v>-0.498495062721658</v>
      </c>
      <c r="I943">
        <v>-1.64176189256386</v>
      </c>
      <c r="J943">
        <v>200</v>
      </c>
      <c r="K943">
        <v>309</v>
      </c>
      <c r="L943">
        <v>173</v>
      </c>
      <c r="M943">
        <v>21</v>
      </c>
      <c r="N943">
        <v>0.26615658718257501</v>
      </c>
      <c r="O943">
        <v>-0.655072669679576</v>
      </c>
      <c r="P943">
        <v>-1.98903636952195</v>
      </c>
      <c r="Q943">
        <v>0.45762711864406702</v>
      </c>
      <c r="R943">
        <v>0.28813559322033899</v>
      </c>
      <c r="S943">
        <f t="shared" si="14"/>
        <v>-5.4916170249118303E-3</v>
      </c>
    </row>
    <row r="944" spans="1:19" x14ac:dyDescent="0.2">
      <c r="A944" t="s">
        <v>1871</v>
      </c>
      <c r="B944" t="s">
        <v>1872</v>
      </c>
      <c r="C944">
        <v>146</v>
      </c>
      <c r="D944">
        <v>170</v>
      </c>
      <c r="E944">
        <v>122</v>
      </c>
      <c r="F944">
        <v>35</v>
      </c>
      <c r="G944">
        <v>0.14635429788936499</v>
      </c>
      <c r="H944">
        <v>-0.57225103488809204</v>
      </c>
      <c r="I944">
        <v>-1.5044819843961601</v>
      </c>
      <c r="J944">
        <v>241</v>
      </c>
      <c r="K944">
        <v>273</v>
      </c>
      <c r="L944">
        <v>182</v>
      </c>
      <c r="M944">
        <v>20</v>
      </c>
      <c r="N944">
        <v>0.13137370788760899</v>
      </c>
      <c r="O944">
        <v>-0.71403443173418302</v>
      </c>
      <c r="P944">
        <v>-2.0912127155027802</v>
      </c>
      <c r="Q944">
        <v>0.44067796610169402</v>
      </c>
      <c r="R944">
        <v>0.28813559322033899</v>
      </c>
      <c r="S944">
        <f t="shared" si="14"/>
        <v>6.7671291814166076E-3</v>
      </c>
    </row>
    <row r="945" spans="1:19" x14ac:dyDescent="0.2">
      <c r="A945" t="s">
        <v>1873</v>
      </c>
      <c r="B945" t="s">
        <v>1874</v>
      </c>
      <c r="C945">
        <v>95</v>
      </c>
      <c r="D945">
        <v>140</v>
      </c>
      <c r="E945">
        <v>75</v>
      </c>
      <c r="F945">
        <v>7</v>
      </c>
      <c r="G945">
        <v>0.24866266268491799</v>
      </c>
      <c r="H945">
        <v>-0.59692035167555102</v>
      </c>
      <c r="I945">
        <v>-2.01682273823659</v>
      </c>
      <c r="J945">
        <v>269</v>
      </c>
      <c r="K945">
        <v>229</v>
      </c>
      <c r="L945">
        <v>121</v>
      </c>
      <c r="M945">
        <v>23</v>
      </c>
      <c r="N945">
        <v>7.3113057592018599E-3</v>
      </c>
      <c r="O945">
        <v>-0.93905568683034801</v>
      </c>
      <c r="P945">
        <v>-2.0782501125767001</v>
      </c>
      <c r="Q945">
        <v>0.47457627118644002</v>
      </c>
      <c r="R945">
        <v>0.25423728813559299</v>
      </c>
      <c r="S945">
        <f t="shared" si="14"/>
        <v>-0.137516162286486</v>
      </c>
    </row>
    <row r="946" spans="1:19" x14ac:dyDescent="0.2">
      <c r="A946" t="s">
        <v>1875</v>
      </c>
      <c r="B946" t="s">
        <v>1876</v>
      </c>
      <c r="C946">
        <v>70</v>
      </c>
      <c r="D946">
        <v>50</v>
      </c>
      <c r="E946">
        <v>75</v>
      </c>
      <c r="F946">
        <v>4</v>
      </c>
      <c r="G946">
        <v>-6.5869803382709494E-2</v>
      </c>
      <c r="H946">
        <v>-0.46429478640096</v>
      </c>
      <c r="I946">
        <v>-2.1272352216482902</v>
      </c>
      <c r="J946">
        <v>199</v>
      </c>
      <c r="K946">
        <v>194</v>
      </c>
      <c r="L946">
        <v>108</v>
      </c>
      <c r="M946">
        <v>9</v>
      </c>
      <c r="N946">
        <v>6.6176756942241094E-2</v>
      </c>
      <c r="O946">
        <v>-0.85751809806714696</v>
      </c>
      <c r="P946">
        <v>-2.3548362355622698</v>
      </c>
      <c r="Q946">
        <v>0.40677966101694901</v>
      </c>
      <c r="R946">
        <v>0.23728813559322001</v>
      </c>
      <c r="S946">
        <f t="shared" si="14"/>
        <v>-0.24333955818576655</v>
      </c>
    </row>
    <row r="947" spans="1:19" x14ac:dyDescent="0.2">
      <c r="A947" t="s">
        <v>1877</v>
      </c>
      <c r="B947" t="s">
        <v>1878</v>
      </c>
      <c r="C947">
        <v>66</v>
      </c>
      <c r="D947">
        <v>106</v>
      </c>
      <c r="E947">
        <v>76</v>
      </c>
      <c r="F947">
        <v>10</v>
      </c>
      <c r="G947">
        <v>0.286020162018429</v>
      </c>
      <c r="H947">
        <v>-0.43298835303948002</v>
      </c>
      <c r="I947">
        <v>-1.7037411085038601</v>
      </c>
      <c r="J947">
        <v>271</v>
      </c>
      <c r="K947">
        <v>233</v>
      </c>
      <c r="L947">
        <v>274</v>
      </c>
      <c r="M947">
        <v>43</v>
      </c>
      <c r="N947">
        <v>1.1614733573335E-2</v>
      </c>
      <c r="O947">
        <v>-0.58730750519840802</v>
      </c>
      <c r="P947">
        <v>-1.8097265038867101</v>
      </c>
      <c r="Q947">
        <v>0.40677966101694901</v>
      </c>
      <c r="R947">
        <v>0.27118644067796599</v>
      </c>
      <c r="S947">
        <f t="shared" si="14"/>
        <v>2.4597063211129477E-2</v>
      </c>
    </row>
    <row r="948" spans="1:19" x14ac:dyDescent="0.2">
      <c r="A948" t="s">
        <v>1879</v>
      </c>
      <c r="B948" t="s">
        <v>1880</v>
      </c>
      <c r="C948">
        <v>62</v>
      </c>
      <c r="D948">
        <v>113</v>
      </c>
      <c r="E948">
        <v>38</v>
      </c>
      <c r="F948">
        <v>5</v>
      </c>
      <c r="G948">
        <v>0.34094498628069397</v>
      </c>
      <c r="H948">
        <v>-0.70686610265984695</v>
      </c>
      <c r="I948">
        <v>-1.97761885812423</v>
      </c>
      <c r="J948">
        <v>120</v>
      </c>
      <c r="K948">
        <v>111</v>
      </c>
      <c r="L948">
        <v>83</v>
      </c>
      <c r="M948">
        <v>4</v>
      </c>
      <c r="N948">
        <v>4.3369836160754301E-2</v>
      </c>
      <c r="O948">
        <v>-0.75219193081594105</v>
      </c>
      <c r="P948">
        <v>-2.4873469233115499</v>
      </c>
      <c r="Q948">
        <v>0.45762711864406702</v>
      </c>
      <c r="R948">
        <v>0.27118644067796599</v>
      </c>
      <c r="S948">
        <f t="shared" si="14"/>
        <v>-0.23563712345591264</v>
      </c>
    </row>
    <row r="949" spans="1:19" x14ac:dyDescent="0.2">
      <c r="A949" t="s">
        <v>1881</v>
      </c>
      <c r="B949" t="s">
        <v>1882</v>
      </c>
      <c r="C949">
        <v>38</v>
      </c>
      <c r="D949">
        <v>31</v>
      </c>
      <c r="E949">
        <v>88</v>
      </c>
      <c r="F949">
        <v>10</v>
      </c>
      <c r="G949">
        <v>-8.16367048700899E-3</v>
      </c>
      <c r="H949">
        <v>-0.129558934245045</v>
      </c>
      <c r="I949">
        <v>-1.4639807695788001</v>
      </c>
      <c r="J949">
        <v>76</v>
      </c>
      <c r="K949">
        <v>76</v>
      </c>
      <c r="L949">
        <v>27</v>
      </c>
      <c r="M949">
        <v>1</v>
      </c>
      <c r="N949">
        <v>7.7228103421721706E-2</v>
      </c>
      <c r="O949">
        <v>-1.0415386052661899</v>
      </c>
      <c r="P949">
        <v>-2.89103926087268</v>
      </c>
      <c r="Q949">
        <v>0.45762711864406702</v>
      </c>
      <c r="R949">
        <v>0.28813559322033899</v>
      </c>
      <c r="S949">
        <f t="shared" si="14"/>
        <v>-0.1954935195085806</v>
      </c>
    </row>
    <row r="950" spans="1:19" x14ac:dyDescent="0.2">
      <c r="A950" t="s">
        <v>1883</v>
      </c>
      <c r="B950" t="s">
        <v>1884</v>
      </c>
      <c r="C950">
        <v>84</v>
      </c>
      <c r="D950">
        <v>32</v>
      </c>
      <c r="E950">
        <v>26</v>
      </c>
      <c r="F950">
        <v>8</v>
      </c>
      <c r="G950">
        <v>-0.33887107544644701</v>
      </c>
      <c r="H950">
        <v>-1.00356394786946</v>
      </c>
      <c r="I950">
        <v>-1.90538647203193</v>
      </c>
      <c r="J950">
        <v>110</v>
      </c>
      <c r="K950">
        <v>93</v>
      </c>
      <c r="L950">
        <v>65</v>
      </c>
      <c r="M950">
        <v>16</v>
      </c>
      <c r="N950">
        <v>4.3183668174318198E-3</v>
      </c>
      <c r="O950">
        <v>-0.82056810565975902</v>
      </c>
      <c r="P950">
        <v>-1.8474983710941899</v>
      </c>
      <c r="Q950">
        <v>0.66101694915254205</v>
      </c>
      <c r="R950">
        <v>0.186440677966101</v>
      </c>
      <c r="S950">
        <f t="shared" si="14"/>
        <v>-4.3657472274929304E-2</v>
      </c>
    </row>
    <row r="951" spans="1:19" x14ac:dyDescent="0.2">
      <c r="A951" t="s">
        <v>1885</v>
      </c>
      <c r="B951" t="s">
        <v>1886</v>
      </c>
      <c r="C951">
        <v>144</v>
      </c>
      <c r="D951">
        <v>151</v>
      </c>
      <c r="E951">
        <v>121</v>
      </c>
      <c r="F951">
        <v>15</v>
      </c>
      <c r="G951">
        <v>0.10087268749344799</v>
      </c>
      <c r="H951">
        <v>-0.569835131557203</v>
      </c>
      <c r="I951">
        <v>-1.8664684060015599</v>
      </c>
      <c r="J951">
        <v>381</v>
      </c>
      <c r="K951">
        <v>449</v>
      </c>
      <c r="L951">
        <v>221</v>
      </c>
      <c r="M951">
        <v>46</v>
      </c>
      <c r="N951">
        <v>0.14854946874942501</v>
      </c>
      <c r="O951">
        <v>-0.82862147913489803</v>
      </c>
      <c r="P951">
        <v>-1.92839281258593</v>
      </c>
      <c r="Q951">
        <v>0.45762711864406702</v>
      </c>
      <c r="R951">
        <v>0.23728813559322001</v>
      </c>
      <c r="S951">
        <f t="shared" si="14"/>
        <v>-5.4072088352637757E-2</v>
      </c>
    </row>
    <row r="952" spans="1:19" x14ac:dyDescent="0.2">
      <c r="A952" t="s">
        <v>1887</v>
      </c>
      <c r="B952" t="s">
        <v>1888</v>
      </c>
      <c r="C952">
        <v>103</v>
      </c>
      <c r="D952">
        <v>165</v>
      </c>
      <c r="E952">
        <v>149</v>
      </c>
      <c r="F952">
        <v>15</v>
      </c>
      <c r="G952">
        <v>0.28490495180426201</v>
      </c>
      <c r="H952">
        <v>-0.33390896607130099</v>
      </c>
      <c r="I952">
        <v>-1.72094313861149</v>
      </c>
      <c r="J952">
        <v>206</v>
      </c>
      <c r="K952">
        <v>310</v>
      </c>
      <c r="L952">
        <v>161</v>
      </c>
      <c r="M952">
        <v>28</v>
      </c>
      <c r="N952">
        <v>0.25472257688684102</v>
      </c>
      <c r="O952">
        <v>-0.69913012148169396</v>
      </c>
      <c r="P952">
        <v>-1.8769348576188201</v>
      </c>
      <c r="Q952">
        <v>0.47457627118644002</v>
      </c>
      <c r="R952">
        <v>0.322033898305084</v>
      </c>
      <c r="S952">
        <f t="shared" si="14"/>
        <v>1.6591469685301673E-3</v>
      </c>
    </row>
    <row r="953" spans="1:19" x14ac:dyDescent="0.2">
      <c r="A953" t="s">
        <v>1889</v>
      </c>
      <c r="B953" t="s">
        <v>1890</v>
      </c>
      <c r="C953">
        <v>73</v>
      </c>
      <c r="D953">
        <v>103</v>
      </c>
      <c r="E953">
        <v>33</v>
      </c>
      <c r="F953">
        <v>6</v>
      </c>
      <c r="G953">
        <v>0.22977259688024401</v>
      </c>
      <c r="H953">
        <v>-0.83906693002097199</v>
      </c>
      <c r="I953">
        <v>-1.96936878269881</v>
      </c>
      <c r="J953">
        <v>123</v>
      </c>
      <c r="K953">
        <v>187</v>
      </c>
      <c r="L953">
        <v>54</v>
      </c>
      <c r="M953">
        <v>7</v>
      </c>
      <c r="N953">
        <v>0.25916459851882201</v>
      </c>
      <c r="O953">
        <v>-0.94960012876081901</v>
      </c>
      <c r="P953">
        <v>-2.2550327400170298</v>
      </c>
      <c r="Q953">
        <v>0.57627118644067798</v>
      </c>
      <c r="R953">
        <v>0.322033898305084</v>
      </c>
      <c r="S953">
        <f t="shared" si="14"/>
        <v>-0.171117691802601</v>
      </c>
    </row>
    <row r="954" spans="1:19" x14ac:dyDescent="0.2">
      <c r="A954" t="s">
        <v>1891</v>
      </c>
      <c r="B954" t="s">
        <v>1892</v>
      </c>
      <c r="C954">
        <v>162</v>
      </c>
      <c r="D954">
        <v>169</v>
      </c>
      <c r="E954">
        <v>79</v>
      </c>
      <c r="F954">
        <v>17</v>
      </c>
      <c r="G954">
        <v>9.8629922366571005E-2</v>
      </c>
      <c r="H954">
        <v>-0.80614593303059301</v>
      </c>
      <c r="I954">
        <v>-1.86326326612635</v>
      </c>
      <c r="J954">
        <v>290</v>
      </c>
      <c r="K954">
        <v>373</v>
      </c>
      <c r="L954">
        <v>208</v>
      </c>
      <c r="M954">
        <v>35</v>
      </c>
      <c r="N954">
        <v>0.18653893733145299</v>
      </c>
      <c r="O954">
        <v>-0.73642344008058502</v>
      </c>
      <c r="P954">
        <v>-1.92855562214057</v>
      </c>
      <c r="Q954">
        <v>0.59322033898305004</v>
      </c>
      <c r="R954">
        <v>0.25423728813559299</v>
      </c>
      <c r="S954">
        <f t="shared" si="14"/>
        <v>-5.3191328066820857E-2</v>
      </c>
    </row>
    <row r="955" spans="1:19" x14ac:dyDescent="0.2">
      <c r="A955" t="s">
        <v>1893</v>
      </c>
      <c r="B955" t="s">
        <v>1894</v>
      </c>
      <c r="C955">
        <v>68</v>
      </c>
      <c r="D955">
        <v>146</v>
      </c>
      <c r="E955">
        <v>127</v>
      </c>
      <c r="F955">
        <v>9</v>
      </c>
      <c r="G955">
        <v>0.41210217537372901</v>
      </c>
      <c r="H955">
        <v>-0.22296320152868301</v>
      </c>
      <c r="I955">
        <v>-1.76246357622891</v>
      </c>
      <c r="J955">
        <v>167</v>
      </c>
      <c r="K955">
        <v>171</v>
      </c>
      <c r="L955">
        <v>125</v>
      </c>
      <c r="M955">
        <v>20</v>
      </c>
      <c r="N955">
        <v>8.7507742666292299E-2</v>
      </c>
      <c r="O955">
        <v>-0.71789523528391697</v>
      </c>
      <c r="P955">
        <v>-1.9319121440754901</v>
      </c>
      <c r="Q955">
        <v>0.50847457627118597</v>
      </c>
      <c r="R955">
        <v>0.25423728813559299</v>
      </c>
      <c r="S955">
        <f t="shared" si="14"/>
        <v>-2.5020184088761659E-2</v>
      </c>
    </row>
    <row r="956" spans="1:19" x14ac:dyDescent="0.2">
      <c r="A956" t="s">
        <v>1895</v>
      </c>
      <c r="B956" t="s">
        <v>1896</v>
      </c>
      <c r="C956">
        <v>58</v>
      </c>
      <c r="D956">
        <v>60</v>
      </c>
      <c r="E956">
        <v>67</v>
      </c>
      <c r="F956">
        <v>12</v>
      </c>
      <c r="G956">
        <v>9.4981489116234802E-2</v>
      </c>
      <c r="H956">
        <v>-0.431611200640514</v>
      </c>
      <c r="I956">
        <v>-1.56844392047731</v>
      </c>
      <c r="J956">
        <v>117</v>
      </c>
      <c r="K956">
        <v>81</v>
      </c>
      <c r="L956">
        <v>52</v>
      </c>
      <c r="M956">
        <v>10</v>
      </c>
      <c r="N956">
        <v>-8.2472739445790103E-2</v>
      </c>
      <c r="O956">
        <v>-0.94427129525575204</v>
      </c>
      <c r="P956">
        <v>-2.0784115303380499</v>
      </c>
      <c r="Q956">
        <v>0.59322033898305004</v>
      </c>
      <c r="R956">
        <v>0.322033898305084</v>
      </c>
      <c r="S956">
        <f t="shared" si="14"/>
        <v>-8.2543245404980703E-3</v>
      </c>
    </row>
    <row r="957" spans="1:19" x14ac:dyDescent="0.2">
      <c r="A957" t="s">
        <v>1897</v>
      </c>
      <c r="B957" t="s">
        <v>1898</v>
      </c>
      <c r="C957">
        <v>269</v>
      </c>
      <c r="D957">
        <v>348</v>
      </c>
      <c r="E957">
        <v>161</v>
      </c>
      <c r="F957">
        <v>37</v>
      </c>
      <c r="G957">
        <v>0.19208519623970099</v>
      </c>
      <c r="H957">
        <v>-0.71718441374896102</v>
      </c>
      <c r="I957">
        <v>-1.7457477288974099</v>
      </c>
      <c r="J957">
        <v>489</v>
      </c>
      <c r="K957">
        <v>794</v>
      </c>
      <c r="L957">
        <v>409</v>
      </c>
      <c r="M957">
        <v>63</v>
      </c>
      <c r="N957">
        <v>0.28773974672519698</v>
      </c>
      <c r="O957">
        <v>-0.66967432826066797</v>
      </c>
      <c r="P957">
        <v>-1.9001939782619299</v>
      </c>
      <c r="Q957">
        <v>0.59322033898305004</v>
      </c>
      <c r="R957">
        <v>0.338983050847457</v>
      </c>
      <c r="S957">
        <f t="shared" si="14"/>
        <v>-1.1715520057571207E-2</v>
      </c>
    </row>
    <row r="958" spans="1:19" x14ac:dyDescent="0.2">
      <c r="A958" t="s">
        <v>1899</v>
      </c>
      <c r="B958" t="s">
        <v>1900</v>
      </c>
      <c r="C958">
        <v>0</v>
      </c>
      <c r="D958">
        <v>0</v>
      </c>
      <c r="E958">
        <v>0</v>
      </c>
      <c r="F958">
        <v>0</v>
      </c>
      <c r="G958" t="s">
        <v>373</v>
      </c>
      <c r="H958" t="s">
        <v>373</v>
      </c>
      <c r="I958" t="s">
        <v>373</v>
      </c>
      <c r="J958">
        <v>197</v>
      </c>
      <c r="K958">
        <v>386</v>
      </c>
      <c r="L958">
        <v>141</v>
      </c>
      <c r="M958">
        <v>27</v>
      </c>
      <c r="N958">
        <v>0.36934918193188299</v>
      </c>
      <c r="O958">
        <v>-0.73733589065060301</v>
      </c>
      <c r="P958">
        <v>-1.87332813059449</v>
      </c>
      <c r="Q958">
        <v>0.55932203389830504</v>
      </c>
      <c r="R958">
        <v>0.25423728813559299</v>
      </c>
      <c r="S958" t="e">
        <f t="shared" si="14"/>
        <v>#VALUE!</v>
      </c>
    </row>
    <row r="959" spans="1:19" x14ac:dyDescent="0.2">
      <c r="A959" t="s">
        <v>1901</v>
      </c>
      <c r="B959" t="s">
        <v>1902</v>
      </c>
      <c r="C959">
        <v>112</v>
      </c>
      <c r="D959">
        <v>135</v>
      </c>
      <c r="E959">
        <v>123</v>
      </c>
      <c r="F959">
        <v>10</v>
      </c>
      <c r="G959">
        <v>0.16137397812035201</v>
      </c>
      <c r="H959">
        <v>-0.453570921009187</v>
      </c>
      <c r="I959">
        <v>-1.9334151956321799</v>
      </c>
      <c r="J959">
        <v>322</v>
      </c>
      <c r="K959">
        <v>360</v>
      </c>
      <c r="L959">
        <v>185</v>
      </c>
      <c r="M959">
        <v>59</v>
      </c>
      <c r="N959">
        <v>0.12567473249317801</v>
      </c>
      <c r="O959">
        <v>-0.83277292043720696</v>
      </c>
      <c r="P959">
        <v>-1.7472295286455699</v>
      </c>
      <c r="Q959">
        <v>0.59322033898305004</v>
      </c>
      <c r="R959">
        <v>0.25423728813559299</v>
      </c>
      <c r="S959">
        <f t="shared" si="14"/>
        <v>-2.4920214876687337E-2</v>
      </c>
    </row>
    <row r="960" spans="1:19" x14ac:dyDescent="0.2">
      <c r="A960" t="s">
        <v>1903</v>
      </c>
      <c r="B960" t="s">
        <v>1904</v>
      </c>
      <c r="C960">
        <v>242</v>
      </c>
      <c r="D960">
        <v>241</v>
      </c>
      <c r="E960">
        <v>145</v>
      </c>
      <c r="F960">
        <v>22</v>
      </c>
      <c r="G960">
        <v>7.8459908889965499E-2</v>
      </c>
      <c r="H960">
        <v>-0.71670537352385999</v>
      </c>
      <c r="I960">
        <v>-1.92558985812022</v>
      </c>
      <c r="J960">
        <v>448</v>
      </c>
      <c r="K960">
        <v>535</v>
      </c>
      <c r="L960">
        <v>345</v>
      </c>
      <c r="M960">
        <v>57</v>
      </c>
      <c r="N960">
        <v>0.15430387144480601</v>
      </c>
      <c r="O960">
        <v>-0.70554769606926004</v>
      </c>
      <c r="P960">
        <v>-1.9056288269175401</v>
      </c>
      <c r="Q960">
        <v>0.55932203389830504</v>
      </c>
      <c r="R960">
        <v>0.22033898305084701</v>
      </c>
      <c r="S960">
        <f t="shared" si="14"/>
        <v>-6.5032740495130456E-2</v>
      </c>
    </row>
    <row r="961" spans="1:19" x14ac:dyDescent="0.2">
      <c r="A961" t="s">
        <v>1905</v>
      </c>
      <c r="B961" t="s">
        <v>1906</v>
      </c>
      <c r="C961">
        <v>198</v>
      </c>
      <c r="D961">
        <v>159</v>
      </c>
      <c r="E961">
        <v>160</v>
      </c>
      <c r="F961">
        <v>11</v>
      </c>
      <c r="G961">
        <v>-1.50098336455512E-2</v>
      </c>
      <c r="H961">
        <v>-0.58680321738400898</v>
      </c>
      <c r="I961">
        <v>-2.1394696780653</v>
      </c>
      <c r="J961">
        <v>331</v>
      </c>
      <c r="K961">
        <v>359</v>
      </c>
      <c r="L961">
        <v>174</v>
      </c>
      <c r="M961">
        <v>29</v>
      </c>
      <c r="N961">
        <v>0.112494558224322</v>
      </c>
      <c r="O961">
        <v>-0.87136752263750905</v>
      </c>
      <c r="P961">
        <v>-2.0676556644686501</v>
      </c>
      <c r="Q961">
        <v>0.57627118644067798</v>
      </c>
      <c r="R961">
        <v>0.28813559322033899</v>
      </c>
      <c r="S961">
        <f t="shared" si="14"/>
        <v>-0.17005166384886244</v>
      </c>
    </row>
    <row r="962" spans="1:19" x14ac:dyDescent="0.2">
      <c r="A962" t="s">
        <v>1907</v>
      </c>
      <c r="B962" t="s">
        <v>1908</v>
      </c>
      <c r="C962">
        <v>34</v>
      </c>
      <c r="D962">
        <v>5</v>
      </c>
      <c r="E962">
        <v>6</v>
      </c>
      <c r="F962">
        <v>4</v>
      </c>
      <c r="G962">
        <v>-0.75225068041070697</v>
      </c>
      <c r="H962">
        <v>-1.2475856764370099</v>
      </c>
      <c r="I962">
        <v>-1.8136160986762899</v>
      </c>
      <c r="J962">
        <v>31</v>
      </c>
      <c r="K962">
        <v>15</v>
      </c>
      <c r="L962">
        <v>0</v>
      </c>
      <c r="M962">
        <v>15</v>
      </c>
      <c r="N962">
        <v>-0.238042331356869</v>
      </c>
      <c r="O962" t="e">
        <f>-inf</f>
        <v>#NAME?</v>
      </c>
      <c r="P962">
        <v>-1.32549610337048</v>
      </c>
      <c r="Q962">
        <v>0.50847457627118597</v>
      </c>
      <c r="R962">
        <v>0.305084745762711</v>
      </c>
      <c r="S962">
        <f t="shared" si="14"/>
        <v>0.12243465553864764</v>
      </c>
    </row>
    <row r="963" spans="1:19" x14ac:dyDescent="0.2">
      <c r="A963" t="s">
        <v>1909</v>
      </c>
      <c r="B963" t="s">
        <v>1910</v>
      </c>
      <c r="C963">
        <v>156</v>
      </c>
      <c r="D963">
        <v>142</v>
      </c>
      <c r="E963">
        <v>143</v>
      </c>
      <c r="F963">
        <v>17</v>
      </c>
      <c r="G963">
        <v>3.9421978324123398E-2</v>
      </c>
      <c r="H963">
        <v>-0.53204657066780303</v>
      </c>
      <c r="I963">
        <v>-1.8468728499381799</v>
      </c>
      <c r="J963">
        <v>434</v>
      </c>
      <c r="K963">
        <v>377</v>
      </c>
      <c r="L963">
        <v>240</v>
      </c>
      <c r="M963">
        <v>36</v>
      </c>
      <c r="N963">
        <v>1.6079724115003899E-2</v>
      </c>
      <c r="O963">
        <v>-0.84936726494529502</v>
      </c>
      <c r="P963">
        <v>-2.09141289733711</v>
      </c>
      <c r="Q963">
        <v>0.37288135593220301</v>
      </c>
      <c r="R963">
        <v>0.186440677966101</v>
      </c>
      <c r="S963">
        <f t="shared" ref="S963:S1026" si="15">((I963+1.7338029)/1.7338029+(P963+1.8692731)/1.8692731)/2</f>
        <v>-9.2026263012344678E-2</v>
      </c>
    </row>
    <row r="964" spans="1:19" x14ac:dyDescent="0.2">
      <c r="A964" t="s">
        <v>1911</v>
      </c>
      <c r="B964" t="s">
        <v>1912</v>
      </c>
      <c r="C964">
        <v>108</v>
      </c>
      <c r="D964">
        <v>208</v>
      </c>
      <c r="E964">
        <v>64</v>
      </c>
      <c r="F964">
        <v>19</v>
      </c>
      <c r="G964">
        <v>0.36489781177134001</v>
      </c>
      <c r="H964">
        <v>-0.72150179128146597</v>
      </c>
      <c r="I964">
        <v>-1.6388673274961101</v>
      </c>
      <c r="J964">
        <v>234</v>
      </c>
      <c r="K964">
        <v>217</v>
      </c>
      <c r="L964">
        <v>149</v>
      </c>
      <c r="M964">
        <v>55</v>
      </c>
      <c r="N964">
        <v>4.4471979860108403E-2</v>
      </c>
      <c r="O964">
        <v>-0.78811836614225905</v>
      </c>
      <c r="P964">
        <v>-1.63907883650779</v>
      </c>
      <c r="Q964">
        <v>0.37288135593220301</v>
      </c>
      <c r="R964">
        <v>0.23728813559322001</v>
      </c>
      <c r="S964">
        <f t="shared" si="15"/>
        <v>8.8951047373915404E-2</v>
      </c>
    </row>
    <row r="965" spans="1:19" x14ac:dyDescent="0.2">
      <c r="A965" t="s">
        <v>1913</v>
      </c>
      <c r="B965" t="s">
        <v>1914</v>
      </c>
      <c r="C965">
        <v>16</v>
      </c>
      <c r="D965">
        <v>14</v>
      </c>
      <c r="E965">
        <v>11</v>
      </c>
      <c r="F965">
        <v>5</v>
      </c>
      <c r="G965">
        <v>2.2266285317841701E-2</v>
      </c>
      <c r="H965">
        <v>-0.65698530727610305</v>
      </c>
      <c r="I965">
        <v>-1.3893471512819</v>
      </c>
      <c r="J965">
        <v>41</v>
      </c>
      <c r="K965">
        <v>16</v>
      </c>
      <c r="L965">
        <v>11</v>
      </c>
      <c r="M965">
        <v>0</v>
      </c>
      <c r="N965">
        <v>-0.33143577064208901</v>
      </c>
      <c r="O965">
        <v>-1.1634799487059</v>
      </c>
      <c r="P965" t="e">
        <f>-inf</f>
        <v>#NAME?</v>
      </c>
      <c r="Q965">
        <v>0.338983050847457</v>
      </c>
      <c r="R965">
        <v>0.22033898305084701</v>
      </c>
      <c r="S965" t="e">
        <f t="shared" si="15"/>
        <v>#NAME?</v>
      </c>
    </row>
    <row r="966" spans="1:19" x14ac:dyDescent="0.2">
      <c r="A966" t="s">
        <v>1915</v>
      </c>
      <c r="B966" t="e">
        <f>-GSSIGFAQFEYDSENDDPGELTVMEGELLRVLDDKEGWWQARKACGAVGWVPVWVLKDCFV</f>
        <v>#NAME?</v>
      </c>
      <c r="C966">
        <v>108</v>
      </c>
      <c r="D966">
        <v>129</v>
      </c>
      <c r="E966">
        <v>90</v>
      </c>
      <c r="F966">
        <v>8</v>
      </c>
      <c r="G966">
        <v>0.15742418710782699</v>
      </c>
      <c r="H966">
        <v>-0.57343925582602795</v>
      </c>
      <c r="I966">
        <v>-2.0145309414570001</v>
      </c>
      <c r="J966">
        <v>234</v>
      </c>
      <c r="K966">
        <v>257</v>
      </c>
      <c r="L966">
        <v>130</v>
      </c>
      <c r="M966">
        <v>18</v>
      </c>
      <c r="N966">
        <v>0.117945369342873</v>
      </c>
      <c r="O966">
        <v>-0.84736128224769602</v>
      </c>
      <c r="P966">
        <v>-2.1241690208987198</v>
      </c>
      <c r="Q966">
        <v>0.40677966101694901</v>
      </c>
      <c r="R966">
        <v>0.25423728813559299</v>
      </c>
      <c r="S966">
        <f t="shared" si="15"/>
        <v>-0.14913780351382039</v>
      </c>
    </row>
    <row r="967" spans="1:19" x14ac:dyDescent="0.2">
      <c r="A967" t="s">
        <v>1916</v>
      </c>
      <c r="B967" t="s">
        <v>1917</v>
      </c>
      <c r="C967">
        <v>274</v>
      </c>
      <c r="D967">
        <v>332</v>
      </c>
      <c r="E967">
        <v>182</v>
      </c>
      <c r="F967">
        <v>43</v>
      </c>
      <c r="G967">
        <v>0.16364575317917601</v>
      </c>
      <c r="H967">
        <v>-0.67193718461371599</v>
      </c>
      <c r="I967">
        <v>-1.6884792802027999</v>
      </c>
      <c r="J967">
        <v>509</v>
      </c>
      <c r="K967">
        <v>568</v>
      </c>
      <c r="L967">
        <v>352</v>
      </c>
      <c r="M967">
        <v>67</v>
      </c>
      <c r="N967">
        <v>0.124858656795981</v>
      </c>
      <c r="O967">
        <v>-0.75226389600301802</v>
      </c>
      <c r="P967">
        <v>-1.8908686482278201</v>
      </c>
      <c r="Q967">
        <v>0.37288135593220301</v>
      </c>
      <c r="R967">
        <v>0.25423728813559299</v>
      </c>
      <c r="S967">
        <f t="shared" si="15"/>
        <v>7.2941240645211817E-3</v>
      </c>
    </row>
    <row r="968" spans="1:19" x14ac:dyDescent="0.2">
      <c r="A968" t="s">
        <v>1918</v>
      </c>
      <c r="B968" t="s">
        <v>1919</v>
      </c>
      <c r="C968">
        <v>27</v>
      </c>
      <c r="D968">
        <v>26</v>
      </c>
      <c r="E968">
        <v>35</v>
      </c>
      <c r="F968">
        <v>1</v>
      </c>
      <c r="G968">
        <v>6.3867816107359102E-2</v>
      </c>
      <c r="H968">
        <v>-0.38155372958711498</v>
      </c>
      <c r="I968">
        <v>-2.31556093712098</v>
      </c>
      <c r="J968">
        <v>196</v>
      </c>
      <c r="K968">
        <v>192</v>
      </c>
      <c r="L968">
        <v>209</v>
      </c>
      <c r="M968">
        <v>17</v>
      </c>
      <c r="N968">
        <v>6.8273260768795294E-2</v>
      </c>
      <c r="O968">
        <v>-0.56419856238981203</v>
      </c>
      <c r="P968">
        <v>-2.07203281857009</v>
      </c>
      <c r="Q968">
        <v>0.37288135593220301</v>
      </c>
      <c r="R968">
        <v>0.169491525423728</v>
      </c>
      <c r="S968">
        <f t="shared" si="15"/>
        <v>-0.22200427953641547</v>
      </c>
    </row>
    <row r="969" spans="1:19" x14ac:dyDescent="0.2">
      <c r="A969" t="s">
        <v>1920</v>
      </c>
      <c r="B969" t="s">
        <v>1921</v>
      </c>
      <c r="C969">
        <v>127</v>
      </c>
      <c r="D969">
        <v>110</v>
      </c>
      <c r="E969">
        <v>146</v>
      </c>
      <c r="F969">
        <v>14</v>
      </c>
      <c r="G969">
        <v>1.7847196497796501E-2</v>
      </c>
      <c r="H969">
        <v>-0.433708874949923</v>
      </c>
      <c r="I969">
        <v>-1.8418728582397099</v>
      </c>
      <c r="J969">
        <v>357</v>
      </c>
      <c r="K969">
        <v>384</v>
      </c>
      <c r="L969">
        <v>186</v>
      </c>
      <c r="M969">
        <v>20</v>
      </c>
      <c r="N969">
        <v>0.108891111677059</v>
      </c>
      <c r="O969">
        <v>-0.87524404903866704</v>
      </c>
      <c r="P969">
        <v>-2.2618638890401002</v>
      </c>
      <c r="Q969">
        <v>0.35593220338983</v>
      </c>
      <c r="R969">
        <v>0.20338983050847401</v>
      </c>
      <c r="S969">
        <f t="shared" si="15"/>
        <v>-0.13617720250456189</v>
      </c>
    </row>
    <row r="970" spans="1:19" x14ac:dyDescent="0.2">
      <c r="A970" t="s">
        <v>1922</v>
      </c>
      <c r="B970" t="s">
        <v>1923</v>
      </c>
      <c r="C970">
        <v>87</v>
      </c>
      <c r="D970">
        <v>73</v>
      </c>
      <c r="E970">
        <v>70</v>
      </c>
      <c r="F970">
        <v>9</v>
      </c>
      <c r="G970">
        <v>4.0618397973658203E-3</v>
      </c>
      <c r="H970">
        <v>-0.58867922238276504</v>
      </c>
      <c r="I970">
        <v>-1.8694739161412901</v>
      </c>
      <c r="J970">
        <v>179</v>
      </c>
      <c r="K970">
        <v>175</v>
      </c>
      <c r="L970">
        <v>99</v>
      </c>
      <c r="M970">
        <v>20</v>
      </c>
      <c r="N970">
        <v>6.7413121128123005E-2</v>
      </c>
      <c r="O970">
        <v>-0.84930661352673298</v>
      </c>
      <c r="P970">
        <v>-1.9620487039078001</v>
      </c>
      <c r="Q970">
        <v>0.644067796610169</v>
      </c>
      <c r="R970">
        <v>0.152542372881355</v>
      </c>
      <c r="S970">
        <f t="shared" si="15"/>
        <v>-6.3941228433793296E-2</v>
      </c>
    </row>
    <row r="971" spans="1:19" x14ac:dyDescent="0.2">
      <c r="A971" t="s">
        <v>1924</v>
      </c>
      <c r="B971" t="s">
        <v>1925</v>
      </c>
      <c r="C971">
        <v>113</v>
      </c>
      <c r="D971">
        <v>73</v>
      </c>
      <c r="E971">
        <v>58</v>
      </c>
      <c r="F971">
        <v>6</v>
      </c>
      <c r="G971">
        <v>-0.10949735106743499</v>
      </c>
      <c r="H971">
        <v>-0.78390845969888601</v>
      </c>
      <c r="I971">
        <v>-2.1591243660617701</v>
      </c>
      <c r="J971">
        <v>181</v>
      </c>
      <c r="K971">
        <v>264</v>
      </c>
      <c r="L971">
        <v>131</v>
      </c>
      <c r="M971">
        <v>17</v>
      </c>
      <c r="N971">
        <v>0.24115345542236799</v>
      </c>
      <c r="O971">
        <v>-0.73249605635781001</v>
      </c>
      <c r="P971">
        <v>-2.0374553220828</v>
      </c>
      <c r="Q971">
        <v>0.44067796610169402</v>
      </c>
      <c r="R971">
        <v>0.23728813559322001</v>
      </c>
      <c r="S971">
        <f t="shared" si="15"/>
        <v>-0.16764165193223313</v>
      </c>
    </row>
    <row r="972" spans="1:19" x14ac:dyDescent="0.2">
      <c r="A972" t="s">
        <v>1926</v>
      </c>
      <c r="B972" t="s">
        <v>1927</v>
      </c>
      <c r="C972">
        <v>245</v>
      </c>
      <c r="D972">
        <v>386</v>
      </c>
      <c r="E972">
        <v>286</v>
      </c>
      <c r="F972">
        <v>47</v>
      </c>
      <c r="G972">
        <v>0.27767945260275001</v>
      </c>
      <c r="H972">
        <v>-0.42705806101389299</v>
      </c>
      <c r="I972">
        <v>-1.6012653993908099</v>
      </c>
      <c r="J972">
        <v>544</v>
      </c>
      <c r="K972">
        <v>585</v>
      </c>
      <c r="L972">
        <v>434</v>
      </c>
      <c r="M972">
        <v>201</v>
      </c>
      <c r="N972">
        <v>0.108785069805722</v>
      </c>
      <c r="O972">
        <v>-0.69019794733005901</v>
      </c>
      <c r="P972">
        <v>-1.44262851086958</v>
      </c>
      <c r="Q972">
        <v>0.40677966101694901</v>
      </c>
      <c r="R972">
        <v>0.23728813559322001</v>
      </c>
      <c r="S972">
        <f t="shared" si="15"/>
        <v>0.15234207080916951</v>
      </c>
    </row>
    <row r="973" spans="1:19" x14ac:dyDescent="0.2">
      <c r="A973" t="s">
        <v>1928</v>
      </c>
      <c r="B973" t="s">
        <v>1929</v>
      </c>
      <c r="C973">
        <v>78</v>
      </c>
      <c r="D973">
        <v>84</v>
      </c>
      <c r="E973">
        <v>110</v>
      </c>
      <c r="F973">
        <v>7</v>
      </c>
      <c r="G973">
        <v>0.112442915666929</v>
      </c>
      <c r="H973">
        <v>-0.344959927310658</v>
      </c>
      <c r="I973">
        <v>-1.9311937356382201</v>
      </c>
      <c r="J973">
        <v>271</v>
      </c>
      <c r="K973">
        <v>237</v>
      </c>
      <c r="L973">
        <v>172</v>
      </c>
      <c r="M973">
        <v>32</v>
      </c>
      <c r="N973">
        <v>1.9007158557419902E-2</v>
      </c>
      <c r="O973">
        <v>-0.78952962111124703</v>
      </c>
      <c r="P973">
        <v>-1.93804498114639</v>
      </c>
      <c r="Q973">
        <v>0.79661016949152497</v>
      </c>
      <c r="R973">
        <v>0.28813559322033899</v>
      </c>
      <c r="S973">
        <f t="shared" si="15"/>
        <v>-7.5319597224170004E-2</v>
      </c>
    </row>
    <row r="974" spans="1:19" x14ac:dyDescent="0.2">
      <c r="A974" t="s">
        <v>1930</v>
      </c>
      <c r="B974" t="s">
        <v>1931</v>
      </c>
      <c r="C974">
        <v>174</v>
      </c>
      <c r="D974">
        <v>217</v>
      </c>
      <c r="E974">
        <v>140</v>
      </c>
      <c r="F974">
        <v>34</v>
      </c>
      <c r="G974">
        <v>0.17616871786145799</v>
      </c>
      <c r="H974">
        <v>-0.58867922238276504</v>
      </c>
      <c r="I974">
        <v>-1.5932675042023401</v>
      </c>
      <c r="J974">
        <v>290</v>
      </c>
      <c r="K974">
        <v>401</v>
      </c>
      <c r="L974">
        <v>233</v>
      </c>
      <c r="M974">
        <v>37</v>
      </c>
      <c r="N974">
        <v>0.21797447814294699</v>
      </c>
      <c r="O974">
        <v>-0.68713085401732699</v>
      </c>
      <c r="P974">
        <v>-1.90442194242385</v>
      </c>
      <c r="Q974">
        <v>0.81355932203389802</v>
      </c>
      <c r="R974">
        <v>0.27118644067796599</v>
      </c>
      <c r="S974">
        <f t="shared" si="15"/>
        <v>3.1126336445984205E-2</v>
      </c>
    </row>
    <row r="975" spans="1:19" x14ac:dyDescent="0.2">
      <c r="A975" t="s">
        <v>1932</v>
      </c>
      <c r="B975" t="s">
        <v>1933</v>
      </c>
      <c r="C975">
        <v>42</v>
      </c>
      <c r="D975">
        <v>46</v>
      </c>
      <c r="E975">
        <v>37</v>
      </c>
      <c r="F975">
        <v>3</v>
      </c>
      <c r="G975">
        <v>0.119766773579202</v>
      </c>
      <c r="H975">
        <v>-0.54930557610930897</v>
      </c>
      <c r="I975">
        <v>-2.0303252086402299</v>
      </c>
      <c r="J975">
        <v>67</v>
      </c>
      <c r="K975">
        <v>77</v>
      </c>
      <c r="L975">
        <v>48</v>
      </c>
      <c r="M975">
        <v>7</v>
      </c>
      <c r="N975">
        <v>0.13764402589337699</v>
      </c>
      <c r="O975">
        <v>-0.73692234246962895</v>
      </c>
      <c r="P975">
        <v>-1.99120243127846</v>
      </c>
      <c r="Q975">
        <v>0.81355932203389802</v>
      </c>
      <c r="R975">
        <v>0.27118644067796599</v>
      </c>
      <c r="S975">
        <f t="shared" si="15"/>
        <v>-0.11812621889553866</v>
      </c>
    </row>
    <row r="976" spans="1:19" x14ac:dyDescent="0.2">
      <c r="A976" t="s">
        <v>1934</v>
      </c>
      <c r="B976" t="s">
        <v>1935</v>
      </c>
      <c r="C976">
        <v>140</v>
      </c>
      <c r="D976">
        <v>96</v>
      </c>
      <c r="E976">
        <v>42</v>
      </c>
      <c r="F976">
        <v>12</v>
      </c>
      <c r="G976">
        <v>-8.3598570343141096E-2</v>
      </c>
      <c r="H976">
        <v>-1.01713675505874</v>
      </c>
      <c r="I976">
        <v>-1.9511439625926099</v>
      </c>
      <c r="J976">
        <v>210</v>
      </c>
      <c r="K976">
        <v>271</v>
      </c>
      <c r="L976">
        <v>206</v>
      </c>
      <c r="M976">
        <v>7</v>
      </c>
      <c r="N976">
        <v>0.18797809956220801</v>
      </c>
      <c r="O976">
        <v>-0.60044085150915605</v>
      </c>
      <c r="P976">
        <v>-2.4873469233115499</v>
      </c>
      <c r="Q976">
        <v>0.83050847457627097</v>
      </c>
      <c r="R976">
        <v>0.25423728813559299</v>
      </c>
      <c r="S976">
        <f t="shared" si="15"/>
        <v>-0.22800220268965365</v>
      </c>
    </row>
    <row r="977" spans="1:19" x14ac:dyDescent="0.2">
      <c r="A977" t="s">
        <v>1936</v>
      </c>
      <c r="B977" t="s">
        <v>1937</v>
      </c>
      <c r="C977">
        <v>131</v>
      </c>
      <c r="D977">
        <v>88</v>
      </c>
      <c r="E977">
        <v>104</v>
      </c>
      <c r="F977">
        <v>19</v>
      </c>
      <c r="G977">
        <v>-9.2530391210067106E-2</v>
      </c>
      <c r="H977">
        <v>-0.59449596613538702</v>
      </c>
      <c r="I977">
        <v>-1.72271486766493</v>
      </c>
      <c r="J977">
        <v>196</v>
      </c>
      <c r="K977">
        <v>207</v>
      </c>
      <c r="L977">
        <v>101</v>
      </c>
      <c r="M977">
        <v>33</v>
      </c>
      <c r="N977">
        <v>0.10094237752216299</v>
      </c>
      <c r="O977">
        <v>-0.88002347471822295</v>
      </c>
      <c r="P977">
        <v>-1.7839678000704799</v>
      </c>
      <c r="Q977">
        <v>0.79661016949152497</v>
      </c>
      <c r="R977">
        <v>0.28813559322033899</v>
      </c>
      <c r="S977">
        <f t="shared" si="15"/>
        <v>2.6015377993737411E-2</v>
      </c>
    </row>
    <row r="978" spans="1:19" x14ac:dyDescent="0.2">
      <c r="A978" t="s">
        <v>1938</v>
      </c>
      <c r="B978" t="s">
        <v>1939</v>
      </c>
      <c r="C978">
        <v>86</v>
      </c>
      <c r="D978">
        <v>49</v>
      </c>
      <c r="E978">
        <v>34</v>
      </c>
      <c r="F978">
        <v>14</v>
      </c>
      <c r="G978">
        <v>-0.16404413891952499</v>
      </c>
      <c r="H978">
        <v>-0.89727754397971604</v>
      </c>
      <c r="I978">
        <v>-1.6725675885273199</v>
      </c>
      <c r="J978">
        <v>124</v>
      </c>
      <c r="K978">
        <v>176</v>
      </c>
      <c r="L978">
        <v>111</v>
      </c>
      <c r="M978">
        <v>37</v>
      </c>
      <c r="N978">
        <v>0.22931908607363599</v>
      </c>
      <c r="O978">
        <v>-0.64018748351996801</v>
      </c>
      <c r="P978">
        <v>-1.5354456296871299</v>
      </c>
      <c r="Q978">
        <v>0.76271186440677896</v>
      </c>
      <c r="R978">
        <v>0.28813559322033899</v>
      </c>
      <c r="S978">
        <f t="shared" si="15"/>
        <v>0.10695263992078854</v>
      </c>
    </row>
    <row r="979" spans="1:19" x14ac:dyDescent="0.2">
      <c r="A979" t="s">
        <v>1940</v>
      </c>
      <c r="B979" t="s">
        <v>1941</v>
      </c>
      <c r="C979">
        <v>57</v>
      </c>
      <c r="D979">
        <v>85</v>
      </c>
      <c r="E979">
        <v>67</v>
      </c>
      <c r="F979">
        <v>11</v>
      </c>
      <c r="G979">
        <v>0.25380230233732898</v>
      </c>
      <c r="H979">
        <v>-0.42405806275006802</v>
      </c>
      <c r="I979">
        <v>-1.5986793434762601</v>
      </c>
      <c r="J979">
        <v>104</v>
      </c>
      <c r="K979">
        <v>73</v>
      </c>
      <c r="L979">
        <v>69</v>
      </c>
      <c r="M979">
        <v>6</v>
      </c>
      <c r="N979">
        <v>-7.6482375756602605E-2</v>
      </c>
      <c r="O979">
        <v>-0.77027302570591505</v>
      </c>
      <c r="P979">
        <v>-2.2491077575070202</v>
      </c>
      <c r="Q979">
        <v>0.77966101694915202</v>
      </c>
      <c r="R979">
        <v>0.25423728813559299</v>
      </c>
      <c r="S979">
        <f t="shared" si="15"/>
        <v>-6.263216970556798E-2</v>
      </c>
    </row>
    <row r="980" spans="1:19" x14ac:dyDescent="0.2">
      <c r="A980" t="s">
        <v>1942</v>
      </c>
      <c r="B980" t="s">
        <v>1943</v>
      </c>
      <c r="C980">
        <v>378</v>
      </c>
      <c r="D980">
        <v>428</v>
      </c>
      <c r="E980">
        <v>255</v>
      </c>
      <c r="F980">
        <v>24</v>
      </c>
      <c r="G980">
        <v>0.134210201471475</v>
      </c>
      <c r="H980">
        <v>-0.66520962918167303</v>
      </c>
      <c r="I980">
        <v>-2.08147773108761</v>
      </c>
      <c r="J980">
        <v>650</v>
      </c>
      <c r="K980">
        <v>823</v>
      </c>
      <c r="L980">
        <v>547</v>
      </c>
      <c r="M980">
        <v>62</v>
      </c>
      <c r="N980">
        <v>0.17971458199113599</v>
      </c>
      <c r="O980">
        <v>-0.66701480745381503</v>
      </c>
      <c r="P980">
        <v>-2.03074733573649</v>
      </c>
      <c r="Q980">
        <v>0.677966101694915</v>
      </c>
      <c r="R980">
        <v>0.27118644067796599</v>
      </c>
      <c r="S980">
        <f t="shared" si="15"/>
        <v>-0.14345537352852941</v>
      </c>
    </row>
    <row r="981" spans="1:19" x14ac:dyDescent="0.2">
      <c r="A981" t="s">
        <v>1944</v>
      </c>
      <c r="B981" t="s">
        <v>1945</v>
      </c>
      <c r="C981">
        <v>40</v>
      </c>
      <c r="D981">
        <v>23</v>
      </c>
      <c r="E981">
        <v>8</v>
      </c>
      <c r="F981">
        <v>6</v>
      </c>
      <c r="G981">
        <v>-0.160073923014841</v>
      </c>
      <c r="H981">
        <v>-1.19322801411442</v>
      </c>
      <c r="I981">
        <v>-1.7081059139063099</v>
      </c>
      <c r="J981">
        <v>60</v>
      </c>
      <c r="K981">
        <v>59</v>
      </c>
      <c r="L981">
        <v>17</v>
      </c>
      <c r="M981">
        <v>12</v>
      </c>
      <c r="N981">
        <v>6.9928864680222302E-2</v>
      </c>
      <c r="O981">
        <v>-1.1397911061497601</v>
      </c>
      <c r="P981">
        <v>-1.7091956729279101</v>
      </c>
      <c r="Q981">
        <v>0.77966101694915202</v>
      </c>
      <c r="R981">
        <v>0.23728813559322001</v>
      </c>
      <c r="S981">
        <f t="shared" si="15"/>
        <v>5.0228679778757827E-2</v>
      </c>
    </row>
    <row r="982" spans="1:19" x14ac:dyDescent="0.2">
      <c r="A982" t="s">
        <v>1946</v>
      </c>
      <c r="B982" t="s">
        <v>1947</v>
      </c>
      <c r="C982">
        <v>230</v>
      </c>
      <c r="D982">
        <v>201</v>
      </c>
      <c r="E982">
        <v>151</v>
      </c>
      <c r="F982">
        <v>59</v>
      </c>
      <c r="G982">
        <v>2.1726453698424401E-2</v>
      </c>
      <c r="H982">
        <v>-0.67700889850282697</v>
      </c>
      <c r="I982">
        <v>-1.4750729973374399</v>
      </c>
      <c r="J982">
        <v>518</v>
      </c>
      <c r="K982">
        <v>697</v>
      </c>
      <c r="L982">
        <v>344</v>
      </c>
      <c r="M982">
        <v>98</v>
      </c>
      <c r="N982">
        <v>0.20613112177449799</v>
      </c>
      <c r="O982">
        <v>-0.76986009431809299</v>
      </c>
      <c r="P982">
        <v>-1.7333293526446301</v>
      </c>
      <c r="Q982">
        <v>0.77966101694915202</v>
      </c>
      <c r="R982">
        <v>0.27118644067796599</v>
      </c>
      <c r="S982">
        <f t="shared" si="15"/>
        <v>0.11097614305322315</v>
      </c>
    </row>
    <row r="983" spans="1:19" x14ac:dyDescent="0.2">
      <c r="A983" t="s">
        <v>1948</v>
      </c>
      <c r="B983" t="s">
        <v>1949</v>
      </c>
      <c r="C983">
        <v>103</v>
      </c>
      <c r="D983">
        <v>42</v>
      </c>
      <c r="E983">
        <v>56</v>
      </c>
      <c r="F983">
        <v>13</v>
      </c>
      <c r="G983">
        <v>-0.30932970201174298</v>
      </c>
      <c r="H983">
        <v>-0.75890720747737495</v>
      </c>
      <c r="I983">
        <v>-1.7830910453603299</v>
      </c>
      <c r="J983">
        <v>182</v>
      </c>
      <c r="K983">
        <v>201</v>
      </c>
      <c r="L983">
        <v>100</v>
      </c>
      <c r="M983">
        <v>13</v>
      </c>
      <c r="N983">
        <v>0.120352772857135</v>
      </c>
      <c r="O983">
        <v>-0.85216016512946502</v>
      </c>
      <c r="P983">
        <v>-2.15635370427013</v>
      </c>
      <c r="Q983">
        <v>0.89830508474576198</v>
      </c>
      <c r="R983">
        <v>0.28813559322033899</v>
      </c>
      <c r="S983">
        <f t="shared" si="15"/>
        <v>-9.1003252801903606E-2</v>
      </c>
    </row>
    <row r="984" spans="1:19" x14ac:dyDescent="0.2">
      <c r="A984" t="s">
        <v>1950</v>
      </c>
      <c r="B984" t="s">
        <v>1951</v>
      </c>
      <c r="C984">
        <v>102</v>
      </c>
      <c r="D984">
        <v>70</v>
      </c>
      <c r="E984">
        <v>31</v>
      </c>
      <c r="F984">
        <v>10</v>
      </c>
      <c r="G984">
        <v>-8.32438994521323E-2</v>
      </c>
      <c r="H984">
        <v>-1.0114964877060399</v>
      </c>
      <c r="I984">
        <v>-1.8927973447239099</v>
      </c>
      <c r="J984">
        <v>74</v>
      </c>
      <c r="K984">
        <v>157</v>
      </c>
      <c r="L984">
        <v>71</v>
      </c>
      <c r="M984">
        <v>14</v>
      </c>
      <c r="N984">
        <v>0.40389603609997898</v>
      </c>
      <c r="O984">
        <v>-0.61006214815629101</v>
      </c>
      <c r="P984">
        <v>-1.7333293526446301</v>
      </c>
      <c r="Q984">
        <v>0.86440677966101698</v>
      </c>
      <c r="R984">
        <v>0.305084745762711</v>
      </c>
      <c r="S984">
        <f t="shared" si="15"/>
        <v>-9.4886304762449442E-3</v>
      </c>
    </row>
    <row r="985" spans="1:19" x14ac:dyDescent="0.2">
      <c r="A985" t="s">
        <v>1952</v>
      </c>
      <c r="B985" t="s">
        <v>1953</v>
      </c>
      <c r="C985">
        <v>229</v>
      </c>
      <c r="D985">
        <v>219</v>
      </c>
      <c r="E985">
        <v>74</v>
      </c>
      <c r="F985">
        <v>12</v>
      </c>
      <c r="G985">
        <v>6.0866864795758702E-2</v>
      </c>
      <c r="H985">
        <v>-0.98486177238731498</v>
      </c>
      <c r="I985">
        <v>-2.1648514092542599</v>
      </c>
      <c r="J985">
        <v>393</v>
      </c>
      <c r="K985">
        <v>488</v>
      </c>
      <c r="L985">
        <v>274</v>
      </c>
      <c r="M985">
        <v>41</v>
      </c>
      <c r="N985">
        <v>0.17125537504900501</v>
      </c>
      <c r="O985">
        <v>-0.74873076469942901</v>
      </c>
      <c r="P985">
        <v>-1.99183436224758</v>
      </c>
      <c r="Q985">
        <v>0.88135593220338904</v>
      </c>
      <c r="R985">
        <v>0.27118644067796599</v>
      </c>
      <c r="S985">
        <f t="shared" si="15"/>
        <v>-0.15709037514445712</v>
      </c>
    </row>
    <row r="986" spans="1:19" x14ac:dyDescent="0.2">
      <c r="A986" t="s">
        <v>1954</v>
      </c>
      <c r="B986" t="s">
        <v>1955</v>
      </c>
      <c r="C986">
        <v>179</v>
      </c>
      <c r="D986">
        <v>145</v>
      </c>
      <c r="E986">
        <v>193</v>
      </c>
      <c r="F986">
        <v>21</v>
      </c>
      <c r="G986">
        <v>-1.12267964493897E-2</v>
      </c>
      <c r="H986">
        <v>-0.461553731750523</v>
      </c>
      <c r="I986">
        <v>-1.81483090920797</v>
      </c>
      <c r="J986">
        <v>270</v>
      </c>
      <c r="K986">
        <v>435</v>
      </c>
      <c r="L986">
        <v>240</v>
      </c>
      <c r="M986">
        <v>31</v>
      </c>
      <c r="N986">
        <v>0.284353596217371</v>
      </c>
      <c r="O986">
        <v>-0.64324129959177101</v>
      </c>
      <c r="P986">
        <v>-1.9502277389166001</v>
      </c>
      <c r="Q986">
        <v>0.89830508474576198</v>
      </c>
      <c r="R986">
        <v>0.322033898305084</v>
      </c>
      <c r="S986">
        <f t="shared" si="15"/>
        <v>-4.5021176612270966E-2</v>
      </c>
    </row>
    <row r="987" spans="1:19" x14ac:dyDescent="0.2">
      <c r="A987" t="s">
        <v>1956</v>
      </c>
      <c r="B987" t="s">
        <v>1957</v>
      </c>
      <c r="C987">
        <v>66</v>
      </c>
      <c r="D987">
        <v>108</v>
      </c>
      <c r="E987">
        <v>35</v>
      </c>
      <c r="F987">
        <v>2</v>
      </c>
      <c r="G987">
        <v>0.29413805224060902</v>
      </c>
      <c r="H987">
        <v>-0.76973390096999605</v>
      </c>
      <c r="I987">
        <v>-2.4027111128398801</v>
      </c>
      <c r="J987">
        <v>177</v>
      </c>
      <c r="K987">
        <v>164</v>
      </c>
      <c r="L987">
        <v>88</v>
      </c>
      <c r="M987">
        <v>7</v>
      </c>
      <c r="N987">
        <v>4.4098685107613E-2</v>
      </c>
      <c r="O987">
        <v>-0.89557937135602805</v>
      </c>
      <c r="P987">
        <v>-2.4131008949394399</v>
      </c>
      <c r="Q987">
        <v>0.86440677966101698</v>
      </c>
      <c r="R987">
        <v>0.322033898305084</v>
      </c>
      <c r="S987">
        <f t="shared" si="15"/>
        <v>-0.33836708025787443</v>
      </c>
    </row>
    <row r="988" spans="1:19" x14ac:dyDescent="0.2">
      <c r="A988" t="s">
        <v>1958</v>
      </c>
      <c r="B988" t="s">
        <v>1959</v>
      </c>
      <c r="C988">
        <v>453</v>
      </c>
      <c r="D988">
        <v>594</v>
      </c>
      <c r="E988">
        <v>339</v>
      </c>
      <c r="F988">
        <v>58</v>
      </c>
      <c r="G988">
        <v>0.19794647526389</v>
      </c>
      <c r="H988">
        <v>-0.62015651358815305</v>
      </c>
      <c r="I988">
        <v>-1.77686738141189</v>
      </c>
      <c r="J988">
        <v>726</v>
      </c>
      <c r="K988">
        <v>1151</v>
      </c>
      <c r="L988">
        <v>626</v>
      </c>
      <c r="M988">
        <v>103</v>
      </c>
      <c r="N988">
        <v>0.27736680635141903</v>
      </c>
      <c r="O988">
        <v>-0.656451064634054</v>
      </c>
      <c r="P988">
        <v>-1.8583250645868099</v>
      </c>
      <c r="Q988">
        <v>0.88135593220338904</v>
      </c>
      <c r="R988">
        <v>0.305084745762711</v>
      </c>
      <c r="S988">
        <f t="shared" si="15"/>
        <v>-9.4906616623498981E-3</v>
      </c>
    </row>
    <row r="989" spans="1:19" x14ac:dyDescent="0.2">
      <c r="A989" t="s">
        <v>1960</v>
      </c>
      <c r="B989" t="s">
        <v>1961</v>
      </c>
      <c r="C989">
        <v>625</v>
      </c>
      <c r="D989">
        <v>757</v>
      </c>
      <c r="E989">
        <v>634</v>
      </c>
      <c r="F989">
        <v>88</v>
      </c>
      <c r="G989">
        <v>0.163474094451526</v>
      </c>
      <c r="H989">
        <v>-0.48804876924074603</v>
      </c>
      <c r="I989">
        <v>-1.7355945181559</v>
      </c>
      <c r="J989">
        <v>1050</v>
      </c>
      <c r="K989">
        <v>1342</v>
      </c>
      <c r="L989">
        <v>959</v>
      </c>
      <c r="M989">
        <v>145</v>
      </c>
      <c r="N989">
        <v>0.183791320184757</v>
      </c>
      <c r="O989">
        <v>-0.63145946904366401</v>
      </c>
      <c r="P989">
        <v>-1.8700469654268499</v>
      </c>
      <c r="Q989">
        <v>0.84745762711864403</v>
      </c>
      <c r="R989">
        <v>0.322033898305084</v>
      </c>
      <c r="S989">
        <f t="shared" si="15"/>
        <v>-7.2366931334000111E-4</v>
      </c>
    </row>
    <row r="990" spans="1:19" x14ac:dyDescent="0.2">
      <c r="A990" t="s">
        <v>1962</v>
      </c>
      <c r="B990" t="s">
        <v>1963</v>
      </c>
      <c r="C990">
        <v>334</v>
      </c>
      <c r="D990">
        <v>416</v>
      </c>
      <c r="E990">
        <v>299</v>
      </c>
      <c r="F990">
        <v>28</v>
      </c>
      <c r="G990">
        <v>0.17560509611070599</v>
      </c>
      <c r="H990">
        <v>-0.54233328826553795</v>
      </c>
      <c r="I990">
        <v>-1.96078560843134</v>
      </c>
      <c r="J990">
        <v>740</v>
      </c>
      <c r="K990">
        <v>782</v>
      </c>
      <c r="L990">
        <v>579</v>
      </c>
      <c r="M990">
        <v>62</v>
      </c>
      <c r="N990">
        <v>0.101203136750593</v>
      </c>
      <c r="O990">
        <v>-0.69864193314792999</v>
      </c>
      <c r="P990">
        <v>-2.0870656988246101</v>
      </c>
      <c r="Q990">
        <v>0.66101694915254205</v>
      </c>
      <c r="R990">
        <v>0.305084745762711</v>
      </c>
      <c r="S990">
        <f t="shared" si="15"/>
        <v>-0.12371400869242291</v>
      </c>
    </row>
    <row r="991" spans="1:19" x14ac:dyDescent="0.2">
      <c r="A991" t="s">
        <v>1964</v>
      </c>
      <c r="B991" t="s">
        <v>1965</v>
      </c>
      <c r="C991">
        <v>238</v>
      </c>
      <c r="D991">
        <v>261</v>
      </c>
      <c r="E991">
        <v>276</v>
      </c>
      <c r="F991">
        <v>28</v>
      </c>
      <c r="G991">
        <v>0.120321782577297</v>
      </c>
      <c r="H991">
        <v>-0.42992588476969701</v>
      </c>
      <c r="I991">
        <v>-1.8136160986762899</v>
      </c>
      <c r="J991">
        <v>397</v>
      </c>
      <c r="K991">
        <v>609</v>
      </c>
      <c r="L991">
        <v>255</v>
      </c>
      <c r="M991">
        <v>92</v>
      </c>
      <c r="N991">
        <v>0.26305488929148202</v>
      </c>
      <c r="O991">
        <v>-0.78433910347354996</v>
      </c>
      <c r="P991">
        <v>-1.6452283480094501</v>
      </c>
      <c r="Q991">
        <v>0.86440677966101698</v>
      </c>
      <c r="R991">
        <v>0.28813559322033899</v>
      </c>
      <c r="S991">
        <f t="shared" si="15"/>
        <v>3.6911506289089055E-2</v>
      </c>
    </row>
    <row r="992" spans="1:19" x14ac:dyDescent="0.2">
      <c r="A992" t="s">
        <v>1966</v>
      </c>
      <c r="B992" t="s">
        <v>1967</v>
      </c>
      <c r="C992">
        <v>145</v>
      </c>
      <c r="D992">
        <v>119</v>
      </c>
      <c r="E992">
        <v>107</v>
      </c>
      <c r="F992">
        <v>15</v>
      </c>
      <c r="G992">
        <v>-5.5628085469157599E-3</v>
      </c>
      <c r="H992">
        <v>-0.62624223432816895</v>
      </c>
      <c r="I992">
        <v>-1.8694739161412901</v>
      </c>
      <c r="J992">
        <v>283</v>
      </c>
      <c r="K992">
        <v>260</v>
      </c>
      <c r="L992">
        <v>142</v>
      </c>
      <c r="M992">
        <v>32</v>
      </c>
      <c r="N992">
        <v>4.0415015868249499E-2</v>
      </c>
      <c r="O992">
        <v>-0.89158686828562395</v>
      </c>
      <c r="P992">
        <v>-1.9568621257962699</v>
      </c>
      <c r="Q992">
        <v>0.84745762711864403</v>
      </c>
      <c r="R992">
        <v>0.305084745762711</v>
      </c>
      <c r="S992">
        <f t="shared" si="15"/>
        <v>-6.2553903566300653E-2</v>
      </c>
    </row>
    <row r="993" spans="1:19" x14ac:dyDescent="0.2">
      <c r="A993" t="s">
        <v>1968</v>
      </c>
      <c r="B993" t="s">
        <v>1969</v>
      </c>
      <c r="C993">
        <v>130</v>
      </c>
      <c r="D993">
        <v>107</v>
      </c>
      <c r="E993">
        <v>83</v>
      </c>
      <c r="F993">
        <v>16</v>
      </c>
      <c r="G993">
        <v>-4.3013423260986998E-3</v>
      </c>
      <c r="H993">
        <v>-0.68912326970916604</v>
      </c>
      <c r="I993">
        <v>-1.7940205426129101</v>
      </c>
      <c r="J993">
        <v>255</v>
      </c>
      <c r="K993">
        <v>269</v>
      </c>
      <c r="L993">
        <v>153</v>
      </c>
      <c r="M993">
        <v>30</v>
      </c>
      <c r="N993">
        <v>0.100440202990174</v>
      </c>
      <c r="O993">
        <v>-0.81393752676074604</v>
      </c>
      <c r="P993">
        <v>-1.93964459430618</v>
      </c>
      <c r="Q993">
        <v>0.45762711864406702</v>
      </c>
      <c r="R993">
        <v>0.28813559322033899</v>
      </c>
      <c r="S993">
        <f t="shared" si="15"/>
        <v>-3.6188993844822277E-2</v>
      </c>
    </row>
    <row r="994" spans="1:19" x14ac:dyDescent="0.2">
      <c r="A994" t="s">
        <v>1970</v>
      </c>
      <c r="B994" t="s">
        <v>1971</v>
      </c>
      <c r="C994">
        <v>85</v>
      </c>
      <c r="D994">
        <v>52</v>
      </c>
      <c r="E994">
        <v>47</v>
      </c>
      <c r="F994">
        <v>2</v>
      </c>
      <c r="G994">
        <v>-0.13315734978396501</v>
      </c>
      <c r="H994">
        <v>-0.75157907755697795</v>
      </c>
      <c r="I994">
        <v>-2.51258610301231</v>
      </c>
      <c r="J994">
        <v>136</v>
      </c>
      <c r="K994">
        <v>130</v>
      </c>
      <c r="L994">
        <v>51</v>
      </c>
      <c r="M994">
        <v>4</v>
      </c>
      <c r="N994">
        <v>5.7632547358341002E-2</v>
      </c>
      <c r="O994">
        <v>-1.0180575094166699</v>
      </c>
      <c r="P994">
        <v>-2.54170458563414</v>
      </c>
      <c r="Q994">
        <v>0.42372881355932202</v>
      </c>
      <c r="R994">
        <v>0.27118644067796599</v>
      </c>
      <c r="S994">
        <f t="shared" si="15"/>
        <v>-0.40445259023438296</v>
      </c>
    </row>
    <row r="995" spans="1:19" x14ac:dyDescent="0.2">
      <c r="A995" t="s">
        <v>1972</v>
      </c>
      <c r="B995" t="s">
        <v>1973</v>
      </c>
      <c r="C995">
        <v>25</v>
      </c>
      <c r="D995">
        <v>4</v>
      </c>
      <c r="E995">
        <v>0</v>
      </c>
      <c r="F995">
        <v>4</v>
      </c>
      <c r="G995">
        <v>-0.71562178504854601</v>
      </c>
      <c r="H995" t="e">
        <f>-inf</f>
        <v>#NAME?</v>
      </c>
      <c r="I995">
        <v>-1.6800771903060701</v>
      </c>
      <c r="J995">
        <v>6</v>
      </c>
      <c r="K995">
        <v>14</v>
      </c>
      <c r="L995">
        <v>3</v>
      </c>
      <c r="M995">
        <v>0</v>
      </c>
      <c r="N995">
        <v>0.44520488871631603</v>
      </c>
      <c r="O995">
        <v>-0.89311877280837104</v>
      </c>
      <c r="P995" t="e">
        <f>-inf</f>
        <v>#NAME?</v>
      </c>
      <c r="Q995">
        <v>0.42372881355932202</v>
      </c>
      <c r="R995">
        <v>0.338983050847457</v>
      </c>
      <c r="S995" t="e">
        <f t="shared" si="15"/>
        <v>#NAME?</v>
      </c>
    </row>
    <row r="996" spans="1:19" x14ac:dyDescent="0.2">
      <c r="A996" t="s">
        <v>1974</v>
      </c>
      <c r="B996" t="s">
        <v>1975</v>
      </c>
      <c r="C996">
        <v>71</v>
      </c>
      <c r="D996">
        <v>26</v>
      </c>
      <c r="E996">
        <v>47</v>
      </c>
      <c r="F996">
        <v>3</v>
      </c>
      <c r="G996">
        <v>-0.35602676845272802</v>
      </c>
      <c r="H996">
        <v>-0.673418500561761</v>
      </c>
      <c r="I996">
        <v>-2.2583342669614099</v>
      </c>
      <c r="J996">
        <v>62</v>
      </c>
      <c r="K996">
        <v>97</v>
      </c>
      <c r="L996">
        <v>72</v>
      </c>
      <c r="M996">
        <v>6</v>
      </c>
      <c r="N996">
        <v>0.27160814818971202</v>
      </c>
      <c r="O996">
        <v>-0.52714797021137505</v>
      </c>
      <c r="P996">
        <v>-2.0244661077065</v>
      </c>
      <c r="Q996">
        <v>0.45762711864406702</v>
      </c>
      <c r="R996">
        <v>0.35593220338983</v>
      </c>
      <c r="S996">
        <f t="shared" si="15"/>
        <v>-0.19277773935445833</v>
      </c>
    </row>
    <row r="997" spans="1:19" x14ac:dyDescent="0.2">
      <c r="A997" t="s">
        <v>1976</v>
      </c>
      <c r="B997" t="s">
        <v>1977</v>
      </c>
      <c r="C997">
        <v>258</v>
      </c>
      <c r="D997">
        <v>339</v>
      </c>
      <c r="E997">
        <v>233</v>
      </c>
      <c r="F997">
        <v>33</v>
      </c>
      <c r="G997">
        <v>0.19883822453538</v>
      </c>
      <c r="H997">
        <v>-0.53852179471561401</v>
      </c>
      <c r="I997">
        <v>-1.77730293904734</v>
      </c>
      <c r="J997">
        <v>664</v>
      </c>
      <c r="K997">
        <v>683</v>
      </c>
      <c r="L997">
        <v>295</v>
      </c>
      <c r="M997">
        <v>40</v>
      </c>
      <c r="N997">
        <v>8.9480727735236798E-2</v>
      </c>
      <c r="O997">
        <v>-0.94443484053424398</v>
      </c>
      <c r="P997">
        <v>-2.2303337566319401</v>
      </c>
      <c r="Q997">
        <v>0.52542372881355903</v>
      </c>
      <c r="R997">
        <v>0.338983050847457</v>
      </c>
      <c r="S997">
        <f t="shared" si="15"/>
        <v>-0.10912251370511274</v>
      </c>
    </row>
    <row r="998" spans="1:19" x14ac:dyDescent="0.2">
      <c r="A998" t="s">
        <v>1978</v>
      </c>
      <c r="B998" t="s">
        <v>1979</v>
      </c>
      <c r="C998">
        <v>57</v>
      </c>
      <c r="D998">
        <v>65</v>
      </c>
      <c r="E998">
        <v>79</v>
      </c>
      <c r="F998">
        <v>4</v>
      </c>
      <c r="G998">
        <v>0.13729673326589201</v>
      </c>
      <c r="H998">
        <v>-0.35250577416045298</v>
      </c>
      <c r="I998">
        <v>-2.0380120373065198</v>
      </c>
      <c r="J998">
        <v>128</v>
      </c>
      <c r="K998">
        <v>107</v>
      </c>
      <c r="L998">
        <v>80</v>
      </c>
      <c r="M998">
        <v>17</v>
      </c>
      <c r="N998">
        <v>-5.9808854093694203E-4</v>
      </c>
      <c r="O998">
        <v>-0.79620875980031502</v>
      </c>
      <c r="P998">
        <v>-1.88698671686148</v>
      </c>
      <c r="Q998">
        <v>0.45762711864406702</v>
      </c>
      <c r="R998">
        <v>0.28813559322033899</v>
      </c>
      <c r="S998">
        <f t="shared" si="15"/>
        <v>-9.2466972645363327E-2</v>
      </c>
    </row>
    <row r="999" spans="1:19" x14ac:dyDescent="0.2">
      <c r="A999" t="s">
        <v>1980</v>
      </c>
      <c r="B999" t="s">
        <v>1981</v>
      </c>
      <c r="C999">
        <v>65</v>
      </c>
      <c r="D999">
        <v>40</v>
      </c>
      <c r="E999">
        <v>64</v>
      </c>
      <c r="F999">
        <v>4</v>
      </c>
      <c r="G999">
        <v>-0.13059513301936401</v>
      </c>
      <c r="H999">
        <v>-0.50099139243737201</v>
      </c>
      <c r="I999">
        <v>-2.0950505382768898</v>
      </c>
      <c r="J999">
        <v>108</v>
      </c>
      <c r="K999">
        <v>132</v>
      </c>
      <c r="L999">
        <v>79</v>
      </c>
      <c r="M999">
        <v>15</v>
      </c>
      <c r="N999">
        <v>0.164378279140621</v>
      </c>
      <c r="O999">
        <v>-0.72788544134089805</v>
      </c>
      <c r="P999">
        <v>-1.8675581650231601</v>
      </c>
      <c r="Q999">
        <v>0.38983050847457601</v>
      </c>
      <c r="R999">
        <v>0.23728813559322001</v>
      </c>
      <c r="S999">
        <f t="shared" si="15"/>
        <v>-0.10371911025404935</v>
      </c>
    </row>
    <row r="1000" spans="1:19" x14ac:dyDescent="0.2">
      <c r="A1000" t="s">
        <v>1982</v>
      </c>
      <c r="B1000" t="s">
        <v>1983</v>
      </c>
      <c r="C1000">
        <v>164</v>
      </c>
      <c r="D1000">
        <v>117</v>
      </c>
      <c r="E1000">
        <v>75</v>
      </c>
      <c r="F1000">
        <v>3</v>
      </c>
      <c r="G1000">
        <v>-6.63997540060077E-2</v>
      </c>
      <c r="H1000">
        <v>-0.83404059443440104</v>
      </c>
      <c r="I1000">
        <v>-2.6219197662900302</v>
      </c>
      <c r="J1000">
        <v>207</v>
      </c>
      <c r="K1000">
        <v>233</v>
      </c>
      <c r="L1000">
        <v>101</v>
      </c>
      <c r="M1000">
        <v>35</v>
      </c>
      <c r="N1000">
        <v>0.12861367899082199</v>
      </c>
      <c r="O1000">
        <v>-0.90373774881866498</v>
      </c>
      <c r="P1000">
        <v>-1.7821279696985299</v>
      </c>
      <c r="Q1000">
        <v>0.59322033898305004</v>
      </c>
      <c r="R1000">
        <v>0.20338983050847401</v>
      </c>
      <c r="S1000">
        <f t="shared" si="15"/>
        <v>-0.2328082762624599</v>
      </c>
    </row>
    <row r="1001" spans="1:19" x14ac:dyDescent="0.2">
      <c r="A1001" t="s">
        <v>1984</v>
      </c>
      <c r="B1001" t="s">
        <v>1985</v>
      </c>
      <c r="C1001">
        <v>288</v>
      </c>
      <c r="D1001">
        <v>298</v>
      </c>
      <c r="E1001">
        <v>286</v>
      </c>
      <c r="F1001">
        <v>32</v>
      </c>
      <c r="G1001">
        <v>9.5082008612552796E-2</v>
      </c>
      <c r="H1001">
        <v>-0.49728446440859098</v>
      </c>
      <c r="I1001">
        <v>-1.8384396824013201</v>
      </c>
      <c r="J1001">
        <v>621</v>
      </c>
      <c r="K1001">
        <v>880</v>
      </c>
      <c r="L1001">
        <v>412</v>
      </c>
      <c r="M1001">
        <v>78</v>
      </c>
      <c r="N1001">
        <v>0.22861917539530999</v>
      </c>
      <c r="O1001">
        <v>-0.77028316128783503</v>
      </c>
      <c r="P1001">
        <v>-1.9112226660779901</v>
      </c>
      <c r="Q1001">
        <v>0.45762711864406702</v>
      </c>
      <c r="R1001">
        <v>0.305084745762711</v>
      </c>
      <c r="S1001">
        <f t="shared" si="15"/>
        <v>-4.1396335806920995E-2</v>
      </c>
    </row>
    <row r="1002" spans="1:19" x14ac:dyDescent="0.2">
      <c r="A1002" t="s">
        <v>1986</v>
      </c>
      <c r="B1002" t="s">
        <v>1987</v>
      </c>
      <c r="C1002">
        <v>94</v>
      </c>
      <c r="D1002">
        <v>42</v>
      </c>
      <c r="E1002">
        <v>103</v>
      </c>
      <c r="F1002">
        <v>2</v>
      </c>
      <c r="G1002">
        <v>-0.26962033090626902</v>
      </c>
      <c r="H1002">
        <v>-0.45454863867292999</v>
      </c>
      <c r="I1002">
        <v>-2.5562950308977102</v>
      </c>
      <c r="J1002">
        <v>179</v>
      </c>
      <c r="K1002">
        <v>202</v>
      </c>
      <c r="L1002">
        <v>63</v>
      </c>
      <c r="M1002">
        <v>20</v>
      </c>
      <c r="N1002">
        <v>0.129726441888452</v>
      </c>
      <c r="O1002">
        <v>-1.0456012586707</v>
      </c>
      <c r="P1002">
        <v>-1.9620487039078001</v>
      </c>
      <c r="Q1002">
        <v>0.42372881355932202</v>
      </c>
      <c r="R1002">
        <v>0.305084745762711</v>
      </c>
      <c r="S1002">
        <f t="shared" si="15"/>
        <v>-0.26200904651058277</v>
      </c>
    </row>
    <row r="1003" spans="1:19" x14ac:dyDescent="0.2">
      <c r="A1003" t="s">
        <v>1988</v>
      </c>
      <c r="B1003" t="s">
        <v>1989</v>
      </c>
      <c r="C1003">
        <v>138</v>
      </c>
      <c r="D1003">
        <v>224</v>
      </c>
      <c r="E1003">
        <v>118</v>
      </c>
      <c r="F1003">
        <v>28</v>
      </c>
      <c r="G1003">
        <v>0.29062716422845403</v>
      </c>
      <c r="H1003">
        <v>-0.56225508887351405</v>
      </c>
      <c r="I1003">
        <v>-1.5769182280210099</v>
      </c>
      <c r="J1003">
        <v>241</v>
      </c>
      <c r="K1003">
        <v>268</v>
      </c>
      <c r="L1003">
        <v>162</v>
      </c>
      <c r="M1003">
        <v>44</v>
      </c>
      <c r="N1003">
        <v>0.12334585487564199</v>
      </c>
      <c r="O1003">
        <v>-0.76459080517662703</v>
      </c>
      <c r="P1003">
        <v>-1.74879003468057</v>
      </c>
      <c r="Q1003">
        <v>0.47457627118644002</v>
      </c>
      <c r="R1003">
        <v>0.28813559322033899</v>
      </c>
      <c r="S1003">
        <f t="shared" si="15"/>
        <v>7.7470187968356058E-2</v>
      </c>
    </row>
    <row r="1004" spans="1:19" x14ac:dyDescent="0.2">
      <c r="A1004" t="s">
        <v>1990</v>
      </c>
      <c r="B1004" t="s">
        <v>1991</v>
      </c>
      <c r="C1004">
        <v>116</v>
      </c>
      <c r="D1004">
        <v>83</v>
      </c>
      <c r="E1004">
        <v>37</v>
      </c>
      <c r="F1004">
        <v>3</v>
      </c>
      <c r="G1004">
        <v>-6.5121664555315997E-2</v>
      </c>
      <c r="H1004">
        <v>-0.990514274938327</v>
      </c>
      <c r="I1004">
        <v>-2.4715339074692499</v>
      </c>
      <c r="J1004">
        <v>154</v>
      </c>
      <c r="K1004">
        <v>172</v>
      </c>
      <c r="L1004">
        <v>79</v>
      </c>
      <c r="M1004">
        <v>16</v>
      </c>
      <c r="N1004">
        <v>0.12523582949280701</v>
      </c>
      <c r="O1004">
        <v>-0.88198240669041195</v>
      </c>
      <c r="P1004">
        <v>-1.9936264067724301</v>
      </c>
      <c r="Q1004">
        <v>0.40677966101694901</v>
      </c>
      <c r="R1004">
        <v>0.23728813559322001</v>
      </c>
      <c r="S1004">
        <f t="shared" si="15"/>
        <v>-0.24601186369977376</v>
      </c>
    </row>
    <row r="1005" spans="1:19" x14ac:dyDescent="0.2">
      <c r="A1005" t="s">
        <v>1992</v>
      </c>
      <c r="B1005" t="s">
        <v>1993</v>
      </c>
      <c r="C1005">
        <v>28</v>
      </c>
      <c r="D1005">
        <v>16</v>
      </c>
      <c r="E1005">
        <v>25</v>
      </c>
      <c r="F1005">
        <v>4</v>
      </c>
      <c r="G1005">
        <v>-0.162779816390766</v>
      </c>
      <c r="H1005">
        <v>-0.543476032448585</v>
      </c>
      <c r="I1005">
        <v>-1.72929521297625</v>
      </c>
      <c r="J1005">
        <v>24</v>
      </c>
      <c r="K1005">
        <v>21</v>
      </c>
      <c r="L1005">
        <v>12</v>
      </c>
      <c r="M1005">
        <v>0</v>
      </c>
      <c r="N1005">
        <v>1.9236156444035001E-2</v>
      </c>
      <c r="O1005">
        <v>-0.89311877280837104</v>
      </c>
      <c r="P1005" t="e">
        <f>-inf</f>
        <v>#NAME?</v>
      </c>
      <c r="Q1005">
        <v>0.49152542372881303</v>
      </c>
      <c r="R1005">
        <v>0.305084745762711</v>
      </c>
      <c r="S1005" t="e">
        <f t="shared" si="15"/>
        <v>#NAME?</v>
      </c>
    </row>
    <row r="1006" spans="1:19" x14ac:dyDescent="0.2">
      <c r="A1006" t="s">
        <v>1994</v>
      </c>
      <c r="B1006" t="s">
        <v>1995</v>
      </c>
      <c r="C1006">
        <v>31</v>
      </c>
      <c r="D1006">
        <v>27</v>
      </c>
      <c r="E1006">
        <v>31</v>
      </c>
      <c r="F1006">
        <v>3</v>
      </c>
      <c r="G1006">
        <v>2.0260302620243E-2</v>
      </c>
      <c r="H1006">
        <v>-0.49425800977840301</v>
      </c>
      <c r="I1006">
        <v>-1.8984376120766</v>
      </c>
      <c r="J1006">
        <v>64</v>
      </c>
      <c r="K1006">
        <v>63</v>
      </c>
      <c r="L1006">
        <v>77</v>
      </c>
      <c r="M1006">
        <v>4</v>
      </c>
      <c r="N1006">
        <v>7.0388678891416298E-2</v>
      </c>
      <c r="O1006">
        <v>-0.51177802595579502</v>
      </c>
      <c r="P1006">
        <v>-2.2143456512478101</v>
      </c>
      <c r="Q1006">
        <v>0.49152542372881303</v>
      </c>
      <c r="R1006">
        <v>0.27118644067796599</v>
      </c>
      <c r="S1006">
        <f t="shared" si="15"/>
        <v>-0.13977918744536119</v>
      </c>
    </row>
    <row r="1007" spans="1:19" x14ac:dyDescent="0.2">
      <c r="A1007" t="s">
        <v>1996</v>
      </c>
      <c r="B1007" t="s">
        <v>1997</v>
      </c>
      <c r="C1007">
        <v>163</v>
      </c>
      <c r="D1007">
        <v>127</v>
      </c>
      <c r="E1007">
        <v>105</v>
      </c>
      <c r="F1007">
        <v>12</v>
      </c>
      <c r="G1007">
        <v>-2.8125651152472401E-2</v>
      </c>
      <c r="H1007">
        <v>-0.68525631511242302</v>
      </c>
      <c r="I1007">
        <v>-2.0172035313183301</v>
      </c>
      <c r="J1007">
        <v>487</v>
      </c>
      <c r="K1007">
        <v>620</v>
      </c>
      <c r="L1007">
        <v>246</v>
      </c>
      <c r="M1007">
        <v>46</v>
      </c>
      <c r="N1007">
        <v>0.18209083170534099</v>
      </c>
      <c r="O1007">
        <v>-0.88868263125564495</v>
      </c>
      <c r="P1007">
        <v>-2.0349967981249502</v>
      </c>
      <c r="Q1007">
        <v>0.45762711864406702</v>
      </c>
      <c r="R1007">
        <v>0.23728813559322001</v>
      </c>
      <c r="S1007">
        <f t="shared" si="15"/>
        <v>-0.12605642207781972</v>
      </c>
    </row>
    <row r="1008" spans="1:19" x14ac:dyDescent="0.2">
      <c r="A1008" t="s">
        <v>1998</v>
      </c>
      <c r="B1008" t="s">
        <v>1999</v>
      </c>
      <c r="C1008">
        <v>90</v>
      </c>
      <c r="D1008">
        <v>79</v>
      </c>
      <c r="E1008">
        <v>66</v>
      </c>
      <c r="F1008">
        <v>10</v>
      </c>
      <c r="G1008">
        <v>2.3642814146645E-2</v>
      </c>
      <c r="H1008">
        <v>-0.62895658367585905</v>
      </c>
      <c r="I1008">
        <v>-1.8384396824013201</v>
      </c>
      <c r="J1008">
        <v>181</v>
      </c>
      <c r="K1008">
        <v>187</v>
      </c>
      <c r="L1008">
        <v>92</v>
      </c>
      <c r="M1008">
        <v>20</v>
      </c>
      <c r="N1008">
        <v>9.1391135089036193E-2</v>
      </c>
      <c r="O1008">
        <v>-0.88597952466801899</v>
      </c>
      <c r="P1008">
        <v>-1.96687424779709</v>
      </c>
      <c r="Q1008">
        <v>0.47457627118644002</v>
      </c>
      <c r="R1008">
        <v>0.23728813559322001</v>
      </c>
      <c r="S1008">
        <f t="shared" si="15"/>
        <v>-5.6282224262465527E-2</v>
      </c>
    </row>
    <row r="1009" spans="1:19" x14ac:dyDescent="0.2">
      <c r="A1009" t="s">
        <v>2000</v>
      </c>
      <c r="B1009" t="s">
        <v>2001</v>
      </c>
      <c r="C1009">
        <v>177</v>
      </c>
      <c r="D1009">
        <v>188</v>
      </c>
      <c r="E1009">
        <v>151</v>
      </c>
      <c r="F1009">
        <v>19</v>
      </c>
      <c r="G1009">
        <v>0.10644281519740099</v>
      </c>
      <c r="H1009">
        <v>-0.56325432884703996</v>
      </c>
      <c r="I1009">
        <v>-1.8534168383709699</v>
      </c>
      <c r="J1009">
        <v>310</v>
      </c>
      <c r="K1009">
        <v>461</v>
      </c>
      <c r="L1009">
        <v>308</v>
      </c>
      <c r="M1009">
        <v>41</v>
      </c>
      <c r="N1009">
        <v>0.24956733497709699</v>
      </c>
      <c r="O1009">
        <v>-0.59489975447821797</v>
      </c>
      <c r="P1009">
        <v>-1.8888035057064301</v>
      </c>
      <c r="Q1009">
        <v>0.42372881355932202</v>
      </c>
      <c r="R1009">
        <v>0.22033898305084701</v>
      </c>
      <c r="S1009">
        <f t="shared" si="15"/>
        <v>-3.9718740235285988E-2</v>
      </c>
    </row>
    <row r="1010" spans="1:19" x14ac:dyDescent="0.2">
      <c r="A1010" t="s">
        <v>2002</v>
      </c>
      <c r="B1010" t="s">
        <v>2003</v>
      </c>
      <c r="C1010">
        <v>206</v>
      </c>
      <c r="D1010">
        <v>139</v>
      </c>
      <c r="E1010">
        <v>133</v>
      </c>
      <c r="F1010">
        <v>11</v>
      </c>
      <c r="G1010">
        <v>-9.0594187819529798E-2</v>
      </c>
      <c r="H1010">
        <v>-0.68427358918047099</v>
      </c>
      <c r="I1010">
        <v>-2.1566717081729201</v>
      </c>
      <c r="J1010">
        <v>367</v>
      </c>
      <c r="K1010">
        <v>323</v>
      </c>
      <c r="L1010">
        <v>184</v>
      </c>
      <c r="M1010">
        <v>25</v>
      </c>
      <c r="N1010">
        <v>2.1764561500735299E-2</v>
      </c>
      <c r="O1010">
        <v>-0.89193701838694295</v>
      </c>
      <c r="P1010">
        <v>-2.1769517241719401</v>
      </c>
      <c r="Q1010">
        <v>0.677966101694915</v>
      </c>
      <c r="R1010">
        <v>0.22033898305084701</v>
      </c>
      <c r="S1010">
        <f t="shared" si="15"/>
        <v>-0.20424735349310369</v>
      </c>
    </row>
    <row r="1011" spans="1:19" x14ac:dyDescent="0.2">
      <c r="A1011" t="s">
        <v>2004</v>
      </c>
      <c r="B1011" t="s">
        <v>2005</v>
      </c>
      <c r="C1011">
        <v>190</v>
      </c>
      <c r="D1011">
        <v>154</v>
      </c>
      <c r="E1011">
        <v>121</v>
      </c>
      <c r="F1011">
        <v>16</v>
      </c>
      <c r="G1011">
        <v>-1.09746478208374E-2</v>
      </c>
      <c r="H1011">
        <v>-0.69022624041478198</v>
      </c>
      <c r="I1011">
        <v>-1.9588307912589</v>
      </c>
      <c r="J1011">
        <v>252</v>
      </c>
      <c r="K1011">
        <v>385</v>
      </c>
      <c r="L1011">
        <v>256</v>
      </c>
      <c r="M1011">
        <v>41</v>
      </c>
      <c r="N1011">
        <v>0.26128829214867799</v>
      </c>
      <c r="O1011">
        <v>-0.58524935261408495</v>
      </c>
      <c r="P1011">
        <v>-1.7988423526537001</v>
      </c>
      <c r="Q1011">
        <v>0.40677966101694901</v>
      </c>
      <c r="R1011">
        <v>0.23728813559322001</v>
      </c>
      <c r="S1011">
        <f t="shared" si="15"/>
        <v>-4.605523790309389E-2</v>
      </c>
    </row>
    <row r="1012" spans="1:19" x14ac:dyDescent="0.2">
      <c r="A1012" t="s">
        <v>2006</v>
      </c>
      <c r="B1012" t="s">
        <v>2007</v>
      </c>
      <c r="C1012">
        <v>206</v>
      </c>
      <c r="D1012">
        <v>229</v>
      </c>
      <c r="E1012">
        <v>195</v>
      </c>
      <c r="F1012">
        <v>34</v>
      </c>
      <c r="G1012">
        <v>0.12622649426626301</v>
      </c>
      <c r="H1012">
        <v>-0.51809061878503904</v>
      </c>
      <c r="I1012">
        <v>-1.6665854762888901</v>
      </c>
      <c r="J1012">
        <v>357</v>
      </c>
      <c r="K1012">
        <v>401</v>
      </c>
      <c r="L1012">
        <v>282</v>
      </c>
      <c r="M1012">
        <v>45</v>
      </c>
      <c r="N1012">
        <v>0.12770425992970999</v>
      </c>
      <c r="O1012">
        <v>-0.69450788493722204</v>
      </c>
      <c r="P1012">
        <v>-1.9096813709287399</v>
      </c>
      <c r="Q1012">
        <v>0.44067796610169402</v>
      </c>
      <c r="R1012">
        <v>0.338983050847457</v>
      </c>
      <c r="S1012">
        <f t="shared" si="15"/>
        <v>8.5758381702417414E-3</v>
      </c>
    </row>
    <row r="1013" spans="1:19" x14ac:dyDescent="0.2">
      <c r="A1013" t="s">
        <v>2008</v>
      </c>
      <c r="B1013" t="s">
        <v>2009</v>
      </c>
      <c r="C1013">
        <v>161</v>
      </c>
      <c r="D1013">
        <v>132</v>
      </c>
      <c r="E1013">
        <v>111</v>
      </c>
      <c r="F1013">
        <v>12</v>
      </c>
      <c r="G1013">
        <v>-5.9937125304714099E-3</v>
      </c>
      <c r="H1013">
        <v>-0.65576090702359502</v>
      </c>
      <c r="I1013">
        <v>-2.0118418029462202</v>
      </c>
      <c r="J1013">
        <v>287</v>
      </c>
      <c r="K1013">
        <v>308</v>
      </c>
      <c r="L1013">
        <v>176</v>
      </c>
      <c r="M1013">
        <v>36</v>
      </c>
      <c r="N1013">
        <v>0.107896923188173</v>
      </c>
      <c r="O1013">
        <v>-0.80445800606423201</v>
      </c>
      <c r="P1013">
        <v>-1.91180506455859</v>
      </c>
      <c r="Q1013">
        <v>0.54237288135593198</v>
      </c>
      <c r="R1013">
        <v>0.305084745762711</v>
      </c>
      <c r="S1013">
        <f t="shared" si="15"/>
        <v>-9.1558413447946616E-2</v>
      </c>
    </row>
    <row r="1014" spans="1:19" x14ac:dyDescent="0.2">
      <c r="A1014" t="s">
        <v>2010</v>
      </c>
      <c r="B1014" t="s">
        <v>2011</v>
      </c>
      <c r="C1014">
        <v>88</v>
      </c>
      <c r="D1014">
        <v>146</v>
      </c>
      <c r="E1014">
        <v>115</v>
      </c>
      <c r="F1014">
        <v>11</v>
      </c>
      <c r="G1014">
        <v>0.300128415929796</v>
      </c>
      <c r="H1014">
        <v>-0.37804284157495999</v>
      </c>
      <c r="I1014">
        <v>-1.7872871599539399</v>
      </c>
      <c r="J1014">
        <v>233</v>
      </c>
      <c r="K1014">
        <v>172</v>
      </c>
      <c r="L1014">
        <v>142</v>
      </c>
      <c r="M1014">
        <v>26</v>
      </c>
      <c r="N1014">
        <v>-5.4599370696748202E-2</v>
      </c>
      <c r="O1014">
        <v>-0.80715635378735195</v>
      </c>
      <c r="P1014">
        <v>-1.96260824164709</v>
      </c>
      <c r="Q1014">
        <v>0.50847457627118597</v>
      </c>
      <c r="R1014">
        <v>0.305084745762711</v>
      </c>
      <c r="S1014">
        <f t="shared" si="15"/>
        <v>-4.0389598274762122E-2</v>
      </c>
    </row>
    <row r="1015" spans="1:19" x14ac:dyDescent="0.2">
      <c r="A1015" t="s">
        <v>2012</v>
      </c>
      <c r="B1015" t="s">
        <v>2013</v>
      </c>
      <c r="C1015">
        <v>97</v>
      </c>
      <c r="D1015">
        <v>93</v>
      </c>
      <c r="E1015">
        <v>56</v>
      </c>
      <c r="F1015">
        <v>18</v>
      </c>
      <c r="G1015">
        <v>6.19694465832187E-2</v>
      </c>
      <c r="H1015">
        <v>-0.73284171703844803</v>
      </c>
      <c r="I1015">
        <v>-1.61569640212493</v>
      </c>
      <c r="J1015">
        <v>196</v>
      </c>
      <c r="K1015">
        <v>189</v>
      </c>
      <c r="L1015">
        <v>122</v>
      </c>
      <c r="M1015">
        <v>12</v>
      </c>
      <c r="N1015">
        <v>6.1433836238489803E-2</v>
      </c>
      <c r="O1015">
        <v>-0.79798501782611797</v>
      </c>
      <c r="P1015">
        <v>-2.2233004939007399</v>
      </c>
      <c r="Q1015">
        <v>0.52542372881355903</v>
      </c>
      <c r="R1015">
        <v>0.305084745762711</v>
      </c>
      <c r="S1015">
        <f t="shared" si="15"/>
        <v>-6.0636585998356918E-2</v>
      </c>
    </row>
    <row r="1016" spans="1:19" x14ac:dyDescent="0.2">
      <c r="A1016" t="s">
        <v>2014</v>
      </c>
      <c r="B1016" t="s">
        <v>2015</v>
      </c>
      <c r="C1016">
        <v>118</v>
      </c>
      <c r="D1016">
        <v>139</v>
      </c>
      <c r="E1016">
        <v>47</v>
      </c>
      <c r="F1016">
        <v>6</v>
      </c>
      <c r="G1016">
        <v>0.15139102524349801</v>
      </c>
      <c r="H1016">
        <v>-0.89404215914881102</v>
      </c>
      <c r="I1016">
        <v>-2.17792792988448</v>
      </c>
      <c r="J1016">
        <v>199</v>
      </c>
      <c r="K1016">
        <v>232</v>
      </c>
      <c r="L1016">
        <v>162</v>
      </c>
      <c r="M1016">
        <v>18</v>
      </c>
      <c r="N1016">
        <v>0.14386301190291401</v>
      </c>
      <c r="O1016">
        <v>-0.68142683901146595</v>
      </c>
      <c r="P1016">
        <v>-2.0538062398982899</v>
      </c>
      <c r="Q1016">
        <v>0.62711864406779605</v>
      </c>
      <c r="R1016">
        <v>0.28813559322033899</v>
      </c>
      <c r="S1016">
        <f t="shared" si="15"/>
        <v>-0.1774378911194697</v>
      </c>
    </row>
    <row r="1017" spans="1:19" x14ac:dyDescent="0.2">
      <c r="A1017" t="s">
        <v>2016</v>
      </c>
      <c r="B1017" t="s">
        <v>2017</v>
      </c>
      <c r="C1017">
        <v>79</v>
      </c>
      <c r="D1017">
        <v>55</v>
      </c>
      <c r="E1017">
        <v>44</v>
      </c>
      <c r="F1017">
        <v>2</v>
      </c>
      <c r="G1017">
        <v>-7.7006169500669103E-2</v>
      </c>
      <c r="H1017">
        <v>-0.74843242458265702</v>
      </c>
      <c r="I1017">
        <v>-2.4807942685884501</v>
      </c>
      <c r="J1017">
        <v>124</v>
      </c>
      <c r="K1017">
        <v>140</v>
      </c>
      <c r="L1017">
        <v>71</v>
      </c>
      <c r="M1017">
        <v>10</v>
      </c>
      <c r="N1017">
        <v>0.12993445393772399</v>
      </c>
      <c r="O1017">
        <v>-0.83425211358755003</v>
      </c>
      <c r="P1017">
        <v>-2.1036473537541198</v>
      </c>
      <c r="Q1017">
        <v>0.50847457627118597</v>
      </c>
      <c r="R1017">
        <v>0.322033898305084</v>
      </c>
      <c r="S1017">
        <f t="shared" si="15"/>
        <v>-0.27811120322431848</v>
      </c>
    </row>
    <row r="1018" spans="1:19" x14ac:dyDescent="0.2">
      <c r="A1018" t="s">
        <v>2018</v>
      </c>
      <c r="B1018" t="s">
        <v>2019</v>
      </c>
      <c r="C1018">
        <v>167</v>
      </c>
      <c r="D1018">
        <v>172</v>
      </c>
      <c r="E1018">
        <v>96</v>
      </c>
      <c r="F1018">
        <v>42</v>
      </c>
      <c r="G1018">
        <v>9.3070208055494097E-2</v>
      </c>
      <c r="H1018">
        <v>-0.73470324788641805</v>
      </c>
      <c r="I1018">
        <v>-1.48366435371168</v>
      </c>
      <c r="J1018">
        <v>311</v>
      </c>
      <c r="K1018">
        <v>314</v>
      </c>
      <c r="L1018">
        <v>216</v>
      </c>
      <c r="M1018">
        <v>40</v>
      </c>
      <c r="N1018">
        <v>8.1397362468099102E-2</v>
      </c>
      <c r="O1018">
        <v>-0.75039541502029605</v>
      </c>
      <c r="P1018">
        <v>-1.9009260662907601</v>
      </c>
      <c r="Q1018">
        <v>0.52542372881355903</v>
      </c>
      <c r="R1018">
        <v>0.25423728813559299</v>
      </c>
      <c r="S1018">
        <f t="shared" si="15"/>
        <v>6.366915692459299E-2</v>
      </c>
    </row>
    <row r="1019" spans="1:19" x14ac:dyDescent="0.2">
      <c r="A1019" t="s">
        <v>2020</v>
      </c>
      <c r="B1019" t="s">
        <v>2021</v>
      </c>
      <c r="C1019">
        <v>172</v>
      </c>
      <c r="D1019">
        <v>126</v>
      </c>
      <c r="E1019">
        <v>185</v>
      </c>
      <c r="F1019">
        <v>21</v>
      </c>
      <c r="G1019">
        <v>-5.4899669494457501E-2</v>
      </c>
      <c r="H1019">
        <v>-0.46261472828293798</v>
      </c>
      <c r="I1019">
        <v>-1.79750632513562</v>
      </c>
      <c r="J1019">
        <v>281</v>
      </c>
      <c r="K1019">
        <v>459</v>
      </c>
      <c r="L1019">
        <v>269</v>
      </c>
      <c r="M1019">
        <v>24</v>
      </c>
      <c r="N1019">
        <v>0.29033446905390298</v>
      </c>
      <c r="O1019">
        <v>-0.61104281704706198</v>
      </c>
      <c r="P1019">
        <v>-2.0787207467853599</v>
      </c>
      <c r="Q1019">
        <v>0.55932203389830504</v>
      </c>
      <c r="R1019">
        <v>0.25423728813559299</v>
      </c>
      <c r="S1019">
        <f t="shared" si="15"/>
        <v>-7.4394833225645246E-2</v>
      </c>
    </row>
    <row r="1020" spans="1:19" x14ac:dyDescent="0.2">
      <c r="A1020" t="s">
        <v>2022</v>
      </c>
      <c r="B1020" t="s">
        <v>2023</v>
      </c>
      <c r="C1020">
        <v>102</v>
      </c>
      <c r="D1020">
        <v>96</v>
      </c>
      <c r="E1020">
        <v>68</v>
      </c>
      <c r="F1020">
        <v>11</v>
      </c>
      <c r="G1020">
        <v>5.3929293573179299E-2</v>
      </c>
      <c r="H1020">
        <v>-0.67034926883408397</v>
      </c>
      <c r="I1020">
        <v>-1.8514046595656899</v>
      </c>
      <c r="J1020">
        <v>224</v>
      </c>
      <c r="K1020">
        <v>213</v>
      </c>
      <c r="L1020">
        <v>108</v>
      </c>
      <c r="M1020">
        <v>27</v>
      </c>
      <c r="N1020">
        <v>5.5359688526296601E-2</v>
      </c>
      <c r="O1020">
        <v>-0.908913039991603</v>
      </c>
      <c r="P1020">
        <v>-1.9291099227670601</v>
      </c>
      <c r="Q1020">
        <v>0.644067796610169</v>
      </c>
      <c r="R1020">
        <v>0.186440677966101</v>
      </c>
      <c r="S1020">
        <f t="shared" si="15"/>
        <v>-4.991976897544137E-2</v>
      </c>
    </row>
    <row r="1021" spans="1:19" x14ac:dyDescent="0.2">
      <c r="A1021" t="s">
        <v>2024</v>
      </c>
      <c r="B1021" t="s">
        <v>2025</v>
      </c>
      <c r="C1021">
        <v>67</v>
      </c>
      <c r="D1021">
        <v>61</v>
      </c>
      <c r="E1021">
        <v>92</v>
      </c>
      <c r="F1021">
        <v>13</v>
      </c>
      <c r="G1021">
        <v>3.9513264605469001E-2</v>
      </c>
      <c r="H1021">
        <v>-0.356544985133674</v>
      </c>
      <c r="I1021">
        <v>-1.5963286233559799</v>
      </c>
      <c r="J1021">
        <v>188</v>
      </c>
      <c r="K1021">
        <v>178</v>
      </c>
      <c r="L1021">
        <v>54</v>
      </c>
      <c r="M1021">
        <v>13</v>
      </c>
      <c r="N1021">
        <v>5.34902564669359E-2</v>
      </c>
      <c r="O1021">
        <v>-1.1338528665851</v>
      </c>
      <c r="P1021">
        <v>-2.17044016554873</v>
      </c>
      <c r="Q1021">
        <v>0.55932203389830504</v>
      </c>
      <c r="R1021">
        <v>0.28813559322033899</v>
      </c>
      <c r="S1021">
        <f t="shared" si="15"/>
        <v>-4.0911966025492609E-2</v>
      </c>
    </row>
    <row r="1022" spans="1:19" x14ac:dyDescent="0.2">
      <c r="A1022" t="s">
        <v>2026</v>
      </c>
      <c r="B1022" t="s">
        <v>2027</v>
      </c>
      <c r="C1022">
        <v>224</v>
      </c>
      <c r="D1022">
        <v>209</v>
      </c>
      <c r="E1022">
        <v>182</v>
      </c>
      <c r="F1022">
        <v>63</v>
      </c>
      <c r="G1022">
        <v>5.0156500072419501E-2</v>
      </c>
      <c r="H1022">
        <v>-0.58443464012749102</v>
      </c>
      <c r="I1022">
        <v>-1.4351046418425799</v>
      </c>
      <c r="J1022">
        <v>397</v>
      </c>
      <c r="K1022">
        <v>551</v>
      </c>
      <c r="L1022">
        <v>404</v>
      </c>
      <c r="M1022">
        <v>150</v>
      </c>
      <c r="N1022">
        <v>0.21958919551039099</v>
      </c>
      <c r="O1022">
        <v>-0.58449791879690005</v>
      </c>
      <c r="P1022">
        <v>-1.4329249162993201</v>
      </c>
      <c r="Q1022">
        <v>0.57627118644067798</v>
      </c>
      <c r="R1022">
        <v>0.305084745762711</v>
      </c>
      <c r="S1022">
        <f t="shared" si="15"/>
        <v>0.20285563032838139</v>
      </c>
    </row>
    <row r="1023" spans="1:19" x14ac:dyDescent="0.2">
      <c r="A1023" t="s">
        <v>2028</v>
      </c>
      <c r="B1023" t="s">
        <v>2029</v>
      </c>
      <c r="C1023">
        <v>183</v>
      </c>
      <c r="D1023">
        <v>163</v>
      </c>
      <c r="E1023">
        <v>80</v>
      </c>
      <c r="F1023">
        <v>22</v>
      </c>
      <c r="G1023">
        <v>2.9994746969056699E-2</v>
      </c>
      <c r="H1023">
        <v>-0.85361911251688904</v>
      </c>
      <c r="I1023">
        <v>-1.80422558187022</v>
      </c>
      <c r="J1023">
        <v>355</v>
      </c>
      <c r="K1023">
        <v>327</v>
      </c>
      <c r="L1023">
        <v>205</v>
      </c>
      <c r="M1023">
        <v>60</v>
      </c>
      <c r="N1023">
        <v>4.15475030269137E-2</v>
      </c>
      <c r="O1023">
        <v>-0.83056326914373002</v>
      </c>
      <c r="P1023">
        <v>-1.7823027712633399</v>
      </c>
      <c r="Q1023">
        <v>0.40677966101694901</v>
      </c>
      <c r="R1023">
        <v>0.186440677966101</v>
      </c>
      <c r="S1023">
        <f t="shared" si="15"/>
        <v>2.9544079205111734E-3</v>
      </c>
    </row>
    <row r="1024" spans="1:19" x14ac:dyDescent="0.2">
      <c r="A1024" t="s">
        <v>2030</v>
      </c>
      <c r="B1024" t="s">
        <v>2031</v>
      </c>
      <c r="C1024">
        <v>38</v>
      </c>
      <c r="D1024">
        <v>32</v>
      </c>
      <c r="E1024">
        <v>27</v>
      </c>
      <c r="F1024">
        <v>7</v>
      </c>
      <c r="G1024">
        <v>5.6246139986242203E-3</v>
      </c>
      <c r="H1024">
        <v>-0.64267784223622604</v>
      </c>
      <c r="I1024">
        <v>-1.61888272956455</v>
      </c>
      <c r="J1024">
        <v>69</v>
      </c>
      <c r="K1024">
        <v>62</v>
      </c>
      <c r="L1024">
        <v>46</v>
      </c>
      <c r="M1024">
        <v>1</v>
      </c>
      <c r="N1024">
        <v>3.0770702182720201E-2</v>
      </c>
      <c r="O1024">
        <v>-0.76818003620007103</v>
      </c>
      <c r="P1024">
        <v>-2.8490747593291399</v>
      </c>
      <c r="Q1024">
        <v>0.37288135593220301</v>
      </c>
      <c r="R1024">
        <v>0.27118644067796599</v>
      </c>
      <c r="S1024">
        <f t="shared" si="15"/>
        <v>-0.22893985737768591</v>
      </c>
    </row>
    <row r="1025" spans="1:19" x14ac:dyDescent="0.2">
      <c r="A1025" t="s">
        <v>2032</v>
      </c>
      <c r="B1025" t="s">
        <v>2033</v>
      </c>
      <c r="C1025">
        <v>149</v>
      </c>
      <c r="D1025">
        <v>165</v>
      </c>
      <c r="E1025">
        <v>109</v>
      </c>
      <c r="F1025">
        <v>8</v>
      </c>
      <c r="G1025">
        <v>0.12455590809716</v>
      </c>
      <c r="H1025">
        <v>-0.63001778025005395</v>
      </c>
      <c r="I1025">
        <v>-2.1542934543823198</v>
      </c>
      <c r="J1025">
        <v>321</v>
      </c>
      <c r="K1025">
        <v>349</v>
      </c>
      <c r="L1025">
        <v>234</v>
      </c>
      <c r="M1025">
        <v>46</v>
      </c>
      <c r="N1025">
        <v>0.11354849797602901</v>
      </c>
      <c r="O1025">
        <v>-0.72937795213911905</v>
      </c>
      <c r="P1025">
        <v>-1.85397286931519</v>
      </c>
      <c r="Q1025">
        <v>0.40677966101694901</v>
      </c>
      <c r="R1025">
        <v>0.22033898305084701</v>
      </c>
      <c r="S1025">
        <f t="shared" si="15"/>
        <v>-0.11716994012966649</v>
      </c>
    </row>
    <row r="1026" spans="1:19" x14ac:dyDescent="0.2">
      <c r="A1026" t="s">
        <v>2034</v>
      </c>
      <c r="B1026" t="e">
        <f>-YSCIAKVLFEFDAETDDPVEIAVLKGEYVRVEEFSDEWLRISKAQGDVGIIPSSFVKIPVD</f>
        <v>#NAME?</v>
      </c>
      <c r="C1026">
        <v>54</v>
      </c>
      <c r="D1026">
        <v>26</v>
      </c>
      <c r="E1026">
        <v>24</v>
      </c>
      <c r="F1026">
        <v>0</v>
      </c>
      <c r="G1026">
        <v>-0.237162179556622</v>
      </c>
      <c r="H1026">
        <v>-0.84644052788976598</v>
      </c>
      <c r="I1026" t="e">
        <f>-inf</f>
        <v>#NAME?</v>
      </c>
      <c r="J1026">
        <v>159</v>
      </c>
      <c r="K1026">
        <v>88</v>
      </c>
      <c r="L1026">
        <v>65</v>
      </c>
      <c r="M1026">
        <v>27</v>
      </c>
      <c r="N1026">
        <v>-0.17968634874856099</v>
      </c>
      <c r="O1026">
        <v>-0.98057254482198597</v>
      </c>
      <c r="P1026">
        <v>-1.78025902875335</v>
      </c>
      <c r="Q1026">
        <v>0.45762711864406702</v>
      </c>
      <c r="R1026">
        <v>0.28813559322033899</v>
      </c>
      <c r="S1026" t="e">
        <f t="shared" si="15"/>
        <v>#NAME?</v>
      </c>
    </row>
    <row r="1027" spans="1:19" x14ac:dyDescent="0.2">
      <c r="A1027" t="s">
        <v>2035</v>
      </c>
      <c r="B1027" t="s">
        <v>2036</v>
      </c>
      <c r="C1027">
        <v>29</v>
      </c>
      <c r="D1027">
        <v>21</v>
      </c>
      <c r="E1027">
        <v>19</v>
      </c>
      <c r="F1027">
        <v>0</v>
      </c>
      <c r="G1027">
        <v>-5.9920470869508302E-2</v>
      </c>
      <c r="H1027">
        <v>-0.67790240672452995</v>
      </c>
      <c r="I1027" t="e">
        <f>-inf</f>
        <v>#NAME?</v>
      </c>
      <c r="J1027">
        <v>88</v>
      </c>
      <c r="K1027">
        <v>99</v>
      </c>
      <c r="L1027">
        <v>33</v>
      </c>
      <c r="M1027">
        <v>3</v>
      </c>
      <c r="N1027">
        <v>0.12838062586910301</v>
      </c>
      <c r="O1027">
        <v>-1.0180575094166699</v>
      </c>
      <c r="P1027">
        <v>-2.4775870860223899</v>
      </c>
      <c r="Q1027">
        <v>0.38983050847457601</v>
      </c>
      <c r="R1027">
        <v>0.28813559322033899</v>
      </c>
      <c r="S1027" t="e">
        <f t="shared" ref="S1027:S1090" si="16">((I1027+1.7338029)/1.7338029+(P1027+1.8692731)/1.8692731)/2</f>
        <v>#NAME?</v>
      </c>
    </row>
    <row r="1028" spans="1:19" x14ac:dyDescent="0.2">
      <c r="A1028" t="s">
        <v>2037</v>
      </c>
      <c r="B1028" t="s">
        <v>2038</v>
      </c>
      <c r="C1028">
        <v>337</v>
      </c>
      <c r="D1028">
        <v>342</v>
      </c>
      <c r="E1028">
        <v>356</v>
      </c>
      <c r="F1028">
        <v>33</v>
      </c>
      <c r="G1028">
        <v>8.6654437480324795E-2</v>
      </c>
      <c r="H1028">
        <v>-0.47043791267686702</v>
      </c>
      <c r="I1028">
        <v>-1.8933131339554501</v>
      </c>
      <c r="J1028">
        <v>702</v>
      </c>
      <c r="K1028">
        <v>788</v>
      </c>
      <c r="L1028">
        <v>338</v>
      </c>
      <c r="M1028">
        <v>118</v>
      </c>
      <c r="N1028">
        <v>0.127417208781471</v>
      </c>
      <c r="O1028">
        <v>-0.90950918899653999</v>
      </c>
      <c r="P1028">
        <v>-1.7846807734155701</v>
      </c>
      <c r="Q1028">
        <v>0.42372881355932202</v>
      </c>
      <c r="R1028">
        <v>0.23728813559322001</v>
      </c>
      <c r="S1028">
        <f t="shared" si="16"/>
        <v>-2.3373041226187777E-2</v>
      </c>
    </row>
    <row r="1029" spans="1:19" x14ac:dyDescent="0.2">
      <c r="A1029" t="s">
        <v>2039</v>
      </c>
      <c r="B1029" t="s">
        <v>2040</v>
      </c>
      <c r="C1029">
        <v>136</v>
      </c>
      <c r="D1029">
        <v>108</v>
      </c>
      <c r="E1029">
        <v>152</v>
      </c>
      <c r="F1029">
        <v>6</v>
      </c>
      <c r="G1029">
        <v>-1.9856920587739298E-2</v>
      </c>
      <c r="H1029">
        <v>-0.44595333020384798</v>
      </c>
      <c r="I1029">
        <v>-2.2395848309485702</v>
      </c>
      <c r="J1029">
        <v>272</v>
      </c>
      <c r="K1029">
        <v>328</v>
      </c>
      <c r="L1029">
        <v>175</v>
      </c>
      <c r="M1029">
        <v>38</v>
      </c>
      <c r="N1029">
        <v>0.15853304309920199</v>
      </c>
      <c r="O1029">
        <v>-0.78361963249229405</v>
      </c>
      <c r="P1029">
        <v>-1.8650109760092799</v>
      </c>
      <c r="Q1029">
        <v>0.45762711864406702</v>
      </c>
      <c r="R1029">
        <v>0.25423728813559299</v>
      </c>
      <c r="S1029">
        <f t="shared" si="16"/>
        <v>-0.1447190716299683</v>
      </c>
    </row>
    <row r="1030" spans="1:19" x14ac:dyDescent="0.2">
      <c r="A1030" t="s">
        <v>2041</v>
      </c>
      <c r="B1030" t="s">
        <v>2042</v>
      </c>
      <c r="C1030">
        <v>66</v>
      </c>
      <c r="D1030">
        <v>52</v>
      </c>
      <c r="E1030">
        <v>33</v>
      </c>
      <c r="F1030">
        <v>20</v>
      </c>
      <c r="G1030">
        <v>-2.3282359611541001E-2</v>
      </c>
      <c r="H1030">
        <v>-0.79528800544238398</v>
      </c>
      <c r="I1030">
        <v>-1.4027111128398799</v>
      </c>
      <c r="J1030">
        <v>95</v>
      </c>
      <c r="K1030">
        <v>168</v>
      </c>
      <c r="L1030">
        <v>50</v>
      </c>
      <c r="M1030">
        <v>19</v>
      </c>
      <c r="N1030">
        <v>0.324813779858736</v>
      </c>
      <c r="O1030">
        <v>-0.87084237809721898</v>
      </c>
      <c r="P1030">
        <v>-1.7091956729279101</v>
      </c>
      <c r="Q1030">
        <v>0.59322033898305004</v>
      </c>
      <c r="R1030">
        <v>0.169491525423728</v>
      </c>
      <c r="S1030">
        <f t="shared" si="16"/>
        <v>0.13829947521531813</v>
      </c>
    </row>
    <row r="1031" spans="1:19" x14ac:dyDescent="0.2">
      <c r="A1031" t="s">
        <v>2043</v>
      </c>
      <c r="B1031" t="s">
        <v>2044</v>
      </c>
      <c r="C1031">
        <v>203</v>
      </c>
      <c r="D1031">
        <v>178</v>
      </c>
      <c r="E1031">
        <v>135</v>
      </c>
      <c r="F1031">
        <v>13</v>
      </c>
      <c r="G1031">
        <v>2.3182196691209501E-2</v>
      </c>
      <c r="H1031">
        <v>-0.67142027919660996</v>
      </c>
      <c r="I1031">
        <v>-2.07774985856837</v>
      </c>
      <c r="J1031">
        <v>378</v>
      </c>
      <c r="K1031">
        <v>441</v>
      </c>
      <c r="L1031">
        <v>208</v>
      </c>
      <c r="M1031">
        <v>58</v>
      </c>
      <c r="N1031">
        <v>0.144174893052335</v>
      </c>
      <c r="O1031">
        <v>-0.85151724201885404</v>
      </c>
      <c r="P1031">
        <v>-1.82428947486618</v>
      </c>
      <c r="Q1031">
        <v>0.42372881355932202</v>
      </c>
      <c r="R1031">
        <v>0.22033898305084701</v>
      </c>
      <c r="S1031">
        <f t="shared" si="16"/>
        <v>-8.7156213802707716E-2</v>
      </c>
    </row>
    <row r="1032" spans="1:19" x14ac:dyDescent="0.2">
      <c r="A1032" t="s">
        <v>2045</v>
      </c>
      <c r="B1032" t="s">
        <v>2046</v>
      </c>
      <c r="C1032">
        <v>138</v>
      </c>
      <c r="D1032">
        <v>133</v>
      </c>
      <c r="E1032">
        <v>92</v>
      </c>
      <c r="F1032">
        <v>12</v>
      </c>
      <c r="G1032">
        <v>6.4230786861377703E-2</v>
      </c>
      <c r="H1032">
        <v>-0.67034926883408397</v>
      </c>
      <c r="I1032">
        <v>-1.94489501331561</v>
      </c>
      <c r="J1032">
        <v>231</v>
      </c>
      <c r="K1032">
        <v>290</v>
      </c>
      <c r="L1032">
        <v>186</v>
      </c>
      <c r="M1032">
        <v>39</v>
      </c>
      <c r="N1032">
        <v>0.17601412142853301</v>
      </c>
      <c r="O1032">
        <v>-0.68618781281861796</v>
      </c>
      <c r="P1032">
        <v>-1.78277304145753</v>
      </c>
      <c r="Q1032">
        <v>0.35593220338983</v>
      </c>
      <c r="R1032">
        <v>0.22033898305084701</v>
      </c>
      <c r="S1032">
        <f t="shared" si="16"/>
        <v>-3.7738112595434942E-2</v>
      </c>
    </row>
    <row r="1033" spans="1:19" x14ac:dyDescent="0.2">
      <c r="A1033" t="s">
        <v>2047</v>
      </c>
      <c r="B1033" t="s">
        <v>2048</v>
      </c>
      <c r="C1033">
        <v>229</v>
      </c>
      <c r="D1033">
        <v>324</v>
      </c>
      <c r="E1033">
        <v>236</v>
      </c>
      <c r="F1033">
        <v>38</v>
      </c>
      <c r="G1033">
        <v>0.23096776016225201</v>
      </c>
      <c r="H1033">
        <v>-0.48118148914818398</v>
      </c>
      <c r="I1033">
        <v>-1.66424905868507</v>
      </c>
      <c r="J1033">
        <v>505</v>
      </c>
      <c r="K1033">
        <v>811</v>
      </c>
      <c r="L1033">
        <v>322</v>
      </c>
      <c r="M1033">
        <v>156</v>
      </c>
      <c r="N1033">
        <v>0.28295757951421602</v>
      </c>
      <c r="O1033">
        <v>-0.78752428356722004</v>
      </c>
      <c r="P1033">
        <v>-1.52039244835609</v>
      </c>
      <c r="Q1033">
        <v>0.61016949152542299</v>
      </c>
      <c r="R1033">
        <v>0.11864406779661001</v>
      </c>
      <c r="S1033">
        <f t="shared" si="16"/>
        <v>0.11337804591243483</v>
      </c>
    </row>
    <row r="1034" spans="1:19" x14ac:dyDescent="0.2">
      <c r="A1034" t="s">
        <v>2049</v>
      </c>
      <c r="B1034" t="s">
        <v>2050</v>
      </c>
      <c r="C1034">
        <v>175</v>
      </c>
      <c r="D1034">
        <v>260</v>
      </c>
      <c r="E1034">
        <v>241</v>
      </c>
      <c r="F1034">
        <v>20</v>
      </c>
      <c r="G1034">
        <v>0.25219353158005198</v>
      </c>
      <c r="H1034">
        <v>-0.35527901588982902</v>
      </c>
      <c r="I1034">
        <v>-1.82620522598431</v>
      </c>
      <c r="J1034">
        <v>83</v>
      </c>
      <c r="K1034">
        <v>472</v>
      </c>
      <c r="L1034">
        <v>239</v>
      </c>
      <c r="M1034">
        <v>41</v>
      </c>
      <c r="N1034">
        <v>0.83209200967973496</v>
      </c>
      <c r="O1034">
        <v>-0.13276896857232601</v>
      </c>
      <c r="P1034">
        <v>-1.3165199042482301</v>
      </c>
      <c r="Q1034">
        <v>0.55932203389830504</v>
      </c>
      <c r="R1034">
        <v>0.11864406779661001</v>
      </c>
      <c r="S1034">
        <f t="shared" si="16"/>
        <v>0.12120514656720231</v>
      </c>
    </row>
    <row r="1035" spans="1:19" x14ac:dyDescent="0.2">
      <c r="A1035" t="s">
        <v>2051</v>
      </c>
      <c r="B1035" t="s">
        <v>2052</v>
      </c>
      <c r="C1035">
        <v>58</v>
      </c>
      <c r="D1035">
        <v>85</v>
      </c>
      <c r="E1035">
        <v>57</v>
      </c>
      <c r="F1035">
        <v>14</v>
      </c>
      <c r="G1035">
        <v>0.246249164446883</v>
      </c>
      <c r="H1035">
        <v>-0.50181114766884904</v>
      </c>
      <c r="I1035">
        <v>-1.50149713084669</v>
      </c>
      <c r="J1035">
        <v>159</v>
      </c>
      <c r="K1035">
        <v>226</v>
      </c>
      <c r="L1035">
        <v>101</v>
      </c>
      <c r="M1035">
        <v>28</v>
      </c>
      <c r="N1035">
        <v>0.22993941824867101</v>
      </c>
      <c r="O1035">
        <v>-0.78916452768219902</v>
      </c>
      <c r="P1035">
        <v>-1.7644647615701201</v>
      </c>
      <c r="Q1035">
        <v>0.59322033898305004</v>
      </c>
      <c r="R1035">
        <v>0.13559322033898299</v>
      </c>
      <c r="S1035">
        <f t="shared" si="16"/>
        <v>9.5027648249324512E-2</v>
      </c>
    </row>
    <row r="1036" spans="1:19" x14ac:dyDescent="0.2">
      <c r="A1036" t="s">
        <v>2053</v>
      </c>
      <c r="B1036" t="s">
        <v>2054</v>
      </c>
      <c r="C1036">
        <v>121</v>
      </c>
      <c r="D1036">
        <v>177</v>
      </c>
      <c r="E1036">
        <v>138</v>
      </c>
      <c r="F1036">
        <v>15</v>
      </c>
      <c r="G1036">
        <v>0.245446128340884</v>
      </c>
      <c r="H1036">
        <v>-0.43716429369361698</v>
      </c>
      <c r="I1036">
        <v>-1.79089128422276</v>
      </c>
      <c r="J1036">
        <v>192</v>
      </c>
      <c r="K1036">
        <v>351</v>
      </c>
      <c r="L1036">
        <v>130</v>
      </c>
      <c r="M1036">
        <v>27</v>
      </c>
      <c r="N1036">
        <v>0.339233991183996</v>
      </c>
      <c r="O1036">
        <v>-0.76144665354110297</v>
      </c>
      <c r="P1036">
        <v>-1.8621631331364501</v>
      </c>
      <c r="Q1036">
        <v>0.644067796610169</v>
      </c>
      <c r="R1036">
        <v>0.169491525423728</v>
      </c>
      <c r="S1036">
        <f t="shared" si="16"/>
        <v>-1.4561543238339483E-2</v>
      </c>
    </row>
    <row r="1037" spans="1:19" x14ac:dyDescent="0.2">
      <c r="A1037" t="s">
        <v>2055</v>
      </c>
      <c r="B1037" t="s">
        <v>2056</v>
      </c>
      <c r="C1037">
        <v>184</v>
      </c>
      <c r="D1037">
        <v>220</v>
      </c>
      <c r="E1037">
        <v>127</v>
      </c>
      <c r="F1037">
        <v>26</v>
      </c>
      <c r="G1037">
        <v>0.15786309010819799</v>
      </c>
      <c r="H1037">
        <v>-0.65527211183198297</v>
      </c>
      <c r="I1037">
        <v>-1.7340416480007099</v>
      </c>
      <c r="J1037">
        <v>276</v>
      </c>
      <c r="K1037">
        <v>367</v>
      </c>
      <c r="L1037">
        <v>287</v>
      </c>
      <c r="M1037">
        <v>63</v>
      </c>
      <c r="N1037">
        <v>0.20098508560859299</v>
      </c>
      <c r="O1037">
        <v>-0.57511596247561503</v>
      </c>
      <c r="P1037">
        <v>-1.6517942012035201</v>
      </c>
      <c r="Q1037">
        <v>0.55932203389830504</v>
      </c>
      <c r="R1037">
        <v>0.11864406779661001</v>
      </c>
      <c r="S1037">
        <f t="shared" si="16"/>
        <v>5.8103199657704427E-2</v>
      </c>
    </row>
    <row r="1038" spans="1:19" x14ac:dyDescent="0.2">
      <c r="A1038" t="s">
        <v>2057</v>
      </c>
      <c r="B1038" t="s">
        <v>2058</v>
      </c>
      <c r="C1038">
        <v>197</v>
      </c>
      <c r="D1038">
        <v>258</v>
      </c>
      <c r="E1038">
        <v>150</v>
      </c>
      <c r="F1038">
        <v>20</v>
      </c>
      <c r="G1038">
        <v>0.19741171209716499</v>
      </c>
      <c r="H1038">
        <v>-0.61263297688431495</v>
      </c>
      <c r="I1038">
        <v>-1.8776334034596101</v>
      </c>
      <c r="J1038">
        <v>417</v>
      </c>
      <c r="K1038">
        <v>495</v>
      </c>
      <c r="L1038">
        <v>268</v>
      </c>
      <c r="M1038">
        <v>45</v>
      </c>
      <c r="N1038">
        <v>0.15169724738153201</v>
      </c>
      <c r="O1038">
        <v>-0.78409003808935895</v>
      </c>
      <c r="P1038">
        <v>-1.9771492097903001</v>
      </c>
      <c r="Q1038">
        <v>0.55932203389830504</v>
      </c>
      <c r="R1038">
        <v>0.13559322033898299</v>
      </c>
      <c r="S1038">
        <f t="shared" si="16"/>
        <v>-7.0333427743343002E-2</v>
      </c>
    </row>
    <row r="1039" spans="1:19" x14ac:dyDescent="0.2">
      <c r="A1039" t="s">
        <v>2059</v>
      </c>
      <c r="B1039" t="s">
        <v>2060</v>
      </c>
      <c r="C1039">
        <v>256</v>
      </c>
      <c r="D1039">
        <v>216</v>
      </c>
      <c r="E1039">
        <v>202</v>
      </c>
      <c r="F1039">
        <v>23</v>
      </c>
      <c r="G1039">
        <v>6.4720181346098202E-3</v>
      </c>
      <c r="H1039">
        <v>-0.59714660564362898</v>
      </c>
      <c r="I1039">
        <v>-1.93070930225625</v>
      </c>
      <c r="J1039">
        <v>572</v>
      </c>
      <c r="K1039">
        <v>409</v>
      </c>
      <c r="L1039">
        <v>285</v>
      </c>
      <c r="M1039">
        <v>62</v>
      </c>
      <c r="N1039">
        <v>-6.8444617363960597E-2</v>
      </c>
      <c r="O1039">
        <v>-0.89463994592890395</v>
      </c>
      <c r="P1039">
        <v>-1.97523000788666</v>
      </c>
      <c r="Q1039">
        <v>0.59322033898305004</v>
      </c>
      <c r="R1039">
        <v>0.169491525423728</v>
      </c>
      <c r="S1039">
        <f t="shared" si="16"/>
        <v>-8.5126281515725405E-2</v>
      </c>
    </row>
    <row r="1040" spans="1:19" x14ac:dyDescent="0.2">
      <c r="A1040" t="s">
        <v>2061</v>
      </c>
      <c r="B1040" t="s">
        <v>2062</v>
      </c>
      <c r="C1040">
        <v>160</v>
      </c>
      <c r="D1040">
        <v>184</v>
      </c>
      <c r="E1040">
        <v>102</v>
      </c>
      <c r="F1040">
        <v>8</v>
      </c>
      <c r="G1040">
        <v>0.14095607264914001</v>
      </c>
      <c r="H1040">
        <v>-0.68977782067241</v>
      </c>
      <c r="I1040">
        <v>-2.1852271686259801</v>
      </c>
      <c r="J1040">
        <v>383</v>
      </c>
      <c r="K1040">
        <v>314</v>
      </c>
      <c r="L1040">
        <v>237</v>
      </c>
      <c r="M1040">
        <v>28</v>
      </c>
      <c r="N1040">
        <v>-9.0410224736859907E-3</v>
      </c>
      <c r="O1040">
        <v>-0.80053920510290899</v>
      </c>
      <c r="P1040">
        <v>-2.1462664112182899</v>
      </c>
      <c r="Q1040">
        <v>0.61016949152542299</v>
      </c>
      <c r="R1040">
        <v>0.169491525423728</v>
      </c>
      <c r="S1040">
        <f t="shared" si="16"/>
        <v>-0.20427445502749553</v>
      </c>
    </row>
    <row r="1041" spans="1:19" x14ac:dyDescent="0.2">
      <c r="A1041" t="s">
        <v>2063</v>
      </c>
      <c r="B1041" t="s">
        <v>2064</v>
      </c>
      <c r="C1041">
        <v>259</v>
      </c>
      <c r="D1041">
        <v>362</v>
      </c>
      <c r="E1041">
        <v>222</v>
      </c>
      <c r="F1041">
        <v>36</v>
      </c>
      <c r="G1041">
        <v>0.22566703874744201</v>
      </c>
      <c r="H1041">
        <v>-0.56120479940901602</v>
      </c>
      <c r="I1041">
        <v>-1.7411944362759599</v>
      </c>
      <c r="J1041">
        <v>566</v>
      </c>
      <c r="K1041">
        <v>786</v>
      </c>
      <c r="L1041">
        <v>510</v>
      </c>
      <c r="M1041">
        <v>71</v>
      </c>
      <c r="N1041">
        <v>0.21983421827285801</v>
      </c>
      <c r="O1041">
        <v>-0.63733503223472499</v>
      </c>
      <c r="P1041">
        <v>-1.91178375106108</v>
      </c>
      <c r="Q1041">
        <v>0.59322033898305004</v>
      </c>
      <c r="R1041">
        <v>0.169491525423728</v>
      </c>
      <c r="S1041">
        <f t="shared" si="16"/>
        <v>-1.3502500768009528E-2</v>
      </c>
    </row>
    <row r="1042" spans="1:19" x14ac:dyDescent="0.2">
      <c r="A1042" t="s">
        <v>2065</v>
      </c>
      <c r="B1042" t="s">
        <v>2066</v>
      </c>
      <c r="C1042">
        <v>145</v>
      </c>
      <c r="D1042">
        <v>145</v>
      </c>
      <c r="E1042">
        <v>150</v>
      </c>
      <c r="F1042">
        <v>18</v>
      </c>
      <c r="G1042">
        <v>8.0258232295528406E-2</v>
      </c>
      <c r="H1042">
        <v>-0.47953475295769699</v>
      </c>
      <c r="I1042">
        <v>-1.7902926700936601</v>
      </c>
      <c r="J1042">
        <v>255</v>
      </c>
      <c r="K1042">
        <v>311</v>
      </c>
      <c r="L1042">
        <v>194</v>
      </c>
      <c r="M1042">
        <v>27</v>
      </c>
      <c r="N1042">
        <v>0.163448312014604</v>
      </c>
      <c r="O1042">
        <v>-0.71082722764811901</v>
      </c>
      <c r="P1042">
        <v>-1.9854020848668601</v>
      </c>
      <c r="Q1042">
        <v>0.52542372881355903</v>
      </c>
      <c r="R1042">
        <v>0.11864406779661001</v>
      </c>
      <c r="S1042">
        <f t="shared" si="16"/>
        <v>-4.7353318034480729E-2</v>
      </c>
    </row>
    <row r="1043" spans="1:19" x14ac:dyDescent="0.2">
      <c r="A1043" t="s">
        <v>2067</v>
      </c>
      <c r="B1043" t="s">
        <v>2068</v>
      </c>
      <c r="C1043">
        <v>235</v>
      </c>
      <c r="D1043">
        <v>224</v>
      </c>
      <c r="E1043">
        <v>239</v>
      </c>
      <c r="F1043">
        <v>21</v>
      </c>
      <c r="G1043">
        <v>5.9438388357955001E-2</v>
      </c>
      <c r="H1043">
        <v>-0.48692797110200198</v>
      </c>
      <c r="I1043">
        <v>-1.93304574049981</v>
      </c>
      <c r="J1043">
        <v>399</v>
      </c>
      <c r="K1043">
        <v>443</v>
      </c>
      <c r="L1043">
        <v>315</v>
      </c>
      <c r="M1043">
        <v>36</v>
      </c>
      <c r="N1043">
        <v>0.122658933958043</v>
      </c>
      <c r="O1043">
        <v>-0.69475111904153797</v>
      </c>
      <c r="P1043">
        <v>-2.0548960635113498</v>
      </c>
      <c r="Q1043">
        <v>0.76271186440677896</v>
      </c>
      <c r="R1043">
        <v>0.22033898305084701</v>
      </c>
      <c r="S1043">
        <f t="shared" si="16"/>
        <v>-0.10710943924977898</v>
      </c>
    </row>
    <row r="1044" spans="1:19" x14ac:dyDescent="0.2">
      <c r="A1044" t="s">
        <v>2069</v>
      </c>
      <c r="B1044" t="s">
        <v>2070</v>
      </c>
      <c r="C1044">
        <v>120</v>
      </c>
      <c r="D1044">
        <v>132</v>
      </c>
      <c r="E1044">
        <v>82</v>
      </c>
      <c r="F1044">
        <v>12</v>
      </c>
      <c r="G1044">
        <v>0.121650917453753</v>
      </c>
      <c r="H1044">
        <v>-0.65962540344231102</v>
      </c>
      <c r="I1044">
        <v>-1.88419717296199</v>
      </c>
      <c r="J1044">
        <v>290</v>
      </c>
      <c r="K1044">
        <v>272</v>
      </c>
      <c r="L1044">
        <v>247</v>
      </c>
      <c r="M1044">
        <v>23</v>
      </c>
      <c r="N1044">
        <v>4.9399009556964302E-2</v>
      </c>
      <c r="O1044">
        <v>-0.66178982178367995</v>
      </c>
      <c r="P1044">
        <v>-2.1108958304732499</v>
      </c>
      <c r="Q1044">
        <v>0.71186440677966101</v>
      </c>
      <c r="R1044">
        <v>0.25423728813559299</v>
      </c>
      <c r="S1044">
        <f t="shared" si="16"/>
        <v>-0.10800134487699248</v>
      </c>
    </row>
    <row r="1045" spans="1:19" x14ac:dyDescent="0.2">
      <c r="A1045" t="s">
        <v>2071</v>
      </c>
      <c r="B1045" t="s">
        <v>2072</v>
      </c>
      <c r="C1045">
        <v>94</v>
      </c>
      <c r="D1045">
        <v>84</v>
      </c>
      <c r="E1045">
        <v>62</v>
      </c>
      <c r="F1045">
        <v>2</v>
      </c>
      <c r="G1045">
        <v>3.1409664757711502E-2</v>
      </c>
      <c r="H1045">
        <v>-0.67499417387984795</v>
      </c>
      <c r="I1045">
        <v>-2.5562950308977102</v>
      </c>
      <c r="J1045">
        <v>217</v>
      </c>
      <c r="K1045">
        <v>191</v>
      </c>
      <c r="L1045">
        <v>142</v>
      </c>
      <c r="M1045">
        <v>39</v>
      </c>
      <c r="N1045">
        <v>2.18017368209198E-2</v>
      </c>
      <c r="O1045">
        <v>-0.77626016660986297</v>
      </c>
      <c r="P1045">
        <v>-1.75562079541392</v>
      </c>
      <c r="Q1045">
        <v>0.677966101694915</v>
      </c>
      <c r="R1045">
        <v>0.23728813559322001</v>
      </c>
      <c r="S1045">
        <f t="shared" si="16"/>
        <v>-0.20679295516098811</v>
      </c>
    </row>
    <row r="1046" spans="1:19" x14ac:dyDescent="0.2">
      <c r="A1046" t="s">
        <v>2073</v>
      </c>
      <c r="B1046" t="s">
        <v>2074</v>
      </c>
      <c r="C1046">
        <v>501</v>
      </c>
      <c r="D1046">
        <v>418</v>
      </c>
      <c r="E1046">
        <v>417</v>
      </c>
      <c r="F1046">
        <v>71</v>
      </c>
      <c r="G1046">
        <v>1.59678820331786E-3</v>
      </c>
      <c r="H1046">
        <v>-0.57395968067189096</v>
      </c>
      <c r="I1046">
        <v>-1.73277655011016</v>
      </c>
      <c r="J1046">
        <v>755</v>
      </c>
      <c r="K1046">
        <v>1144</v>
      </c>
      <c r="L1046">
        <v>687</v>
      </c>
      <c r="M1046">
        <v>108</v>
      </c>
      <c r="N1046">
        <v>0.25770717624953898</v>
      </c>
      <c r="O1046">
        <v>-0.63307899171402804</v>
      </c>
      <c r="P1046">
        <v>-1.8547488647341299</v>
      </c>
      <c r="Q1046">
        <v>0.76271186440677896</v>
      </c>
      <c r="R1046">
        <v>0.23728813559322001</v>
      </c>
      <c r="S1046">
        <f t="shared" si="16"/>
        <v>4.180977812854602E-3</v>
      </c>
    </row>
    <row r="1047" spans="1:19" x14ac:dyDescent="0.2">
      <c r="A1047" t="s">
        <v>2075</v>
      </c>
      <c r="B1047" t="s">
        <v>2076</v>
      </c>
      <c r="C1047">
        <v>263</v>
      </c>
      <c r="D1047">
        <v>200</v>
      </c>
      <c r="E1047">
        <v>204</v>
      </c>
      <c r="F1047">
        <v>22</v>
      </c>
      <c r="G1047">
        <v>-3.8667520530248203E-2</v>
      </c>
      <c r="H1047">
        <v>-0.60458359084226199</v>
      </c>
      <c r="I1047">
        <v>-1.96173024062955</v>
      </c>
      <c r="J1047">
        <v>415</v>
      </c>
      <c r="K1047">
        <v>433</v>
      </c>
      <c r="L1047">
        <v>286</v>
      </c>
      <c r="M1047">
        <v>60</v>
      </c>
      <c r="N1047">
        <v>9.5667903062994497E-2</v>
      </c>
      <c r="O1047">
        <v>-0.75377084072744005</v>
      </c>
      <c r="P1047">
        <v>-1.85012251492034</v>
      </c>
      <c r="Q1047">
        <v>0.74576271186440601</v>
      </c>
      <c r="R1047">
        <v>0.23728813559322001</v>
      </c>
      <c r="S1047">
        <f t="shared" si="16"/>
        <v>-6.0607996217306705E-2</v>
      </c>
    </row>
    <row r="1048" spans="1:19" x14ac:dyDescent="0.2">
      <c r="A1048" t="s">
        <v>2077</v>
      </c>
      <c r="B1048" t="s">
        <v>2078</v>
      </c>
      <c r="C1048">
        <v>221</v>
      </c>
      <c r="D1048">
        <v>173</v>
      </c>
      <c r="E1048">
        <v>210</v>
      </c>
      <c r="F1048">
        <v>12</v>
      </c>
      <c r="G1048">
        <v>-2.60879382607868E-2</v>
      </c>
      <c r="H1048">
        <v>-0.51643098872959503</v>
      </c>
      <c r="I1048">
        <v>-2.1494082005994799</v>
      </c>
      <c r="J1048">
        <v>419</v>
      </c>
      <c r="K1048">
        <v>374</v>
      </c>
      <c r="L1048">
        <v>180</v>
      </c>
      <c r="M1048">
        <v>40</v>
      </c>
      <c r="N1048">
        <v>2.7885682655906598E-2</v>
      </c>
      <c r="O1048">
        <v>-0.95903029500737902</v>
      </c>
      <c r="P1048">
        <v>-2.03037970023022</v>
      </c>
      <c r="Q1048">
        <v>0.69491525423728795</v>
      </c>
      <c r="R1048">
        <v>0.23728813559322001</v>
      </c>
      <c r="S1048">
        <f t="shared" si="16"/>
        <v>-0.16294705777164362</v>
      </c>
    </row>
    <row r="1049" spans="1:19" x14ac:dyDescent="0.2">
      <c r="A1049" t="s">
        <v>2079</v>
      </c>
      <c r="B1049" t="s">
        <v>2080</v>
      </c>
      <c r="C1049">
        <v>328</v>
      </c>
      <c r="D1049">
        <v>334</v>
      </c>
      <c r="E1049">
        <v>256</v>
      </c>
      <c r="F1049">
        <v>84</v>
      </c>
      <c r="G1049">
        <v>8.8130855395413807E-2</v>
      </c>
      <c r="H1049">
        <v>-0.60189188817823303</v>
      </c>
      <c r="I1049">
        <v>-1.47579173061179</v>
      </c>
      <c r="J1049">
        <v>505</v>
      </c>
      <c r="K1049">
        <v>736</v>
      </c>
      <c r="L1049">
        <v>429</v>
      </c>
      <c r="M1049">
        <v>345</v>
      </c>
      <c r="N1049">
        <v>0.24081453964055899</v>
      </c>
      <c r="O1049">
        <v>-0.66292286307832704</v>
      </c>
      <c r="P1049">
        <v>-1.1756979516372801</v>
      </c>
      <c r="Q1049">
        <v>0.74576271186440601</v>
      </c>
      <c r="R1049">
        <v>0.22033898305084701</v>
      </c>
      <c r="S1049">
        <f t="shared" si="16"/>
        <v>0.25992615728912172</v>
      </c>
    </row>
    <row r="1050" spans="1:19" x14ac:dyDescent="0.2">
      <c r="A1050" t="s">
        <v>2081</v>
      </c>
      <c r="B1050" t="s">
        <v>2082</v>
      </c>
      <c r="C1050">
        <v>45</v>
      </c>
      <c r="D1050">
        <v>45</v>
      </c>
      <c r="E1050">
        <v>17</v>
      </c>
      <c r="F1050">
        <v>3</v>
      </c>
      <c r="G1050">
        <v>8.0258232295528406E-2</v>
      </c>
      <c r="H1050">
        <v>-0.91702160217547302</v>
      </c>
      <c r="I1050">
        <v>-2.0602884320176802</v>
      </c>
      <c r="J1050">
        <v>258</v>
      </c>
      <c r="K1050">
        <v>294</v>
      </c>
      <c r="L1050">
        <v>135</v>
      </c>
      <c r="M1050">
        <v>25</v>
      </c>
      <c r="N1050">
        <v>0.13395572787064799</v>
      </c>
      <c r="O1050">
        <v>-0.87337471461261396</v>
      </c>
      <c r="P1050">
        <v>-2.0239053658830799</v>
      </c>
      <c r="Q1050">
        <v>0.644067796610169</v>
      </c>
      <c r="R1050">
        <v>0.22033898305084701</v>
      </c>
      <c r="S1050">
        <f t="shared" si="16"/>
        <v>-0.13551461601622911</v>
      </c>
    </row>
    <row r="1051" spans="1:19" x14ac:dyDescent="0.2">
      <c r="A1051" t="s">
        <v>2083</v>
      </c>
      <c r="B1051" t="s">
        <v>2084</v>
      </c>
      <c r="C1051">
        <v>100</v>
      </c>
      <c r="D1051">
        <v>84</v>
      </c>
      <c r="E1051">
        <v>127</v>
      </c>
      <c r="F1051">
        <v>14</v>
      </c>
      <c r="G1051">
        <v>4.5375183574101804E-3</v>
      </c>
      <c r="H1051">
        <v>-0.39045428882244598</v>
      </c>
      <c r="I1051">
        <v>-1.73806913728376</v>
      </c>
      <c r="J1051">
        <v>221</v>
      </c>
      <c r="K1051">
        <v>213</v>
      </c>
      <c r="L1051">
        <v>174</v>
      </c>
      <c r="M1051">
        <v>27</v>
      </c>
      <c r="N1051">
        <v>6.1215433175348798E-2</v>
      </c>
      <c r="O1051">
        <v>-0.69593180254690101</v>
      </c>
      <c r="P1051">
        <v>-1.9232541781180099</v>
      </c>
      <c r="Q1051">
        <v>0.69491525423728795</v>
      </c>
      <c r="R1051">
        <v>0.20338983050847401</v>
      </c>
      <c r="S1051">
        <f t="shared" si="16"/>
        <v>-1.5669368121553746E-2</v>
      </c>
    </row>
    <row r="1052" spans="1:19" x14ac:dyDescent="0.2">
      <c r="A1052" t="s">
        <v>2085</v>
      </c>
      <c r="B1052" t="s">
        <v>2086</v>
      </c>
      <c r="C1052">
        <v>172</v>
      </c>
      <c r="D1052">
        <v>193</v>
      </c>
      <c r="E1052">
        <v>154</v>
      </c>
      <c r="F1052">
        <v>16</v>
      </c>
      <c r="G1052">
        <v>0.13028709439575301</v>
      </c>
      <c r="H1052">
        <v>-0.54226573584948901</v>
      </c>
      <c r="I1052">
        <v>-1.9156056372136201</v>
      </c>
      <c r="J1052">
        <v>311</v>
      </c>
      <c r="K1052">
        <v>400</v>
      </c>
      <c r="L1052">
        <v>347</v>
      </c>
      <c r="M1052">
        <v>24</v>
      </c>
      <c r="N1052">
        <v>0.18652770572284599</v>
      </c>
      <c r="O1052">
        <v>-0.54451969138035405</v>
      </c>
      <c r="P1052">
        <v>-2.1227748159071198</v>
      </c>
      <c r="Q1052">
        <v>0.677966101694915</v>
      </c>
      <c r="R1052">
        <v>0.25423728813559299</v>
      </c>
      <c r="S1052">
        <f t="shared" si="16"/>
        <v>-0.12023645947064782</v>
      </c>
    </row>
    <row r="1053" spans="1:19" x14ac:dyDescent="0.2">
      <c r="A1053" t="s">
        <v>2087</v>
      </c>
      <c r="B1053" t="s">
        <v>2088</v>
      </c>
      <c r="C1053">
        <v>83</v>
      </c>
      <c r="D1053">
        <v>64</v>
      </c>
      <c r="E1053">
        <v>71</v>
      </c>
      <c r="F1053">
        <v>11</v>
      </c>
      <c r="G1053">
        <v>-3.2639886096658299E-2</v>
      </c>
      <c r="H1053">
        <v>-0.56207775343540201</v>
      </c>
      <c r="I1053">
        <v>-1.7618825801798399</v>
      </c>
      <c r="J1053">
        <v>183</v>
      </c>
      <c r="K1053">
        <v>265</v>
      </c>
      <c r="L1053">
        <v>100</v>
      </c>
      <c r="M1053">
        <v>20</v>
      </c>
      <c r="N1053">
        <v>0.2380228876281</v>
      </c>
      <c r="O1053">
        <v>-0.85453986687481898</v>
      </c>
      <c r="P1053">
        <v>-1.97164676265834</v>
      </c>
      <c r="Q1053">
        <v>0.54237288135593198</v>
      </c>
      <c r="R1053">
        <v>0.40677966101694901</v>
      </c>
      <c r="S1053">
        <f t="shared" si="16"/>
        <v>-3.5480995452159415E-2</v>
      </c>
    </row>
    <row r="1054" spans="1:19" x14ac:dyDescent="0.2">
      <c r="A1054" t="s">
        <v>2089</v>
      </c>
      <c r="B1054" t="s">
        <v>2090</v>
      </c>
      <c r="C1054">
        <v>124</v>
      </c>
      <c r="D1054">
        <v>67</v>
      </c>
      <c r="E1054">
        <v>96</v>
      </c>
      <c r="F1054">
        <v>8</v>
      </c>
      <c r="G1054">
        <v>-0.18708865016588</v>
      </c>
      <c r="H1054">
        <v>-0.60540846190107001</v>
      </c>
      <c r="I1054">
        <v>-2.0745288711322898</v>
      </c>
      <c r="J1054">
        <v>86</v>
      </c>
      <c r="K1054">
        <v>106</v>
      </c>
      <c r="L1054">
        <v>90</v>
      </c>
      <c r="M1054">
        <v>20</v>
      </c>
      <c r="N1054">
        <v>0.168035517442924</v>
      </c>
      <c r="O1054">
        <v>-0.57234471894863304</v>
      </c>
      <c r="P1054">
        <v>-1.64369412417147</v>
      </c>
      <c r="Q1054">
        <v>0.54237288135593198</v>
      </c>
      <c r="R1054">
        <v>0.35593220338983</v>
      </c>
      <c r="S1054">
        <f t="shared" si="16"/>
        <v>-3.7921030063486974E-2</v>
      </c>
    </row>
    <row r="1055" spans="1:19" x14ac:dyDescent="0.2">
      <c r="A1055" t="s">
        <v>2091</v>
      </c>
      <c r="B1055" t="s">
        <v>2092</v>
      </c>
      <c r="C1055">
        <v>307</v>
      </c>
      <c r="D1055">
        <v>244</v>
      </c>
      <c r="E1055">
        <v>187</v>
      </c>
      <c r="F1055">
        <v>21</v>
      </c>
      <c r="G1055">
        <v>-1.9490316842928599E-2</v>
      </c>
      <c r="H1055">
        <v>-0.70955477871909101</v>
      </c>
      <c r="I1055">
        <v>-2.0491162537052601</v>
      </c>
      <c r="J1055">
        <v>450</v>
      </c>
      <c r="K1055">
        <v>625</v>
      </c>
      <c r="L1055">
        <v>300</v>
      </c>
      <c r="M1055">
        <v>46</v>
      </c>
      <c r="N1055">
        <v>0.21989560699045299</v>
      </c>
      <c r="O1055">
        <v>-0.76818003620007103</v>
      </c>
      <c r="P1055">
        <v>-2.0006803506856601</v>
      </c>
      <c r="Q1055">
        <v>0.50847457627118597</v>
      </c>
      <c r="R1055">
        <v>0.338983050847457</v>
      </c>
      <c r="S1055">
        <f t="shared" si="16"/>
        <v>-0.12608043314924203</v>
      </c>
    </row>
    <row r="1056" spans="1:19" x14ac:dyDescent="0.2">
      <c r="A1056" t="s">
        <v>2093</v>
      </c>
      <c r="B1056" t="s">
        <v>2094</v>
      </c>
      <c r="C1056">
        <v>127</v>
      </c>
      <c r="D1056">
        <v>158</v>
      </c>
      <c r="E1056">
        <v>60</v>
      </c>
      <c r="F1056">
        <v>8</v>
      </c>
      <c r="G1056">
        <v>0.175111598293994</v>
      </c>
      <c r="H1056">
        <v>-0.81991048035071601</v>
      </c>
      <c r="I1056">
        <v>-2.0849109069260101</v>
      </c>
      <c r="J1056">
        <v>205</v>
      </c>
      <c r="K1056">
        <v>190</v>
      </c>
      <c r="L1056">
        <v>149</v>
      </c>
      <c r="M1056">
        <v>28</v>
      </c>
      <c r="N1056">
        <v>4.4227843318796402E-2</v>
      </c>
      <c r="O1056">
        <v>-0.73065636978786996</v>
      </c>
      <c r="P1056">
        <v>-1.8748214983054201</v>
      </c>
      <c r="Q1056">
        <v>0.47457627118644002</v>
      </c>
      <c r="R1056">
        <v>0.37288135593220301</v>
      </c>
      <c r="S1056">
        <f t="shared" si="16"/>
        <v>-0.10273783167549649</v>
      </c>
    </row>
    <row r="1057" spans="1:19" x14ac:dyDescent="0.2">
      <c r="A1057" t="s">
        <v>2095</v>
      </c>
      <c r="B1057" t="s">
        <v>2096</v>
      </c>
      <c r="C1057">
        <v>148</v>
      </c>
      <c r="D1057">
        <v>165</v>
      </c>
      <c r="E1057">
        <v>83</v>
      </c>
      <c r="F1057">
        <v>13</v>
      </c>
      <c r="G1057">
        <v>0.127480461114477</v>
      </c>
      <c r="H1057">
        <v>-0.74544163279728703</v>
      </c>
      <c r="I1057">
        <v>-1.9405155360501101</v>
      </c>
      <c r="J1057">
        <v>184</v>
      </c>
      <c r="K1057">
        <v>243</v>
      </c>
      <c r="L1057">
        <v>120</v>
      </c>
      <c r="M1057">
        <v>20</v>
      </c>
      <c r="N1057">
        <v>0.198016554010497</v>
      </c>
      <c r="O1057">
        <v>-0.77772535410630195</v>
      </c>
      <c r="P1057">
        <v>-1.97401349593744</v>
      </c>
      <c r="Q1057">
        <v>0.45762711864406702</v>
      </c>
      <c r="R1057">
        <v>0.37288135593220301</v>
      </c>
      <c r="S1057">
        <f t="shared" si="16"/>
        <v>-8.7628839636590045E-2</v>
      </c>
    </row>
    <row r="1058" spans="1:19" x14ac:dyDescent="0.2">
      <c r="A1058" t="s">
        <v>2097</v>
      </c>
      <c r="B1058" t="s">
        <v>2098</v>
      </c>
      <c r="C1058">
        <v>88</v>
      </c>
      <c r="D1058">
        <v>133</v>
      </c>
      <c r="E1058">
        <v>52</v>
      </c>
      <c r="F1058">
        <v>18</v>
      </c>
      <c r="G1058">
        <v>0.25962720111244503</v>
      </c>
      <c r="H1058">
        <v>-0.72273733829377296</v>
      </c>
      <c r="I1058">
        <v>-1.57340734000886</v>
      </c>
      <c r="J1058">
        <v>163</v>
      </c>
      <c r="K1058">
        <v>239</v>
      </c>
      <c r="L1058">
        <v>158</v>
      </c>
      <c r="M1058">
        <v>32</v>
      </c>
      <c r="N1058">
        <v>0.243438399965901</v>
      </c>
      <c r="O1058">
        <v>-0.60561929459392505</v>
      </c>
      <c r="P1058">
        <v>-1.7172632946759401</v>
      </c>
      <c r="Q1058">
        <v>0.52542372881355903</v>
      </c>
      <c r="R1058">
        <v>0.338983050847457</v>
      </c>
      <c r="S1058">
        <f t="shared" si="16"/>
        <v>8.6915557470598453E-2</v>
      </c>
    </row>
    <row r="1059" spans="1:19" x14ac:dyDescent="0.2">
      <c r="A1059" t="s">
        <v>2099</v>
      </c>
      <c r="B1059" t="s">
        <v>2100</v>
      </c>
      <c r="C1059">
        <v>123</v>
      </c>
      <c r="D1059">
        <v>128</v>
      </c>
      <c r="E1059">
        <v>89</v>
      </c>
      <c r="F1059">
        <v>13</v>
      </c>
      <c r="G1059">
        <v>9.7563090503998806E-2</v>
      </c>
      <c r="H1059">
        <v>-0.63477311457288799</v>
      </c>
      <c r="I1059">
        <v>-1.86015893209456</v>
      </c>
      <c r="J1059">
        <v>264</v>
      </c>
      <c r="K1059">
        <v>215</v>
      </c>
      <c r="L1059">
        <v>85</v>
      </c>
      <c r="M1059">
        <v>30</v>
      </c>
      <c r="N1059">
        <v>-1.1937363532504E-2</v>
      </c>
      <c r="O1059">
        <v>-1.0842737782999201</v>
      </c>
      <c r="P1059">
        <v>-1.95470834074206</v>
      </c>
      <c r="Q1059">
        <v>0.42372881355932202</v>
      </c>
      <c r="R1059">
        <v>0.27118644067796599</v>
      </c>
      <c r="S1059">
        <f t="shared" si="16"/>
        <v>-5.9291514365636261E-2</v>
      </c>
    </row>
    <row r="1060" spans="1:19" x14ac:dyDescent="0.2">
      <c r="A1060" t="s">
        <v>2101</v>
      </c>
      <c r="B1060" t="s">
        <v>2102</v>
      </c>
      <c r="C1060">
        <v>63</v>
      </c>
      <c r="D1060">
        <v>67</v>
      </c>
      <c r="E1060">
        <v>72</v>
      </c>
      <c r="F1060">
        <v>11</v>
      </c>
      <c r="G1060">
        <v>0.10699248554277301</v>
      </c>
      <c r="H1060">
        <v>-0.436266062800716</v>
      </c>
      <c r="I1060">
        <v>-1.6421450372573501</v>
      </c>
      <c r="J1060">
        <v>143</v>
      </c>
      <c r="K1060">
        <v>115</v>
      </c>
      <c r="L1060">
        <v>124</v>
      </c>
      <c r="M1060">
        <v>18</v>
      </c>
      <c r="N1060">
        <v>-1.74100936897283E-2</v>
      </c>
      <c r="O1060">
        <v>-0.65400312944721695</v>
      </c>
      <c r="P1060">
        <v>-1.9102892009536401</v>
      </c>
      <c r="Q1060">
        <v>0.52542372881355903</v>
      </c>
      <c r="R1060">
        <v>0.27118644067796599</v>
      </c>
      <c r="S1060">
        <f t="shared" si="16"/>
        <v>1.5461470828432439E-2</v>
      </c>
    </row>
    <row r="1061" spans="1:19" x14ac:dyDescent="0.2">
      <c r="A1061" t="s">
        <v>2103</v>
      </c>
      <c r="B1061" t="s">
        <v>2104</v>
      </c>
      <c r="C1061">
        <v>49</v>
      </c>
      <c r="D1061">
        <v>61</v>
      </c>
      <c r="E1061">
        <v>32</v>
      </c>
      <c r="F1061">
        <v>7</v>
      </c>
      <c r="G1061">
        <v>0.17539198727778099</v>
      </c>
      <c r="H1061">
        <v>-0.67930411148701098</v>
      </c>
      <c r="I1061">
        <v>-1.72929521297625</v>
      </c>
      <c r="J1061">
        <v>152</v>
      </c>
      <c r="K1061">
        <v>97</v>
      </c>
      <c r="L1061">
        <v>47</v>
      </c>
      <c r="M1061">
        <v>12</v>
      </c>
      <c r="N1061">
        <v>-0.117843750256805</v>
      </c>
      <c r="O1061">
        <v>-1.1018345071534399</v>
      </c>
      <c r="P1061">
        <v>-2.1128880104890402</v>
      </c>
      <c r="Q1061">
        <v>0.47457627118644002</v>
      </c>
      <c r="R1061">
        <v>0.35593220338983</v>
      </c>
      <c r="S1061">
        <f t="shared" si="16"/>
        <v>-6.3863064367793779E-2</v>
      </c>
    </row>
    <row r="1062" spans="1:19" x14ac:dyDescent="0.2">
      <c r="A1062" t="s">
        <v>2105</v>
      </c>
      <c r="B1062" t="s">
        <v>2106</v>
      </c>
      <c r="C1062">
        <v>174</v>
      </c>
      <c r="D1062">
        <v>166</v>
      </c>
      <c r="E1062">
        <v>147</v>
      </c>
      <c r="F1062">
        <v>8</v>
      </c>
      <c r="G1062">
        <v>5.9817072052983797E-2</v>
      </c>
      <c r="H1062">
        <v>-0.56748992331282699</v>
      </c>
      <c r="I1062">
        <v>-2.2216564342526501</v>
      </c>
      <c r="J1062">
        <v>282</v>
      </c>
      <c r="K1062">
        <v>347</v>
      </c>
      <c r="L1062">
        <v>244</v>
      </c>
      <c r="M1062">
        <v>28</v>
      </c>
      <c r="N1062">
        <v>0.167308469893234</v>
      </c>
      <c r="O1062">
        <v>-0.65494805912502196</v>
      </c>
      <c r="P1062">
        <v>-2.0133167455690302</v>
      </c>
      <c r="Q1062">
        <v>0.50847457627118597</v>
      </c>
      <c r="R1062">
        <v>0.37288135593220301</v>
      </c>
      <c r="S1062">
        <f t="shared" si="16"/>
        <v>-0.17921818859971919</v>
      </c>
    </row>
    <row r="1063" spans="1:19" x14ac:dyDescent="0.2">
      <c r="A1063" t="s">
        <v>2107</v>
      </c>
      <c r="B1063" t="s">
        <v>2108</v>
      </c>
      <c r="C1063">
        <v>236</v>
      </c>
      <c r="D1063">
        <v>260</v>
      </c>
      <c r="E1063">
        <v>88</v>
      </c>
      <c r="F1063">
        <v>27</v>
      </c>
      <c r="G1063">
        <v>0.122319577296239</v>
      </c>
      <c r="H1063">
        <v>-0.92268734059834101</v>
      </c>
      <c r="I1063">
        <v>-1.82574541177311</v>
      </c>
      <c r="J1063">
        <v>331</v>
      </c>
      <c r="K1063">
        <v>573</v>
      </c>
      <c r="L1063">
        <v>183</v>
      </c>
      <c r="M1063">
        <v>43</v>
      </c>
      <c r="N1063">
        <v>0.31555473161339298</v>
      </c>
      <c r="O1063">
        <v>-0.84946568118967902</v>
      </c>
      <c r="P1063">
        <v>-1.89658520678802</v>
      </c>
      <c r="Q1063">
        <v>0.644067796610169</v>
      </c>
      <c r="R1063">
        <v>0.23728813559322001</v>
      </c>
      <c r="S1063">
        <f t="shared" si="16"/>
        <v>-3.382023759818268E-2</v>
      </c>
    </row>
    <row r="1064" spans="1:19" x14ac:dyDescent="0.2">
      <c r="A1064" t="s">
        <v>2109</v>
      </c>
      <c r="B1064" t="s">
        <v>2110</v>
      </c>
      <c r="C1064">
        <v>256</v>
      </c>
      <c r="D1064">
        <v>178</v>
      </c>
      <c r="E1064">
        <v>165</v>
      </c>
      <c r="F1064">
        <v>27</v>
      </c>
      <c r="G1064">
        <v>-7.7561730707427001E-2</v>
      </c>
      <c r="H1064">
        <v>-0.68501403087634605</v>
      </c>
      <c r="I1064">
        <v>-1.86107337411486</v>
      </c>
      <c r="J1064">
        <v>480</v>
      </c>
      <c r="K1064">
        <v>660</v>
      </c>
      <c r="L1064">
        <v>243</v>
      </c>
      <c r="M1064">
        <v>72</v>
      </c>
      <c r="N1064">
        <v>0.215530801588003</v>
      </c>
      <c r="O1064">
        <v>-0.88772374092166495</v>
      </c>
      <c r="P1064">
        <v>-1.83413440953621</v>
      </c>
      <c r="Q1064">
        <v>0.62711864406779605</v>
      </c>
      <c r="R1064">
        <v>0.186440677966101</v>
      </c>
      <c r="S1064">
        <f t="shared" si="16"/>
        <v>-2.7303668524246323E-2</v>
      </c>
    </row>
    <row r="1065" spans="1:19" x14ac:dyDescent="0.2">
      <c r="A1065" t="s">
        <v>2111</v>
      </c>
      <c r="B1065" t="s">
        <v>2112</v>
      </c>
      <c r="C1065">
        <v>312</v>
      </c>
      <c r="D1065">
        <v>311</v>
      </c>
      <c r="E1065">
        <v>195</v>
      </c>
      <c r="F1065">
        <v>28</v>
      </c>
      <c r="G1065">
        <v>7.8864027303923098E-2</v>
      </c>
      <c r="H1065">
        <v>-0.69837799243432797</v>
      </c>
      <c r="I1065">
        <v>-1.9311937356382201</v>
      </c>
      <c r="J1065">
        <v>670</v>
      </c>
      <c r="K1065">
        <v>564</v>
      </c>
      <c r="L1065">
        <v>426</v>
      </c>
      <c r="M1065">
        <v>123</v>
      </c>
      <c r="N1065">
        <v>2.4324047042376699E-3</v>
      </c>
      <c r="O1065">
        <v>-0.78875398074249703</v>
      </c>
      <c r="P1065">
        <v>-1.74639535985332</v>
      </c>
      <c r="Q1065">
        <v>0.57627118644067798</v>
      </c>
      <c r="R1065">
        <v>0.22033898305084701</v>
      </c>
      <c r="S1065">
        <f t="shared" si="16"/>
        <v>-2.4056456141930582E-2</v>
      </c>
    </row>
    <row r="1066" spans="1:19" x14ac:dyDescent="0.2">
      <c r="A1066" t="s">
        <v>2113</v>
      </c>
      <c r="B1066" t="s">
        <v>2114</v>
      </c>
      <c r="C1066">
        <v>224</v>
      </c>
      <c r="D1066">
        <v>265</v>
      </c>
      <c r="E1066">
        <v>144</v>
      </c>
      <c r="F1066">
        <v>31</v>
      </c>
      <c r="G1066">
        <v>0.15325608789817299</v>
      </c>
      <c r="H1066">
        <v>-0.68614353601731604</v>
      </c>
      <c r="I1066">
        <v>-1.7430834974618801</v>
      </c>
      <c r="J1066">
        <v>343</v>
      </c>
      <c r="K1066">
        <v>504</v>
      </c>
      <c r="L1066">
        <v>288</v>
      </c>
      <c r="M1066">
        <v>44</v>
      </c>
      <c r="N1066">
        <v>0.24436451982447599</v>
      </c>
      <c r="O1066">
        <v>-0.66799040942792998</v>
      </c>
      <c r="P1066">
        <v>-1.90206711214847</v>
      </c>
      <c r="Q1066">
        <v>0.644067796610169</v>
      </c>
      <c r="R1066">
        <v>0.186440677966101</v>
      </c>
      <c r="S1066">
        <f t="shared" si="16"/>
        <v>-1.1448232597039396E-2</v>
      </c>
    </row>
    <row r="1067" spans="1:19" x14ac:dyDescent="0.2">
      <c r="A1067" t="s">
        <v>2115</v>
      </c>
      <c r="B1067" t="s">
        <v>2116</v>
      </c>
      <c r="C1067">
        <v>91</v>
      </c>
      <c r="D1067">
        <v>113</v>
      </c>
      <c r="E1067">
        <v>71</v>
      </c>
      <c r="F1067">
        <v>11</v>
      </c>
      <c r="G1067">
        <v>0.174295283457854</v>
      </c>
      <c r="H1067">
        <v>-0.60204105338042102</v>
      </c>
      <c r="I1067">
        <v>-1.80184588012486</v>
      </c>
      <c r="J1067">
        <v>158</v>
      </c>
      <c r="K1067">
        <v>257</v>
      </c>
      <c r="L1067">
        <v>113</v>
      </c>
      <c r="M1067">
        <v>11</v>
      </c>
      <c r="N1067">
        <v>0.28850413979859302</v>
      </c>
      <c r="O1067">
        <v>-0.73766742061539303</v>
      </c>
      <c r="P1067">
        <v>-2.1674900703880899</v>
      </c>
      <c r="Q1067">
        <v>0.55932203389830504</v>
      </c>
      <c r="R1067">
        <v>0.22033898305084701</v>
      </c>
      <c r="S1067">
        <f t="shared" si="16"/>
        <v>-9.9390631992462716E-2</v>
      </c>
    </row>
    <row r="1068" spans="1:19" x14ac:dyDescent="0.2">
      <c r="A1068" t="s">
        <v>2117</v>
      </c>
      <c r="B1068" t="s">
        <v>2118</v>
      </c>
      <c r="C1068">
        <v>207</v>
      </c>
      <c r="D1068">
        <v>117</v>
      </c>
      <c r="E1068">
        <v>116</v>
      </c>
      <c r="F1068">
        <v>16</v>
      </c>
      <c r="G1068">
        <v>-0.16752625141522701</v>
      </c>
      <c r="H1068">
        <v>-0.74577036600840296</v>
      </c>
      <c r="I1068">
        <v>-1.9960475357629901</v>
      </c>
      <c r="J1068">
        <v>280</v>
      </c>
      <c r="K1068">
        <v>322</v>
      </c>
      <c r="L1068">
        <v>161</v>
      </c>
      <c r="M1068">
        <v>38</v>
      </c>
      <c r="N1068">
        <v>0.13792594377533299</v>
      </c>
      <c r="O1068">
        <v>-0.83242093245475901</v>
      </c>
      <c r="P1068">
        <v>-1.8776001033173</v>
      </c>
      <c r="Q1068">
        <v>0.66101694915254205</v>
      </c>
      <c r="R1068">
        <v>0.22033898305084701</v>
      </c>
      <c r="S1068">
        <f t="shared" si="16"/>
        <v>-7.7854340717510795E-2</v>
      </c>
    </row>
    <row r="1069" spans="1:19" x14ac:dyDescent="0.2">
      <c r="A1069" t="s">
        <v>2119</v>
      </c>
      <c r="B1069" t="s">
        <v>2120</v>
      </c>
      <c r="C1069">
        <v>243</v>
      </c>
      <c r="D1069">
        <v>262</v>
      </c>
      <c r="E1069">
        <v>246</v>
      </c>
      <c r="F1069">
        <v>50</v>
      </c>
      <c r="G1069">
        <v>0.11295325001696099</v>
      </c>
      <c r="H1069">
        <v>-0.48892917627333599</v>
      </c>
      <c r="I1069">
        <v>-1.57083344222429</v>
      </c>
      <c r="J1069">
        <v>419</v>
      </c>
      <c r="K1069">
        <v>579</v>
      </c>
      <c r="L1069">
        <v>349</v>
      </c>
      <c r="M1069">
        <v>82</v>
      </c>
      <c r="N1069">
        <v>0.21769264418286199</v>
      </c>
      <c r="O1069">
        <v>-0.67147737315150502</v>
      </c>
      <c r="P1069">
        <v>-1.71862583917447</v>
      </c>
      <c r="Q1069">
        <v>0.61016949152542299</v>
      </c>
      <c r="R1069">
        <v>0.20338983050847401</v>
      </c>
      <c r="S1069">
        <f t="shared" si="16"/>
        <v>8.7293368519882758E-2</v>
      </c>
    </row>
    <row r="1070" spans="1:19" x14ac:dyDescent="0.2">
      <c r="A1070" t="s">
        <v>2121</v>
      </c>
      <c r="B1070" t="s">
        <v>2122</v>
      </c>
      <c r="C1070">
        <v>100</v>
      </c>
      <c r="D1070">
        <v>79</v>
      </c>
      <c r="E1070">
        <v>69</v>
      </c>
      <c r="F1070">
        <v>7</v>
      </c>
      <c r="G1070">
        <v>-2.2114676414030001E-2</v>
      </c>
      <c r="H1070">
        <v>-0.65540891904114795</v>
      </c>
      <c r="I1070">
        <v>-2.0390991329477401</v>
      </c>
      <c r="J1070">
        <v>230</v>
      </c>
      <c r="K1070">
        <v>185</v>
      </c>
      <c r="L1070">
        <v>121</v>
      </c>
      <c r="M1070">
        <v>30</v>
      </c>
      <c r="N1070">
        <v>-1.73280041928572E-2</v>
      </c>
      <c r="O1070">
        <v>-0.87103124284553302</v>
      </c>
      <c r="P1070">
        <v>-1.89483224988982</v>
      </c>
      <c r="Q1070">
        <v>0.677966101694915</v>
      </c>
      <c r="R1070">
        <v>0.23728813559322001</v>
      </c>
      <c r="S1070">
        <f t="shared" si="16"/>
        <v>-9.4879024843758764E-2</v>
      </c>
    </row>
    <row r="1071" spans="1:19" x14ac:dyDescent="0.2">
      <c r="A1071" t="s">
        <v>2123</v>
      </c>
      <c r="B1071" t="s">
        <v>2124</v>
      </c>
      <c r="C1071">
        <v>178</v>
      </c>
      <c r="D1071">
        <v>192</v>
      </c>
      <c r="E1071">
        <v>116</v>
      </c>
      <c r="F1071">
        <v>8</v>
      </c>
      <c r="G1071">
        <v>0.11313945869018401</v>
      </c>
      <c r="H1071">
        <v>-0.68022002286037897</v>
      </c>
      <c r="I1071">
        <v>-2.2315271882789398</v>
      </c>
      <c r="J1071">
        <v>300</v>
      </c>
      <c r="K1071">
        <v>409</v>
      </c>
      <c r="L1071">
        <v>215</v>
      </c>
      <c r="M1071">
        <v>39</v>
      </c>
      <c r="N1071">
        <v>0.211830156709401</v>
      </c>
      <c r="O1071">
        <v>-0.736771571948447</v>
      </c>
      <c r="P1071">
        <v>-1.89628231628505</v>
      </c>
      <c r="Q1071">
        <v>0.62711864406779605</v>
      </c>
      <c r="R1071">
        <v>0.186440677966101</v>
      </c>
      <c r="S1071">
        <f t="shared" si="16"/>
        <v>-0.15075995350310561</v>
      </c>
    </row>
    <row r="1072" spans="1:19" x14ac:dyDescent="0.2">
      <c r="A1072" t="s">
        <v>2125</v>
      </c>
      <c r="B1072" t="s">
        <v>2126</v>
      </c>
      <c r="C1072">
        <v>95</v>
      </c>
      <c r="D1072">
        <v>110</v>
      </c>
      <c r="E1072">
        <v>57</v>
      </c>
      <c r="F1072">
        <v>28</v>
      </c>
      <c r="G1072">
        <v>0.14392731216490501</v>
      </c>
      <c r="H1072">
        <v>-0.71610675939475998</v>
      </c>
      <c r="I1072">
        <v>-1.4147627469086199</v>
      </c>
      <c r="J1072">
        <v>111</v>
      </c>
      <c r="K1072">
        <v>220</v>
      </c>
      <c r="L1072">
        <v>170</v>
      </c>
      <c r="M1072">
        <v>96</v>
      </c>
      <c r="N1072">
        <v>0.37432780545727001</v>
      </c>
      <c r="O1072">
        <v>-0.40696283455277299</v>
      </c>
      <c r="P1072">
        <v>-1.0732774143389801</v>
      </c>
      <c r="Q1072">
        <v>0.62711864406779605</v>
      </c>
      <c r="R1072">
        <v>0.23728813559322001</v>
      </c>
      <c r="S1072">
        <f t="shared" si="16"/>
        <v>0.30492172358966513</v>
      </c>
    </row>
    <row r="1073" spans="1:19" x14ac:dyDescent="0.2">
      <c r="A1073" t="s">
        <v>2127</v>
      </c>
      <c r="B1073" t="s">
        <v>2128</v>
      </c>
      <c r="C1073">
        <v>74</v>
      </c>
      <c r="D1073">
        <v>86</v>
      </c>
      <c r="E1073">
        <v>74</v>
      </c>
      <c r="F1073">
        <v>8</v>
      </c>
      <c r="G1073">
        <v>0.145524963808119</v>
      </c>
      <c r="H1073">
        <v>-0.49425800977840301</v>
      </c>
      <c r="I1073">
        <v>-1.85033890570103</v>
      </c>
      <c r="J1073">
        <v>198</v>
      </c>
      <c r="K1073">
        <v>295</v>
      </c>
      <c r="L1073">
        <v>151</v>
      </c>
      <c r="M1073">
        <v>16</v>
      </c>
      <c r="N1073">
        <v>0.25038492913835297</v>
      </c>
      <c r="O1073">
        <v>-0.70977702011275201</v>
      </c>
      <c r="P1073">
        <v>-2.1027708761974901</v>
      </c>
      <c r="Q1073">
        <v>0.62711864406779605</v>
      </c>
      <c r="R1073">
        <v>0.37288135593220301</v>
      </c>
      <c r="S1073">
        <f t="shared" si="16"/>
        <v>-9.606388970036453E-2</v>
      </c>
    </row>
    <row r="1074" spans="1:19" x14ac:dyDescent="0.2">
      <c r="A1074" t="s">
        <v>2129</v>
      </c>
      <c r="B1074" t="s">
        <v>2130</v>
      </c>
      <c r="C1074">
        <v>53</v>
      </c>
      <c r="D1074">
        <v>55</v>
      </c>
      <c r="E1074">
        <v>76</v>
      </c>
      <c r="F1074">
        <v>3</v>
      </c>
      <c r="G1074">
        <v>9.6345052188983205E-2</v>
      </c>
      <c r="H1074">
        <v>-0.33772028709840102</v>
      </c>
      <c r="I1074">
        <v>-2.1313517878431201</v>
      </c>
      <c r="J1074">
        <v>104</v>
      </c>
      <c r="K1074">
        <v>106</v>
      </c>
      <c r="L1074">
        <v>60</v>
      </c>
      <c r="M1074">
        <v>10</v>
      </c>
      <c r="N1074">
        <v>8.5500629387711594E-2</v>
      </c>
      <c r="O1074">
        <v>-0.83097086605952697</v>
      </c>
      <c r="P1074">
        <v>-2.0272590078906698</v>
      </c>
      <c r="Q1074">
        <v>0.50847457627118597</v>
      </c>
      <c r="R1074">
        <v>0.37288135593220301</v>
      </c>
      <c r="S1074">
        <f t="shared" si="16"/>
        <v>-0.15690515361974203</v>
      </c>
    </row>
    <row r="1075" spans="1:19" x14ac:dyDescent="0.2">
      <c r="A1075" t="s">
        <v>2131</v>
      </c>
      <c r="B1075" t="s">
        <v>2132</v>
      </c>
      <c r="C1075">
        <v>197</v>
      </c>
      <c r="D1075">
        <v>193</v>
      </c>
      <c r="E1075">
        <v>220</v>
      </c>
      <c r="F1075">
        <v>21</v>
      </c>
      <c r="G1075">
        <v>7.1349315141709294E-2</v>
      </c>
      <c r="H1075">
        <v>-0.44630155511779002</v>
      </c>
      <c r="I1075">
        <v>-1.85644410438967</v>
      </c>
      <c r="J1075">
        <v>417</v>
      </c>
      <c r="K1075">
        <v>477</v>
      </c>
      <c r="L1075">
        <v>282</v>
      </c>
      <c r="M1075">
        <v>51</v>
      </c>
      <c r="N1075">
        <v>0.135610427488078</v>
      </c>
      <c r="O1075">
        <v>-0.76197572379878598</v>
      </c>
      <c r="P1075">
        <v>-1.92279154746771</v>
      </c>
      <c r="Q1075">
        <v>0.54237288135593198</v>
      </c>
      <c r="R1075">
        <v>0.42372881355932202</v>
      </c>
      <c r="S1075">
        <f t="shared" si="16"/>
        <v>-4.9682999164468486E-2</v>
      </c>
    </row>
    <row r="1076" spans="1:19" x14ac:dyDescent="0.2">
      <c r="A1076" t="s">
        <v>2133</v>
      </c>
      <c r="B1076" t="s">
        <v>2134</v>
      </c>
      <c r="C1076">
        <v>84</v>
      </c>
      <c r="D1076">
        <v>102</v>
      </c>
      <c r="E1076">
        <v>41</v>
      </c>
      <c r="F1076">
        <v>11</v>
      </c>
      <c r="G1076">
        <v>0.16457911799556399</v>
      </c>
      <c r="H1076">
        <v>-0.80575343912054898</v>
      </c>
      <c r="I1076">
        <v>-1.76708377386565</v>
      </c>
      <c r="J1076">
        <v>391</v>
      </c>
      <c r="K1076">
        <v>351</v>
      </c>
      <c r="L1076">
        <v>287</v>
      </c>
      <c r="M1076">
        <v>25</v>
      </c>
      <c r="N1076">
        <v>3.0358462491678902E-2</v>
      </c>
      <c r="O1076">
        <v>-0.72638363780626403</v>
      </c>
      <c r="P1076">
        <v>-2.2044624173157201</v>
      </c>
      <c r="Q1076">
        <v>0.61016949152542299</v>
      </c>
      <c r="R1076">
        <v>0.338983050847457</v>
      </c>
      <c r="S1076">
        <f t="shared" si="16"/>
        <v>-9.9255315572402178E-2</v>
      </c>
    </row>
    <row r="1077" spans="1:19" x14ac:dyDescent="0.2">
      <c r="A1077" t="s">
        <v>2135</v>
      </c>
      <c r="B1077" t="s">
        <v>2136</v>
      </c>
      <c r="C1077">
        <v>233</v>
      </c>
      <c r="D1077">
        <v>231</v>
      </c>
      <c r="E1077">
        <v>188</v>
      </c>
      <c r="F1077">
        <v>16</v>
      </c>
      <c r="G1077">
        <v>7.6514291161653702E-2</v>
      </c>
      <c r="H1077">
        <v>-0.58745608154074203</v>
      </c>
      <c r="I1077">
        <v>-2.04743311133209</v>
      </c>
      <c r="J1077">
        <v>298</v>
      </c>
      <c r="K1077">
        <v>460</v>
      </c>
      <c r="L1077">
        <v>194</v>
      </c>
      <c r="M1077">
        <v>28</v>
      </c>
      <c r="N1077">
        <v>0.26576967102704002</v>
      </c>
      <c r="O1077">
        <v>-0.77850331129041905</v>
      </c>
      <c r="P1077">
        <v>-2.0372839013259201</v>
      </c>
      <c r="Q1077">
        <v>0.54237288135593198</v>
      </c>
      <c r="R1077">
        <v>0.38983050847457601</v>
      </c>
      <c r="S1077">
        <f t="shared" si="16"/>
        <v>-0.13538589429695991</v>
      </c>
    </row>
    <row r="1078" spans="1:19" x14ac:dyDescent="0.2">
      <c r="A1078" t="s">
        <v>2137</v>
      </c>
      <c r="B1078" t="s">
        <v>2138</v>
      </c>
      <c r="C1078">
        <v>100</v>
      </c>
      <c r="D1078">
        <v>82</v>
      </c>
      <c r="E1078">
        <v>53</v>
      </c>
      <c r="F1078">
        <v>20</v>
      </c>
      <c r="G1078">
        <v>-5.9279153207548799E-3</v>
      </c>
      <c r="H1078">
        <v>-0.76998214017761402</v>
      </c>
      <c r="I1078">
        <v>-1.58316717729801</v>
      </c>
      <c r="J1078">
        <v>177</v>
      </c>
      <c r="K1078">
        <v>128</v>
      </c>
      <c r="L1078">
        <v>97</v>
      </c>
      <c r="M1078">
        <v>15</v>
      </c>
      <c r="N1078">
        <v>-6.3535193292216394E-2</v>
      </c>
      <c r="O1078">
        <v>-0.85329030923995197</v>
      </c>
      <c r="P1078">
        <v>-2.0821076758980102</v>
      </c>
      <c r="Q1078">
        <v>0.61016949152542299</v>
      </c>
      <c r="R1078">
        <v>0.38983050847457601</v>
      </c>
      <c r="S1078">
        <f t="shared" si="16"/>
        <v>-1.3488926133703054E-2</v>
      </c>
    </row>
    <row r="1079" spans="1:19" x14ac:dyDescent="0.2">
      <c r="A1079" t="s">
        <v>2139</v>
      </c>
      <c r="B1079" t="s">
        <v>2140</v>
      </c>
      <c r="C1079">
        <v>54</v>
      </c>
      <c r="D1079">
        <v>65</v>
      </c>
      <c r="E1079">
        <v>25</v>
      </c>
      <c r="F1079">
        <v>6</v>
      </c>
      <c r="G1079">
        <v>0.16077782911541499</v>
      </c>
      <c r="H1079">
        <v>-0.82871176092933396</v>
      </c>
      <c r="I1079">
        <v>-1.8384396824013201</v>
      </c>
      <c r="J1079">
        <v>125</v>
      </c>
      <c r="K1079">
        <v>134</v>
      </c>
      <c r="L1079">
        <v>67</v>
      </c>
      <c r="M1079">
        <v>10</v>
      </c>
      <c r="N1079">
        <v>0.107422888778472</v>
      </c>
      <c r="O1079">
        <v>-0.86292398745162002</v>
      </c>
      <c r="P1079">
        <v>-2.10713568159994</v>
      </c>
      <c r="Q1079">
        <v>0.50847457627118597</v>
      </c>
      <c r="R1079">
        <v>0.38983050847457601</v>
      </c>
      <c r="S1079">
        <f t="shared" si="16"/>
        <v>-9.3799865157969259E-2</v>
      </c>
    </row>
    <row r="1080" spans="1:19" x14ac:dyDescent="0.2">
      <c r="A1080" t="s">
        <v>2141</v>
      </c>
      <c r="B1080" t="s">
        <v>2142</v>
      </c>
      <c r="C1080">
        <v>131</v>
      </c>
      <c r="D1080">
        <v>125</v>
      </c>
      <c r="E1080">
        <v>109</v>
      </c>
      <c r="F1080">
        <v>28</v>
      </c>
      <c r="G1080">
        <v>5.9896949647820497E-2</v>
      </c>
      <c r="H1080">
        <v>-0.57410280749354403</v>
      </c>
      <c r="I1080">
        <v>-1.5543104372755401</v>
      </c>
      <c r="J1080">
        <v>335</v>
      </c>
      <c r="K1080">
        <v>412</v>
      </c>
      <c r="L1080">
        <v>232</v>
      </c>
      <c r="M1080">
        <v>33</v>
      </c>
      <c r="N1080">
        <v>0.167080512418011</v>
      </c>
      <c r="O1080">
        <v>-0.75164559929033503</v>
      </c>
      <c r="P1080">
        <v>-2.0167565357508499</v>
      </c>
      <c r="Q1080">
        <v>0.52542372881355903</v>
      </c>
      <c r="R1080">
        <v>0.28813559322033899</v>
      </c>
      <c r="S1080">
        <f t="shared" si="16"/>
        <v>1.2313240869801075E-2</v>
      </c>
    </row>
    <row r="1081" spans="1:19" x14ac:dyDescent="0.2">
      <c r="A1081" t="s">
        <v>2143</v>
      </c>
      <c r="B1081" t="s">
        <v>2144</v>
      </c>
      <c r="C1081">
        <v>165</v>
      </c>
      <c r="D1081">
        <v>298</v>
      </c>
      <c r="E1081">
        <v>157</v>
      </c>
      <c r="F1081">
        <v>21</v>
      </c>
      <c r="G1081">
        <v>0.33699055215787699</v>
      </c>
      <c r="H1081">
        <v>-0.51584230158307598</v>
      </c>
      <c r="I1081">
        <v>-1.77946182244198</v>
      </c>
      <c r="J1081">
        <v>250</v>
      </c>
      <c r="K1081">
        <v>414</v>
      </c>
      <c r="L1081">
        <v>206</v>
      </c>
      <c r="M1081">
        <v>56</v>
      </c>
      <c r="N1081">
        <v>0.29628843587058301</v>
      </c>
      <c r="O1081">
        <v>-0.67616156544727402</v>
      </c>
      <c r="P1081">
        <v>-1.6599776502577299</v>
      </c>
      <c r="Q1081">
        <v>0.61016949152542299</v>
      </c>
      <c r="R1081">
        <v>0.37288135593220301</v>
      </c>
      <c r="S1081">
        <f t="shared" si="16"/>
        <v>4.2815835815659745E-2</v>
      </c>
    </row>
    <row r="1082" spans="1:19" x14ac:dyDescent="0.2">
      <c r="A1082" t="s">
        <v>2145</v>
      </c>
      <c r="B1082" t="s">
        <v>2146</v>
      </c>
      <c r="C1082">
        <v>194</v>
      </c>
      <c r="D1082">
        <v>181</v>
      </c>
      <c r="E1082">
        <v>183</v>
      </c>
      <c r="F1082">
        <v>8</v>
      </c>
      <c r="G1082">
        <v>5.0135077234486999E-2</v>
      </c>
      <c r="H1082">
        <v>-0.5196086499782</v>
      </c>
      <c r="I1082">
        <v>-2.2689089159002802</v>
      </c>
      <c r="J1082">
        <v>258</v>
      </c>
      <c r="K1082">
        <v>346</v>
      </c>
      <c r="L1082">
        <v>204</v>
      </c>
      <c r="M1082">
        <v>29</v>
      </c>
      <c r="N1082">
        <v>0.204684496251268</v>
      </c>
      <c r="O1082">
        <v>-0.69407831568172096</v>
      </c>
      <c r="P1082">
        <v>-1.95944737665616</v>
      </c>
      <c r="Q1082">
        <v>0.49152542372881303</v>
      </c>
      <c r="R1082">
        <v>0.47457627118644002</v>
      </c>
      <c r="S1082">
        <f t="shared" si="16"/>
        <v>-0.17843584492964104</v>
      </c>
    </row>
    <row r="1083" spans="1:19" x14ac:dyDescent="0.2">
      <c r="A1083" t="s">
        <v>2147</v>
      </c>
      <c r="B1083" t="s">
        <v>2148</v>
      </c>
      <c r="C1083">
        <v>131</v>
      </c>
      <c r="D1083">
        <v>119</v>
      </c>
      <c r="E1083">
        <v>105</v>
      </c>
      <c r="F1083">
        <v>8</v>
      </c>
      <c r="G1083">
        <v>3.85338980322949E-2</v>
      </c>
      <c r="H1083">
        <v>-0.59034000636422901</v>
      </c>
      <c r="I1083">
        <v>-2.0983784816258102</v>
      </c>
      <c r="J1083">
        <v>269</v>
      </c>
      <c r="K1083">
        <v>250</v>
      </c>
      <c r="L1083">
        <v>178</v>
      </c>
      <c r="M1083">
        <v>24</v>
      </c>
      <c r="N1083">
        <v>4.5415832091351499E-2</v>
      </c>
      <c r="O1083">
        <v>-0.77142105483790402</v>
      </c>
      <c r="P1083">
        <v>-2.0597667068826899</v>
      </c>
      <c r="Q1083">
        <v>0.72881355932203395</v>
      </c>
      <c r="R1083">
        <v>0.322033898305084</v>
      </c>
      <c r="S1083">
        <f t="shared" si="16"/>
        <v>-0.15609147711747692</v>
      </c>
    </row>
    <row r="1084" spans="1:19" x14ac:dyDescent="0.2">
      <c r="A1084" t="s">
        <v>2149</v>
      </c>
      <c r="B1084" t="s">
        <v>2150</v>
      </c>
      <c r="C1084">
        <v>51</v>
      </c>
      <c r="D1084">
        <v>89</v>
      </c>
      <c r="E1084">
        <v>64</v>
      </c>
      <c r="F1084">
        <v>4</v>
      </c>
      <c r="G1084">
        <v>0.32207806284250401</v>
      </c>
      <c r="H1084">
        <v>-0.39564821189245197</v>
      </c>
      <c r="I1084">
        <v>-1.9897073577319699</v>
      </c>
      <c r="J1084">
        <v>142</v>
      </c>
      <c r="K1084">
        <v>147</v>
      </c>
      <c r="L1084">
        <v>107</v>
      </c>
      <c r="M1084">
        <v>18</v>
      </c>
      <c r="N1084">
        <v>9.2257093786841396E-2</v>
      </c>
      <c r="O1084">
        <v>-0.71499334384223701</v>
      </c>
      <c r="P1084">
        <v>-1.90724150787164</v>
      </c>
      <c r="Q1084">
        <v>0.72881355932203395</v>
      </c>
      <c r="R1084">
        <v>0.338983050847457</v>
      </c>
      <c r="S1084">
        <f t="shared" si="16"/>
        <v>-8.3954529743717421E-2</v>
      </c>
    </row>
    <row r="1085" spans="1:19" x14ac:dyDescent="0.2">
      <c r="A1085" t="s">
        <v>2151</v>
      </c>
      <c r="B1085" t="s">
        <v>2152</v>
      </c>
      <c r="C1085">
        <v>233</v>
      </c>
      <c r="D1085">
        <v>213</v>
      </c>
      <c r="E1085">
        <v>180</v>
      </c>
      <c r="F1085">
        <v>27</v>
      </c>
      <c r="G1085">
        <v>4.12819147082472E-2</v>
      </c>
      <c r="H1085">
        <v>-0.60634142570111604</v>
      </c>
      <c r="I1085">
        <v>-1.8201893298290299</v>
      </c>
      <c r="J1085">
        <v>426</v>
      </c>
      <c r="K1085">
        <v>495</v>
      </c>
      <c r="L1085">
        <v>220</v>
      </c>
      <c r="M1085">
        <v>40</v>
      </c>
      <c r="N1085">
        <v>0.142423703252571</v>
      </c>
      <c r="O1085">
        <v>-0.87907569542490305</v>
      </c>
      <c r="P1085">
        <v>-2.0375752763666402</v>
      </c>
      <c r="Q1085">
        <v>0.74576271186440601</v>
      </c>
      <c r="R1085">
        <v>0.322033898305084</v>
      </c>
      <c r="S1085">
        <f t="shared" si="16"/>
        <v>-6.9930494772687174E-2</v>
      </c>
    </row>
    <row r="1086" spans="1:19" x14ac:dyDescent="0.2">
      <c r="A1086" t="s">
        <v>2153</v>
      </c>
      <c r="B1086" t="s">
        <v>2154</v>
      </c>
      <c r="C1086">
        <v>165</v>
      </c>
      <c r="D1086">
        <v>128</v>
      </c>
      <c r="E1086">
        <v>90</v>
      </c>
      <c r="F1086">
        <v>9</v>
      </c>
      <c r="G1086">
        <v>-3.0015742270509401E-2</v>
      </c>
      <c r="H1086">
        <v>-0.75749944455298501</v>
      </c>
      <c r="I1086">
        <v>-2.1474386077365799</v>
      </c>
      <c r="J1086">
        <v>219</v>
      </c>
      <c r="K1086">
        <v>335</v>
      </c>
      <c r="L1086">
        <v>137</v>
      </c>
      <c r="M1086">
        <v>33</v>
      </c>
      <c r="N1086">
        <v>0.26182879561844802</v>
      </c>
      <c r="O1086">
        <v>-0.79581232482810105</v>
      </c>
      <c r="P1086">
        <v>-1.8321558435541201</v>
      </c>
      <c r="Q1086">
        <v>0.79661016949152497</v>
      </c>
      <c r="R1086">
        <v>0.35593220338983</v>
      </c>
      <c r="S1086">
        <f t="shared" si="16"/>
        <v>-0.10935741826921654</v>
      </c>
    </row>
    <row r="1087" spans="1:19" x14ac:dyDescent="0.2">
      <c r="A1087" t="s">
        <v>2155</v>
      </c>
      <c r="B1087" t="s">
        <v>2156</v>
      </c>
      <c r="C1087">
        <v>96</v>
      </c>
      <c r="D1087">
        <v>104</v>
      </c>
      <c r="E1087">
        <v>77</v>
      </c>
      <c r="F1087">
        <v>2</v>
      </c>
      <c r="G1087">
        <v>0.11502033855474</v>
      </c>
      <c r="H1087">
        <v>-0.59003851764548998</v>
      </c>
      <c r="I1087">
        <v>-2.5654384103375798</v>
      </c>
      <c r="J1087">
        <v>104</v>
      </c>
      <c r="K1087">
        <v>203</v>
      </c>
      <c r="L1087">
        <v>49</v>
      </c>
      <c r="M1087">
        <v>32</v>
      </c>
      <c r="N1087">
        <v>0.36769080203615401</v>
      </c>
      <c r="O1087">
        <v>-0.91892603641465698</v>
      </c>
      <c r="P1087">
        <v>-1.52210902957076</v>
      </c>
      <c r="Q1087">
        <v>0.677966101694915</v>
      </c>
      <c r="R1087">
        <v>0.305084745762711</v>
      </c>
      <c r="S1087">
        <f t="shared" si="16"/>
        <v>-0.14696917365130263</v>
      </c>
    </row>
    <row r="1088" spans="1:19" x14ac:dyDescent="0.2">
      <c r="A1088" t="s">
        <v>2157</v>
      </c>
      <c r="B1088" t="s">
        <v>2158</v>
      </c>
      <c r="C1088">
        <v>177</v>
      </c>
      <c r="D1088">
        <v>103</v>
      </c>
      <c r="E1088">
        <v>85</v>
      </c>
      <c r="F1088">
        <v>10</v>
      </c>
      <c r="G1088">
        <v>-0.15487780936110501</v>
      </c>
      <c r="H1088">
        <v>-0.81281235042591704</v>
      </c>
      <c r="I1088">
        <v>-2.1321704393237999</v>
      </c>
      <c r="J1088">
        <v>293</v>
      </c>
      <c r="K1088">
        <v>414</v>
      </c>
      <c r="L1088">
        <v>179</v>
      </c>
      <c r="M1088">
        <v>44</v>
      </c>
      <c r="N1088">
        <v>0.227360824188511</v>
      </c>
      <c r="O1088">
        <v>-0.80610336651860603</v>
      </c>
      <c r="P1088">
        <v>-1.8336406124598099</v>
      </c>
      <c r="Q1088">
        <v>0.79661016949152497</v>
      </c>
      <c r="R1088">
        <v>0.35593220338983</v>
      </c>
      <c r="S1088">
        <f t="shared" si="16"/>
        <v>-0.10535148314539881</v>
      </c>
    </row>
    <row r="1089" spans="1:19" x14ac:dyDescent="0.2">
      <c r="A1089" t="s">
        <v>2159</v>
      </c>
      <c r="B1089" t="s">
        <v>2160</v>
      </c>
      <c r="C1089">
        <v>11</v>
      </c>
      <c r="D1089">
        <v>26</v>
      </c>
      <c r="E1089">
        <v>8</v>
      </c>
      <c r="F1089">
        <v>0</v>
      </c>
      <c r="G1089">
        <v>0.45383889510812098</v>
      </c>
      <c r="H1089">
        <v>-0.632560707944685</v>
      </c>
      <c r="I1089" t="e">
        <f>-inf</f>
        <v>#NAME?</v>
      </c>
      <c r="J1089">
        <v>32</v>
      </c>
      <c r="K1089">
        <v>47</v>
      </c>
      <c r="L1089">
        <v>36</v>
      </c>
      <c r="M1089">
        <v>4</v>
      </c>
      <c r="N1089">
        <v>0.24417598303753299</v>
      </c>
      <c r="O1089">
        <v>-0.54093625469700901</v>
      </c>
      <c r="P1089">
        <v>-1.91331565558383</v>
      </c>
      <c r="Q1089">
        <v>0.71186440677966101</v>
      </c>
      <c r="R1089">
        <v>0.305084745762711</v>
      </c>
      <c r="S1089" t="e">
        <f t="shared" si="16"/>
        <v>#NAME?</v>
      </c>
    </row>
    <row r="1090" spans="1:19" x14ac:dyDescent="0.2">
      <c r="A1090" t="s">
        <v>2161</v>
      </c>
      <c r="B1090" t="s">
        <v>2162</v>
      </c>
      <c r="C1090">
        <v>200</v>
      </c>
      <c r="D1090">
        <v>183</v>
      </c>
      <c r="E1090">
        <v>204</v>
      </c>
      <c r="F1090">
        <v>28</v>
      </c>
      <c r="G1090">
        <v>4.1679326361976701E-2</v>
      </c>
      <c r="H1090">
        <v>-0.48565783801648599</v>
      </c>
      <c r="I1090">
        <v>-1.73806913728376</v>
      </c>
      <c r="J1090">
        <v>413</v>
      </c>
      <c r="K1090">
        <v>503</v>
      </c>
      <c r="L1090">
        <v>286</v>
      </c>
      <c r="M1090">
        <v>84</v>
      </c>
      <c r="N1090">
        <v>0.16284603682124801</v>
      </c>
      <c r="O1090">
        <v>-0.75167279567174805</v>
      </c>
      <c r="P1090">
        <v>-1.70189643418641</v>
      </c>
      <c r="Q1090">
        <v>0.52542372881355903</v>
      </c>
      <c r="R1090">
        <v>0.322033898305084</v>
      </c>
      <c r="S1090">
        <f t="shared" si="16"/>
        <v>4.3540210171634092E-2</v>
      </c>
    </row>
    <row r="1091" spans="1:19" x14ac:dyDescent="0.2">
      <c r="A1091" t="s">
        <v>2163</v>
      </c>
      <c r="B1091" t="s">
        <v>2164</v>
      </c>
      <c r="C1091">
        <v>77</v>
      </c>
      <c r="D1091">
        <v>60</v>
      </c>
      <c r="E1091">
        <v>74</v>
      </c>
      <c r="F1091">
        <v>11</v>
      </c>
      <c r="G1091">
        <v>-2.8081242493309799E-2</v>
      </c>
      <c r="H1091">
        <v>-0.511517015219909</v>
      </c>
      <c r="I1091">
        <v>-1.72929521297625</v>
      </c>
      <c r="J1091">
        <v>191</v>
      </c>
      <c r="K1091">
        <v>314</v>
      </c>
      <c r="L1091">
        <v>166</v>
      </c>
      <c r="M1091">
        <v>24</v>
      </c>
      <c r="N1091">
        <v>0.29312438424720899</v>
      </c>
      <c r="O1091">
        <v>-0.653014056352062</v>
      </c>
      <c r="P1091">
        <v>-1.91104779412801</v>
      </c>
      <c r="Q1091">
        <v>0.72881355932203395</v>
      </c>
      <c r="R1091">
        <v>0.322033898305084</v>
      </c>
      <c r="S1091">
        <f t="shared" ref="S1091:S1154" si="17">((I1091+1.7338029)/1.7338029+(P1091+1.8692731)/1.8692731)/2</f>
        <v>-9.8741056755004344E-3</v>
      </c>
    </row>
    <row r="1092" spans="1:19" x14ac:dyDescent="0.2">
      <c r="A1092" t="s">
        <v>2165</v>
      </c>
      <c r="B1092" t="s">
        <v>2166</v>
      </c>
      <c r="C1092">
        <v>125</v>
      </c>
      <c r="D1092">
        <v>80</v>
      </c>
      <c r="E1092">
        <v>87</v>
      </c>
      <c r="F1092">
        <v>10</v>
      </c>
      <c r="G1092">
        <v>-0.113561793720584</v>
      </c>
      <c r="H1092">
        <v>-0.65164877016784095</v>
      </c>
      <c r="I1092">
        <v>-1.98110718597005</v>
      </c>
      <c r="J1092">
        <v>263</v>
      </c>
      <c r="K1092">
        <v>339</v>
      </c>
      <c r="L1092">
        <v>147</v>
      </c>
      <c r="M1092">
        <v>33</v>
      </c>
      <c r="N1092">
        <v>0.187472053135046</v>
      </c>
      <c r="O1092">
        <v>-0.84472719088597203</v>
      </c>
      <c r="P1092">
        <v>-1.9116674772037601</v>
      </c>
      <c r="Q1092">
        <v>0.69491525423728795</v>
      </c>
      <c r="R1092">
        <v>0.38983050847457601</v>
      </c>
      <c r="S1092">
        <f t="shared" si="17"/>
        <v>-8.2658257299123891E-2</v>
      </c>
    </row>
    <row r="1093" spans="1:19" x14ac:dyDescent="0.2">
      <c r="A1093" t="s">
        <v>2167</v>
      </c>
      <c r="B1093" t="s">
        <v>2168</v>
      </c>
      <c r="C1093">
        <v>300</v>
      </c>
      <c r="D1093">
        <v>302</v>
      </c>
      <c r="E1093">
        <v>198</v>
      </c>
      <c r="F1093">
        <v>31</v>
      </c>
      <c r="G1093">
        <v>8.3143920533016696E-2</v>
      </c>
      <c r="H1093">
        <v>-0.67471407423653396</v>
      </c>
      <c r="I1093">
        <v>-1.8699567338473799</v>
      </c>
      <c r="J1093">
        <v>481</v>
      </c>
      <c r="K1093">
        <v>799</v>
      </c>
      <c r="L1093">
        <v>337</v>
      </c>
      <c r="M1093">
        <v>67</v>
      </c>
      <c r="N1093">
        <v>0.29762980636188102</v>
      </c>
      <c r="O1093">
        <v>-0.74660395264688295</v>
      </c>
      <c r="P1093">
        <v>-1.8662959422648899</v>
      </c>
      <c r="Q1093">
        <v>0.45762711864406702</v>
      </c>
      <c r="R1093">
        <v>0.338983050847457</v>
      </c>
      <c r="S1093">
        <f t="shared" si="17"/>
        <v>-3.8468166442024103E-2</v>
      </c>
    </row>
    <row r="1094" spans="1:19" x14ac:dyDescent="0.2">
      <c r="A1094" t="s">
        <v>2169</v>
      </c>
      <c r="B1094" t="s">
        <v>2170</v>
      </c>
      <c r="C1094">
        <v>42</v>
      </c>
      <c r="D1094">
        <v>64</v>
      </c>
      <c r="E1094">
        <v>39</v>
      </c>
      <c r="F1094">
        <v>2</v>
      </c>
      <c r="G1094">
        <v>0.263188915881515</v>
      </c>
      <c r="H1094">
        <v>-0.52644269314980396</v>
      </c>
      <c r="I1094">
        <v>-2.2064164676959099</v>
      </c>
      <c r="J1094">
        <v>87</v>
      </c>
      <c r="K1094">
        <v>135</v>
      </c>
      <c r="L1094">
        <v>28</v>
      </c>
      <c r="M1094">
        <v>5</v>
      </c>
      <c r="N1094">
        <v>0.26804261929810902</v>
      </c>
      <c r="O1094">
        <v>-1.08444999842078</v>
      </c>
      <c r="P1094">
        <v>-2.2507749168744899</v>
      </c>
      <c r="Q1094">
        <v>0.49152542372881303</v>
      </c>
      <c r="R1094">
        <v>0.322033898305084</v>
      </c>
      <c r="S1094">
        <f t="shared" si="17"/>
        <v>-0.23833941445624934</v>
      </c>
    </row>
    <row r="1095" spans="1:19" x14ac:dyDescent="0.2">
      <c r="A1095" t="s">
        <v>2171</v>
      </c>
      <c r="B1095" t="s">
        <v>2172</v>
      </c>
      <c r="C1095">
        <v>216</v>
      </c>
      <c r="D1095">
        <v>168</v>
      </c>
      <c r="E1095">
        <v>223</v>
      </c>
      <c r="F1095">
        <v>46</v>
      </c>
      <c r="G1095">
        <v>-2.8886237129539499E-2</v>
      </c>
      <c r="H1095">
        <v>-0.48040689788117302</v>
      </c>
      <c r="I1095">
        <v>-1.5558930924313501</v>
      </c>
      <c r="J1095">
        <v>326</v>
      </c>
      <c r="K1095">
        <v>397</v>
      </c>
      <c r="L1095">
        <v>305</v>
      </c>
      <c r="M1095">
        <v>62</v>
      </c>
      <c r="N1095">
        <v>0.16280101011689699</v>
      </c>
      <c r="O1095">
        <v>-0.62100653786554305</v>
      </c>
      <c r="P1095">
        <v>-1.7310515791615699</v>
      </c>
      <c r="Q1095">
        <v>0.47457627118644002</v>
      </c>
      <c r="R1095">
        <v>0.28813559322033899</v>
      </c>
      <c r="S1095">
        <f t="shared" si="17"/>
        <v>8.8278235262482671E-2</v>
      </c>
    </row>
    <row r="1096" spans="1:19" x14ac:dyDescent="0.2">
      <c r="A1096" t="s">
        <v>2173</v>
      </c>
      <c r="B1096" t="s">
        <v>2174</v>
      </c>
      <c r="C1096">
        <v>138</v>
      </c>
      <c r="D1096">
        <v>153</v>
      </c>
      <c r="E1096">
        <v>156</v>
      </c>
      <c r="F1096">
        <v>12</v>
      </c>
      <c r="G1096">
        <v>0.12507057671189001</v>
      </c>
      <c r="H1096">
        <v>-0.44101249782517798</v>
      </c>
      <c r="I1096">
        <v>-1.94489501331561</v>
      </c>
      <c r="J1096">
        <v>247</v>
      </c>
      <c r="K1096">
        <v>403</v>
      </c>
      <c r="L1096">
        <v>195</v>
      </c>
      <c r="M1096">
        <v>26</v>
      </c>
      <c r="N1096">
        <v>0.28983619630316498</v>
      </c>
      <c r="O1096">
        <v>-0.69475111904153797</v>
      </c>
      <c r="P1096">
        <v>-1.9879492738807401</v>
      </c>
      <c r="Q1096">
        <v>0.54237288135593198</v>
      </c>
      <c r="R1096">
        <v>0.27118644067796599</v>
      </c>
      <c r="S1096">
        <f t="shared" si="17"/>
        <v>-9.2619401055427764E-2</v>
      </c>
    </row>
    <row r="1097" spans="1:19" x14ac:dyDescent="0.2">
      <c r="A1097" t="s">
        <v>2175</v>
      </c>
      <c r="B1097" t="s">
        <v>2176</v>
      </c>
      <c r="C1097">
        <v>153</v>
      </c>
      <c r="D1097">
        <v>236</v>
      </c>
      <c r="E1097">
        <v>194</v>
      </c>
      <c r="F1097">
        <v>17</v>
      </c>
      <c r="G1097">
        <v>0.26847880444803601</v>
      </c>
      <c r="H1097">
        <v>-0.39114771066577603</v>
      </c>
      <c r="I1097">
        <v>-1.8384396824013201</v>
      </c>
      <c r="J1097">
        <v>460</v>
      </c>
      <c r="K1097">
        <v>554</v>
      </c>
      <c r="L1097">
        <v>237</v>
      </c>
      <c r="M1097">
        <v>57</v>
      </c>
      <c r="N1097">
        <v>0.157980036468577</v>
      </c>
      <c r="O1097">
        <v>-0.88009826281586001</v>
      </c>
      <c r="P1097">
        <v>-1.91710864460097</v>
      </c>
      <c r="Q1097">
        <v>0.47457627118644002</v>
      </c>
      <c r="R1097">
        <v>0.322033898305084</v>
      </c>
      <c r="S1097">
        <f t="shared" si="17"/>
        <v>-4.297073885240961E-2</v>
      </c>
    </row>
    <row r="1098" spans="1:19" x14ac:dyDescent="0.2">
      <c r="A1098" t="s">
        <v>2177</v>
      </c>
      <c r="B1098" t="s">
        <v>2178</v>
      </c>
      <c r="C1098">
        <v>69</v>
      </c>
      <c r="D1098">
        <v>51</v>
      </c>
      <c r="E1098">
        <v>20</v>
      </c>
      <c r="F1098">
        <v>0</v>
      </c>
      <c r="G1098">
        <v>-5.1020682343790501E-2</v>
      </c>
      <c r="H1098">
        <v>-1.0320771048516699</v>
      </c>
      <c r="I1098" t="e">
        <f>-inf</f>
        <v>#NAME?</v>
      </c>
      <c r="J1098">
        <v>117</v>
      </c>
      <c r="K1098">
        <v>138</v>
      </c>
      <c r="L1098">
        <v>46</v>
      </c>
      <c r="M1098">
        <v>12</v>
      </c>
      <c r="N1098">
        <v>0.14892132807679601</v>
      </c>
      <c r="O1098">
        <v>-0.99751680720897795</v>
      </c>
      <c r="P1098">
        <v>-1.9992302842904199</v>
      </c>
      <c r="Q1098">
        <v>0.57627118644067798</v>
      </c>
      <c r="R1098">
        <v>0.27118644067796599</v>
      </c>
      <c r="S1098" t="e">
        <f t="shared" si="17"/>
        <v>#NAME?</v>
      </c>
    </row>
    <row r="1099" spans="1:19" x14ac:dyDescent="0.2">
      <c r="A1099" t="s">
        <v>2179</v>
      </c>
      <c r="B1099" t="s">
        <v>2180</v>
      </c>
      <c r="C1099">
        <v>101</v>
      </c>
      <c r="D1099">
        <v>48</v>
      </c>
      <c r="E1099">
        <v>92</v>
      </c>
      <c r="F1099">
        <v>7</v>
      </c>
      <c r="G1099">
        <v>-0.24282190411152599</v>
      </c>
      <c r="H1099">
        <v>-0.53479155621549002</v>
      </c>
      <c r="I1099">
        <v>-2.0434205067303801</v>
      </c>
      <c r="J1099">
        <v>157</v>
      </c>
      <c r="K1099">
        <v>177</v>
      </c>
      <c r="L1099">
        <v>72</v>
      </c>
      <c r="M1099">
        <v>6</v>
      </c>
      <c r="N1099">
        <v>0.129301717374294</v>
      </c>
      <c r="O1099">
        <v>-0.93065593312235495</v>
      </c>
      <c r="P1099">
        <v>-2.4279740706174802</v>
      </c>
      <c r="Q1099">
        <v>0.49152542372881303</v>
      </c>
      <c r="R1099">
        <v>0.22033898305084701</v>
      </c>
      <c r="S1099">
        <f t="shared" si="17"/>
        <v>-0.2387319599313435</v>
      </c>
    </row>
    <row r="1100" spans="1:19" x14ac:dyDescent="0.2">
      <c r="A1100" t="s">
        <v>2181</v>
      </c>
      <c r="B1100" t="s">
        <v>2182</v>
      </c>
      <c r="C1100">
        <v>156</v>
      </c>
      <c r="D1100">
        <v>116</v>
      </c>
      <c r="E1100">
        <v>114</v>
      </c>
      <c r="F1100">
        <v>10</v>
      </c>
      <c r="G1100">
        <v>-4.8408376832014703E-2</v>
      </c>
      <c r="H1100">
        <v>-0.63047775679639195</v>
      </c>
      <c r="I1100">
        <v>-2.07732177131646</v>
      </c>
      <c r="J1100">
        <v>454</v>
      </c>
      <c r="K1100">
        <v>288</v>
      </c>
      <c r="L1100">
        <v>239</v>
      </c>
      <c r="M1100">
        <v>51</v>
      </c>
      <c r="N1100">
        <v>-0.120435261676151</v>
      </c>
      <c r="O1100">
        <v>-0.87074672905335604</v>
      </c>
      <c r="P1100">
        <v>-1.95971134535106</v>
      </c>
      <c r="Q1100">
        <v>0.677966101694915</v>
      </c>
      <c r="R1100">
        <v>0.20338983050847401</v>
      </c>
      <c r="S1100">
        <f t="shared" si="17"/>
        <v>-0.12325589735253928</v>
      </c>
    </row>
    <row r="1101" spans="1:19" x14ac:dyDescent="0.2">
      <c r="A1101" t="s">
        <v>2183</v>
      </c>
      <c r="B1101" t="s">
        <v>2184</v>
      </c>
      <c r="C1101">
        <v>47</v>
      </c>
      <c r="D1101">
        <v>52</v>
      </c>
      <c r="E1101">
        <v>70</v>
      </c>
      <c r="F1101">
        <v>1</v>
      </c>
      <c r="G1101">
        <v>0.12416371799461</v>
      </c>
      <c r="H1101">
        <v>-0.321257827699864</v>
      </c>
      <c r="I1101">
        <v>-2.5562950308977102</v>
      </c>
      <c r="J1101">
        <v>135</v>
      </c>
      <c r="K1101">
        <v>178</v>
      </c>
      <c r="L1101">
        <v>88</v>
      </c>
      <c r="M1101">
        <v>15</v>
      </c>
      <c r="N1101">
        <v>0.19731433723560901</v>
      </c>
      <c r="O1101">
        <v>-0.777939873489227</v>
      </c>
      <c r="P1101">
        <v>-1.9644681780312101</v>
      </c>
      <c r="Q1101">
        <v>0.47457627118644002</v>
      </c>
      <c r="R1101">
        <v>0.25423728813559299</v>
      </c>
      <c r="S1101">
        <f t="shared" si="17"/>
        <v>-0.26265621629102043</v>
      </c>
    </row>
    <row r="1102" spans="1:19" x14ac:dyDescent="0.2">
      <c r="A1102" t="s">
        <v>2185</v>
      </c>
      <c r="B1102" t="s">
        <v>2186</v>
      </c>
      <c r="C1102">
        <v>95</v>
      </c>
      <c r="D1102">
        <v>62</v>
      </c>
      <c r="E1102">
        <v>92</v>
      </c>
      <c r="F1102">
        <v>9</v>
      </c>
      <c r="G1102">
        <v>-0.105073683495065</v>
      </c>
      <c r="H1102">
        <v>-0.50819378772169599</v>
      </c>
      <c r="I1102">
        <v>-1.9076782688115199</v>
      </c>
      <c r="J1102">
        <v>94</v>
      </c>
      <c r="K1102">
        <v>128</v>
      </c>
      <c r="L1102">
        <v>68</v>
      </c>
      <c r="M1102">
        <v>5</v>
      </c>
      <c r="N1102">
        <v>0.21131021946989101</v>
      </c>
      <c r="O1102">
        <v>-0.73270771803785195</v>
      </c>
      <c r="P1102">
        <v>-2.28438351785557</v>
      </c>
      <c r="Q1102">
        <v>0.54237288135593198</v>
      </c>
      <c r="R1102">
        <v>0.322033898305084</v>
      </c>
      <c r="S1102">
        <f t="shared" si="17"/>
        <v>-0.1611780240967004</v>
      </c>
    </row>
    <row r="1103" spans="1:19" x14ac:dyDescent="0.2">
      <c r="A1103" t="s">
        <v>2187</v>
      </c>
      <c r="B1103" t="s">
        <v>2188</v>
      </c>
      <c r="C1103">
        <v>138</v>
      </c>
      <c r="D1103">
        <v>95</v>
      </c>
      <c r="E1103">
        <v>85</v>
      </c>
      <c r="F1103">
        <v>9</v>
      </c>
      <c r="G1103">
        <v>-8.1897248816860196E-2</v>
      </c>
      <c r="H1103">
        <v>-0.70471817046534702</v>
      </c>
      <c r="I1103">
        <v>-2.0698337499239101</v>
      </c>
      <c r="J1103">
        <v>242</v>
      </c>
      <c r="K1103">
        <v>149</v>
      </c>
      <c r="L1103">
        <v>44</v>
      </c>
      <c r="M1103">
        <v>12</v>
      </c>
      <c r="N1103">
        <v>-0.133400994146435</v>
      </c>
      <c r="O1103">
        <v>-1.33245146663863</v>
      </c>
      <c r="P1103">
        <v>-2.3148597885246902</v>
      </c>
      <c r="Q1103">
        <v>0.57627118644067798</v>
      </c>
      <c r="R1103">
        <v>0.22033898305084701</v>
      </c>
      <c r="S1103">
        <f t="shared" si="17"/>
        <v>-0.21609287963833851</v>
      </c>
    </row>
    <row r="1104" spans="1:19" x14ac:dyDescent="0.2">
      <c r="A1104" t="s">
        <v>2189</v>
      </c>
      <c r="B1104" t="s">
        <v>2190</v>
      </c>
      <c r="C1104">
        <v>110</v>
      </c>
      <c r="D1104">
        <v>92</v>
      </c>
      <c r="E1104">
        <v>115</v>
      </c>
      <c r="F1104">
        <v>10</v>
      </c>
      <c r="G1104">
        <v>2.65337448285873E-3</v>
      </c>
      <c r="H1104">
        <v>-0.474952854583017</v>
      </c>
      <c r="I1104">
        <v>-1.92558985812022</v>
      </c>
      <c r="J1104">
        <v>94</v>
      </c>
      <c r="K1104">
        <v>235</v>
      </c>
      <c r="L1104">
        <v>74</v>
      </c>
      <c r="M1104">
        <v>24</v>
      </c>
      <c r="N1104">
        <v>0.47516811209375898</v>
      </c>
      <c r="O1104">
        <v>-0.695984911013112</v>
      </c>
      <c r="P1104">
        <v>-1.60314228047998</v>
      </c>
      <c r="Q1104">
        <v>0.54237288135593198</v>
      </c>
      <c r="R1104">
        <v>0.28813559322033899</v>
      </c>
      <c r="S1104">
        <f t="shared" si="17"/>
        <v>1.5877466375540321E-2</v>
      </c>
    </row>
    <row r="1105" spans="1:19" x14ac:dyDescent="0.2">
      <c r="A1105" t="s">
        <v>2191</v>
      </c>
      <c r="B1105" t="s">
        <v>2192</v>
      </c>
      <c r="C1105">
        <v>82</v>
      </c>
      <c r="D1105">
        <v>113</v>
      </c>
      <c r="E1105">
        <v>93</v>
      </c>
      <c r="F1105">
        <v>18</v>
      </c>
      <c r="G1105">
        <v>0.21952282339523099</v>
      </c>
      <c r="H1105">
        <v>-0.43958891360818497</v>
      </c>
      <c r="I1105">
        <v>-1.5427385202424</v>
      </c>
      <c r="J1105">
        <v>183</v>
      </c>
      <c r="K1105">
        <v>269</v>
      </c>
      <c r="L1105">
        <v>156</v>
      </c>
      <c r="M1105">
        <v>16</v>
      </c>
      <c r="N1105">
        <v>0.2445292936937</v>
      </c>
      <c r="O1105">
        <v>-0.66141526852035804</v>
      </c>
      <c r="P1105">
        <v>-2.0685567756663898</v>
      </c>
      <c r="Q1105">
        <v>0.62711864406779605</v>
      </c>
      <c r="R1105">
        <v>0.25423728813559299</v>
      </c>
      <c r="S1105">
        <f t="shared" si="17"/>
        <v>1.7946723383502686E-3</v>
      </c>
    </row>
    <row r="1106" spans="1:19" x14ac:dyDescent="0.2">
      <c r="A1106" t="s">
        <v>2193</v>
      </c>
      <c r="B1106" t="s">
        <v>2194</v>
      </c>
      <c r="C1106">
        <v>155</v>
      </c>
      <c r="D1106">
        <v>149</v>
      </c>
      <c r="E1106">
        <v>107</v>
      </c>
      <c r="F1106">
        <v>6</v>
      </c>
      <c r="G1106">
        <v>6.3112802537511004E-2</v>
      </c>
      <c r="H1106">
        <v>-0.65520593026348495</v>
      </c>
      <c r="I1106">
        <v>-2.2963776207486402</v>
      </c>
      <c r="J1106">
        <v>145</v>
      </c>
      <c r="K1106">
        <v>272</v>
      </c>
      <c r="L1106">
        <v>158</v>
      </c>
      <c r="M1106">
        <v>34</v>
      </c>
      <c r="N1106">
        <v>0.350429005220945</v>
      </c>
      <c r="O1106">
        <v>-0.55479969242494198</v>
      </c>
      <c r="P1106">
        <v>-1.6401147537846099</v>
      </c>
      <c r="Q1106">
        <v>0.62711864406779605</v>
      </c>
      <c r="R1106">
        <v>0.322033898305084</v>
      </c>
      <c r="S1106">
        <f t="shared" si="17"/>
        <v>-0.10094110686100885</v>
      </c>
    </row>
    <row r="1107" spans="1:19" x14ac:dyDescent="0.2">
      <c r="A1107" t="s">
        <v>2195</v>
      </c>
      <c r="B1107" t="s">
        <v>2196</v>
      </c>
      <c r="C1107">
        <v>176</v>
      </c>
      <c r="D1107">
        <v>106</v>
      </c>
      <c r="E1107">
        <v>91</v>
      </c>
      <c r="F1107">
        <v>20</v>
      </c>
      <c r="G1107">
        <v>-0.13994857025385099</v>
      </c>
      <c r="H1107">
        <v>-0.78072928527145902</v>
      </c>
      <c r="I1107">
        <v>-1.82867984511216</v>
      </c>
      <c r="J1107">
        <v>284</v>
      </c>
      <c r="K1107">
        <v>208</v>
      </c>
      <c r="L1107">
        <v>112</v>
      </c>
      <c r="M1107">
        <v>80</v>
      </c>
      <c r="N1107">
        <v>-5.8026901662554302E-2</v>
      </c>
      <c r="O1107">
        <v>-0.99618909452124604</v>
      </c>
      <c r="P1107">
        <v>-1.56045402164698</v>
      </c>
      <c r="Q1107">
        <v>0.55932203389830504</v>
      </c>
      <c r="R1107">
        <v>0.25423728813559299</v>
      </c>
      <c r="S1107">
        <f t="shared" si="17"/>
        <v>5.5243118281081048E-2</v>
      </c>
    </row>
    <row r="1108" spans="1:19" x14ac:dyDescent="0.2">
      <c r="A1108" t="s">
        <v>2197</v>
      </c>
      <c r="B1108" t="s">
        <v>2198</v>
      </c>
      <c r="C1108">
        <v>150</v>
      </c>
      <c r="D1108">
        <v>143</v>
      </c>
      <c r="E1108">
        <v>145</v>
      </c>
      <c r="F1108">
        <v>2</v>
      </c>
      <c r="G1108">
        <v>5.9503010704908897E-2</v>
      </c>
      <c r="H1108">
        <v>-0.50898126659910903</v>
      </c>
      <c r="I1108">
        <v>-2.7592584363536901</v>
      </c>
      <c r="J1108">
        <v>311</v>
      </c>
      <c r="K1108">
        <v>234</v>
      </c>
      <c r="L1108">
        <v>210</v>
      </c>
      <c r="M1108">
        <v>28</v>
      </c>
      <c r="N1108">
        <v>-4.6316428194972899E-2</v>
      </c>
      <c r="O1108">
        <v>-0.76262987143730798</v>
      </c>
      <c r="P1108">
        <v>-2.0558280262765098</v>
      </c>
      <c r="Q1108">
        <v>0.59322033898305004</v>
      </c>
      <c r="R1108">
        <v>0.25423728813559299</v>
      </c>
      <c r="S1108">
        <f t="shared" si="17"/>
        <v>-0.34562476221235972</v>
      </c>
    </row>
    <row r="1109" spans="1:19" x14ac:dyDescent="0.2">
      <c r="A1109" t="s">
        <v>2199</v>
      </c>
      <c r="B1109" t="s">
        <v>2200</v>
      </c>
      <c r="C1109">
        <v>34</v>
      </c>
      <c r="D1109">
        <v>66</v>
      </c>
      <c r="E1109">
        <v>15</v>
      </c>
      <c r="F1109">
        <v>0</v>
      </c>
      <c r="G1109">
        <v>0.368323250795142</v>
      </c>
      <c r="H1109">
        <v>-0.84964566776497696</v>
      </c>
      <c r="I1109" t="e">
        <f>-inf</f>
        <v>#NAME?</v>
      </c>
      <c r="J1109">
        <v>82</v>
      </c>
      <c r="K1109">
        <v>107</v>
      </c>
      <c r="L1109">
        <v>53</v>
      </c>
      <c r="M1109">
        <v>11</v>
      </c>
      <c r="N1109">
        <v>0.192798028723214</v>
      </c>
      <c r="O1109">
        <v>-0.781626759927318</v>
      </c>
      <c r="P1109">
        <v>-1.88264683581738</v>
      </c>
      <c r="Q1109">
        <v>0.55932203389830504</v>
      </c>
      <c r="R1109">
        <v>0.27118644067796599</v>
      </c>
      <c r="S1109" t="e">
        <f t="shared" si="17"/>
        <v>#NAME?</v>
      </c>
    </row>
    <row r="1110" spans="1:19" x14ac:dyDescent="0.2">
      <c r="A1110" t="s">
        <v>2201</v>
      </c>
      <c r="B1110" t="s">
        <v>2202</v>
      </c>
      <c r="C1110">
        <v>125</v>
      </c>
      <c r="D1110">
        <v>157</v>
      </c>
      <c r="E1110">
        <v>139</v>
      </c>
      <c r="F1110">
        <v>14</v>
      </c>
      <c r="G1110">
        <v>0.179247871696705</v>
      </c>
      <c r="H1110">
        <v>-0.448153222532364</v>
      </c>
      <c r="I1110">
        <v>-1.83497915029181</v>
      </c>
      <c r="J1110">
        <v>307</v>
      </c>
      <c r="K1110">
        <v>245</v>
      </c>
      <c r="L1110">
        <v>169</v>
      </c>
      <c r="M1110">
        <v>24</v>
      </c>
      <c r="N1110">
        <v>-2.0744187690932201E-2</v>
      </c>
      <c r="O1110">
        <v>-0.85134044800790298</v>
      </c>
      <c r="P1110">
        <v>-2.1171528023574702</v>
      </c>
      <c r="Q1110">
        <v>0.57627118644067798</v>
      </c>
      <c r="R1110">
        <v>0.23728813559322001</v>
      </c>
      <c r="S1110">
        <f t="shared" si="17"/>
        <v>-9.5481321160526905E-2</v>
      </c>
    </row>
    <row r="1111" spans="1:19" x14ac:dyDescent="0.2">
      <c r="A1111" t="s">
        <v>2203</v>
      </c>
      <c r="B1111" t="s">
        <v>2204</v>
      </c>
      <c r="C1111">
        <v>299</v>
      </c>
      <c r="D1111">
        <v>351</v>
      </c>
      <c r="E1111">
        <v>245</v>
      </c>
      <c r="F1111">
        <v>39</v>
      </c>
      <c r="G1111">
        <v>0.149894160436922</v>
      </c>
      <c r="H1111">
        <v>-0.58076311373830003</v>
      </c>
      <c r="I1111">
        <v>-1.76880375425992</v>
      </c>
      <c r="J1111">
        <v>568</v>
      </c>
      <c r="K1111">
        <v>820</v>
      </c>
      <c r="L1111">
        <v>572</v>
      </c>
      <c r="M1111">
        <v>56</v>
      </c>
      <c r="N1111">
        <v>0.23669362009441899</v>
      </c>
      <c r="O1111">
        <v>-0.58904108406238498</v>
      </c>
      <c r="P1111">
        <v>-2.0163859772967099</v>
      </c>
      <c r="Q1111">
        <v>0.59322033898305004</v>
      </c>
      <c r="R1111">
        <v>0.25423728813559299</v>
      </c>
      <c r="S1111">
        <f t="shared" si="17"/>
        <v>-4.9443955894053884E-2</v>
      </c>
    </row>
    <row r="1112" spans="1:19" x14ac:dyDescent="0.2">
      <c r="A1112" t="s">
        <v>2205</v>
      </c>
      <c r="B1112" t="s">
        <v>2206</v>
      </c>
      <c r="C1112">
        <v>51</v>
      </c>
      <c r="D1112">
        <v>56</v>
      </c>
      <c r="E1112">
        <v>55</v>
      </c>
      <c r="F1112">
        <v>8</v>
      </c>
      <c r="G1112">
        <v>0.12087608320379201</v>
      </c>
      <c r="H1112">
        <v>-0.461465496382096</v>
      </c>
      <c r="I1112">
        <v>-1.68867736206799</v>
      </c>
      <c r="J1112">
        <v>154</v>
      </c>
      <c r="K1112">
        <v>243</v>
      </c>
      <c r="L1112">
        <v>144</v>
      </c>
      <c r="M1112">
        <v>19</v>
      </c>
      <c r="N1112">
        <v>0.27531365618357001</v>
      </c>
      <c r="O1112">
        <v>-0.621247005885603</v>
      </c>
      <c r="P1112">
        <v>-1.91899278847552</v>
      </c>
      <c r="Q1112">
        <v>0.61016949152542299</v>
      </c>
      <c r="R1112">
        <v>0.322033898305084</v>
      </c>
      <c r="S1112">
        <f t="shared" si="17"/>
        <v>-2.8574727249540584E-4</v>
      </c>
    </row>
    <row r="1113" spans="1:19" x14ac:dyDescent="0.2">
      <c r="A1113" t="s">
        <v>2207</v>
      </c>
      <c r="B1113" t="s">
        <v>2208</v>
      </c>
      <c r="C1113">
        <v>290</v>
      </c>
      <c r="D1113">
        <v>355</v>
      </c>
      <c r="E1113">
        <v>280</v>
      </c>
      <c r="F1113">
        <v>49</v>
      </c>
      <c r="G1113">
        <v>0.16808858745166599</v>
      </c>
      <c r="H1113">
        <v>-0.50949797633514005</v>
      </c>
      <c r="I1113">
        <v>-1.65639909083244</v>
      </c>
      <c r="J1113">
        <v>570</v>
      </c>
      <c r="K1113">
        <v>769</v>
      </c>
      <c r="L1113">
        <v>422</v>
      </c>
      <c r="M1113">
        <v>92</v>
      </c>
      <c r="N1113">
        <v>0.207279587550661</v>
      </c>
      <c r="O1113">
        <v>-0.72265118185520705</v>
      </c>
      <c r="P1113">
        <v>-1.8023126969188199</v>
      </c>
      <c r="Q1113">
        <v>0.49152542372881303</v>
      </c>
      <c r="R1113">
        <v>0.28813559322033899</v>
      </c>
      <c r="S1113">
        <f t="shared" si="17"/>
        <v>4.0232788087719538E-2</v>
      </c>
    </row>
    <row r="1114" spans="1:19" x14ac:dyDescent="0.2">
      <c r="A1114" t="s">
        <v>2209</v>
      </c>
      <c r="B1114" t="s">
        <v>2210</v>
      </c>
      <c r="C1114">
        <v>43</v>
      </c>
      <c r="D1114">
        <v>36</v>
      </c>
      <c r="E1114">
        <v>29</v>
      </c>
      <c r="F1114">
        <v>7</v>
      </c>
      <c r="G1114">
        <v>3.0922774832291E-3</v>
      </c>
      <c r="H1114">
        <v>-0.66532846745903396</v>
      </c>
      <c r="I1114">
        <v>-1.6725675885273199</v>
      </c>
      <c r="J1114">
        <v>98</v>
      </c>
      <c r="K1114">
        <v>100</v>
      </c>
      <c r="L1114">
        <v>45</v>
      </c>
      <c r="M1114">
        <v>11</v>
      </c>
      <c r="N1114">
        <v>8.6002027729226896E-2</v>
      </c>
      <c r="O1114">
        <v>-0.93010233906154105</v>
      </c>
      <c r="P1114">
        <v>-1.96005905912616</v>
      </c>
      <c r="Q1114">
        <v>0.49152542372881303</v>
      </c>
      <c r="R1114">
        <v>0.25423728813559299</v>
      </c>
      <c r="S1114">
        <f t="shared" si="17"/>
        <v>-6.6245119247684281E-3</v>
      </c>
    </row>
    <row r="1115" spans="1:19" x14ac:dyDescent="0.2">
      <c r="A1115" t="s">
        <v>2211</v>
      </c>
      <c r="B1115" t="s">
        <v>2212</v>
      </c>
      <c r="C1115">
        <v>114</v>
      </c>
      <c r="D1115">
        <v>93</v>
      </c>
      <c r="E1115">
        <v>83</v>
      </c>
      <c r="F1115">
        <v>11</v>
      </c>
      <c r="G1115">
        <v>-8.1636704870090299E-3</v>
      </c>
      <c r="H1115">
        <v>-0.63208476873880204</v>
      </c>
      <c r="I1115">
        <v>-1.89970933914024</v>
      </c>
      <c r="J1115">
        <v>187</v>
      </c>
      <c r="K1115">
        <v>246</v>
      </c>
      <c r="L1115">
        <v>135</v>
      </c>
      <c r="M1115">
        <v>6</v>
      </c>
      <c r="N1115">
        <v>0.19632160398860099</v>
      </c>
      <c r="O1115">
        <v>-0.73359661518588304</v>
      </c>
      <c r="P1115">
        <v>-2.5039160247447398</v>
      </c>
      <c r="Q1115">
        <v>0.52542372881355903</v>
      </c>
      <c r="R1115">
        <v>0.23728813559322001</v>
      </c>
      <c r="S1115">
        <f t="shared" si="17"/>
        <v>-0.21760127416869143</v>
      </c>
    </row>
    <row r="1116" spans="1:19" x14ac:dyDescent="0.2">
      <c r="A1116" t="s">
        <v>2213</v>
      </c>
      <c r="B1116" t="s">
        <v>2214</v>
      </c>
      <c r="C1116">
        <v>68</v>
      </c>
      <c r="D1116">
        <v>65</v>
      </c>
      <c r="E1116">
        <v>71</v>
      </c>
      <c r="F1116">
        <v>5</v>
      </c>
      <c r="G1116">
        <v>6.0662676232147703E-2</v>
      </c>
      <c r="H1116">
        <v>-0.47550857376556399</v>
      </c>
      <c r="I1116">
        <v>-2.0177360813322101</v>
      </c>
      <c r="J1116">
        <v>181</v>
      </c>
      <c r="K1116">
        <v>157</v>
      </c>
      <c r="L1116">
        <v>121</v>
      </c>
      <c r="M1116">
        <v>16</v>
      </c>
      <c r="N1116">
        <v>1.5449180961771E-2</v>
      </c>
      <c r="O1116">
        <v>-0.76698198169712395</v>
      </c>
      <c r="P1116">
        <v>-2.06378426080515</v>
      </c>
      <c r="Q1116">
        <v>0.50847457627118597</v>
      </c>
      <c r="R1116">
        <v>0.25423728813559299</v>
      </c>
      <c r="S1116">
        <f t="shared" si="17"/>
        <v>-0.1339101763898656</v>
      </c>
    </row>
    <row r="1117" spans="1:19" x14ac:dyDescent="0.2">
      <c r="A1117" t="s">
        <v>2215</v>
      </c>
      <c r="B1117" t="s">
        <v>2216</v>
      </c>
      <c r="C1117">
        <v>66</v>
      </c>
      <c r="D1117">
        <v>82</v>
      </c>
      <c r="E1117">
        <v>34</v>
      </c>
      <c r="F1117">
        <v>1</v>
      </c>
      <c r="G1117">
        <v>0.17452814913737599</v>
      </c>
      <c r="H1117">
        <v>-0.78232302827801703</v>
      </c>
      <c r="I1117">
        <v>-2.7037411085038601</v>
      </c>
      <c r="J1117">
        <v>196</v>
      </c>
      <c r="K1117">
        <v>188</v>
      </c>
      <c r="L1117">
        <v>179</v>
      </c>
      <c r="M1117">
        <v>13</v>
      </c>
      <c r="N1117">
        <v>5.91298813289255E-2</v>
      </c>
      <c r="O1117">
        <v>-0.63149181752097305</v>
      </c>
      <c r="P1117">
        <v>-2.1885383876415299</v>
      </c>
      <c r="Q1117">
        <v>0.44067796610169402</v>
      </c>
      <c r="R1117">
        <v>0.25423728813559299</v>
      </c>
      <c r="S1117">
        <f t="shared" si="17"/>
        <v>-0.36511233809964827</v>
      </c>
    </row>
    <row r="1118" spans="1:19" x14ac:dyDescent="0.2">
      <c r="A1118" t="s">
        <v>2217</v>
      </c>
      <c r="B1118" t="s">
        <v>2218</v>
      </c>
      <c r="C1118">
        <v>97</v>
      </c>
      <c r="D1118">
        <v>100</v>
      </c>
      <c r="E1118">
        <v>97</v>
      </c>
      <c r="F1118">
        <v>7</v>
      </c>
      <c r="G1118">
        <v>9.3486498029283605E-2</v>
      </c>
      <c r="H1118">
        <v>-0.49425800977840301</v>
      </c>
      <c r="I1118">
        <v>-2.02587086721398</v>
      </c>
      <c r="J1118">
        <v>284</v>
      </c>
      <c r="K1118">
        <v>197</v>
      </c>
      <c r="L1118">
        <v>174</v>
      </c>
      <c r="M1118">
        <v>22</v>
      </c>
      <c r="N1118">
        <v>-8.1624010463722904E-2</v>
      </c>
      <c r="O1118">
        <v>-0.80485786890882804</v>
      </c>
      <c r="P1118">
        <v>-2.12112132781672</v>
      </c>
      <c r="Q1118">
        <v>0.54237288135593198</v>
      </c>
      <c r="R1118">
        <v>0.23728813559322001</v>
      </c>
      <c r="S1118">
        <f t="shared" si="17"/>
        <v>-0.15159284193806993</v>
      </c>
    </row>
    <row r="1119" spans="1:19" x14ac:dyDescent="0.2">
      <c r="A1119" t="s">
        <v>2219</v>
      </c>
      <c r="B1119" t="s">
        <v>2220</v>
      </c>
      <c r="C1119">
        <v>127</v>
      </c>
      <c r="D1119">
        <v>43</v>
      </c>
      <c r="E1119">
        <v>45</v>
      </c>
      <c r="F1119">
        <v>6</v>
      </c>
      <c r="G1119">
        <v>-0.39007703308084102</v>
      </c>
      <c r="H1119">
        <v>-0.94484921695901603</v>
      </c>
      <c r="I1119">
        <v>-2.20984964353431</v>
      </c>
      <c r="J1119">
        <v>159</v>
      </c>
      <c r="K1119">
        <v>148</v>
      </c>
      <c r="L1119">
        <v>84</v>
      </c>
      <c r="M1119">
        <v>13</v>
      </c>
      <c r="N1119">
        <v>4.6092694496227597E-2</v>
      </c>
      <c r="O1119">
        <v>-0.86920661540295996</v>
      </c>
      <c r="P1119">
        <v>-2.0976794406054999</v>
      </c>
      <c r="Q1119">
        <v>0.47457627118644002</v>
      </c>
      <c r="R1119">
        <v>0.23728813559322001</v>
      </c>
      <c r="S1119">
        <f t="shared" si="17"/>
        <v>-0.19837894795033395</v>
      </c>
    </row>
    <row r="1120" spans="1:19" x14ac:dyDescent="0.2">
      <c r="A1120" t="s">
        <v>2221</v>
      </c>
      <c r="B1120" t="s">
        <v>2222</v>
      </c>
      <c r="C1120">
        <v>150</v>
      </c>
      <c r="D1120">
        <v>82</v>
      </c>
      <c r="E1120">
        <v>149</v>
      </c>
      <c r="F1120">
        <v>15</v>
      </c>
      <c r="G1120">
        <v>-0.182019174376436</v>
      </c>
      <c r="H1120">
        <v>-0.49716300042181</v>
      </c>
      <c r="I1120">
        <v>-1.88419717296199</v>
      </c>
      <c r="J1120">
        <v>303</v>
      </c>
      <c r="K1120">
        <v>231</v>
      </c>
      <c r="L1120">
        <v>185</v>
      </c>
      <c r="M1120">
        <v>49</v>
      </c>
      <c r="N1120">
        <v>-4.06025451884389E-2</v>
      </c>
      <c r="O1120">
        <v>-0.80635967724368096</v>
      </c>
      <c r="P1120">
        <v>-1.8014722170656801</v>
      </c>
      <c r="Q1120">
        <v>0.677966101694915</v>
      </c>
      <c r="R1120">
        <v>0.152542372881355</v>
      </c>
      <c r="S1120">
        <f t="shared" si="17"/>
        <v>-2.5235585981844982E-2</v>
      </c>
    </row>
    <row r="1121" spans="1:19" x14ac:dyDescent="0.2">
      <c r="A1121" t="s">
        <v>2223</v>
      </c>
      <c r="B1121" t="s">
        <v>2224</v>
      </c>
      <c r="C1121">
        <v>345</v>
      </c>
      <c r="D1121">
        <v>320</v>
      </c>
      <c r="E1121">
        <v>259</v>
      </c>
      <c r="F1121">
        <v>27</v>
      </c>
      <c r="G1121">
        <v>4.7589115542160297E-2</v>
      </c>
      <c r="H1121">
        <v>-0.61877734077042501</v>
      </c>
      <c r="I1121">
        <v>-1.9906525038762799</v>
      </c>
      <c r="J1121">
        <v>833</v>
      </c>
      <c r="K1121">
        <v>1126</v>
      </c>
      <c r="L1121">
        <v>512</v>
      </c>
      <c r="M1121">
        <v>87</v>
      </c>
      <c r="N1121">
        <v>0.20812149253026099</v>
      </c>
      <c r="O1121">
        <v>-0.80346381757534702</v>
      </c>
      <c r="P1121">
        <v>-1.9913514173800599</v>
      </c>
      <c r="Q1121">
        <v>0.47457627118644002</v>
      </c>
      <c r="R1121">
        <v>0.22033898305084701</v>
      </c>
      <c r="S1121">
        <f t="shared" si="17"/>
        <v>-0.10672512018869441</v>
      </c>
    </row>
    <row r="1122" spans="1:19" x14ac:dyDescent="0.2">
      <c r="A1122" t="s">
        <v>2225</v>
      </c>
      <c r="B1122" t="s">
        <v>2226</v>
      </c>
      <c r="C1122">
        <v>171</v>
      </c>
      <c r="D1122">
        <v>106</v>
      </c>
      <c r="E1122">
        <v>72</v>
      </c>
      <c r="F1122">
        <v>8</v>
      </c>
      <c r="G1122">
        <v>-0.12743201283185501</v>
      </c>
      <c r="H1122">
        <v>-0.86992162373928905</v>
      </c>
      <c r="I1122">
        <v>-2.2141032963621998</v>
      </c>
      <c r="J1122">
        <v>235</v>
      </c>
      <c r="K1122">
        <v>323</v>
      </c>
      <c r="L1122">
        <v>137</v>
      </c>
      <c r="M1122">
        <v>10</v>
      </c>
      <c r="N1122">
        <v>0.21536276348108799</v>
      </c>
      <c r="O1122">
        <v>-0.82643607225971905</v>
      </c>
      <c r="P1122">
        <v>-2.3812935308636201</v>
      </c>
      <c r="Q1122">
        <v>0.49152542372881303</v>
      </c>
      <c r="R1122">
        <v>0.305084745762711</v>
      </c>
      <c r="S1122">
        <f t="shared" si="17"/>
        <v>-0.27546776419889873</v>
      </c>
    </row>
    <row r="1123" spans="1:19" x14ac:dyDescent="0.2">
      <c r="A1123" t="s">
        <v>2227</v>
      </c>
      <c r="B1123" t="s">
        <v>2228</v>
      </c>
      <c r="C1123">
        <v>56</v>
      </c>
      <c r="D1123">
        <v>55</v>
      </c>
      <c r="E1123">
        <v>73</v>
      </c>
      <c r="F1123">
        <v>20</v>
      </c>
      <c r="G1123">
        <v>7.2432894783571705E-2</v>
      </c>
      <c r="H1123">
        <v>-0.37912317666414802</v>
      </c>
      <c r="I1123">
        <v>-1.3313552043042101</v>
      </c>
      <c r="J1123">
        <v>89</v>
      </c>
      <c r="K1123">
        <v>129</v>
      </c>
      <c r="L1123">
        <v>74</v>
      </c>
      <c r="M1123">
        <v>5</v>
      </c>
      <c r="N1123">
        <v>0.23842780707605701</v>
      </c>
      <c r="O1123">
        <v>-0.67224706405832602</v>
      </c>
      <c r="P1123">
        <v>-2.2606456709007801</v>
      </c>
      <c r="Q1123">
        <v>0.677966101694915</v>
      </c>
      <c r="R1123">
        <v>0.37288135593220301</v>
      </c>
      <c r="S1123">
        <f t="shared" si="17"/>
        <v>1.1373475030204264E-2</v>
      </c>
    </row>
    <row r="1124" spans="1:19" x14ac:dyDescent="0.2">
      <c r="A1124" t="s">
        <v>2229</v>
      </c>
      <c r="B1124" t="s">
        <v>2230</v>
      </c>
      <c r="C1124">
        <v>310</v>
      </c>
      <c r="D1124">
        <v>243</v>
      </c>
      <c r="E1124">
        <v>221</v>
      </c>
      <c r="F1124">
        <v>19</v>
      </c>
      <c r="G1124">
        <v>-2.5497187940432001E-2</v>
      </c>
      <c r="H1124">
        <v>-0.64122742992756498</v>
      </c>
      <c r="I1124">
        <v>-2.09680526584344</v>
      </c>
      <c r="J1124">
        <v>399</v>
      </c>
      <c r="K1124">
        <v>443</v>
      </c>
      <c r="L1124">
        <v>238</v>
      </c>
      <c r="M1124">
        <v>39</v>
      </c>
      <c r="N1124">
        <v>0.122658933958043</v>
      </c>
      <c r="O1124">
        <v>-0.816484715774626</v>
      </c>
      <c r="P1124">
        <v>-2.0201339572521402</v>
      </c>
      <c r="Q1124">
        <v>0.59322033898305004</v>
      </c>
      <c r="R1124">
        <v>0.38983050847457601</v>
      </c>
      <c r="S1124">
        <f t="shared" si="17"/>
        <v>-0.14503667507067311</v>
      </c>
    </row>
    <row r="1125" spans="1:19" x14ac:dyDescent="0.2">
      <c r="A1125" t="s">
        <v>2231</v>
      </c>
      <c r="B1125" t="s">
        <v>2232</v>
      </c>
      <c r="C1125">
        <v>114</v>
      </c>
      <c r="D1125">
        <v>81</v>
      </c>
      <c r="E1125">
        <v>80</v>
      </c>
      <c r="F1125">
        <v>5</v>
      </c>
      <c r="G1125">
        <v>-6.8161600162294403E-2</v>
      </c>
      <c r="H1125">
        <v>-0.64807287412293202</v>
      </c>
      <c r="I1125">
        <v>-2.2421320199624502</v>
      </c>
      <c r="J1125">
        <v>139</v>
      </c>
      <c r="K1125">
        <v>142</v>
      </c>
      <c r="L1125">
        <v>112</v>
      </c>
      <c r="M1125">
        <v>15</v>
      </c>
      <c r="N1125">
        <v>8.6501647550683194E-2</v>
      </c>
      <c r="O1125">
        <v>-0.68588555472830304</v>
      </c>
      <c r="P1125">
        <v>-1.9771492097903001</v>
      </c>
      <c r="Q1125">
        <v>0.62711864406779605</v>
      </c>
      <c r="R1125">
        <v>0.40677966101694901</v>
      </c>
      <c r="S1125">
        <f t="shared" si="17"/>
        <v>-0.17544878327275185</v>
      </c>
    </row>
    <row r="1126" spans="1:19" x14ac:dyDescent="0.2">
      <c r="A1126" t="s">
        <v>2233</v>
      </c>
      <c r="B1126" t="s">
        <v>2234</v>
      </c>
      <c r="C1126">
        <v>7</v>
      </c>
      <c r="D1126">
        <v>0</v>
      </c>
      <c r="E1126">
        <v>0</v>
      </c>
      <c r="F1126">
        <v>0</v>
      </c>
      <c r="G1126" t="e">
        <f>-inf</f>
        <v>#NAME?</v>
      </c>
      <c r="H1126" t="e">
        <f>-inf</f>
        <v>#NAME?</v>
      </c>
      <c r="I1126" t="e">
        <f>-inf</f>
        <v>#NAME?</v>
      </c>
      <c r="J1126">
        <v>5</v>
      </c>
      <c r="K1126">
        <v>36</v>
      </c>
      <c r="L1126">
        <v>13</v>
      </c>
      <c r="M1126">
        <v>0</v>
      </c>
      <c r="N1126">
        <v>0.93456059985299</v>
      </c>
      <c r="O1126">
        <v>-0.17711542917357201</v>
      </c>
      <c r="P1126" t="e">
        <f>-inf</f>
        <v>#NAME?</v>
      </c>
      <c r="Q1126">
        <v>0.74576271186440601</v>
      </c>
      <c r="R1126">
        <v>0.322033898305084</v>
      </c>
      <c r="S1126" t="e">
        <f t="shared" si="17"/>
        <v>#NAME?</v>
      </c>
    </row>
    <row r="1127" spans="1:19" x14ac:dyDescent="0.2">
      <c r="A1127" t="s">
        <v>2235</v>
      </c>
      <c r="B1127" t="s">
        <v>2236</v>
      </c>
      <c r="C1127">
        <v>75</v>
      </c>
      <c r="D1127">
        <v>113</v>
      </c>
      <c r="E1127">
        <v>91</v>
      </c>
      <c r="F1127">
        <v>4</v>
      </c>
      <c r="G1127">
        <v>0.25827541238724799</v>
      </c>
      <c r="H1127">
        <v>-0.41027788084901001</v>
      </c>
      <c r="I1127">
        <v>-2.1571984450257302</v>
      </c>
      <c r="J1127">
        <v>242</v>
      </c>
      <c r="K1127">
        <v>295</v>
      </c>
      <c r="L1127">
        <v>183</v>
      </c>
      <c r="M1127">
        <v>23</v>
      </c>
      <c r="N1127">
        <v>0.16323475341945301</v>
      </c>
      <c r="O1127">
        <v>-0.71345305339439202</v>
      </c>
      <c r="P1127">
        <v>-2.0323131985547298</v>
      </c>
      <c r="Q1127">
        <v>0.55932203389830504</v>
      </c>
      <c r="R1127">
        <v>0.37288135593220301</v>
      </c>
      <c r="S1127">
        <f t="shared" si="17"/>
        <v>-0.16571081425516518</v>
      </c>
    </row>
    <row r="1128" spans="1:19" x14ac:dyDescent="0.2">
      <c r="A1128" t="s">
        <v>2237</v>
      </c>
      <c r="B1128" t="s">
        <v>2238</v>
      </c>
      <c r="C1128">
        <v>247</v>
      </c>
      <c r="D1128">
        <v>272</v>
      </c>
      <c r="E1128">
        <v>179</v>
      </c>
      <c r="F1128">
        <v>73</v>
      </c>
      <c r="G1128">
        <v>0.122130183070061</v>
      </c>
      <c r="H1128">
        <v>-0.634101932058176</v>
      </c>
      <c r="I1128">
        <v>-1.4135712661012001</v>
      </c>
      <c r="J1128">
        <v>323</v>
      </c>
      <c r="K1128">
        <v>393</v>
      </c>
      <c r="L1128">
        <v>306</v>
      </c>
      <c r="M1128">
        <v>74</v>
      </c>
      <c r="N1128">
        <v>0.162418131466045</v>
      </c>
      <c r="O1128">
        <v>-0.61556987299391297</v>
      </c>
      <c r="P1128">
        <v>-1.6501964711920101</v>
      </c>
      <c r="Q1128">
        <v>0.61016949152542299</v>
      </c>
      <c r="R1128">
        <v>0.37288135593220301</v>
      </c>
      <c r="S1128">
        <f t="shared" si="17"/>
        <v>0.15094890922958767</v>
      </c>
    </row>
    <row r="1129" spans="1:19" x14ac:dyDescent="0.2">
      <c r="A1129" t="s">
        <v>2239</v>
      </c>
      <c r="B1129" t="s">
        <v>2240</v>
      </c>
      <c r="C1129">
        <v>87</v>
      </c>
      <c r="D1129">
        <v>100</v>
      </c>
      <c r="E1129">
        <v>78</v>
      </c>
      <c r="F1129">
        <v>9</v>
      </c>
      <c r="G1129">
        <v>0.14073897967690899</v>
      </c>
      <c r="H1129">
        <v>-0.54168265970654095</v>
      </c>
      <c r="I1129">
        <v>-1.8694739161412901</v>
      </c>
      <c r="J1129">
        <v>171</v>
      </c>
      <c r="K1129">
        <v>291</v>
      </c>
      <c r="L1129">
        <v>137</v>
      </c>
      <c r="M1129">
        <v>37</v>
      </c>
      <c r="N1129">
        <v>0.308124982015475</v>
      </c>
      <c r="O1129">
        <v>-0.68836432038013695</v>
      </c>
      <c r="P1129">
        <v>-1.67502005491705</v>
      </c>
      <c r="Q1129">
        <v>0.66101694915254205</v>
      </c>
      <c r="R1129">
        <v>0.322033898305084</v>
      </c>
      <c r="S1129">
        <f t="shared" si="17"/>
        <v>1.2834243537303412E-2</v>
      </c>
    </row>
    <row r="1130" spans="1:19" x14ac:dyDescent="0.2">
      <c r="A1130" t="s">
        <v>2241</v>
      </c>
      <c r="B1130" t="s">
        <v>2242</v>
      </c>
      <c r="C1130">
        <v>140</v>
      </c>
      <c r="D1130">
        <v>204</v>
      </c>
      <c r="E1130">
        <v>55</v>
      </c>
      <c r="F1130">
        <v>21</v>
      </c>
      <c r="G1130">
        <v>0.24376036404318899</v>
      </c>
      <c r="H1130">
        <v>-0.90002335596239702</v>
      </c>
      <c r="I1130">
        <v>-1.7081059139063099</v>
      </c>
      <c r="J1130">
        <v>243</v>
      </c>
      <c r="K1130">
        <v>471</v>
      </c>
      <c r="L1130">
        <v>232</v>
      </c>
      <c r="M1130">
        <v>41</v>
      </c>
      <c r="N1130">
        <v>0.36464273695230498</v>
      </c>
      <c r="O1130">
        <v>-0.61220706585180196</v>
      </c>
      <c r="P1130">
        <v>-1.78304808547046</v>
      </c>
      <c r="Q1130">
        <v>0.52542372881355903</v>
      </c>
      <c r="R1130">
        <v>0.338983050847457</v>
      </c>
      <c r="S1130">
        <f t="shared" si="17"/>
        <v>3.0474366580073829E-2</v>
      </c>
    </row>
    <row r="1131" spans="1:19" x14ac:dyDescent="0.2">
      <c r="A1131" t="s">
        <v>2243</v>
      </c>
      <c r="B1131" t="s">
        <v>2244</v>
      </c>
      <c r="C1131">
        <v>109</v>
      </c>
      <c r="D1131">
        <v>63</v>
      </c>
      <c r="E1131">
        <v>67</v>
      </c>
      <c r="F1131">
        <v>7</v>
      </c>
      <c r="G1131">
        <v>-0.15782771619151301</v>
      </c>
      <c r="H1131">
        <v>-0.70560970501819997</v>
      </c>
      <c r="I1131">
        <v>-2.07652563088836</v>
      </c>
      <c r="J1131">
        <v>172</v>
      </c>
      <c r="K1131">
        <v>263</v>
      </c>
      <c r="L1131">
        <v>51</v>
      </c>
      <c r="M1131">
        <v>19</v>
      </c>
      <c r="N1131">
        <v>0.26165540500392998</v>
      </c>
      <c r="O1131">
        <v>-1.1200470479539999</v>
      </c>
      <c r="P1131">
        <v>-1.9670005145466101</v>
      </c>
      <c r="Q1131">
        <v>0.644067796610169</v>
      </c>
      <c r="R1131">
        <v>0.35593220338983</v>
      </c>
      <c r="S1131">
        <f t="shared" si="17"/>
        <v>-0.12497603727214618</v>
      </c>
    </row>
    <row r="1132" spans="1:19" x14ac:dyDescent="0.2">
      <c r="A1132" t="s">
        <v>2245</v>
      </c>
      <c r="B1132" t="s">
        <v>2246</v>
      </c>
      <c r="C1132">
        <v>140</v>
      </c>
      <c r="D1132">
        <v>126</v>
      </c>
      <c r="E1132">
        <v>119</v>
      </c>
      <c r="F1132">
        <v>14</v>
      </c>
      <c r="G1132">
        <v>3.4500741734853298E-2</v>
      </c>
      <c r="H1132">
        <v>-0.56483908406410999</v>
      </c>
      <c r="I1132">
        <v>-1.88419717296199</v>
      </c>
      <c r="J1132">
        <v>195</v>
      </c>
      <c r="K1132">
        <v>317</v>
      </c>
      <c r="L1132">
        <v>133</v>
      </c>
      <c r="M1132">
        <v>29</v>
      </c>
      <c r="N1132">
        <v>0.28825275427695501</v>
      </c>
      <c r="O1132">
        <v>-0.75827174753982196</v>
      </c>
      <c r="P1132">
        <v>-1.83786228205545</v>
      </c>
      <c r="Q1132">
        <v>0.57627118644067798</v>
      </c>
      <c r="R1132">
        <v>0.44067796610169402</v>
      </c>
      <c r="S1132">
        <f t="shared" si="17"/>
        <v>-3.4969333551895056E-2</v>
      </c>
    </row>
    <row r="1133" spans="1:19" x14ac:dyDescent="0.2">
      <c r="A1133" t="s">
        <v>2247</v>
      </c>
      <c r="B1133" t="s">
        <v>2248</v>
      </c>
      <c r="C1133">
        <v>115</v>
      </c>
      <c r="D1133">
        <v>154</v>
      </c>
      <c r="E1133">
        <v>86</v>
      </c>
      <c r="F1133">
        <v>6</v>
      </c>
      <c r="G1133">
        <v>0.20708111277837901</v>
      </c>
      <c r="H1133">
        <v>-0.62045739888844698</v>
      </c>
      <c r="I1133">
        <v>-2.1667437629319601</v>
      </c>
      <c r="J1133">
        <v>256</v>
      </c>
      <c r="K1133">
        <v>289</v>
      </c>
      <c r="L1133">
        <v>181</v>
      </c>
      <c r="M1133">
        <v>18</v>
      </c>
      <c r="N1133">
        <v>0.12988598086642</v>
      </c>
      <c r="O1133">
        <v>-0.74265016758705504</v>
      </c>
      <c r="P1133">
        <v>-2.16319312880043</v>
      </c>
      <c r="Q1133">
        <v>0.35593220338983</v>
      </c>
      <c r="R1133">
        <v>0.22033898305084701</v>
      </c>
      <c r="S1133">
        <f t="shared" si="17"/>
        <v>-0.20347176766296987</v>
      </c>
    </row>
    <row r="1134" spans="1:19" x14ac:dyDescent="0.2">
      <c r="A1134" t="s">
        <v>2249</v>
      </c>
      <c r="B1134" t="s">
        <v>2250</v>
      </c>
      <c r="C1134">
        <v>192</v>
      </c>
      <c r="D1134">
        <v>173</v>
      </c>
      <c r="E1134">
        <v>167</v>
      </c>
      <c r="F1134">
        <v>12</v>
      </c>
      <c r="G1134">
        <v>3.5003106720774203E-2</v>
      </c>
      <c r="H1134">
        <v>-0.55484276733436899</v>
      </c>
      <c r="I1134">
        <v>-2.0883171556179199</v>
      </c>
      <c r="J1134">
        <v>216</v>
      </c>
      <c r="K1134">
        <v>232</v>
      </c>
      <c r="L1134">
        <v>204</v>
      </c>
      <c r="M1134">
        <v>25</v>
      </c>
      <c r="N1134">
        <v>0.10826233716168999</v>
      </c>
      <c r="O1134">
        <v>-0.61691236086942203</v>
      </c>
      <c r="P1134">
        <v>-1.9467394110707801</v>
      </c>
      <c r="Q1134">
        <v>0.38983050847457601</v>
      </c>
      <c r="R1134">
        <v>0.186440677966101</v>
      </c>
      <c r="S1134">
        <f t="shared" si="17"/>
        <v>-0.12295700343187473</v>
      </c>
    </row>
    <row r="1135" spans="1:19" x14ac:dyDescent="0.2">
      <c r="A1135" t="s">
        <v>2251</v>
      </c>
      <c r="B1135" t="s">
        <v>2252</v>
      </c>
      <c r="C1135">
        <v>109</v>
      </c>
      <c r="D1135">
        <v>64</v>
      </c>
      <c r="E1135">
        <v>56</v>
      </c>
      <c r="F1135">
        <v>6</v>
      </c>
      <c r="G1135">
        <v>-0.150988291661207</v>
      </c>
      <c r="H1135">
        <v>-0.78349648071282596</v>
      </c>
      <c r="I1135">
        <v>-2.1434724205189699</v>
      </c>
      <c r="J1135">
        <v>264</v>
      </c>
      <c r="K1135">
        <v>189</v>
      </c>
      <c r="L1135">
        <v>153</v>
      </c>
      <c r="M1135">
        <v>24</v>
      </c>
      <c r="N1135">
        <v>-6.7914019274865095E-2</v>
      </c>
      <c r="O1135">
        <v>-0.82900127319662198</v>
      </c>
      <c r="P1135">
        <v>-2.05161835375011</v>
      </c>
      <c r="Q1135">
        <v>0.338983050847457</v>
      </c>
      <c r="R1135">
        <v>0.20338983050847401</v>
      </c>
      <c r="S1135">
        <f t="shared" si="17"/>
        <v>-0.16691626990520927</v>
      </c>
    </row>
    <row r="1136" spans="1:19" x14ac:dyDescent="0.2">
      <c r="A1136" t="s">
        <v>2253</v>
      </c>
      <c r="B1136" t="s">
        <v>2254</v>
      </c>
      <c r="C1136">
        <v>0</v>
      </c>
      <c r="D1136">
        <v>0</v>
      </c>
      <c r="E1136">
        <v>0</v>
      </c>
      <c r="F1136">
        <v>0</v>
      </c>
      <c r="G1136" t="s">
        <v>373</v>
      </c>
      <c r="H1136" t="s">
        <v>373</v>
      </c>
      <c r="I1136" t="s">
        <v>373</v>
      </c>
      <c r="J1136">
        <v>0</v>
      </c>
      <c r="K1136">
        <v>0</v>
      </c>
      <c r="L1136">
        <v>0</v>
      </c>
      <c r="M1136">
        <v>0</v>
      </c>
      <c r="N1136" t="s">
        <v>373</v>
      </c>
      <c r="O1136" t="s">
        <v>373</v>
      </c>
      <c r="P1136" t="s">
        <v>373</v>
      </c>
      <c r="Q1136">
        <v>0.38983050847457601</v>
      </c>
      <c r="R1136">
        <v>0.20338983050847401</v>
      </c>
      <c r="S1136" t="e">
        <f t="shared" si="17"/>
        <v>#VALUE!</v>
      </c>
    </row>
    <row r="1137" spans="1:19" x14ac:dyDescent="0.2">
      <c r="A1137" t="s">
        <v>2255</v>
      </c>
      <c r="B1137" t="s">
        <v>2256</v>
      </c>
      <c r="C1137">
        <v>70</v>
      </c>
      <c r="D1137">
        <v>54</v>
      </c>
      <c r="E1137">
        <v>55</v>
      </c>
      <c r="F1137">
        <v>5</v>
      </c>
      <c r="G1137">
        <v>-3.2446047895759798E-2</v>
      </c>
      <c r="H1137">
        <v>-0.59899336029841599</v>
      </c>
      <c r="I1137">
        <v>-2.0303252086402299</v>
      </c>
      <c r="J1137">
        <v>83</v>
      </c>
      <c r="K1137">
        <v>93</v>
      </c>
      <c r="L1137">
        <v>46</v>
      </c>
      <c r="M1137">
        <v>5</v>
      </c>
      <c r="N1137">
        <v>0.12663295959958301</v>
      </c>
      <c r="O1137">
        <v>-0.84840903783888999</v>
      </c>
      <c r="P1137">
        <v>-2.2303337566319401</v>
      </c>
      <c r="Q1137">
        <v>0.338983050847457</v>
      </c>
      <c r="R1137">
        <v>0.13559322033898299</v>
      </c>
      <c r="S1137">
        <f t="shared" si="17"/>
        <v>-0.18208993970056178</v>
      </c>
    </row>
    <row r="1138" spans="1:19" x14ac:dyDescent="0.2">
      <c r="A1138" t="s">
        <v>2257</v>
      </c>
      <c r="B1138" t="s">
        <v>2258</v>
      </c>
      <c r="C1138">
        <v>192</v>
      </c>
      <c r="D1138">
        <v>182</v>
      </c>
      <c r="E1138">
        <v>161</v>
      </c>
      <c r="F1138">
        <v>13</v>
      </c>
      <c r="G1138">
        <v>5.7028391577053597E-2</v>
      </c>
      <c r="H1138">
        <v>-0.57073336245010298</v>
      </c>
      <c r="I1138">
        <v>-2.0535550493587098</v>
      </c>
      <c r="J1138">
        <v>385</v>
      </c>
      <c r="K1138">
        <v>378</v>
      </c>
      <c r="L1138">
        <v>346</v>
      </c>
      <c r="M1138">
        <v>73</v>
      </c>
      <c r="N1138">
        <v>6.9259173750446296E-2</v>
      </c>
      <c r="O1138">
        <v>-0.63847340786011397</v>
      </c>
      <c r="P1138">
        <v>-1.73236353797993</v>
      </c>
      <c r="Q1138">
        <v>0.35593220338983</v>
      </c>
      <c r="R1138">
        <v>0.169491525423728</v>
      </c>
      <c r="S1138">
        <f t="shared" si="17"/>
        <v>-5.5590146575459479E-2</v>
      </c>
    </row>
    <row r="1139" spans="1:19" x14ac:dyDescent="0.2">
      <c r="A1139" t="s">
        <v>2259</v>
      </c>
      <c r="B1139" t="s">
        <v>2260</v>
      </c>
      <c r="C1139">
        <v>125</v>
      </c>
      <c r="D1139">
        <v>118</v>
      </c>
      <c r="E1139">
        <v>151</v>
      </c>
      <c r="F1139">
        <v>19</v>
      </c>
      <c r="G1139">
        <v>5.5230226593597498E-2</v>
      </c>
      <c r="H1139">
        <v>-0.41219107549328998</v>
      </c>
      <c r="I1139">
        <v>-1.70235358501722</v>
      </c>
      <c r="J1139">
        <v>206</v>
      </c>
      <c r="K1139">
        <v>338</v>
      </c>
      <c r="L1139">
        <v>155</v>
      </c>
      <c r="M1139">
        <v>23</v>
      </c>
      <c r="N1139">
        <v>0.29227758333022302</v>
      </c>
      <c r="O1139">
        <v>-0.715624299343252</v>
      </c>
      <c r="P1139">
        <v>-1.96236505294345</v>
      </c>
      <c r="Q1139">
        <v>0.35593220338983</v>
      </c>
      <c r="R1139">
        <v>0.13559322033898299</v>
      </c>
      <c r="S1139">
        <f t="shared" si="17"/>
        <v>-1.5831114943865722E-2</v>
      </c>
    </row>
    <row r="1140" spans="1:19" x14ac:dyDescent="0.2">
      <c r="A1140" t="s">
        <v>2261</v>
      </c>
      <c r="B1140" t="s">
        <v>2262</v>
      </c>
      <c r="C1140">
        <v>101</v>
      </c>
      <c r="D1140">
        <v>63</v>
      </c>
      <c r="E1140">
        <v>97</v>
      </c>
      <c r="F1140">
        <v>17</v>
      </c>
      <c r="G1140">
        <v>-0.124722592033532</v>
      </c>
      <c r="H1140">
        <v>-0.51180764929480105</v>
      </c>
      <c r="I1140">
        <v>-1.65806962536636</v>
      </c>
      <c r="J1140">
        <v>120</v>
      </c>
      <c r="K1140">
        <v>231</v>
      </c>
      <c r="L1140">
        <v>106</v>
      </c>
      <c r="M1140">
        <v>29</v>
      </c>
      <c r="N1140">
        <v>0.36165883726624098</v>
      </c>
      <c r="O1140">
        <v>-0.64596415792724504</v>
      </c>
      <c r="P1140">
        <v>-1.6270089167405599</v>
      </c>
      <c r="Q1140">
        <v>0.644067796610169</v>
      </c>
      <c r="R1140">
        <v>0.22033898305084701</v>
      </c>
      <c r="S1140">
        <f t="shared" si="17"/>
        <v>8.6641929400526604E-2</v>
      </c>
    </row>
    <row r="1141" spans="1:19" x14ac:dyDescent="0.2">
      <c r="A1141" t="s">
        <v>2263</v>
      </c>
      <c r="B1141" t="s">
        <v>2264</v>
      </c>
      <c r="C1141">
        <v>114</v>
      </c>
      <c r="D1141">
        <v>89</v>
      </c>
      <c r="E1141">
        <v>84</v>
      </c>
      <c r="F1141">
        <v>14</v>
      </c>
      <c r="G1141">
        <v>-2.7256612396031301E-2</v>
      </c>
      <c r="H1141">
        <v>-0.62688357505299397</v>
      </c>
      <c r="I1141">
        <v>-1.7949739886202301</v>
      </c>
      <c r="J1141">
        <v>276</v>
      </c>
      <c r="K1141">
        <v>300</v>
      </c>
      <c r="L1141">
        <v>218</v>
      </c>
      <c r="M1141">
        <v>33</v>
      </c>
      <c r="N1141">
        <v>0.113440276076166</v>
      </c>
      <c r="O1141">
        <v>-0.69454136560500301</v>
      </c>
      <c r="P1141">
        <v>-1.93262081077922</v>
      </c>
      <c r="Q1141">
        <v>0.35593220338983</v>
      </c>
      <c r="R1141">
        <v>0.152542372881355</v>
      </c>
      <c r="S1141">
        <f t="shared" si="17"/>
        <v>-3.4585204573716763E-2</v>
      </c>
    </row>
    <row r="1142" spans="1:19" x14ac:dyDescent="0.2">
      <c r="A1142" t="s">
        <v>2265</v>
      </c>
      <c r="B1142" t="s">
        <v>2266</v>
      </c>
      <c r="C1142">
        <v>122</v>
      </c>
      <c r="D1142">
        <v>82</v>
      </c>
      <c r="E1142">
        <v>71</v>
      </c>
      <c r="F1142">
        <v>11</v>
      </c>
      <c r="G1142">
        <v>-9.2287745995503004E-2</v>
      </c>
      <c r="H1142">
        <v>-0.72935949173407599</v>
      </c>
      <c r="I1142">
        <v>-1.9291643184785201</v>
      </c>
      <c r="J1142">
        <v>274</v>
      </c>
      <c r="K1142">
        <v>329</v>
      </c>
      <c r="L1142">
        <v>147</v>
      </c>
      <c r="M1142">
        <v>17</v>
      </c>
      <c r="N1142">
        <v>0.156673438551308</v>
      </c>
      <c r="O1142">
        <v>-0.86252200521660205</v>
      </c>
      <c r="P1142">
        <v>-2.2175273100339998</v>
      </c>
      <c r="Q1142">
        <v>0.37288135593220301</v>
      </c>
      <c r="R1142">
        <v>0.23728813559322001</v>
      </c>
      <c r="S1142">
        <f t="shared" si="17"/>
        <v>-0.14949130166671609</v>
      </c>
    </row>
    <row r="1143" spans="1:19" x14ac:dyDescent="0.2">
      <c r="A1143" t="s">
        <v>2267</v>
      </c>
      <c r="B1143" t="s">
        <v>2268</v>
      </c>
      <c r="C1143">
        <v>193</v>
      </c>
      <c r="D1143">
        <v>209</v>
      </c>
      <c r="E1143">
        <v>79</v>
      </c>
      <c r="F1143">
        <v>9</v>
      </c>
      <c r="G1143">
        <v>0.11484720939880801</v>
      </c>
      <c r="H1143">
        <v>-0.882188227495736</v>
      </c>
      <c r="I1143">
        <v>-2.21551197253044</v>
      </c>
      <c r="J1143">
        <v>328</v>
      </c>
      <c r="K1143">
        <v>373</v>
      </c>
      <c r="L1143">
        <v>197</v>
      </c>
      <c r="M1143">
        <v>27</v>
      </c>
      <c r="N1143">
        <v>0.13306309151873</v>
      </c>
      <c r="O1143">
        <v>-0.81349639469447599</v>
      </c>
      <c r="P1143">
        <v>-2.0947357481445801</v>
      </c>
      <c r="Q1143">
        <v>0.54237288135593198</v>
      </c>
      <c r="R1143">
        <v>0.28813559322033899</v>
      </c>
      <c r="S1143">
        <f t="shared" si="17"/>
        <v>-0.19922448010194771</v>
      </c>
    </row>
    <row r="1144" spans="1:19" x14ac:dyDescent="0.2">
      <c r="A1144" t="s">
        <v>2269</v>
      </c>
      <c r="B1144" t="s">
        <v>2270</v>
      </c>
      <c r="C1144">
        <v>6</v>
      </c>
      <c r="D1144">
        <v>5</v>
      </c>
      <c r="E1144">
        <v>6</v>
      </c>
      <c r="F1144">
        <v>2</v>
      </c>
      <c r="G1144">
        <v>1.0769862479036399E-3</v>
      </c>
      <c r="H1144">
        <v>-0.49425800977840301</v>
      </c>
      <c r="I1144">
        <v>-1.3613184276816599</v>
      </c>
      <c r="J1144">
        <v>13</v>
      </c>
      <c r="K1144">
        <v>21</v>
      </c>
      <c r="L1144">
        <v>5</v>
      </c>
      <c r="M1144">
        <v>12</v>
      </c>
      <c r="N1144">
        <v>0.28550404584880401</v>
      </c>
      <c r="O1144">
        <v>-1.0070621251152001</v>
      </c>
      <c r="P1144">
        <v>-1.0449877748511001</v>
      </c>
      <c r="Q1144">
        <v>0.49152542372881303</v>
      </c>
      <c r="R1144">
        <v>0.305084745762711</v>
      </c>
      <c r="S1144">
        <f t="shared" si="17"/>
        <v>0.32790119499649817</v>
      </c>
    </row>
    <row r="1145" spans="1:19" x14ac:dyDescent="0.2">
      <c r="A1145" t="s">
        <v>2271</v>
      </c>
      <c r="B1145" t="s">
        <v>2272</v>
      </c>
      <c r="C1145">
        <v>59</v>
      </c>
      <c r="D1145">
        <v>45</v>
      </c>
      <c r="E1145">
        <v>46</v>
      </c>
      <c r="F1145">
        <v>1</v>
      </c>
      <c r="G1145">
        <v>-3.7381265571271999E-2</v>
      </c>
      <c r="H1145">
        <v>-0.60235218973897298</v>
      </c>
      <c r="I1145">
        <v>-2.65504918460414</v>
      </c>
      <c r="J1145">
        <v>78</v>
      </c>
      <c r="K1145">
        <v>114</v>
      </c>
      <c r="L1145">
        <v>51</v>
      </c>
      <c r="M1145">
        <v>8</v>
      </c>
      <c r="N1145">
        <v>0.24203835206771299</v>
      </c>
      <c r="O1145">
        <v>-0.77661320373693399</v>
      </c>
      <c r="P1145">
        <v>-1.9992302842904199</v>
      </c>
      <c r="Q1145">
        <v>0.49152542372881303</v>
      </c>
      <c r="R1145">
        <v>0.28813559322033899</v>
      </c>
      <c r="S1145">
        <f t="shared" si="17"/>
        <v>-0.30043357153121519</v>
      </c>
    </row>
    <row r="1146" spans="1:19" x14ac:dyDescent="0.2">
      <c r="A1146" t="s">
        <v>2273</v>
      </c>
      <c r="B1146" t="s">
        <v>2274</v>
      </c>
      <c r="C1146">
        <v>87</v>
      </c>
      <c r="D1146">
        <v>80</v>
      </c>
      <c r="E1146">
        <v>88</v>
      </c>
      <c r="F1146">
        <v>5</v>
      </c>
      <c r="G1146">
        <v>4.3828966668853601E-2</v>
      </c>
      <c r="H1146">
        <v>-0.48929459024685301</v>
      </c>
      <c r="I1146">
        <v>-2.1247464212445899</v>
      </c>
      <c r="J1146">
        <v>216</v>
      </c>
      <c r="K1146">
        <v>331</v>
      </c>
      <c r="L1146">
        <v>188</v>
      </c>
      <c r="M1146">
        <v>27</v>
      </c>
      <c r="N1146">
        <v>0.26260234604650901</v>
      </c>
      <c r="O1146">
        <v>-0.65238467903164099</v>
      </c>
      <c r="P1146">
        <v>-1.91331565558383</v>
      </c>
      <c r="Q1146">
        <v>0.50847457627118597</v>
      </c>
      <c r="R1146">
        <v>0.322033898305084</v>
      </c>
      <c r="S1146">
        <f t="shared" si="17"/>
        <v>-0.12452229116927351</v>
      </c>
    </row>
    <row r="1147" spans="1:19" x14ac:dyDescent="0.2">
      <c r="A1147" t="s">
        <v>2275</v>
      </c>
      <c r="B1147" t="s">
        <v>2276</v>
      </c>
      <c r="C1147">
        <v>215</v>
      </c>
      <c r="D1147">
        <v>259</v>
      </c>
      <c r="E1147">
        <v>147</v>
      </c>
      <c r="F1147">
        <v>14</v>
      </c>
      <c r="G1147">
        <v>0.16111953646117499</v>
      </c>
      <c r="H1147">
        <v>-0.659379134945832</v>
      </c>
      <c r="I1147">
        <v>-2.0705075971993598</v>
      </c>
      <c r="J1147">
        <v>506</v>
      </c>
      <c r="K1147">
        <v>537</v>
      </c>
      <c r="L1147">
        <v>319</v>
      </c>
      <c r="M1147">
        <v>34</v>
      </c>
      <c r="N1147">
        <v>0.103051872281478</v>
      </c>
      <c r="O1147">
        <v>-0.79244861092700802</v>
      </c>
      <c r="P1147">
        <v>-2.1828972683894299</v>
      </c>
      <c r="Q1147">
        <v>0.50847457627118597</v>
      </c>
      <c r="R1147">
        <v>0.322033898305084</v>
      </c>
      <c r="S1147">
        <f t="shared" si="17"/>
        <v>-0.18098938887681615</v>
      </c>
    </row>
    <row r="1148" spans="1:19" x14ac:dyDescent="0.2">
      <c r="A1148" t="s">
        <v>2277</v>
      </c>
      <c r="B1148" t="s">
        <v>2278</v>
      </c>
      <c r="C1148">
        <v>0</v>
      </c>
      <c r="D1148">
        <v>0</v>
      </c>
      <c r="E1148">
        <v>0</v>
      </c>
      <c r="F1148">
        <v>0</v>
      </c>
      <c r="G1148" t="s">
        <v>373</v>
      </c>
      <c r="H1148" t="s">
        <v>373</v>
      </c>
      <c r="I1148" t="s">
        <v>373</v>
      </c>
      <c r="J1148">
        <v>0</v>
      </c>
      <c r="K1148">
        <v>0</v>
      </c>
      <c r="L1148">
        <v>0</v>
      </c>
      <c r="M1148">
        <v>0</v>
      </c>
      <c r="N1148" t="s">
        <v>373</v>
      </c>
      <c r="O1148" t="s">
        <v>373</v>
      </c>
      <c r="P1148" t="s">
        <v>373</v>
      </c>
      <c r="Q1148">
        <v>0.55932203389830504</v>
      </c>
      <c r="R1148">
        <v>0.28813559322033899</v>
      </c>
      <c r="S1148" t="e">
        <f t="shared" si="17"/>
        <v>#VALUE!</v>
      </c>
    </row>
    <row r="1149" spans="1:19" x14ac:dyDescent="0.2">
      <c r="A1149" t="s">
        <v>2279</v>
      </c>
      <c r="B1149" t="s">
        <v>2280</v>
      </c>
      <c r="C1149">
        <v>22</v>
      </c>
      <c r="D1149">
        <v>37</v>
      </c>
      <c r="E1149">
        <v>36</v>
      </c>
      <c r="F1149">
        <v>1</v>
      </c>
      <c r="G1149">
        <v>0.30603727554031701</v>
      </c>
      <c r="H1149">
        <v>-0.28037818983332202</v>
      </c>
      <c r="I1149">
        <v>-2.2266198537842001</v>
      </c>
      <c r="J1149">
        <v>77</v>
      </c>
      <c r="K1149">
        <v>68</v>
      </c>
      <c r="L1149">
        <v>30</v>
      </c>
      <c r="M1149">
        <v>3</v>
      </c>
      <c r="N1149">
        <v>2.32462909554761E-2</v>
      </c>
      <c r="O1149">
        <v>-1.0014582475972</v>
      </c>
      <c r="P1149">
        <v>-2.4195951390447101</v>
      </c>
      <c r="Q1149">
        <v>0.50847457627118597</v>
      </c>
      <c r="R1149">
        <v>0.338983050847457</v>
      </c>
      <c r="S1149">
        <f t="shared" si="17"/>
        <v>-0.28932238589190634</v>
      </c>
    </row>
    <row r="1150" spans="1:19" x14ac:dyDescent="0.2">
      <c r="A1150" t="s">
        <v>2281</v>
      </c>
      <c r="B1150" t="s">
        <v>2282</v>
      </c>
      <c r="C1150">
        <v>155</v>
      </c>
      <c r="D1150">
        <v>136</v>
      </c>
      <c r="E1150">
        <v>89</v>
      </c>
      <c r="F1150">
        <v>4</v>
      </c>
      <c r="G1150">
        <v>2.34654424954545E-2</v>
      </c>
      <c r="H1150">
        <v>-0.73519970130378198</v>
      </c>
      <c r="I1150">
        <v>-2.4724688798043202</v>
      </c>
      <c r="J1150">
        <v>292</v>
      </c>
      <c r="K1150">
        <v>306</v>
      </c>
      <c r="L1150">
        <v>190</v>
      </c>
      <c r="M1150">
        <v>22</v>
      </c>
      <c r="N1150">
        <v>9.7566678454883399E-2</v>
      </c>
      <c r="O1150">
        <v>-0.77871802763997899</v>
      </c>
      <c r="P1150">
        <v>-2.1331858392181</v>
      </c>
      <c r="Q1150">
        <v>0.66101694915254205</v>
      </c>
      <c r="R1150">
        <v>0.22033898305084701</v>
      </c>
      <c r="S1150">
        <f t="shared" si="17"/>
        <v>-0.28361136122106245</v>
      </c>
    </row>
    <row r="1151" spans="1:19" x14ac:dyDescent="0.2">
      <c r="A1151" t="s">
        <v>2283</v>
      </c>
      <c r="B1151" t="s">
        <v>2284</v>
      </c>
      <c r="C1151">
        <v>214</v>
      </c>
      <c r="D1151">
        <v>312</v>
      </c>
      <c r="E1151">
        <v>174</v>
      </c>
      <c r="F1151">
        <v>34</v>
      </c>
      <c r="G1151">
        <v>0.24399905296478</v>
      </c>
      <c r="H1151">
        <v>-0.58412253484499399</v>
      </c>
      <c r="I1151">
        <v>-1.68313202926893</v>
      </c>
      <c r="J1151">
        <v>499</v>
      </c>
      <c r="K1151">
        <v>518</v>
      </c>
      <c r="L1151">
        <v>322</v>
      </c>
      <c r="M1151">
        <v>69</v>
      </c>
      <c r="N1151">
        <v>9.3457317543564802E-2</v>
      </c>
      <c r="O1151">
        <v>-0.78233345107194896</v>
      </c>
      <c r="P1151">
        <v>-1.8694771234780201</v>
      </c>
      <c r="Q1151">
        <v>0.49152542372881303</v>
      </c>
      <c r="R1151">
        <v>0.28813559322033899</v>
      </c>
      <c r="S1151">
        <f t="shared" si="17"/>
        <v>1.4558065760742662E-2</v>
      </c>
    </row>
    <row r="1152" spans="1:19" x14ac:dyDescent="0.2">
      <c r="A1152" t="s">
        <v>2285</v>
      </c>
      <c r="B1152" t="s">
        <v>2286</v>
      </c>
      <c r="C1152">
        <v>357</v>
      </c>
      <c r="D1152">
        <v>365</v>
      </c>
      <c r="E1152">
        <v>379</v>
      </c>
      <c r="F1152">
        <v>37</v>
      </c>
      <c r="G1152">
        <v>8.9882880639809995E-2</v>
      </c>
      <c r="H1152">
        <v>-0.46828701592252397</v>
      </c>
      <c r="I1152">
        <v>-1.8686636650071899</v>
      </c>
      <c r="J1152">
        <v>726</v>
      </c>
      <c r="K1152">
        <v>804</v>
      </c>
      <c r="L1152">
        <v>426</v>
      </c>
      <c r="M1152">
        <v>61</v>
      </c>
      <c r="N1152">
        <v>0.121547531470079</v>
      </c>
      <c r="O1152">
        <v>-0.82361579874176505</v>
      </c>
      <c r="P1152">
        <v>-2.0858324542812099</v>
      </c>
      <c r="Q1152">
        <v>0.52542372881355903</v>
      </c>
      <c r="R1152">
        <v>0.305084745762711</v>
      </c>
      <c r="S1152">
        <f t="shared" si="17"/>
        <v>-9.6817695359826081E-2</v>
      </c>
    </row>
    <row r="1153" spans="1:19" x14ac:dyDescent="0.2">
      <c r="A1153" t="s">
        <v>2287</v>
      </c>
      <c r="B1153" t="s">
        <v>2288</v>
      </c>
      <c r="C1153">
        <v>204</v>
      </c>
      <c r="D1153">
        <v>232</v>
      </c>
      <c r="E1153">
        <v>161</v>
      </c>
      <c r="F1153">
        <v>24</v>
      </c>
      <c r="G1153">
        <v>0.13611604976052899</v>
      </c>
      <c r="H1153">
        <v>-0.59706230117245196</v>
      </c>
      <c r="I1153">
        <v>-1.8136160986762899</v>
      </c>
      <c r="J1153">
        <v>369</v>
      </c>
      <c r="K1153">
        <v>583</v>
      </c>
      <c r="L1153">
        <v>221</v>
      </c>
      <c r="M1153">
        <v>45</v>
      </c>
      <c r="N1153">
        <v>0.27587029202167501</v>
      </c>
      <c r="O1153">
        <v>-0.81472286961833995</v>
      </c>
      <c r="P1153">
        <v>-1.9240395209756</v>
      </c>
      <c r="Q1153">
        <v>0.54237288135593198</v>
      </c>
      <c r="R1153">
        <v>0.305084745762711</v>
      </c>
      <c r="S1153">
        <f t="shared" si="17"/>
        <v>-3.7665925164386091E-2</v>
      </c>
    </row>
    <row r="1154" spans="1:19" x14ac:dyDescent="0.2">
      <c r="A1154" t="s">
        <v>2289</v>
      </c>
      <c r="B1154" t="s">
        <v>2290</v>
      </c>
      <c r="C1154">
        <v>20</v>
      </c>
      <c r="D1154">
        <v>7</v>
      </c>
      <c r="E1154">
        <v>5</v>
      </c>
      <c r="F1154">
        <v>1</v>
      </c>
      <c r="G1154">
        <v>-0.37567372335419502</v>
      </c>
      <c r="H1154">
        <v>-1.09631800110636</v>
      </c>
      <c r="I1154">
        <v>-2.1852271686259801</v>
      </c>
      <c r="J1154">
        <v>65</v>
      </c>
      <c r="K1154">
        <v>32</v>
      </c>
      <c r="L1154">
        <v>19</v>
      </c>
      <c r="M1154">
        <v>9</v>
      </c>
      <c r="N1154">
        <v>-0.23053527490122699</v>
      </c>
      <c r="O1154">
        <v>-1.1262485328344101</v>
      </c>
      <c r="P1154">
        <v>-1.86889651579542</v>
      </c>
      <c r="Q1154">
        <v>0.45762711864406702</v>
      </c>
      <c r="R1154">
        <v>0.27118644067796599</v>
      </c>
      <c r="S1154">
        <f t="shared" si="17"/>
        <v>-0.13008254175840986</v>
      </c>
    </row>
    <row r="1155" spans="1:19" x14ac:dyDescent="0.2">
      <c r="A1155" t="s">
        <v>2291</v>
      </c>
      <c r="B1155" t="s">
        <v>2292</v>
      </c>
      <c r="C1155">
        <v>43</v>
      </c>
      <c r="D1155">
        <v>46</v>
      </c>
      <c r="E1155">
        <v>31</v>
      </c>
      <c r="F1155">
        <v>1</v>
      </c>
      <c r="G1155">
        <v>0.109547608397516</v>
      </c>
      <c r="H1155">
        <v>-0.63636477152371695</v>
      </c>
      <c r="I1155">
        <v>-2.5176656285415802</v>
      </c>
      <c r="J1155">
        <v>48</v>
      </c>
      <c r="K1155">
        <v>51</v>
      </c>
      <c r="L1155">
        <v>8</v>
      </c>
      <c r="M1155">
        <v>4</v>
      </c>
      <c r="N1155">
        <v>0.10355704214406999</v>
      </c>
      <c r="O1155">
        <v>-1.37024002752803</v>
      </c>
      <c r="P1155">
        <v>-2.0894069146395098</v>
      </c>
      <c r="Q1155">
        <v>0.52542372881355903</v>
      </c>
      <c r="R1155">
        <v>0.37288135593220301</v>
      </c>
      <c r="S1155">
        <f t="shared" ref="S1155:S1218" si="18">((I1155+1.7338029)/1.7338029+(P1155+1.8692731)/1.8692731)/2</f>
        <v>-0.2849352072012436</v>
      </c>
    </row>
    <row r="1156" spans="1:19" x14ac:dyDescent="0.2">
      <c r="A1156" t="s">
        <v>2293</v>
      </c>
      <c r="B1156" t="s">
        <v>2294</v>
      </c>
      <c r="C1156">
        <v>237</v>
      </c>
      <c r="D1156">
        <v>327</v>
      </c>
      <c r="E1156">
        <v>194</v>
      </c>
      <c r="F1156">
        <v>35</v>
      </c>
      <c r="G1156">
        <v>0.22005763894571001</v>
      </c>
      <c r="H1156">
        <v>-0.58120462585828103</v>
      </c>
      <c r="I1156">
        <v>-1.7148774746218201</v>
      </c>
      <c r="J1156">
        <v>301</v>
      </c>
      <c r="K1156">
        <v>591</v>
      </c>
      <c r="L1156">
        <v>161</v>
      </c>
      <c r="M1156">
        <v>57</v>
      </c>
      <c r="N1156">
        <v>0.37024908870913298</v>
      </c>
      <c r="O1156">
        <v>-0.86382939670638303</v>
      </c>
      <c r="P1156">
        <v>-1.7329173085132401</v>
      </c>
      <c r="Q1156">
        <v>0.52542372881355903</v>
      </c>
      <c r="R1156">
        <v>0.37288135593220301</v>
      </c>
      <c r="S1156">
        <f t="shared" si="18"/>
        <v>4.1930724203087195E-2</v>
      </c>
    </row>
    <row r="1157" spans="1:19" x14ac:dyDescent="0.2">
      <c r="A1157" t="s">
        <v>2295</v>
      </c>
      <c r="B1157" t="s">
        <v>2296</v>
      </c>
      <c r="C1157">
        <v>69</v>
      </c>
      <c r="D1157">
        <v>123</v>
      </c>
      <c r="E1157">
        <v>65</v>
      </c>
      <c r="F1157">
        <v>12</v>
      </c>
      <c r="G1157">
        <v>0.33131425299767098</v>
      </c>
      <c r="H1157">
        <v>-0.52019374387280304</v>
      </c>
      <c r="I1157">
        <v>-1.6438650176516201</v>
      </c>
      <c r="J1157">
        <v>237</v>
      </c>
      <c r="K1157">
        <v>260</v>
      </c>
      <c r="L1157">
        <v>118</v>
      </c>
      <c r="M1157">
        <v>29</v>
      </c>
      <c r="N1157">
        <v>0.117453105382435</v>
      </c>
      <c r="O1157">
        <v>-0.89495511584836795</v>
      </c>
      <c r="P1157">
        <v>-1.9225760167030399</v>
      </c>
      <c r="Q1157">
        <v>0.52542372881355903</v>
      </c>
      <c r="R1157">
        <v>0.305084745762711</v>
      </c>
      <c r="S1157">
        <f t="shared" si="18"/>
        <v>1.1678934631317145E-2</v>
      </c>
    </row>
    <row r="1158" spans="1:19" x14ac:dyDescent="0.2">
      <c r="A1158" t="s">
        <v>2297</v>
      </c>
      <c r="B1158" t="s">
        <v>2298</v>
      </c>
      <c r="C1158">
        <v>49</v>
      </c>
      <c r="D1158">
        <v>42</v>
      </c>
      <c r="E1158">
        <v>34</v>
      </c>
      <c r="F1158">
        <v>0</v>
      </c>
      <c r="G1158">
        <v>1.3311442664915201E-2</v>
      </c>
      <c r="H1158">
        <v>-0.65297517276466199</v>
      </c>
      <c r="I1158" t="e">
        <f>-inf</f>
        <v>#NAME?</v>
      </c>
      <c r="J1158">
        <v>95</v>
      </c>
      <c r="K1158">
        <v>124</v>
      </c>
      <c r="L1158">
        <v>74</v>
      </c>
      <c r="M1158">
        <v>9</v>
      </c>
      <c r="N1158">
        <v>0.19292618329510899</v>
      </c>
      <c r="O1158">
        <v>-0.70058066270226105</v>
      </c>
      <c r="P1158">
        <v>-2.0337067644414102</v>
      </c>
      <c r="Q1158">
        <v>0.54237288135593198</v>
      </c>
      <c r="R1158">
        <v>0.338983050847457</v>
      </c>
      <c r="S1158" t="e">
        <f t="shared" si="18"/>
        <v>#NAME?</v>
      </c>
    </row>
    <row r="1159" spans="1:19" x14ac:dyDescent="0.2">
      <c r="A1159" t="s">
        <v>2299</v>
      </c>
      <c r="B1159" t="s">
        <v>2300</v>
      </c>
      <c r="C1159">
        <v>36</v>
      </c>
      <c r="D1159">
        <v>24</v>
      </c>
      <c r="E1159">
        <v>23</v>
      </c>
      <c r="F1159">
        <v>5</v>
      </c>
      <c r="G1159">
        <v>-9.5833026760152804E-2</v>
      </c>
      <c r="H1159">
        <v>-0.68883267452809804</v>
      </c>
      <c r="I1159">
        <v>-1.74152966939326</v>
      </c>
      <c r="J1159">
        <v>71</v>
      </c>
      <c r="K1159">
        <v>93</v>
      </c>
      <c r="L1159">
        <v>41</v>
      </c>
      <c r="M1159">
        <v>7</v>
      </c>
      <c r="N1159">
        <v>0.19445270325658101</v>
      </c>
      <c r="O1159">
        <v>-0.83056326914373002</v>
      </c>
      <c r="P1159">
        <v>-2.0163859772967099</v>
      </c>
      <c r="Q1159">
        <v>0.50847457627118597</v>
      </c>
      <c r="R1159">
        <v>0.35593220338983</v>
      </c>
      <c r="S1159">
        <f t="shared" si="18"/>
        <v>-4.1578562178695599E-2</v>
      </c>
    </row>
    <row r="1160" spans="1:19" x14ac:dyDescent="0.2">
      <c r="A1160" t="s">
        <v>2301</v>
      </c>
      <c r="B1160" t="s">
        <v>2302</v>
      </c>
      <c r="C1160">
        <v>147</v>
      </c>
      <c r="D1160">
        <v>212</v>
      </c>
      <c r="E1160">
        <v>127</v>
      </c>
      <c r="F1160">
        <v>20</v>
      </c>
      <c r="G1160">
        <v>0.239276758476103</v>
      </c>
      <c r="H1160">
        <v>-0.55777162357062204</v>
      </c>
      <c r="I1160">
        <v>-1.75048451204619</v>
      </c>
      <c r="J1160">
        <v>444</v>
      </c>
      <c r="K1160">
        <v>391</v>
      </c>
      <c r="L1160">
        <v>287</v>
      </c>
      <c r="M1160">
        <v>65</v>
      </c>
      <c r="N1160">
        <v>2.20218907029688E-2</v>
      </c>
      <c r="O1160">
        <v>-0.78158985052501695</v>
      </c>
      <c r="P1160">
        <v>-1.84469528206365</v>
      </c>
      <c r="Q1160">
        <v>0.59322033898305004</v>
      </c>
      <c r="R1160">
        <v>0.186440677966101</v>
      </c>
      <c r="S1160">
        <f t="shared" si="18"/>
        <v>1.7634643229731276E-3</v>
      </c>
    </row>
    <row r="1161" spans="1:19" x14ac:dyDescent="0.2">
      <c r="A1161" t="s">
        <v>2303</v>
      </c>
      <c r="B1161" t="s">
        <v>2304</v>
      </c>
      <c r="C1161">
        <v>67</v>
      </c>
      <c r="D1161">
        <v>73</v>
      </c>
      <c r="E1161">
        <v>40</v>
      </c>
      <c r="F1161">
        <v>11</v>
      </c>
      <c r="G1161">
        <v>0.117506289715157</v>
      </c>
      <c r="H1161">
        <v>-0.718272821151267</v>
      </c>
      <c r="I1161">
        <v>-1.6688792905045999</v>
      </c>
      <c r="J1161">
        <v>127</v>
      </c>
      <c r="K1161">
        <v>103</v>
      </c>
      <c r="L1161">
        <v>82</v>
      </c>
      <c r="M1161">
        <v>10</v>
      </c>
      <c r="N1161">
        <v>-1.37383928290629E-2</v>
      </c>
      <c r="O1161">
        <v>-0.78207864571662999</v>
      </c>
      <c r="P1161">
        <v>-2.1140293895478499</v>
      </c>
      <c r="Q1161">
        <v>0.55932203389830504</v>
      </c>
      <c r="R1161">
        <v>0.338983050847457</v>
      </c>
      <c r="S1161">
        <f t="shared" si="18"/>
        <v>-4.6745414610006572E-2</v>
      </c>
    </row>
    <row r="1162" spans="1:19" x14ac:dyDescent="0.2">
      <c r="A1162" t="s">
        <v>2305</v>
      </c>
      <c r="B1162" t="s">
        <v>2306</v>
      </c>
      <c r="C1162">
        <v>50</v>
      </c>
      <c r="D1162">
        <v>40</v>
      </c>
      <c r="E1162">
        <v>3</v>
      </c>
      <c r="F1162">
        <v>4</v>
      </c>
      <c r="G1162">
        <v>-1.6651780712527899E-2</v>
      </c>
      <c r="H1162">
        <v>-1.7161067593947501</v>
      </c>
      <c r="I1162">
        <v>-1.98110718597005</v>
      </c>
      <c r="J1162">
        <v>105</v>
      </c>
      <c r="K1162">
        <v>39</v>
      </c>
      <c r="L1162">
        <v>56</v>
      </c>
      <c r="M1162">
        <v>10</v>
      </c>
      <c r="N1162">
        <v>-0.35289658862171702</v>
      </c>
      <c r="O1162">
        <v>-0.86509004920812804</v>
      </c>
      <c r="P1162">
        <v>-2.0314149676618301</v>
      </c>
      <c r="Q1162">
        <v>0.47457627118644002</v>
      </c>
      <c r="R1162">
        <v>0.305084745762711</v>
      </c>
      <c r="S1162">
        <f t="shared" si="18"/>
        <v>-0.11468875366107067</v>
      </c>
    </row>
    <row r="1163" spans="1:19" x14ac:dyDescent="0.2">
      <c r="A1163" t="s">
        <v>2307</v>
      </c>
      <c r="B1163" t="s">
        <v>2308</v>
      </c>
      <c r="C1163">
        <v>174</v>
      </c>
      <c r="D1163">
        <v>167</v>
      </c>
      <c r="E1163">
        <v>78</v>
      </c>
      <c r="F1163">
        <v>16</v>
      </c>
      <c r="G1163">
        <v>6.24254551605119E-2</v>
      </c>
      <c r="H1163">
        <v>-0.84271265537052198</v>
      </c>
      <c r="I1163">
        <v>-1.92062643858867</v>
      </c>
      <c r="J1163">
        <v>286</v>
      </c>
      <c r="K1163">
        <v>350</v>
      </c>
      <c r="L1163">
        <v>142</v>
      </c>
      <c r="M1163">
        <v>38</v>
      </c>
      <c r="N1163">
        <v>0.16493011464295401</v>
      </c>
      <c r="O1163">
        <v>-0.89616646589037696</v>
      </c>
      <c r="P1163">
        <v>-1.8868081051041199</v>
      </c>
      <c r="Q1163">
        <v>0.66101694915254205</v>
      </c>
      <c r="R1163">
        <v>0.338983050847457</v>
      </c>
      <c r="S1163">
        <f t="shared" si="18"/>
        <v>-5.8567137173578143E-2</v>
      </c>
    </row>
    <row r="1164" spans="1:19" x14ac:dyDescent="0.2">
      <c r="A1164" t="s">
        <v>2309</v>
      </c>
      <c r="B1164" t="s">
        <v>2310</v>
      </c>
      <c r="C1164">
        <v>142</v>
      </c>
      <c r="D1164">
        <v>135</v>
      </c>
      <c r="E1164">
        <v>131</v>
      </c>
      <c r="F1164">
        <v>19</v>
      </c>
      <c r="G1164">
        <v>5.8303656407477998E-2</v>
      </c>
      <c r="H1164">
        <v>-0.52927505850569501</v>
      </c>
      <c r="I1164">
        <v>-1.75773191639222</v>
      </c>
      <c r="J1164">
        <v>400</v>
      </c>
      <c r="K1164">
        <v>279</v>
      </c>
      <c r="L1164">
        <v>178</v>
      </c>
      <c r="M1164">
        <v>21</v>
      </c>
      <c r="N1164">
        <v>-7.9227684632643E-2</v>
      </c>
      <c r="O1164">
        <v>-0.94372876616345802</v>
      </c>
      <c r="P1164">
        <v>-2.2900663651859299</v>
      </c>
      <c r="Q1164">
        <v>0.62711864406779605</v>
      </c>
      <c r="R1164">
        <v>0.338983050847457</v>
      </c>
      <c r="S1164">
        <f t="shared" si="18"/>
        <v>-0.11945605179812334</v>
      </c>
    </row>
    <row r="1165" spans="1:19" x14ac:dyDescent="0.2">
      <c r="A1165" t="s">
        <v>2311</v>
      </c>
      <c r="B1165" t="s">
        <v>2312</v>
      </c>
      <c r="C1165">
        <v>4</v>
      </c>
      <c r="D1165">
        <v>9</v>
      </c>
      <c r="E1165">
        <v>3</v>
      </c>
      <c r="F1165">
        <v>0</v>
      </c>
      <c r="G1165">
        <v>0.43244075040689001</v>
      </c>
      <c r="H1165">
        <v>-0.61919674638670297</v>
      </c>
      <c r="I1165" t="e">
        <f>-inf</f>
        <v>#NAME?</v>
      </c>
      <c r="J1165">
        <v>31</v>
      </c>
      <c r="K1165">
        <v>18</v>
      </c>
      <c r="L1165">
        <v>6</v>
      </c>
      <c r="M1165">
        <v>6</v>
      </c>
      <c r="N1165">
        <v>-0.158861085309244</v>
      </c>
      <c r="O1165">
        <v>-1.30529922059501</v>
      </c>
      <c r="P1165">
        <v>-1.7234361120425199</v>
      </c>
      <c r="Q1165">
        <v>0.61016949152542299</v>
      </c>
      <c r="R1165">
        <v>0.322033898305084</v>
      </c>
      <c r="S1165" t="e">
        <f t="shared" si="18"/>
        <v>#NAME?</v>
      </c>
    </row>
    <row r="1166" spans="1:19" x14ac:dyDescent="0.2">
      <c r="A1166" t="s">
        <v>2313</v>
      </c>
      <c r="B1166" t="s">
        <v>2314</v>
      </c>
      <c r="C1166">
        <v>472</v>
      </c>
      <c r="D1166">
        <v>531</v>
      </c>
      <c r="E1166">
        <v>374</v>
      </c>
      <c r="F1166">
        <v>97</v>
      </c>
      <c r="G1166">
        <v>0.131410754742909</v>
      </c>
      <c r="H1166">
        <v>-0.595328406212011</v>
      </c>
      <c r="I1166">
        <v>-1.5713674373298401</v>
      </c>
      <c r="J1166">
        <v>786</v>
      </c>
      <c r="K1166">
        <v>1090</v>
      </c>
      <c r="L1166">
        <v>554</v>
      </c>
      <c r="M1166">
        <v>85</v>
      </c>
      <c r="N1166">
        <v>0.21923205532293699</v>
      </c>
      <c r="O1166">
        <v>-0.74400155845536797</v>
      </c>
      <c r="P1166">
        <v>-1.9762292889169999</v>
      </c>
      <c r="Q1166">
        <v>0.677966101694915</v>
      </c>
      <c r="R1166">
        <v>0.305084745762711</v>
      </c>
      <c r="S1166">
        <f t="shared" si="18"/>
        <v>1.8234661045607715E-2</v>
      </c>
    </row>
    <row r="1167" spans="1:19" x14ac:dyDescent="0.2">
      <c r="A1167" t="s">
        <v>2315</v>
      </c>
      <c r="B1167" t="s">
        <v>2316</v>
      </c>
      <c r="C1167">
        <v>110</v>
      </c>
      <c r="D1167">
        <v>128</v>
      </c>
      <c r="E1167">
        <v>101</v>
      </c>
      <c r="F1167">
        <v>14</v>
      </c>
      <c r="G1167">
        <v>0.146075516785171</v>
      </c>
      <c r="H1167">
        <v>-0.53132932115398601</v>
      </c>
      <c r="I1167">
        <v>-1.77946182244198</v>
      </c>
      <c r="J1167">
        <v>201</v>
      </c>
      <c r="K1167">
        <v>151</v>
      </c>
      <c r="L1167">
        <v>68</v>
      </c>
      <c r="M1167">
        <v>17</v>
      </c>
      <c r="N1167">
        <v>-4.6991006705597603E-2</v>
      </c>
      <c r="O1167">
        <v>-1.0627759218586399</v>
      </c>
      <c r="P1167">
        <v>-2.0829728046341001</v>
      </c>
      <c r="Q1167">
        <v>0.677966101694915</v>
      </c>
      <c r="R1167">
        <v>0.338983050847457</v>
      </c>
      <c r="S1167">
        <f t="shared" si="18"/>
        <v>-7.0328453902191043E-2</v>
      </c>
    </row>
    <row r="1168" spans="1:19" x14ac:dyDescent="0.2">
      <c r="A1168" t="s">
        <v>2317</v>
      </c>
      <c r="B1168" t="s">
        <v>2318</v>
      </c>
      <c r="C1168">
        <v>321</v>
      </c>
      <c r="D1168">
        <v>301</v>
      </c>
      <c r="E1168">
        <v>178</v>
      </c>
      <c r="F1168">
        <v>18</v>
      </c>
      <c r="G1168">
        <v>5.2319695484499801E-2</v>
      </c>
      <c r="H1168">
        <v>-0.750343039874381</v>
      </c>
      <c r="I1168">
        <v>-2.1354297002635598</v>
      </c>
      <c r="J1168">
        <v>473</v>
      </c>
      <c r="K1168">
        <v>484</v>
      </c>
      <c r="L1168">
        <v>295</v>
      </c>
      <c r="M1168">
        <v>44</v>
      </c>
      <c r="N1168">
        <v>8.7212324328322599E-2</v>
      </c>
      <c r="O1168">
        <v>-0.79712790190403804</v>
      </c>
      <c r="P1168">
        <v>-2.0416341328435101</v>
      </c>
      <c r="Q1168">
        <v>0.55932203389830504</v>
      </c>
      <c r="R1168">
        <v>0.27118644067796599</v>
      </c>
      <c r="S1168">
        <f t="shared" si="18"/>
        <v>-0.1619262668826274</v>
      </c>
    </row>
    <row r="1169" spans="1:19" x14ac:dyDescent="0.2">
      <c r="A1169" t="s">
        <v>2319</v>
      </c>
      <c r="B1169" t="s">
        <v>2320</v>
      </c>
      <c r="C1169">
        <v>234</v>
      </c>
      <c r="D1169">
        <v>239</v>
      </c>
      <c r="E1169">
        <v>207</v>
      </c>
      <c r="F1169">
        <v>39</v>
      </c>
      <c r="G1169">
        <v>8.9440275833523195E-2</v>
      </c>
      <c r="H1169">
        <v>-0.54750352173162797</v>
      </c>
      <c r="I1169">
        <v>-1.66234842334564</v>
      </c>
      <c r="J1169">
        <v>358</v>
      </c>
      <c r="K1169">
        <v>426</v>
      </c>
      <c r="L1169">
        <v>292</v>
      </c>
      <c r="M1169">
        <v>51</v>
      </c>
      <c r="N1169">
        <v>0.15275467588056599</v>
      </c>
      <c r="O1169">
        <v>-0.68058895233984595</v>
      </c>
      <c r="P1169">
        <v>-1.8565385191378301</v>
      </c>
      <c r="Q1169">
        <v>0.677966101694915</v>
      </c>
      <c r="R1169">
        <v>0.28813559322033899</v>
      </c>
      <c r="S1169">
        <f t="shared" si="18"/>
        <v>2.4012578170785573E-2</v>
      </c>
    </row>
    <row r="1170" spans="1:19" x14ac:dyDescent="0.2">
      <c r="A1170" t="s">
        <v>2321</v>
      </c>
      <c r="B1170" t="s">
        <v>2322</v>
      </c>
      <c r="C1170">
        <v>189</v>
      </c>
      <c r="D1170">
        <v>275</v>
      </c>
      <c r="E1170">
        <v>180</v>
      </c>
      <c r="F1170">
        <v>16</v>
      </c>
      <c r="G1170">
        <v>0.24312912195254599</v>
      </c>
      <c r="H1170">
        <v>-0.515447308848341</v>
      </c>
      <c r="I1170">
        <v>-1.9565389944793099</v>
      </c>
      <c r="J1170">
        <v>421</v>
      </c>
      <c r="K1170">
        <v>399</v>
      </c>
      <c r="L1170">
        <v>352</v>
      </c>
      <c r="M1170">
        <v>78</v>
      </c>
      <c r="N1170">
        <v>5.3918903272801598E-2</v>
      </c>
      <c r="O1170">
        <v>-0.66982820950192701</v>
      </c>
      <c r="P1170">
        <v>-1.7424131617370799</v>
      </c>
      <c r="Q1170">
        <v>0.54237288135593198</v>
      </c>
      <c r="R1170">
        <v>0.27118644067796599</v>
      </c>
      <c r="S1170">
        <f t="shared" si="18"/>
        <v>-3.0300435517496609E-2</v>
      </c>
    </row>
    <row r="1171" spans="1:19" x14ac:dyDescent="0.2">
      <c r="A1171" t="s">
        <v>2323</v>
      </c>
      <c r="B1171" t="s">
        <v>2324</v>
      </c>
      <c r="C1171">
        <v>92</v>
      </c>
      <c r="D1171">
        <v>108</v>
      </c>
      <c r="E1171">
        <v>141</v>
      </c>
      <c r="F1171">
        <v>12</v>
      </c>
      <c r="G1171">
        <v>0.149894160436922</v>
      </c>
      <c r="H1171">
        <v>-0.30882672446857901</v>
      </c>
      <c r="I1171">
        <v>-1.76880375425992</v>
      </c>
      <c r="J1171">
        <v>193</v>
      </c>
      <c r="K1171">
        <v>225</v>
      </c>
      <c r="L1171">
        <v>131</v>
      </c>
      <c r="M1171">
        <v>32</v>
      </c>
      <c r="N1171">
        <v>0.14385331252531</v>
      </c>
      <c r="O1171">
        <v>-0.760374790496399</v>
      </c>
      <c r="P1171">
        <v>-1.7906329992797601</v>
      </c>
      <c r="Q1171">
        <v>0.62711864406779605</v>
      </c>
      <c r="R1171">
        <v>0.305084745762711</v>
      </c>
      <c r="S1171">
        <f t="shared" si="18"/>
        <v>1.0941275674556885E-2</v>
      </c>
    </row>
    <row r="1172" spans="1:19" x14ac:dyDescent="0.2">
      <c r="A1172" t="s">
        <v>2325</v>
      </c>
      <c r="B1172" t="s">
        <v>2326</v>
      </c>
      <c r="C1172">
        <v>249</v>
      </c>
      <c r="D1172">
        <v>324</v>
      </c>
      <c r="E1172">
        <v>282</v>
      </c>
      <c r="F1172">
        <v>19</v>
      </c>
      <c r="G1172">
        <v>0.19460389540640399</v>
      </c>
      <c r="H1172">
        <v>-0.44020824855477803</v>
      </c>
      <c r="I1172">
        <v>-2.0016429191049001</v>
      </c>
      <c r="J1172">
        <v>505</v>
      </c>
      <c r="K1172">
        <v>605</v>
      </c>
      <c r="L1172">
        <v>254</v>
      </c>
      <c r="M1172">
        <v>74</v>
      </c>
      <c r="N1172">
        <v>0.15569209995552899</v>
      </c>
      <c r="O1172">
        <v>-0.890546438643113</v>
      </c>
      <c r="P1172">
        <v>-1.84428532697957</v>
      </c>
      <c r="Q1172">
        <v>0.59322033898305004</v>
      </c>
      <c r="R1172">
        <v>0.305084745762711</v>
      </c>
      <c r="S1172">
        <f t="shared" si="18"/>
        <v>-7.0556798347050087E-2</v>
      </c>
    </row>
    <row r="1173" spans="1:19" x14ac:dyDescent="0.2">
      <c r="A1173" t="s">
        <v>2327</v>
      </c>
      <c r="B1173" t="s">
        <v>2328</v>
      </c>
      <c r="C1173">
        <v>187</v>
      </c>
      <c r="D1173">
        <v>154</v>
      </c>
      <c r="E1173">
        <v>165</v>
      </c>
      <c r="F1173">
        <v>17</v>
      </c>
      <c r="G1173">
        <v>-4.0626534045074903E-3</v>
      </c>
      <c r="H1173">
        <v>-0.54861567210099604</v>
      </c>
      <c r="I1173">
        <v>-1.92558985812022</v>
      </c>
      <c r="J1173">
        <v>311</v>
      </c>
      <c r="K1173">
        <v>403</v>
      </c>
      <c r="L1173">
        <v>184</v>
      </c>
      <c r="M1173">
        <v>44</v>
      </c>
      <c r="N1173">
        <v>0.18977276053599301</v>
      </c>
      <c r="O1173">
        <v>-0.82003134316169102</v>
      </c>
      <c r="P1173">
        <v>-1.8595333811325401</v>
      </c>
      <c r="Q1173">
        <v>0.52542372881355903</v>
      </c>
      <c r="R1173">
        <v>0.28813559322033899</v>
      </c>
      <c r="S1173">
        <f t="shared" si="18"/>
        <v>-5.2702962201899781E-2</v>
      </c>
    </row>
    <row r="1174" spans="1:19" x14ac:dyDescent="0.2">
      <c r="A1174" t="s">
        <v>2329</v>
      </c>
      <c r="B1174" t="s">
        <v>2330</v>
      </c>
      <c r="C1174">
        <v>81</v>
      </c>
      <c r="D1174">
        <v>42</v>
      </c>
      <c r="E1174">
        <v>66</v>
      </c>
      <c r="F1174">
        <v>11</v>
      </c>
      <c r="G1174">
        <v>-0.20497749618521999</v>
      </c>
      <c r="H1174">
        <v>-0.58319909311518403</v>
      </c>
      <c r="I1174">
        <v>-1.7512895066824199</v>
      </c>
      <c r="J1174">
        <v>151</v>
      </c>
      <c r="K1174">
        <v>153</v>
      </c>
      <c r="L1174">
        <v>101</v>
      </c>
      <c r="M1174">
        <v>22</v>
      </c>
      <c r="N1174">
        <v>8.2942586946151101E-2</v>
      </c>
      <c r="O1174">
        <v>-0.76674435065491697</v>
      </c>
      <c r="P1174">
        <v>-1.84677993506285</v>
      </c>
      <c r="Q1174">
        <v>0.45762711864406702</v>
      </c>
      <c r="R1174">
        <v>0.27118644067796599</v>
      </c>
      <c r="S1174">
        <f t="shared" si="18"/>
        <v>9.7370661875719605E-4</v>
      </c>
    </row>
    <row r="1175" spans="1:19" x14ac:dyDescent="0.2">
      <c r="A1175" t="s">
        <v>2331</v>
      </c>
      <c r="B1175" t="s">
        <v>2332</v>
      </c>
      <c r="C1175">
        <v>179</v>
      </c>
      <c r="D1175">
        <v>327</v>
      </c>
      <c r="E1175">
        <v>196</v>
      </c>
      <c r="F1175">
        <v>27</v>
      </c>
      <c r="G1175">
        <v>0.34195295397592101</v>
      </c>
      <c r="H1175">
        <v>-0.45485496940182002</v>
      </c>
      <c r="I1175">
        <v>-1.7056864397828999</v>
      </c>
      <c r="J1175">
        <v>393</v>
      </c>
      <c r="K1175">
        <v>458</v>
      </c>
      <c r="L1175">
        <v>255</v>
      </c>
      <c r="M1175">
        <v>37</v>
      </c>
      <c r="N1175">
        <v>0.14370103105016399</v>
      </c>
      <c r="O1175">
        <v>-0.77994114708586104</v>
      </c>
      <c r="P1175">
        <v>-2.0364164949003198</v>
      </c>
      <c r="Q1175">
        <v>0.50847457627118597</v>
      </c>
      <c r="R1175">
        <v>0.28813559322033899</v>
      </c>
      <c r="S1175">
        <f t="shared" si="18"/>
        <v>-3.6599805294284332E-2</v>
      </c>
    </row>
    <row r="1176" spans="1:19" x14ac:dyDescent="0.2">
      <c r="A1176" t="s">
        <v>2333</v>
      </c>
      <c r="B1176" t="s">
        <v>2334</v>
      </c>
      <c r="C1176">
        <v>250</v>
      </c>
      <c r="D1176">
        <v>314</v>
      </c>
      <c r="E1176">
        <v>125</v>
      </c>
      <c r="F1176">
        <v>29</v>
      </c>
      <c r="G1176">
        <v>0.179247871696705</v>
      </c>
      <c r="H1176">
        <v>-0.79528800544238398</v>
      </c>
      <c r="I1176">
        <v>-1.81973918373508</v>
      </c>
      <c r="J1176">
        <v>559</v>
      </c>
      <c r="K1176">
        <v>672</v>
      </c>
      <c r="L1176">
        <v>418</v>
      </c>
      <c r="M1176">
        <v>65</v>
      </c>
      <c r="N1176">
        <v>0.157185568589123</v>
      </c>
      <c r="O1176">
        <v>-0.71832430325577801</v>
      </c>
      <c r="P1176">
        <v>-1.9447241198354599</v>
      </c>
      <c r="Q1176">
        <v>0.50847457627118597</v>
      </c>
      <c r="R1176">
        <v>0.25423728813559299</v>
      </c>
      <c r="S1176">
        <f t="shared" si="18"/>
        <v>-4.4964513433986969E-2</v>
      </c>
    </row>
    <row r="1177" spans="1:19" x14ac:dyDescent="0.2">
      <c r="A1177" t="s">
        <v>2335</v>
      </c>
      <c r="B1177" t="s">
        <v>2336</v>
      </c>
      <c r="C1177">
        <v>102</v>
      </c>
      <c r="D1177">
        <v>74</v>
      </c>
      <c r="E1177">
        <v>68</v>
      </c>
      <c r="F1177">
        <v>14</v>
      </c>
      <c r="G1177">
        <v>-5.9110219735412799E-2</v>
      </c>
      <c r="H1177">
        <v>-0.67034926883408397</v>
      </c>
      <c r="I1177">
        <v>-1.74666930904567</v>
      </c>
      <c r="J1177">
        <v>148</v>
      </c>
      <c r="K1177">
        <v>178</v>
      </c>
      <c r="L1177">
        <v>115</v>
      </c>
      <c r="M1177">
        <v>14</v>
      </c>
      <c r="N1177">
        <v>0.15738639033565799</v>
      </c>
      <c r="O1177">
        <v>-0.70165265218573603</v>
      </c>
      <c r="P1177">
        <v>-2.0343593483086102</v>
      </c>
      <c r="Q1177">
        <v>0.47457627118644002</v>
      </c>
      <c r="R1177">
        <v>0.27118644067796599</v>
      </c>
      <c r="S1177">
        <f t="shared" si="18"/>
        <v>-4.7868331971354351E-2</v>
      </c>
    </row>
    <row r="1178" spans="1:19" x14ac:dyDescent="0.2">
      <c r="A1178" t="s">
        <v>2337</v>
      </c>
      <c r="B1178" t="s">
        <v>2338</v>
      </c>
      <c r="C1178">
        <v>111</v>
      </c>
      <c r="D1178">
        <v>83</v>
      </c>
      <c r="E1178">
        <v>72</v>
      </c>
      <c r="F1178">
        <v>7</v>
      </c>
      <c r="G1178">
        <v>-4.5986654115055002E-2</v>
      </c>
      <c r="H1178">
        <v>-0.68224849213379202</v>
      </c>
      <c r="I1178">
        <v>-2.0844221117343902</v>
      </c>
      <c r="J1178">
        <v>406</v>
      </c>
      <c r="K1178">
        <v>449</v>
      </c>
      <c r="L1178">
        <v>241</v>
      </c>
      <c r="M1178">
        <v>59</v>
      </c>
      <c r="N1178">
        <v>0.12094841084785</v>
      </c>
      <c r="O1178">
        <v>-0.81859776814671603</v>
      </c>
      <c r="P1178">
        <v>-1.84789969052694</v>
      </c>
      <c r="Q1178">
        <v>0.55932203389830504</v>
      </c>
      <c r="R1178">
        <v>0.25423728813559299</v>
      </c>
      <c r="S1178">
        <f t="shared" si="18"/>
        <v>-9.5395727719586806E-2</v>
      </c>
    </row>
    <row r="1179" spans="1:19" x14ac:dyDescent="0.2">
      <c r="A1179" t="s">
        <v>2339</v>
      </c>
      <c r="B1179" t="s">
        <v>2340</v>
      </c>
      <c r="C1179">
        <v>57</v>
      </c>
      <c r="D1179">
        <v>16</v>
      </c>
      <c r="E1179">
        <v>45</v>
      </c>
      <c r="F1179">
        <v>11</v>
      </c>
      <c r="G1179">
        <v>-0.47149664072103797</v>
      </c>
      <c r="H1179">
        <v>-0.59692035167555102</v>
      </c>
      <c r="I1179">
        <v>-1.5986793434762601</v>
      </c>
      <c r="J1179">
        <v>99</v>
      </c>
      <c r="K1179">
        <v>148</v>
      </c>
      <c r="L1179">
        <v>134</v>
      </c>
      <c r="M1179">
        <v>34</v>
      </c>
      <c r="N1179">
        <v>0.25185462421912902</v>
      </c>
      <c r="O1179">
        <v>-0.46061917337713199</v>
      </c>
      <c r="P1179">
        <v>-1.4743819461471801</v>
      </c>
      <c r="Q1179">
        <v>0.49152542372881303</v>
      </c>
      <c r="R1179">
        <v>0.23728813559322001</v>
      </c>
      <c r="S1179">
        <f t="shared" si="18"/>
        <v>0.14459432153314938</v>
      </c>
    </row>
    <row r="1180" spans="1:19" x14ac:dyDescent="0.2">
      <c r="A1180" t="s">
        <v>2341</v>
      </c>
      <c r="B1180" t="s">
        <v>2342</v>
      </c>
      <c r="C1180">
        <v>289</v>
      </c>
      <c r="D1180">
        <v>242</v>
      </c>
      <c r="E1180">
        <v>166</v>
      </c>
      <c r="F1180">
        <v>19</v>
      </c>
      <c r="G1180">
        <v>3.1757555194119099E-3</v>
      </c>
      <c r="H1180">
        <v>-0.73504776449489595</v>
      </c>
      <c r="I1180">
        <v>-2.0663414147657102</v>
      </c>
      <c r="J1180">
        <v>656</v>
      </c>
      <c r="K1180">
        <v>544</v>
      </c>
      <c r="L1180">
        <v>362</v>
      </c>
      <c r="M1180">
        <v>68</v>
      </c>
      <c r="N1180">
        <v>-4.07683625575859E-3</v>
      </c>
      <c r="O1180">
        <v>-0.85028404598688401</v>
      </c>
      <c r="P1180">
        <v>-1.9946205952613101</v>
      </c>
      <c r="Q1180">
        <v>0.59322033898305004</v>
      </c>
      <c r="R1180">
        <v>0.20338983050847401</v>
      </c>
      <c r="S1180">
        <f t="shared" si="18"/>
        <v>-0.12942699838134081</v>
      </c>
    </row>
    <row r="1181" spans="1:19" x14ac:dyDescent="0.2">
      <c r="A1181" t="s">
        <v>2343</v>
      </c>
      <c r="B1181" t="s">
        <v>2344</v>
      </c>
      <c r="C1181">
        <v>1</v>
      </c>
      <c r="D1181">
        <v>0</v>
      </c>
      <c r="E1181">
        <v>0</v>
      </c>
      <c r="F1181">
        <v>0</v>
      </c>
      <c r="G1181" t="e">
        <f>-inf</f>
        <v>#NAME?</v>
      </c>
      <c r="H1181" t="e">
        <f>-inf</f>
        <v>#NAME?</v>
      </c>
      <c r="I1181" t="e">
        <f>-inf</f>
        <v>#NAME?</v>
      </c>
      <c r="J1181">
        <v>11</v>
      </c>
      <c r="K1181">
        <v>2</v>
      </c>
      <c r="L1181">
        <v>2</v>
      </c>
      <c r="M1181">
        <v>0</v>
      </c>
      <c r="N1181">
        <v>-0.66313458607252196</v>
      </c>
      <c r="O1181">
        <v>-1.33245146663863</v>
      </c>
      <c r="P1181" t="e">
        <f>-inf</f>
        <v>#NAME?</v>
      </c>
      <c r="Q1181">
        <v>0.49152542372881303</v>
      </c>
      <c r="R1181">
        <v>0.25423728813559299</v>
      </c>
      <c r="S1181" t="e">
        <f t="shared" si="18"/>
        <v>#NAME?</v>
      </c>
    </row>
    <row r="1182" spans="1:19" x14ac:dyDescent="0.2">
      <c r="A1182" t="s">
        <v>2345</v>
      </c>
      <c r="B1182" t="s">
        <v>2346</v>
      </c>
      <c r="C1182">
        <v>186</v>
      </c>
      <c r="D1182">
        <v>276</v>
      </c>
      <c r="E1182">
        <v>201</v>
      </c>
      <c r="F1182">
        <v>14</v>
      </c>
      <c r="G1182">
        <v>0.25165437014282899</v>
      </c>
      <c r="H1182">
        <v>-0.46057489657583101</v>
      </c>
      <c r="I1182">
        <v>-2.0075820815016701</v>
      </c>
      <c r="J1182">
        <v>492</v>
      </c>
      <c r="K1182">
        <v>604</v>
      </c>
      <c r="L1182">
        <v>254</v>
      </c>
      <c r="M1182">
        <v>53</v>
      </c>
      <c r="N1182">
        <v>0.166299939275493</v>
      </c>
      <c r="O1182">
        <v>-0.87922016329181196</v>
      </c>
      <c r="P1182">
        <v>-1.9779149017584601</v>
      </c>
      <c r="Q1182">
        <v>0.47457627118644002</v>
      </c>
      <c r="R1182">
        <v>0.305084745762711</v>
      </c>
      <c r="S1182">
        <f t="shared" si="18"/>
        <v>-0.10801328128483753</v>
      </c>
    </row>
    <row r="1183" spans="1:19" x14ac:dyDescent="0.2">
      <c r="A1183" t="s">
        <v>2347</v>
      </c>
      <c r="B1183" t="s">
        <v>2348</v>
      </c>
      <c r="C1183">
        <v>102</v>
      </c>
      <c r="D1183">
        <v>147</v>
      </c>
      <c r="E1183">
        <v>81</v>
      </c>
      <c r="F1183">
        <v>15</v>
      </c>
      <c r="G1183">
        <v>0.23897539528178599</v>
      </c>
      <c r="H1183">
        <v>-0.59437316266167095</v>
      </c>
      <c r="I1183">
        <v>-1.7167060856682299</v>
      </c>
      <c r="J1183">
        <v>260</v>
      </c>
      <c r="K1183">
        <v>349</v>
      </c>
      <c r="L1183">
        <v>147</v>
      </c>
      <c r="M1183">
        <v>21</v>
      </c>
      <c r="N1183">
        <v>0.205080182410083</v>
      </c>
      <c r="O1183">
        <v>-0.83974479036703198</v>
      </c>
      <c r="P1183">
        <v>-2.10297972182879</v>
      </c>
      <c r="Q1183">
        <v>0.50847457627118597</v>
      </c>
      <c r="R1183">
        <v>0.322033898305084</v>
      </c>
      <c r="S1183">
        <f t="shared" si="18"/>
        <v>-5.7582263591394928E-2</v>
      </c>
    </row>
    <row r="1184" spans="1:19" x14ac:dyDescent="0.2">
      <c r="A1184" t="s">
        <v>2349</v>
      </c>
      <c r="B1184" t="s">
        <v>2350</v>
      </c>
      <c r="C1184">
        <v>55</v>
      </c>
      <c r="D1184">
        <v>102</v>
      </c>
      <c r="E1184">
        <v>30</v>
      </c>
      <c r="F1184">
        <v>2</v>
      </c>
      <c r="G1184">
        <v>0.348495714563202</v>
      </c>
      <c r="H1184">
        <v>-0.75749944455298501</v>
      </c>
      <c r="I1184">
        <v>-2.3235298667922599</v>
      </c>
      <c r="J1184">
        <v>259</v>
      </c>
      <c r="K1184">
        <v>334</v>
      </c>
      <c r="L1184">
        <v>138</v>
      </c>
      <c r="M1184">
        <v>19</v>
      </c>
      <c r="N1184">
        <v>0.187674806152034</v>
      </c>
      <c r="O1184">
        <v>-0.865509454824405</v>
      </c>
      <c r="P1184">
        <v>-2.1447718317203099</v>
      </c>
      <c r="Q1184">
        <v>0.50847457627118597</v>
      </c>
      <c r="R1184">
        <v>0.27118644067796599</v>
      </c>
      <c r="S1184">
        <f t="shared" si="18"/>
        <v>-0.24375888374355295</v>
      </c>
    </row>
    <row r="1185" spans="1:19" x14ac:dyDescent="0.2">
      <c r="A1185" t="s">
        <v>2351</v>
      </c>
      <c r="B1185" t="s">
        <v>2352</v>
      </c>
      <c r="C1185">
        <v>97</v>
      </c>
      <c r="D1185">
        <v>150</v>
      </c>
      <c r="E1185">
        <v>121</v>
      </c>
      <c r="F1185">
        <v>52</v>
      </c>
      <c r="G1185">
        <v>0.26957775708496401</v>
      </c>
      <c r="H1185">
        <v>-0.39824437372819799</v>
      </c>
      <c r="I1185">
        <v>-1.1549655635934399</v>
      </c>
      <c r="J1185">
        <v>281</v>
      </c>
      <c r="K1185">
        <v>354</v>
      </c>
      <c r="L1185">
        <v>171</v>
      </c>
      <c r="M1185">
        <v>127</v>
      </c>
      <c r="N1185">
        <v>0.17752504554242901</v>
      </c>
      <c r="O1185">
        <v>-0.80779898665731598</v>
      </c>
      <c r="P1185">
        <v>-1.3551282675410099</v>
      </c>
      <c r="Q1185">
        <v>0.49152542372881303</v>
      </c>
      <c r="R1185">
        <v>0.305084745762711</v>
      </c>
      <c r="S1185">
        <f t="shared" si="18"/>
        <v>0.30445242610443346</v>
      </c>
    </row>
    <row r="1186" spans="1:19" x14ac:dyDescent="0.2">
      <c r="A1186" t="s">
        <v>2353</v>
      </c>
      <c r="B1186" t="s">
        <v>2354</v>
      </c>
      <c r="C1186">
        <v>38</v>
      </c>
      <c r="D1186">
        <v>31</v>
      </c>
      <c r="E1186">
        <v>53</v>
      </c>
      <c r="F1186">
        <v>4</v>
      </c>
      <c r="G1186">
        <v>-8.16367048700899E-3</v>
      </c>
      <c r="H1186">
        <v>-0.34976573679442402</v>
      </c>
      <c r="I1186">
        <v>-1.86192077825084</v>
      </c>
      <c r="J1186">
        <v>181</v>
      </c>
      <c r="K1186">
        <v>266</v>
      </c>
      <c r="L1186">
        <v>166</v>
      </c>
      <c r="M1186">
        <v>43</v>
      </c>
      <c r="N1186">
        <v>0.244431165183604</v>
      </c>
      <c r="O1186">
        <v>-0.62965926397351901</v>
      </c>
      <c r="P1186">
        <v>-1.6344357878814899</v>
      </c>
      <c r="Q1186">
        <v>0.50847457627118597</v>
      </c>
      <c r="R1186">
        <v>0.338983050847457</v>
      </c>
      <c r="S1186">
        <f t="shared" si="18"/>
        <v>2.586807129158511E-2</v>
      </c>
    </row>
    <row r="1187" spans="1:19" x14ac:dyDescent="0.2">
      <c r="A1187" t="s">
        <v>2355</v>
      </c>
      <c r="B1187" t="s">
        <v>2356</v>
      </c>
      <c r="C1187">
        <v>73</v>
      </c>
      <c r="D1187">
        <v>72</v>
      </c>
      <c r="E1187">
        <v>73</v>
      </c>
      <c r="F1187">
        <v>13</v>
      </c>
      <c r="G1187">
        <v>7.4267868606341006E-2</v>
      </c>
      <c r="H1187">
        <v>-0.49425800977840301</v>
      </c>
      <c r="I1187">
        <v>-1.63357668077561</v>
      </c>
      <c r="J1187">
        <v>167</v>
      </c>
      <c r="K1187">
        <v>243</v>
      </c>
      <c r="L1187">
        <v>159</v>
      </c>
      <c r="M1187">
        <v>30</v>
      </c>
      <c r="N1187">
        <v>0.24011790587244999</v>
      </c>
      <c r="O1187">
        <v>-0.613408123971522</v>
      </c>
      <c r="P1187">
        <v>-1.75582088501981</v>
      </c>
      <c r="Q1187">
        <v>0.47457627118644002</v>
      </c>
      <c r="R1187">
        <v>0.338983050847457</v>
      </c>
      <c r="S1187">
        <f t="shared" si="18"/>
        <v>5.9250192372046678E-2</v>
      </c>
    </row>
    <row r="1188" spans="1:19" x14ac:dyDescent="0.2">
      <c r="A1188" t="s">
        <v>2357</v>
      </c>
      <c r="B1188" t="s">
        <v>2358</v>
      </c>
      <c r="C1188">
        <v>1</v>
      </c>
      <c r="D1188">
        <v>0</v>
      </c>
      <c r="E1188">
        <v>0</v>
      </c>
      <c r="F1188">
        <v>0</v>
      </c>
      <c r="G1188" t="e">
        <f>-inf</f>
        <v>#NAME?</v>
      </c>
      <c r="H1188" t="e">
        <f>-inf</f>
        <v>#NAME?</v>
      </c>
      <c r="I1188" t="e">
        <f>-inf</f>
        <v>#NAME?</v>
      </c>
      <c r="J1188">
        <v>123</v>
      </c>
      <c r="K1188">
        <v>179</v>
      </c>
      <c r="L1188">
        <v>103</v>
      </c>
      <c r="M1188">
        <v>18</v>
      </c>
      <c r="N1188">
        <v>0.24017602296221699</v>
      </c>
      <c r="O1188">
        <v>-0.66915666387861605</v>
      </c>
      <c r="P1188">
        <v>-1.84485827492798</v>
      </c>
      <c r="Q1188">
        <v>0.52542372881355903</v>
      </c>
      <c r="R1188">
        <v>0.338983050847457</v>
      </c>
      <c r="S1188" t="e">
        <f t="shared" si="18"/>
        <v>#NAME?</v>
      </c>
    </row>
    <row r="1189" spans="1:19" x14ac:dyDescent="0.2">
      <c r="A1189" t="s">
        <v>2359</v>
      </c>
      <c r="B1189" t="s">
        <v>2360</v>
      </c>
      <c r="C1189">
        <v>246</v>
      </c>
      <c r="D1189">
        <v>344</v>
      </c>
      <c r="E1189">
        <v>173</v>
      </c>
      <c r="F1189">
        <v>27</v>
      </c>
      <c r="G1189">
        <v>0.22588156776367899</v>
      </c>
      <c r="H1189">
        <v>-0.647147013752987</v>
      </c>
      <c r="I1189">
        <v>-1.8437685159063899</v>
      </c>
      <c r="J1189">
        <v>455</v>
      </c>
      <c r="K1189">
        <v>638</v>
      </c>
      <c r="L1189">
        <v>300</v>
      </c>
      <c r="M1189">
        <v>98</v>
      </c>
      <c r="N1189">
        <v>0.22403738548577101</v>
      </c>
      <c r="O1189">
        <v>-0.77297891908184002</v>
      </c>
      <c r="P1189">
        <v>-1.67701098955651</v>
      </c>
      <c r="Q1189">
        <v>0.49152542372881303</v>
      </c>
      <c r="R1189">
        <v>0.25423728813559299</v>
      </c>
      <c r="S1189">
        <f t="shared" si="18"/>
        <v>1.9714712149433905E-2</v>
      </c>
    </row>
    <row r="1190" spans="1:19" x14ac:dyDescent="0.2">
      <c r="A1190" t="s">
        <v>2361</v>
      </c>
      <c r="B1190" t="s">
        <v>2362</v>
      </c>
      <c r="C1190">
        <v>235</v>
      </c>
      <c r="D1190">
        <v>212</v>
      </c>
      <c r="E1190">
        <v>136</v>
      </c>
      <c r="F1190">
        <v>31</v>
      </c>
      <c r="G1190">
        <v>3.5526230952543501E-2</v>
      </c>
      <c r="H1190">
        <v>-0.73178696367992202</v>
      </c>
      <c r="I1190">
        <v>-1.76390334139946</v>
      </c>
      <c r="J1190">
        <v>420</v>
      </c>
      <c r="K1190">
        <v>362</v>
      </c>
      <c r="L1190">
        <v>336</v>
      </c>
      <c r="M1190">
        <v>84</v>
      </c>
      <c r="N1190">
        <v>1.2687383556987E-2</v>
      </c>
      <c r="O1190">
        <v>-0.68899879015244603</v>
      </c>
      <c r="P1190">
        <v>-1.7091956729279101</v>
      </c>
      <c r="Q1190">
        <v>0.50847457627118597</v>
      </c>
      <c r="R1190">
        <v>0.25423728813559299</v>
      </c>
      <c r="S1190">
        <f t="shared" si="18"/>
        <v>3.4137627129938841E-2</v>
      </c>
    </row>
    <row r="1191" spans="1:19" x14ac:dyDescent="0.2">
      <c r="A1191" t="s">
        <v>2363</v>
      </c>
      <c r="B1191" t="s">
        <v>2364</v>
      </c>
      <c r="C1191">
        <v>110</v>
      </c>
      <c r="D1191">
        <v>245</v>
      </c>
      <c r="E1191">
        <v>157</v>
      </c>
      <c r="F1191">
        <v>25</v>
      </c>
      <c r="G1191">
        <v>0.42803163150183499</v>
      </c>
      <c r="H1191">
        <v>-0.33975104252739402</v>
      </c>
      <c r="I1191">
        <v>-1.5276498494481801</v>
      </c>
      <c r="J1191">
        <v>297</v>
      </c>
      <c r="K1191">
        <v>382</v>
      </c>
      <c r="L1191">
        <v>249</v>
      </c>
      <c r="M1191">
        <v>41</v>
      </c>
      <c r="N1191">
        <v>0.186535017016218</v>
      </c>
      <c r="O1191">
        <v>-0.66864587936586595</v>
      </c>
      <c r="P1191">
        <v>-1.8701982611893699</v>
      </c>
      <c r="Q1191">
        <v>0.52542372881355903</v>
      </c>
      <c r="R1191">
        <v>0.322033898305084</v>
      </c>
      <c r="S1191">
        <f t="shared" si="18"/>
        <v>5.9203655087581852E-2</v>
      </c>
    </row>
    <row r="1192" spans="1:19" x14ac:dyDescent="0.2">
      <c r="A1192" t="s">
        <v>2365</v>
      </c>
      <c r="B1192" t="s">
        <v>2366</v>
      </c>
      <c r="C1192">
        <v>96</v>
      </c>
      <c r="D1192">
        <v>113</v>
      </c>
      <c r="E1192">
        <v>58</v>
      </c>
      <c r="F1192">
        <v>30</v>
      </c>
      <c r="G1192">
        <v>0.151065442739379</v>
      </c>
      <c r="H1192">
        <v>-0.71310124925503404</v>
      </c>
      <c r="I1192">
        <v>-1.3893471512819</v>
      </c>
      <c r="J1192">
        <v>238</v>
      </c>
      <c r="K1192">
        <v>298</v>
      </c>
      <c r="L1192">
        <v>218</v>
      </c>
      <c r="M1192">
        <v>93</v>
      </c>
      <c r="N1192">
        <v>0.174867410441465</v>
      </c>
      <c r="O1192">
        <v>-0.63020924059629702</v>
      </c>
      <c r="P1192">
        <v>-1.4183196770944599</v>
      </c>
      <c r="Q1192">
        <v>0.45762711864406702</v>
      </c>
      <c r="R1192">
        <v>0.338983050847457</v>
      </c>
      <c r="S1192">
        <f t="shared" si="18"/>
        <v>0.21995799444240313</v>
      </c>
    </row>
    <row r="1193" spans="1:19" x14ac:dyDescent="0.2">
      <c r="A1193" t="s">
        <v>2367</v>
      </c>
      <c r="B1193" t="s">
        <v>2368</v>
      </c>
      <c r="C1193">
        <v>209</v>
      </c>
      <c r="D1193">
        <v>164</v>
      </c>
      <c r="E1193">
        <v>182</v>
      </c>
      <c r="F1193">
        <v>16</v>
      </c>
      <c r="G1193">
        <v>-2.50442057678276E-2</v>
      </c>
      <c r="H1193">
        <v>-0.55433290790438206</v>
      </c>
      <c r="I1193">
        <v>-2.0002234764171201</v>
      </c>
      <c r="J1193">
        <v>303</v>
      </c>
      <c r="K1193">
        <v>310</v>
      </c>
      <c r="L1193">
        <v>204</v>
      </c>
      <c r="M1193">
        <v>41</v>
      </c>
      <c r="N1193">
        <v>8.71471687536894E-2</v>
      </c>
      <c r="O1193">
        <v>-0.76390123822079603</v>
      </c>
      <c r="P1193">
        <v>-1.87888444037446</v>
      </c>
      <c r="Q1193">
        <v>0.44067796610169402</v>
      </c>
      <c r="R1193">
        <v>0.25423728813559299</v>
      </c>
      <c r="S1193">
        <f t="shared" si="18"/>
        <v>-7.9402151910829138E-2</v>
      </c>
    </row>
    <row r="1194" spans="1:19" x14ac:dyDescent="0.2">
      <c r="A1194" t="s">
        <v>2369</v>
      </c>
      <c r="B1194" t="s">
        <v>2370</v>
      </c>
      <c r="C1194">
        <v>27</v>
      </c>
      <c r="D1194">
        <v>28</v>
      </c>
      <c r="E1194">
        <v>14</v>
      </c>
      <c r="F1194">
        <v>0</v>
      </c>
      <c r="G1194">
        <v>9.6052499478760406E-2</v>
      </c>
      <c r="H1194">
        <v>-0.77949373825915202</v>
      </c>
      <c r="I1194" t="e">
        <f>-inf</f>
        <v>#NAME?</v>
      </c>
      <c r="J1194">
        <v>86</v>
      </c>
      <c r="K1194">
        <v>61</v>
      </c>
      <c r="L1194">
        <v>18</v>
      </c>
      <c r="M1194">
        <v>0</v>
      </c>
      <c r="N1194">
        <v>-7.1940512811078799E-2</v>
      </c>
      <c r="O1194">
        <v>-1.27131472328465</v>
      </c>
      <c r="P1194" t="e">
        <f>-inf</f>
        <v>#NAME?</v>
      </c>
      <c r="Q1194">
        <v>0.44067796610169402</v>
      </c>
      <c r="R1194">
        <v>0.305084745762711</v>
      </c>
      <c r="S1194" t="e">
        <f t="shared" si="18"/>
        <v>#NAME?</v>
      </c>
    </row>
    <row r="1195" spans="1:19" x14ac:dyDescent="0.2">
      <c r="A1195" t="s">
        <v>2371</v>
      </c>
      <c r="B1195" t="s">
        <v>2372</v>
      </c>
      <c r="C1195">
        <v>155</v>
      </c>
      <c r="D1195">
        <v>117</v>
      </c>
      <c r="E1195">
        <v>76</v>
      </c>
      <c r="F1195">
        <v>5</v>
      </c>
      <c r="G1195">
        <v>-4.1887604128601298E-2</v>
      </c>
      <c r="H1195">
        <v>-0.80377611566790297</v>
      </c>
      <c r="I1195">
        <v>-2.3755588667962702</v>
      </c>
      <c r="J1195">
        <v>236</v>
      </c>
      <c r="K1195">
        <v>235</v>
      </c>
      <c r="L1195">
        <v>117</v>
      </c>
      <c r="M1195">
        <v>15</v>
      </c>
      <c r="N1195">
        <v>7.5383962723351502E-2</v>
      </c>
      <c r="O1195">
        <v>-0.89681491836833505</v>
      </c>
      <c r="P1195">
        <v>-2.2070464125063101</v>
      </c>
      <c r="Q1195">
        <v>0.52542372881355903</v>
      </c>
      <c r="R1195">
        <v>0.27118644067796599</v>
      </c>
      <c r="S1195">
        <f t="shared" si="18"/>
        <v>-0.27542061685611086</v>
      </c>
    </row>
    <row r="1196" spans="1:19" x14ac:dyDescent="0.2">
      <c r="A1196" t="s">
        <v>2373</v>
      </c>
      <c r="B1196" t="s">
        <v>2374</v>
      </c>
      <c r="C1196">
        <v>357</v>
      </c>
      <c r="D1196">
        <v>310</v>
      </c>
      <c r="E1196">
        <v>119</v>
      </c>
      <c r="F1196">
        <v>42</v>
      </c>
      <c r="G1196">
        <v>1.8951710017607901E-2</v>
      </c>
      <c r="H1196">
        <v>-0.971379264498066</v>
      </c>
      <c r="I1196">
        <v>-1.8136160986762899</v>
      </c>
      <c r="J1196">
        <v>588</v>
      </c>
      <c r="K1196">
        <v>700</v>
      </c>
      <c r="L1196">
        <v>368</v>
      </c>
      <c r="M1196">
        <v>52</v>
      </c>
      <c r="N1196">
        <v>0.15294881735984001</v>
      </c>
      <c r="O1196">
        <v>-0.795618284547011</v>
      </c>
      <c r="P1196">
        <v>-2.06359965103323</v>
      </c>
      <c r="Q1196">
        <v>0.42372881355932202</v>
      </c>
      <c r="R1196">
        <v>0.25423728813559299</v>
      </c>
      <c r="S1196">
        <f t="shared" si="18"/>
        <v>-7.4995978771221258E-2</v>
      </c>
    </row>
    <row r="1197" spans="1:19" x14ac:dyDescent="0.2">
      <c r="A1197" t="s">
        <v>2375</v>
      </c>
      <c r="B1197" t="s">
        <v>2376</v>
      </c>
      <c r="C1197">
        <v>74</v>
      </c>
      <c r="D1197">
        <v>24</v>
      </c>
      <c r="E1197">
        <v>75</v>
      </c>
      <c r="F1197">
        <v>3</v>
      </c>
      <c r="G1197">
        <v>-0.40876224572384101</v>
      </c>
      <c r="H1197">
        <v>-0.48842846611767898</v>
      </c>
      <c r="I1197">
        <v>-2.2763076379733098</v>
      </c>
      <c r="J1197">
        <v>148</v>
      </c>
      <c r="K1197">
        <v>152</v>
      </c>
      <c r="L1197">
        <v>74</v>
      </c>
      <c r="M1197">
        <v>11</v>
      </c>
      <c r="N1197">
        <v>8.8809975971536906E-2</v>
      </c>
      <c r="O1197">
        <v>-0.89311877280837104</v>
      </c>
      <c r="P1197">
        <v>-2.1390946988286199</v>
      </c>
      <c r="Q1197">
        <v>0.42372881355932202</v>
      </c>
      <c r="R1197">
        <v>0.27118644067796599</v>
      </c>
      <c r="S1197">
        <f t="shared" si="18"/>
        <v>-0.22862223591376568</v>
      </c>
    </row>
    <row r="1198" spans="1:19" x14ac:dyDescent="0.2">
      <c r="A1198" t="s">
        <v>2377</v>
      </c>
      <c r="B1198" t="s">
        <v>2378</v>
      </c>
      <c r="C1198">
        <v>13</v>
      </c>
      <c r="D1198">
        <v>5</v>
      </c>
      <c r="E1198">
        <v>31</v>
      </c>
      <c r="F1198">
        <v>5</v>
      </c>
      <c r="G1198">
        <v>-0.334715115675289</v>
      </c>
      <c r="H1198">
        <v>-0.116839668250967</v>
      </c>
      <c r="I1198">
        <v>-1.2991705209328099</v>
      </c>
      <c r="J1198">
        <v>2</v>
      </c>
      <c r="K1198">
        <v>38</v>
      </c>
      <c r="L1198">
        <v>11</v>
      </c>
      <c r="M1198">
        <v>0</v>
      </c>
      <c r="N1198">
        <v>1.3559817043745499</v>
      </c>
      <c r="O1198">
        <v>0.14827391234985299</v>
      </c>
      <c r="P1198" t="e">
        <f>-inf</f>
        <v>#NAME?</v>
      </c>
      <c r="Q1198">
        <v>0.49152542372881303</v>
      </c>
      <c r="R1198">
        <v>0.25423728813559299</v>
      </c>
      <c r="S1198" t="e">
        <f t="shared" si="18"/>
        <v>#NAME?</v>
      </c>
    </row>
    <row r="1199" spans="1:19" x14ac:dyDescent="0.2">
      <c r="A1199" t="s">
        <v>2379</v>
      </c>
      <c r="B1199" t="s">
        <v>2380</v>
      </c>
      <c r="C1199">
        <v>0</v>
      </c>
      <c r="D1199">
        <v>0</v>
      </c>
      <c r="E1199">
        <v>0</v>
      </c>
      <c r="F1199">
        <v>0</v>
      </c>
      <c r="G1199" t="s">
        <v>373</v>
      </c>
      <c r="H1199" t="s">
        <v>373</v>
      </c>
      <c r="I1199" t="s">
        <v>373</v>
      </c>
      <c r="J1199">
        <v>60</v>
      </c>
      <c r="K1199">
        <v>109</v>
      </c>
      <c r="L1199">
        <v>35</v>
      </c>
      <c r="M1199">
        <v>6</v>
      </c>
      <c r="N1199">
        <v>0.33650335097870099</v>
      </c>
      <c r="O1199">
        <v>-0.82617198317775797</v>
      </c>
      <c r="P1199">
        <v>-2.01022566859189</v>
      </c>
      <c r="Q1199">
        <v>0.42372881355932202</v>
      </c>
      <c r="R1199">
        <v>0.25423728813559299</v>
      </c>
      <c r="S1199" t="e">
        <f t="shared" si="18"/>
        <v>#VALUE!</v>
      </c>
    </row>
    <row r="1200" spans="1:19" x14ac:dyDescent="0.2">
      <c r="A1200" t="s">
        <v>2381</v>
      </c>
      <c r="B1200" t="s">
        <v>2382</v>
      </c>
      <c r="C1200">
        <v>111</v>
      </c>
      <c r="D1200">
        <v>121</v>
      </c>
      <c r="E1200">
        <v>54</v>
      </c>
      <c r="F1200">
        <v>5</v>
      </c>
      <c r="G1200">
        <v>0.117720623825321</v>
      </c>
      <c r="H1200">
        <v>-0.80718722874209203</v>
      </c>
      <c r="I1200">
        <v>-2.2305501474126301</v>
      </c>
      <c r="J1200">
        <v>276</v>
      </c>
      <c r="K1200">
        <v>241</v>
      </c>
      <c r="L1200">
        <v>202</v>
      </c>
      <c r="M1200">
        <v>14</v>
      </c>
      <c r="N1200">
        <v>1.8336063931372399E-2</v>
      </c>
      <c r="O1200">
        <v>-0.72764648976298396</v>
      </c>
      <c r="P1200">
        <v>-2.30500671497887</v>
      </c>
      <c r="Q1200">
        <v>0.644067796610169</v>
      </c>
      <c r="R1200">
        <v>0.20338983050847401</v>
      </c>
      <c r="S1200">
        <f t="shared" si="18"/>
        <v>-0.2598052869579438</v>
      </c>
    </row>
    <row r="1201" spans="1:19" x14ac:dyDescent="0.2">
      <c r="A1201" t="s">
        <v>2383</v>
      </c>
      <c r="B1201" t="s">
        <v>2384</v>
      </c>
      <c r="C1201">
        <v>338</v>
      </c>
      <c r="D1201">
        <v>414</v>
      </c>
      <c r="E1201">
        <v>264</v>
      </c>
      <c r="F1201">
        <v>30</v>
      </c>
      <c r="G1201">
        <v>0.168341873138772</v>
      </c>
      <c r="H1201">
        <v>-0.60157078318622703</v>
      </c>
      <c r="I1201">
        <v>-1.93599261851999</v>
      </c>
      <c r="J1201">
        <v>604</v>
      </c>
      <c r="K1201">
        <v>714</v>
      </c>
      <c r="L1201">
        <v>377</v>
      </c>
      <c r="M1201">
        <v>96</v>
      </c>
      <c r="N1201">
        <v>0.14988937657676399</v>
      </c>
      <c r="O1201">
        <v>-0.79678436555972898</v>
      </c>
      <c r="P1201">
        <v>-1.80899137417345</v>
      </c>
      <c r="Q1201">
        <v>0.44067796610169402</v>
      </c>
      <c r="R1201">
        <v>0.22033898305084701</v>
      </c>
      <c r="S1201">
        <f t="shared" si="18"/>
        <v>-4.2183785038055491E-2</v>
      </c>
    </row>
    <row r="1202" spans="1:19" x14ac:dyDescent="0.2">
      <c r="A1202" t="s">
        <v>2385</v>
      </c>
      <c r="B1202" t="s">
        <v>2386</v>
      </c>
      <c r="C1202">
        <v>196</v>
      </c>
      <c r="D1202">
        <v>217</v>
      </c>
      <c r="E1202">
        <v>99</v>
      </c>
      <c r="F1202">
        <v>17</v>
      </c>
      <c r="G1202">
        <v>0.124461894787581</v>
      </c>
      <c r="H1202">
        <v>-0.79087888653732896</v>
      </c>
      <c r="I1202">
        <v>-1.9460043229402</v>
      </c>
      <c r="J1202">
        <v>317</v>
      </c>
      <c r="K1202">
        <v>458</v>
      </c>
      <c r="L1202">
        <v>203</v>
      </c>
      <c r="M1202">
        <v>50</v>
      </c>
      <c r="N1202">
        <v>0.23703431920783899</v>
      </c>
      <c r="O1202">
        <v>-0.78565200144892899</v>
      </c>
      <c r="P1202">
        <v>-1.81231492647362</v>
      </c>
      <c r="Q1202">
        <v>0.47457627118644002</v>
      </c>
      <c r="R1202">
        <v>0.338983050847457</v>
      </c>
      <c r="S1202">
        <f t="shared" si="18"/>
        <v>-4.5959990456660875E-2</v>
      </c>
    </row>
    <row r="1203" spans="1:19" x14ac:dyDescent="0.2">
      <c r="A1203" t="s">
        <v>2387</v>
      </c>
      <c r="B1203" t="s">
        <v>2388</v>
      </c>
      <c r="C1203">
        <v>276</v>
      </c>
      <c r="D1203">
        <v>418</v>
      </c>
      <c r="E1203">
        <v>169</v>
      </c>
      <c r="F1203">
        <v>28</v>
      </c>
      <c r="G1203">
        <v>0.260525432005345</v>
      </c>
      <c r="H1203">
        <v>-0.70728038722994702</v>
      </c>
      <c r="I1203">
        <v>-1.87794822368499</v>
      </c>
      <c r="J1203">
        <v>339</v>
      </c>
      <c r="K1203">
        <v>460</v>
      </c>
      <c r="L1203">
        <v>235</v>
      </c>
      <c r="M1203">
        <v>52</v>
      </c>
      <c r="N1203">
        <v>0.209786236900213</v>
      </c>
      <c r="O1203">
        <v>-0.75122061307573595</v>
      </c>
      <c r="P1203">
        <v>-1.82442202316017</v>
      </c>
      <c r="Q1203">
        <v>0.76271186440677896</v>
      </c>
      <c r="R1203">
        <v>0.28813559322033899</v>
      </c>
      <c r="S1203">
        <f t="shared" si="18"/>
        <v>-2.9572190657296295E-2</v>
      </c>
    </row>
    <row r="1204" spans="1:19" x14ac:dyDescent="0.2">
      <c r="A1204" t="s">
        <v>2389</v>
      </c>
      <c r="B1204" t="s">
        <v>2390</v>
      </c>
      <c r="C1204">
        <v>0</v>
      </c>
      <c r="D1204">
        <v>0</v>
      </c>
      <c r="E1204">
        <v>0</v>
      </c>
      <c r="F1204">
        <v>0</v>
      </c>
      <c r="G1204" t="s">
        <v>373</v>
      </c>
      <c r="H1204" t="s">
        <v>373</v>
      </c>
      <c r="I1204" t="s">
        <v>373</v>
      </c>
      <c r="J1204">
        <v>4</v>
      </c>
      <c r="K1204">
        <v>0</v>
      </c>
      <c r="L1204">
        <v>0</v>
      </c>
      <c r="M1204">
        <v>0</v>
      </c>
      <c r="N1204" t="e">
        <f>-inf</f>
        <v>#NAME?</v>
      </c>
      <c r="O1204" t="e">
        <f>-inf</f>
        <v>#NAME?</v>
      </c>
      <c r="P1204" t="e">
        <f>-inf</f>
        <v>#NAME?</v>
      </c>
      <c r="Q1204">
        <v>0.77966101694915202</v>
      </c>
      <c r="R1204">
        <v>0.22033898305084701</v>
      </c>
      <c r="S1204" t="e">
        <f t="shared" si="18"/>
        <v>#VALUE!</v>
      </c>
    </row>
    <row r="1205" spans="1:19" x14ac:dyDescent="0.2">
      <c r="A1205" t="s">
        <v>2391</v>
      </c>
      <c r="B1205" t="s">
        <v>2392</v>
      </c>
      <c r="C1205">
        <v>44</v>
      </c>
      <c r="D1205">
        <v>58</v>
      </c>
      <c r="E1205">
        <v>67</v>
      </c>
      <c r="F1205">
        <v>5</v>
      </c>
      <c r="G1205">
        <v>0.200233549372278</v>
      </c>
      <c r="H1205">
        <v>-0.31163588356376398</v>
      </c>
      <c r="I1205">
        <v>-1.82867984511216</v>
      </c>
      <c r="J1205">
        <v>140</v>
      </c>
      <c r="K1205">
        <v>184</v>
      </c>
      <c r="L1205">
        <v>114</v>
      </c>
      <c r="M1205">
        <v>16</v>
      </c>
      <c r="N1205">
        <v>0.19591789075301999</v>
      </c>
      <c r="O1205">
        <v>-0.68131196148615503</v>
      </c>
      <c r="P1205">
        <v>-1.9522337216142001</v>
      </c>
      <c r="Q1205">
        <v>0.72881355932203395</v>
      </c>
      <c r="R1205">
        <v>0.28813559322033899</v>
      </c>
      <c r="S1205">
        <f t="shared" si="18"/>
        <v>-4.9551547615309388E-2</v>
      </c>
    </row>
    <row r="1206" spans="1:19" x14ac:dyDescent="0.2">
      <c r="A1206" t="s">
        <v>2393</v>
      </c>
      <c r="B1206" t="s">
        <v>2394</v>
      </c>
      <c r="C1206">
        <v>239</v>
      </c>
      <c r="D1206">
        <v>244</v>
      </c>
      <c r="E1206">
        <v>183</v>
      </c>
      <c r="F1206">
        <v>20</v>
      </c>
      <c r="G1206">
        <v>8.9250157686120199E-2</v>
      </c>
      <c r="H1206">
        <v>-0.61020482099611095</v>
      </c>
      <c r="I1206">
        <v>-1.96156507824615</v>
      </c>
      <c r="J1206">
        <v>462</v>
      </c>
      <c r="K1206">
        <v>443</v>
      </c>
      <c r="L1206">
        <v>265</v>
      </c>
      <c r="M1206">
        <v>32</v>
      </c>
      <c r="N1206">
        <v>5.8989854088665798E-2</v>
      </c>
      <c r="O1206">
        <v>-0.83348487876370703</v>
      </c>
      <c r="P1206">
        <v>-2.1697176658281099</v>
      </c>
      <c r="Q1206">
        <v>0.79661016949152497</v>
      </c>
      <c r="R1206">
        <v>0.25423728813559299</v>
      </c>
      <c r="S1206">
        <f t="shared" si="18"/>
        <v>-0.14604684504260179</v>
      </c>
    </row>
    <row r="1207" spans="1:19" x14ac:dyDescent="0.2">
      <c r="A1207" t="s">
        <v>2395</v>
      </c>
      <c r="B1207" t="s">
        <v>2396</v>
      </c>
      <c r="C1207">
        <v>24</v>
      </c>
      <c r="D1207">
        <v>28</v>
      </c>
      <c r="E1207">
        <v>1</v>
      </c>
      <c r="F1207">
        <v>13</v>
      </c>
      <c r="G1207">
        <v>0.14720502192614099</v>
      </c>
      <c r="H1207">
        <v>-1.8744692514900001</v>
      </c>
      <c r="I1207">
        <v>-1.15046506236676</v>
      </c>
      <c r="J1207">
        <v>9</v>
      </c>
      <c r="K1207">
        <v>73</v>
      </c>
      <c r="L1207">
        <v>21</v>
      </c>
      <c r="M1207">
        <v>7</v>
      </c>
      <c r="N1207">
        <v>0.98630845410285195</v>
      </c>
      <c r="O1207">
        <v>-0.22411199184979599</v>
      </c>
      <c r="P1207">
        <v>-1.1193701380169601</v>
      </c>
      <c r="Q1207">
        <v>0.81355932203389802</v>
      </c>
      <c r="R1207">
        <v>0.27118644067796599</v>
      </c>
      <c r="S1207">
        <f t="shared" si="18"/>
        <v>0.36881174207148615</v>
      </c>
    </row>
    <row r="1208" spans="1:19" x14ac:dyDescent="0.2">
      <c r="A1208" t="s">
        <v>2397</v>
      </c>
      <c r="B1208" t="s">
        <v>2398</v>
      </c>
      <c r="C1208">
        <v>90</v>
      </c>
      <c r="D1208">
        <v>138</v>
      </c>
      <c r="E1208">
        <v>37</v>
      </c>
      <c r="F1208">
        <v>5</v>
      </c>
      <c r="G1208">
        <v>0.26589480925744002</v>
      </c>
      <c r="H1208">
        <v>-0.88029879515073295</v>
      </c>
      <c r="I1208">
        <v>-2.1394696780653</v>
      </c>
      <c r="J1208">
        <v>213</v>
      </c>
      <c r="K1208">
        <v>282</v>
      </c>
      <c r="L1208">
        <v>84</v>
      </c>
      <c r="M1208">
        <v>46</v>
      </c>
      <c r="N1208">
        <v>0.19909760830234499</v>
      </c>
      <c r="O1208">
        <v>-0.99618909452124604</v>
      </c>
      <c r="P1208">
        <v>-1.67584744034905</v>
      </c>
      <c r="Q1208">
        <v>0.76271186440677896</v>
      </c>
      <c r="R1208">
        <v>0.23728813559322001</v>
      </c>
      <c r="S1208">
        <f t="shared" si="18"/>
        <v>-6.5249368207952602E-2</v>
      </c>
    </row>
    <row r="1209" spans="1:19" x14ac:dyDescent="0.2">
      <c r="A1209" t="s">
        <v>2399</v>
      </c>
      <c r="B1209" t="s">
        <v>2400</v>
      </c>
      <c r="C1209">
        <v>62</v>
      </c>
      <c r="D1209">
        <v>139</v>
      </c>
      <c r="E1209">
        <v>27</v>
      </c>
      <c r="F1209">
        <v>9</v>
      </c>
      <c r="G1209">
        <v>0.43088134305136899</v>
      </c>
      <c r="H1209">
        <v>-0.85528593511767004</v>
      </c>
      <c r="I1209">
        <v>-1.72234635302092</v>
      </c>
      <c r="J1209">
        <v>142</v>
      </c>
      <c r="K1209">
        <v>195</v>
      </c>
      <c r="L1209">
        <v>125</v>
      </c>
      <c r="M1209">
        <v>29</v>
      </c>
      <c r="N1209">
        <v>0.214974370401183</v>
      </c>
      <c r="O1209">
        <v>-0.64746710851939004</v>
      </c>
      <c r="P1209">
        <v>-1.70011601507599</v>
      </c>
      <c r="Q1209">
        <v>0.72881355932203395</v>
      </c>
      <c r="R1209">
        <v>0.28813559322033899</v>
      </c>
      <c r="S1209">
        <f t="shared" si="18"/>
        <v>4.8550633389577769E-2</v>
      </c>
    </row>
    <row r="1210" spans="1:19" x14ac:dyDescent="0.2">
      <c r="A1210" t="s">
        <v>2401</v>
      </c>
      <c r="B1210" t="s">
        <v>2402</v>
      </c>
      <c r="C1210">
        <v>208</v>
      </c>
      <c r="D1210">
        <v>305</v>
      </c>
      <c r="E1210">
        <v>143</v>
      </c>
      <c r="F1210">
        <v>22</v>
      </c>
      <c r="G1210">
        <v>0.24649473667955199</v>
      </c>
      <c r="H1210">
        <v>-0.65698530727610305</v>
      </c>
      <c r="I1210">
        <v>-1.85983782710255</v>
      </c>
      <c r="J1210">
        <v>282</v>
      </c>
      <c r="K1210">
        <v>449</v>
      </c>
      <c r="L1210">
        <v>234</v>
      </c>
      <c r="M1210">
        <v>36</v>
      </c>
      <c r="N1210">
        <v>0.27922533610568301</v>
      </c>
      <c r="O1210">
        <v>-0.67312202805360799</v>
      </c>
      <c r="P1210">
        <v>-1.9041722761439599</v>
      </c>
      <c r="Q1210">
        <v>0.74576271186440601</v>
      </c>
      <c r="R1210">
        <v>0.27118644067796599</v>
      </c>
      <c r="S1210">
        <f t="shared" si="18"/>
        <v>-4.5681341770206746E-2</v>
      </c>
    </row>
    <row r="1211" spans="1:19" x14ac:dyDescent="0.2">
      <c r="A1211" t="s">
        <v>2403</v>
      </c>
      <c r="B1211" t="s">
        <v>2404</v>
      </c>
      <c r="C1211">
        <v>294</v>
      </c>
      <c r="D1211">
        <v>346</v>
      </c>
      <c r="E1211">
        <v>276</v>
      </c>
      <c r="F1211">
        <v>47</v>
      </c>
      <c r="G1211">
        <v>0.15098700067614701</v>
      </c>
      <c r="H1211">
        <v>-0.52169625812534304</v>
      </c>
      <c r="I1211">
        <v>-1.6804466454384299</v>
      </c>
      <c r="J1211">
        <v>563</v>
      </c>
      <c r="K1211">
        <v>785</v>
      </c>
      <c r="L1211">
        <v>355</v>
      </c>
      <c r="M1211">
        <v>86</v>
      </c>
      <c r="N1211">
        <v>0.22158936531562801</v>
      </c>
      <c r="O1211">
        <v>-0.79236881894064204</v>
      </c>
      <c r="P1211">
        <v>-1.8262356121996699</v>
      </c>
      <c r="Q1211">
        <v>0.77966101694915202</v>
      </c>
      <c r="R1211">
        <v>0.25423728813559299</v>
      </c>
      <c r="S1211">
        <f t="shared" si="18"/>
        <v>2.6898883380208578E-2</v>
      </c>
    </row>
    <row r="1212" spans="1:19" x14ac:dyDescent="0.2">
      <c r="A1212" t="s">
        <v>2405</v>
      </c>
      <c r="B1212" t="s">
        <v>2406</v>
      </c>
      <c r="C1212">
        <v>0</v>
      </c>
      <c r="D1212">
        <v>14</v>
      </c>
      <c r="E1212">
        <v>0</v>
      </c>
      <c r="F1212">
        <v>5</v>
      </c>
      <c r="G1212" t="s">
        <v>599</v>
      </c>
      <c r="H1212" t="s">
        <v>373</v>
      </c>
      <c r="I1212" t="s">
        <v>599</v>
      </c>
      <c r="J1212">
        <v>4</v>
      </c>
      <c r="K1212">
        <v>8</v>
      </c>
      <c r="L1212">
        <v>9</v>
      </c>
      <c r="M1212">
        <v>2</v>
      </c>
      <c r="N1212">
        <v>0.37825809908570202</v>
      </c>
      <c r="O1212">
        <v>-0.23990625903302701</v>
      </c>
      <c r="P1212">
        <v>-1.3112556642558699</v>
      </c>
      <c r="Q1212">
        <v>0.84745762711864403</v>
      </c>
      <c r="R1212">
        <v>0.25423728813559299</v>
      </c>
      <c r="S1212" t="e">
        <f t="shared" si="18"/>
        <v>#VALUE!</v>
      </c>
    </row>
    <row r="1213" spans="1:19" x14ac:dyDescent="0.2">
      <c r="A1213" t="s">
        <v>2407</v>
      </c>
      <c r="B1213" t="s">
        <v>2408</v>
      </c>
      <c r="C1213">
        <v>82</v>
      </c>
      <c r="D1213">
        <v>77</v>
      </c>
      <c r="E1213">
        <v>70</v>
      </c>
      <c r="F1213">
        <v>7</v>
      </c>
      <c r="G1213">
        <v>5.2935105084293603E-2</v>
      </c>
      <c r="H1213">
        <v>-0.56297382214786296</v>
      </c>
      <c r="I1213">
        <v>-1.95291298533145</v>
      </c>
      <c r="J1213">
        <v>137</v>
      </c>
      <c r="K1213">
        <v>111</v>
      </c>
      <c r="L1213">
        <v>98</v>
      </c>
      <c r="M1213">
        <v>27</v>
      </c>
      <c r="N1213">
        <v>-1.41694849480275E-2</v>
      </c>
      <c r="O1213">
        <v>-0.73758326860830203</v>
      </c>
      <c r="P1213">
        <v>-1.71558247158931</v>
      </c>
      <c r="Q1213">
        <v>0.62711864406779605</v>
      </c>
      <c r="R1213">
        <v>0.305084745762711</v>
      </c>
      <c r="S1213">
        <f t="shared" si="18"/>
        <v>-2.2077983566391929E-2</v>
      </c>
    </row>
    <row r="1214" spans="1:19" x14ac:dyDescent="0.2">
      <c r="A1214" t="s">
        <v>2409</v>
      </c>
      <c r="B1214" t="s">
        <v>2410</v>
      </c>
      <c r="C1214">
        <v>191</v>
      </c>
      <c r="D1214">
        <v>237</v>
      </c>
      <c r="E1214">
        <v>228</v>
      </c>
      <c r="F1214">
        <v>25</v>
      </c>
      <c r="G1214">
        <v>0.173973211057904</v>
      </c>
      <c r="H1214">
        <v>-0.41735653002567702</v>
      </c>
      <c r="I1214">
        <v>-1.7672905315376799</v>
      </c>
      <c r="J1214">
        <v>594</v>
      </c>
      <c r="K1214">
        <v>544</v>
      </c>
      <c r="L1214">
        <v>284</v>
      </c>
      <c r="M1214">
        <v>45</v>
      </c>
      <c r="N1214">
        <v>3.9040558138708097E-2</v>
      </c>
      <c r="O1214">
        <v>-0.91255688207854602</v>
      </c>
      <c r="P1214">
        <v>-2.13079959979774</v>
      </c>
      <c r="Q1214">
        <v>0.61016949152542299</v>
      </c>
      <c r="R1214">
        <v>0.305084745762711</v>
      </c>
      <c r="S1214">
        <f t="shared" si="18"/>
        <v>-7.9611341427150109E-2</v>
      </c>
    </row>
    <row r="1215" spans="1:19" x14ac:dyDescent="0.2">
      <c r="A1215" t="s">
        <v>2411</v>
      </c>
      <c r="B1215" t="s">
        <v>2412</v>
      </c>
      <c r="C1215">
        <v>31</v>
      </c>
      <c r="D1215">
        <v>22</v>
      </c>
      <c r="E1215">
        <v>16</v>
      </c>
      <c r="F1215">
        <v>3</v>
      </c>
      <c r="G1215">
        <v>-6.8680780716538006E-2</v>
      </c>
      <c r="H1215">
        <v>-0.78149972095675102</v>
      </c>
      <c r="I1215">
        <v>-1.8984376120766</v>
      </c>
      <c r="J1215">
        <v>81</v>
      </c>
      <c r="K1215">
        <v>62</v>
      </c>
      <c r="L1215">
        <v>24</v>
      </c>
      <c r="M1215">
        <v>10</v>
      </c>
      <c r="N1215">
        <v>-3.8865225958673998E-2</v>
      </c>
      <c r="O1215">
        <v>-1.1203625543114299</v>
      </c>
      <c r="P1215">
        <v>-1.91871068747054</v>
      </c>
      <c r="Q1215">
        <v>0.49152542372881303</v>
      </c>
      <c r="R1215">
        <v>0.23728813559322001</v>
      </c>
      <c r="S1215">
        <f t="shared" si="18"/>
        <v>-6.0701666943603017E-2</v>
      </c>
    </row>
    <row r="1216" spans="1:19" x14ac:dyDescent="0.2">
      <c r="A1216" t="s">
        <v>2413</v>
      </c>
      <c r="B1216" t="s">
        <v>2414</v>
      </c>
      <c r="C1216">
        <v>112</v>
      </c>
      <c r="D1216">
        <v>146</v>
      </c>
      <c r="E1216">
        <v>126</v>
      </c>
      <c r="F1216">
        <v>18</v>
      </c>
      <c r="G1216">
        <v>0.19539306540978299</v>
      </c>
      <c r="H1216">
        <v>-0.44310548733102201</v>
      </c>
      <c r="I1216">
        <v>-1.6781426905288701</v>
      </c>
      <c r="J1216">
        <v>279</v>
      </c>
      <c r="K1216">
        <v>199</v>
      </c>
      <c r="L1216">
        <v>230</v>
      </c>
      <c r="M1216">
        <v>26</v>
      </c>
      <c r="N1216">
        <v>-6.9523023442169096E-2</v>
      </c>
      <c r="O1216">
        <v>-0.67596514440039501</v>
      </c>
      <c r="P1216">
        <v>-2.0408565238946701</v>
      </c>
      <c r="Q1216">
        <v>0.677966101694915</v>
      </c>
      <c r="R1216">
        <v>0.35593220338983</v>
      </c>
      <c r="S1216">
        <f t="shared" si="18"/>
        <v>-2.9844280023569342E-2</v>
      </c>
    </row>
    <row r="1217" spans="1:19" x14ac:dyDescent="0.2">
      <c r="A1217" t="s">
        <v>2415</v>
      </c>
      <c r="B1217" t="s">
        <v>2416</v>
      </c>
      <c r="C1217">
        <v>270</v>
      </c>
      <c r="D1217">
        <v>320</v>
      </c>
      <c r="E1217">
        <v>207</v>
      </c>
      <c r="F1217">
        <v>18</v>
      </c>
      <c r="G1217">
        <v>0.15404444645644699</v>
      </c>
      <c r="H1217">
        <v>-0.60965142848047305</v>
      </c>
      <c r="I1217">
        <v>-2.0602884320176802</v>
      </c>
      <c r="J1217">
        <v>420</v>
      </c>
      <c r="K1217">
        <v>590</v>
      </c>
      <c r="L1217">
        <v>339</v>
      </c>
      <c r="M1217">
        <v>65</v>
      </c>
      <c r="N1217">
        <v>0.22483082466596499</v>
      </c>
      <c r="O1217">
        <v>-0.68513836933920802</v>
      </c>
      <c r="P1217">
        <v>-1.82056160234693</v>
      </c>
      <c r="Q1217">
        <v>0.62711864406779605</v>
      </c>
      <c r="R1217">
        <v>0.42372881355932202</v>
      </c>
      <c r="S1217">
        <f t="shared" si="18"/>
        <v>-8.1123483030859034E-2</v>
      </c>
    </row>
    <row r="1218" spans="1:19" x14ac:dyDescent="0.2">
      <c r="A1218" t="s">
        <v>2417</v>
      </c>
      <c r="B1218" t="s">
        <v>2418</v>
      </c>
      <c r="C1218">
        <v>314</v>
      </c>
      <c r="D1218">
        <v>325</v>
      </c>
      <c r="E1218">
        <v>248</v>
      </c>
      <c r="F1218">
        <v>34</v>
      </c>
      <c r="G1218">
        <v>9.5211945201187795E-2</v>
      </c>
      <c r="H1218">
        <v>-0.59673597702540204</v>
      </c>
      <c r="I1218">
        <v>-1.8496479039929501</v>
      </c>
      <c r="J1218">
        <v>477</v>
      </c>
      <c r="K1218">
        <v>583</v>
      </c>
      <c r="L1218">
        <v>349</v>
      </c>
      <c r="M1218">
        <v>73</v>
      </c>
      <c r="N1218">
        <v>0.164378279140621</v>
      </c>
      <c r="O1218">
        <v>-0.72778172922532403</v>
      </c>
      <c r="P1218">
        <v>-1.82542118751155</v>
      </c>
      <c r="Q1218">
        <v>0.69491525423728795</v>
      </c>
      <c r="R1218">
        <v>0.28813559322033899</v>
      </c>
      <c r="S1218">
        <f t="shared" si="18"/>
        <v>-2.1678107971264675E-2</v>
      </c>
    </row>
    <row r="1219" spans="1:19" x14ac:dyDescent="0.2">
      <c r="A1219" t="s">
        <v>2419</v>
      </c>
      <c r="B1219" t="s">
        <v>2420</v>
      </c>
      <c r="C1219">
        <v>105</v>
      </c>
      <c r="D1219">
        <v>102</v>
      </c>
      <c r="E1219">
        <v>85</v>
      </c>
      <c r="F1219">
        <v>5</v>
      </c>
      <c r="G1219">
        <v>6.7669104987507903E-2</v>
      </c>
      <c r="H1219">
        <v>-0.58602838313404804</v>
      </c>
      <c r="I1219">
        <v>-2.2064164676959099</v>
      </c>
      <c r="J1219">
        <v>219</v>
      </c>
      <c r="K1219">
        <v>185</v>
      </c>
      <c r="L1219">
        <v>149</v>
      </c>
      <c r="M1219">
        <v>18</v>
      </c>
      <c r="N1219">
        <v>3.9557169846171497E-3</v>
      </c>
      <c r="O1219">
        <v>-0.75934662357223404</v>
      </c>
      <c r="P1219">
        <v>-2.0953972783286998</v>
      </c>
      <c r="Q1219">
        <v>0.52542372881355903</v>
      </c>
      <c r="R1219">
        <v>0.27118644067796599</v>
      </c>
      <c r="S1219">
        <f t="shared" ref="S1219:S1282" si="19">((I1219+1.7338029)/1.7338029+(P1219+1.8692731)/1.8692731)/2</f>
        <v>-0.19677843587431015</v>
      </c>
    </row>
    <row r="1220" spans="1:19" x14ac:dyDescent="0.2">
      <c r="A1220" t="s">
        <v>2421</v>
      </c>
      <c r="B1220" t="s">
        <v>2422</v>
      </c>
      <c r="C1220">
        <v>77</v>
      </c>
      <c r="D1220">
        <v>51</v>
      </c>
      <c r="E1220">
        <v>45</v>
      </c>
      <c r="F1220">
        <v>5</v>
      </c>
      <c r="G1220">
        <v>-9.8662316779017004E-2</v>
      </c>
      <c r="H1220">
        <v>-0.72753622117554095</v>
      </c>
      <c r="I1220">
        <v>-2.0717178937984602</v>
      </c>
      <c r="J1220">
        <v>175</v>
      </c>
      <c r="K1220">
        <v>201</v>
      </c>
      <c r="L1220">
        <v>159</v>
      </c>
      <c r="M1220">
        <v>16</v>
      </c>
      <c r="N1220">
        <v>0.13738611215591601</v>
      </c>
      <c r="O1220">
        <v>-0.633729701510233</v>
      </c>
      <c r="P1220">
        <v>-2.0491437346222598</v>
      </c>
      <c r="Q1220">
        <v>0.644067796610169</v>
      </c>
      <c r="R1220">
        <v>0.322033898305084</v>
      </c>
      <c r="S1220">
        <f t="shared" si="19"/>
        <v>-0.14556153433136138</v>
      </c>
    </row>
    <row r="1221" spans="1:19" x14ac:dyDescent="0.2">
      <c r="A1221" t="s">
        <v>2423</v>
      </c>
      <c r="B1221" t="s">
        <v>2424</v>
      </c>
      <c r="C1221">
        <v>117</v>
      </c>
      <c r="D1221">
        <v>150</v>
      </c>
      <c r="E1221">
        <v>86</v>
      </c>
      <c r="F1221">
        <v>15</v>
      </c>
      <c r="G1221">
        <v>0.18816362960504801</v>
      </c>
      <c r="H1221">
        <v>-0.62794542028099698</v>
      </c>
      <c r="I1221">
        <v>-1.7762917756524701</v>
      </c>
      <c r="J1221">
        <v>290</v>
      </c>
      <c r="K1221">
        <v>362</v>
      </c>
      <c r="L1221">
        <v>129</v>
      </c>
      <c r="M1221">
        <v>61</v>
      </c>
      <c r="N1221">
        <v>0.17353867605593101</v>
      </c>
      <c r="O1221">
        <v>-0.94389706474409696</v>
      </c>
      <c r="P1221">
        <v>-1.6872938314800801</v>
      </c>
      <c r="Q1221">
        <v>0.644067796610169</v>
      </c>
      <c r="R1221">
        <v>0.305084745762711</v>
      </c>
      <c r="S1221">
        <f t="shared" si="19"/>
        <v>3.6423392752604894E-2</v>
      </c>
    </row>
    <row r="1222" spans="1:19" x14ac:dyDescent="0.2">
      <c r="A1222" t="s">
        <v>2425</v>
      </c>
      <c r="B1222" t="s">
        <v>2426</v>
      </c>
      <c r="C1222">
        <v>45</v>
      </c>
      <c r="D1222">
        <v>46</v>
      </c>
      <c r="E1222">
        <v>67</v>
      </c>
      <c r="F1222">
        <v>8</v>
      </c>
      <c r="G1222">
        <v>8.9803550201758897E-2</v>
      </c>
      <c r="H1222">
        <v>-0.32139572085292001</v>
      </c>
      <c r="I1222">
        <v>-1.6343196997453899</v>
      </c>
      <c r="J1222">
        <v>45</v>
      </c>
      <c r="K1222">
        <v>120</v>
      </c>
      <c r="L1222">
        <v>94</v>
      </c>
      <c r="M1222">
        <v>11</v>
      </c>
      <c r="N1222">
        <v>0.50319683569400198</v>
      </c>
      <c r="O1222">
        <v>-0.27217343732003502</v>
      </c>
      <c r="P1222">
        <v>-1.6220454972090099</v>
      </c>
      <c r="Q1222">
        <v>0.69491525423728795</v>
      </c>
      <c r="R1222">
        <v>0.322033898305084</v>
      </c>
      <c r="S1222">
        <f t="shared" si="19"/>
        <v>9.4818647635119324E-2</v>
      </c>
    </row>
    <row r="1223" spans="1:19" x14ac:dyDescent="0.2">
      <c r="A1223" t="s">
        <v>2427</v>
      </c>
      <c r="B1223" t="s">
        <v>2428</v>
      </c>
      <c r="C1223">
        <v>195</v>
      </c>
      <c r="D1223">
        <v>272</v>
      </c>
      <c r="E1223">
        <v>181</v>
      </c>
      <c r="F1223">
        <v>28</v>
      </c>
      <c r="G1223">
        <v>0.224792524967209</v>
      </c>
      <c r="H1223">
        <v>-0.52661404627173702</v>
      </c>
      <c r="I1223">
        <v>-1.7270737529822899</v>
      </c>
      <c r="J1223">
        <v>389</v>
      </c>
      <c r="K1223">
        <v>558</v>
      </c>
      <c r="L1223">
        <v>291</v>
      </c>
      <c r="M1223">
        <v>75</v>
      </c>
      <c r="N1223">
        <v>0.23391270103359199</v>
      </c>
      <c r="O1223">
        <v>-0.71814538948419004</v>
      </c>
      <c r="P1223">
        <v>-1.7251140065259001</v>
      </c>
      <c r="Q1223">
        <v>0.69491525423728795</v>
      </c>
      <c r="R1223">
        <v>0.27118644067796599</v>
      </c>
      <c r="S1223">
        <f t="shared" si="19"/>
        <v>4.0500775540465765E-2</v>
      </c>
    </row>
    <row r="1224" spans="1:19" x14ac:dyDescent="0.2">
      <c r="A1224" t="s">
        <v>2429</v>
      </c>
      <c r="B1224" t="s">
        <v>2430</v>
      </c>
      <c r="C1224">
        <v>276</v>
      </c>
      <c r="D1224">
        <v>233</v>
      </c>
      <c r="E1224">
        <v>221</v>
      </c>
      <c r="F1224">
        <v>28</v>
      </c>
      <c r="G1224">
        <v>6.7050712563296996E-3</v>
      </c>
      <c r="H1224">
        <v>-0.59077481815850996</v>
      </c>
      <c r="I1224">
        <v>-1.87794822368499</v>
      </c>
      <c r="J1224">
        <v>555</v>
      </c>
      <c r="K1224">
        <v>753</v>
      </c>
      <c r="L1224">
        <v>478</v>
      </c>
      <c r="M1224">
        <v>74</v>
      </c>
      <c r="N1224">
        <v>0.209730096499746</v>
      </c>
      <c r="O1224">
        <v>-0.65695386365494701</v>
      </c>
      <c r="P1224">
        <v>-1.8852869319835901</v>
      </c>
      <c r="Q1224">
        <v>0.72881355932203395</v>
      </c>
      <c r="R1224">
        <v>0.20338983050847401</v>
      </c>
      <c r="S1224">
        <f t="shared" si="19"/>
        <v>-4.5852558898678494E-2</v>
      </c>
    </row>
    <row r="1225" spans="1:19" x14ac:dyDescent="0.2">
      <c r="A1225" t="s">
        <v>2431</v>
      </c>
      <c r="B1225" t="s">
        <v>2432</v>
      </c>
      <c r="C1225">
        <v>122</v>
      </c>
      <c r="D1225">
        <v>109</v>
      </c>
      <c r="E1225">
        <v>97</v>
      </c>
      <c r="F1225">
        <v>8</v>
      </c>
      <c r="G1225">
        <v>3.1324899561403802E-2</v>
      </c>
      <c r="H1225">
        <v>-0.59384610618690603</v>
      </c>
      <c r="I1225">
        <v>-2.0674670166447999</v>
      </c>
      <c r="J1225">
        <v>184</v>
      </c>
      <c r="K1225">
        <v>237</v>
      </c>
      <c r="L1225">
        <v>123</v>
      </c>
      <c r="M1225">
        <v>11</v>
      </c>
      <c r="N1225">
        <v>0.187158626422289</v>
      </c>
      <c r="O1225">
        <v>-0.767001488714529</v>
      </c>
      <c r="P1225">
        <v>-2.2336508064432001</v>
      </c>
      <c r="Q1225">
        <v>0.55932203389830504</v>
      </c>
      <c r="R1225">
        <v>0.322033898305084</v>
      </c>
      <c r="S1225">
        <f t="shared" si="19"/>
        <v>-0.1936882777112458</v>
      </c>
    </row>
    <row r="1226" spans="1:19" x14ac:dyDescent="0.2">
      <c r="A1226" t="s">
        <v>2433</v>
      </c>
      <c r="B1226" t="s">
        <v>2434</v>
      </c>
      <c r="C1226">
        <v>56</v>
      </c>
      <c r="D1226">
        <v>75</v>
      </c>
      <c r="E1226">
        <v>108</v>
      </c>
      <c r="F1226">
        <v>27</v>
      </c>
      <c r="G1226">
        <v>0.207131468681028</v>
      </c>
      <c r="H1226">
        <v>-0.20902228129765399</v>
      </c>
      <c r="I1226">
        <v>-1.2010214358092099</v>
      </c>
      <c r="J1226">
        <v>135</v>
      </c>
      <c r="K1226">
        <v>160</v>
      </c>
      <c r="L1226">
        <v>175</v>
      </c>
      <c r="M1226">
        <v>105</v>
      </c>
      <c r="N1226">
        <v>0.15101431758264</v>
      </c>
      <c r="O1226">
        <v>-0.47938449695310198</v>
      </c>
      <c r="P1226">
        <v>-1.1193701380169601</v>
      </c>
      <c r="Q1226">
        <v>0.77966101694915202</v>
      </c>
      <c r="R1226">
        <v>0.20338983050847401</v>
      </c>
      <c r="S1226">
        <f t="shared" si="19"/>
        <v>0.35423212248426261</v>
      </c>
    </row>
    <row r="1227" spans="1:19" x14ac:dyDescent="0.2">
      <c r="A1227" t="s">
        <v>2435</v>
      </c>
      <c r="B1227" t="s">
        <v>2436</v>
      </c>
      <c r="C1227">
        <v>0</v>
      </c>
      <c r="D1227">
        <v>0</v>
      </c>
      <c r="E1227">
        <v>0</v>
      </c>
      <c r="F1227">
        <v>0</v>
      </c>
      <c r="G1227" t="s">
        <v>373</v>
      </c>
      <c r="H1227" t="s">
        <v>373</v>
      </c>
      <c r="I1227" t="s">
        <v>373</v>
      </c>
      <c r="J1227">
        <v>4</v>
      </c>
      <c r="K1227">
        <v>3</v>
      </c>
      <c r="L1227">
        <v>5</v>
      </c>
      <c r="M1227">
        <v>0</v>
      </c>
      <c r="N1227">
        <v>-4.7710633186577998E-2</v>
      </c>
      <c r="O1227">
        <v>-0.49517876413633399</v>
      </c>
      <c r="P1227" t="e">
        <f>-inf</f>
        <v>#NAME?</v>
      </c>
      <c r="Q1227">
        <v>0.74576271186440601</v>
      </c>
      <c r="R1227">
        <v>0.22033898305084701</v>
      </c>
      <c r="S1227" t="e">
        <f t="shared" si="19"/>
        <v>#VALUE!</v>
      </c>
    </row>
    <row r="1228" spans="1:19" x14ac:dyDescent="0.2">
      <c r="A1228" t="s">
        <v>2437</v>
      </c>
      <c r="B1228" t="s">
        <v>2438</v>
      </c>
      <c r="C1228">
        <v>98</v>
      </c>
      <c r="D1228">
        <v>104</v>
      </c>
      <c r="E1228">
        <v>86</v>
      </c>
      <c r="F1228">
        <v>3</v>
      </c>
      <c r="G1228">
        <v>0.106065495901813</v>
      </c>
      <c r="H1228">
        <v>-0.55098563422733005</v>
      </c>
      <c r="I1228">
        <v>-2.39830199393483</v>
      </c>
      <c r="J1228">
        <v>206</v>
      </c>
      <c r="K1228">
        <v>243</v>
      </c>
      <c r="L1228">
        <v>157</v>
      </c>
      <c r="M1228">
        <v>32</v>
      </c>
      <c r="N1228">
        <v>0.14896715665088001</v>
      </c>
      <c r="O1228">
        <v>-0.71005634510431004</v>
      </c>
      <c r="P1228">
        <v>-1.8189429106411401</v>
      </c>
      <c r="Q1228">
        <v>0.77966101694915202</v>
      </c>
      <c r="R1228">
        <v>0.186440677966101</v>
      </c>
      <c r="S1228">
        <f t="shared" si="19"/>
        <v>-0.17816801451837699</v>
      </c>
    </row>
    <row r="1229" spans="1:19" x14ac:dyDescent="0.2">
      <c r="A1229" t="s">
        <v>2439</v>
      </c>
      <c r="B1229" t="s">
        <v>2440</v>
      </c>
      <c r="C1229">
        <v>29</v>
      </c>
      <c r="D1229">
        <v>28</v>
      </c>
      <c r="E1229">
        <v>31</v>
      </c>
      <c r="F1229">
        <v>0</v>
      </c>
      <c r="G1229">
        <v>6.5018265738791603E-2</v>
      </c>
      <c r="H1229">
        <v>-0.465294313843087</v>
      </c>
      <c r="I1229" t="e">
        <f>-inf</f>
        <v>#NAME?</v>
      </c>
      <c r="J1229">
        <v>122</v>
      </c>
      <c r="K1229">
        <v>123</v>
      </c>
      <c r="L1229">
        <v>44</v>
      </c>
      <c r="M1229">
        <v>10</v>
      </c>
      <c r="N1229">
        <v>8.0773384186371394E-2</v>
      </c>
      <c r="O1229">
        <v>-1.03499593133295</v>
      </c>
      <c r="P1229">
        <v>-2.0965854992666402</v>
      </c>
      <c r="Q1229">
        <v>0.61016949152542299</v>
      </c>
      <c r="R1229">
        <v>0.28813559322033899</v>
      </c>
      <c r="S1229" t="e">
        <f t="shared" si="19"/>
        <v>#NAME?</v>
      </c>
    </row>
    <row r="1230" spans="1:19" x14ac:dyDescent="0.2">
      <c r="A1230" t="s">
        <v>2441</v>
      </c>
      <c r="B1230" t="s">
        <v>2442</v>
      </c>
      <c r="C1230">
        <v>297</v>
      </c>
      <c r="D1230">
        <v>371</v>
      </c>
      <c r="E1230">
        <v>157</v>
      </c>
      <c r="F1230">
        <v>23</v>
      </c>
      <c r="G1230">
        <v>0.176875692593362</v>
      </c>
      <c r="H1230">
        <v>-0.77111480668638199</v>
      </c>
      <c r="I1230">
        <v>-1.9952257862616101</v>
      </c>
      <c r="J1230">
        <v>528</v>
      </c>
      <c r="K1230">
        <v>678</v>
      </c>
      <c r="L1230">
        <v>341</v>
      </c>
      <c r="M1230">
        <v>61</v>
      </c>
      <c r="N1230">
        <v>0.185823874754972</v>
      </c>
      <c r="O1230">
        <v>-0.78196832068570399</v>
      </c>
      <c r="P1230">
        <v>-1.9475297561149301</v>
      </c>
      <c r="Q1230">
        <v>0.76271186440677896</v>
      </c>
      <c r="R1230">
        <v>0.20338983050847401</v>
      </c>
      <c r="S1230">
        <f t="shared" si="19"/>
        <v>-9.6322400877100506E-2</v>
      </c>
    </row>
    <row r="1231" spans="1:19" x14ac:dyDescent="0.2">
      <c r="A1231" t="s">
        <v>2443</v>
      </c>
      <c r="B1231" t="s">
        <v>2444</v>
      </c>
      <c r="C1231">
        <v>179</v>
      </c>
      <c r="D1231">
        <v>170</v>
      </c>
      <c r="E1231">
        <v>102</v>
      </c>
      <c r="F1231">
        <v>19</v>
      </c>
      <c r="G1231">
        <v>5.7854122693909202E-2</v>
      </c>
      <c r="H1231">
        <v>-0.73851086899637897</v>
      </c>
      <c r="I1231">
        <v>-1.85829660298906</v>
      </c>
      <c r="J1231">
        <v>420</v>
      </c>
      <c r="K1231">
        <v>527</v>
      </c>
      <c r="L1231">
        <v>251</v>
      </c>
      <c r="M1231">
        <v>32</v>
      </c>
      <c r="N1231">
        <v>0.17578942823636701</v>
      </c>
      <c r="O1231">
        <v>-0.81566434606125204</v>
      </c>
      <c r="P1231">
        <v>-2.1283249806698801</v>
      </c>
      <c r="Q1231">
        <v>0.79661016949152497</v>
      </c>
      <c r="R1231">
        <v>0.22033898305084701</v>
      </c>
      <c r="S1231">
        <f t="shared" si="19"/>
        <v>-0.10519406286524997</v>
      </c>
    </row>
    <row r="1232" spans="1:19" x14ac:dyDescent="0.2">
      <c r="A1232" t="s">
        <v>2445</v>
      </c>
      <c r="B1232" t="s">
        <v>2446</v>
      </c>
      <c r="C1232">
        <v>5</v>
      </c>
      <c r="D1232">
        <v>14</v>
      </c>
      <c r="E1232">
        <v>6</v>
      </c>
      <c r="F1232">
        <v>2</v>
      </c>
      <c r="G1232">
        <v>0.52741626363774696</v>
      </c>
      <c r="H1232">
        <v>-0.41507676373077801</v>
      </c>
      <c r="I1232">
        <v>-1.2821371816340299</v>
      </c>
      <c r="J1232">
        <v>21</v>
      </c>
      <c r="K1232">
        <v>12</v>
      </c>
      <c r="L1232">
        <v>8</v>
      </c>
      <c r="M1232">
        <v>1</v>
      </c>
      <c r="N1232">
        <v>-0.16580994526457199</v>
      </c>
      <c r="O1232">
        <v>-1.0112180848863599</v>
      </c>
      <c r="P1232">
        <v>-2.33244496332581</v>
      </c>
      <c r="Q1232">
        <v>0.79661016949152497</v>
      </c>
      <c r="R1232">
        <v>0.20338983050847401</v>
      </c>
      <c r="S1232">
        <f t="shared" si="19"/>
        <v>6.3619993256356783E-3</v>
      </c>
    </row>
    <row r="1233" spans="1:19" x14ac:dyDescent="0.2">
      <c r="A1233" t="s">
        <v>2447</v>
      </c>
      <c r="B1233" t="s">
        <v>2448</v>
      </c>
      <c r="C1233">
        <v>162</v>
      </c>
      <c r="D1233">
        <v>232</v>
      </c>
      <c r="E1233">
        <v>135</v>
      </c>
      <c r="F1233">
        <v>27</v>
      </c>
      <c r="G1233">
        <v>0.23623120264379699</v>
      </c>
      <c r="H1233">
        <v>-0.57343925582602795</v>
      </c>
      <c r="I1233">
        <v>-1.66234842334564</v>
      </c>
      <c r="J1233">
        <v>371</v>
      </c>
      <c r="K1233">
        <v>421</v>
      </c>
      <c r="L1233">
        <v>308</v>
      </c>
      <c r="M1233">
        <v>55</v>
      </c>
      <c r="N1233">
        <v>0.132136289642344</v>
      </c>
      <c r="O1233">
        <v>-0.67291197025899196</v>
      </c>
      <c r="P1233">
        <v>-1.83923688871269</v>
      </c>
      <c r="Q1233">
        <v>0.52542372881355903</v>
      </c>
      <c r="R1233">
        <v>0.23728813559322001</v>
      </c>
      <c r="S1233">
        <f t="shared" si="19"/>
        <v>2.8640481505279633E-2</v>
      </c>
    </row>
    <row r="1234" spans="1:19" x14ac:dyDescent="0.2">
      <c r="A1234" t="s">
        <v>2449</v>
      </c>
      <c r="B1234" t="s">
        <v>2450</v>
      </c>
      <c r="C1234">
        <v>67</v>
      </c>
      <c r="D1234">
        <v>66</v>
      </c>
      <c r="E1234">
        <v>41</v>
      </c>
      <c r="F1234">
        <v>6</v>
      </c>
      <c r="G1234">
        <v>7.3727365136570702E-2</v>
      </c>
      <c r="H1234">
        <v>-0.70754895575949395</v>
      </c>
      <c r="I1234">
        <v>-1.9321207252791801</v>
      </c>
      <c r="J1234">
        <v>172</v>
      </c>
      <c r="K1234">
        <v>126</v>
      </c>
      <c r="L1234">
        <v>44</v>
      </c>
      <c r="M1234">
        <v>1</v>
      </c>
      <c r="N1234">
        <v>-5.7929798368264201E-2</v>
      </c>
      <c r="O1234">
        <v>-1.1841645475657501</v>
      </c>
      <c r="P1234">
        <v>-3.24575411549944</v>
      </c>
      <c r="Q1234">
        <v>0.40677966101694901</v>
      </c>
      <c r="R1234">
        <v>0.152542372881355</v>
      </c>
      <c r="S1234">
        <f t="shared" si="19"/>
        <v>-0.4253777439090613</v>
      </c>
    </row>
    <row r="1235" spans="1:19" x14ac:dyDescent="0.2">
      <c r="A1235" t="s">
        <v>2451</v>
      </c>
      <c r="B1235" t="s">
        <v>2452</v>
      </c>
      <c r="C1235">
        <v>106</v>
      </c>
      <c r="D1235">
        <v>152</v>
      </c>
      <c r="E1235">
        <v>85</v>
      </c>
      <c r="F1235">
        <v>22</v>
      </c>
      <c r="G1235">
        <v>0.23679595497552999</v>
      </c>
      <c r="H1235">
        <v>-0.59014494932888095</v>
      </c>
      <c r="I1235">
        <v>-1.56708035740456</v>
      </c>
      <c r="J1235">
        <v>262</v>
      </c>
      <c r="K1235">
        <v>430</v>
      </c>
      <c r="L1235">
        <v>283</v>
      </c>
      <c r="M1235">
        <v>44</v>
      </c>
      <c r="N1235">
        <v>0.29239526768156199</v>
      </c>
      <c r="O1235">
        <v>-0.55860363293984505</v>
      </c>
      <c r="P1235">
        <v>-1.78507428342545</v>
      </c>
      <c r="Q1235">
        <v>0.69491525423728795</v>
      </c>
      <c r="R1235">
        <v>0.25423728813559299</v>
      </c>
      <c r="S1235">
        <f t="shared" si="19"/>
        <v>7.0601823231862232E-2</v>
      </c>
    </row>
    <row r="1236" spans="1:19" x14ac:dyDescent="0.2">
      <c r="A1236" t="s">
        <v>2453</v>
      </c>
      <c r="B1236" t="s">
        <v>2454</v>
      </c>
      <c r="C1236">
        <v>201</v>
      </c>
      <c r="D1236">
        <v>188</v>
      </c>
      <c r="E1236">
        <v>153</v>
      </c>
      <c r="F1236">
        <v>46</v>
      </c>
      <c r="G1236">
        <v>5.1220024138719303E-2</v>
      </c>
      <c r="H1236">
        <v>-0.61276263638129302</v>
      </c>
      <c r="I1236">
        <v>-1.52463539870091</v>
      </c>
      <c r="J1236">
        <v>364</v>
      </c>
      <c r="K1236">
        <v>401</v>
      </c>
      <c r="L1236">
        <v>190</v>
      </c>
      <c r="M1236">
        <v>44</v>
      </c>
      <c r="N1236">
        <v>0.119271092392848</v>
      </c>
      <c r="O1236">
        <v>-0.87443655984061697</v>
      </c>
      <c r="P1236">
        <v>-1.9278743757547601</v>
      </c>
      <c r="Q1236">
        <v>0.40677966101694901</v>
      </c>
      <c r="R1236">
        <v>0.13559322033898299</v>
      </c>
      <c r="S1236">
        <f t="shared" si="19"/>
        <v>4.4645554786399762E-2</v>
      </c>
    </row>
    <row r="1237" spans="1:19" x14ac:dyDescent="0.2">
      <c r="A1237" t="s">
        <v>2455</v>
      </c>
      <c r="B1237" t="s">
        <v>2456</v>
      </c>
      <c r="C1237">
        <v>224</v>
      </c>
      <c r="D1237">
        <v>177</v>
      </c>
      <c r="E1237">
        <v>166</v>
      </c>
      <c r="F1237">
        <v>9</v>
      </c>
      <c r="G1237">
        <v>-2.20165196768277E-2</v>
      </c>
      <c r="H1237">
        <v>-0.62439794007251104</v>
      </c>
      <c r="I1237">
        <v>-2.2802026818568302</v>
      </c>
      <c r="J1237">
        <v>394</v>
      </c>
      <c r="K1237">
        <v>478</v>
      </c>
      <c r="L1237">
        <v>319</v>
      </c>
      <c r="M1237">
        <v>47</v>
      </c>
      <c r="N1237">
        <v>0.16115977820826599</v>
      </c>
      <c r="O1237">
        <v>-0.68379431591278295</v>
      </c>
      <c r="P1237">
        <v>-1.93362403248174</v>
      </c>
      <c r="Q1237">
        <v>0.38983050847457601</v>
      </c>
      <c r="R1237">
        <v>0.20338983050847401</v>
      </c>
      <c r="S1237">
        <f t="shared" si="19"/>
        <v>-0.17478545724578945</v>
      </c>
    </row>
    <row r="1238" spans="1:19" x14ac:dyDescent="0.2">
      <c r="A1238" t="s">
        <v>2457</v>
      </c>
      <c r="B1238" t="s">
        <v>2458</v>
      </c>
      <c r="C1238">
        <v>107</v>
      </c>
      <c r="D1238">
        <v>41</v>
      </c>
      <c r="E1238">
        <v>50</v>
      </c>
      <c r="F1238">
        <v>5</v>
      </c>
      <c r="G1238">
        <v>-0.33634168866994502</v>
      </c>
      <c r="H1238">
        <v>-0.82467178312759404</v>
      </c>
      <c r="I1238">
        <v>-2.2146109463111898</v>
      </c>
      <c r="J1238">
        <v>234</v>
      </c>
      <c r="K1238">
        <v>175</v>
      </c>
      <c r="L1238">
        <v>140</v>
      </c>
      <c r="M1238">
        <v>16</v>
      </c>
      <c r="N1238">
        <v>-4.8949705302126598E-2</v>
      </c>
      <c r="O1238">
        <v>-0.81517659887629501</v>
      </c>
      <c r="P1238">
        <v>-2.1753215433461102</v>
      </c>
      <c r="Q1238">
        <v>0.40677966101694901</v>
      </c>
      <c r="R1238">
        <v>0.13559322033898299</v>
      </c>
      <c r="S1238">
        <f t="shared" si="19"/>
        <v>-0.22052002208376695</v>
      </c>
    </row>
    <row r="1239" spans="1:19" x14ac:dyDescent="0.2">
      <c r="A1239" t="s">
        <v>2459</v>
      </c>
      <c r="B1239" t="s">
        <v>2460</v>
      </c>
      <c r="C1239">
        <v>99</v>
      </c>
      <c r="D1239">
        <v>164</v>
      </c>
      <c r="E1239">
        <v>104</v>
      </c>
      <c r="F1239">
        <v>17</v>
      </c>
      <c r="G1239">
        <v>0.29946688574567598</v>
      </c>
      <c r="H1239">
        <v>-0.47285986507717298</v>
      </c>
      <c r="I1239">
        <v>-1.64938344618127</v>
      </c>
      <c r="J1239">
        <v>225</v>
      </c>
      <c r="K1239">
        <v>271</v>
      </c>
      <c r="L1239">
        <v>118</v>
      </c>
      <c r="M1239">
        <v>32</v>
      </c>
      <c r="N1239">
        <v>0.15801487618476501</v>
      </c>
      <c r="O1239">
        <v>-0.872389287949627</v>
      </c>
      <c r="P1239">
        <v>-1.85725820838334</v>
      </c>
      <c r="Q1239">
        <v>0.69491525423728795</v>
      </c>
      <c r="R1239">
        <v>0.23728813559322001</v>
      </c>
      <c r="S1239">
        <f t="shared" si="19"/>
        <v>2.7558957442103973E-2</v>
      </c>
    </row>
    <row r="1240" spans="1:19" x14ac:dyDescent="0.2">
      <c r="A1240" t="s">
        <v>2461</v>
      </c>
      <c r="B1240" t="s">
        <v>2462</v>
      </c>
      <c r="C1240">
        <v>147</v>
      </c>
      <c r="D1240">
        <v>97</v>
      </c>
      <c r="E1240">
        <v>87</v>
      </c>
      <c r="F1240">
        <v>16</v>
      </c>
      <c r="G1240">
        <v>-0.10028736818640201</v>
      </c>
      <c r="H1240">
        <v>-0.72205609190796105</v>
      </c>
      <c r="I1240">
        <v>-1.8473945250542501</v>
      </c>
      <c r="J1240">
        <v>197</v>
      </c>
      <c r="K1240">
        <v>221</v>
      </c>
      <c r="L1240">
        <v>95</v>
      </c>
      <c r="M1240">
        <v>47</v>
      </c>
      <c r="N1240">
        <v>0.12715415094523899</v>
      </c>
      <c r="O1240">
        <v>-0.90883139801713497</v>
      </c>
      <c r="P1240">
        <v>-1.6325940368177601</v>
      </c>
      <c r="Q1240">
        <v>0.44067796610169402</v>
      </c>
      <c r="R1240">
        <v>0.13559322033898299</v>
      </c>
      <c r="S1240">
        <f t="shared" si="19"/>
        <v>3.0549840090352401E-2</v>
      </c>
    </row>
    <row r="1241" spans="1:19" x14ac:dyDescent="0.2">
      <c r="A1241" t="s">
        <v>2463</v>
      </c>
      <c r="B1241" t="s">
        <v>2464</v>
      </c>
      <c r="C1241">
        <v>72</v>
      </c>
      <c r="D1241">
        <v>87</v>
      </c>
      <c r="E1241">
        <v>79</v>
      </c>
      <c r="F1241">
        <v>15</v>
      </c>
      <c r="G1241">
        <v>0.162444988482878</v>
      </c>
      <c r="H1241">
        <v>-0.45396341491922998</v>
      </c>
      <c r="I1241">
        <v>-1.56543841033758</v>
      </c>
      <c r="J1241">
        <v>167</v>
      </c>
      <c r="K1241">
        <v>115</v>
      </c>
      <c r="L1241">
        <v>86</v>
      </c>
      <c r="M1241">
        <v>8</v>
      </c>
      <c r="N1241">
        <v>-8.4790527372249805E-2</v>
      </c>
      <c r="O1241">
        <v>-0.88030679704840598</v>
      </c>
      <c r="P1241">
        <v>-2.32985215274753</v>
      </c>
      <c r="Q1241">
        <v>0.40677966101694901</v>
      </c>
      <c r="R1241">
        <v>0.152542372881355</v>
      </c>
      <c r="S1241">
        <f t="shared" si="19"/>
        <v>-7.4643841830314805E-2</v>
      </c>
    </row>
    <row r="1242" spans="1:19" x14ac:dyDescent="0.2">
      <c r="A1242" t="s">
        <v>2465</v>
      </c>
      <c r="B1242" t="s">
        <v>2466</v>
      </c>
      <c r="C1242">
        <v>0</v>
      </c>
      <c r="D1242">
        <v>0</v>
      </c>
      <c r="E1242">
        <v>0</v>
      </c>
      <c r="F1242">
        <v>0</v>
      </c>
      <c r="G1242" t="s">
        <v>373</v>
      </c>
      <c r="H1242" t="s">
        <v>373</v>
      </c>
      <c r="I1242" t="s">
        <v>373</v>
      </c>
      <c r="J1242">
        <v>0</v>
      </c>
      <c r="K1242">
        <v>0</v>
      </c>
      <c r="L1242">
        <v>0</v>
      </c>
      <c r="M1242">
        <v>0</v>
      </c>
      <c r="N1242" t="s">
        <v>373</v>
      </c>
      <c r="O1242" t="s">
        <v>373</v>
      </c>
      <c r="P1242" t="s">
        <v>373</v>
      </c>
      <c r="Q1242">
        <v>0.37288135593220301</v>
      </c>
      <c r="R1242">
        <v>0.169491525423728</v>
      </c>
      <c r="S1242" t="e">
        <f t="shared" si="19"/>
        <v>#VALUE!</v>
      </c>
    </row>
    <row r="1243" spans="1:19" x14ac:dyDescent="0.2">
      <c r="A1243" t="s">
        <v>2467</v>
      </c>
      <c r="B1243" t="s">
        <v>2468</v>
      </c>
      <c r="C1243">
        <v>167</v>
      </c>
      <c r="D1243">
        <v>171</v>
      </c>
      <c r="E1243">
        <v>80</v>
      </c>
      <c r="F1243">
        <v>8</v>
      </c>
      <c r="G1243">
        <v>9.0537871540098902E-2</v>
      </c>
      <c r="H1243">
        <v>-0.81388449393404305</v>
      </c>
      <c r="I1243">
        <v>-2.20382365711763</v>
      </c>
      <c r="J1243">
        <v>268</v>
      </c>
      <c r="K1243">
        <v>331</v>
      </c>
      <c r="L1243">
        <v>235</v>
      </c>
      <c r="M1243">
        <v>42</v>
      </c>
      <c r="N1243">
        <v>0.168921303168651</v>
      </c>
      <c r="O1243">
        <v>-0.64915570890144303</v>
      </c>
      <c r="P1243">
        <v>-1.81511117222278</v>
      </c>
      <c r="Q1243">
        <v>0.47457627118644002</v>
      </c>
      <c r="R1243">
        <v>0.152542372881355</v>
      </c>
      <c r="S1243">
        <f t="shared" si="19"/>
        <v>-0.12105876034734311</v>
      </c>
    </row>
    <row r="1244" spans="1:19" x14ac:dyDescent="0.2">
      <c r="A1244" t="s">
        <v>2469</v>
      </c>
      <c r="B1244" t="s">
        <v>2470</v>
      </c>
      <c r="C1244">
        <v>48</v>
      </c>
      <c r="D1244">
        <v>81</v>
      </c>
      <c r="E1244">
        <v>89</v>
      </c>
      <c r="F1244">
        <v>13</v>
      </c>
      <c r="G1244">
        <v>0.30750201379859099</v>
      </c>
      <c r="H1244">
        <v>-0.22610924050907799</v>
      </c>
      <c r="I1244">
        <v>-1.45149505803074</v>
      </c>
      <c r="J1244">
        <v>167</v>
      </c>
      <c r="K1244">
        <v>131</v>
      </c>
      <c r="L1244">
        <v>48</v>
      </c>
      <c r="M1244">
        <v>25</v>
      </c>
      <c r="N1244">
        <v>-2.8217072070097202E-2</v>
      </c>
      <c r="O1244">
        <v>-1.13356401091638</v>
      </c>
      <c r="P1244">
        <v>-1.83500213106743</v>
      </c>
      <c r="Q1244">
        <v>0.38983050847457601</v>
      </c>
      <c r="R1244">
        <v>0.13559322033898299</v>
      </c>
      <c r="S1244">
        <f t="shared" si="19"/>
        <v>9.0579823359136516E-2</v>
      </c>
    </row>
    <row r="1245" spans="1:19" x14ac:dyDescent="0.2">
      <c r="A1245" t="s">
        <v>2471</v>
      </c>
      <c r="B1245" t="s">
        <v>2472</v>
      </c>
      <c r="C1245">
        <v>184</v>
      </c>
      <c r="D1245">
        <v>188</v>
      </c>
      <c r="E1245">
        <v>195</v>
      </c>
      <c r="F1245">
        <v>10</v>
      </c>
      <c r="G1245">
        <v>8.9598258549671697E-2</v>
      </c>
      <c r="H1245">
        <v>-0.46904122142542198</v>
      </c>
      <c r="I1245">
        <v>-2.1490149959715299</v>
      </c>
      <c r="J1245">
        <v>325</v>
      </c>
      <c r="K1245">
        <v>412</v>
      </c>
      <c r="L1245">
        <v>226</v>
      </c>
      <c r="M1245">
        <v>71</v>
      </c>
      <c r="N1245">
        <v>0.18024195847598201</v>
      </c>
      <c r="O1245">
        <v>-0.74986369897586302</v>
      </c>
      <c r="P1245">
        <v>-1.6708506808516901</v>
      </c>
      <c r="Q1245">
        <v>0.42372881355932202</v>
      </c>
      <c r="R1245">
        <v>0.20338983050847401</v>
      </c>
      <c r="S1245">
        <f t="shared" si="19"/>
        <v>-6.6665528085304154E-2</v>
      </c>
    </row>
    <row r="1246" spans="1:19" x14ac:dyDescent="0.2">
      <c r="A1246" t="s">
        <v>2473</v>
      </c>
      <c r="B1246" t="s">
        <v>2474</v>
      </c>
      <c r="C1246">
        <v>123</v>
      </c>
      <c r="D1246">
        <v>105</v>
      </c>
      <c r="E1246">
        <v>141</v>
      </c>
      <c r="F1246">
        <v>16</v>
      </c>
      <c r="G1246">
        <v>1.15424199260685E-2</v>
      </c>
      <c r="H1246">
        <v>-0.43494400856242099</v>
      </c>
      <c r="I1246">
        <v>-1.7699823017454701</v>
      </c>
      <c r="J1246">
        <v>183</v>
      </c>
      <c r="K1246">
        <v>179</v>
      </c>
      <c r="L1246">
        <v>134</v>
      </c>
      <c r="M1246">
        <v>19</v>
      </c>
      <c r="N1246">
        <v>6.7630044671185496E-2</v>
      </c>
      <c r="O1246">
        <v>-0.72743506851001205</v>
      </c>
      <c r="P1246">
        <v>-1.99392315736949</v>
      </c>
      <c r="Q1246">
        <v>0.42372881355932202</v>
      </c>
      <c r="R1246">
        <v>0.186440677966101</v>
      </c>
      <c r="S1246">
        <f t="shared" si="19"/>
        <v>-4.3775392277885468E-2</v>
      </c>
    </row>
    <row r="1247" spans="1:19" x14ac:dyDescent="0.2">
      <c r="A1247" t="s">
        <v>2475</v>
      </c>
      <c r="B1247" t="s">
        <v>2476</v>
      </c>
      <c r="C1247">
        <v>105</v>
      </c>
      <c r="D1247">
        <v>36</v>
      </c>
      <c r="E1247">
        <v>31</v>
      </c>
      <c r="F1247">
        <v>17</v>
      </c>
      <c r="G1247">
        <v>-0.38462856600712197</v>
      </c>
      <c r="H1247">
        <v>-1.02408561501406</v>
      </c>
      <c r="I1247">
        <v>-1.6749375506536599</v>
      </c>
      <c r="J1247">
        <v>125</v>
      </c>
      <c r="K1247">
        <v>153</v>
      </c>
      <c r="L1247">
        <v>58</v>
      </c>
      <c r="M1247">
        <v>10</v>
      </c>
      <c r="N1247">
        <v>0.165009521231264</v>
      </c>
      <c r="O1247">
        <v>-0.92557079658950903</v>
      </c>
      <c r="P1247">
        <v>-2.10713568159994</v>
      </c>
      <c r="Q1247">
        <v>0.40677966101694901</v>
      </c>
      <c r="R1247">
        <v>0.20338983050847401</v>
      </c>
      <c r="S1247">
        <f t="shared" si="19"/>
        <v>-4.6648562161630935E-2</v>
      </c>
    </row>
    <row r="1248" spans="1:19" x14ac:dyDescent="0.2">
      <c r="A1248" t="s">
        <v>2477</v>
      </c>
      <c r="B1248" t="s">
        <v>2478</v>
      </c>
      <c r="C1248">
        <v>202</v>
      </c>
      <c r="D1248">
        <v>208</v>
      </c>
      <c r="E1248">
        <v>161</v>
      </c>
      <c r="F1248">
        <v>17</v>
      </c>
      <c r="G1248">
        <v>9.2970197811666197E-2</v>
      </c>
      <c r="H1248">
        <v>-0.59278350319317696</v>
      </c>
      <c r="I1248">
        <v>-1.95909962103034</v>
      </c>
      <c r="J1248">
        <v>403</v>
      </c>
      <c r="K1248">
        <v>443</v>
      </c>
      <c r="L1248">
        <v>275</v>
      </c>
      <c r="M1248">
        <v>47</v>
      </c>
      <c r="N1248">
        <v>0.118326783503681</v>
      </c>
      <c r="O1248">
        <v>-0.75806112945523696</v>
      </c>
      <c r="P1248">
        <v>-1.9434328567972801</v>
      </c>
      <c r="Q1248">
        <v>0.49152542372881303</v>
      </c>
      <c r="R1248">
        <v>0.20338983050847401</v>
      </c>
      <c r="S1248">
        <f t="shared" si="19"/>
        <v>-8.4808360401165253E-2</v>
      </c>
    </row>
    <row r="1249" spans="1:19" x14ac:dyDescent="0.2">
      <c r="A1249" t="s">
        <v>2479</v>
      </c>
      <c r="B1249" t="s">
        <v>2480</v>
      </c>
      <c r="C1249">
        <v>51</v>
      </c>
      <c r="D1249">
        <v>25</v>
      </c>
      <c r="E1249">
        <v>49</v>
      </c>
      <c r="F1249">
        <v>11</v>
      </c>
      <c r="G1249">
        <v>-0.22937193513036999</v>
      </c>
      <c r="H1249">
        <v>-0.51163210584782604</v>
      </c>
      <c r="I1249">
        <v>-1.55037466390171</v>
      </c>
      <c r="J1249">
        <v>71</v>
      </c>
      <c r="K1249">
        <v>82</v>
      </c>
      <c r="L1249">
        <v>61</v>
      </c>
      <c r="M1249">
        <v>14</v>
      </c>
      <c r="N1249">
        <v>0.139783607086363</v>
      </c>
      <c r="O1249">
        <v>-0.658017290852698</v>
      </c>
      <c r="P1249">
        <v>-1.71535598163273</v>
      </c>
      <c r="Q1249">
        <v>0.45762711864406702</v>
      </c>
      <c r="R1249">
        <v>0.20338983050847401</v>
      </c>
      <c r="S1249">
        <f t="shared" si="19"/>
        <v>9.4067974309534952E-2</v>
      </c>
    </row>
    <row r="1250" spans="1:19" x14ac:dyDescent="0.2">
      <c r="A1250" t="s">
        <v>2481</v>
      </c>
      <c r="B1250" t="s">
        <v>2482</v>
      </c>
      <c r="C1250">
        <v>137</v>
      </c>
      <c r="D1250">
        <v>186</v>
      </c>
      <c r="E1250">
        <v>115</v>
      </c>
      <c r="F1250">
        <v>8</v>
      </c>
      <c r="G1250">
        <v>0.21305060935703801</v>
      </c>
      <c r="H1250">
        <v>-0.57028073658119804</v>
      </c>
      <c r="I1250">
        <v>-2.11782775312646</v>
      </c>
      <c r="J1250">
        <v>258</v>
      </c>
      <c r="K1250">
        <v>315</v>
      </c>
      <c r="L1250">
        <v>182</v>
      </c>
      <c r="M1250">
        <v>28</v>
      </c>
      <c r="N1250">
        <v>0.163918951248092</v>
      </c>
      <c r="O1250">
        <v>-0.74363709512254506</v>
      </c>
      <c r="P1250">
        <v>-1.9746873432129</v>
      </c>
      <c r="Q1250">
        <v>0.49152542372881303</v>
      </c>
      <c r="R1250">
        <v>0.22033898305084701</v>
      </c>
      <c r="S1250">
        <f t="shared" si="19"/>
        <v>-0.13894298532338731</v>
      </c>
    </row>
    <row r="1251" spans="1:19" x14ac:dyDescent="0.2">
      <c r="A1251" t="s">
        <v>2483</v>
      </c>
      <c r="B1251" t="s">
        <v>2484</v>
      </c>
      <c r="C1251">
        <v>54</v>
      </c>
      <c r="D1251">
        <v>33</v>
      </c>
      <c r="E1251">
        <v>54</v>
      </c>
      <c r="F1251">
        <v>7</v>
      </c>
      <c r="G1251">
        <v>-0.13362158764955201</v>
      </c>
      <c r="H1251">
        <v>-0.49425800977840301</v>
      </c>
      <c r="I1251">
        <v>-1.7714928927707101</v>
      </c>
      <c r="J1251">
        <v>84</v>
      </c>
      <c r="K1251">
        <v>155</v>
      </c>
      <c r="L1251">
        <v>69</v>
      </c>
      <c r="M1251">
        <v>7</v>
      </c>
      <c r="N1251">
        <v>0.343280515530131</v>
      </c>
      <c r="O1251">
        <v>-0.67751897246901605</v>
      </c>
      <c r="P1251">
        <v>-2.0894069146395098</v>
      </c>
      <c r="Q1251">
        <v>0.45762711864406702</v>
      </c>
      <c r="R1251">
        <v>0.186440677966101</v>
      </c>
      <c r="S1251">
        <f t="shared" si="19"/>
        <v>-6.9751366012931457E-2</v>
      </c>
    </row>
    <row r="1252" spans="1:19" x14ac:dyDescent="0.2">
      <c r="A1252" t="s">
        <v>2485</v>
      </c>
      <c r="B1252" t="s">
        <v>2486</v>
      </c>
      <c r="C1252">
        <v>44</v>
      </c>
      <c r="D1252">
        <v>33</v>
      </c>
      <c r="E1252">
        <v>31</v>
      </c>
      <c r="F1252">
        <v>0</v>
      </c>
      <c r="G1252">
        <v>-4.4680504312771499E-2</v>
      </c>
      <c r="H1252">
        <v>-0.64634899243031796</v>
      </c>
      <c r="I1252" t="e">
        <f>-inf</f>
        <v>#NAME?</v>
      </c>
      <c r="J1252">
        <v>62</v>
      </c>
      <c r="K1252">
        <v>50</v>
      </c>
      <c r="L1252">
        <v>17</v>
      </c>
      <c r="M1252">
        <v>3</v>
      </c>
      <c r="N1252">
        <v>-1.6193581740513201E-2</v>
      </c>
      <c r="O1252">
        <v>-1.1540315452643699</v>
      </c>
      <c r="P1252">
        <v>-2.32549610337048</v>
      </c>
      <c r="Q1252">
        <v>0.45762711864406702</v>
      </c>
      <c r="R1252">
        <v>0.20338983050847401</v>
      </c>
      <c r="S1252" t="e">
        <f t="shared" si="19"/>
        <v>#NAME?</v>
      </c>
    </row>
    <row r="1253" spans="1:19" x14ac:dyDescent="0.2">
      <c r="A1253" t="s">
        <v>2487</v>
      </c>
      <c r="B1253" t="s">
        <v>2488</v>
      </c>
      <c r="C1253">
        <v>162</v>
      </c>
      <c r="D1253">
        <v>237</v>
      </c>
      <c r="E1253">
        <v>222</v>
      </c>
      <c r="F1253">
        <v>19</v>
      </c>
      <c r="G1253">
        <v>0.24549156376300099</v>
      </c>
      <c r="H1253">
        <v>-0.357420049870395</v>
      </c>
      <c r="I1253">
        <v>-1.8149585865518001</v>
      </c>
      <c r="J1253">
        <v>321</v>
      </c>
      <c r="K1253">
        <v>385</v>
      </c>
      <c r="L1253">
        <v>262</v>
      </c>
      <c r="M1253">
        <v>91</v>
      </c>
      <c r="N1253">
        <v>0.15618380052535</v>
      </c>
      <c r="O1253">
        <v>-0.68029251822951697</v>
      </c>
      <c r="P1253">
        <v>-1.55768930867567</v>
      </c>
      <c r="Q1253">
        <v>0.644067796610169</v>
      </c>
      <c r="R1253">
        <v>0.28813559322033899</v>
      </c>
      <c r="S1253">
        <f t="shared" si="19"/>
        <v>5.9939617202151671E-2</v>
      </c>
    </row>
    <row r="1254" spans="1:19" x14ac:dyDescent="0.2">
      <c r="A1254" t="s">
        <v>2489</v>
      </c>
      <c r="B1254" t="s">
        <v>2490</v>
      </c>
      <c r="C1254">
        <v>169</v>
      </c>
      <c r="D1254">
        <v>113</v>
      </c>
      <c r="E1254">
        <v>108</v>
      </c>
      <c r="F1254">
        <v>9</v>
      </c>
      <c r="G1254">
        <v>-9.4550028834725297E-2</v>
      </c>
      <c r="H1254">
        <v>-0.68872095890512697</v>
      </c>
      <c r="I1254">
        <v>-2.15784136813634</v>
      </c>
      <c r="J1254">
        <v>212</v>
      </c>
      <c r="K1254">
        <v>288</v>
      </c>
      <c r="L1254">
        <v>128</v>
      </c>
      <c r="M1254">
        <v>18</v>
      </c>
      <c r="N1254">
        <v>0.21028473025220101</v>
      </c>
      <c r="O1254">
        <v>-0.81121466842527301</v>
      </c>
      <c r="P1254">
        <v>-2.0812890244173299</v>
      </c>
      <c r="Q1254">
        <v>0.677966101694915</v>
      </c>
      <c r="R1254">
        <v>0.28813559322033899</v>
      </c>
      <c r="S1254">
        <f t="shared" si="19"/>
        <v>-0.17899645549959026</v>
      </c>
    </row>
    <row r="1255" spans="1:19" x14ac:dyDescent="0.2">
      <c r="A1255" t="s">
        <v>2491</v>
      </c>
      <c r="B1255" t="s">
        <v>2492</v>
      </c>
      <c r="C1255">
        <v>160</v>
      </c>
      <c r="D1255">
        <v>220</v>
      </c>
      <c r="E1255">
        <v>212</v>
      </c>
      <c r="F1255">
        <v>32</v>
      </c>
      <c r="G1255">
        <v>0.21856093046180899</v>
      </c>
      <c r="H1255">
        <v>-0.37204213150557602</v>
      </c>
      <c r="I1255">
        <v>-1.58316717729801</v>
      </c>
      <c r="J1255">
        <v>348</v>
      </c>
      <c r="K1255">
        <v>522</v>
      </c>
      <c r="L1255">
        <v>224</v>
      </c>
      <c r="M1255">
        <v>60</v>
      </c>
      <c r="N1255">
        <v>0.253319362477403</v>
      </c>
      <c r="O1255">
        <v>-0.78342000275680801</v>
      </c>
      <c r="P1255">
        <v>-1.77365366215483</v>
      </c>
      <c r="Q1255">
        <v>0.45762711864406702</v>
      </c>
      <c r="R1255">
        <v>0.27118644067796599</v>
      </c>
      <c r="S1255">
        <f t="shared" si="19"/>
        <v>6.9017480699835654E-2</v>
      </c>
    </row>
    <row r="1256" spans="1:19" x14ac:dyDescent="0.2">
      <c r="A1256" t="s">
        <v>2493</v>
      </c>
      <c r="B1256" t="s">
        <v>2494</v>
      </c>
      <c r="C1256">
        <v>189</v>
      </c>
      <c r="D1256">
        <v>251</v>
      </c>
      <c r="E1256">
        <v>200</v>
      </c>
      <c r="F1256">
        <v>19</v>
      </c>
      <c r="G1256">
        <v>0.20347014960332199</v>
      </c>
      <c r="H1256">
        <v>-0.46968981828766598</v>
      </c>
      <c r="I1256">
        <v>-1.8819053761824101</v>
      </c>
      <c r="J1256">
        <v>476</v>
      </c>
      <c r="K1256">
        <v>521</v>
      </c>
      <c r="L1256">
        <v>266</v>
      </c>
      <c r="M1256">
        <v>40</v>
      </c>
      <c r="N1256">
        <v>0.116458874000753</v>
      </c>
      <c r="O1256">
        <v>-0.84481409323381595</v>
      </c>
      <c r="P1256">
        <v>-2.0857726299844201</v>
      </c>
      <c r="Q1256">
        <v>0.74576271186440601</v>
      </c>
      <c r="R1256">
        <v>0.27118644067796599</v>
      </c>
      <c r="S1256">
        <f t="shared" si="19"/>
        <v>-0.10062038321798601</v>
      </c>
    </row>
    <row r="1257" spans="1:19" x14ac:dyDescent="0.2">
      <c r="A1257" t="s">
        <v>2495</v>
      </c>
      <c r="B1257" t="s">
        <v>2496</v>
      </c>
      <c r="C1257">
        <v>13</v>
      </c>
      <c r="D1257">
        <v>5</v>
      </c>
      <c r="E1257">
        <v>4</v>
      </c>
      <c r="F1257">
        <v>2</v>
      </c>
      <c r="G1257">
        <v>-0.334715115675289</v>
      </c>
      <c r="H1257">
        <v>-1.0061413707572699</v>
      </c>
      <c r="I1257">
        <v>-1.6971105296048501</v>
      </c>
      <c r="J1257">
        <v>42</v>
      </c>
      <c r="K1257">
        <v>20</v>
      </c>
      <c r="L1257">
        <v>17</v>
      </c>
      <c r="M1257">
        <v>9</v>
      </c>
      <c r="N1257">
        <v>-0.24499119131219699</v>
      </c>
      <c r="O1257">
        <v>-0.98488914616401602</v>
      </c>
      <c r="P1257">
        <v>-1.67923244955046</v>
      </c>
      <c r="Q1257">
        <v>0.677966101694915</v>
      </c>
      <c r="R1257">
        <v>0.25423728813559299</v>
      </c>
      <c r="S1257">
        <f t="shared" si="19"/>
        <v>6.1414238733847479E-2</v>
      </c>
    </row>
    <row r="1258" spans="1:19" x14ac:dyDescent="0.2">
      <c r="A1258" t="s">
        <v>2497</v>
      </c>
      <c r="B1258" t="s">
        <v>2498</v>
      </c>
      <c r="C1258">
        <v>63</v>
      </c>
      <c r="D1258">
        <v>46</v>
      </c>
      <c r="E1258">
        <v>31</v>
      </c>
      <c r="F1258">
        <v>1</v>
      </c>
      <c r="G1258">
        <v>-5.63244854764791E-2</v>
      </c>
      <c r="H1258">
        <v>-0.802236865397712</v>
      </c>
      <c r="I1258">
        <v>-2.6835377224155801</v>
      </c>
      <c r="J1258">
        <v>142</v>
      </c>
      <c r="K1258">
        <v>145</v>
      </c>
      <c r="L1258">
        <v>91</v>
      </c>
      <c r="M1258">
        <v>8</v>
      </c>
      <c r="N1258">
        <v>8.6307761273640204E-2</v>
      </c>
      <c r="O1258">
        <v>-0.78533572920635297</v>
      </c>
      <c r="P1258">
        <v>-2.2594240259829999</v>
      </c>
      <c r="Q1258">
        <v>0.79661016949152497</v>
      </c>
      <c r="R1258">
        <v>0.305084745762711</v>
      </c>
      <c r="S1258">
        <f t="shared" si="19"/>
        <v>-0.37824676623275977</v>
      </c>
    </row>
    <row r="1259" spans="1:19" x14ac:dyDescent="0.2">
      <c r="A1259" t="s">
        <v>2499</v>
      </c>
      <c r="B1259" t="s">
        <v>2500</v>
      </c>
      <c r="C1259">
        <v>83</v>
      </c>
      <c r="D1259">
        <v>171</v>
      </c>
      <c r="E1259">
        <v>120</v>
      </c>
      <c r="F1259">
        <v>14</v>
      </c>
      <c r="G1259">
        <v>0.39417625031160802</v>
      </c>
      <c r="H1259">
        <v>-0.33415485610685203</v>
      </c>
      <c r="I1259">
        <v>-1.65714722965983</v>
      </c>
      <c r="J1259">
        <v>215</v>
      </c>
      <c r="K1259">
        <v>215</v>
      </c>
      <c r="L1259">
        <v>134</v>
      </c>
      <c r="M1259">
        <v>18</v>
      </c>
      <c r="N1259">
        <v>7.7228103421721706E-2</v>
      </c>
      <c r="O1259">
        <v>-0.79742243869518803</v>
      </c>
      <c r="P1259">
        <v>-2.0873916234041898</v>
      </c>
      <c r="Q1259">
        <v>0.50847457627118597</v>
      </c>
      <c r="R1259">
        <v>0.25423728813559299</v>
      </c>
      <c r="S1259">
        <f t="shared" si="19"/>
        <v>-3.6236915811827961E-2</v>
      </c>
    </row>
    <row r="1260" spans="1:19" x14ac:dyDescent="0.2">
      <c r="A1260" t="s">
        <v>2501</v>
      </c>
      <c r="B1260" t="s">
        <v>2502</v>
      </c>
      <c r="C1260">
        <v>115</v>
      </c>
      <c r="D1260">
        <v>117</v>
      </c>
      <c r="E1260">
        <v>56</v>
      </c>
      <c r="F1260">
        <v>12</v>
      </c>
      <c r="G1260">
        <v>8.7746253688078396E-2</v>
      </c>
      <c r="H1260">
        <v>-0.80676782312581397</v>
      </c>
      <c r="I1260">
        <v>-1.86571376726798</v>
      </c>
      <c r="J1260">
        <v>156</v>
      </c>
      <c r="K1260">
        <v>304</v>
      </c>
      <c r="L1260">
        <v>209</v>
      </c>
      <c r="M1260">
        <v>25</v>
      </c>
      <c r="N1260">
        <v>0.36697708867601297</v>
      </c>
      <c r="O1260">
        <v>-0.46506708938779701</v>
      </c>
      <c r="P1260">
        <v>-1.8054102582743099</v>
      </c>
      <c r="Q1260">
        <v>0.71186440677966101</v>
      </c>
      <c r="R1260">
        <v>0.28813559322033899</v>
      </c>
      <c r="S1260">
        <f t="shared" si="19"/>
        <v>-2.095863999414126E-2</v>
      </c>
    </row>
    <row r="1261" spans="1:19" x14ac:dyDescent="0.2">
      <c r="A1261" t="s">
        <v>2503</v>
      </c>
      <c r="B1261" t="s">
        <v>2504</v>
      </c>
      <c r="C1261">
        <v>82</v>
      </c>
      <c r="D1261">
        <v>95</v>
      </c>
      <c r="E1261">
        <v>118</v>
      </c>
      <c r="F1261">
        <v>6</v>
      </c>
      <c r="G1261">
        <v>0.14416798520065899</v>
      </c>
      <c r="H1261">
        <v>-0.33618985485599401</v>
      </c>
      <c r="I1261">
        <v>-2.0198597749620699</v>
      </c>
      <c r="J1261">
        <v>140</v>
      </c>
      <c r="K1261">
        <v>208</v>
      </c>
      <c r="L1261">
        <v>54</v>
      </c>
      <c r="M1261">
        <v>12</v>
      </c>
      <c r="N1261">
        <v>0.24916340270624501</v>
      </c>
      <c r="O1261">
        <v>-1.0058230529996599</v>
      </c>
      <c r="P1261">
        <v>-2.0771724582225</v>
      </c>
      <c r="Q1261">
        <v>0.76271186440677896</v>
      </c>
      <c r="R1261">
        <v>0.305084745762711</v>
      </c>
      <c r="S1261">
        <f t="shared" si="19"/>
        <v>-0.1381037383817677</v>
      </c>
    </row>
    <row r="1262" spans="1:19" x14ac:dyDescent="0.2">
      <c r="A1262" t="s">
        <v>2505</v>
      </c>
      <c r="B1262" t="s">
        <v>2506</v>
      </c>
      <c r="C1262">
        <v>59</v>
      </c>
      <c r="D1262">
        <v>47</v>
      </c>
      <c r="E1262">
        <v>31</v>
      </c>
      <c r="F1262">
        <v>5</v>
      </c>
      <c r="G1262">
        <v>-1.84959214108983E-2</v>
      </c>
      <c r="H1262">
        <v>-0.77374832758627499</v>
      </c>
      <c r="I1262">
        <v>-1.9560791802681201</v>
      </c>
      <c r="J1262">
        <v>54</v>
      </c>
      <c r="K1262">
        <v>91</v>
      </c>
      <c r="L1262">
        <v>22</v>
      </c>
      <c r="M1262">
        <v>2</v>
      </c>
      <c r="N1262">
        <v>0.30387573591984601</v>
      </c>
      <c r="O1262">
        <v>-0.98205985614515201</v>
      </c>
      <c r="P1262">
        <v>-2.44158943275088</v>
      </c>
      <c r="Q1262">
        <v>0.71186440677966101</v>
      </c>
      <c r="R1262">
        <v>0.305084745762711</v>
      </c>
      <c r="S1262">
        <f t="shared" si="19"/>
        <v>-0.21718605681838127</v>
      </c>
    </row>
    <row r="1263" spans="1:19" x14ac:dyDescent="0.2">
      <c r="A1263" t="s">
        <v>2507</v>
      </c>
      <c r="B1263" t="s">
        <v>2508</v>
      </c>
      <c r="C1263">
        <v>109</v>
      </c>
      <c r="D1263">
        <v>109</v>
      </c>
      <c r="E1263">
        <v>59</v>
      </c>
      <c r="F1263">
        <v>26</v>
      </c>
      <c r="G1263">
        <v>8.0258232295528406E-2</v>
      </c>
      <c r="H1263">
        <v>-0.76083249607688297</v>
      </c>
      <c r="I1263">
        <v>-1.5066503229318</v>
      </c>
      <c r="J1263">
        <v>133</v>
      </c>
      <c r="K1263">
        <v>345</v>
      </c>
      <c r="L1263">
        <v>102</v>
      </c>
      <c r="M1263">
        <v>45</v>
      </c>
      <c r="N1263">
        <v>0.49119555752791</v>
      </c>
      <c r="O1263">
        <v>-0.70734024634955805</v>
      </c>
      <c r="P1263">
        <v>-1.4808647957836301</v>
      </c>
      <c r="Q1263">
        <v>0.677966101694915</v>
      </c>
      <c r="R1263">
        <v>0.27118644067796599</v>
      </c>
      <c r="S1263">
        <f t="shared" si="19"/>
        <v>0.16939990837893559</v>
      </c>
    </row>
    <row r="1264" spans="1:19" x14ac:dyDescent="0.2">
      <c r="A1264" t="s">
        <v>2509</v>
      </c>
      <c r="B1264" t="s">
        <v>2510</v>
      </c>
      <c r="C1264">
        <v>230</v>
      </c>
      <c r="D1264">
        <v>265</v>
      </c>
      <c r="E1264">
        <v>235</v>
      </c>
      <c r="F1264">
        <v>45</v>
      </c>
      <c r="G1264">
        <v>0.14177627021474301</v>
      </c>
      <c r="H1264">
        <v>-0.48491798352426002</v>
      </c>
      <c r="I1264">
        <v>-1.59271249520424</v>
      </c>
      <c r="J1264">
        <v>569</v>
      </c>
      <c r="K1264">
        <v>752</v>
      </c>
      <c r="L1264">
        <v>351</v>
      </c>
      <c r="M1264">
        <v>77</v>
      </c>
      <c r="N1264">
        <v>0.19833367761829199</v>
      </c>
      <c r="O1264">
        <v>-0.80189392707363705</v>
      </c>
      <c r="P1264">
        <v>-1.8788472098144799</v>
      </c>
      <c r="Q1264">
        <v>0.72881355932203395</v>
      </c>
      <c r="R1264">
        <v>0.20338983050847401</v>
      </c>
      <c r="S1264">
        <f t="shared" si="19"/>
        <v>3.8127214776393283E-2</v>
      </c>
    </row>
    <row r="1265" spans="1:19" x14ac:dyDescent="0.2">
      <c r="A1265" t="s">
        <v>2511</v>
      </c>
      <c r="B1265" t="s">
        <v>2512</v>
      </c>
      <c r="C1265">
        <v>123</v>
      </c>
      <c r="D1265">
        <v>85</v>
      </c>
      <c r="E1265">
        <v>52</v>
      </c>
      <c r="F1265">
        <v>11</v>
      </c>
      <c r="G1265">
        <v>-8.0227953429576698E-2</v>
      </c>
      <c r="H1265">
        <v>-0.868159777583002</v>
      </c>
      <c r="I1265">
        <v>-1.93270959924317</v>
      </c>
      <c r="J1265">
        <v>90</v>
      </c>
      <c r="K1265">
        <v>201</v>
      </c>
      <c r="L1265">
        <v>91</v>
      </c>
      <c r="M1265">
        <v>15</v>
      </c>
      <c r="N1265">
        <v>0.426181651402885</v>
      </c>
      <c r="O1265">
        <v>-0.58728989426262102</v>
      </c>
      <c r="P1265">
        <v>-1.7883769189755301</v>
      </c>
      <c r="Q1265">
        <v>0.50847457627118597</v>
      </c>
      <c r="R1265">
        <v>0.27118644067796599</v>
      </c>
      <c r="S1265">
        <f t="shared" si="19"/>
        <v>-3.5722986918488339E-2</v>
      </c>
    </row>
    <row r="1266" spans="1:19" x14ac:dyDescent="0.2">
      <c r="A1266" t="s">
        <v>2513</v>
      </c>
      <c r="B1266" t="s">
        <v>2514</v>
      </c>
      <c r="C1266">
        <v>158</v>
      </c>
      <c r="D1266">
        <v>226</v>
      </c>
      <c r="E1266">
        <v>115</v>
      </c>
      <c r="F1266">
        <v>5</v>
      </c>
      <c r="G1266">
        <v>0.23570958448850601</v>
      </c>
      <c r="H1266">
        <v>-0.632217256379214</v>
      </c>
      <c r="I1266">
        <v>-2.3838842555804001</v>
      </c>
      <c r="J1266">
        <v>357</v>
      </c>
      <c r="K1266">
        <v>357</v>
      </c>
      <c r="L1266">
        <v>186</v>
      </c>
      <c r="M1266">
        <v>30</v>
      </c>
      <c r="N1266">
        <v>7.7228103421721706E-2</v>
      </c>
      <c r="O1266">
        <v>-0.87524404903866704</v>
      </c>
      <c r="P1266">
        <v>-2.0857726299844201</v>
      </c>
      <c r="Q1266">
        <v>0.74576271186440601</v>
      </c>
      <c r="R1266">
        <v>0.186440677966101</v>
      </c>
      <c r="S1266">
        <f t="shared" si="19"/>
        <v>-0.2453827663579583</v>
      </c>
    </row>
    <row r="1267" spans="1:19" x14ac:dyDescent="0.2">
      <c r="A1267" t="s">
        <v>2515</v>
      </c>
      <c r="B1267" t="s">
        <v>2516</v>
      </c>
      <c r="C1267">
        <v>98</v>
      </c>
      <c r="D1267">
        <v>47</v>
      </c>
      <c r="E1267">
        <v>54</v>
      </c>
      <c r="F1267">
        <v>8</v>
      </c>
      <c r="G1267">
        <v>-0.23886998546124899</v>
      </c>
      <c r="H1267">
        <v>-0.75309032564792899</v>
      </c>
      <c r="I1267">
        <v>-1.97233326166255</v>
      </c>
      <c r="J1267">
        <v>97</v>
      </c>
      <c r="K1267">
        <v>122</v>
      </c>
      <c r="L1267">
        <v>87</v>
      </c>
      <c r="M1267">
        <v>10</v>
      </c>
      <c r="N1267">
        <v>0.17681619983022501</v>
      </c>
      <c r="O1267">
        <v>-0.63934125879201598</v>
      </c>
      <c r="P1267">
        <v>-1.9969974028581301</v>
      </c>
      <c r="Q1267">
        <v>0.74576271186440601</v>
      </c>
      <c r="R1267">
        <v>0.22033898305084701</v>
      </c>
      <c r="S1267">
        <f t="shared" si="19"/>
        <v>-0.10295236340076452</v>
      </c>
    </row>
    <row r="1268" spans="1:19" x14ac:dyDescent="0.2">
      <c r="A1268" t="s">
        <v>2517</v>
      </c>
      <c r="B1268" t="s">
        <v>2518</v>
      </c>
      <c r="C1268">
        <v>231</v>
      </c>
      <c r="D1268">
        <v>228</v>
      </c>
      <c r="E1268">
        <v>241</v>
      </c>
      <c r="F1268">
        <v>22</v>
      </c>
      <c r="G1268">
        <v>7.4581099403837905E-2</v>
      </c>
      <c r="H1268">
        <v>-0.47585294709567899</v>
      </c>
      <c r="I1268">
        <v>-1.90538647203193</v>
      </c>
      <c r="J1268">
        <v>385</v>
      </c>
      <c r="K1268">
        <v>378</v>
      </c>
      <c r="L1268">
        <v>267</v>
      </c>
      <c r="M1268">
        <v>51</v>
      </c>
      <c r="N1268">
        <v>6.9259173750446296E-2</v>
      </c>
      <c r="O1268">
        <v>-0.75103824528831498</v>
      </c>
      <c r="P1268">
        <v>-1.8881162220024501</v>
      </c>
      <c r="Q1268">
        <v>0.677966101694915</v>
      </c>
      <c r="R1268">
        <v>0.169491525423728</v>
      </c>
      <c r="S1268">
        <f t="shared" si="19"/>
        <v>-5.4522083472795524E-2</v>
      </c>
    </row>
    <row r="1269" spans="1:19" x14ac:dyDescent="0.2">
      <c r="A1269" t="s">
        <v>2519</v>
      </c>
      <c r="B1269" t="s">
        <v>2520</v>
      </c>
      <c r="C1269">
        <v>142</v>
      </c>
      <c r="D1269">
        <v>145</v>
      </c>
      <c r="E1269">
        <v>98</v>
      </c>
      <c r="F1269">
        <v>7</v>
      </c>
      <c r="G1269">
        <v>8.9337890147446794E-2</v>
      </c>
      <c r="H1269">
        <v>-0.65532027846896501</v>
      </c>
      <c r="I1269">
        <v>-2.1913874773307902</v>
      </c>
      <c r="J1269">
        <v>212</v>
      </c>
      <c r="K1269">
        <v>218</v>
      </c>
      <c r="L1269">
        <v>162</v>
      </c>
      <c r="M1269">
        <v>29</v>
      </c>
      <c r="N1269">
        <v>8.9348736097575196E-2</v>
      </c>
      <c r="O1269">
        <v>-0.70890962353051001</v>
      </c>
      <c r="P1269">
        <v>-1.87416353162168</v>
      </c>
      <c r="Q1269">
        <v>0.54237288135593198</v>
      </c>
      <c r="R1269">
        <v>0.28813559322033899</v>
      </c>
      <c r="S1269">
        <f t="shared" si="19"/>
        <v>-0.13326791325714152</v>
      </c>
    </row>
    <row r="1270" spans="1:19" x14ac:dyDescent="0.2">
      <c r="A1270" t="s">
        <v>2521</v>
      </c>
      <c r="B1270" t="s">
        <v>2522</v>
      </c>
      <c r="C1270">
        <v>95</v>
      </c>
      <c r="D1270">
        <v>48</v>
      </c>
      <c r="E1270">
        <v>22</v>
      </c>
      <c r="F1270">
        <v>3</v>
      </c>
      <c r="G1270">
        <v>-0.21622413561773199</v>
      </c>
      <c r="H1270">
        <v>-1.1295589342450401</v>
      </c>
      <c r="I1270">
        <v>-2.3847995235311799</v>
      </c>
      <c r="J1270">
        <v>132</v>
      </c>
      <c r="K1270">
        <v>129</v>
      </c>
      <c r="L1270">
        <v>101</v>
      </c>
      <c r="M1270">
        <v>3</v>
      </c>
      <c r="N1270">
        <v>6.7243882515120798E-2</v>
      </c>
      <c r="O1270">
        <v>-0.70834133456759696</v>
      </c>
      <c r="P1270">
        <v>-2.6536783450780801</v>
      </c>
      <c r="Q1270">
        <v>0.71186440677966101</v>
      </c>
      <c r="R1270">
        <v>0.22033898305084701</v>
      </c>
      <c r="S1270">
        <f t="shared" si="19"/>
        <v>-0.39755221052513762</v>
      </c>
    </row>
    <row r="1271" spans="1:19" x14ac:dyDescent="0.2">
      <c r="A1271" t="s">
        <v>2523</v>
      </c>
      <c r="B1271" t="s">
        <v>2524</v>
      </c>
      <c r="C1271">
        <v>165</v>
      </c>
      <c r="D1271">
        <v>162</v>
      </c>
      <c r="E1271">
        <v>193</v>
      </c>
      <c r="F1271">
        <v>39</v>
      </c>
      <c r="G1271">
        <v>7.2289302624253093E-2</v>
      </c>
      <c r="H1271">
        <v>-0.42618464498453601</v>
      </c>
      <c r="I1271">
        <v>-1.5106165101494</v>
      </c>
      <c r="J1271">
        <v>323</v>
      </c>
      <c r="K1271">
        <v>331</v>
      </c>
      <c r="L1271">
        <v>185</v>
      </c>
      <c r="M1271">
        <v>50</v>
      </c>
      <c r="N1271">
        <v>8.7853574866337603E-2</v>
      </c>
      <c r="O1271">
        <v>-0.83411957107247903</v>
      </c>
      <c r="P1271">
        <v>-1.82045818658697</v>
      </c>
      <c r="Q1271">
        <v>0.71186440677966101</v>
      </c>
      <c r="R1271">
        <v>0.20338983050847401</v>
      </c>
      <c r="S1271">
        <f t="shared" si="19"/>
        <v>7.7420444559760493E-2</v>
      </c>
    </row>
    <row r="1272" spans="1:19" x14ac:dyDescent="0.2">
      <c r="A1272" t="s">
        <v>2525</v>
      </c>
      <c r="B1272" t="s">
        <v>2526</v>
      </c>
      <c r="C1272">
        <v>116</v>
      </c>
      <c r="D1272">
        <v>154</v>
      </c>
      <c r="E1272">
        <v>108</v>
      </c>
      <c r="F1272">
        <v>17</v>
      </c>
      <c r="G1272">
        <v>0.20332096390507301</v>
      </c>
      <c r="H1272">
        <v>-0.525292243518372</v>
      </c>
      <c r="I1272">
        <v>-1.71820624081064</v>
      </c>
      <c r="J1272">
        <v>193</v>
      </c>
      <c r="K1272">
        <v>325</v>
      </c>
      <c r="L1272">
        <v>94</v>
      </c>
      <c r="M1272">
        <v>15</v>
      </c>
      <c r="N1272">
        <v>0.30355415539282199</v>
      </c>
      <c r="O1272">
        <v>-0.904518232552465</v>
      </c>
      <c r="P1272">
        <v>-2.1196917185439799</v>
      </c>
      <c r="Q1272">
        <v>0.76271186440677896</v>
      </c>
      <c r="R1272">
        <v>0.22033898305084701</v>
      </c>
      <c r="S1272">
        <f t="shared" si="19"/>
        <v>-6.2485069408275876E-2</v>
      </c>
    </row>
    <row r="1273" spans="1:19" x14ac:dyDescent="0.2">
      <c r="A1273" t="s">
        <v>2527</v>
      </c>
      <c r="B1273" t="s">
        <v>2528</v>
      </c>
      <c r="C1273">
        <v>262</v>
      </c>
      <c r="D1273">
        <v>263</v>
      </c>
      <c r="E1273">
        <v>197</v>
      </c>
      <c r="F1273">
        <v>20</v>
      </c>
      <c r="G1273">
        <v>8.1912689465540797E-2</v>
      </c>
      <c r="H1273">
        <v>-0.61809307493655596</v>
      </c>
      <c r="I1273">
        <v>-2.0014684686177602</v>
      </c>
      <c r="J1273">
        <v>337</v>
      </c>
      <c r="K1273">
        <v>493</v>
      </c>
      <c r="L1273">
        <v>347</v>
      </c>
      <c r="M1273">
        <v>53</v>
      </c>
      <c r="N1273">
        <v>0.24244512182761299</v>
      </c>
      <c r="O1273">
        <v>-0.57938920322485499</v>
      </c>
      <c r="P1273">
        <v>-1.8135796998624401</v>
      </c>
      <c r="Q1273">
        <v>0.61016949152542299</v>
      </c>
      <c r="R1273">
        <v>0.338983050847457</v>
      </c>
      <c r="S1273">
        <f t="shared" si="19"/>
        <v>-6.2293236365705239E-2</v>
      </c>
    </row>
    <row r="1274" spans="1:19" x14ac:dyDescent="0.2">
      <c r="A1274" t="s">
        <v>2529</v>
      </c>
      <c r="B1274" t="s">
        <v>2530</v>
      </c>
      <c r="C1274">
        <v>200</v>
      </c>
      <c r="D1274">
        <v>196</v>
      </c>
      <c r="E1274">
        <v>143</v>
      </c>
      <c r="F1274">
        <v>35</v>
      </c>
      <c r="G1274">
        <v>7.1484307988023299E-2</v>
      </c>
      <c r="H1274">
        <v>-0.63995196797732301</v>
      </c>
      <c r="I1274">
        <v>-1.6411591242757</v>
      </c>
      <c r="J1274">
        <v>396</v>
      </c>
      <c r="K1274">
        <v>454</v>
      </c>
      <c r="L1274">
        <v>214</v>
      </c>
      <c r="M1274">
        <v>41</v>
      </c>
      <c r="N1274">
        <v>0.13658877035331299</v>
      </c>
      <c r="O1274">
        <v>-0.859370189720711</v>
      </c>
      <c r="P1274">
        <v>-1.9951369977976601</v>
      </c>
      <c r="Q1274">
        <v>0.54237288135593198</v>
      </c>
      <c r="R1274">
        <v>0.28813559322033899</v>
      </c>
      <c r="S1274">
        <f t="shared" si="19"/>
        <v>-6.9496069937303451E-3</v>
      </c>
    </row>
    <row r="1275" spans="1:19" x14ac:dyDescent="0.2">
      <c r="A1275" t="s">
        <v>2531</v>
      </c>
      <c r="B1275" t="s">
        <v>2532</v>
      </c>
      <c r="C1275">
        <v>139</v>
      </c>
      <c r="D1275">
        <v>137</v>
      </c>
      <c r="E1275">
        <v>80</v>
      </c>
      <c r="F1275">
        <v>7</v>
      </c>
      <c r="G1275">
        <v>7.3963999197839997E-2</v>
      </c>
      <c r="H1275">
        <v>-0.73418282304055504</v>
      </c>
      <c r="I1275">
        <v>-2.1821139332018298</v>
      </c>
      <c r="J1275">
        <v>305</v>
      </c>
      <c r="K1275">
        <v>454</v>
      </c>
      <c r="L1275">
        <v>264</v>
      </c>
      <c r="M1275">
        <v>44</v>
      </c>
      <c r="N1275">
        <v>0.24998411693203901</v>
      </c>
      <c r="O1275">
        <v>-0.65478468962134495</v>
      </c>
      <c r="P1275">
        <v>-1.85107283145249</v>
      </c>
      <c r="Q1275">
        <v>0.74576271186440601</v>
      </c>
      <c r="R1275">
        <v>0.25423728813559299</v>
      </c>
      <c r="S1275">
        <f t="shared" si="19"/>
        <v>-0.12441719207306144</v>
      </c>
    </row>
    <row r="1276" spans="1:19" x14ac:dyDescent="0.2">
      <c r="A1276" t="s">
        <v>2533</v>
      </c>
      <c r="B1276" t="s">
        <v>2534</v>
      </c>
      <c r="C1276">
        <v>93</v>
      </c>
      <c r="D1276">
        <v>103</v>
      </c>
      <c r="E1276">
        <v>90</v>
      </c>
      <c r="F1276">
        <v>13</v>
      </c>
      <c r="G1276">
        <v>0.124612508446765</v>
      </c>
      <c r="H1276">
        <v>-0.50849844889301299</v>
      </c>
      <c r="I1276">
        <v>-1.73873676920909</v>
      </c>
      <c r="J1276">
        <v>152</v>
      </c>
      <c r="K1276">
        <v>289</v>
      </c>
      <c r="L1276">
        <v>192</v>
      </c>
      <c r="M1276">
        <v>31</v>
      </c>
      <c r="N1276">
        <v>0.35628235823349702</v>
      </c>
      <c r="O1276">
        <v>-0.49063113638561301</v>
      </c>
      <c r="P1276">
        <v>-1.70070756270239</v>
      </c>
      <c r="Q1276">
        <v>0.54237288135593198</v>
      </c>
      <c r="R1276">
        <v>0.27118644067796599</v>
      </c>
      <c r="S1276">
        <f t="shared" si="19"/>
        <v>4.3665679886768366E-2</v>
      </c>
    </row>
    <row r="1277" spans="1:19" x14ac:dyDescent="0.2">
      <c r="A1277" t="s">
        <v>2535</v>
      </c>
      <c r="B1277" t="s">
        <v>2536</v>
      </c>
      <c r="C1277">
        <v>28</v>
      </c>
      <c r="D1277">
        <v>59</v>
      </c>
      <c r="E1277">
        <v>27</v>
      </c>
      <c r="F1277">
        <v>5</v>
      </c>
      <c r="G1277">
        <v>0.403952212595453</v>
      </c>
      <c r="H1277">
        <v>-0.51005227696163502</v>
      </c>
      <c r="I1277">
        <v>-1.63238519996819</v>
      </c>
      <c r="J1277">
        <v>48</v>
      </c>
      <c r="K1277">
        <v>47</v>
      </c>
      <c r="L1277">
        <v>20</v>
      </c>
      <c r="M1277">
        <v>0</v>
      </c>
      <c r="N1277">
        <v>6.8084723981852002E-2</v>
      </c>
      <c r="O1277">
        <v>-0.97230001885599604</v>
      </c>
      <c r="P1277" t="e">
        <f>-inf</f>
        <v>#NAME?</v>
      </c>
      <c r="Q1277">
        <v>0.54237288135593198</v>
      </c>
      <c r="R1277">
        <v>0.305084745762711</v>
      </c>
      <c r="S1277" t="e">
        <f t="shared" si="19"/>
        <v>#NAME?</v>
      </c>
    </row>
    <row r="1278" spans="1:19" x14ac:dyDescent="0.2">
      <c r="A1278" t="s">
        <v>2537</v>
      </c>
      <c r="B1278" t="s">
        <v>2538</v>
      </c>
      <c r="C1278">
        <v>316</v>
      </c>
      <c r="D1278">
        <v>297</v>
      </c>
      <c r="E1278">
        <v>194</v>
      </c>
      <c r="F1278">
        <v>60</v>
      </c>
      <c r="G1278">
        <v>5.3327598994336999E-2</v>
      </c>
      <c r="H1278">
        <v>-0.70614336246658105</v>
      </c>
      <c r="I1278">
        <v>-1.60573300519675</v>
      </c>
      <c r="J1278">
        <v>455</v>
      </c>
      <c r="K1278">
        <v>866</v>
      </c>
      <c r="L1278">
        <v>359</v>
      </c>
      <c r="M1278">
        <v>59</v>
      </c>
      <c r="N1278">
        <v>0.35673459878195501</v>
      </c>
      <c r="O1278">
        <v>-0.69500572522318305</v>
      </c>
      <c r="P1278">
        <v>-1.8973850536068599</v>
      </c>
      <c r="Q1278">
        <v>0.55932203389830504</v>
      </c>
      <c r="R1278">
        <v>0.23728813559322001</v>
      </c>
      <c r="S1278">
        <f t="shared" si="19"/>
        <v>2.9413745445341172E-2</v>
      </c>
    </row>
    <row r="1279" spans="1:19" x14ac:dyDescent="0.2">
      <c r="A1279" t="s">
        <v>2539</v>
      </c>
      <c r="B1279" t="s">
        <v>2540</v>
      </c>
      <c r="C1279">
        <v>252</v>
      </c>
      <c r="D1279">
        <v>215</v>
      </c>
      <c r="E1279">
        <v>276</v>
      </c>
      <c r="F1279">
        <v>31</v>
      </c>
      <c r="G1279">
        <v>1.1296151429589601E-2</v>
      </c>
      <c r="H1279">
        <v>-0.45474946849473002</v>
      </c>
      <c r="I1279">
        <v>-1.79423601990927</v>
      </c>
      <c r="J1279">
        <v>478</v>
      </c>
      <c r="K1279">
        <v>528</v>
      </c>
      <c r="L1279">
        <v>330</v>
      </c>
      <c r="M1279">
        <v>67</v>
      </c>
      <c r="N1279">
        <v>0.12043412934341501</v>
      </c>
      <c r="O1279">
        <v>-0.75300273387862104</v>
      </c>
      <c r="P1279">
        <v>-1.8635787625031801</v>
      </c>
      <c r="Q1279">
        <v>0.74576271186440601</v>
      </c>
      <c r="R1279">
        <v>0.25423728813559299</v>
      </c>
      <c r="S1279">
        <f t="shared" si="19"/>
        <v>-1.5904767251892798E-2</v>
      </c>
    </row>
    <row r="1280" spans="1:19" x14ac:dyDescent="0.2">
      <c r="A1280" t="s">
        <v>2541</v>
      </c>
      <c r="B1280" t="s">
        <v>2542</v>
      </c>
      <c r="C1280">
        <v>191</v>
      </c>
      <c r="D1280">
        <v>159</v>
      </c>
      <c r="E1280">
        <v>118</v>
      </c>
      <c r="F1280">
        <v>28</v>
      </c>
      <c r="G1280">
        <v>6.2198936825239904E-4</v>
      </c>
      <c r="H1280">
        <v>-0.70340936972000501</v>
      </c>
      <c r="I1280">
        <v>-1.7180725088675</v>
      </c>
      <c r="J1280">
        <v>298</v>
      </c>
      <c r="K1280">
        <v>269</v>
      </c>
      <c r="L1280">
        <v>134</v>
      </c>
      <c r="M1280">
        <v>59</v>
      </c>
      <c r="N1280">
        <v>3.2764119347874397E-2</v>
      </c>
      <c r="O1280">
        <v>-0.93920024285583803</v>
      </c>
      <c r="P1280">
        <v>-1.7135899210259999</v>
      </c>
      <c r="Q1280">
        <v>0.54237288135593198</v>
      </c>
      <c r="R1280">
        <v>0.23728813559322001</v>
      </c>
      <c r="S1280">
        <f t="shared" si="19"/>
        <v>4.6179089555102443E-2</v>
      </c>
    </row>
    <row r="1281" spans="1:19" x14ac:dyDescent="0.2">
      <c r="A1281" t="s">
        <v>2543</v>
      </c>
      <c r="B1281" t="s">
        <v>2544</v>
      </c>
      <c r="C1281">
        <v>57</v>
      </c>
      <c r="D1281">
        <v>40</v>
      </c>
      <c r="E1281">
        <v>61</v>
      </c>
      <c r="F1281">
        <v>9</v>
      </c>
      <c r="G1281">
        <v>-7.3556632049000495E-2</v>
      </c>
      <c r="H1281">
        <v>-0.464803030440128</v>
      </c>
      <c r="I1281">
        <v>-1.68582951919516</v>
      </c>
      <c r="J1281">
        <v>136</v>
      </c>
      <c r="K1281">
        <v>278</v>
      </c>
      <c r="L1281">
        <v>146</v>
      </c>
      <c r="M1281">
        <v>18</v>
      </c>
      <c r="N1281">
        <v>0.38773399096958</v>
      </c>
      <c r="O1281">
        <v>-0.56127482973016996</v>
      </c>
      <c r="P1281">
        <v>-1.8884920718588001</v>
      </c>
      <c r="Q1281">
        <v>0.59322033898305004</v>
      </c>
      <c r="R1281">
        <v>0.28813559322033899</v>
      </c>
      <c r="S1281">
        <f t="shared" si="19"/>
        <v>8.6939665232694495E-3</v>
      </c>
    </row>
    <row r="1282" spans="1:19" x14ac:dyDescent="0.2">
      <c r="A1282" t="s">
        <v>2545</v>
      </c>
      <c r="B1282" t="s">
        <v>2546</v>
      </c>
      <c r="C1282">
        <v>60</v>
      </c>
      <c r="D1282">
        <v>72</v>
      </c>
      <c r="E1282">
        <v>42</v>
      </c>
      <c r="F1282">
        <v>3</v>
      </c>
      <c r="G1282">
        <v>0.159439478343153</v>
      </c>
      <c r="H1282">
        <v>-0.64915996976414603</v>
      </c>
      <c r="I1282">
        <v>-2.1852271686259801</v>
      </c>
      <c r="J1282">
        <v>156</v>
      </c>
      <c r="K1282">
        <v>165</v>
      </c>
      <c r="L1282">
        <v>78</v>
      </c>
      <c r="M1282">
        <v>9</v>
      </c>
      <c r="N1282">
        <v>0.101587449281166</v>
      </c>
      <c r="O1282">
        <v>-0.89311877280837104</v>
      </c>
      <c r="P1282">
        <v>-2.2491077575070202</v>
      </c>
      <c r="Q1282">
        <v>0.54237288135593198</v>
      </c>
      <c r="R1282">
        <v>0.338983050847457</v>
      </c>
      <c r="S1282">
        <f t="shared" si="19"/>
        <v>-0.23178283416394443</v>
      </c>
    </row>
    <row r="1283" spans="1:19" x14ac:dyDescent="0.2">
      <c r="A1283" t="s">
        <v>2547</v>
      </c>
      <c r="B1283" t="s">
        <v>2548</v>
      </c>
      <c r="C1283">
        <v>39</v>
      </c>
      <c r="D1283">
        <v>62</v>
      </c>
      <c r="E1283">
        <v>35</v>
      </c>
      <c r="F1283">
        <v>5</v>
      </c>
      <c r="G1283">
        <v>0.28158531476728299</v>
      </c>
      <c r="H1283">
        <v>-0.54125457245462705</v>
      </c>
      <c r="I1283">
        <v>-1.7762917756524701</v>
      </c>
      <c r="J1283">
        <v>49</v>
      </c>
      <c r="K1283">
        <v>97</v>
      </c>
      <c r="L1283">
        <v>35</v>
      </c>
      <c r="M1283">
        <v>11</v>
      </c>
      <c r="N1283">
        <v>0.37380375765945201</v>
      </c>
      <c r="O1283">
        <v>-0.73821681282262797</v>
      </c>
      <c r="P1283">
        <v>-1.65902906346218</v>
      </c>
      <c r="Q1283">
        <v>0.52542372881355903</v>
      </c>
      <c r="R1283">
        <v>0.20338983050847401</v>
      </c>
      <c r="S1283">
        <f t="shared" ref="S1283:S1346" si="20">((I1283+1.7338029)/1.7338029+(P1283+1.8692731)/1.8692731)/2</f>
        <v>4.3983756194923729E-2</v>
      </c>
    </row>
    <row r="1284" spans="1:19" x14ac:dyDescent="0.2">
      <c r="A1284" t="s">
        <v>2549</v>
      </c>
      <c r="B1284" t="s">
        <v>2550</v>
      </c>
      <c r="C1284">
        <v>207</v>
      </c>
      <c r="D1284">
        <v>191</v>
      </c>
      <c r="E1284">
        <v>115</v>
      </c>
      <c r="F1284">
        <v>12</v>
      </c>
      <c r="G1284">
        <v>4.5321254086338199E-2</v>
      </c>
      <c r="H1284">
        <v>-0.74953051488170896</v>
      </c>
      <c r="I1284">
        <v>-2.1209862723712898</v>
      </c>
      <c r="J1284">
        <v>382</v>
      </c>
      <c r="K1284">
        <v>456</v>
      </c>
      <c r="L1284">
        <v>323</v>
      </c>
      <c r="M1284">
        <v>48</v>
      </c>
      <c r="N1284">
        <v>0.154129583174448</v>
      </c>
      <c r="O1284">
        <v>-0.66494961772499594</v>
      </c>
      <c r="P1284">
        <v>-1.91104779412801</v>
      </c>
      <c r="Q1284">
        <v>0.40677966101694901</v>
      </c>
      <c r="R1284">
        <v>0.22033898305084701</v>
      </c>
      <c r="S1284">
        <f t="shared" si="20"/>
        <v>-0.1228313107289237</v>
      </c>
    </row>
    <row r="1285" spans="1:19" x14ac:dyDescent="0.2">
      <c r="A1285" t="s">
        <v>2551</v>
      </c>
      <c r="B1285" t="s">
        <v>2552</v>
      </c>
      <c r="C1285">
        <v>51</v>
      </c>
      <c r="D1285">
        <v>211</v>
      </c>
      <c r="E1285">
        <v>98</v>
      </c>
      <c r="F1285">
        <v>36</v>
      </c>
      <c r="G1285">
        <v>0.696970511495284</v>
      </c>
      <c r="H1285">
        <v>-0.210602110183845</v>
      </c>
      <c r="I1285">
        <v>-1.0354648482926401</v>
      </c>
      <c r="J1285">
        <v>154</v>
      </c>
      <c r="K1285">
        <v>324</v>
      </c>
      <c r="L1285">
        <v>144</v>
      </c>
      <c r="M1285">
        <v>30</v>
      </c>
      <c r="N1285">
        <v>0.40025239279187003</v>
      </c>
      <c r="O1285">
        <v>-0.621247005885603</v>
      </c>
      <c r="P1285">
        <v>-1.7206251347086901</v>
      </c>
      <c r="Q1285">
        <v>0.74576271186440601</v>
      </c>
      <c r="R1285">
        <v>0.169491525423728</v>
      </c>
      <c r="S1285">
        <f t="shared" si="20"/>
        <v>0.24115001266321917</v>
      </c>
    </row>
    <row r="1286" spans="1:19" x14ac:dyDescent="0.2">
      <c r="A1286" t="s">
        <v>2553</v>
      </c>
      <c r="B1286" t="s">
        <v>2554</v>
      </c>
      <c r="C1286">
        <v>15</v>
      </c>
      <c r="D1286">
        <v>11</v>
      </c>
      <c r="E1286">
        <v>6</v>
      </c>
      <c r="F1286">
        <v>1</v>
      </c>
      <c r="G1286">
        <v>-5.4440341601927698E-2</v>
      </c>
      <c r="H1286">
        <v>-0.892198018450441</v>
      </c>
      <c r="I1286">
        <v>-2.0602884320176802</v>
      </c>
      <c r="J1286">
        <v>33</v>
      </c>
      <c r="K1286">
        <v>48</v>
      </c>
      <c r="L1286">
        <v>11</v>
      </c>
      <c r="M1286">
        <v>0</v>
      </c>
      <c r="N1286">
        <v>0.239955400919421</v>
      </c>
      <c r="O1286">
        <v>-1.0692100318640501</v>
      </c>
      <c r="P1286" t="e">
        <f>-inf</f>
        <v>#NAME?</v>
      </c>
      <c r="Q1286">
        <v>0.47457627118644002</v>
      </c>
      <c r="R1286">
        <v>0.25423728813559299</v>
      </c>
      <c r="S1286" t="e">
        <f t="shared" si="20"/>
        <v>#NAME?</v>
      </c>
    </row>
    <row r="1287" spans="1:19" x14ac:dyDescent="0.2">
      <c r="A1287" t="s">
        <v>2555</v>
      </c>
      <c r="B1287" t="s">
        <v>2556</v>
      </c>
      <c r="C1287">
        <v>210</v>
      </c>
      <c r="D1287">
        <v>273</v>
      </c>
      <c r="E1287">
        <v>166</v>
      </c>
      <c r="F1287">
        <v>38</v>
      </c>
      <c r="G1287">
        <v>0.194201584602365</v>
      </c>
      <c r="H1287">
        <v>-0.59636921647226704</v>
      </c>
      <c r="I1287">
        <v>-1.6266328710791</v>
      </c>
      <c r="J1287">
        <v>441</v>
      </c>
      <c r="K1287">
        <v>642</v>
      </c>
      <c r="L1287">
        <v>231</v>
      </c>
      <c r="M1287">
        <v>42</v>
      </c>
      <c r="N1287">
        <v>0.24032454202273601</v>
      </c>
      <c r="O1287">
        <v>-0.87291538672008395</v>
      </c>
      <c r="P1287">
        <v>-2.0314149676618301</v>
      </c>
      <c r="Q1287">
        <v>0.49152542372881303</v>
      </c>
      <c r="R1287">
        <v>0.305084745762711</v>
      </c>
      <c r="S1287">
        <f t="shared" si="20"/>
        <v>-1.2464240456325791E-2</v>
      </c>
    </row>
    <row r="1288" spans="1:19" x14ac:dyDescent="0.2">
      <c r="A1288" t="s">
        <v>2557</v>
      </c>
      <c r="B1288" t="s">
        <v>2558</v>
      </c>
      <c r="C1288">
        <v>24</v>
      </c>
      <c r="D1288">
        <v>13</v>
      </c>
      <c r="E1288">
        <v>11</v>
      </c>
      <c r="F1288">
        <v>0</v>
      </c>
      <c r="G1288">
        <v>-0.18600965710924</v>
      </c>
      <c r="H1288">
        <v>-0.83307656633178395</v>
      </c>
      <c r="I1288" t="e">
        <f>-inf</f>
        <v>#NAME?</v>
      </c>
      <c r="J1288">
        <v>2</v>
      </c>
      <c r="K1288">
        <v>8</v>
      </c>
      <c r="L1288">
        <v>3</v>
      </c>
      <c r="M1288">
        <v>2</v>
      </c>
      <c r="N1288">
        <v>0.67928809474968399</v>
      </c>
      <c r="O1288">
        <v>-0.415997518088709</v>
      </c>
      <c r="P1288">
        <v>-1.01022566859189</v>
      </c>
      <c r="Q1288">
        <v>0.47457627118644002</v>
      </c>
      <c r="R1288">
        <v>0.25423728813559299</v>
      </c>
      <c r="S1288" t="e">
        <f t="shared" si="20"/>
        <v>#NAME?</v>
      </c>
    </row>
    <row r="1289" spans="1:19" x14ac:dyDescent="0.2">
      <c r="A1289" t="s">
        <v>2559</v>
      </c>
      <c r="B1289" t="s">
        <v>2560</v>
      </c>
      <c r="C1289">
        <v>73</v>
      </c>
      <c r="D1289">
        <v>36</v>
      </c>
      <c r="E1289">
        <v>67</v>
      </c>
      <c r="F1289">
        <v>21</v>
      </c>
      <c r="G1289">
        <v>-0.22676212705764001</v>
      </c>
      <c r="H1289">
        <v>-0.53150606719803295</v>
      </c>
      <c r="I1289">
        <v>-1.4253007383485301</v>
      </c>
      <c r="J1289">
        <v>120</v>
      </c>
      <c r="K1289">
        <v>192</v>
      </c>
      <c r="L1289">
        <v>76</v>
      </c>
      <c r="M1289">
        <v>23</v>
      </c>
      <c r="N1289">
        <v>0.281348086077646</v>
      </c>
      <c r="O1289">
        <v>-0.79045643091122297</v>
      </c>
      <c r="P1289">
        <v>-1.7276790786219201</v>
      </c>
      <c r="Q1289">
        <v>0.71186440677966101</v>
      </c>
      <c r="R1289">
        <v>0.152542372881355</v>
      </c>
      <c r="S1289">
        <f t="shared" si="20"/>
        <v>0.12684099298152443</v>
      </c>
    </row>
    <row r="1290" spans="1:19" x14ac:dyDescent="0.2">
      <c r="A1290" t="s">
        <v>2561</v>
      </c>
      <c r="B1290" t="s">
        <v>2562</v>
      </c>
      <c r="C1290">
        <v>144</v>
      </c>
      <c r="D1290">
        <v>123</v>
      </c>
      <c r="E1290">
        <v>121</v>
      </c>
      <c r="F1290">
        <v>24</v>
      </c>
      <c r="G1290">
        <v>1.1800851639676599E-2</v>
      </c>
      <c r="H1290">
        <v>-0.569835131557203</v>
      </c>
      <c r="I1290">
        <v>-1.66234842334564</v>
      </c>
      <c r="J1290">
        <v>247</v>
      </c>
      <c r="K1290">
        <v>358</v>
      </c>
      <c r="L1290">
        <v>119</v>
      </c>
      <c r="M1290">
        <v>24</v>
      </c>
      <c r="N1290">
        <v>0.23841417680592999</v>
      </c>
      <c r="O1290">
        <v>-0.90923876901152501</v>
      </c>
      <c r="P1290">
        <v>-2.0227113801399499</v>
      </c>
      <c r="Q1290">
        <v>0.50847457627118597</v>
      </c>
      <c r="R1290">
        <v>0.28813559322033899</v>
      </c>
      <c r="S1290">
        <f t="shared" si="20"/>
        <v>-2.0435945964644348E-2</v>
      </c>
    </row>
    <row r="1291" spans="1:19" x14ac:dyDescent="0.2">
      <c r="A1291" t="s">
        <v>2563</v>
      </c>
      <c r="B1291" t="s">
        <v>2564</v>
      </c>
      <c r="C1291">
        <v>30</v>
      </c>
      <c r="D1291">
        <v>28</v>
      </c>
      <c r="E1291">
        <v>8</v>
      </c>
      <c r="F1291">
        <v>7</v>
      </c>
      <c r="G1291">
        <v>5.02950089180852E-2</v>
      </c>
      <c r="H1291">
        <v>-1.0682892775061199</v>
      </c>
      <c r="I1291">
        <v>-1.5162203876674001</v>
      </c>
      <c r="J1291">
        <v>57</v>
      </c>
      <c r="K1291">
        <v>92</v>
      </c>
      <c r="L1291">
        <v>46</v>
      </c>
      <c r="M1291">
        <v>4</v>
      </c>
      <c r="N1291">
        <v>0.28514107509478498</v>
      </c>
      <c r="O1291">
        <v>-0.68520580113530705</v>
      </c>
      <c r="P1291">
        <v>-2.1640405329364198</v>
      </c>
      <c r="Q1291">
        <v>0.47457627118644002</v>
      </c>
      <c r="R1291">
        <v>0.22033898305084701</v>
      </c>
      <c r="S1291">
        <f t="shared" si="20"/>
        <v>-1.6098282386798349E-2</v>
      </c>
    </row>
    <row r="1292" spans="1:19" x14ac:dyDescent="0.2">
      <c r="A1292" t="s">
        <v>2565</v>
      </c>
      <c r="B1292" t="s">
        <v>2566</v>
      </c>
      <c r="C1292">
        <v>151</v>
      </c>
      <c r="D1292">
        <v>267</v>
      </c>
      <c r="E1292">
        <v>125</v>
      </c>
      <c r="F1292">
        <v>10</v>
      </c>
      <c r="G1292">
        <v>0.327792546366934</v>
      </c>
      <c r="H1292">
        <v>-0.57632494406351598</v>
      </c>
      <c r="I1292">
        <v>-2.0631741202551601</v>
      </c>
      <c r="J1292">
        <v>204</v>
      </c>
      <c r="K1292">
        <v>222</v>
      </c>
      <c r="L1292">
        <v>177</v>
      </c>
      <c r="M1292">
        <v>18</v>
      </c>
      <c r="N1292">
        <v>0.113950910446461</v>
      </c>
      <c r="O1292">
        <v>-0.65374567820848195</v>
      </c>
      <c r="P1292">
        <v>-2.0645833309144801</v>
      </c>
      <c r="Q1292">
        <v>0.42372881355932202</v>
      </c>
      <c r="R1292">
        <v>0.25423728813559299</v>
      </c>
      <c r="S1292">
        <f t="shared" si="20"/>
        <v>-0.14722749138592617</v>
      </c>
    </row>
    <row r="1293" spans="1:19" x14ac:dyDescent="0.2">
      <c r="A1293" t="s">
        <v>2567</v>
      </c>
      <c r="B1293" t="s">
        <v>2568</v>
      </c>
      <c r="C1293">
        <v>86</v>
      </c>
      <c r="D1293">
        <v>115</v>
      </c>
      <c r="E1293">
        <v>61</v>
      </c>
      <c r="F1293">
        <v>18</v>
      </c>
      <c r="G1293">
        <v>0.206457621405572</v>
      </c>
      <c r="H1293">
        <v>-0.64342662601120404</v>
      </c>
      <c r="I1293">
        <v>-1.5634231191022601</v>
      </c>
      <c r="J1293">
        <v>164</v>
      </c>
      <c r="K1293">
        <v>181</v>
      </c>
      <c r="L1293">
        <v>105</v>
      </c>
      <c r="M1293">
        <v>26</v>
      </c>
      <c r="N1293">
        <v>0.120062830243208</v>
      </c>
      <c r="O1293">
        <v>-0.78574332612215003</v>
      </c>
      <c r="P1293">
        <v>-1.81009616866877</v>
      </c>
      <c r="Q1293">
        <v>0.44067796610169402</v>
      </c>
      <c r="R1293">
        <v>0.23728813559322001</v>
      </c>
      <c r="S1293">
        <f t="shared" si="20"/>
        <v>6.4963564793595163E-2</v>
      </c>
    </row>
    <row r="1294" spans="1:19" x14ac:dyDescent="0.2">
      <c r="A1294" t="s">
        <v>2569</v>
      </c>
      <c r="B1294" t="s">
        <v>2570</v>
      </c>
      <c r="C1294">
        <v>179</v>
      </c>
      <c r="D1294">
        <v>194</v>
      </c>
      <c r="E1294">
        <v>127</v>
      </c>
      <c r="F1294">
        <v>6</v>
      </c>
      <c r="G1294">
        <v>0.115206931245861</v>
      </c>
      <c r="H1294">
        <v>-0.64330731980233902</v>
      </c>
      <c r="I1294">
        <v>-2.3588989535582399</v>
      </c>
      <c r="J1294">
        <v>392</v>
      </c>
      <c r="K1294">
        <v>351</v>
      </c>
      <c r="L1294">
        <v>296</v>
      </c>
      <c r="M1294">
        <v>43</v>
      </c>
      <c r="N1294">
        <v>2.9249152867088599E-2</v>
      </c>
      <c r="O1294">
        <v>-0.71408313310590898</v>
      </c>
      <c r="P1294">
        <v>-1.9700432800327601</v>
      </c>
      <c r="Q1294">
        <v>0.57627118644067798</v>
      </c>
      <c r="R1294">
        <v>0.22033898305084701</v>
      </c>
      <c r="S1294">
        <f t="shared" si="20"/>
        <v>-0.20722171019875693</v>
      </c>
    </row>
    <row r="1295" spans="1:19" x14ac:dyDescent="0.2">
      <c r="A1295" t="s">
        <v>2571</v>
      </c>
      <c r="B1295" t="s">
        <v>2572</v>
      </c>
      <c r="C1295">
        <v>113</v>
      </c>
      <c r="D1295">
        <v>103</v>
      </c>
      <c r="E1295">
        <v>52</v>
      </c>
      <c r="F1295">
        <v>8</v>
      </c>
      <c r="G1295">
        <v>4.0017013517280903E-2</v>
      </c>
      <c r="H1295">
        <v>-0.831333109627024</v>
      </c>
      <c r="I1295">
        <v>-2.0341856294534701</v>
      </c>
      <c r="J1295">
        <v>184</v>
      </c>
      <c r="K1295">
        <v>265</v>
      </c>
      <c r="L1295">
        <v>117</v>
      </c>
      <c r="M1295">
        <v>59</v>
      </c>
      <c r="N1295">
        <v>0.23565615434899301</v>
      </c>
      <c r="O1295">
        <v>-0.78872073840776502</v>
      </c>
      <c r="P1295">
        <v>-1.5041914799592799</v>
      </c>
      <c r="Q1295">
        <v>0.54237288135593198</v>
      </c>
      <c r="R1295">
        <v>0.27118644067796599</v>
      </c>
      <c r="S1295">
        <f t="shared" si="20"/>
        <v>1.1027968798010074E-2</v>
      </c>
    </row>
    <row r="1296" spans="1:19" x14ac:dyDescent="0.2">
      <c r="A1296" t="s">
        <v>2573</v>
      </c>
      <c r="B1296" t="s">
        <v>2574</v>
      </c>
      <c r="C1296">
        <v>121</v>
      </c>
      <c r="D1296">
        <v>140</v>
      </c>
      <c r="E1296">
        <v>134</v>
      </c>
      <c r="F1296">
        <v>7</v>
      </c>
      <c r="G1296">
        <v>0.14360089765731601</v>
      </c>
      <c r="H1296">
        <v>-0.44993858173004497</v>
      </c>
      <c r="I1296">
        <v>-2.12188450326419</v>
      </c>
      <c r="J1296">
        <v>284</v>
      </c>
      <c r="K1296">
        <v>289</v>
      </c>
      <c r="L1296">
        <v>188</v>
      </c>
      <c r="M1296">
        <v>40</v>
      </c>
      <c r="N1296">
        <v>8.4807606131232005E-2</v>
      </c>
      <c r="O1296">
        <v>-0.77124926792774795</v>
      </c>
      <c r="P1296">
        <v>-1.8614840173109599</v>
      </c>
      <c r="Q1296">
        <v>0.61016949152542299</v>
      </c>
      <c r="R1296">
        <v>0.25423728813559299</v>
      </c>
      <c r="S1296">
        <f t="shared" si="20"/>
        <v>-0.10983284546802211</v>
      </c>
    </row>
    <row r="1297" spans="1:19" x14ac:dyDescent="0.2">
      <c r="A1297" t="s">
        <v>2575</v>
      </c>
      <c r="B1297" t="s">
        <v>2576</v>
      </c>
      <c r="C1297">
        <v>1</v>
      </c>
      <c r="D1297">
        <v>20</v>
      </c>
      <c r="E1297">
        <v>17</v>
      </c>
      <c r="F1297">
        <v>0</v>
      </c>
      <c r="G1297">
        <v>1.3812882279595</v>
      </c>
      <c r="H1297">
        <v>0.73619091159987005</v>
      </c>
      <c r="I1297" t="e">
        <f>-inf</f>
        <v>#NAME?</v>
      </c>
      <c r="J1297">
        <v>10</v>
      </c>
      <c r="K1297">
        <v>14</v>
      </c>
      <c r="L1297">
        <v>7</v>
      </c>
      <c r="M1297">
        <v>0</v>
      </c>
      <c r="N1297">
        <v>0.22335613909995899</v>
      </c>
      <c r="O1297">
        <v>-0.74699073713013298</v>
      </c>
      <c r="P1297" t="e">
        <f>-inf</f>
        <v>#NAME?</v>
      </c>
      <c r="Q1297">
        <v>0.54237288135593198</v>
      </c>
      <c r="R1297">
        <v>0.322033898305084</v>
      </c>
      <c r="S1297" t="e">
        <f t="shared" si="20"/>
        <v>#NAME?</v>
      </c>
    </row>
    <row r="1298" spans="1:19" x14ac:dyDescent="0.2">
      <c r="A1298" t="s">
        <v>2577</v>
      </c>
      <c r="B1298" t="s">
        <v>2578</v>
      </c>
      <c r="C1298">
        <v>128</v>
      </c>
      <c r="D1298">
        <v>99</v>
      </c>
      <c r="E1298">
        <v>83</v>
      </c>
      <c r="F1298">
        <v>11</v>
      </c>
      <c r="G1298">
        <v>-3.1316542754789997E-2</v>
      </c>
      <c r="H1298">
        <v>-0.68238988705019799</v>
      </c>
      <c r="I1298">
        <v>-1.95001445745164</v>
      </c>
      <c r="J1298">
        <v>192</v>
      </c>
      <c r="K1298">
        <v>247</v>
      </c>
      <c r="L1298">
        <v>138</v>
      </c>
      <c r="M1298">
        <v>12</v>
      </c>
      <c r="N1298">
        <v>0.186623827977837</v>
      </c>
      <c r="O1298">
        <v>-0.73551091944670299</v>
      </c>
      <c r="P1298">
        <v>-2.2143456512478101</v>
      </c>
      <c r="Q1298">
        <v>0.57627118644067798</v>
      </c>
      <c r="R1298">
        <v>0.186440677966101</v>
      </c>
      <c r="S1298">
        <f t="shared" si="20"/>
        <v>-0.15465309421268753</v>
      </c>
    </row>
    <row r="1299" spans="1:19" x14ac:dyDescent="0.2">
      <c r="A1299" t="s">
        <v>2579</v>
      </c>
      <c r="B1299" t="s">
        <v>2580</v>
      </c>
      <c r="C1299">
        <v>220</v>
      </c>
      <c r="D1299">
        <v>203</v>
      </c>
      <c r="E1299">
        <v>100</v>
      </c>
      <c r="F1299">
        <v>14</v>
      </c>
      <c r="G1299">
        <v>4.5331589386535101E-2</v>
      </c>
      <c r="H1299">
        <v>-0.83668069060060901</v>
      </c>
      <c r="I1299">
        <v>-2.0804918181059602</v>
      </c>
      <c r="J1299">
        <v>335</v>
      </c>
      <c r="K1299">
        <v>515</v>
      </c>
      <c r="L1299">
        <v>172</v>
      </c>
      <c r="M1299">
        <v>25</v>
      </c>
      <c r="N1299">
        <v>0.26399052542606699</v>
      </c>
      <c r="O1299">
        <v>-0.88160513727368595</v>
      </c>
      <c r="P1299">
        <v>-2.1373304669566999</v>
      </c>
      <c r="Q1299">
        <v>0.54237288135593198</v>
      </c>
      <c r="R1299">
        <v>0.23728813559322001</v>
      </c>
      <c r="S1299">
        <f t="shared" si="20"/>
        <v>-0.17168029802087381</v>
      </c>
    </row>
    <row r="1300" spans="1:19" x14ac:dyDescent="0.2">
      <c r="A1300" t="s">
        <v>2581</v>
      </c>
      <c r="B1300" t="s">
        <v>2582</v>
      </c>
      <c r="C1300">
        <v>162</v>
      </c>
      <c r="D1300">
        <v>222</v>
      </c>
      <c r="E1300">
        <v>141</v>
      </c>
      <c r="F1300">
        <v>26</v>
      </c>
      <c r="G1300">
        <v>0.21709619220353599</v>
      </c>
      <c r="H1300">
        <v>-0.55455391166565404</v>
      </c>
      <c r="I1300">
        <v>-1.6787388395338101</v>
      </c>
      <c r="J1300">
        <v>280</v>
      </c>
      <c r="K1300">
        <v>375</v>
      </c>
      <c r="L1300">
        <v>217</v>
      </c>
      <c r="M1300">
        <v>49</v>
      </c>
      <c r="N1300">
        <v>0.204101339807221</v>
      </c>
      <c r="O1300">
        <v>-0.70278707463807999</v>
      </c>
      <c r="P1300">
        <v>-1.76718761990559</v>
      </c>
      <c r="Q1300">
        <v>0.49152542372881303</v>
      </c>
      <c r="R1300">
        <v>0.169491525423728</v>
      </c>
      <c r="S1300">
        <f t="shared" si="20"/>
        <v>4.3185759046157741E-2</v>
      </c>
    </row>
    <row r="1301" spans="1:19" x14ac:dyDescent="0.2">
      <c r="A1301" t="s">
        <v>2583</v>
      </c>
      <c r="B1301" t="s">
        <v>2584</v>
      </c>
      <c r="C1301">
        <v>123</v>
      </c>
      <c r="D1301">
        <v>115</v>
      </c>
      <c r="E1301">
        <v>130</v>
      </c>
      <c r="F1301">
        <v>6</v>
      </c>
      <c r="G1301">
        <v>5.1050961209742202E-2</v>
      </c>
      <c r="H1301">
        <v>-0.47021976891096401</v>
      </c>
      <c r="I1301">
        <v>-2.1959510340177499</v>
      </c>
      <c r="J1301">
        <v>188</v>
      </c>
      <c r="K1301">
        <v>259</v>
      </c>
      <c r="L1301">
        <v>168</v>
      </c>
      <c r="M1301">
        <v>16</v>
      </c>
      <c r="N1301">
        <v>0.216370018239293</v>
      </c>
      <c r="O1301">
        <v>-0.64093734468220698</v>
      </c>
      <c r="P1301">
        <v>-2.0802635351996401</v>
      </c>
      <c r="Q1301">
        <v>0.55932203389830504</v>
      </c>
      <c r="R1301">
        <v>0.20338983050847401</v>
      </c>
      <c r="S1301">
        <f t="shared" si="20"/>
        <v>-0.18971234946017618</v>
      </c>
    </row>
    <row r="1302" spans="1:19" x14ac:dyDescent="0.2">
      <c r="A1302" t="s">
        <v>2585</v>
      </c>
      <c r="B1302" t="s">
        <v>2586</v>
      </c>
      <c r="C1302">
        <v>225</v>
      </c>
      <c r="D1302">
        <v>203</v>
      </c>
      <c r="E1302">
        <v>79</v>
      </c>
      <c r="F1302">
        <v>16</v>
      </c>
      <c r="G1302">
        <v>3.5571752097378798E-2</v>
      </c>
      <c r="H1302">
        <v>-0.94881343659932404</v>
      </c>
      <c r="I1302">
        <v>-2.0322597084174299</v>
      </c>
      <c r="J1302">
        <v>381</v>
      </c>
      <c r="K1302">
        <v>440</v>
      </c>
      <c r="L1302">
        <v>138</v>
      </c>
      <c r="M1302">
        <v>40</v>
      </c>
      <c r="N1302">
        <v>0.139755804232289</v>
      </c>
      <c r="O1302">
        <v>-1.0331346664187699</v>
      </c>
      <c r="P1302">
        <v>-1.98909065293954</v>
      </c>
      <c r="Q1302">
        <v>0.62711864406779605</v>
      </c>
      <c r="R1302">
        <v>0.22033898305084701</v>
      </c>
      <c r="S1302">
        <f t="shared" si="20"/>
        <v>-0.11811923035868635</v>
      </c>
    </row>
    <row r="1303" spans="1:19" x14ac:dyDescent="0.2">
      <c r="A1303" t="s">
        <v>2587</v>
      </c>
      <c r="B1303" t="s">
        <v>2588</v>
      </c>
      <c r="C1303">
        <v>95</v>
      </c>
      <c r="D1303">
        <v>88</v>
      </c>
      <c r="E1303">
        <v>108</v>
      </c>
      <c r="F1303">
        <v>10</v>
      </c>
      <c r="G1303">
        <v>4.7017299156849199E-2</v>
      </c>
      <c r="H1303">
        <v>-0.43855785958030102</v>
      </c>
      <c r="I1303">
        <v>-1.86192077825084</v>
      </c>
      <c r="J1303">
        <v>176</v>
      </c>
      <c r="K1303">
        <v>158</v>
      </c>
      <c r="L1303">
        <v>102</v>
      </c>
      <c r="M1303">
        <v>13</v>
      </c>
      <c r="N1303">
        <v>3.0372522561994401E-2</v>
      </c>
      <c r="O1303">
        <v>-0.82900127319662198</v>
      </c>
      <c r="P1303">
        <v>-2.1417949840991999</v>
      </c>
      <c r="Q1303">
        <v>0.93220338983050799</v>
      </c>
      <c r="R1303">
        <v>0.152542372881355</v>
      </c>
      <c r="S1303">
        <f t="shared" si="20"/>
        <v>-0.10984222064427754</v>
      </c>
    </row>
    <row r="1304" spans="1:19" x14ac:dyDescent="0.2">
      <c r="A1304" t="s">
        <v>2589</v>
      </c>
      <c r="B1304" t="s">
        <v>2590</v>
      </c>
      <c r="C1304">
        <v>148</v>
      </c>
      <c r="D1304">
        <v>85</v>
      </c>
      <c r="E1304">
        <v>98</v>
      </c>
      <c r="F1304">
        <v>37</v>
      </c>
      <c r="G1304">
        <v>-0.160584557385136</v>
      </c>
      <c r="H1304">
        <v>-0.67329364948086601</v>
      </c>
      <c r="I1304">
        <v>-1.48625716428996</v>
      </c>
      <c r="J1304">
        <v>227</v>
      </c>
      <c r="K1304">
        <v>199</v>
      </c>
      <c r="L1304">
        <v>144</v>
      </c>
      <c r="M1304">
        <v>65</v>
      </c>
      <c r="N1304">
        <v>2.00553226383056E-2</v>
      </c>
      <c r="O1304">
        <v>-0.78975214224226298</v>
      </c>
      <c r="P1304">
        <v>-1.5533381691421599</v>
      </c>
      <c r="Q1304">
        <v>0.79661016949152497</v>
      </c>
      <c r="R1304">
        <v>0.169491525423728</v>
      </c>
      <c r="S1304">
        <f t="shared" si="20"/>
        <v>0.15589551433805612</v>
      </c>
    </row>
    <row r="1305" spans="1:19" x14ac:dyDescent="0.2">
      <c r="A1305" t="s">
        <v>2591</v>
      </c>
      <c r="B1305" t="s">
        <v>2592</v>
      </c>
      <c r="C1305">
        <v>112</v>
      </c>
      <c r="D1305">
        <v>161</v>
      </c>
      <c r="E1305">
        <v>90</v>
      </c>
      <c r="F1305">
        <v>17</v>
      </c>
      <c r="G1305">
        <v>0.237866085657196</v>
      </c>
      <c r="H1305">
        <v>-0.58923352300926002</v>
      </c>
      <c r="I1305">
        <v>-1.7029662742539</v>
      </c>
      <c r="J1305">
        <v>302</v>
      </c>
      <c r="K1305">
        <v>366</v>
      </c>
      <c r="L1305">
        <v>155</v>
      </c>
      <c r="M1305">
        <v>52</v>
      </c>
      <c r="N1305">
        <v>0.16070224585898099</v>
      </c>
      <c r="O1305">
        <v>-0.88176402193124903</v>
      </c>
      <c r="P1305">
        <v>-1.77422926791424</v>
      </c>
      <c r="Q1305">
        <v>0.74576271186440601</v>
      </c>
      <c r="R1305">
        <v>0.169491525423728</v>
      </c>
      <c r="S1305">
        <f t="shared" si="20"/>
        <v>3.4315442959319556E-2</v>
      </c>
    </row>
    <row r="1306" spans="1:19" x14ac:dyDescent="0.2">
      <c r="A1306" t="s">
        <v>2593</v>
      </c>
      <c r="B1306" t="s">
        <v>2594</v>
      </c>
      <c r="C1306">
        <v>132</v>
      </c>
      <c r="D1306">
        <v>198</v>
      </c>
      <c r="E1306">
        <v>197</v>
      </c>
      <c r="F1306">
        <v>29</v>
      </c>
      <c r="G1306">
        <v>0.25634949135120899</v>
      </c>
      <c r="H1306">
        <v>-0.32036571482266002</v>
      </c>
      <c r="I1306">
        <v>-1.5423731062688899</v>
      </c>
      <c r="J1306">
        <v>272</v>
      </c>
      <c r="K1306">
        <v>346</v>
      </c>
      <c r="L1306">
        <v>202</v>
      </c>
      <c r="M1306">
        <v>33</v>
      </c>
      <c r="N1306">
        <v>0.18173529818029899</v>
      </c>
      <c r="O1306">
        <v>-0.72130631173196502</v>
      </c>
      <c r="P1306">
        <v>-1.9262806327482001</v>
      </c>
      <c r="Q1306">
        <v>0.94915254237288105</v>
      </c>
      <c r="R1306">
        <v>0.169491525423728</v>
      </c>
      <c r="S1306">
        <f t="shared" si="20"/>
        <v>3.9956594320037814E-2</v>
      </c>
    </row>
    <row r="1307" spans="1:19" x14ac:dyDescent="0.2">
      <c r="A1307" t="s">
        <v>2595</v>
      </c>
      <c r="B1307" t="s">
        <v>2596</v>
      </c>
      <c r="C1307">
        <v>225</v>
      </c>
      <c r="D1307">
        <v>317</v>
      </c>
      <c r="E1307">
        <v>174</v>
      </c>
      <c r="F1307">
        <v>33</v>
      </c>
      <c r="G1307">
        <v>0.22913497640191699</v>
      </c>
      <c r="H1307">
        <v>-0.60589127960716604</v>
      </c>
      <c r="I1307">
        <v>-1.71786575119547</v>
      </c>
      <c r="J1307">
        <v>550</v>
      </c>
      <c r="K1307">
        <v>556</v>
      </c>
      <c r="L1307">
        <v>302</v>
      </c>
      <c r="M1307">
        <v>52</v>
      </c>
      <c r="N1307">
        <v>8.1940205509535402E-2</v>
      </c>
      <c r="O1307">
        <v>-0.85244452368148305</v>
      </c>
      <c r="P1307">
        <v>-2.0345850144513302</v>
      </c>
      <c r="Q1307">
        <v>0.91525423728813504</v>
      </c>
      <c r="R1307">
        <v>0.152542372881355</v>
      </c>
      <c r="S1307">
        <f t="shared" si="20"/>
        <v>-3.9622225619491511E-2</v>
      </c>
    </row>
    <row r="1308" spans="1:19" x14ac:dyDescent="0.2">
      <c r="A1308" t="s">
        <v>2597</v>
      </c>
      <c r="B1308" t="s">
        <v>2598</v>
      </c>
      <c r="C1308">
        <v>173</v>
      </c>
      <c r="D1308">
        <v>213</v>
      </c>
      <c r="E1308">
        <v>119</v>
      </c>
      <c r="F1308">
        <v>25</v>
      </c>
      <c r="G1308">
        <v>0.17059173260547</v>
      </c>
      <c r="H1308">
        <v>-0.65675715151466796</v>
      </c>
      <c r="I1308">
        <v>-1.72430326741875</v>
      </c>
      <c r="J1308">
        <v>334</v>
      </c>
      <c r="K1308">
        <v>303</v>
      </c>
      <c r="L1308">
        <v>252</v>
      </c>
      <c r="M1308">
        <v>42</v>
      </c>
      <c r="N1308">
        <v>3.4924265112462299E-2</v>
      </c>
      <c r="O1308">
        <v>-0.71443470317441005</v>
      </c>
      <c r="P1308">
        <v>-1.91072284500555</v>
      </c>
      <c r="Q1308">
        <v>0.94915254237288105</v>
      </c>
      <c r="R1308">
        <v>0.169491525423728</v>
      </c>
      <c r="S1308">
        <f t="shared" si="20"/>
        <v>-8.3475927929074663E-3</v>
      </c>
    </row>
    <row r="1309" spans="1:19" x14ac:dyDescent="0.2">
      <c r="A1309" t="s">
        <v>2599</v>
      </c>
      <c r="B1309" t="s">
        <v>2600</v>
      </c>
      <c r="C1309">
        <v>246</v>
      </c>
      <c r="D1309">
        <v>213</v>
      </c>
      <c r="E1309">
        <v>262</v>
      </c>
      <c r="F1309">
        <v>169</v>
      </c>
      <c r="G1309">
        <v>1.7702728630887E-2</v>
      </c>
      <c r="H1309">
        <v>-0.46689182556203701</v>
      </c>
      <c r="I1309">
        <v>-1.0472455754517001</v>
      </c>
      <c r="J1309">
        <v>305</v>
      </c>
      <c r="K1309">
        <v>415</v>
      </c>
      <c r="L1309">
        <v>322</v>
      </c>
      <c r="M1309">
        <v>339</v>
      </c>
      <c r="N1309">
        <v>0.210976360787028</v>
      </c>
      <c r="O1309">
        <v>-0.56853274479534499</v>
      </c>
      <c r="P1309">
        <v>-0.96432580973559601</v>
      </c>
      <c r="Q1309">
        <v>0.86440677966101698</v>
      </c>
      <c r="R1309">
        <v>0.186440677966101</v>
      </c>
      <c r="S1309">
        <f t="shared" si="20"/>
        <v>0.44005035366317907</v>
      </c>
    </row>
    <row r="1310" spans="1:19" x14ac:dyDescent="0.2">
      <c r="A1310" t="s">
        <v>2601</v>
      </c>
      <c r="B1310" t="s">
        <v>2602</v>
      </c>
      <c r="C1310">
        <v>100</v>
      </c>
      <c r="D1310">
        <v>107</v>
      </c>
      <c r="E1310">
        <v>53</v>
      </c>
      <c r="F1310">
        <v>21</v>
      </c>
      <c r="G1310">
        <v>0.109642009980738</v>
      </c>
      <c r="H1310">
        <v>-0.76998214017761402</v>
      </c>
      <c r="I1310">
        <v>-1.56197787822807</v>
      </c>
      <c r="J1310">
        <v>252</v>
      </c>
      <c r="K1310">
        <v>322</v>
      </c>
      <c r="L1310">
        <v>120</v>
      </c>
      <c r="M1310">
        <v>52</v>
      </c>
      <c r="N1310">
        <v>0.18368343433600801</v>
      </c>
      <c r="O1310">
        <v>-0.91430807187830898</v>
      </c>
      <c r="P1310">
        <v>-1.6956228657386301</v>
      </c>
      <c r="Q1310">
        <v>0.94915254237288105</v>
      </c>
      <c r="R1310">
        <v>0.152542372881355</v>
      </c>
      <c r="S1310">
        <f t="shared" si="20"/>
        <v>9.6000085698948023E-2</v>
      </c>
    </row>
    <row r="1311" spans="1:19" x14ac:dyDescent="0.2">
      <c r="A1311" t="s">
        <v>2603</v>
      </c>
      <c r="B1311" t="s">
        <v>2604</v>
      </c>
      <c r="C1311">
        <v>0</v>
      </c>
      <c r="D1311">
        <v>0</v>
      </c>
      <c r="E1311">
        <v>0</v>
      </c>
      <c r="F1311">
        <v>0</v>
      </c>
      <c r="G1311" t="s">
        <v>373</v>
      </c>
      <c r="H1311" t="s">
        <v>373</v>
      </c>
      <c r="I1311" t="s">
        <v>373</v>
      </c>
      <c r="J1311">
        <v>0</v>
      </c>
      <c r="K1311">
        <v>0</v>
      </c>
      <c r="L1311">
        <v>0</v>
      </c>
      <c r="M1311">
        <v>0</v>
      </c>
      <c r="N1311" t="s">
        <v>373</v>
      </c>
      <c r="O1311" t="s">
        <v>373</v>
      </c>
      <c r="P1311" t="s">
        <v>373</v>
      </c>
      <c r="Q1311">
        <v>0.93220338983050799</v>
      </c>
      <c r="R1311">
        <v>0.169491525423728</v>
      </c>
      <c r="S1311" t="e">
        <f t="shared" si="20"/>
        <v>#VALUE!</v>
      </c>
    </row>
    <row r="1312" spans="1:19" x14ac:dyDescent="0.2">
      <c r="A1312" t="s">
        <v>2605</v>
      </c>
      <c r="B1312" t="s">
        <v>2606</v>
      </c>
      <c r="C1312">
        <v>112</v>
      </c>
      <c r="D1312">
        <v>95</v>
      </c>
      <c r="E1312">
        <v>115</v>
      </c>
      <c r="F1312">
        <v>7</v>
      </c>
      <c r="G1312">
        <v>8.7638149141945499E-3</v>
      </c>
      <c r="H1312">
        <v>-0.48277819209497302</v>
      </c>
      <c r="I1312">
        <v>-2.0883171556179199</v>
      </c>
      <c r="J1312">
        <v>108</v>
      </c>
      <c r="K1312">
        <v>185</v>
      </c>
      <c r="L1312">
        <v>82</v>
      </c>
      <c r="M1312">
        <v>11</v>
      </c>
      <c r="N1312">
        <v>0.31097607633778501</v>
      </c>
      <c r="O1312">
        <v>-0.71169868024762295</v>
      </c>
      <c r="P1312">
        <v>-2.0022567389206101</v>
      </c>
      <c r="Q1312">
        <v>0.45762711864406702</v>
      </c>
      <c r="R1312">
        <v>0.28813559322033899</v>
      </c>
      <c r="S1312">
        <f t="shared" si="20"/>
        <v>-0.13780698117183954</v>
      </c>
    </row>
    <row r="1313" spans="1:19" x14ac:dyDescent="0.2">
      <c r="A1313" t="s">
        <v>2607</v>
      </c>
      <c r="B1313" t="s">
        <v>2608</v>
      </c>
      <c r="C1313">
        <v>254</v>
      </c>
      <c r="D1313">
        <v>254</v>
      </c>
      <c r="E1313">
        <v>181</v>
      </c>
      <c r="F1313">
        <v>27</v>
      </c>
      <c r="G1313">
        <v>8.0258232295528406E-2</v>
      </c>
      <c r="H1313">
        <v>-0.64141315152915701</v>
      </c>
      <c r="I1313">
        <v>-1.85766712542294</v>
      </c>
      <c r="J1313">
        <v>441</v>
      </c>
      <c r="K1313">
        <v>477</v>
      </c>
      <c r="L1313">
        <v>290</v>
      </c>
      <c r="M1313">
        <v>60</v>
      </c>
      <c r="N1313">
        <v>0.111307892993997</v>
      </c>
      <c r="O1313">
        <v>-0.77412936871327198</v>
      </c>
      <c r="P1313">
        <v>-1.8765130076760801</v>
      </c>
      <c r="Q1313">
        <v>0.37288135593220301</v>
      </c>
      <c r="R1313">
        <v>0.22033898305084701</v>
      </c>
      <c r="S1313">
        <f t="shared" si="20"/>
        <v>-3.7656945198549278E-2</v>
      </c>
    </row>
    <row r="1314" spans="1:19" x14ac:dyDescent="0.2">
      <c r="A1314" t="s">
        <v>2609</v>
      </c>
      <c r="B1314" t="s">
        <v>2610</v>
      </c>
      <c r="C1314">
        <v>151</v>
      </c>
      <c r="D1314">
        <v>154</v>
      </c>
      <c r="E1314">
        <v>193</v>
      </c>
      <c r="F1314">
        <v>179</v>
      </c>
      <c r="G1314">
        <v>8.8802005838822098E-2</v>
      </c>
      <c r="H1314">
        <v>-0.38767764806379901</v>
      </c>
      <c r="I1314">
        <v>-0.81032108927527502</v>
      </c>
      <c r="J1314">
        <v>170</v>
      </c>
      <c r="K1314">
        <v>390</v>
      </c>
      <c r="L1314">
        <v>232</v>
      </c>
      <c r="M1314">
        <v>564</v>
      </c>
      <c r="N1314">
        <v>0.43784378906994698</v>
      </c>
      <c r="O1314">
        <v>-0.457049713631764</v>
      </c>
      <c r="P1314">
        <v>-0.48939548598682397</v>
      </c>
      <c r="Q1314">
        <v>0.57627118644067798</v>
      </c>
      <c r="R1314">
        <v>0.28813559322033899</v>
      </c>
      <c r="S1314">
        <f t="shared" si="20"/>
        <v>0.63541154453192461</v>
      </c>
    </row>
    <row r="1315" spans="1:19" x14ac:dyDescent="0.2">
      <c r="A1315" t="s">
        <v>2611</v>
      </c>
      <c r="B1315" t="s">
        <v>2612</v>
      </c>
      <c r="C1315">
        <v>147</v>
      </c>
      <c r="D1315">
        <v>115</v>
      </c>
      <c r="E1315">
        <v>86</v>
      </c>
      <c r="F1315">
        <v>5</v>
      </c>
      <c r="G1315">
        <v>-2.6361262099035901E-2</v>
      </c>
      <c r="H1315">
        <v>-0.72707689328301195</v>
      </c>
      <c r="I1315">
        <v>-2.3525445033741499</v>
      </c>
      <c r="J1315">
        <v>170</v>
      </c>
      <c r="K1315">
        <v>239</v>
      </c>
      <c r="L1315">
        <v>151</v>
      </c>
      <c r="M1315">
        <v>28</v>
      </c>
      <c r="N1315">
        <v>0.22517708299158501</v>
      </c>
      <c r="O1315">
        <v>-0.64356075122949397</v>
      </c>
      <c r="P1315">
        <v>-1.79351655862794</v>
      </c>
      <c r="Q1315">
        <v>0.42372881355932202</v>
      </c>
      <c r="R1315">
        <v>0.22033898305084701</v>
      </c>
      <c r="S1315">
        <f t="shared" si="20"/>
        <v>-0.1581711796048931</v>
      </c>
    </row>
    <row r="1316" spans="1:19" x14ac:dyDescent="0.2">
      <c r="A1316" t="s">
        <v>2613</v>
      </c>
      <c r="B1316" t="s">
        <v>2614</v>
      </c>
      <c r="C1316">
        <v>85</v>
      </c>
      <c r="D1316">
        <v>72</v>
      </c>
      <c r="E1316">
        <v>79</v>
      </c>
      <c r="F1316">
        <v>20</v>
      </c>
      <c r="G1316">
        <v>8.1718030125041193E-3</v>
      </c>
      <c r="H1316">
        <v>-0.52604984420225398</v>
      </c>
      <c r="I1316">
        <v>-1.51258610301231</v>
      </c>
      <c r="J1316">
        <v>177</v>
      </c>
      <c r="K1316">
        <v>106</v>
      </c>
      <c r="L1316">
        <v>72</v>
      </c>
      <c r="M1316">
        <v>37</v>
      </c>
      <c r="N1316">
        <v>-0.14543929767531399</v>
      </c>
      <c r="O1316">
        <v>-0.98272954707492799</v>
      </c>
      <c r="P1316">
        <v>-1.6899972108867001</v>
      </c>
      <c r="Q1316">
        <v>0.45762711864406702</v>
      </c>
      <c r="R1316">
        <v>0.28813559322033899</v>
      </c>
      <c r="S1316">
        <f t="shared" si="20"/>
        <v>0.11174862519189777</v>
      </c>
    </row>
    <row r="1317" spans="1:19" x14ac:dyDescent="0.2">
      <c r="A1317" t="s">
        <v>2615</v>
      </c>
      <c r="B1317" t="s">
        <v>2616</v>
      </c>
      <c r="C1317">
        <v>86</v>
      </c>
      <c r="D1317">
        <v>131</v>
      </c>
      <c r="E1317">
        <v>92</v>
      </c>
      <c r="F1317">
        <v>14</v>
      </c>
      <c r="G1317">
        <v>0.26303107670772402</v>
      </c>
      <c r="H1317">
        <v>-0.464968633676416</v>
      </c>
      <c r="I1317">
        <v>-1.6725675885273199</v>
      </c>
      <c r="J1317">
        <v>202</v>
      </c>
      <c r="K1317">
        <v>237</v>
      </c>
      <c r="L1317">
        <v>130</v>
      </c>
      <c r="M1317">
        <v>26</v>
      </c>
      <c r="N1317">
        <v>0.146625079985201</v>
      </c>
      <c r="O1317">
        <v>-0.78349679428417696</v>
      </c>
      <c r="P1317">
        <v>-1.9006036900676899</v>
      </c>
      <c r="Q1317">
        <v>0.54237288135593198</v>
      </c>
      <c r="R1317">
        <v>0.169491525423728</v>
      </c>
      <c r="S1317">
        <f t="shared" si="20"/>
        <v>9.2788274691569528E-3</v>
      </c>
    </row>
    <row r="1318" spans="1:19" x14ac:dyDescent="0.2">
      <c r="A1318" t="s">
        <v>2617</v>
      </c>
      <c r="B1318" t="s">
        <v>2618</v>
      </c>
      <c r="C1318">
        <v>153</v>
      </c>
      <c r="D1318">
        <v>236</v>
      </c>
      <c r="E1318">
        <v>154</v>
      </c>
      <c r="F1318">
        <v>36</v>
      </c>
      <c r="G1318">
        <v>0.26847880444803601</v>
      </c>
      <c r="H1318">
        <v>-0.491428719759539</v>
      </c>
      <c r="I1318">
        <v>-1.51258610301231</v>
      </c>
      <c r="J1318">
        <v>360</v>
      </c>
      <c r="K1318">
        <v>356</v>
      </c>
      <c r="L1318">
        <v>187</v>
      </c>
      <c r="M1318">
        <v>30</v>
      </c>
      <c r="N1318">
        <v>7.2375600627309702E-2</v>
      </c>
      <c r="O1318">
        <v>-0.87654967137517803</v>
      </c>
      <c r="P1318">
        <v>-2.0894069146395098</v>
      </c>
      <c r="Q1318">
        <v>0.57627118644067798</v>
      </c>
      <c r="R1318">
        <v>0.305084745762711</v>
      </c>
      <c r="S1318">
        <f t="shared" si="20"/>
        <v>4.9130579992789566E-3</v>
      </c>
    </row>
    <row r="1319" spans="1:19" x14ac:dyDescent="0.2">
      <c r="A1319" t="s">
        <v>2619</v>
      </c>
      <c r="B1319" t="s">
        <v>2620</v>
      </c>
      <c r="C1319">
        <v>36</v>
      </c>
      <c r="D1319">
        <v>48</v>
      </c>
      <c r="E1319">
        <v>45</v>
      </c>
      <c r="F1319">
        <v>10</v>
      </c>
      <c r="G1319">
        <v>0.20519696890382799</v>
      </c>
      <c r="H1319">
        <v>-0.39734799677034699</v>
      </c>
      <c r="I1319">
        <v>-1.4404996737292799</v>
      </c>
      <c r="J1319">
        <v>85</v>
      </c>
      <c r="K1319">
        <v>153</v>
      </c>
      <c r="L1319">
        <v>11</v>
      </c>
      <c r="M1319">
        <v>3</v>
      </c>
      <c r="N1319">
        <v>0.332500608525027</v>
      </c>
      <c r="O1319">
        <v>-1.4801150177004501</v>
      </c>
      <c r="P1319">
        <v>-2.4625233395865198</v>
      </c>
      <c r="Q1319">
        <v>0.50847457627118597</v>
      </c>
      <c r="R1319">
        <v>0.169491525423728</v>
      </c>
      <c r="S1319">
        <f t="shared" si="20"/>
        <v>-7.4100956289945591E-2</v>
      </c>
    </row>
    <row r="1320" spans="1:19" x14ac:dyDescent="0.2">
      <c r="A1320" t="s">
        <v>2621</v>
      </c>
      <c r="B1320" t="s">
        <v>2622</v>
      </c>
      <c r="C1320">
        <v>158</v>
      </c>
      <c r="D1320">
        <v>197</v>
      </c>
      <c r="E1320">
        <v>96</v>
      </c>
      <c r="F1320">
        <v>27</v>
      </c>
      <c r="G1320">
        <v>0.17606737150269799</v>
      </c>
      <c r="H1320">
        <v>-0.71064386369325705</v>
      </c>
      <c r="I1320">
        <v>-1.6514904957574299</v>
      </c>
      <c r="J1320">
        <v>172</v>
      </c>
      <c r="K1320">
        <v>338</v>
      </c>
      <c r="L1320">
        <v>139</v>
      </c>
      <c r="M1320">
        <v>28</v>
      </c>
      <c r="N1320">
        <v>0.37061635679182697</v>
      </c>
      <c r="O1320">
        <v>-0.68460242379784397</v>
      </c>
      <c r="P1320">
        <v>-1.7985960841572199</v>
      </c>
      <c r="Q1320">
        <v>0.52542372881355903</v>
      </c>
      <c r="R1320">
        <v>0.152542372881355</v>
      </c>
      <c r="S1320">
        <f t="shared" si="20"/>
        <v>4.2642478658537201E-2</v>
      </c>
    </row>
    <row r="1321" spans="1:19" x14ac:dyDescent="0.2">
      <c r="A1321" t="s">
        <v>2623</v>
      </c>
      <c r="B1321" t="s">
        <v>2624</v>
      </c>
      <c r="C1321">
        <v>78</v>
      </c>
      <c r="D1321">
        <v>55</v>
      </c>
      <c r="E1321">
        <v>89</v>
      </c>
      <c r="F1321">
        <v>14</v>
      </c>
      <c r="G1321">
        <v>-7.1473680900708103E-2</v>
      </c>
      <c r="H1321">
        <v>-0.43696260582397101</v>
      </c>
      <c r="I1321">
        <v>-1.6301637399742399</v>
      </c>
      <c r="J1321">
        <v>157</v>
      </c>
      <c r="K1321">
        <v>248</v>
      </c>
      <c r="L1321">
        <v>105</v>
      </c>
      <c r="M1321">
        <v>13</v>
      </c>
      <c r="N1321">
        <v>0.27578013183870398</v>
      </c>
      <c r="O1321">
        <v>-0.76679913048368598</v>
      </c>
      <c r="P1321">
        <v>-2.09218196869428</v>
      </c>
      <c r="Q1321">
        <v>0.52542372881355903</v>
      </c>
      <c r="R1321">
        <v>0.25423728813559299</v>
      </c>
      <c r="S1321">
        <f t="shared" si="20"/>
        <v>-2.9736663991352399E-2</v>
      </c>
    </row>
    <row r="1322" spans="1:19" x14ac:dyDescent="0.2">
      <c r="A1322" t="s">
        <v>2625</v>
      </c>
      <c r="B1322" t="s">
        <v>2626</v>
      </c>
      <c r="C1322">
        <v>83</v>
      </c>
      <c r="D1322">
        <v>55</v>
      </c>
      <c r="E1322">
        <v>29</v>
      </c>
      <c r="F1322">
        <v>12</v>
      </c>
      <c r="G1322">
        <v>-9.8457170586301601E-2</v>
      </c>
      <c r="H1322">
        <v>-0.95093810425552106</v>
      </c>
      <c r="I1322">
        <v>-1.7240940192904399</v>
      </c>
      <c r="J1322">
        <v>78</v>
      </c>
      <c r="K1322">
        <v>116</v>
      </c>
      <c r="L1322">
        <v>68</v>
      </c>
      <c r="M1322">
        <v>9</v>
      </c>
      <c r="N1322">
        <v>0.249591489958159</v>
      </c>
      <c r="O1322">
        <v>-0.65167446712863397</v>
      </c>
      <c r="P1322">
        <v>-1.94807776184304</v>
      </c>
      <c r="Q1322">
        <v>0.45762711864406702</v>
      </c>
      <c r="R1322">
        <v>0.25423728813559299</v>
      </c>
      <c r="S1322">
        <f t="shared" si="20"/>
        <v>-1.8279078771537883E-2</v>
      </c>
    </row>
    <row r="1323" spans="1:19" x14ac:dyDescent="0.2">
      <c r="A1323" t="s">
        <v>2627</v>
      </c>
      <c r="B1323" t="s">
        <v>2628</v>
      </c>
      <c r="C1323">
        <v>372</v>
      </c>
      <c r="D1323">
        <v>396</v>
      </c>
      <c r="E1323">
        <v>198</v>
      </c>
      <c r="F1323">
        <v>49</v>
      </c>
      <c r="G1323">
        <v>0.107410478339143</v>
      </c>
      <c r="H1323">
        <v>-0.76813575939876999</v>
      </c>
      <c r="I1323">
        <v>-1.7645440328153801</v>
      </c>
      <c r="J1323">
        <v>776</v>
      </c>
      <c r="K1323">
        <v>923</v>
      </c>
      <c r="L1323">
        <v>380</v>
      </c>
      <c r="M1323">
        <v>123</v>
      </c>
      <c r="N1323">
        <v>0.15256808318944501</v>
      </c>
      <c r="O1323">
        <v>-0.90216690178576797</v>
      </c>
      <c r="P1323">
        <v>-1.81018227841068</v>
      </c>
      <c r="Q1323">
        <v>0.45762711864406702</v>
      </c>
      <c r="R1323">
        <v>0.27118644067796599</v>
      </c>
      <c r="S1323">
        <f t="shared" si="20"/>
        <v>6.9405960643459212E-3</v>
      </c>
    </row>
    <row r="1324" spans="1:19" x14ac:dyDescent="0.2">
      <c r="A1324" t="s">
        <v>2629</v>
      </c>
      <c r="B1324" t="s">
        <v>2630</v>
      </c>
      <c r="C1324">
        <v>201</v>
      </c>
      <c r="D1324">
        <v>257</v>
      </c>
      <c r="E1324">
        <v>91</v>
      </c>
      <c r="F1324">
        <v>27</v>
      </c>
      <c r="G1324">
        <v>0.18699529820633401</v>
      </c>
      <c r="H1324">
        <v>-0.83841267487779803</v>
      </c>
      <c r="I1324">
        <v>-1.7560294662235001</v>
      </c>
      <c r="J1324">
        <v>281</v>
      </c>
      <c r="K1324">
        <v>451</v>
      </c>
      <c r="L1324">
        <v>201</v>
      </c>
      <c r="M1324">
        <v>54</v>
      </c>
      <c r="N1324">
        <v>0.28269832539460199</v>
      </c>
      <c r="O1324">
        <v>-0.73759903962898099</v>
      </c>
      <c r="P1324">
        <v>-1.7265382286740001</v>
      </c>
      <c r="Q1324">
        <v>0.62711864406779605</v>
      </c>
      <c r="R1324">
        <v>0.20338983050847401</v>
      </c>
      <c r="S1324">
        <f t="shared" si="20"/>
        <v>3.176947194793725E-2</v>
      </c>
    </row>
    <row r="1325" spans="1:19" x14ac:dyDescent="0.2">
      <c r="A1325" t="s">
        <v>2631</v>
      </c>
      <c r="B1325" t="s">
        <v>2632</v>
      </c>
      <c r="C1325">
        <v>260</v>
      </c>
      <c r="D1325">
        <v>263</v>
      </c>
      <c r="E1325">
        <v>141</v>
      </c>
      <c r="F1325">
        <v>24</v>
      </c>
      <c r="G1325">
        <v>8.5240632814468295E-2</v>
      </c>
      <c r="H1325">
        <v>-0.76001224509384102</v>
      </c>
      <c r="I1325">
        <v>-1.91895927922121</v>
      </c>
      <c r="J1325">
        <v>494</v>
      </c>
      <c r="K1325">
        <v>589</v>
      </c>
      <c r="L1325">
        <v>283</v>
      </c>
      <c r="M1325">
        <v>54</v>
      </c>
      <c r="N1325">
        <v>0.15361644928517601</v>
      </c>
      <c r="O1325">
        <v>-0.83402929054374697</v>
      </c>
      <c r="P1325">
        <v>-1.97155885769257</v>
      </c>
      <c r="Q1325">
        <v>0.49152542372881303</v>
      </c>
      <c r="R1325">
        <v>0.28813559322033899</v>
      </c>
      <c r="S1325">
        <f t="shared" si="20"/>
        <v>-8.0755797084905795E-2</v>
      </c>
    </row>
    <row r="1326" spans="1:19" x14ac:dyDescent="0.2">
      <c r="A1326" t="s">
        <v>2633</v>
      </c>
      <c r="B1326" t="s">
        <v>2634</v>
      </c>
      <c r="C1326">
        <v>220</v>
      </c>
      <c r="D1326">
        <v>254</v>
      </c>
      <c r="E1326">
        <v>236</v>
      </c>
      <c r="F1326">
        <v>37</v>
      </c>
      <c r="G1326">
        <v>0.14266926809326</v>
      </c>
      <c r="H1326">
        <v>-0.463768687630503</v>
      </c>
      <c r="I1326">
        <v>-1.65841812971721</v>
      </c>
      <c r="J1326">
        <v>413</v>
      </c>
      <c r="K1326">
        <v>392</v>
      </c>
      <c r="L1326">
        <v>254</v>
      </c>
      <c r="M1326">
        <v>55</v>
      </c>
      <c r="N1326">
        <v>5.4564118785777903E-2</v>
      </c>
      <c r="O1326">
        <v>-0.803205112180853</v>
      </c>
      <c r="P1326">
        <v>-1.8858130307540499</v>
      </c>
      <c r="Q1326">
        <v>0.44067796610169402</v>
      </c>
      <c r="R1326">
        <v>0.25423728813559299</v>
      </c>
      <c r="S1326">
        <f t="shared" si="20"/>
        <v>1.7315556316416267E-2</v>
      </c>
    </row>
    <row r="1327" spans="1:19" x14ac:dyDescent="0.2">
      <c r="A1327" t="s">
        <v>2635</v>
      </c>
      <c r="B1327" t="s">
        <v>2636</v>
      </c>
      <c r="C1327">
        <v>3</v>
      </c>
      <c r="D1327">
        <v>2</v>
      </c>
      <c r="E1327">
        <v>8</v>
      </c>
      <c r="F1327">
        <v>0</v>
      </c>
      <c r="G1327">
        <v>-9.5833026760152804E-2</v>
      </c>
      <c r="H1327">
        <v>-6.8289277506122403E-2</v>
      </c>
      <c r="I1327" t="e">
        <f>-inf</f>
        <v>#NAME?</v>
      </c>
      <c r="J1327">
        <v>2</v>
      </c>
      <c r="K1327">
        <v>6</v>
      </c>
      <c r="L1327">
        <v>6</v>
      </c>
      <c r="M1327">
        <v>0</v>
      </c>
      <c r="N1327">
        <v>0.55434935814138397</v>
      </c>
      <c r="O1327">
        <v>-0.11496752242472701</v>
      </c>
      <c r="P1327" t="e">
        <f>-inf</f>
        <v>#NAME?</v>
      </c>
      <c r="Q1327">
        <v>0.50847457627118597</v>
      </c>
      <c r="R1327">
        <v>0.27118644067796599</v>
      </c>
      <c r="S1327" t="e">
        <f t="shared" si="20"/>
        <v>#NAME?</v>
      </c>
    </row>
    <row r="1328" spans="1:19" x14ac:dyDescent="0.2">
      <c r="A1328" t="s">
        <v>2637</v>
      </c>
      <c r="B1328" t="s">
        <v>2638</v>
      </c>
      <c r="C1328">
        <v>203</v>
      </c>
      <c r="D1328">
        <v>265</v>
      </c>
      <c r="E1328">
        <v>160</v>
      </c>
      <c r="F1328">
        <v>21</v>
      </c>
      <c r="G1328">
        <v>0.19600806831912301</v>
      </c>
      <c r="H1328">
        <v>-0.59763406503569105</v>
      </c>
      <c r="I1328">
        <v>-1.8694739161412901</v>
      </c>
      <c r="J1328">
        <v>273</v>
      </c>
      <c r="K1328">
        <v>408</v>
      </c>
      <c r="L1328">
        <v>256</v>
      </c>
      <c r="M1328">
        <v>47</v>
      </c>
      <c r="N1328">
        <v>0.25172561947084499</v>
      </c>
      <c r="O1328">
        <v>-0.62001145887329601</v>
      </c>
      <c r="P1328">
        <v>-1.7742904576969301</v>
      </c>
      <c r="Q1328">
        <v>0.62711864406779605</v>
      </c>
      <c r="R1328">
        <v>0.20338983050847401</v>
      </c>
      <c r="S1328">
        <f t="shared" si="20"/>
        <v>-1.3718966579474089E-2</v>
      </c>
    </row>
    <row r="1329" spans="1:19" x14ac:dyDescent="0.2">
      <c r="A1329" t="s">
        <v>2639</v>
      </c>
      <c r="B1329" t="s">
        <v>2640</v>
      </c>
      <c r="C1329">
        <v>126</v>
      </c>
      <c r="D1329">
        <v>87</v>
      </c>
      <c r="E1329">
        <v>122</v>
      </c>
      <c r="F1329">
        <v>10</v>
      </c>
      <c r="G1329">
        <v>-8.0593060203415903E-2</v>
      </c>
      <c r="H1329">
        <v>-0.50826872422121805</v>
      </c>
      <c r="I1329">
        <v>-1.98456771807956</v>
      </c>
      <c r="J1329">
        <v>285</v>
      </c>
      <c r="K1329">
        <v>275</v>
      </c>
      <c r="L1329">
        <v>210</v>
      </c>
      <c r="M1329">
        <v>94</v>
      </c>
      <c r="N1329">
        <v>6.17159372434741E-2</v>
      </c>
      <c r="O1329">
        <v>-0.72471434241898103</v>
      </c>
      <c r="P1329">
        <v>-1.4919426750007001</v>
      </c>
      <c r="Q1329">
        <v>0.45762711864406702</v>
      </c>
      <c r="R1329">
        <v>0.22033898305084701</v>
      </c>
      <c r="S1329">
        <f t="shared" si="20"/>
        <v>2.8613306603004401E-2</v>
      </c>
    </row>
    <row r="1330" spans="1:19" x14ac:dyDescent="0.2">
      <c r="A1330" t="s">
        <v>2641</v>
      </c>
      <c r="B1330" t="s">
        <v>2642</v>
      </c>
      <c r="C1330">
        <v>214</v>
      </c>
      <c r="D1330">
        <v>193</v>
      </c>
      <c r="E1330">
        <v>188</v>
      </c>
      <c r="F1330">
        <v>20</v>
      </c>
      <c r="G1330">
        <v>3.5401767954111402E-2</v>
      </c>
      <c r="H1330">
        <v>-0.55051393386391401</v>
      </c>
      <c r="I1330">
        <v>-1.9135809506471999</v>
      </c>
      <c r="J1330">
        <v>216</v>
      </c>
      <c r="K1330">
        <v>378</v>
      </c>
      <c r="L1330">
        <v>227</v>
      </c>
      <c r="M1330">
        <v>35</v>
      </c>
      <c r="N1330">
        <v>0.32026615210801601</v>
      </c>
      <c r="O1330">
        <v>-0.57051667110219795</v>
      </c>
      <c r="P1330">
        <v>-1.8006113753925399</v>
      </c>
      <c r="Q1330">
        <v>0.50847457627118597</v>
      </c>
      <c r="R1330">
        <v>0.23728813559322001</v>
      </c>
      <c r="S1330">
        <f t="shared" si="20"/>
        <v>-3.3479119038654206E-2</v>
      </c>
    </row>
    <row r="1331" spans="1:19" x14ac:dyDescent="0.2">
      <c r="A1331" t="s">
        <v>2643</v>
      </c>
      <c r="B1331" t="s">
        <v>2644</v>
      </c>
      <c r="C1331">
        <v>112</v>
      </c>
      <c r="D1331">
        <v>131</v>
      </c>
      <c r="E1331">
        <v>55</v>
      </c>
      <c r="F1331">
        <v>7</v>
      </c>
      <c r="G1331">
        <v>0.14831150528111101</v>
      </c>
      <c r="H1331">
        <v>-0.803113342954341</v>
      </c>
      <c r="I1331">
        <v>-2.0883171556179199</v>
      </c>
      <c r="J1331">
        <v>177</v>
      </c>
      <c r="K1331">
        <v>153</v>
      </c>
      <c r="L1331">
        <v>141</v>
      </c>
      <c r="M1331">
        <v>24</v>
      </c>
      <c r="N1331">
        <v>1.39462678775139E-2</v>
      </c>
      <c r="O1331">
        <v>-0.69084293085081705</v>
      </c>
      <c r="P1331">
        <v>-1.87798769324209</v>
      </c>
      <c r="Q1331">
        <v>0.49152542372881303</v>
      </c>
      <c r="R1331">
        <v>0.305084745762711</v>
      </c>
      <c r="S1331">
        <f t="shared" si="20"/>
        <v>-0.10456704269561579</v>
      </c>
    </row>
    <row r="1332" spans="1:19" x14ac:dyDescent="0.2">
      <c r="A1332" t="s">
        <v>2645</v>
      </c>
      <c r="B1332" t="s">
        <v>2646</v>
      </c>
      <c r="C1332">
        <v>125</v>
      </c>
      <c r="D1332">
        <v>126</v>
      </c>
      <c r="E1332">
        <v>165</v>
      </c>
      <c r="F1332">
        <v>16</v>
      </c>
      <c r="G1332">
        <v>8.3718764405034896E-2</v>
      </c>
      <c r="H1332">
        <v>-0.37368407857255298</v>
      </c>
      <c r="I1332">
        <v>-1.7769872033141301</v>
      </c>
      <c r="J1332">
        <v>209</v>
      </c>
      <c r="K1332">
        <v>195</v>
      </c>
      <c r="L1332">
        <v>157</v>
      </c>
      <c r="M1332">
        <v>10</v>
      </c>
      <c r="N1332">
        <v>4.7116428673185801E-2</v>
      </c>
      <c r="O1332">
        <v>-0.71633541084621</v>
      </c>
      <c r="P1332">
        <v>-2.3303719547029398</v>
      </c>
      <c r="Q1332">
        <v>0.47457627118644002</v>
      </c>
      <c r="R1332">
        <v>0.28813559322033899</v>
      </c>
      <c r="S1332">
        <f t="shared" si="20"/>
        <v>-0.13579004356349267</v>
      </c>
    </row>
    <row r="1333" spans="1:19" x14ac:dyDescent="0.2">
      <c r="A1333" t="s">
        <v>2647</v>
      </c>
      <c r="B1333" t="s">
        <v>2648</v>
      </c>
      <c r="C1333">
        <v>64</v>
      </c>
      <c r="D1333">
        <v>32</v>
      </c>
      <c r="E1333">
        <v>33</v>
      </c>
      <c r="F1333">
        <v>8</v>
      </c>
      <c r="G1333">
        <v>-0.220771763368452</v>
      </c>
      <c r="H1333">
        <v>-0.78192404388440295</v>
      </c>
      <c r="I1333">
        <v>-1.7872871599539399</v>
      </c>
      <c r="J1333">
        <v>181</v>
      </c>
      <c r="K1333">
        <v>150</v>
      </c>
      <c r="L1333">
        <v>88</v>
      </c>
      <c r="M1333">
        <v>11</v>
      </c>
      <c r="N1333">
        <v>-4.3592123917815598E-3</v>
      </c>
      <c r="O1333">
        <v>-0.90528467986340599</v>
      </c>
      <c r="P1333">
        <v>-2.2265115583028501</v>
      </c>
      <c r="Q1333">
        <v>0.40677966101694901</v>
      </c>
      <c r="R1333">
        <v>0.169491525423728</v>
      </c>
      <c r="S1333">
        <f t="shared" si="20"/>
        <v>-0.11097942184194448</v>
      </c>
    </row>
    <row r="1334" spans="1:19" x14ac:dyDescent="0.2">
      <c r="A1334" t="s">
        <v>2649</v>
      </c>
      <c r="B1334" t="s">
        <v>2650</v>
      </c>
      <c r="C1334">
        <v>422</v>
      </c>
      <c r="D1334">
        <v>514</v>
      </c>
      <c r="E1334">
        <v>321</v>
      </c>
      <c r="F1334">
        <v>51</v>
      </c>
      <c r="G1334">
        <v>0.16590890032913</v>
      </c>
      <c r="H1334">
        <v>-0.61306542833520505</v>
      </c>
      <c r="I1334">
        <v>-1.80193944782573</v>
      </c>
      <c r="J1334">
        <v>921</v>
      </c>
      <c r="K1334">
        <v>1169</v>
      </c>
      <c r="L1334">
        <v>499</v>
      </c>
      <c r="M1334">
        <v>132</v>
      </c>
      <c r="N1334">
        <v>0.180782984386713</v>
      </c>
      <c r="O1334">
        <v>-0.85824786171784895</v>
      </c>
      <c r="P1334">
        <v>-1.85391136758289</v>
      </c>
      <c r="Q1334">
        <v>0.644067796610169</v>
      </c>
      <c r="R1334">
        <v>0.25423728813559299</v>
      </c>
      <c r="S1334">
        <f t="shared" si="20"/>
        <v>-1.5540437973610113E-2</v>
      </c>
    </row>
    <row r="1335" spans="1:19" x14ac:dyDescent="0.2">
      <c r="A1335" t="s">
        <v>2651</v>
      </c>
      <c r="B1335" t="s">
        <v>2652</v>
      </c>
      <c r="C1335">
        <v>120</v>
      </c>
      <c r="D1335">
        <v>203</v>
      </c>
      <c r="E1335">
        <v>109</v>
      </c>
      <c r="F1335">
        <v>20</v>
      </c>
      <c r="G1335">
        <v>0.30857302416111598</v>
      </c>
      <c r="H1335">
        <v>-0.53601275788540403</v>
      </c>
      <c r="I1335">
        <v>-1.66234842334564</v>
      </c>
      <c r="J1335">
        <v>261</v>
      </c>
      <c r="K1335">
        <v>376</v>
      </c>
      <c r="L1335">
        <v>159</v>
      </c>
      <c r="M1335">
        <v>23</v>
      </c>
      <c r="N1335">
        <v>0.23577544101110101</v>
      </c>
      <c r="O1335">
        <v>-0.80733216016221898</v>
      </c>
      <c r="P1335">
        <v>-2.06513833991258</v>
      </c>
      <c r="Q1335">
        <v>0.42372881355932202</v>
      </c>
      <c r="R1335">
        <v>0.186440677966101</v>
      </c>
      <c r="S1335">
        <f t="shared" si="20"/>
        <v>-3.1784464212895526E-2</v>
      </c>
    </row>
    <row r="1336" spans="1:19" x14ac:dyDescent="0.2">
      <c r="A1336" t="s">
        <v>2653</v>
      </c>
      <c r="B1336" t="s">
        <v>2654</v>
      </c>
      <c r="C1336">
        <v>206</v>
      </c>
      <c r="D1336">
        <v>220</v>
      </c>
      <c r="E1336">
        <v>170</v>
      </c>
      <c r="F1336">
        <v>9</v>
      </c>
      <c r="G1336">
        <v>0.10881369274858101</v>
      </c>
      <c r="H1336">
        <v>-0.577676308769283</v>
      </c>
      <c r="I1336">
        <v>-2.2438218838918198</v>
      </c>
      <c r="J1336">
        <v>472</v>
      </c>
      <c r="K1336">
        <v>530</v>
      </c>
      <c r="L1336">
        <v>430</v>
      </c>
      <c r="M1336">
        <v>44</v>
      </c>
      <c r="N1336">
        <v>0.12756197438842301</v>
      </c>
      <c r="O1336">
        <v>-0.63256232019889103</v>
      </c>
      <c r="P1336">
        <v>-2.0407149907397901</v>
      </c>
      <c r="Q1336">
        <v>0.47457627118644002</v>
      </c>
      <c r="R1336">
        <v>0.27118644067796599</v>
      </c>
      <c r="S1336">
        <f t="shared" si="20"/>
        <v>-0.19293891939031457</v>
      </c>
    </row>
    <row r="1337" spans="1:19" x14ac:dyDescent="0.2">
      <c r="A1337" t="s">
        <v>2655</v>
      </c>
      <c r="B1337" t="s">
        <v>2656</v>
      </c>
      <c r="C1337">
        <v>299</v>
      </c>
      <c r="D1337">
        <v>390</v>
      </c>
      <c r="E1337">
        <v>240</v>
      </c>
      <c r="F1337">
        <v>26</v>
      </c>
      <c r="G1337">
        <v>0.19565165099759799</v>
      </c>
      <c r="H1337">
        <v>-0.58971795639122704</v>
      </c>
      <c r="I1337">
        <v>-1.94489501331561</v>
      </c>
      <c r="J1337">
        <v>607</v>
      </c>
      <c r="K1337">
        <v>830</v>
      </c>
      <c r="L1337">
        <v>480</v>
      </c>
      <c r="M1337">
        <v>89</v>
      </c>
      <c r="N1337">
        <v>0.21311750472253799</v>
      </c>
      <c r="O1337">
        <v>-0.69403623084405996</v>
      </c>
      <c r="P1337">
        <v>-1.84402435302223</v>
      </c>
      <c r="Q1337">
        <v>0.50847457627118597</v>
      </c>
      <c r="R1337">
        <v>0.152542372881355</v>
      </c>
      <c r="S1337">
        <f t="shared" si="20"/>
        <v>-5.4121837254153884E-2</v>
      </c>
    </row>
    <row r="1338" spans="1:19" x14ac:dyDescent="0.2">
      <c r="A1338" t="s">
        <v>2657</v>
      </c>
      <c r="B1338" t="s">
        <v>2658</v>
      </c>
      <c r="C1338">
        <v>189</v>
      </c>
      <c r="D1338">
        <v>306</v>
      </c>
      <c r="E1338">
        <v>148</v>
      </c>
      <c r="F1338">
        <v>18</v>
      </c>
      <c r="G1338">
        <v>0.28951785460386398</v>
      </c>
      <c r="H1338">
        <v>-0.60045809855668997</v>
      </c>
      <c r="I1338">
        <v>-1.90538647203193</v>
      </c>
      <c r="J1338">
        <v>487</v>
      </c>
      <c r="K1338">
        <v>655</v>
      </c>
      <c r="L1338">
        <v>271</v>
      </c>
      <c r="M1338">
        <v>38</v>
      </c>
      <c r="N1338">
        <v>0.20594044219887001</v>
      </c>
      <c r="O1338">
        <v>-0.84664844748461798</v>
      </c>
      <c r="P1338">
        <v>-2.1179710331897099</v>
      </c>
      <c r="Q1338">
        <v>0.644067796610169</v>
      </c>
      <c r="R1338">
        <v>0.27118644067796599</v>
      </c>
      <c r="S1338">
        <f t="shared" si="20"/>
        <v>-0.11600448836784799</v>
      </c>
    </row>
    <row r="1339" spans="1:19" x14ac:dyDescent="0.2">
      <c r="A1339" t="s">
        <v>2659</v>
      </c>
      <c r="B1339" t="s">
        <v>2660</v>
      </c>
      <c r="C1339">
        <v>247</v>
      </c>
      <c r="D1339">
        <v>245</v>
      </c>
      <c r="E1339">
        <v>185</v>
      </c>
      <c r="F1339">
        <v>6</v>
      </c>
      <c r="G1339">
        <v>7.6727363400395099E-2</v>
      </c>
      <c r="H1339">
        <v>-0.61978323463505502</v>
      </c>
      <c r="I1339">
        <v>-2.4987428758380199</v>
      </c>
      <c r="J1339">
        <v>413</v>
      </c>
      <c r="K1339">
        <v>501</v>
      </c>
      <c r="L1339">
        <v>340</v>
      </c>
      <c r="M1339">
        <v>59</v>
      </c>
      <c r="N1339">
        <v>0.16111577763256599</v>
      </c>
      <c r="O1339">
        <v>-0.67655991175853603</v>
      </c>
      <c r="P1339">
        <v>-1.85532370860614</v>
      </c>
      <c r="Q1339">
        <v>0.45762711864406702</v>
      </c>
      <c r="R1339">
        <v>0.186440677966101</v>
      </c>
      <c r="S1339">
        <f t="shared" si="20"/>
        <v>-0.21686476776785818</v>
      </c>
    </row>
    <row r="1340" spans="1:19" x14ac:dyDescent="0.2">
      <c r="A1340" t="s">
        <v>2661</v>
      </c>
      <c r="B1340" t="s">
        <v>2662</v>
      </c>
      <c r="C1340">
        <v>131</v>
      </c>
      <c r="D1340">
        <v>162</v>
      </c>
      <c r="E1340">
        <v>107</v>
      </c>
      <c r="F1340">
        <v>10</v>
      </c>
      <c r="G1340">
        <v>0.172501951182395</v>
      </c>
      <c r="H1340">
        <v>-0.582145527748958</v>
      </c>
      <c r="I1340">
        <v>-2.0014684686177602</v>
      </c>
      <c r="J1340">
        <v>262</v>
      </c>
      <c r="K1340">
        <v>341</v>
      </c>
      <c r="L1340">
        <v>207</v>
      </c>
      <c r="M1340">
        <v>33</v>
      </c>
      <c r="N1340">
        <v>0.19168119109447401</v>
      </c>
      <c r="O1340">
        <v>-0.69441972300721799</v>
      </c>
      <c r="P1340">
        <v>-1.91001302003375</v>
      </c>
      <c r="Q1340">
        <v>0.47457627118644002</v>
      </c>
      <c r="R1340">
        <v>0.152542372881355</v>
      </c>
      <c r="S1340">
        <f t="shared" si="20"/>
        <v>-8.8087573258294638E-2</v>
      </c>
    </row>
    <row r="1341" spans="1:19" x14ac:dyDescent="0.2">
      <c r="A1341" t="s">
        <v>2663</v>
      </c>
      <c r="B1341" t="s">
        <v>2664</v>
      </c>
      <c r="C1341">
        <v>151</v>
      </c>
      <c r="D1341">
        <v>162</v>
      </c>
      <c r="E1341">
        <v>149</v>
      </c>
      <c r="F1341">
        <v>13</v>
      </c>
      <c r="G1341">
        <v>0.110796299544989</v>
      </c>
      <c r="H1341">
        <v>-0.50004868865929897</v>
      </c>
      <c r="I1341">
        <v>-1.9492307679483301</v>
      </c>
      <c r="J1341">
        <v>397</v>
      </c>
      <c r="K1341">
        <v>517</v>
      </c>
      <c r="L1341">
        <v>201</v>
      </c>
      <c r="M1341">
        <v>39</v>
      </c>
      <c r="N1341">
        <v>0.19192813975254899</v>
      </c>
      <c r="O1341">
        <v>-0.88768322648701603</v>
      </c>
      <c r="P1341">
        <v>-2.0179515683284999</v>
      </c>
      <c r="Q1341">
        <v>0.45762711864406702</v>
      </c>
      <c r="R1341">
        <v>0.22033898305084701</v>
      </c>
      <c r="S1341">
        <f t="shared" si="20"/>
        <v>-0.10189488414144032</v>
      </c>
    </row>
    <row r="1342" spans="1:19" x14ac:dyDescent="0.2">
      <c r="A1342" t="s">
        <v>2665</v>
      </c>
      <c r="B1342" t="s">
        <v>2666</v>
      </c>
      <c r="C1342">
        <v>107</v>
      </c>
      <c r="D1342">
        <v>93</v>
      </c>
      <c r="E1342">
        <v>85</v>
      </c>
      <c r="F1342">
        <v>8</v>
      </c>
      <c r="G1342">
        <v>1.93574031642538E-2</v>
      </c>
      <c r="H1342">
        <v>-0.59422286174932004</v>
      </c>
      <c r="I1342">
        <v>-2.0104909636552599</v>
      </c>
      <c r="J1342">
        <v>220</v>
      </c>
      <c r="K1342">
        <v>301</v>
      </c>
      <c r="L1342">
        <v>159</v>
      </c>
      <c r="M1342">
        <v>28</v>
      </c>
      <c r="N1342">
        <v>0.21337191819335799</v>
      </c>
      <c r="O1342">
        <v>-0.73311433364614498</v>
      </c>
      <c r="P1342">
        <v>-1.9054903180718701</v>
      </c>
      <c r="Q1342">
        <v>0.71186440677966101</v>
      </c>
      <c r="R1342">
        <v>0.338983050847457</v>
      </c>
      <c r="S1342">
        <f t="shared" si="20"/>
        <v>-8.9479762333716933E-2</v>
      </c>
    </row>
    <row r="1343" spans="1:19" x14ac:dyDescent="0.2">
      <c r="A1343" t="s">
        <v>2667</v>
      </c>
      <c r="B1343" t="s">
        <v>2668</v>
      </c>
      <c r="C1343">
        <v>243</v>
      </c>
      <c r="D1343">
        <v>195</v>
      </c>
      <c r="E1343">
        <v>99</v>
      </c>
      <c r="F1343">
        <v>33</v>
      </c>
      <c r="G1343">
        <v>-1.53134299402656E-2</v>
      </c>
      <c r="H1343">
        <v>-0.88422908877916595</v>
      </c>
      <c r="I1343">
        <v>-1.7512895066824199</v>
      </c>
      <c r="J1343">
        <v>279</v>
      </c>
      <c r="K1343">
        <v>300</v>
      </c>
      <c r="L1343">
        <v>157</v>
      </c>
      <c r="M1343">
        <v>39</v>
      </c>
      <c r="N1343">
        <v>0.10874515486778601</v>
      </c>
      <c r="O1343">
        <v>-0.84179332800875395</v>
      </c>
      <c r="P1343">
        <v>-1.8647652648389901</v>
      </c>
      <c r="Q1343">
        <v>0.71186440677966101</v>
      </c>
      <c r="R1343">
        <v>0.25423728813559299</v>
      </c>
      <c r="S1343">
        <f t="shared" si="20"/>
        <v>-3.8370751167045966E-3</v>
      </c>
    </row>
    <row r="1344" spans="1:19" x14ac:dyDescent="0.2">
      <c r="A1344" t="s">
        <v>2669</v>
      </c>
      <c r="B1344" t="s">
        <v>2670</v>
      </c>
      <c r="C1344">
        <v>206</v>
      </c>
      <c r="D1344">
        <v>164</v>
      </c>
      <c r="E1344">
        <v>161</v>
      </c>
      <c r="F1344">
        <v>28</v>
      </c>
      <c r="G1344">
        <v>-1.8765140025927E-2</v>
      </c>
      <c r="H1344">
        <v>-0.60129935411570701</v>
      </c>
      <c r="I1344">
        <v>-1.75090636198893</v>
      </c>
      <c r="J1344">
        <v>270</v>
      </c>
      <c r="K1344">
        <v>426</v>
      </c>
      <c r="L1344">
        <v>307</v>
      </c>
      <c r="M1344">
        <v>38</v>
      </c>
      <c r="N1344">
        <v>0.275273938365453</v>
      </c>
      <c r="O1344">
        <v>-0.53631416582619096</v>
      </c>
      <c r="P1344">
        <v>-1.8618058361340699</v>
      </c>
      <c r="Q1344">
        <v>0.61016949152542299</v>
      </c>
      <c r="R1344">
        <v>0.322033898305084</v>
      </c>
      <c r="S1344">
        <f t="shared" si="20"/>
        <v>-2.9349837366800771E-3</v>
      </c>
    </row>
    <row r="1345" spans="1:19" x14ac:dyDescent="0.2">
      <c r="A1345" t="s">
        <v>2671</v>
      </c>
      <c r="B1345" t="s">
        <v>2672</v>
      </c>
      <c r="C1345">
        <v>124</v>
      </c>
      <c r="D1345">
        <v>136</v>
      </c>
      <c r="E1345">
        <v>73</v>
      </c>
      <c r="F1345">
        <v>22</v>
      </c>
      <c r="G1345">
        <v>0.12037545550351</v>
      </c>
      <c r="H1345">
        <v>-0.72435683482018198</v>
      </c>
      <c r="I1345">
        <v>-1.63519617730202</v>
      </c>
      <c r="J1345">
        <v>284</v>
      </c>
      <c r="K1345">
        <v>308</v>
      </c>
      <c r="L1345">
        <v>172</v>
      </c>
      <c r="M1345">
        <v>23</v>
      </c>
      <c r="N1345">
        <v>0.112460479875128</v>
      </c>
      <c r="O1345">
        <v>-0.80987867028387905</v>
      </c>
      <c r="P1345">
        <v>-2.10181617262133</v>
      </c>
      <c r="Q1345">
        <v>0.79661016949152497</v>
      </c>
      <c r="R1345">
        <v>0.27118644067796599</v>
      </c>
      <c r="S1345">
        <f t="shared" si="20"/>
        <v>-3.3764927524480855E-2</v>
      </c>
    </row>
    <row r="1346" spans="1:19" x14ac:dyDescent="0.2">
      <c r="A1346" t="s">
        <v>2673</v>
      </c>
      <c r="B1346" t="s">
        <v>2674</v>
      </c>
      <c r="C1346">
        <v>69</v>
      </c>
      <c r="D1346">
        <v>69</v>
      </c>
      <c r="E1346">
        <v>39</v>
      </c>
      <c r="F1346">
        <v>4</v>
      </c>
      <c r="G1346">
        <v>8.0258232295528406E-2</v>
      </c>
      <c r="H1346">
        <v>-0.74204249348915896</v>
      </c>
      <c r="I1346">
        <v>-2.1209862723712898</v>
      </c>
      <c r="J1346">
        <v>219</v>
      </c>
      <c r="K1346">
        <v>259</v>
      </c>
      <c r="L1346">
        <v>90</v>
      </c>
      <c r="M1346">
        <v>29</v>
      </c>
      <c r="N1346">
        <v>0.15008375266285501</v>
      </c>
      <c r="O1346">
        <v>-0.97829038254518297</v>
      </c>
      <c r="P1346">
        <v>-1.88827178553305</v>
      </c>
      <c r="Q1346">
        <v>0.72881355932203395</v>
      </c>
      <c r="R1346">
        <v>0.25423728813559299</v>
      </c>
      <c r="S1346">
        <f t="shared" si="20"/>
        <v>-0.11673910071558749</v>
      </c>
    </row>
    <row r="1347" spans="1:19" x14ac:dyDescent="0.2">
      <c r="A1347" t="s">
        <v>2675</v>
      </c>
      <c r="B1347" t="s">
        <v>2676</v>
      </c>
      <c r="C1347">
        <v>312</v>
      </c>
      <c r="D1347">
        <v>345</v>
      </c>
      <c r="E1347">
        <v>229</v>
      </c>
      <c r="F1347">
        <v>24</v>
      </c>
      <c r="G1347">
        <v>0.123922733350359</v>
      </c>
      <c r="H1347">
        <v>-0.62857712145695799</v>
      </c>
      <c r="I1347">
        <v>-1.99814052526883</v>
      </c>
      <c r="J1347">
        <v>596</v>
      </c>
      <c r="K1347">
        <v>730</v>
      </c>
      <c r="L1347">
        <v>322</v>
      </c>
      <c r="M1347">
        <v>83</v>
      </c>
      <c r="N1347">
        <v>0.16530470380194101</v>
      </c>
      <c r="O1347">
        <v>-0.85947916518879597</v>
      </c>
      <c r="P1347">
        <v>-1.8663938359560499</v>
      </c>
      <c r="Q1347">
        <v>0.79661016949152497</v>
      </c>
      <c r="R1347">
        <v>0.25423728813559299</v>
      </c>
      <c r="S1347">
        <f t="shared" ref="S1347:S1410" si="21">((I1347+1.7338029)/1.7338029+(P1347+1.8692731)/1.8692731)/2</f>
        <v>-7.546043083045631E-2</v>
      </c>
    </row>
    <row r="1348" spans="1:19" x14ac:dyDescent="0.2">
      <c r="A1348" t="s">
        <v>2677</v>
      </c>
      <c r="B1348" t="s">
        <v>2678</v>
      </c>
      <c r="C1348">
        <v>201</v>
      </c>
      <c r="D1348">
        <v>256</v>
      </c>
      <c r="E1348">
        <v>193</v>
      </c>
      <c r="F1348">
        <v>23</v>
      </c>
      <c r="G1348">
        <v>0.18530214018688901</v>
      </c>
      <c r="H1348">
        <v>-0.51189675819111802</v>
      </c>
      <c r="I1348">
        <v>-1.8256653943648899</v>
      </c>
      <c r="J1348">
        <v>416</v>
      </c>
      <c r="K1348">
        <v>653</v>
      </c>
      <c r="L1348">
        <v>299</v>
      </c>
      <c r="M1348">
        <v>43</v>
      </c>
      <c r="N1348">
        <v>0.273047954070052</v>
      </c>
      <c r="O1348">
        <v>-0.73551091944670299</v>
      </c>
      <c r="P1348">
        <v>-1.9958505436390399</v>
      </c>
      <c r="Q1348">
        <v>0.66101694915254205</v>
      </c>
      <c r="R1348">
        <v>0.338983050847457</v>
      </c>
      <c r="S1348">
        <f t="shared" si="21"/>
        <v>-6.0349016968410579E-2</v>
      </c>
    </row>
    <row r="1349" spans="1:19" x14ac:dyDescent="0.2">
      <c r="A1349" t="s">
        <v>2679</v>
      </c>
      <c r="B1349" t="s">
        <v>2680</v>
      </c>
      <c r="C1349">
        <v>138</v>
      </c>
      <c r="D1349">
        <v>104</v>
      </c>
      <c r="E1349">
        <v>68</v>
      </c>
      <c r="F1349">
        <v>13</v>
      </c>
      <c r="G1349">
        <v>-4.2587514806927698E-2</v>
      </c>
      <c r="H1349">
        <v>-0.80162818347340303</v>
      </c>
      <c r="I1349">
        <v>-1.9101329070563899</v>
      </c>
      <c r="J1349">
        <v>295</v>
      </c>
      <c r="K1349">
        <v>433</v>
      </c>
      <c r="L1349">
        <v>201</v>
      </c>
      <c r="M1349">
        <v>60</v>
      </c>
      <c r="N1349">
        <v>0.24389398379692401</v>
      </c>
      <c r="O1349">
        <v>-0.75871473570206405</v>
      </c>
      <c r="P1349">
        <v>-1.70189643418641</v>
      </c>
      <c r="Q1349">
        <v>0.76271186440677896</v>
      </c>
      <c r="R1349">
        <v>0.23728813559322001</v>
      </c>
      <c r="S1349">
        <f t="shared" si="21"/>
        <v>-6.0801272302210829E-3</v>
      </c>
    </row>
    <row r="1350" spans="1:19" x14ac:dyDescent="0.2">
      <c r="A1350" t="s">
        <v>2681</v>
      </c>
      <c r="B1350" t="s">
        <v>2682</v>
      </c>
      <c r="C1350">
        <v>84</v>
      </c>
      <c r="D1350">
        <v>120</v>
      </c>
      <c r="E1350">
        <v>27</v>
      </c>
      <c r="F1350">
        <v>8</v>
      </c>
      <c r="G1350">
        <v>0.235160192281271</v>
      </c>
      <c r="H1350">
        <v>-0.98717353168129796</v>
      </c>
      <c r="I1350">
        <v>-1.90538647203193</v>
      </c>
      <c r="J1350">
        <v>184</v>
      </c>
      <c r="K1350">
        <v>202</v>
      </c>
      <c r="L1350">
        <v>98</v>
      </c>
      <c r="M1350">
        <v>28</v>
      </c>
      <c r="N1350">
        <v>0.11776164985880901</v>
      </c>
      <c r="O1350">
        <v>-0.86568052446143195</v>
      </c>
      <c r="P1350">
        <v>-1.8278854602592101</v>
      </c>
      <c r="Q1350">
        <v>0.79661016949152497</v>
      </c>
      <c r="R1350">
        <v>0.25423728813559299</v>
      </c>
      <c r="S1350">
        <f t="shared" si="21"/>
        <v>-3.8411339209894604E-2</v>
      </c>
    </row>
    <row r="1351" spans="1:19" x14ac:dyDescent="0.2">
      <c r="A1351" t="s">
        <v>2683</v>
      </c>
      <c r="B1351" t="s">
        <v>2684</v>
      </c>
      <c r="C1351">
        <v>76</v>
      </c>
      <c r="D1351">
        <v>115</v>
      </c>
      <c r="E1351">
        <v>31</v>
      </c>
      <c r="F1351">
        <v>8</v>
      </c>
      <c r="G1351">
        <v>0.26014248036834797</v>
      </c>
      <c r="H1351">
        <v>-0.88370990822492201</v>
      </c>
      <c r="I1351">
        <v>-1.86192077825084</v>
      </c>
      <c r="J1351">
        <v>105</v>
      </c>
      <c r="K1351">
        <v>168</v>
      </c>
      <c r="L1351">
        <v>53</v>
      </c>
      <c r="M1351">
        <v>4</v>
      </c>
      <c r="N1351">
        <v>0.281348086077646</v>
      </c>
      <c r="O1351">
        <v>-0.88900220661353901</v>
      </c>
      <c r="P1351">
        <v>-2.42935497633386</v>
      </c>
      <c r="Q1351">
        <v>0.81355932203389802</v>
      </c>
      <c r="R1351">
        <v>0.25423728813559299</v>
      </c>
      <c r="S1351">
        <f t="shared" si="21"/>
        <v>-0.18675981824803595</v>
      </c>
    </row>
    <row r="1352" spans="1:19" x14ac:dyDescent="0.2">
      <c r="A1352" t="s">
        <v>2685</v>
      </c>
      <c r="B1352" t="s">
        <v>2686</v>
      </c>
      <c r="C1352">
        <v>64</v>
      </c>
      <c r="D1352">
        <v>60</v>
      </c>
      <c r="E1352">
        <v>31</v>
      </c>
      <c r="F1352">
        <v>10</v>
      </c>
      <c r="G1352">
        <v>5.22295086952849E-2</v>
      </c>
      <c r="H1352">
        <v>-0.80907628992801806</v>
      </c>
      <c r="I1352">
        <v>-1.6903771469458799</v>
      </c>
      <c r="J1352">
        <v>122</v>
      </c>
      <c r="K1352">
        <v>159</v>
      </c>
      <c r="L1352">
        <v>132</v>
      </c>
      <c r="M1352">
        <v>7</v>
      </c>
      <c r="N1352">
        <v>0.19226539706742499</v>
      </c>
      <c r="O1352">
        <v>-0.55787467661328805</v>
      </c>
      <c r="P1352">
        <v>-2.2514874592523801</v>
      </c>
      <c r="Q1352">
        <v>0.52542372881355903</v>
      </c>
      <c r="R1352">
        <v>0.305084745762711</v>
      </c>
      <c r="S1352">
        <f t="shared" si="21"/>
        <v>-8.9712826672022003E-2</v>
      </c>
    </row>
    <row r="1353" spans="1:19" x14ac:dyDescent="0.2">
      <c r="A1353" t="s">
        <v>2687</v>
      </c>
      <c r="B1353" t="s">
        <v>2688</v>
      </c>
      <c r="C1353">
        <v>17</v>
      </c>
      <c r="D1353">
        <v>4</v>
      </c>
      <c r="E1353">
        <v>32</v>
      </c>
      <c r="F1353">
        <v>4</v>
      </c>
      <c r="G1353">
        <v>-0.54813069775478296</v>
      </c>
      <c r="H1353">
        <v>-0.21955695283677101</v>
      </c>
      <c r="I1353">
        <v>-1.51258610301231</v>
      </c>
      <c r="J1353">
        <v>42</v>
      </c>
      <c r="K1353">
        <v>46</v>
      </c>
      <c r="L1353">
        <v>20</v>
      </c>
      <c r="M1353">
        <v>4</v>
      </c>
      <c r="N1353">
        <v>0.11673664470539501</v>
      </c>
      <c r="O1353">
        <v>-0.91430807187830898</v>
      </c>
      <c r="P1353">
        <v>-2.0314149676618301</v>
      </c>
      <c r="Q1353">
        <v>0.40677966101694901</v>
      </c>
      <c r="R1353">
        <v>0.20338983050847401</v>
      </c>
      <c r="S1353">
        <f t="shared" si="21"/>
        <v>2.0424955906994988E-2</v>
      </c>
    </row>
    <row r="1354" spans="1:19" x14ac:dyDescent="0.2">
      <c r="A1354" t="s">
        <v>2689</v>
      </c>
      <c r="B1354" t="s">
        <v>2690</v>
      </c>
      <c r="C1354">
        <v>384</v>
      </c>
      <c r="D1354">
        <v>507</v>
      </c>
      <c r="E1354">
        <v>339</v>
      </c>
      <c r="F1354">
        <v>42</v>
      </c>
      <c r="G1354">
        <v>0.200934967261333</v>
      </c>
      <c r="H1354">
        <v>-0.548389535942852</v>
      </c>
      <c r="I1354">
        <v>-1.8452791069316199</v>
      </c>
      <c r="J1354">
        <v>653</v>
      </c>
      <c r="K1354">
        <v>877</v>
      </c>
      <c r="L1354">
        <v>631</v>
      </c>
      <c r="M1354">
        <v>144</v>
      </c>
      <c r="N1354">
        <v>0.20531451551268801</v>
      </c>
      <c r="O1354">
        <v>-0.60697259917532997</v>
      </c>
      <c r="P1354">
        <v>-1.6667763577717101</v>
      </c>
      <c r="Q1354">
        <v>0.76271186440677896</v>
      </c>
      <c r="R1354">
        <v>0.27118644067796599</v>
      </c>
      <c r="S1354">
        <f t="shared" si="21"/>
        <v>2.201667946399443E-2</v>
      </c>
    </row>
    <row r="1355" spans="1:19" x14ac:dyDescent="0.2">
      <c r="A1355" t="s">
        <v>2691</v>
      </c>
      <c r="B1355" t="s">
        <v>2692</v>
      </c>
      <c r="C1355">
        <v>267</v>
      </c>
      <c r="D1355">
        <v>315</v>
      </c>
      <c r="E1355">
        <v>217</v>
      </c>
      <c r="F1355">
        <v>32</v>
      </c>
      <c r="G1355">
        <v>0.15205752472055301</v>
      </c>
      <c r="H1355">
        <v>-0.58430953729444901</v>
      </c>
      <c r="I1355">
        <v>-1.80555845600666</v>
      </c>
      <c r="J1355">
        <v>434</v>
      </c>
      <c r="K1355">
        <v>606</v>
      </c>
      <c r="L1355">
        <v>383</v>
      </c>
      <c r="M1355">
        <v>67</v>
      </c>
      <c r="N1355">
        <v>0.22221099807549699</v>
      </c>
      <c r="O1355">
        <v>-0.64637973268827797</v>
      </c>
      <c r="P1355">
        <v>-1.8216405954035699</v>
      </c>
      <c r="Q1355">
        <v>0.37288135593220301</v>
      </c>
      <c r="R1355">
        <v>0.186440677966101</v>
      </c>
      <c r="S1355">
        <f t="shared" si="21"/>
        <v>-7.9521958338957099E-3</v>
      </c>
    </row>
    <row r="1356" spans="1:19" x14ac:dyDescent="0.2">
      <c r="A1356" t="s">
        <v>2693</v>
      </c>
      <c r="B1356" t="s">
        <v>2694</v>
      </c>
      <c r="C1356">
        <v>33</v>
      </c>
      <c r="D1356">
        <v>32</v>
      </c>
      <c r="E1356">
        <v>10</v>
      </c>
      <c r="F1356">
        <v>3</v>
      </c>
      <c r="G1356">
        <v>6.6894270737546904E-2</v>
      </c>
      <c r="H1356">
        <v>-1.0127719496562899</v>
      </c>
      <c r="I1356">
        <v>-1.92558985812022</v>
      </c>
      <c r="J1356">
        <v>100</v>
      </c>
      <c r="K1356">
        <v>77</v>
      </c>
      <c r="L1356">
        <v>74</v>
      </c>
      <c r="M1356">
        <v>22</v>
      </c>
      <c r="N1356">
        <v>-3.62811714057963E-2</v>
      </c>
      <c r="O1356">
        <v>-0.72285705741341399</v>
      </c>
      <c r="P1356">
        <v>-1.6678029877696801</v>
      </c>
      <c r="Q1356">
        <v>0.49152542372881303</v>
      </c>
      <c r="R1356">
        <v>0.27118644067796599</v>
      </c>
      <c r="S1356">
        <f t="shared" si="21"/>
        <v>-1.4182159112534343E-3</v>
      </c>
    </row>
    <row r="1357" spans="1:19" x14ac:dyDescent="0.2">
      <c r="A1357" t="s">
        <v>2695</v>
      </c>
      <c r="B1357" t="s">
        <v>2696</v>
      </c>
      <c r="C1357">
        <v>198</v>
      </c>
      <c r="D1357">
        <v>249</v>
      </c>
      <c r="E1357">
        <v>166</v>
      </c>
      <c r="F1357">
        <v>32</v>
      </c>
      <c r="G1357">
        <v>0.179792389129733</v>
      </c>
      <c r="H1357">
        <v>-0.570815111999879</v>
      </c>
      <c r="I1357">
        <v>-1.67571238490362</v>
      </c>
      <c r="J1357">
        <v>369</v>
      </c>
      <c r="K1357">
        <v>478</v>
      </c>
      <c r="L1357">
        <v>233</v>
      </c>
      <c r="M1357">
        <v>17</v>
      </c>
      <c r="N1357">
        <v>0.18962963387477999</v>
      </c>
      <c r="O1357">
        <v>-0.79175922227743101</v>
      </c>
      <c r="P1357">
        <v>-2.3468031133726699</v>
      </c>
      <c r="Q1357">
        <v>0.35593220338983</v>
      </c>
      <c r="R1357">
        <v>0.169491525423728</v>
      </c>
      <c r="S1357">
        <f t="shared" si="21"/>
        <v>-0.11097913201737132</v>
      </c>
    </row>
    <row r="1358" spans="1:19" x14ac:dyDescent="0.2">
      <c r="A1358" t="s">
        <v>2697</v>
      </c>
      <c r="B1358" t="e">
        <f>-ANKVAVALYIYNSASDDSDFISLKVKDRVTVLNEVTGVWHAE-ANGRSGLVPTTYLEVISS</f>
        <v>#NAME?</v>
      </c>
      <c r="C1358">
        <v>243</v>
      </c>
      <c r="D1358">
        <v>286</v>
      </c>
      <c r="E1358">
        <v>187</v>
      </c>
      <c r="F1358">
        <v>29</v>
      </c>
      <c r="G1358">
        <v>0.151017991826259</v>
      </c>
      <c r="H1358">
        <v>-0.60802267684021605</v>
      </c>
      <c r="I1358">
        <v>-1.80740544866135</v>
      </c>
      <c r="J1358">
        <v>574</v>
      </c>
      <c r="K1358">
        <v>637</v>
      </c>
      <c r="L1358">
        <v>367</v>
      </c>
      <c r="M1358">
        <v>90</v>
      </c>
      <c r="N1358">
        <v>0.122455643359098</v>
      </c>
      <c r="O1358">
        <v>-0.78633460529027399</v>
      </c>
      <c r="P1358">
        <v>-1.81489505155054</v>
      </c>
      <c r="Q1358">
        <v>0.76271186440677896</v>
      </c>
      <c r="R1358">
        <v>0.27118644067796599</v>
      </c>
      <c r="S1358">
        <f t="shared" si="21"/>
        <v>-6.6805151605848472E-3</v>
      </c>
    </row>
    <row r="1359" spans="1:19" x14ac:dyDescent="0.2">
      <c r="A1359" t="s">
        <v>2698</v>
      </c>
      <c r="B1359" t="s">
        <v>2699</v>
      </c>
      <c r="C1359">
        <v>58</v>
      </c>
      <c r="D1359">
        <v>67</v>
      </c>
      <c r="E1359">
        <v>68</v>
      </c>
      <c r="F1359">
        <v>13</v>
      </c>
      <c r="G1359">
        <v>0.14290504143341701</v>
      </c>
      <c r="H1359">
        <v>-0.425177090635104</v>
      </c>
      <c r="I1359">
        <v>-1.5336818142180899</v>
      </c>
      <c r="J1359">
        <v>114</v>
      </c>
      <c r="K1359">
        <v>120</v>
      </c>
      <c r="L1359">
        <v>55</v>
      </c>
      <c r="M1359">
        <v>1</v>
      </c>
      <c r="N1359">
        <v>9.9504498132874E-2</v>
      </c>
      <c r="O1359">
        <v>-0.90863093898661895</v>
      </c>
      <c r="P1359">
        <v>-3.0671305199283601</v>
      </c>
      <c r="Q1359">
        <v>0.42372881355932202</v>
      </c>
      <c r="R1359">
        <v>0.25423728813559299</v>
      </c>
      <c r="S1359">
        <f t="shared" si="21"/>
        <v>-0.26269567823425588</v>
      </c>
    </row>
    <row r="1360" spans="1:19" x14ac:dyDescent="0.2">
      <c r="A1360" t="s">
        <v>2700</v>
      </c>
      <c r="B1360" t="s">
        <v>2701</v>
      </c>
      <c r="C1360">
        <v>51</v>
      </c>
      <c r="D1360">
        <v>56</v>
      </c>
      <c r="E1360">
        <v>10</v>
      </c>
      <c r="F1360">
        <v>2</v>
      </c>
      <c r="G1360">
        <v>0.12087608320379201</v>
      </c>
      <c r="H1360">
        <v>-1.20182818587634</v>
      </c>
      <c r="I1360">
        <v>-2.2907373533959499</v>
      </c>
      <c r="J1360">
        <v>61</v>
      </c>
      <c r="K1360">
        <v>64</v>
      </c>
      <c r="L1360">
        <v>57</v>
      </c>
      <c r="M1360">
        <v>2</v>
      </c>
      <c r="N1360">
        <v>9.8078242394841794E-2</v>
      </c>
      <c r="O1360">
        <v>-0.62154375648266602</v>
      </c>
      <c r="P1360">
        <v>-2.4945255079386701</v>
      </c>
      <c r="Q1360">
        <v>0.37288135593220301</v>
      </c>
      <c r="R1360">
        <v>0.152542372881355</v>
      </c>
      <c r="S1360">
        <f t="shared" si="21"/>
        <v>-0.32785545824831197</v>
      </c>
    </row>
    <row r="1361" spans="1:19" x14ac:dyDescent="0.2">
      <c r="A1361" t="s">
        <v>2702</v>
      </c>
      <c r="B1361" t="s">
        <v>2703</v>
      </c>
      <c r="C1361">
        <v>127</v>
      </c>
      <c r="D1361">
        <v>91</v>
      </c>
      <c r="E1361">
        <v>103</v>
      </c>
      <c r="F1361">
        <v>15</v>
      </c>
      <c r="G1361">
        <v>-6.4504096339334793E-2</v>
      </c>
      <c r="H1361">
        <v>-0.58522450602918796</v>
      </c>
      <c r="I1361">
        <v>-1.8119096348622701</v>
      </c>
      <c r="J1361">
        <v>225</v>
      </c>
      <c r="K1361">
        <v>222</v>
      </c>
      <c r="L1361">
        <v>173</v>
      </c>
      <c r="M1361">
        <v>25</v>
      </c>
      <c r="N1361">
        <v>7.1398559760997904E-2</v>
      </c>
      <c r="O1361">
        <v>-0.706225192126957</v>
      </c>
      <c r="P1361">
        <v>-1.9644681780312101</v>
      </c>
      <c r="Q1361">
        <v>0.338983050847457</v>
      </c>
      <c r="R1361">
        <v>0.22033898305084701</v>
      </c>
      <c r="S1361">
        <f t="shared" si="21"/>
        <v>-4.7987814238099627E-2</v>
      </c>
    </row>
    <row r="1362" spans="1:19" x14ac:dyDescent="0.2">
      <c r="A1362" t="s">
        <v>2704</v>
      </c>
      <c r="B1362" t="s">
        <v>2705</v>
      </c>
      <c r="C1362">
        <v>149</v>
      </c>
      <c r="D1362">
        <v>166</v>
      </c>
      <c r="E1362">
        <v>61</v>
      </c>
      <c r="F1362">
        <v>18</v>
      </c>
      <c r="G1362">
        <v>0.127180051923309</v>
      </c>
      <c r="H1362">
        <v>-0.88211444317990995</v>
      </c>
      <c r="I1362">
        <v>-1.80211093627096</v>
      </c>
      <c r="J1362">
        <v>243</v>
      </c>
      <c r="K1362">
        <v>353</v>
      </c>
      <c r="L1362">
        <v>167</v>
      </c>
      <c r="M1362">
        <v>22</v>
      </c>
      <c r="N1362">
        <v>0.239396535211232</v>
      </c>
      <c r="O1362">
        <v>-0.75497857959511905</v>
      </c>
      <c r="P1362">
        <v>-2.0534092613679902</v>
      </c>
      <c r="Q1362">
        <v>0.76271186440677896</v>
      </c>
      <c r="R1362">
        <v>0.22033898305084701</v>
      </c>
      <c r="S1362">
        <f t="shared" si="21"/>
        <v>-6.8952318086680064E-2</v>
      </c>
    </row>
    <row r="1363" spans="1:19" x14ac:dyDescent="0.2">
      <c r="A1363" t="s">
        <v>2706</v>
      </c>
      <c r="B1363" t="s">
        <v>2707</v>
      </c>
      <c r="C1363">
        <v>80</v>
      </c>
      <c r="D1363">
        <v>119</v>
      </c>
      <c r="E1363">
        <v>108</v>
      </c>
      <c r="F1363">
        <v>1</v>
      </c>
      <c r="G1363">
        <v>0.25271520669611502</v>
      </c>
      <c r="H1363">
        <v>-0.36392424128339701</v>
      </c>
      <c r="I1363">
        <v>-2.7872871599539399</v>
      </c>
      <c r="J1363">
        <v>188</v>
      </c>
      <c r="K1363">
        <v>214</v>
      </c>
      <c r="L1363">
        <v>123</v>
      </c>
      <c r="M1363">
        <v>19</v>
      </c>
      <c r="N1363">
        <v>0.13348402750723201</v>
      </c>
      <c r="O1363">
        <v>-0.77634151496867199</v>
      </c>
      <c r="P1363">
        <v>-2.0056299169027398</v>
      </c>
      <c r="Q1363">
        <v>0.79661016949152497</v>
      </c>
      <c r="R1363">
        <v>0.305084745762711</v>
      </c>
      <c r="S1363">
        <f t="shared" si="21"/>
        <v>-0.34028060747922589</v>
      </c>
    </row>
    <row r="1364" spans="1:19" x14ac:dyDescent="0.2">
      <c r="A1364" t="s">
        <v>2708</v>
      </c>
      <c r="B1364" t="s">
        <v>2709</v>
      </c>
      <c r="C1364">
        <v>56</v>
      </c>
      <c r="D1364">
        <v>137</v>
      </c>
      <c r="E1364">
        <v>68</v>
      </c>
      <c r="F1364">
        <v>7</v>
      </c>
      <c r="G1364">
        <v>0.46879077244573403</v>
      </c>
      <c r="H1364">
        <v>-0.40993712407836702</v>
      </c>
      <c r="I1364">
        <v>-1.7872871599539399</v>
      </c>
      <c r="J1364">
        <v>183</v>
      </c>
      <c r="K1364">
        <v>211</v>
      </c>
      <c r="L1364">
        <v>117</v>
      </c>
      <c r="M1364">
        <v>18</v>
      </c>
      <c r="N1364">
        <v>0.139059468988985</v>
      </c>
      <c r="O1364">
        <v>-0.78635400512865805</v>
      </c>
      <c r="P1364">
        <v>-2.0174042532190102</v>
      </c>
      <c r="Q1364">
        <v>0.59322033898305004</v>
      </c>
      <c r="R1364">
        <v>0.22033898305084701</v>
      </c>
      <c r="S1364">
        <f t="shared" si="21"/>
        <v>-5.504663570067922E-2</v>
      </c>
    </row>
    <row r="1365" spans="1:19" x14ac:dyDescent="0.2">
      <c r="A1365" t="s">
        <v>2710</v>
      </c>
      <c r="B1365" t="s">
        <v>2711</v>
      </c>
      <c r="C1365">
        <v>125</v>
      </c>
      <c r="D1365">
        <v>79</v>
      </c>
      <c r="E1365">
        <v>118</v>
      </c>
      <c r="F1365">
        <v>9</v>
      </c>
      <c r="G1365">
        <v>-0.11902468942208599</v>
      </c>
      <c r="H1365">
        <v>-0.51928601548033404</v>
      </c>
      <c r="I1365">
        <v>-2.0268646765307299</v>
      </c>
      <c r="J1365">
        <v>296</v>
      </c>
      <c r="K1365">
        <v>292</v>
      </c>
      <c r="L1365">
        <v>208</v>
      </c>
      <c r="M1365">
        <v>25</v>
      </c>
      <c r="N1365">
        <v>7.1319243811201499E-2</v>
      </c>
      <c r="O1365">
        <v>-0.74531715324056702</v>
      </c>
      <c r="P1365">
        <v>-2.0835773709787899</v>
      </c>
      <c r="Q1365">
        <v>0.86440677966101698</v>
      </c>
      <c r="R1365">
        <v>0.322033898305084</v>
      </c>
      <c r="S1365">
        <f t="shared" si="21"/>
        <v>-0.14183704528351793</v>
      </c>
    </row>
    <row r="1366" spans="1:19" x14ac:dyDescent="0.2">
      <c r="A1366" t="s">
        <v>2712</v>
      </c>
      <c r="B1366" t="s">
        <v>2713</v>
      </c>
      <c r="C1366">
        <v>91</v>
      </c>
      <c r="D1366">
        <v>103</v>
      </c>
      <c r="E1366">
        <v>25</v>
      </c>
      <c r="F1366">
        <v>2</v>
      </c>
      <c r="G1366">
        <v>0.13405406467960701</v>
      </c>
      <c r="H1366">
        <v>-1.0553593934274501</v>
      </c>
      <c r="I1366">
        <v>-2.5422085696191101</v>
      </c>
      <c r="J1366">
        <v>234</v>
      </c>
      <c r="K1366">
        <v>222</v>
      </c>
      <c r="L1366">
        <v>132</v>
      </c>
      <c r="M1366">
        <v>15</v>
      </c>
      <c r="N1366">
        <v>5.4365220462217499E-2</v>
      </c>
      <c r="O1366">
        <v>-0.84073070334868305</v>
      </c>
      <c r="P1366">
        <v>-2.2033502669463498</v>
      </c>
      <c r="Q1366">
        <v>0.81355932203389802</v>
      </c>
      <c r="R1366">
        <v>0.322033898305084</v>
      </c>
      <c r="S1366">
        <f t="shared" si="21"/>
        <v>-0.32249096862396553</v>
      </c>
    </row>
    <row r="1367" spans="1:19" x14ac:dyDescent="0.2">
      <c r="A1367" t="s">
        <v>2714</v>
      </c>
      <c r="B1367" t="s">
        <v>2715</v>
      </c>
      <c r="C1367">
        <v>224</v>
      </c>
      <c r="D1367">
        <v>182</v>
      </c>
      <c r="E1367">
        <v>112</v>
      </c>
      <c r="F1367">
        <v>35</v>
      </c>
      <c r="G1367">
        <v>-9.9183980535595996E-3</v>
      </c>
      <c r="H1367">
        <v>-0.79528800544238398</v>
      </c>
      <c r="I1367">
        <v>-1.6903771469458799</v>
      </c>
      <c r="J1367">
        <v>423</v>
      </c>
      <c r="K1367">
        <v>568</v>
      </c>
      <c r="L1367">
        <v>299</v>
      </c>
      <c r="M1367">
        <v>97</v>
      </c>
      <c r="N1367">
        <v>0.20523607175769801</v>
      </c>
      <c r="O1367">
        <v>-0.74275795619500296</v>
      </c>
      <c r="P1367">
        <v>-1.64979430170069</v>
      </c>
      <c r="Q1367">
        <v>0.79661016949152497</v>
      </c>
      <c r="R1367">
        <v>0.27118644067796599</v>
      </c>
      <c r="S1367">
        <f t="shared" si="21"/>
        <v>7.1230257982566492E-2</v>
      </c>
    </row>
    <row r="1368" spans="1:19" x14ac:dyDescent="0.2">
      <c r="A1368" t="s">
        <v>2716</v>
      </c>
      <c r="B1368" t="s">
        <v>2717</v>
      </c>
      <c r="C1368">
        <v>67</v>
      </c>
      <c r="D1368">
        <v>97</v>
      </c>
      <c r="E1368">
        <v>69</v>
      </c>
      <c r="F1368">
        <v>16</v>
      </c>
      <c r="G1368">
        <v>0.24095516386094601</v>
      </c>
      <c r="H1368">
        <v>-0.48148372174197401</v>
      </c>
      <c r="I1368">
        <v>-1.5061519930069001</v>
      </c>
      <c r="J1368">
        <v>204</v>
      </c>
      <c r="K1368">
        <v>299</v>
      </c>
      <c r="L1368">
        <v>183</v>
      </c>
      <c r="M1368">
        <v>28</v>
      </c>
      <c r="N1368">
        <v>0.24326912432025199</v>
      </c>
      <c r="O1368">
        <v>-0.63926785483985904</v>
      </c>
      <c r="P1368">
        <v>-1.87269780467557</v>
      </c>
      <c r="Q1368">
        <v>0.677966101694915</v>
      </c>
      <c r="R1368">
        <v>0.23728813559322001</v>
      </c>
      <c r="S1368">
        <f t="shared" si="21"/>
        <v>6.4734693301728222E-2</v>
      </c>
    </row>
    <row r="1369" spans="1:19" x14ac:dyDescent="0.2">
      <c r="A1369" t="s">
        <v>2718</v>
      </c>
      <c r="B1369" t="s">
        <v>2719</v>
      </c>
      <c r="C1369">
        <v>248</v>
      </c>
      <c r="D1369">
        <v>252</v>
      </c>
      <c r="E1369">
        <v>236</v>
      </c>
      <c r="F1369">
        <v>35</v>
      </c>
      <c r="G1369">
        <v>8.7207092250856197E-2</v>
      </c>
      <c r="H1369">
        <v>-0.51579768763451295</v>
      </c>
      <c r="I1369">
        <v>-1.73458080943793</v>
      </c>
      <c r="J1369">
        <v>418</v>
      </c>
      <c r="K1369">
        <v>544</v>
      </c>
      <c r="L1369">
        <v>294</v>
      </c>
      <c r="M1369">
        <v>64</v>
      </c>
      <c r="N1369">
        <v>0.19165072134486599</v>
      </c>
      <c r="O1369">
        <v>-0.74491772850726801</v>
      </c>
      <c r="P1369">
        <v>-1.82522197638304</v>
      </c>
      <c r="Q1369">
        <v>0.86440677966101698</v>
      </c>
      <c r="R1369">
        <v>0.305084745762711</v>
      </c>
      <c r="S1369">
        <f t="shared" si="21"/>
        <v>1.1558619349083735E-2</v>
      </c>
    </row>
    <row r="1370" spans="1:19" x14ac:dyDescent="0.2">
      <c r="A1370" t="s">
        <v>2720</v>
      </c>
      <c r="B1370" t="s">
        <v>2721</v>
      </c>
      <c r="C1370">
        <v>60</v>
      </c>
      <c r="D1370">
        <v>45</v>
      </c>
      <c r="E1370">
        <v>38</v>
      </c>
      <c r="F1370">
        <v>7</v>
      </c>
      <c r="G1370">
        <v>-4.4680504312771499E-2</v>
      </c>
      <c r="H1370">
        <v>-0.69262566354523702</v>
      </c>
      <c r="I1370">
        <v>-1.81725038333138</v>
      </c>
      <c r="J1370">
        <v>191</v>
      </c>
      <c r="K1370">
        <v>232</v>
      </c>
      <c r="L1370">
        <v>72</v>
      </c>
      <c r="M1370">
        <v>18</v>
      </c>
      <c r="N1370">
        <v>0.16168272106489301</v>
      </c>
      <c r="O1370">
        <v>-1.0157896479608399</v>
      </c>
      <c r="P1370">
        <v>-2.0359865307363099</v>
      </c>
      <c r="Q1370">
        <v>0.86440677966101698</v>
      </c>
      <c r="R1370">
        <v>0.305084745762711</v>
      </c>
      <c r="S1370">
        <f t="shared" si="21"/>
        <v>-6.8657987860060568E-2</v>
      </c>
    </row>
    <row r="1371" spans="1:19" x14ac:dyDescent="0.2">
      <c r="A1371" t="s">
        <v>2722</v>
      </c>
      <c r="B1371" t="s">
        <v>2723</v>
      </c>
      <c r="C1371">
        <v>26</v>
      </c>
      <c r="D1371">
        <v>37</v>
      </c>
      <c r="E1371">
        <v>77</v>
      </c>
      <c r="F1371">
        <v>6</v>
      </c>
      <c r="G1371">
        <v>0.23348660839170499</v>
      </c>
      <c r="H1371">
        <v>-2.2740632576739601E-2</v>
      </c>
      <c r="I1371">
        <v>-1.5210192705491701</v>
      </c>
      <c r="J1371">
        <v>51</v>
      </c>
      <c r="K1371">
        <v>47</v>
      </c>
      <c r="L1371">
        <v>39</v>
      </c>
      <c r="M1371">
        <v>11</v>
      </c>
      <c r="N1371">
        <v>4.1755785259502902E-2</v>
      </c>
      <c r="O1371">
        <v>-0.70859434621582695</v>
      </c>
      <c r="P1371">
        <v>-1.6764031595316</v>
      </c>
      <c r="Q1371">
        <v>0.79661016949152497</v>
      </c>
      <c r="R1371">
        <v>0.27118644067796599</v>
      </c>
      <c r="S1371">
        <f t="shared" si="21"/>
        <v>0.11295282607996127</v>
      </c>
    </row>
    <row r="1372" spans="1:19" x14ac:dyDescent="0.2">
      <c r="A1372" t="s">
        <v>2724</v>
      </c>
      <c r="B1372" t="s">
        <v>2725</v>
      </c>
      <c r="C1372">
        <v>101</v>
      </c>
      <c r="D1372">
        <v>150</v>
      </c>
      <c r="E1372">
        <v>63</v>
      </c>
      <c r="F1372">
        <v>1</v>
      </c>
      <c r="G1372">
        <v>0.25202811756856702</v>
      </c>
      <c r="H1372">
        <v>-0.69923883410746401</v>
      </c>
      <c r="I1372">
        <v>-2.8885185467446401</v>
      </c>
      <c r="J1372">
        <v>253</v>
      </c>
      <c r="K1372">
        <v>250</v>
      </c>
      <c r="L1372">
        <v>153</v>
      </c>
      <c r="M1372">
        <v>25</v>
      </c>
      <c r="N1372">
        <v>7.2047590917941495E-2</v>
      </c>
      <c r="O1372">
        <v>-0.81051786750260901</v>
      </c>
      <c r="P1372">
        <v>-2.01540618109567</v>
      </c>
      <c r="Q1372">
        <v>0.72881355932203395</v>
      </c>
      <c r="R1372">
        <v>0.27118644067796599</v>
      </c>
      <c r="S1372">
        <f t="shared" si="21"/>
        <v>-0.37208905130821723</v>
      </c>
    </row>
    <row r="1373" spans="1:19" x14ac:dyDescent="0.2">
      <c r="A1373" t="s">
        <v>2726</v>
      </c>
      <c r="B1373" t="s">
        <v>2727</v>
      </c>
      <c r="C1373">
        <v>60</v>
      </c>
      <c r="D1373">
        <v>64</v>
      </c>
      <c r="E1373">
        <v>32</v>
      </c>
      <c r="F1373">
        <v>5</v>
      </c>
      <c r="G1373">
        <v>0.108286955895772</v>
      </c>
      <c r="H1373">
        <v>-0.76725928184214098</v>
      </c>
      <c r="I1373">
        <v>-1.96337841900962</v>
      </c>
      <c r="J1373">
        <v>122</v>
      </c>
      <c r="K1373">
        <v>162</v>
      </c>
      <c r="L1373">
        <v>64</v>
      </c>
      <c r="M1373">
        <v>20</v>
      </c>
      <c r="N1373">
        <v>0.200383287289604</v>
      </c>
      <c r="O1373">
        <v>-0.87226863383525099</v>
      </c>
      <c r="P1373">
        <v>-1.79555550360265</v>
      </c>
      <c r="Q1373">
        <v>0.677966101694915</v>
      </c>
      <c r="R1373">
        <v>0.22033898305084701</v>
      </c>
      <c r="S1373">
        <f t="shared" si="21"/>
        <v>-4.6487519924862837E-2</v>
      </c>
    </row>
    <row r="1374" spans="1:19" x14ac:dyDescent="0.2">
      <c r="A1374" t="s">
        <v>2728</v>
      </c>
      <c r="B1374" t="s">
        <v>2729</v>
      </c>
      <c r="C1374">
        <v>65</v>
      </c>
      <c r="D1374">
        <v>68</v>
      </c>
      <c r="E1374">
        <v>47</v>
      </c>
      <c r="F1374">
        <v>10</v>
      </c>
      <c r="G1374">
        <v>9.9853788358909207E-2</v>
      </c>
      <c r="H1374">
        <v>-0.63507350848554101</v>
      </c>
      <c r="I1374">
        <v>-1.6971105296048501</v>
      </c>
      <c r="J1374">
        <v>307</v>
      </c>
      <c r="K1374">
        <v>470</v>
      </c>
      <c r="L1374">
        <v>213</v>
      </c>
      <c r="M1374">
        <v>30</v>
      </c>
      <c r="N1374">
        <v>0.26218758588025198</v>
      </c>
      <c r="O1374">
        <v>-0.75084754918283902</v>
      </c>
      <c r="P1374">
        <v>-2.0202427893494099</v>
      </c>
      <c r="Q1374">
        <v>0.77966101694915202</v>
      </c>
      <c r="R1374">
        <v>0.25423728813559299</v>
      </c>
      <c r="S1374">
        <f t="shared" si="21"/>
        <v>-2.9800453169371452E-2</v>
      </c>
    </row>
    <row r="1375" spans="1:19" x14ac:dyDescent="0.2">
      <c r="A1375" t="s">
        <v>2730</v>
      </c>
      <c r="B1375" t="s">
        <v>2731</v>
      </c>
      <c r="C1375">
        <v>162</v>
      </c>
      <c r="D1375">
        <v>177</v>
      </c>
      <c r="E1375">
        <v>142</v>
      </c>
      <c r="F1375">
        <v>11</v>
      </c>
      <c r="G1375">
        <v>0.11871648411470399</v>
      </c>
      <c r="H1375">
        <v>-0.55148467993797801</v>
      </c>
      <c r="I1375">
        <v>-2.0523195023463998</v>
      </c>
      <c r="J1375">
        <v>325</v>
      </c>
      <c r="K1375">
        <v>419</v>
      </c>
      <c r="L1375">
        <v>241</v>
      </c>
      <c r="M1375">
        <v>41</v>
      </c>
      <c r="N1375">
        <v>0.18755876540914199</v>
      </c>
      <c r="O1375">
        <v>-0.72195509554839599</v>
      </c>
      <c r="P1375">
        <v>-1.9093251728510301</v>
      </c>
      <c r="Q1375">
        <v>0.76271186440677896</v>
      </c>
      <c r="R1375">
        <v>0.305084745762711</v>
      </c>
      <c r="S1375">
        <f t="shared" si="21"/>
        <v>-0.10256818010674958</v>
      </c>
    </row>
    <row r="1376" spans="1:19" x14ac:dyDescent="0.2">
      <c r="A1376" t="s">
        <v>2732</v>
      </c>
      <c r="B1376" t="s">
        <v>2733</v>
      </c>
      <c r="C1376">
        <v>240</v>
      </c>
      <c r="D1376">
        <v>334</v>
      </c>
      <c r="E1376">
        <v>224</v>
      </c>
      <c r="F1376">
        <v>40</v>
      </c>
      <c r="G1376">
        <v>0.22379345739548601</v>
      </c>
      <c r="H1376">
        <v>-0.52422123315584601</v>
      </c>
      <c r="I1376">
        <v>-1.66234842334564</v>
      </c>
      <c r="J1376">
        <v>471</v>
      </c>
      <c r="K1376">
        <v>588</v>
      </c>
      <c r="L1376">
        <v>409</v>
      </c>
      <c r="M1376">
        <v>71</v>
      </c>
      <c r="N1376">
        <v>0.17358452236896399</v>
      </c>
      <c r="O1376">
        <v>-0.65338637626594398</v>
      </c>
      <c r="P1376">
        <v>-1.83198822700171</v>
      </c>
      <c r="Q1376">
        <v>0.76271186440677896</v>
      </c>
      <c r="R1376">
        <v>0.23728813559322001</v>
      </c>
      <c r="S1376">
        <f t="shared" si="21"/>
        <v>3.0579380029786281E-2</v>
      </c>
    </row>
    <row r="1377" spans="1:19" x14ac:dyDescent="0.2">
      <c r="A1377" t="s">
        <v>2734</v>
      </c>
      <c r="B1377" t="s">
        <v>2735</v>
      </c>
      <c r="C1377">
        <v>85</v>
      </c>
      <c r="D1377">
        <v>165</v>
      </c>
      <c r="E1377">
        <v>112</v>
      </c>
      <c r="F1377">
        <v>7</v>
      </c>
      <c r="G1377">
        <v>0.368323250795142</v>
      </c>
      <c r="H1377">
        <v>-0.37445891282251398</v>
      </c>
      <c r="I1377">
        <v>-1.9685180586620299</v>
      </c>
      <c r="J1377">
        <v>298</v>
      </c>
      <c r="K1377">
        <v>388</v>
      </c>
      <c r="L1377">
        <v>223</v>
      </c>
      <c r="M1377">
        <v>22</v>
      </c>
      <c r="N1377">
        <v>0.191843564939673</v>
      </c>
      <c r="O1377">
        <v>-0.71800017817248496</v>
      </c>
      <c r="P1377">
        <v>-2.14201925184594</v>
      </c>
      <c r="Q1377">
        <v>0.71186440677966101</v>
      </c>
      <c r="R1377">
        <v>0.23728813559322001</v>
      </c>
      <c r="S1377">
        <f t="shared" si="21"/>
        <v>-0.14064309627927804</v>
      </c>
    </row>
    <row r="1378" spans="1:19" x14ac:dyDescent="0.2">
      <c r="A1378" t="s">
        <v>2736</v>
      </c>
      <c r="B1378" t="s">
        <v>2737</v>
      </c>
      <c r="C1378">
        <v>197</v>
      </c>
      <c r="D1378">
        <v>144</v>
      </c>
      <c r="E1378">
        <v>119</v>
      </c>
      <c r="F1378">
        <v>14</v>
      </c>
      <c r="G1378">
        <v>-5.5845501770814703E-2</v>
      </c>
      <c r="H1378">
        <v>-0.71317727454746505</v>
      </c>
      <c r="I1378">
        <v>-2.03253536344535</v>
      </c>
      <c r="J1378">
        <v>311</v>
      </c>
      <c r="K1378">
        <v>461</v>
      </c>
      <c r="L1378">
        <v>332</v>
      </c>
      <c r="M1378">
        <v>50</v>
      </c>
      <c r="N1378">
        <v>0.24816863978453199</v>
      </c>
      <c r="O1378">
        <v>-0.56371108246719104</v>
      </c>
      <c r="P1378">
        <v>-1.8040160532827101</v>
      </c>
      <c r="Q1378">
        <v>0.81355932203389802</v>
      </c>
      <c r="R1378">
        <v>0.22033898305084701</v>
      </c>
      <c r="S1378">
        <f t="shared" si="21"/>
        <v>-6.8694294430077851E-2</v>
      </c>
    </row>
    <row r="1379" spans="1:19" x14ac:dyDescent="0.2">
      <c r="A1379" t="s">
        <v>2738</v>
      </c>
      <c r="B1379" t="s">
        <v>2739</v>
      </c>
      <c r="C1379">
        <v>144</v>
      </c>
      <c r="D1379">
        <v>148</v>
      </c>
      <c r="E1379">
        <v>136</v>
      </c>
      <c r="F1379">
        <v>12</v>
      </c>
      <c r="G1379">
        <v>9.2157455595236207E-2</v>
      </c>
      <c r="H1379">
        <v>-0.51908159350343497</v>
      </c>
      <c r="I1379">
        <v>-1.96337841900962</v>
      </c>
      <c r="J1379">
        <v>288</v>
      </c>
      <c r="K1379">
        <v>344</v>
      </c>
      <c r="L1379">
        <v>170</v>
      </c>
      <c r="M1379">
        <v>25</v>
      </c>
      <c r="N1379">
        <v>0.154394058234021</v>
      </c>
      <c r="O1379">
        <v>-0.82103234352534704</v>
      </c>
      <c r="P1379">
        <v>-2.07167814767908</v>
      </c>
      <c r="Q1379">
        <v>0.76271186440677896</v>
      </c>
      <c r="R1379">
        <v>0.25423728813559299</v>
      </c>
      <c r="S1379">
        <f t="shared" si="21"/>
        <v>-0.12034581384575378</v>
      </c>
    </row>
    <row r="1380" spans="1:19" x14ac:dyDescent="0.2">
      <c r="A1380" t="s">
        <v>2740</v>
      </c>
      <c r="B1380" t="s">
        <v>2741</v>
      </c>
      <c r="C1380">
        <v>304</v>
      </c>
      <c r="D1380">
        <v>356</v>
      </c>
      <c r="E1380">
        <v>296</v>
      </c>
      <c r="F1380">
        <v>34</v>
      </c>
      <c r="G1380">
        <v>0.14883464665964899</v>
      </c>
      <c r="H1380">
        <v>-0.50583988232821797</v>
      </c>
      <c r="I1380">
        <v>-1.83559183952849</v>
      </c>
      <c r="J1380">
        <v>737</v>
      </c>
      <c r="K1380">
        <v>922</v>
      </c>
      <c r="L1380">
        <v>477</v>
      </c>
      <c r="M1380">
        <v>74</v>
      </c>
      <c r="N1380">
        <v>0.17449153661629899</v>
      </c>
      <c r="O1380">
        <v>-0.78103788596332702</v>
      </c>
      <c r="P1380">
        <v>-2.0084614367199598</v>
      </c>
      <c r="Q1380">
        <v>0.81355932203389802</v>
      </c>
      <c r="R1380">
        <v>0.27118644067796599</v>
      </c>
      <c r="S1380">
        <f t="shared" si="21"/>
        <v>-6.6584846883885995E-2</v>
      </c>
    </row>
    <row r="1381" spans="1:19" x14ac:dyDescent="0.2">
      <c r="A1381" t="s">
        <v>2742</v>
      </c>
      <c r="B1381" t="s">
        <v>2743</v>
      </c>
      <c r="C1381">
        <v>28</v>
      </c>
      <c r="D1381">
        <v>48</v>
      </c>
      <c r="E1381">
        <v>9</v>
      </c>
      <c r="F1381">
        <v>0</v>
      </c>
      <c r="G1381">
        <v>0.31434143832889599</v>
      </c>
      <c r="H1381">
        <v>-0.98717353168129796</v>
      </c>
      <c r="I1381" t="e">
        <f>-inf</f>
        <v>#NAME?</v>
      </c>
      <c r="J1381">
        <v>73</v>
      </c>
      <c r="K1381">
        <v>50</v>
      </c>
      <c r="L1381">
        <v>11</v>
      </c>
      <c r="M1381">
        <v>6</v>
      </c>
      <c r="N1381">
        <v>-8.7124752362715302E-2</v>
      </c>
      <c r="O1381">
        <v>-1.41401895210662</v>
      </c>
      <c r="P1381">
        <v>-2.0953972783286998</v>
      </c>
      <c r="Q1381">
        <v>0.69491525423728795</v>
      </c>
      <c r="R1381">
        <v>0.25423728813559299</v>
      </c>
      <c r="S1381" t="e">
        <f t="shared" si="21"/>
        <v>#NAME?</v>
      </c>
    </row>
    <row r="1382" spans="1:19" x14ac:dyDescent="0.2">
      <c r="A1382" t="s">
        <v>2744</v>
      </c>
      <c r="B1382" t="s">
        <v>2745</v>
      </c>
      <c r="C1382">
        <v>74</v>
      </c>
      <c r="D1382">
        <v>111</v>
      </c>
      <c r="E1382">
        <v>62</v>
      </c>
      <c r="F1382">
        <v>6</v>
      </c>
      <c r="G1382">
        <v>0.25634949135120899</v>
      </c>
      <c r="H1382">
        <v>-0.57109804001112496</v>
      </c>
      <c r="I1382">
        <v>-1.9752776423093299</v>
      </c>
      <c r="J1382">
        <v>224</v>
      </c>
      <c r="K1382">
        <v>267</v>
      </c>
      <c r="L1382">
        <v>118</v>
      </c>
      <c r="M1382">
        <v>34</v>
      </c>
      <c r="N1382">
        <v>0.153491346452134</v>
      </c>
      <c r="O1382">
        <v>-0.87045478817242705</v>
      </c>
      <c r="P1382">
        <v>-1.8289947698838001</v>
      </c>
      <c r="Q1382">
        <v>0.644067796610169</v>
      </c>
      <c r="R1382">
        <v>0.27118644067796599</v>
      </c>
      <c r="S1382">
        <f t="shared" si="21"/>
        <v>-5.8863515715226078E-2</v>
      </c>
    </row>
    <row r="1383" spans="1:19" x14ac:dyDescent="0.2">
      <c r="A1383" t="s">
        <v>2746</v>
      </c>
      <c r="B1383" t="s">
        <v>2747</v>
      </c>
      <c r="C1383">
        <v>51</v>
      </c>
      <c r="D1383">
        <v>28</v>
      </c>
      <c r="E1383">
        <v>46</v>
      </c>
      <c r="F1383">
        <v>2</v>
      </c>
      <c r="G1383">
        <v>-0.180153912460188</v>
      </c>
      <c r="H1383">
        <v>-0.53907035419476501</v>
      </c>
      <c r="I1383">
        <v>-2.2907373533959499</v>
      </c>
      <c r="J1383">
        <v>65</v>
      </c>
      <c r="K1383">
        <v>88</v>
      </c>
      <c r="L1383">
        <v>49</v>
      </c>
      <c r="M1383">
        <v>3</v>
      </c>
      <c r="N1383">
        <v>0.208797418929034</v>
      </c>
      <c r="O1383">
        <v>-0.71480605375873196</v>
      </c>
      <c r="P1383">
        <v>-2.34601777051508</v>
      </c>
      <c r="Q1383">
        <v>0.50847457627118597</v>
      </c>
      <c r="R1383">
        <v>0.25423728813559299</v>
      </c>
      <c r="S1383">
        <f t="shared" si="21"/>
        <v>-0.28813206592442148</v>
      </c>
    </row>
    <row r="1384" spans="1:19" x14ac:dyDescent="0.2">
      <c r="A1384" t="s">
        <v>2748</v>
      </c>
      <c r="B1384" t="s">
        <v>2749</v>
      </c>
      <c r="C1384">
        <v>76</v>
      </c>
      <c r="D1384">
        <v>137</v>
      </c>
      <c r="E1384">
        <v>92</v>
      </c>
      <c r="F1384">
        <v>3</v>
      </c>
      <c r="G1384">
        <v>0.33616520717114301</v>
      </c>
      <c r="H1384">
        <v>-0.41128377471363903</v>
      </c>
      <c r="I1384">
        <v>-2.2878895105231201</v>
      </c>
      <c r="J1384">
        <v>216</v>
      </c>
      <c r="K1384">
        <v>161</v>
      </c>
      <c r="L1384">
        <v>141</v>
      </c>
      <c r="M1384">
        <v>9</v>
      </c>
      <c r="N1384">
        <v>-5.0399771697359402E-2</v>
      </c>
      <c r="O1384">
        <v>-0.77732341563994101</v>
      </c>
      <c r="P1384">
        <v>-2.3904369103034901</v>
      </c>
      <c r="Q1384">
        <v>0.69491525423728795</v>
      </c>
      <c r="R1384">
        <v>0.25423728813559299</v>
      </c>
      <c r="S1384">
        <f t="shared" si="21"/>
        <v>-0.29919218911265066</v>
      </c>
    </row>
    <row r="1385" spans="1:19" x14ac:dyDescent="0.2">
      <c r="A1385" t="s">
        <v>2750</v>
      </c>
      <c r="B1385" t="s">
        <v>2751</v>
      </c>
      <c r="C1385">
        <v>154</v>
      </c>
      <c r="D1385">
        <v>140</v>
      </c>
      <c r="E1385">
        <v>83</v>
      </c>
      <c r="F1385">
        <v>17</v>
      </c>
      <c r="G1385">
        <v>3.8865547137303301E-2</v>
      </c>
      <c r="H1385">
        <v>-0.76270063823879197</v>
      </c>
      <c r="I1385">
        <v>-1.8412689724201801</v>
      </c>
      <c r="J1385">
        <v>303</v>
      </c>
      <c r="K1385">
        <v>288</v>
      </c>
      <c r="L1385">
        <v>113</v>
      </c>
      <c r="M1385">
        <v>31</v>
      </c>
      <c r="N1385">
        <v>5.5177962678647503E-2</v>
      </c>
      <c r="O1385">
        <v>-1.0204529621632701</v>
      </c>
      <c r="P1385">
        <v>-2.0003066032599199</v>
      </c>
      <c r="Q1385">
        <v>0.677966101694915</v>
      </c>
      <c r="R1385">
        <v>0.27118644067796599</v>
      </c>
      <c r="S1385">
        <f t="shared" si="21"/>
        <v>-6.6040753195016441E-2</v>
      </c>
    </row>
    <row r="1386" spans="1:19" x14ac:dyDescent="0.2">
      <c r="A1386" t="s">
        <v>2752</v>
      </c>
      <c r="B1386" t="s">
        <v>2753</v>
      </c>
      <c r="C1386">
        <v>148</v>
      </c>
      <c r="D1386">
        <v>131</v>
      </c>
      <c r="E1386">
        <v>98</v>
      </c>
      <c r="F1386">
        <v>19</v>
      </c>
      <c r="G1386">
        <v>2.72678125563353E-2</v>
      </c>
      <c r="H1386">
        <v>-0.67329364948086601</v>
      </c>
      <c r="I1386">
        <v>-1.7757052874041199</v>
      </c>
      <c r="J1386">
        <v>254</v>
      </c>
      <c r="K1386">
        <v>353</v>
      </c>
      <c r="L1386">
        <v>172</v>
      </c>
      <c r="M1386">
        <v>20</v>
      </c>
      <c r="N1386">
        <v>0.22016909218960601</v>
      </c>
      <c r="O1386">
        <v>-0.76139404685677903</v>
      </c>
      <c r="P1386">
        <v>-2.1140293895478499</v>
      </c>
      <c r="Q1386">
        <v>0.69491525423728795</v>
      </c>
      <c r="R1386">
        <v>0.23728813559322001</v>
      </c>
      <c r="S1386">
        <f t="shared" si="21"/>
        <v>-7.7552260330336145E-2</v>
      </c>
    </row>
    <row r="1387" spans="1:19" x14ac:dyDescent="0.2">
      <c r="A1387" t="s">
        <v>2754</v>
      </c>
      <c r="B1387" t="s">
        <v>2755</v>
      </c>
      <c r="C1387">
        <v>150</v>
      </c>
      <c r="D1387">
        <v>159</v>
      </c>
      <c r="E1387">
        <v>92</v>
      </c>
      <c r="F1387">
        <v>14</v>
      </c>
      <c r="G1387">
        <v>0.105564097560298</v>
      </c>
      <c r="H1387">
        <v>-0.70656144148852895</v>
      </c>
      <c r="I1387">
        <v>-1.91416039633944</v>
      </c>
      <c r="J1387">
        <v>225</v>
      </c>
      <c r="K1387">
        <v>200</v>
      </c>
      <c r="L1387">
        <v>125</v>
      </c>
      <c r="M1387">
        <v>13</v>
      </c>
      <c r="N1387">
        <v>2.6075580974340502E-2</v>
      </c>
      <c r="O1387">
        <v>-0.84736128224769602</v>
      </c>
      <c r="P1387">
        <v>-2.24846483439641</v>
      </c>
      <c r="Q1387">
        <v>0.55932203389830504</v>
      </c>
      <c r="R1387">
        <v>0.25423728813559299</v>
      </c>
      <c r="S1387">
        <f t="shared" si="21"/>
        <v>-0.15343970144944519</v>
      </c>
    </row>
    <row r="1388" spans="1:19" x14ac:dyDescent="0.2">
      <c r="A1388" t="s">
        <v>2756</v>
      </c>
      <c r="B1388" t="s">
        <v>2757</v>
      </c>
      <c r="C1388">
        <v>137</v>
      </c>
      <c r="D1388">
        <v>144</v>
      </c>
      <c r="E1388">
        <v>73</v>
      </c>
      <c r="F1388">
        <v>9</v>
      </c>
      <c r="G1388">
        <v>0.101900157234371</v>
      </c>
      <c r="H1388">
        <v>-0.76765571681435396</v>
      </c>
      <c r="I1388">
        <v>-2.0666752306790799</v>
      </c>
      <c r="J1388">
        <v>147</v>
      </c>
      <c r="K1388">
        <v>189</v>
      </c>
      <c r="L1388">
        <v>133</v>
      </c>
      <c r="M1388">
        <v>18</v>
      </c>
      <c r="N1388">
        <v>0.18637257284678899</v>
      </c>
      <c r="O1388">
        <v>-0.63555447092548001</v>
      </c>
      <c r="P1388">
        <v>-1.92227049823676</v>
      </c>
      <c r="Q1388">
        <v>0.677966101694915</v>
      </c>
      <c r="R1388">
        <v>0.23728813559322001</v>
      </c>
      <c r="S1388">
        <f t="shared" si="21"/>
        <v>-0.11017079700042642</v>
      </c>
    </row>
    <row r="1389" spans="1:19" x14ac:dyDescent="0.2">
      <c r="A1389" t="s">
        <v>2758</v>
      </c>
      <c r="B1389" t="s">
        <v>2759</v>
      </c>
      <c r="C1389">
        <v>98</v>
      </c>
      <c r="D1389">
        <v>158</v>
      </c>
      <c r="E1389">
        <v>74</v>
      </c>
      <c r="F1389">
        <v>10</v>
      </c>
      <c r="G1389">
        <v>0.28768924355745601</v>
      </c>
      <c r="H1389">
        <v>-0.61625236573992204</v>
      </c>
      <c r="I1389">
        <v>-1.8754232486544899</v>
      </c>
      <c r="J1389">
        <v>300</v>
      </c>
      <c r="K1389">
        <v>267</v>
      </c>
      <c r="L1389">
        <v>165</v>
      </c>
      <c r="M1389">
        <v>13</v>
      </c>
      <c r="N1389">
        <v>2.66181100666345E-2</v>
      </c>
      <c r="O1389">
        <v>-0.85172608765014601</v>
      </c>
      <c r="P1389">
        <v>-2.3734035710047099</v>
      </c>
      <c r="Q1389">
        <v>0.79661016949152497</v>
      </c>
      <c r="R1389">
        <v>0.22033898305084701</v>
      </c>
      <c r="S1389">
        <f t="shared" si="21"/>
        <v>-0.17568762039386995</v>
      </c>
    </row>
    <row r="1390" spans="1:19" x14ac:dyDescent="0.2">
      <c r="A1390" t="s">
        <v>2760</v>
      </c>
      <c r="B1390" t="s">
        <v>2761</v>
      </c>
      <c r="C1390">
        <v>71</v>
      </c>
      <c r="D1390">
        <v>115</v>
      </c>
      <c r="E1390">
        <v>73</v>
      </c>
      <c r="F1390">
        <v>18</v>
      </c>
      <c r="G1390">
        <v>0.28969772393006399</v>
      </c>
      <c r="H1390">
        <v>-0.48219349837702302</v>
      </c>
      <c r="I1390">
        <v>-1.4801830165777601</v>
      </c>
      <c r="J1390">
        <v>143</v>
      </c>
      <c r="K1390">
        <v>214</v>
      </c>
      <c r="L1390">
        <v>37</v>
      </c>
      <c r="M1390">
        <v>11</v>
      </c>
      <c r="N1390">
        <v>0.25230583930584999</v>
      </c>
      <c r="O1390">
        <v>-1.1792230905424499</v>
      </c>
      <c r="P1390">
        <v>-2.1241690208987198</v>
      </c>
      <c r="Q1390">
        <v>0.677966101694915</v>
      </c>
      <c r="R1390">
        <v>0.25423728813559299</v>
      </c>
      <c r="S1390">
        <f t="shared" si="21"/>
        <v>4.9592754791954741E-3</v>
      </c>
    </row>
    <row r="1391" spans="1:19" x14ac:dyDescent="0.2">
      <c r="A1391" t="s">
        <v>2762</v>
      </c>
      <c r="B1391" t="s">
        <v>2763</v>
      </c>
      <c r="C1391">
        <v>40</v>
      </c>
      <c r="D1391">
        <v>64</v>
      </c>
      <c r="E1391">
        <v>16</v>
      </c>
      <c r="F1391">
        <v>0</v>
      </c>
      <c r="G1391">
        <v>0.28437821495145299</v>
      </c>
      <c r="H1391">
        <v>-0.892198018450441</v>
      </c>
      <c r="I1391" t="e">
        <f>-inf</f>
        <v>#NAME?</v>
      </c>
      <c r="J1391">
        <v>79</v>
      </c>
      <c r="K1391">
        <v>127</v>
      </c>
      <c r="L1391">
        <v>22</v>
      </c>
      <c r="M1391">
        <v>5</v>
      </c>
      <c r="N1391">
        <v>0.28340473308723702</v>
      </c>
      <c r="O1391">
        <v>-1.14729318761262</v>
      </c>
      <c r="P1391">
        <v>-2.20888275554631</v>
      </c>
      <c r="Q1391">
        <v>0.45762711864406702</v>
      </c>
      <c r="R1391">
        <v>0.186440677966101</v>
      </c>
      <c r="S1391" t="e">
        <f t="shared" si="21"/>
        <v>#NAME?</v>
      </c>
    </row>
    <row r="1392" spans="1:19" x14ac:dyDescent="0.2">
      <c r="A1392" t="s">
        <v>2764</v>
      </c>
      <c r="B1392" t="s">
        <v>2765</v>
      </c>
      <c r="C1392">
        <v>97</v>
      </c>
      <c r="D1392">
        <v>98</v>
      </c>
      <c r="E1392">
        <v>102</v>
      </c>
      <c r="F1392">
        <v>14</v>
      </c>
      <c r="G1392">
        <v>8.4712573721778497E-2</v>
      </c>
      <c r="H1392">
        <v>-0.47242957228273103</v>
      </c>
      <c r="I1392">
        <v>-1.7248408715500001</v>
      </c>
      <c r="J1392">
        <v>168</v>
      </c>
      <c r="K1392">
        <v>219</v>
      </c>
      <c r="L1392">
        <v>99</v>
      </c>
      <c r="M1392">
        <v>18</v>
      </c>
      <c r="N1392">
        <v>0.192362936535977</v>
      </c>
      <c r="O1392">
        <v>-0.82176286427270295</v>
      </c>
      <c r="P1392">
        <v>-1.9802624452144399</v>
      </c>
      <c r="Q1392">
        <v>0.44067796610169402</v>
      </c>
      <c r="R1392">
        <v>0.27118644067796599</v>
      </c>
      <c r="S1392">
        <f t="shared" si="21"/>
        <v>-2.7103335302422687E-2</v>
      </c>
    </row>
    <row r="1393" spans="1:19" x14ac:dyDescent="0.2">
      <c r="A1393" t="s">
        <v>2766</v>
      </c>
      <c r="B1393" t="s">
        <v>2767</v>
      </c>
      <c r="C1393">
        <v>47</v>
      </c>
      <c r="D1393">
        <v>31</v>
      </c>
      <c r="E1393">
        <v>9</v>
      </c>
      <c r="F1393">
        <v>7</v>
      </c>
      <c r="G1393">
        <v>-0.10047793180591599</v>
      </c>
      <c r="H1393">
        <v>-1.2121133582747901</v>
      </c>
      <c r="I1393">
        <v>-1.7111969908834499</v>
      </c>
      <c r="J1393">
        <v>62</v>
      </c>
      <c r="K1393">
        <v>155</v>
      </c>
      <c r="L1393">
        <v>35</v>
      </c>
      <c r="M1393">
        <v>16</v>
      </c>
      <c r="N1393">
        <v>0.47516811209375898</v>
      </c>
      <c r="O1393">
        <v>-0.84041242229236801</v>
      </c>
      <c r="P1393">
        <v>-1.59849737543422</v>
      </c>
      <c r="Q1393">
        <v>0.47457627118644002</v>
      </c>
      <c r="R1393">
        <v>0.20338983050847401</v>
      </c>
      <c r="S1393">
        <f t="shared" si="21"/>
        <v>7.8947249604055178E-2</v>
      </c>
    </row>
    <row r="1394" spans="1:19" x14ac:dyDescent="0.2">
      <c r="A1394" t="s">
        <v>2768</v>
      </c>
      <c r="B1394" t="s">
        <v>2769</v>
      </c>
      <c r="C1394">
        <v>232</v>
      </c>
      <c r="D1394">
        <v>213</v>
      </c>
      <c r="E1394">
        <v>157</v>
      </c>
      <c r="F1394">
        <v>18</v>
      </c>
      <c r="G1394">
        <v>4.3149850843366498E-2</v>
      </c>
      <c r="H1394">
        <v>-0.663846342260069</v>
      </c>
      <c r="I1394">
        <v>-1.99441265274959</v>
      </c>
      <c r="J1394">
        <v>526</v>
      </c>
      <c r="K1394">
        <v>650</v>
      </c>
      <c r="L1394">
        <v>383</v>
      </c>
      <c r="M1394">
        <v>60</v>
      </c>
      <c r="N1394">
        <v>0.169155715910838</v>
      </c>
      <c r="O1394">
        <v>-0.729875747329506</v>
      </c>
      <c r="P1394">
        <v>-1.9530601623619801</v>
      </c>
      <c r="Q1394">
        <v>0.44067796610169402</v>
      </c>
      <c r="R1394">
        <v>0.20338983050847401</v>
      </c>
      <c r="S1394">
        <f t="shared" si="21"/>
        <v>-9.7567199932327112E-2</v>
      </c>
    </row>
    <row r="1395" spans="1:19" x14ac:dyDescent="0.2">
      <c r="A1395" t="s">
        <v>2770</v>
      </c>
      <c r="B1395" t="s">
        <v>2771</v>
      </c>
      <c r="C1395">
        <v>72</v>
      </c>
      <c r="D1395">
        <v>69</v>
      </c>
      <c r="E1395">
        <v>65</v>
      </c>
      <c r="F1395">
        <v>5</v>
      </c>
      <c r="G1395">
        <v>6.1774826601515301E-2</v>
      </c>
      <c r="H1395">
        <v>-0.538677149566816</v>
      </c>
      <c r="I1395">
        <v>-2.0425596650572402</v>
      </c>
      <c r="J1395">
        <v>91</v>
      </c>
      <c r="K1395">
        <v>177</v>
      </c>
      <c r="L1395">
        <v>84</v>
      </c>
      <c r="M1395">
        <v>13</v>
      </c>
      <c r="N1395">
        <v>0.36615997746243401</v>
      </c>
      <c r="O1395">
        <v>-0.62685088340360196</v>
      </c>
      <c r="P1395">
        <v>-1.85532370860614</v>
      </c>
      <c r="Q1395">
        <v>0.42372881355932202</v>
      </c>
      <c r="R1395">
        <v>0.322033898305084</v>
      </c>
      <c r="S1395">
        <f t="shared" si="21"/>
        <v>-8.5309095903201682E-2</v>
      </c>
    </row>
    <row r="1396" spans="1:19" x14ac:dyDescent="0.2">
      <c r="A1396" t="s">
        <v>2772</v>
      </c>
      <c r="B1396" t="s">
        <v>2773</v>
      </c>
      <c r="C1396">
        <v>88</v>
      </c>
      <c r="D1396">
        <v>91</v>
      </c>
      <c r="E1396">
        <v>85</v>
      </c>
      <c r="F1396">
        <v>12</v>
      </c>
      <c r="G1396">
        <v>9.48169524664534E-2</v>
      </c>
      <c r="H1396">
        <v>-0.509321756214279</v>
      </c>
      <c r="I1396">
        <v>-1.74949859906454</v>
      </c>
      <c r="J1396">
        <v>126</v>
      </c>
      <c r="K1396">
        <v>131</v>
      </c>
      <c r="L1396">
        <v>128</v>
      </c>
      <c r="M1396">
        <v>15</v>
      </c>
      <c r="N1396">
        <v>9.4128853959923098E-2</v>
      </c>
      <c r="O1396">
        <v>-0.58524935261408495</v>
      </c>
      <c r="P1396">
        <v>-1.93450495465377</v>
      </c>
      <c r="Q1396">
        <v>0.47457627118644002</v>
      </c>
      <c r="R1396">
        <v>0.186440677966101</v>
      </c>
      <c r="S1396">
        <f t="shared" si="21"/>
        <v>-2.1974834156807864E-2</v>
      </c>
    </row>
    <row r="1397" spans="1:19" x14ac:dyDescent="0.2">
      <c r="A1397" t="s">
        <v>2774</v>
      </c>
      <c r="B1397" t="s">
        <v>2775</v>
      </c>
      <c r="C1397">
        <v>130</v>
      </c>
      <c r="D1397">
        <v>123</v>
      </c>
      <c r="E1397">
        <v>97</v>
      </c>
      <c r="F1397">
        <v>23</v>
      </c>
      <c r="G1397">
        <v>5.6219991428089498E-2</v>
      </c>
      <c r="H1397">
        <v>-0.62142962781899502</v>
      </c>
      <c r="I1397">
        <v>-1.6364126892512401</v>
      </c>
      <c r="J1397">
        <v>244</v>
      </c>
      <c r="K1397">
        <v>224</v>
      </c>
      <c r="L1397">
        <v>95</v>
      </c>
      <c r="M1397">
        <v>59</v>
      </c>
      <c r="N1397">
        <v>4.0086295417155103E-2</v>
      </c>
      <c r="O1397">
        <v>-1.0017549981942699</v>
      </c>
      <c r="P1397">
        <v>-1.6267634832884701</v>
      </c>
      <c r="Q1397">
        <v>0.47457627118644002</v>
      </c>
      <c r="R1397">
        <v>0.23728813559322001</v>
      </c>
      <c r="S1397">
        <f t="shared" si="21"/>
        <v>9.2953080017062012E-2</v>
      </c>
    </row>
    <row r="1398" spans="1:19" x14ac:dyDescent="0.2">
      <c r="A1398" t="s">
        <v>2776</v>
      </c>
      <c r="B1398" t="s">
        <v>2777</v>
      </c>
      <c r="C1398">
        <v>190</v>
      </c>
      <c r="D1398">
        <v>174</v>
      </c>
      <c r="E1398">
        <v>136</v>
      </c>
      <c r="F1398">
        <v>24</v>
      </c>
      <c r="G1398">
        <v>4.20538796252991E-2</v>
      </c>
      <c r="H1398">
        <v>-0.63947270236101506</v>
      </c>
      <c r="I1398">
        <v>-1.78273953220322</v>
      </c>
      <c r="J1398">
        <v>362</v>
      </c>
      <c r="K1398">
        <v>461</v>
      </c>
      <c r="L1398">
        <v>237</v>
      </c>
      <c r="M1398">
        <v>56</v>
      </c>
      <c r="N1398">
        <v>0.18222045827820399</v>
      </c>
      <c r="O1398">
        <v>-0.77604900166745205</v>
      </c>
      <c r="P1398">
        <v>-1.82074621211885</v>
      </c>
      <c r="Q1398">
        <v>0.45762711864406702</v>
      </c>
      <c r="R1398">
        <v>0.20338983050847401</v>
      </c>
      <c r="S1398">
        <f t="shared" si="21"/>
        <v>-1.1323637676420306E-3</v>
      </c>
    </row>
    <row r="1399" spans="1:19" x14ac:dyDescent="0.2">
      <c r="A1399" t="s">
        <v>2778</v>
      </c>
      <c r="B1399" t="s">
        <v>2779</v>
      </c>
      <c r="C1399">
        <v>76</v>
      </c>
      <c r="D1399">
        <v>95</v>
      </c>
      <c r="E1399">
        <v>60</v>
      </c>
      <c r="F1399">
        <v>5</v>
      </c>
      <c r="G1399">
        <v>0.17716824530358399</v>
      </c>
      <c r="H1399">
        <v>-0.59692035167555102</v>
      </c>
      <c r="I1399">
        <v>-2.0660407609067701</v>
      </c>
      <c r="J1399">
        <v>101</v>
      </c>
      <c r="K1399">
        <v>141</v>
      </c>
      <c r="L1399">
        <v>80</v>
      </c>
      <c r="M1399">
        <v>19</v>
      </c>
      <c r="N1399">
        <v>0.222125842294459</v>
      </c>
      <c r="O1399">
        <v>-0.693320163935089</v>
      </c>
      <c r="P1399">
        <v>-1.7357934414217</v>
      </c>
      <c r="Q1399">
        <v>0.50847457627118597</v>
      </c>
      <c r="R1399">
        <v>0.25423728813559299</v>
      </c>
      <c r="S1399">
        <f t="shared" si="21"/>
        <v>-6.0108261808573635E-2</v>
      </c>
    </row>
    <row r="1400" spans="1:19" x14ac:dyDescent="0.2">
      <c r="A1400" t="s">
        <v>2780</v>
      </c>
      <c r="B1400" t="s">
        <v>2781</v>
      </c>
      <c r="C1400">
        <v>172</v>
      </c>
      <c r="D1400">
        <v>169</v>
      </c>
      <c r="E1400">
        <v>93</v>
      </c>
      <c r="F1400">
        <v>20</v>
      </c>
      <c r="G1400">
        <v>7.2616490001653003E-2</v>
      </c>
      <c r="H1400">
        <v>-0.76130350813201697</v>
      </c>
      <c r="I1400">
        <v>-1.8186956242055601</v>
      </c>
      <c r="J1400">
        <v>212</v>
      </c>
      <c r="K1400">
        <v>293</v>
      </c>
      <c r="L1400">
        <v>164</v>
      </c>
      <c r="M1400">
        <v>23</v>
      </c>
      <c r="N1400">
        <v>0.21775986284707899</v>
      </c>
      <c r="O1400">
        <v>-0.70358079002544305</v>
      </c>
      <c r="P1400">
        <v>-1.9748336935030499</v>
      </c>
      <c r="Q1400">
        <v>0.45762711864406702</v>
      </c>
      <c r="R1400">
        <v>0.23728813559322001</v>
      </c>
      <c r="S1400">
        <f t="shared" si="21"/>
        <v>-5.271738697314813E-2</v>
      </c>
    </row>
    <row r="1401" spans="1:19" x14ac:dyDescent="0.2">
      <c r="A1401" t="s">
        <v>2782</v>
      </c>
      <c r="B1401" t="s">
        <v>2783</v>
      </c>
      <c r="C1401">
        <v>188</v>
      </c>
      <c r="D1401">
        <v>226</v>
      </c>
      <c r="E1401">
        <v>208</v>
      </c>
      <c r="F1401">
        <v>40</v>
      </c>
      <c r="G1401">
        <v>0.16020882217924901</v>
      </c>
      <c r="H1401">
        <v>-0.45035252407932103</v>
      </c>
      <c r="I1401">
        <v>-1.5562950308977099</v>
      </c>
      <c r="J1401">
        <v>510</v>
      </c>
      <c r="K1401">
        <v>361</v>
      </c>
      <c r="L1401">
        <v>344</v>
      </c>
      <c r="M1401">
        <v>94</v>
      </c>
      <c r="N1401">
        <v>-7.2834870770556698E-2</v>
      </c>
      <c r="O1401">
        <v>-0.76310051067079598</v>
      </c>
      <c r="P1401">
        <v>-1.7446679910901299</v>
      </c>
      <c r="Q1401">
        <v>0.52542372881355903</v>
      </c>
      <c r="R1401">
        <v>0.305084745762711</v>
      </c>
      <c r="S1401">
        <f t="shared" si="21"/>
        <v>8.4520155251731593E-2</v>
      </c>
    </row>
    <row r="1402" spans="1:19" x14ac:dyDescent="0.2">
      <c r="A1402" t="s">
        <v>2784</v>
      </c>
      <c r="B1402" t="s">
        <v>2785</v>
      </c>
      <c r="C1402">
        <v>158</v>
      </c>
      <c r="D1402">
        <v>133</v>
      </c>
      <c r="E1402">
        <v>153</v>
      </c>
      <c r="F1402">
        <v>7</v>
      </c>
      <c r="G1402">
        <v>5.4527863081916097E-3</v>
      </c>
      <c r="H1402">
        <v>-0.50822366591522705</v>
      </c>
      <c r="I1402">
        <v>-2.2377562199021601</v>
      </c>
      <c r="J1402">
        <v>285</v>
      </c>
      <c r="K1402">
        <v>298</v>
      </c>
      <c r="L1402">
        <v>229</v>
      </c>
      <c r="M1402">
        <v>41</v>
      </c>
      <c r="N1402">
        <v>9.6599507489466802E-2</v>
      </c>
      <c r="O1402">
        <v>-0.68709815481301195</v>
      </c>
      <c r="P1402">
        <v>-1.8522866718806601</v>
      </c>
      <c r="Q1402">
        <v>0.644067796610169</v>
      </c>
      <c r="R1402">
        <v>0.305084745762711</v>
      </c>
      <c r="S1402">
        <f t="shared" si="21"/>
        <v>-0.14078818716402866</v>
      </c>
    </row>
    <row r="1403" spans="1:19" x14ac:dyDescent="0.2">
      <c r="A1403" t="s">
        <v>2786</v>
      </c>
      <c r="B1403" t="s">
        <v>2787</v>
      </c>
      <c r="C1403">
        <v>172</v>
      </c>
      <c r="D1403">
        <v>163</v>
      </c>
      <c r="E1403">
        <v>162</v>
      </c>
      <c r="F1403">
        <v>19</v>
      </c>
      <c r="G1403">
        <v>5.6917389791937299E-2</v>
      </c>
      <c r="H1403">
        <v>-0.52027144214332099</v>
      </c>
      <c r="I1403">
        <v>-1.84097201891671</v>
      </c>
      <c r="J1403">
        <v>274</v>
      </c>
      <c r="K1403">
        <v>287</v>
      </c>
      <c r="L1403">
        <v>121</v>
      </c>
      <c r="M1403">
        <v>20</v>
      </c>
      <c r="N1403">
        <v>9.7359437335325996E-2</v>
      </c>
      <c r="O1403">
        <v>-0.947053969648328</v>
      </c>
      <c r="P1403">
        <v>-2.1469462357482998</v>
      </c>
      <c r="Q1403">
        <v>0.59322033898305004</v>
      </c>
      <c r="R1403">
        <v>0.27118644067796599</v>
      </c>
      <c r="S1403">
        <f t="shared" si="21"/>
        <v>-0.10517882151867924</v>
      </c>
    </row>
    <row r="1404" spans="1:19" x14ac:dyDescent="0.2">
      <c r="A1404" t="s">
        <v>2788</v>
      </c>
      <c r="B1404" t="s">
        <v>2789</v>
      </c>
      <c r="C1404">
        <v>128</v>
      </c>
      <c r="D1404">
        <v>68</v>
      </c>
      <c r="E1404">
        <v>64</v>
      </c>
      <c r="F1404">
        <v>9</v>
      </c>
      <c r="G1404">
        <v>-0.19444282464610299</v>
      </c>
      <c r="H1404">
        <v>-0.79528800544238398</v>
      </c>
      <c r="I1404">
        <v>-2.0371646331705402</v>
      </c>
      <c r="J1404">
        <v>360</v>
      </c>
      <c r="K1404">
        <v>348</v>
      </c>
      <c r="L1404">
        <v>232</v>
      </c>
      <c r="M1404">
        <v>21</v>
      </c>
      <c r="N1404">
        <v>6.2504846601015407E-2</v>
      </c>
      <c r="O1404">
        <v>-0.78290329302077799</v>
      </c>
      <c r="P1404">
        <v>-2.24430887462526</v>
      </c>
      <c r="Q1404">
        <v>0.677966101694915</v>
      </c>
      <c r="R1404">
        <v>0.28813559322033899</v>
      </c>
      <c r="S1404">
        <f t="shared" si="21"/>
        <v>-0.18780043193093421</v>
      </c>
    </row>
    <row r="1405" spans="1:19" x14ac:dyDescent="0.2">
      <c r="A1405" t="s">
        <v>2790</v>
      </c>
      <c r="B1405" t="s">
        <v>2791</v>
      </c>
      <c r="C1405">
        <v>0</v>
      </c>
      <c r="D1405">
        <v>4</v>
      </c>
      <c r="E1405">
        <v>7</v>
      </c>
      <c r="F1405">
        <v>0</v>
      </c>
      <c r="G1405" t="s">
        <v>599</v>
      </c>
      <c r="H1405" t="s">
        <v>599</v>
      </c>
      <c r="I1405" t="s">
        <v>373</v>
      </c>
      <c r="J1405">
        <v>13</v>
      </c>
      <c r="K1405">
        <v>11</v>
      </c>
      <c r="L1405">
        <v>14</v>
      </c>
      <c r="M1405">
        <v>0</v>
      </c>
      <c r="N1405">
        <v>4.6774362731100104E-3</v>
      </c>
      <c r="O1405">
        <v>-0.559904093772989</v>
      </c>
      <c r="P1405" t="e">
        <f>-inf</f>
        <v>#NAME?</v>
      </c>
      <c r="Q1405">
        <v>0.57627118644067798</v>
      </c>
      <c r="R1405">
        <v>0.28813559322033899</v>
      </c>
      <c r="S1405" t="e">
        <f t="shared" si="21"/>
        <v>#VALUE!</v>
      </c>
    </row>
    <row r="1406" spans="1:19" x14ac:dyDescent="0.2">
      <c r="A1406" t="s">
        <v>2792</v>
      </c>
      <c r="B1406" t="s">
        <v>2793</v>
      </c>
      <c r="C1406">
        <v>157</v>
      </c>
      <c r="D1406">
        <v>179</v>
      </c>
      <c r="E1406">
        <v>140</v>
      </c>
      <c r="F1406">
        <v>21</v>
      </c>
      <c r="G1406">
        <v>0.13721161086618699</v>
      </c>
      <c r="H1406">
        <v>-0.54402962650939901</v>
      </c>
      <c r="I1406">
        <v>-1.75787753063731</v>
      </c>
      <c r="J1406">
        <v>433</v>
      </c>
      <c r="K1406">
        <v>591</v>
      </c>
      <c r="L1406">
        <v>294</v>
      </c>
      <c r="M1406">
        <v>65</v>
      </c>
      <c r="N1406">
        <v>0.21232768794961099</v>
      </c>
      <c r="O1406">
        <v>-0.76022934308559798</v>
      </c>
      <c r="P1406">
        <v>-1.8338002083024001</v>
      </c>
      <c r="Q1406">
        <v>0.72881355932203395</v>
      </c>
      <c r="R1406">
        <v>0.23728813559322001</v>
      </c>
      <c r="S1406">
        <f t="shared" si="21"/>
        <v>2.5456945252251041E-3</v>
      </c>
    </row>
    <row r="1407" spans="1:19" x14ac:dyDescent="0.2">
      <c r="A1407" t="s">
        <v>2794</v>
      </c>
      <c r="B1407" t="s">
        <v>2795</v>
      </c>
      <c r="C1407">
        <v>126</v>
      </c>
      <c r="D1407">
        <v>181</v>
      </c>
      <c r="E1407">
        <v>109</v>
      </c>
      <c r="F1407">
        <v>8</v>
      </c>
      <c r="G1407">
        <v>0.23756626204715001</v>
      </c>
      <c r="H1407">
        <v>-0.55720205695534197</v>
      </c>
      <c r="I1407">
        <v>-2.08147773108761</v>
      </c>
      <c r="J1407">
        <v>288</v>
      </c>
      <c r="K1407">
        <v>281</v>
      </c>
      <c r="L1407">
        <v>137</v>
      </c>
      <c r="M1407">
        <v>36</v>
      </c>
      <c r="N1407">
        <v>6.6541935567570806E-2</v>
      </c>
      <c r="O1407">
        <v>-0.91476069774721402</v>
      </c>
      <c r="P1407">
        <v>-1.91331565558383</v>
      </c>
      <c r="Q1407">
        <v>0.61016949152542299</v>
      </c>
      <c r="R1407">
        <v>0.28813559322033899</v>
      </c>
      <c r="S1407">
        <f t="shared" si="21"/>
        <v>-0.11204431857014477</v>
      </c>
    </row>
    <row r="1408" spans="1:19" x14ac:dyDescent="0.2">
      <c r="A1408" t="s">
        <v>2796</v>
      </c>
      <c r="B1408" t="s">
        <v>2797</v>
      </c>
      <c r="C1408">
        <v>37</v>
      </c>
      <c r="D1408">
        <v>31</v>
      </c>
      <c r="E1408">
        <v>33</v>
      </c>
      <c r="F1408">
        <v>9</v>
      </c>
      <c r="G1408">
        <v>3.4182020628061699E-3</v>
      </c>
      <c r="H1408">
        <v>-0.54394579396751097</v>
      </c>
      <c r="I1408">
        <v>-1.49815638758966</v>
      </c>
      <c r="J1408">
        <v>124</v>
      </c>
      <c r="K1408">
        <v>200</v>
      </c>
      <c r="L1408">
        <v>25</v>
      </c>
      <c r="M1408">
        <v>19</v>
      </c>
      <c r="N1408">
        <v>0.28483641392346698</v>
      </c>
      <c r="O1408">
        <v>-1.28757045363458</v>
      </c>
      <c r="P1408">
        <v>-1.8248937528012901</v>
      </c>
      <c r="Q1408">
        <v>0.644067796610169</v>
      </c>
      <c r="R1408">
        <v>0.23728813559322001</v>
      </c>
      <c r="S1408">
        <f t="shared" si="21"/>
        <v>7.9827295785280777E-2</v>
      </c>
    </row>
    <row r="1409" spans="1:19" x14ac:dyDescent="0.2">
      <c r="A1409" t="s">
        <v>2798</v>
      </c>
      <c r="B1409" t="s">
        <v>2799</v>
      </c>
      <c r="C1409">
        <v>67</v>
      </c>
      <c r="D1409">
        <v>137</v>
      </c>
      <c r="E1409">
        <v>77</v>
      </c>
      <c r="F1409">
        <v>1</v>
      </c>
      <c r="G1409">
        <v>0.39090399675110798</v>
      </c>
      <c r="H1409">
        <v>-0.433842087306748</v>
      </c>
      <c r="I1409">
        <v>-2.71027197566282</v>
      </c>
      <c r="J1409">
        <v>242</v>
      </c>
      <c r="K1409">
        <v>192</v>
      </c>
      <c r="L1409">
        <v>82</v>
      </c>
      <c r="M1409">
        <v>50</v>
      </c>
      <c r="N1409">
        <v>-2.3286033855159802E-2</v>
      </c>
      <c r="O1409">
        <v>-1.0620902907411001</v>
      </c>
      <c r="P1409">
        <v>-1.6950710302362999</v>
      </c>
      <c r="Q1409">
        <v>0.677966101694915</v>
      </c>
      <c r="R1409">
        <v>0.28813559322033899</v>
      </c>
      <c r="S1409">
        <f t="shared" si="21"/>
        <v>-0.23500127974627233</v>
      </c>
    </row>
    <row r="1410" spans="1:19" x14ac:dyDescent="0.2">
      <c r="A1410" t="s">
        <v>2800</v>
      </c>
      <c r="B1410" t="s">
        <v>2801</v>
      </c>
      <c r="C1410">
        <v>85</v>
      </c>
      <c r="D1410">
        <v>64</v>
      </c>
      <c r="E1410">
        <v>43</v>
      </c>
      <c r="F1410">
        <v>8</v>
      </c>
      <c r="G1410">
        <v>-4.29807194348771E-2</v>
      </c>
      <c r="H1410">
        <v>-0.79020847991310905</v>
      </c>
      <c r="I1410">
        <v>-1.9105261116843399</v>
      </c>
      <c r="J1410">
        <v>107</v>
      </c>
      <c r="K1410">
        <v>129</v>
      </c>
      <c r="L1410">
        <v>71</v>
      </c>
      <c r="M1410">
        <v>25</v>
      </c>
      <c r="N1410">
        <v>0.15843403603576101</v>
      </c>
      <c r="O1410">
        <v>-0.77021420611052405</v>
      </c>
      <c r="P1410">
        <v>-1.64166943760506</v>
      </c>
      <c r="Q1410">
        <v>0.71186440677966101</v>
      </c>
      <c r="R1410">
        <v>0.27118644067796599</v>
      </c>
      <c r="S1410">
        <f t="shared" si="21"/>
        <v>9.9162162202967447E-3</v>
      </c>
    </row>
    <row r="1411" spans="1:19" x14ac:dyDescent="0.2">
      <c r="A1411" t="s">
        <v>2802</v>
      </c>
      <c r="B1411" t="s">
        <v>2803</v>
      </c>
      <c r="C1411">
        <v>53</v>
      </c>
      <c r="D1411">
        <v>52</v>
      </c>
      <c r="E1411">
        <v>42</v>
      </c>
      <c r="F1411">
        <v>4</v>
      </c>
      <c r="G1411">
        <v>7.1985706329538601E-2</v>
      </c>
      <c r="H1411">
        <v>-0.595284588981292</v>
      </c>
      <c r="I1411">
        <v>-2.0064130512348202</v>
      </c>
      <c r="J1411">
        <v>166</v>
      </c>
      <c r="K1411">
        <v>137</v>
      </c>
      <c r="L1411">
        <v>59</v>
      </c>
      <c r="M1411">
        <v>11</v>
      </c>
      <c r="N1411">
        <v>-6.15941746192652E-3</v>
      </c>
      <c r="O1411">
        <v>-1.0413448535423</v>
      </c>
      <c r="P1411">
        <v>-2.1889410714737201</v>
      </c>
      <c r="Q1411">
        <v>0.49152542372881303</v>
      </c>
      <c r="R1411">
        <v>0.28813559322033899</v>
      </c>
      <c r="S1411">
        <f t="shared" ref="S1411:S1474" si="22">((I1411+1.7338029)/1.7338029+(P1411+1.8692731)/1.8692731)/2</f>
        <v>-0.16412220341040087</v>
      </c>
    </row>
    <row r="1412" spans="1:19" x14ac:dyDescent="0.2">
      <c r="A1412" t="s">
        <v>2804</v>
      </c>
      <c r="B1412" t="s">
        <v>2805</v>
      </c>
      <c r="C1412">
        <v>106</v>
      </c>
      <c r="D1412">
        <v>83</v>
      </c>
      <c r="E1412">
        <v>87</v>
      </c>
      <c r="F1412">
        <v>15</v>
      </c>
      <c r="G1412">
        <v>-2.5969540593167799E-2</v>
      </c>
      <c r="H1412">
        <v>-0.58004462242455501</v>
      </c>
      <c r="I1412">
        <v>-1.7334117791710799</v>
      </c>
      <c r="J1412">
        <v>103</v>
      </c>
      <c r="K1412">
        <v>156</v>
      </c>
      <c r="L1412">
        <v>143</v>
      </c>
      <c r="M1412">
        <v>17</v>
      </c>
      <c r="N1412">
        <v>0.25751547707101102</v>
      </c>
      <c r="O1412">
        <v>-0.4495899643845</v>
      </c>
      <c r="P1412">
        <v>-1.7926139719187899</v>
      </c>
      <c r="Q1412">
        <v>0.47457627118644002</v>
      </c>
      <c r="R1412">
        <v>0.23728813559322001</v>
      </c>
      <c r="S1412">
        <f t="shared" si="22"/>
        <v>2.0617856488078987E-2</v>
      </c>
    </row>
    <row r="1413" spans="1:19" x14ac:dyDescent="0.2">
      <c r="A1413" t="s">
        <v>2806</v>
      </c>
      <c r="B1413" t="s">
        <v>2807</v>
      </c>
      <c r="C1413">
        <v>146</v>
      </c>
      <c r="D1413">
        <v>188</v>
      </c>
      <c r="E1413">
        <v>181</v>
      </c>
      <c r="F1413">
        <v>28</v>
      </c>
      <c r="G1413">
        <v>0.190063225774771</v>
      </c>
      <c r="H1413">
        <v>-0.40093229069365599</v>
      </c>
      <c r="I1413">
        <v>-1.6013919974042099</v>
      </c>
      <c r="J1413">
        <v>327</v>
      </c>
      <c r="K1413">
        <v>333</v>
      </c>
      <c r="L1413">
        <v>200</v>
      </c>
      <c r="M1413">
        <v>20</v>
      </c>
      <c r="N1413">
        <v>8.5124584267755599E-2</v>
      </c>
      <c r="O1413">
        <v>-0.80560653414069505</v>
      </c>
      <c r="P1413">
        <v>-2.2237434255881898</v>
      </c>
      <c r="Q1413">
        <v>0.62711864406779605</v>
      </c>
      <c r="R1413">
        <v>0.25423728813559299</v>
      </c>
      <c r="S1413">
        <f t="shared" si="22"/>
        <v>-5.6629909912116777E-2</v>
      </c>
    </row>
    <row r="1414" spans="1:19" x14ac:dyDescent="0.2">
      <c r="A1414" t="s">
        <v>2808</v>
      </c>
      <c r="B1414" t="s">
        <v>2809</v>
      </c>
      <c r="C1414">
        <v>75</v>
      </c>
      <c r="D1414">
        <v>56</v>
      </c>
      <c r="E1414">
        <v>63</v>
      </c>
      <c r="F1414">
        <v>6</v>
      </c>
      <c r="G1414">
        <v>-4.6615004089971102E-2</v>
      </c>
      <c r="H1414">
        <v>-0.56997872371652103</v>
      </c>
      <c r="I1414">
        <v>-1.98110718597005</v>
      </c>
      <c r="J1414">
        <v>151</v>
      </c>
      <c r="K1414">
        <v>152</v>
      </c>
      <c r="L1414">
        <v>114</v>
      </c>
      <c r="M1414">
        <v>15</v>
      </c>
      <c r="N1414">
        <v>8.00947440733248E-2</v>
      </c>
      <c r="O1414">
        <v>-0.714160873101087</v>
      </c>
      <c r="P1414">
        <v>-2.0131113568293801</v>
      </c>
      <c r="Q1414">
        <v>0.49152542372881303</v>
      </c>
      <c r="R1414">
        <v>0.25423728813559299</v>
      </c>
      <c r="S1414">
        <f t="shared" si="22"/>
        <v>-0.10979283694551693</v>
      </c>
    </row>
    <row r="1415" spans="1:19" x14ac:dyDescent="0.2">
      <c r="A1415" t="s">
        <v>2810</v>
      </c>
      <c r="B1415" t="s">
        <v>2811</v>
      </c>
      <c r="C1415">
        <v>86</v>
      </c>
      <c r="D1415">
        <v>96</v>
      </c>
      <c r="E1415">
        <v>83</v>
      </c>
      <c r="F1415">
        <v>7</v>
      </c>
      <c r="G1415">
        <v>0.12803101409152901</v>
      </c>
      <c r="H1415">
        <v>-0.509678368645897</v>
      </c>
      <c r="I1415">
        <v>-1.9735975841913</v>
      </c>
      <c r="J1415">
        <v>284</v>
      </c>
      <c r="K1415">
        <v>259</v>
      </c>
      <c r="L1415">
        <v>158</v>
      </c>
      <c r="M1415">
        <v>33</v>
      </c>
      <c r="N1415">
        <v>3.7209527455935899E-2</v>
      </c>
      <c r="O1415">
        <v>-0.84675003023700501</v>
      </c>
      <c r="P1415">
        <v>-1.94503006876104</v>
      </c>
      <c r="Q1415">
        <v>0.45762711864406702</v>
      </c>
      <c r="R1415">
        <v>0.305084745762711</v>
      </c>
      <c r="S1415">
        <f t="shared" si="22"/>
        <v>-8.9416560610745335E-2</v>
      </c>
    </row>
    <row r="1416" spans="1:19" x14ac:dyDescent="0.2">
      <c r="A1416" t="s">
        <v>2812</v>
      </c>
      <c r="B1416" t="s">
        <v>2813</v>
      </c>
      <c r="C1416">
        <v>50</v>
      </c>
      <c r="D1416">
        <v>96</v>
      </c>
      <c r="E1416">
        <v>49</v>
      </c>
      <c r="F1416">
        <v>8</v>
      </c>
      <c r="G1416">
        <v>0.36355946099907799</v>
      </c>
      <c r="H1416">
        <v>-0.50303193408590796</v>
      </c>
      <c r="I1416">
        <v>-1.6800771903060701</v>
      </c>
      <c r="J1416">
        <v>127</v>
      </c>
      <c r="K1416">
        <v>105</v>
      </c>
      <c r="L1416">
        <v>87</v>
      </c>
      <c r="M1416">
        <v>17</v>
      </c>
      <c r="N1416">
        <v>-5.3863184642970203E-3</v>
      </c>
      <c r="O1416">
        <v>-0.75637324548172802</v>
      </c>
      <c r="P1416">
        <v>-1.88358046816957</v>
      </c>
      <c r="Q1416">
        <v>0.47457627118644002</v>
      </c>
      <c r="R1416">
        <v>0.25423728813559299</v>
      </c>
      <c r="S1416">
        <f t="shared" si="22"/>
        <v>1.1666616472526625E-2</v>
      </c>
    </row>
    <row r="1417" spans="1:19" x14ac:dyDescent="0.2">
      <c r="A1417" t="s">
        <v>2814</v>
      </c>
      <c r="B1417" t="s">
        <v>2815</v>
      </c>
      <c r="C1417">
        <v>110</v>
      </c>
      <c r="D1417">
        <v>117</v>
      </c>
      <c r="E1417">
        <v>72</v>
      </c>
      <c r="F1417">
        <v>4</v>
      </c>
      <c r="G1417">
        <v>0.107051408883465</v>
      </c>
      <c r="H1417">
        <v>-0.67831819850536001</v>
      </c>
      <c r="I1417">
        <v>-2.3235298667922599</v>
      </c>
      <c r="J1417">
        <v>234</v>
      </c>
      <c r="K1417">
        <v>261</v>
      </c>
      <c r="L1417">
        <v>116</v>
      </c>
      <c r="M1417">
        <v>32</v>
      </c>
      <c r="N1417">
        <v>0.12465275334985899</v>
      </c>
      <c r="O1417">
        <v>-0.89684664532761404</v>
      </c>
      <c r="P1417">
        <v>-1.87429154768212</v>
      </c>
      <c r="Q1417">
        <v>0.61016949152542299</v>
      </c>
      <c r="R1417">
        <v>0.23728813559322001</v>
      </c>
      <c r="S1417">
        <f t="shared" si="22"/>
        <v>-0.1714098289055547</v>
      </c>
    </row>
    <row r="1418" spans="1:19" x14ac:dyDescent="0.2">
      <c r="A1418" t="s">
        <v>2816</v>
      </c>
      <c r="B1418" t="s">
        <v>2817</v>
      </c>
      <c r="C1418">
        <v>322</v>
      </c>
      <c r="D1418">
        <v>451</v>
      </c>
      <c r="E1418">
        <v>320</v>
      </c>
      <c r="F1418">
        <v>34</v>
      </c>
      <c r="G1418">
        <v>0.226578902477658</v>
      </c>
      <c r="H1418">
        <v>-0.49696390315432798</v>
      </c>
      <c r="I1418">
        <v>-1.8605741276155701</v>
      </c>
      <c r="J1418">
        <v>754</v>
      </c>
      <c r="K1418">
        <v>1105</v>
      </c>
      <c r="L1418">
        <v>534</v>
      </c>
      <c r="M1418">
        <v>84</v>
      </c>
      <c r="N1418">
        <v>0.243219035573077</v>
      </c>
      <c r="O1418">
        <v>-0.74191886598560797</v>
      </c>
      <c r="P1418">
        <v>-1.96331772839978</v>
      </c>
      <c r="Q1418">
        <v>0.45762711864406702</v>
      </c>
      <c r="R1418">
        <v>0.28813559322033899</v>
      </c>
      <c r="S1418">
        <f t="shared" si="22"/>
        <v>-6.1714120341060955E-2</v>
      </c>
    </row>
    <row r="1419" spans="1:19" x14ac:dyDescent="0.2">
      <c r="A1419" t="s">
        <v>2818</v>
      </c>
      <c r="B1419" t="s">
        <v>2819</v>
      </c>
      <c r="C1419">
        <v>118</v>
      </c>
      <c r="D1419">
        <v>137</v>
      </c>
      <c r="E1419">
        <v>111</v>
      </c>
      <c r="F1419">
        <v>20</v>
      </c>
      <c r="G1419">
        <v>0.14509679214580901</v>
      </c>
      <c r="H1419">
        <v>-0.52081703829787096</v>
      </c>
      <c r="I1419">
        <v>-1.65504918460414</v>
      </c>
      <c r="J1419">
        <v>302</v>
      </c>
      <c r="K1419">
        <v>390</v>
      </c>
      <c r="L1419">
        <v>167</v>
      </c>
      <c r="M1419">
        <v>40</v>
      </c>
      <c r="N1419">
        <v>0.18828576749107001</v>
      </c>
      <c r="O1419">
        <v>-0.849379248953957</v>
      </c>
      <c r="P1419">
        <v>-1.88817262022108</v>
      </c>
      <c r="Q1419">
        <v>0.52542372881355903</v>
      </c>
      <c r="R1419">
        <v>0.25423728813559299</v>
      </c>
      <c r="S1419">
        <f t="shared" si="22"/>
        <v>1.7655952596961507E-2</v>
      </c>
    </row>
    <row r="1420" spans="1:19" x14ac:dyDescent="0.2">
      <c r="A1420" t="s">
        <v>2820</v>
      </c>
      <c r="B1420" t="s">
        <v>2821</v>
      </c>
      <c r="C1420">
        <v>85</v>
      </c>
      <c r="D1420">
        <v>55</v>
      </c>
      <c r="E1420">
        <v>60</v>
      </c>
      <c r="F1420">
        <v>3</v>
      </c>
      <c r="G1420">
        <v>-0.10879800392452001</v>
      </c>
      <c r="H1420">
        <v>-0.64552568510905195</v>
      </c>
      <c r="I1420">
        <v>-2.3364948439566202</v>
      </c>
      <c r="J1420">
        <v>152</v>
      </c>
      <c r="K1420">
        <v>157</v>
      </c>
      <c r="L1420">
        <v>65</v>
      </c>
      <c r="M1420">
        <v>9</v>
      </c>
      <c r="N1420">
        <v>9.1284167886183001E-2</v>
      </c>
      <c r="O1420">
        <v>-0.96101900844630705</v>
      </c>
      <c r="P1420">
        <v>-2.2378267470973401</v>
      </c>
      <c r="Q1420">
        <v>0.50847457627118597</v>
      </c>
      <c r="R1420">
        <v>0.25423728813559299</v>
      </c>
      <c r="S1420">
        <f t="shared" si="22"/>
        <v>-0.27238843695626319</v>
      </c>
    </row>
    <row r="1421" spans="1:19" x14ac:dyDescent="0.2">
      <c r="A1421" t="s">
        <v>2822</v>
      </c>
      <c r="B1421" t="s">
        <v>2823</v>
      </c>
      <c r="C1421">
        <v>63</v>
      </c>
      <c r="D1421">
        <v>67</v>
      </c>
      <c r="E1421">
        <v>46</v>
      </c>
      <c r="F1421">
        <v>7</v>
      </c>
      <c r="G1421">
        <v>0.10699248554277301</v>
      </c>
      <c r="H1421">
        <v>-0.63084072755041098</v>
      </c>
      <c r="I1421">
        <v>-1.8384396824013201</v>
      </c>
      <c r="J1421">
        <v>57</v>
      </c>
      <c r="K1421">
        <v>112</v>
      </c>
      <c r="L1421">
        <v>60</v>
      </c>
      <c r="M1421">
        <v>1</v>
      </c>
      <c r="N1421">
        <v>0.37057127041941201</v>
      </c>
      <c r="O1421">
        <v>-0.56981238243323795</v>
      </c>
      <c r="P1421">
        <v>-2.7661005242643801</v>
      </c>
      <c r="Q1421">
        <v>0.47457627118644002</v>
      </c>
      <c r="R1421">
        <v>0.186440677966101</v>
      </c>
      <c r="S1421">
        <f t="shared" si="22"/>
        <v>-0.27006218944446331</v>
      </c>
    </row>
    <row r="1422" spans="1:19" x14ac:dyDescent="0.2">
      <c r="A1422" t="s">
        <v>2824</v>
      </c>
      <c r="B1422" t="s">
        <v>2825</v>
      </c>
      <c r="C1422">
        <v>257</v>
      </c>
      <c r="D1422">
        <v>251</v>
      </c>
      <c r="E1422">
        <v>153</v>
      </c>
      <c r="F1422">
        <v>18</v>
      </c>
      <c r="G1422">
        <v>6.9998830445271998E-2</v>
      </c>
      <c r="H1422">
        <v>-0.71949970229209903</v>
      </c>
      <c r="I1422">
        <v>-2.0388577911899799</v>
      </c>
      <c r="J1422">
        <v>426</v>
      </c>
      <c r="K1422">
        <v>385</v>
      </c>
      <c r="L1422">
        <v>246</v>
      </c>
      <c r="M1422">
        <v>52</v>
      </c>
      <c r="N1422">
        <v>3.3279233827503397E-2</v>
      </c>
      <c r="O1422">
        <v>-0.83056326914373002</v>
      </c>
      <c r="P1422">
        <v>-1.9236319240598101</v>
      </c>
      <c r="Q1422">
        <v>0.50847457627118597</v>
      </c>
      <c r="R1422">
        <v>0.22033898305084701</v>
      </c>
      <c r="S1422">
        <f t="shared" si="22"/>
        <v>-0.10251286797832732</v>
      </c>
    </row>
    <row r="1423" spans="1:19" x14ac:dyDescent="0.2">
      <c r="A1423" t="s">
        <v>2826</v>
      </c>
      <c r="B1423" t="s">
        <v>2827</v>
      </c>
      <c r="C1423">
        <v>36</v>
      </c>
      <c r="D1423">
        <v>11</v>
      </c>
      <c r="E1423">
        <v>7</v>
      </c>
      <c r="F1423">
        <v>7</v>
      </c>
      <c r="G1423">
        <v>-0.43465158331353299</v>
      </c>
      <c r="H1423">
        <v>-1.2054624705314301</v>
      </c>
      <c r="I1423">
        <v>-1.5954016337150201</v>
      </c>
      <c r="J1423">
        <v>57</v>
      </c>
      <c r="K1423">
        <v>75</v>
      </c>
      <c r="L1423">
        <v>54</v>
      </c>
      <c r="M1423">
        <v>0</v>
      </c>
      <c r="N1423">
        <v>0.19641451114093</v>
      </c>
      <c r="O1423">
        <v>-0.61556987299391297</v>
      </c>
      <c r="P1423" t="e">
        <f>-inf</f>
        <v>#NAME?</v>
      </c>
      <c r="Q1423">
        <v>0.49152542372881303</v>
      </c>
      <c r="R1423">
        <v>0.22033898305084701</v>
      </c>
      <c r="S1423" t="e">
        <f t="shared" si="22"/>
        <v>#NAME?</v>
      </c>
    </row>
    <row r="1424" spans="1:19" x14ac:dyDescent="0.2">
      <c r="A1424" t="s">
        <v>2828</v>
      </c>
      <c r="B1424" t="s">
        <v>2829</v>
      </c>
      <c r="C1424">
        <v>227</v>
      </c>
      <c r="D1424">
        <v>237</v>
      </c>
      <c r="E1424">
        <v>221</v>
      </c>
      <c r="F1424">
        <v>42</v>
      </c>
      <c r="G1424">
        <v>9.8980721112509495E-2</v>
      </c>
      <c r="H1424">
        <v>-0.50589159328641498</v>
      </c>
      <c r="I1424">
        <v>-1.6169737397572199</v>
      </c>
      <c r="J1424">
        <v>405</v>
      </c>
      <c r="K1424">
        <v>462</v>
      </c>
      <c r="L1424">
        <v>391</v>
      </c>
      <c r="M1424">
        <v>49</v>
      </c>
      <c r="N1424">
        <v>0.134415055763178</v>
      </c>
      <c r="O1424">
        <v>-0.60736704296319199</v>
      </c>
      <c r="P1424">
        <v>-1.92748461177804</v>
      </c>
      <c r="Q1424">
        <v>0.50847457627118597</v>
      </c>
      <c r="R1424">
        <v>0.20338983050847401</v>
      </c>
      <c r="S1424">
        <f t="shared" si="22"/>
        <v>1.8120964216003378E-2</v>
      </c>
    </row>
    <row r="1425" spans="1:19" x14ac:dyDescent="0.2">
      <c r="A1425" t="s">
        <v>2830</v>
      </c>
      <c r="B1425" t="s">
        <v>2831</v>
      </c>
      <c r="C1425">
        <v>139</v>
      </c>
      <c r="D1425">
        <v>141</v>
      </c>
      <c r="E1425">
        <v>89</v>
      </c>
      <c r="F1425">
        <v>18</v>
      </c>
      <c r="G1425">
        <v>8.6462544696813207E-2</v>
      </c>
      <c r="H1425">
        <v>-0.68788280338758501</v>
      </c>
      <c r="I1425">
        <v>-1.77193946811278</v>
      </c>
      <c r="J1425">
        <v>297</v>
      </c>
      <c r="K1425">
        <v>370</v>
      </c>
      <c r="L1425">
        <v>182</v>
      </c>
      <c r="M1425">
        <v>19</v>
      </c>
      <c r="N1425">
        <v>0.17267337817150399</v>
      </c>
      <c r="O1425">
        <v>-0.80477383847652695</v>
      </c>
      <c r="P1425">
        <v>-2.2042285169562699</v>
      </c>
      <c r="Q1425">
        <v>0.49152542372881303</v>
      </c>
      <c r="R1425">
        <v>0.186440677966101</v>
      </c>
      <c r="S1425">
        <f t="shared" si="22"/>
        <v>-0.10059305273518693</v>
      </c>
    </row>
    <row r="1426" spans="1:19" x14ac:dyDescent="0.2">
      <c r="A1426" t="s">
        <v>2832</v>
      </c>
      <c r="B1426" t="s">
        <v>2833</v>
      </c>
      <c r="C1426">
        <v>122</v>
      </c>
      <c r="D1426">
        <v>103</v>
      </c>
      <c r="E1426">
        <v>79</v>
      </c>
      <c r="F1426">
        <v>19</v>
      </c>
      <c r="G1426">
        <v>6.7356263259524601E-3</v>
      </c>
      <c r="H1426">
        <v>-0.68299074916270996</v>
      </c>
      <c r="I1426">
        <v>-1.6918034026839099</v>
      </c>
      <c r="J1426">
        <v>425</v>
      </c>
      <c r="K1426">
        <v>471</v>
      </c>
      <c r="L1426">
        <v>263</v>
      </c>
      <c r="M1426">
        <v>92</v>
      </c>
      <c r="N1426">
        <v>0.121860080500306</v>
      </c>
      <c r="O1426">
        <v>-0.80052195870494403</v>
      </c>
      <c r="P1426">
        <v>-1.67482677129664</v>
      </c>
      <c r="Q1426">
        <v>0.54237288135593198</v>
      </c>
      <c r="R1426">
        <v>0.22033898305084701</v>
      </c>
      <c r="S1426">
        <f t="shared" si="22"/>
        <v>6.4123173035127629E-2</v>
      </c>
    </row>
    <row r="1427" spans="1:19" x14ac:dyDescent="0.2">
      <c r="A1427" t="s">
        <v>2834</v>
      </c>
      <c r="B1427" t="s">
        <v>2835</v>
      </c>
      <c r="C1427">
        <v>118</v>
      </c>
      <c r="D1427">
        <v>219</v>
      </c>
      <c r="E1427">
        <v>99</v>
      </c>
      <c r="F1427">
        <v>9</v>
      </c>
      <c r="G1427">
        <v>0.34882033982952099</v>
      </c>
      <c r="H1427">
        <v>-0.57050482248697898</v>
      </c>
      <c r="I1427">
        <v>-2.0018366708287898</v>
      </c>
      <c r="J1427">
        <v>340</v>
      </c>
      <c r="K1427">
        <v>547</v>
      </c>
      <c r="L1427">
        <v>306</v>
      </c>
      <c r="M1427">
        <v>50</v>
      </c>
      <c r="N1427">
        <v>0.28373651271289702</v>
      </c>
      <c r="O1427">
        <v>-0.63784626770506503</v>
      </c>
      <c r="P1427">
        <v>-1.84273458129812</v>
      </c>
      <c r="Q1427">
        <v>0.49152542372881303</v>
      </c>
      <c r="R1427">
        <v>0.20338983050847401</v>
      </c>
      <c r="S1427">
        <f t="shared" si="22"/>
        <v>-7.0197874008673333E-2</v>
      </c>
    </row>
    <row r="1428" spans="1:19" x14ac:dyDescent="0.2">
      <c r="A1428" t="s">
        <v>2836</v>
      </c>
      <c r="B1428" t="s">
        <v>2837</v>
      </c>
      <c r="C1428">
        <v>228</v>
      </c>
      <c r="D1428">
        <v>222</v>
      </c>
      <c r="E1428">
        <v>104</v>
      </c>
      <c r="F1428">
        <v>24</v>
      </c>
      <c r="G1428">
        <v>6.8676359745713303E-2</v>
      </c>
      <c r="H1428">
        <v>-0.835159517480077</v>
      </c>
      <c r="I1428">
        <v>-1.86192077825084</v>
      </c>
      <c r="J1428">
        <v>389</v>
      </c>
      <c r="K1428">
        <v>544</v>
      </c>
      <c r="L1428">
        <v>393</v>
      </c>
      <c r="M1428">
        <v>55</v>
      </c>
      <c r="N1428">
        <v>0.22287740179419299</v>
      </c>
      <c r="O1428">
        <v>-0.58764582809467103</v>
      </c>
      <c r="P1428">
        <v>-1.8598125804233501</v>
      </c>
      <c r="Q1428">
        <v>0.62711864406779605</v>
      </c>
      <c r="R1428">
        <v>0.22033898305084701</v>
      </c>
      <c r="S1428">
        <f t="shared" si="22"/>
        <v>-3.4416536811388218E-2</v>
      </c>
    </row>
    <row r="1429" spans="1:19" x14ac:dyDescent="0.2">
      <c r="A1429" t="s">
        <v>2838</v>
      </c>
      <c r="B1429" t="s">
        <v>2839</v>
      </c>
      <c r="C1429">
        <v>334</v>
      </c>
      <c r="D1429">
        <v>330</v>
      </c>
      <c r="E1429">
        <v>319</v>
      </c>
      <c r="F1429">
        <v>31</v>
      </c>
      <c r="G1429">
        <v>7.5025705361851394E-2</v>
      </c>
      <c r="H1429">
        <v>-0.51421379353278696</v>
      </c>
      <c r="I1429">
        <v>-1.9165819459392901</v>
      </c>
      <c r="J1429">
        <v>499</v>
      </c>
      <c r="K1429">
        <v>574</v>
      </c>
      <c r="L1429">
        <v>277</v>
      </c>
      <c r="M1429">
        <v>90</v>
      </c>
      <c r="N1429">
        <v>0.13803945019630501</v>
      </c>
      <c r="O1429">
        <v>-0.84770955370333101</v>
      </c>
      <c r="P1429">
        <v>-1.7540837047759501</v>
      </c>
      <c r="Q1429">
        <v>0.62711864406779605</v>
      </c>
      <c r="R1429">
        <v>0.186440677966101</v>
      </c>
      <c r="S1429">
        <f t="shared" si="22"/>
        <v>-2.1899164936502513E-2</v>
      </c>
    </row>
    <row r="1430" spans="1:19" x14ac:dyDescent="0.2">
      <c r="A1430" t="s">
        <v>2840</v>
      </c>
      <c r="B1430" t="s">
        <v>2841</v>
      </c>
      <c r="C1430">
        <v>133</v>
      </c>
      <c r="D1430">
        <v>186</v>
      </c>
      <c r="E1430">
        <v>104</v>
      </c>
      <c r="F1430">
        <v>12</v>
      </c>
      <c r="G1430">
        <v>0.22591953554635799</v>
      </c>
      <c r="H1430">
        <v>-0.60107631144670903</v>
      </c>
      <c r="I1430">
        <v>-1.92886756788146</v>
      </c>
      <c r="J1430">
        <v>255</v>
      </c>
      <c r="K1430">
        <v>346</v>
      </c>
      <c r="L1430">
        <v>199</v>
      </c>
      <c r="M1430">
        <v>18</v>
      </c>
      <c r="N1430">
        <v>0.20976402178054299</v>
      </c>
      <c r="O1430">
        <v>-0.69977588116863898</v>
      </c>
      <c r="P1430">
        <v>-2.1614933439225399</v>
      </c>
      <c r="Q1430">
        <v>0.52542372881355903</v>
      </c>
      <c r="R1430">
        <v>0.23728813559322001</v>
      </c>
      <c r="S1430">
        <f t="shared" si="22"/>
        <v>-0.13441755368611741</v>
      </c>
    </row>
    <row r="1431" spans="1:19" x14ac:dyDescent="0.2">
      <c r="A1431" t="s">
        <v>2842</v>
      </c>
      <c r="B1431" t="s">
        <v>2843</v>
      </c>
      <c r="C1431">
        <v>157</v>
      </c>
      <c r="D1431">
        <v>190</v>
      </c>
      <c r="E1431">
        <v>153</v>
      </c>
      <c r="F1431">
        <v>23</v>
      </c>
      <c r="G1431">
        <v>0.16311218083912299</v>
      </c>
      <c r="H1431">
        <v>-0.50546623137003799</v>
      </c>
      <c r="I1431">
        <v>-1.71836898935363</v>
      </c>
      <c r="J1431">
        <v>432</v>
      </c>
      <c r="K1431">
        <v>461</v>
      </c>
      <c r="L1431">
        <v>318</v>
      </c>
      <c r="M1431">
        <v>47</v>
      </c>
      <c r="N1431">
        <v>0.105445281996457</v>
      </c>
      <c r="O1431">
        <v>-0.72514540397486904</v>
      </c>
      <c r="P1431">
        <v>-1.97361155747108</v>
      </c>
      <c r="Q1431">
        <v>0.42372881355932202</v>
      </c>
      <c r="R1431">
        <v>0.20338983050847401</v>
      </c>
      <c r="S1431">
        <f t="shared" si="22"/>
        <v>-2.3457948058682742E-2</v>
      </c>
    </row>
    <row r="1432" spans="1:19" x14ac:dyDescent="0.2">
      <c r="A1432" t="s">
        <v>2844</v>
      </c>
      <c r="B1432" t="s">
        <v>2845</v>
      </c>
      <c r="C1432">
        <v>70</v>
      </c>
      <c r="D1432">
        <v>117</v>
      </c>
      <c r="E1432">
        <v>73</v>
      </c>
      <c r="F1432">
        <v>12</v>
      </c>
      <c r="G1432">
        <v>0.30334605402743298</v>
      </c>
      <c r="H1432">
        <v>-0.47603318967220398</v>
      </c>
      <c r="I1432">
        <v>-1.65011396692863</v>
      </c>
      <c r="J1432">
        <v>165</v>
      </c>
      <c r="K1432">
        <v>138</v>
      </c>
      <c r="L1432">
        <v>152</v>
      </c>
      <c r="M1432">
        <v>25</v>
      </c>
      <c r="N1432">
        <v>-3.7675439094793898E-4</v>
      </c>
      <c r="O1432">
        <v>-0.62772913341352399</v>
      </c>
      <c r="P1432">
        <v>-1.8297696041337601</v>
      </c>
      <c r="Q1432">
        <v>0.49152542372881303</v>
      </c>
      <c r="R1432">
        <v>0.322033898305084</v>
      </c>
      <c r="S1432">
        <f t="shared" si="22"/>
        <v>3.470103969587135E-2</v>
      </c>
    </row>
    <row r="1433" spans="1:19" x14ac:dyDescent="0.2">
      <c r="A1433" t="s">
        <v>2846</v>
      </c>
      <c r="B1433" t="s">
        <v>2847</v>
      </c>
      <c r="C1433">
        <v>179</v>
      </c>
      <c r="D1433">
        <v>286</v>
      </c>
      <c r="E1433">
        <v>138</v>
      </c>
      <c r="F1433">
        <v>32</v>
      </c>
      <c r="G1433">
        <v>0.283771234444678</v>
      </c>
      <c r="H1433">
        <v>-0.60723195435706001</v>
      </c>
      <c r="I1433">
        <v>-1.6319002256219799</v>
      </c>
      <c r="J1433">
        <v>498</v>
      </c>
      <c r="K1433">
        <v>823</v>
      </c>
      <c r="L1433">
        <v>356</v>
      </c>
      <c r="M1433">
        <v>67</v>
      </c>
      <c r="N1433">
        <v>0.29539859587427397</v>
      </c>
      <c r="O1433">
        <v>-0.73786812193123197</v>
      </c>
      <c r="P1433">
        <v>-1.88138020865078</v>
      </c>
      <c r="Q1433">
        <v>0.69491525423728795</v>
      </c>
      <c r="R1433">
        <v>0.13559322033898299</v>
      </c>
      <c r="S1433">
        <f t="shared" si="22"/>
        <v>2.6148587494913261E-2</v>
      </c>
    </row>
    <row r="1434" spans="1:19" x14ac:dyDescent="0.2">
      <c r="A1434" t="s">
        <v>2848</v>
      </c>
      <c r="B1434" t="s">
        <v>2849</v>
      </c>
      <c r="C1434">
        <v>89</v>
      </c>
      <c r="D1434">
        <v>74</v>
      </c>
      <c r="E1434">
        <v>164</v>
      </c>
      <c r="F1434">
        <v>4</v>
      </c>
      <c r="G1434" s="1">
        <v>9.9945381591899903E-5</v>
      </c>
      <c r="H1434">
        <v>-0.22880416837561801</v>
      </c>
      <c r="I1434">
        <v>-2.2315271882789398</v>
      </c>
      <c r="J1434">
        <v>178</v>
      </c>
      <c r="K1434">
        <v>261</v>
      </c>
      <c r="L1434">
        <v>104</v>
      </c>
      <c r="M1434">
        <v>8</v>
      </c>
      <c r="N1434">
        <v>0.243448608451108</v>
      </c>
      <c r="O1434">
        <v>-0.82547544015450403</v>
      </c>
      <c r="P1434">
        <v>-2.3575556839088398</v>
      </c>
      <c r="Q1434">
        <v>0.49152542372881303</v>
      </c>
      <c r="R1434">
        <v>0.28813559322033899</v>
      </c>
      <c r="S1434">
        <f t="shared" si="22"/>
        <v>-0.27414303958715347</v>
      </c>
    </row>
    <row r="1435" spans="1:19" x14ac:dyDescent="0.2">
      <c r="A1435" t="s">
        <v>2850</v>
      </c>
      <c r="B1435" t="s">
        <v>2851</v>
      </c>
      <c r="C1435">
        <v>194</v>
      </c>
      <c r="D1435">
        <v>121</v>
      </c>
      <c r="E1435">
        <v>123</v>
      </c>
      <c r="F1435">
        <v>5</v>
      </c>
      <c r="G1435">
        <v>-0.12475812731824699</v>
      </c>
      <c r="H1435">
        <v>-0.69215462826923102</v>
      </c>
      <c r="I1435">
        <v>-2.4730288985561999</v>
      </c>
      <c r="J1435">
        <v>289</v>
      </c>
      <c r="K1435">
        <v>202</v>
      </c>
      <c r="L1435">
        <v>196</v>
      </c>
      <c r="M1435">
        <v>21</v>
      </c>
      <c r="N1435">
        <v>-7.8318369888202302E-2</v>
      </c>
      <c r="O1435">
        <v>-0.76073054854446198</v>
      </c>
      <c r="P1435">
        <v>-2.14890421661452</v>
      </c>
      <c r="Q1435">
        <v>0.40677966101694901</v>
      </c>
      <c r="R1435">
        <v>0.305084745762711</v>
      </c>
      <c r="S1435">
        <f t="shared" si="22"/>
        <v>-0.28797727036920662</v>
      </c>
    </row>
    <row r="1436" spans="1:19" x14ac:dyDescent="0.2">
      <c r="A1436" t="s">
        <v>2852</v>
      </c>
      <c r="B1436" t="s">
        <v>2853</v>
      </c>
      <c r="C1436">
        <v>65</v>
      </c>
      <c r="D1436">
        <v>81</v>
      </c>
      <c r="E1436">
        <v>20</v>
      </c>
      <c r="F1436">
        <v>3</v>
      </c>
      <c r="G1436">
        <v>0.175829894531322</v>
      </c>
      <c r="H1436">
        <v>-1.0061413707572699</v>
      </c>
      <c r="I1436">
        <v>-2.2199892748851902</v>
      </c>
      <c r="J1436">
        <v>75</v>
      </c>
      <c r="K1436">
        <v>77</v>
      </c>
      <c r="L1436">
        <v>105</v>
      </c>
      <c r="M1436">
        <v>15</v>
      </c>
      <c r="N1436">
        <v>8.8657565202503605E-2</v>
      </c>
      <c r="O1436">
        <v>-0.445960741466152</v>
      </c>
      <c r="P1436">
        <v>-1.7091956729279101</v>
      </c>
      <c r="Q1436">
        <v>0.49152542372881303</v>
      </c>
      <c r="R1436">
        <v>0.305084745762711</v>
      </c>
      <c r="S1436">
        <f t="shared" si="22"/>
        <v>-9.7389991576238816E-2</v>
      </c>
    </row>
    <row r="1437" spans="1:19" x14ac:dyDescent="0.2">
      <c r="A1437" t="s">
        <v>2854</v>
      </c>
      <c r="B1437" t="s">
        <v>2855</v>
      </c>
      <c r="C1437">
        <v>316</v>
      </c>
      <c r="D1437">
        <v>338</v>
      </c>
      <c r="E1437">
        <v>271</v>
      </c>
      <c r="F1437">
        <v>45</v>
      </c>
      <c r="G1437">
        <v>0.109487849954779</v>
      </c>
      <c r="H1437">
        <v>-0.56097580152240101</v>
      </c>
      <c r="I1437">
        <v>-1.7306717418050499</v>
      </c>
      <c r="J1437">
        <v>640</v>
      </c>
      <c r="K1437">
        <v>826</v>
      </c>
      <c r="L1437">
        <v>313</v>
      </c>
      <c r="M1437">
        <v>97</v>
      </c>
      <c r="N1437">
        <v>0.18802817675821601</v>
      </c>
      <c r="O1437">
        <v>-0.90272441358182898</v>
      </c>
      <c r="P1437">
        <v>-1.8296339083095301</v>
      </c>
      <c r="Q1437">
        <v>0.644067796610169</v>
      </c>
      <c r="R1437">
        <v>0.152542372881355</v>
      </c>
      <c r="S1437">
        <f t="shared" si="22"/>
        <v>1.150580994473346E-2</v>
      </c>
    </row>
    <row r="1438" spans="1:19" x14ac:dyDescent="0.2">
      <c r="A1438" t="s">
        <v>2856</v>
      </c>
      <c r="B1438" t="s">
        <v>2857</v>
      </c>
      <c r="C1438">
        <v>42</v>
      </c>
      <c r="D1438">
        <v>24</v>
      </c>
      <c r="E1438">
        <v>9</v>
      </c>
      <c r="F1438">
        <v>9</v>
      </c>
      <c r="G1438">
        <v>-0.162779816390766</v>
      </c>
      <c r="H1438">
        <v>-1.16326479073697</v>
      </c>
      <c r="I1438">
        <v>-1.55320395392057</v>
      </c>
      <c r="J1438">
        <v>48</v>
      </c>
      <c r="K1438">
        <v>117</v>
      </c>
      <c r="L1438">
        <v>42</v>
      </c>
      <c r="M1438">
        <v>4</v>
      </c>
      <c r="N1438">
        <v>0.46417272779229601</v>
      </c>
      <c r="O1438">
        <v>-0.65008072412207696</v>
      </c>
      <c r="P1438">
        <v>-2.0894069146395098</v>
      </c>
      <c r="Q1438">
        <v>0.50847457627118597</v>
      </c>
      <c r="R1438">
        <v>0.28813559322033899</v>
      </c>
      <c r="S1438">
        <f t="shared" si="22"/>
        <v>-6.8004565265820799E-3</v>
      </c>
    </row>
    <row r="1439" spans="1:19" x14ac:dyDescent="0.2">
      <c r="A1439" t="s">
        <v>2858</v>
      </c>
      <c r="B1439" t="s">
        <v>2859</v>
      </c>
      <c r="C1439">
        <v>101</v>
      </c>
      <c r="D1439">
        <v>81</v>
      </c>
      <c r="E1439">
        <v>42</v>
      </c>
      <c r="F1439">
        <v>13</v>
      </c>
      <c r="G1439">
        <v>-1.55781226084643E-2</v>
      </c>
      <c r="H1439">
        <v>-0.87533009316314503</v>
      </c>
      <c r="I1439">
        <v>-1.7745751944378001</v>
      </c>
      <c r="J1439">
        <v>148</v>
      </c>
      <c r="K1439">
        <v>203</v>
      </c>
      <c r="L1439">
        <v>182</v>
      </c>
      <c r="M1439">
        <v>33</v>
      </c>
      <c r="N1439">
        <v>0.214462425939977</v>
      </c>
      <c r="O1439">
        <v>-0.50227910455427205</v>
      </c>
      <c r="P1439">
        <v>-1.66197344410896</v>
      </c>
      <c r="Q1439">
        <v>0.50847457627118597</v>
      </c>
      <c r="R1439">
        <v>0.322033898305084</v>
      </c>
      <c r="S1439">
        <f t="shared" si="22"/>
        <v>4.3691216050942054E-2</v>
      </c>
    </row>
    <row r="1440" spans="1:19" x14ac:dyDescent="0.2">
      <c r="A1440" t="s">
        <v>2860</v>
      </c>
      <c r="B1440" t="s">
        <v>2861</v>
      </c>
      <c r="C1440">
        <v>191</v>
      </c>
      <c r="D1440">
        <v>326</v>
      </c>
      <c r="E1440">
        <v>191</v>
      </c>
      <c r="F1440">
        <v>28</v>
      </c>
      <c r="G1440">
        <v>0.31244246511573998</v>
      </c>
      <c r="H1440">
        <v>-0.49425800977840301</v>
      </c>
      <c r="I1440">
        <v>-1.7180725088675</v>
      </c>
      <c r="J1440">
        <v>399</v>
      </c>
      <c r="K1440">
        <v>600</v>
      </c>
      <c r="L1440">
        <v>273</v>
      </c>
      <c r="M1440">
        <v>79</v>
      </c>
      <c r="N1440">
        <v>0.25440645811861701</v>
      </c>
      <c r="O1440">
        <v>-0.75689902579038204</v>
      </c>
      <c r="P1440">
        <v>-1.7135714729881899</v>
      </c>
      <c r="Q1440">
        <v>0.45762711864406702</v>
      </c>
      <c r="R1440">
        <v>0.338983050847457</v>
      </c>
      <c r="S1440">
        <f t="shared" si="22"/>
        <v>4.6184024103673768E-2</v>
      </c>
    </row>
    <row r="1441" spans="1:19" x14ac:dyDescent="0.2">
      <c r="A1441" t="s">
        <v>2862</v>
      </c>
      <c r="B1441" t="s">
        <v>2863</v>
      </c>
      <c r="C1441">
        <v>291</v>
      </c>
      <c r="D1441">
        <v>232</v>
      </c>
      <c r="E1441">
        <v>142</v>
      </c>
      <c r="F1441">
        <v>18</v>
      </c>
      <c r="G1441">
        <v>-1.81467717994791E-2</v>
      </c>
      <c r="H1441">
        <v>-0.80586265438125404</v>
      </c>
      <c r="I1441">
        <v>-2.0928176568446002</v>
      </c>
      <c r="J1441">
        <v>321</v>
      </c>
      <c r="K1441">
        <v>373</v>
      </c>
      <c r="L1441">
        <v>208</v>
      </c>
      <c r="M1441">
        <v>46</v>
      </c>
      <c r="N1441">
        <v>0.142431902825537</v>
      </c>
      <c r="O1441">
        <v>-0.78053047458650104</v>
      </c>
      <c r="P1441">
        <v>-1.85397286931519</v>
      </c>
      <c r="Q1441">
        <v>0.47457627118644002</v>
      </c>
      <c r="R1441">
        <v>0.28813559322033899</v>
      </c>
      <c r="S1441">
        <f t="shared" si="22"/>
        <v>-9.9441339739818377E-2</v>
      </c>
    </row>
    <row r="1442" spans="1:19" x14ac:dyDescent="0.2">
      <c r="A1442" t="s">
        <v>2864</v>
      </c>
      <c r="B1442" t="s">
        <v>2865</v>
      </c>
      <c r="C1442">
        <v>206</v>
      </c>
      <c r="D1442">
        <v>245</v>
      </c>
      <c r="E1442">
        <v>228</v>
      </c>
      <c r="F1442">
        <v>16</v>
      </c>
      <c r="G1442">
        <v>0.155557096290907</v>
      </c>
      <c r="H1442">
        <v>-0.45019038314710302</v>
      </c>
      <c r="I1442">
        <v>-1.99394441067522</v>
      </c>
      <c r="J1442">
        <v>537</v>
      </c>
      <c r="K1442">
        <v>698</v>
      </c>
      <c r="L1442">
        <v>349</v>
      </c>
      <c r="M1442">
        <v>97</v>
      </c>
      <c r="N1442">
        <v>0.191109240345327</v>
      </c>
      <c r="O1442">
        <v>-0.77923763588476602</v>
      </c>
      <c r="P1442">
        <v>-1.7534282200252</v>
      </c>
      <c r="Q1442">
        <v>0.57627118644067798</v>
      </c>
      <c r="R1442">
        <v>0.20338983050847401</v>
      </c>
      <c r="S1442">
        <f t="shared" si="22"/>
        <v>-4.4033885198003733E-2</v>
      </c>
    </row>
    <row r="1443" spans="1:19" x14ac:dyDescent="0.2">
      <c r="A1443" t="s">
        <v>2866</v>
      </c>
      <c r="B1443" t="s">
        <v>2867</v>
      </c>
      <c r="C1443">
        <v>57</v>
      </c>
      <c r="D1443">
        <v>106</v>
      </c>
      <c r="E1443">
        <v>126</v>
      </c>
      <c r="F1443">
        <v>4</v>
      </c>
      <c r="G1443">
        <v>0.34968924188780698</v>
      </c>
      <c r="H1443">
        <v>-0.14976232033333201</v>
      </c>
      <c r="I1443">
        <v>-2.0380120373065198</v>
      </c>
      <c r="J1443">
        <v>167</v>
      </c>
      <c r="K1443">
        <v>360</v>
      </c>
      <c r="L1443">
        <v>191</v>
      </c>
      <c r="M1443">
        <v>39</v>
      </c>
      <c r="N1443">
        <v>0.410814133041425</v>
      </c>
      <c r="O1443">
        <v>-0.533771881044246</v>
      </c>
      <c r="P1443">
        <v>-1.64187753271297</v>
      </c>
      <c r="Q1443">
        <v>0.66101694915254205</v>
      </c>
      <c r="R1443">
        <v>0.27118644067796599</v>
      </c>
      <c r="S1443">
        <f t="shared" si="22"/>
        <v>-2.6904272323909496E-2</v>
      </c>
    </row>
    <row r="1444" spans="1:19" x14ac:dyDescent="0.2">
      <c r="A1444" t="s">
        <v>2868</v>
      </c>
      <c r="B1444" t="s">
        <v>2869</v>
      </c>
      <c r="C1444">
        <v>84</v>
      </c>
      <c r="D1444">
        <v>64</v>
      </c>
      <c r="E1444">
        <v>42</v>
      </c>
      <c r="F1444">
        <v>14</v>
      </c>
      <c r="G1444">
        <v>-3.7841079782466001E-2</v>
      </c>
      <c r="H1444">
        <v>-0.79528800544238398</v>
      </c>
      <c r="I1444">
        <v>-1.66234842334564</v>
      </c>
      <c r="J1444">
        <v>95</v>
      </c>
      <c r="K1444">
        <v>130</v>
      </c>
      <c r="L1444">
        <v>83</v>
      </c>
      <c r="M1444">
        <v>12</v>
      </c>
      <c r="N1444">
        <v>0.21344785043971001</v>
      </c>
      <c r="O1444">
        <v>-0.65073429005716399</v>
      </c>
      <c r="P1444">
        <v>-1.9087680278331101</v>
      </c>
      <c r="Q1444">
        <v>0.62711864406779605</v>
      </c>
      <c r="R1444">
        <v>0.25423728813559299</v>
      </c>
      <c r="S1444">
        <f t="shared" si="22"/>
        <v>1.0042038313533045E-2</v>
      </c>
    </row>
    <row r="1445" spans="1:19" x14ac:dyDescent="0.2">
      <c r="A1445" t="s">
        <v>2870</v>
      </c>
      <c r="B1445" t="s">
        <v>2871</v>
      </c>
      <c r="C1445">
        <v>247</v>
      </c>
      <c r="D1445">
        <v>319</v>
      </c>
      <c r="E1445">
        <v>259</v>
      </c>
      <c r="F1445">
        <v>28</v>
      </c>
      <c r="G1445">
        <v>0.191351962093043</v>
      </c>
      <c r="H1445">
        <v>-0.47365519895681701</v>
      </c>
      <c r="I1445">
        <v>-1.8297360948794399</v>
      </c>
      <c r="J1445">
        <v>317</v>
      </c>
      <c r="K1445">
        <v>439</v>
      </c>
      <c r="L1445">
        <v>353</v>
      </c>
      <c r="M1445">
        <v>30</v>
      </c>
      <c r="N1445">
        <v>0.218633361446091</v>
      </c>
      <c r="O1445">
        <v>-0.54537333397431897</v>
      </c>
      <c r="P1445">
        <v>-2.0341636760899799</v>
      </c>
      <c r="Q1445">
        <v>0.57627118644067798</v>
      </c>
      <c r="R1445">
        <v>0.322033898305084</v>
      </c>
      <c r="S1445">
        <f t="shared" si="22"/>
        <v>-7.177107616369599E-2</v>
      </c>
    </row>
    <row r="1446" spans="1:19" x14ac:dyDescent="0.2">
      <c r="A1446" t="s">
        <v>2872</v>
      </c>
      <c r="B1446" t="s">
        <v>2873</v>
      </c>
      <c r="C1446">
        <v>468</v>
      </c>
      <c r="D1446">
        <v>435</v>
      </c>
      <c r="E1446">
        <v>364</v>
      </c>
      <c r="F1446">
        <v>81</v>
      </c>
      <c r="G1446">
        <v>4.8501636176041703E-2</v>
      </c>
      <c r="H1446">
        <v>-0.60340247920347101</v>
      </c>
      <c r="I1446">
        <v>-1.64595800715747</v>
      </c>
      <c r="J1446">
        <v>628</v>
      </c>
      <c r="K1446">
        <v>935</v>
      </c>
      <c r="L1446">
        <v>528</v>
      </c>
      <c r="M1446">
        <v>156</v>
      </c>
      <c r="N1446">
        <v>0.25008007055704301</v>
      </c>
      <c r="O1446">
        <v>-0.667414498347774</v>
      </c>
      <c r="P1446">
        <v>-1.61506071397462</v>
      </c>
      <c r="Q1446">
        <v>0.52542372881355903</v>
      </c>
      <c r="R1446">
        <v>0.20338983050847401</v>
      </c>
      <c r="S1446">
        <f t="shared" si="22"/>
        <v>9.3330668152371135E-2</v>
      </c>
    </row>
    <row r="1447" spans="1:19" x14ac:dyDescent="0.2">
      <c r="A1447" t="s">
        <v>2874</v>
      </c>
      <c r="B1447" t="s">
        <v>2875</v>
      </c>
      <c r="C1447">
        <v>63</v>
      </c>
      <c r="D1447">
        <v>82</v>
      </c>
      <c r="E1447">
        <v>70</v>
      </c>
      <c r="F1447">
        <v>7</v>
      </c>
      <c r="G1447">
        <v>0.194731535225663</v>
      </c>
      <c r="H1447">
        <v>-0.44850051921772799</v>
      </c>
      <c r="I1447">
        <v>-1.8384396824013201</v>
      </c>
      <c r="J1447">
        <v>97</v>
      </c>
      <c r="K1447">
        <v>171</v>
      </c>
      <c r="L1447">
        <v>33</v>
      </c>
      <c r="M1447">
        <v>24</v>
      </c>
      <c r="N1447">
        <v>0.32345247954763001</v>
      </c>
      <c r="O1447">
        <v>-1.06034657153274</v>
      </c>
      <c r="P1447">
        <v>-1.61678616114653</v>
      </c>
      <c r="Q1447">
        <v>0.66101694915254205</v>
      </c>
      <c r="R1447">
        <v>0.27118644067796599</v>
      </c>
      <c r="S1447">
        <f t="shared" si="22"/>
        <v>3.7360616543021918E-2</v>
      </c>
    </row>
    <row r="1448" spans="1:19" x14ac:dyDescent="0.2">
      <c r="A1448" t="s">
        <v>2876</v>
      </c>
      <c r="B1448" t="s">
        <v>2877</v>
      </c>
      <c r="C1448">
        <v>164</v>
      </c>
      <c r="D1448">
        <v>131</v>
      </c>
      <c r="E1448">
        <v>99</v>
      </c>
      <c r="F1448">
        <v>13</v>
      </c>
      <c r="G1448">
        <v>-1.73143200964051E-2</v>
      </c>
      <c r="H1448">
        <v>-0.71346666322855101</v>
      </c>
      <c r="I1448">
        <v>-1.9850976687028601</v>
      </c>
      <c r="J1448">
        <v>247</v>
      </c>
      <c r="K1448">
        <v>339</v>
      </c>
      <c r="L1448">
        <v>179</v>
      </c>
      <c r="M1448">
        <v>47</v>
      </c>
      <c r="N1448">
        <v>0.21473084836513801</v>
      </c>
      <c r="O1448">
        <v>-0.73193269942416195</v>
      </c>
      <c r="P1448">
        <v>-1.7308247639158401</v>
      </c>
      <c r="Q1448">
        <v>0.55932203389830504</v>
      </c>
      <c r="R1448">
        <v>0.20338983050847401</v>
      </c>
      <c r="S1448">
        <f t="shared" si="22"/>
        <v>-3.5436576498813106E-2</v>
      </c>
    </row>
    <row r="1449" spans="1:19" x14ac:dyDescent="0.2">
      <c r="A1449" t="s">
        <v>2878</v>
      </c>
      <c r="B1449" t="s">
        <v>2879</v>
      </c>
      <c r="C1449">
        <v>101</v>
      </c>
      <c r="D1449">
        <v>147</v>
      </c>
      <c r="E1449">
        <v>65</v>
      </c>
      <c r="F1449">
        <v>13</v>
      </c>
      <c r="G1449">
        <v>0.24325419326106101</v>
      </c>
      <c r="H1449">
        <v>-0.68566602691819001</v>
      </c>
      <c r="I1449">
        <v>-1.7745751944378001</v>
      </c>
      <c r="J1449">
        <v>211</v>
      </c>
      <c r="K1449">
        <v>348</v>
      </c>
      <c r="L1449">
        <v>201</v>
      </c>
      <c r="M1449">
        <v>34</v>
      </c>
      <c r="N1449">
        <v>0.29452489207061</v>
      </c>
      <c r="O1449">
        <v>-0.61317517502159402</v>
      </c>
      <c r="P1449">
        <v>-1.8030292068473299</v>
      </c>
      <c r="Q1449">
        <v>0.61016949152542299</v>
      </c>
      <c r="R1449">
        <v>0.23728813559322001</v>
      </c>
      <c r="S1449">
        <f t="shared" si="22"/>
        <v>5.9611051489101528E-3</v>
      </c>
    </row>
    <row r="1450" spans="1:19" x14ac:dyDescent="0.2">
      <c r="A1450" t="s">
        <v>2880</v>
      </c>
      <c r="B1450" t="s">
        <v>2881</v>
      </c>
      <c r="C1450">
        <v>115</v>
      </c>
      <c r="D1450">
        <v>72</v>
      </c>
      <c r="E1450">
        <v>70</v>
      </c>
      <c r="F1450">
        <v>28</v>
      </c>
      <c r="G1450">
        <v>-0.12310711162681399</v>
      </c>
      <c r="H1450">
        <v>-0.70985781011775795</v>
      </c>
      <c r="I1450">
        <v>-1.4977369819733899</v>
      </c>
      <c r="J1450">
        <v>184</v>
      </c>
      <c r="K1450">
        <v>148</v>
      </c>
      <c r="L1450">
        <v>71</v>
      </c>
      <c r="M1450">
        <v>13</v>
      </c>
      <c r="N1450">
        <v>-1.7328004192857301E-2</v>
      </c>
      <c r="O1450">
        <v>-1.0056482514348499</v>
      </c>
      <c r="P1450">
        <v>-2.1611001392945899</v>
      </c>
      <c r="Q1450">
        <v>0.59322033898305004</v>
      </c>
      <c r="R1450">
        <v>0.25423728813559299</v>
      </c>
      <c r="S1450">
        <f t="shared" si="22"/>
        <v>-9.9814675082246784E-3</v>
      </c>
    </row>
    <row r="1451" spans="1:19" x14ac:dyDescent="0.2">
      <c r="A1451" t="s">
        <v>2882</v>
      </c>
      <c r="B1451" t="s">
        <v>2883</v>
      </c>
      <c r="C1451">
        <v>52</v>
      </c>
      <c r="D1451">
        <v>17</v>
      </c>
      <c r="E1451">
        <v>31</v>
      </c>
      <c r="F1451">
        <v>4</v>
      </c>
      <c r="G1451">
        <v>-0.40529618996099598</v>
      </c>
      <c r="H1451">
        <v>-0.71889965957892998</v>
      </c>
      <c r="I1451">
        <v>-1.99814052526883</v>
      </c>
      <c r="J1451">
        <v>151</v>
      </c>
      <c r="K1451">
        <v>242</v>
      </c>
      <c r="L1451">
        <v>116</v>
      </c>
      <c r="M1451">
        <v>20</v>
      </c>
      <c r="N1451">
        <v>0.28206652210898298</v>
      </c>
      <c r="O1451">
        <v>-0.70660773521064102</v>
      </c>
      <c r="P1451">
        <v>-1.88817262022108</v>
      </c>
      <c r="Q1451">
        <v>0.40677966101694901</v>
      </c>
      <c r="R1451">
        <v>0.23728813559322001</v>
      </c>
      <c r="S1451">
        <f t="shared" si="22"/>
        <v>-8.1285899635691383E-2</v>
      </c>
    </row>
    <row r="1452" spans="1:19" x14ac:dyDescent="0.2">
      <c r="A1452" t="s">
        <v>2884</v>
      </c>
      <c r="B1452" t="s">
        <v>2885</v>
      </c>
      <c r="C1452">
        <v>163</v>
      </c>
      <c r="D1452">
        <v>299</v>
      </c>
      <c r="E1452">
        <v>130</v>
      </c>
      <c r="F1452">
        <v>21</v>
      </c>
      <c r="G1452">
        <v>0.34374181621599997</v>
      </c>
      <c r="H1452">
        <v>-0.59250226187552402</v>
      </c>
      <c r="I1452">
        <v>-1.7741654826320301</v>
      </c>
      <c r="J1452">
        <v>405</v>
      </c>
      <c r="K1452">
        <v>544</v>
      </c>
      <c r="L1452">
        <v>357</v>
      </c>
      <c r="M1452">
        <v>63</v>
      </c>
      <c r="N1452">
        <v>0.20537197990523301</v>
      </c>
      <c r="O1452">
        <v>-0.64687558424686498</v>
      </c>
      <c r="P1452">
        <v>-1.8183401423529699</v>
      </c>
      <c r="Q1452">
        <v>0.45762711864406702</v>
      </c>
      <c r="R1452">
        <v>0.305084745762711</v>
      </c>
      <c r="S1452">
        <f t="shared" si="22"/>
        <v>1.9838342558499977E-3</v>
      </c>
    </row>
    <row r="1453" spans="1:19" x14ac:dyDescent="0.2">
      <c r="A1453" t="s">
        <v>2886</v>
      </c>
      <c r="B1453" t="s">
        <v>2887</v>
      </c>
      <c r="C1453">
        <v>71</v>
      </c>
      <c r="D1453">
        <v>75</v>
      </c>
      <c r="E1453">
        <v>64</v>
      </c>
      <c r="F1453">
        <v>4</v>
      </c>
      <c r="G1453">
        <v>0.104061146968153</v>
      </c>
      <c r="H1453">
        <v>-0.53933638451359101</v>
      </c>
      <c r="I1453">
        <v>-2.13339553035311</v>
      </c>
      <c r="J1453">
        <v>83</v>
      </c>
      <c r="K1453">
        <v>121</v>
      </c>
      <c r="L1453">
        <v>56</v>
      </c>
      <c r="M1453">
        <v>10</v>
      </c>
      <c r="N1453">
        <v>0.24093538136209799</v>
      </c>
      <c r="O1453">
        <v>-0.76297884251426296</v>
      </c>
      <c r="P1453">
        <v>-1.92930376096796</v>
      </c>
      <c r="Q1453">
        <v>0.69491525423728795</v>
      </c>
      <c r="R1453">
        <v>0.186440677966101</v>
      </c>
      <c r="S1453">
        <f t="shared" si="22"/>
        <v>-0.13129310764079596</v>
      </c>
    </row>
    <row r="1454" spans="1:19" x14ac:dyDescent="0.2">
      <c r="A1454" t="s">
        <v>2888</v>
      </c>
      <c r="B1454" t="s">
        <v>2889</v>
      </c>
      <c r="C1454">
        <v>90</v>
      </c>
      <c r="D1454">
        <v>113</v>
      </c>
      <c r="E1454">
        <v>65</v>
      </c>
      <c r="F1454">
        <v>7</v>
      </c>
      <c r="G1454">
        <v>0.179094166339623</v>
      </c>
      <c r="H1454">
        <v>-0.63558716257487202</v>
      </c>
      <c r="I1454">
        <v>-1.99334164238706</v>
      </c>
      <c r="J1454">
        <v>77</v>
      </c>
      <c r="K1454">
        <v>166</v>
      </c>
      <c r="L1454">
        <v>55</v>
      </c>
      <c r="M1454">
        <v>12</v>
      </c>
      <c r="N1454">
        <v>0.41084546628929403</v>
      </c>
      <c r="O1454">
        <v>-0.73821681282262797</v>
      </c>
      <c r="P1454">
        <v>-1.8175351477167501</v>
      </c>
      <c r="Q1454">
        <v>0.49152542372881303</v>
      </c>
      <c r="R1454">
        <v>0.27118644067796599</v>
      </c>
      <c r="S1454">
        <f t="shared" si="22"/>
        <v>-6.1007612117147975E-2</v>
      </c>
    </row>
    <row r="1455" spans="1:19" x14ac:dyDescent="0.2">
      <c r="A1455" t="s">
        <v>2890</v>
      </c>
      <c r="B1455" t="s">
        <v>2891</v>
      </c>
      <c r="C1455">
        <v>162</v>
      </c>
      <c r="D1455">
        <v>106</v>
      </c>
      <c r="E1455">
        <v>126</v>
      </c>
      <c r="F1455">
        <v>11</v>
      </c>
      <c r="G1455">
        <v>-0.103950916982332</v>
      </c>
      <c r="H1455">
        <v>-0.60340247920347101</v>
      </c>
      <c r="I1455">
        <v>-2.0523195023463998</v>
      </c>
      <c r="J1455">
        <v>163</v>
      </c>
      <c r="K1455">
        <v>275</v>
      </c>
      <c r="L1455">
        <v>101</v>
      </c>
      <c r="M1455">
        <v>32</v>
      </c>
      <c r="N1455">
        <v>0.304373192848026</v>
      </c>
      <c r="O1455">
        <v>-0.79995500776570505</v>
      </c>
      <c r="P1455">
        <v>-1.7172632946759401</v>
      </c>
      <c r="Q1455">
        <v>0.38983050847457601</v>
      </c>
      <c r="R1455">
        <v>0.23728813559322001</v>
      </c>
      <c r="S1455">
        <f t="shared" si="22"/>
        <v>-5.1194767047124952E-2</v>
      </c>
    </row>
    <row r="1456" spans="1:19" x14ac:dyDescent="0.2">
      <c r="A1456" t="s">
        <v>2892</v>
      </c>
      <c r="B1456" t="s">
        <v>2893</v>
      </c>
      <c r="C1456">
        <v>250</v>
      </c>
      <c r="D1456">
        <v>245</v>
      </c>
      <c r="E1456">
        <v>170</v>
      </c>
      <c r="F1456">
        <v>27</v>
      </c>
      <c r="G1456">
        <v>7.1484307988023202E-2</v>
      </c>
      <c r="H1456">
        <v>-0.661749097072167</v>
      </c>
      <c r="I1456">
        <v>-1.8507734174750401</v>
      </c>
      <c r="J1456">
        <v>576</v>
      </c>
      <c r="K1456">
        <v>750</v>
      </c>
      <c r="L1456">
        <v>266</v>
      </c>
      <c r="M1456">
        <v>60</v>
      </c>
      <c r="N1456">
        <v>0.19186688339020899</v>
      </c>
      <c r="O1456">
        <v>-0.92762962393653503</v>
      </c>
      <c r="P1456">
        <v>-1.99249690163146</v>
      </c>
      <c r="Q1456">
        <v>0.45762711864406702</v>
      </c>
      <c r="R1456">
        <v>0.27118644067796599</v>
      </c>
      <c r="S1456">
        <f t="shared" si="22"/>
        <v>-6.6692709978884754E-2</v>
      </c>
    </row>
    <row r="1457" spans="1:19" x14ac:dyDescent="0.2">
      <c r="A1457" t="s">
        <v>2894</v>
      </c>
      <c r="B1457" t="s">
        <v>2895</v>
      </c>
      <c r="C1457">
        <v>283</v>
      </c>
      <c r="D1457">
        <v>288</v>
      </c>
      <c r="E1457">
        <v>186</v>
      </c>
      <c r="F1457">
        <v>14</v>
      </c>
      <c r="G1457">
        <v>8.7864284530469003E-2</v>
      </c>
      <c r="H1457">
        <v>-0.676531501084777</v>
      </c>
      <c r="I1457">
        <v>-2.18985557280805</v>
      </c>
      <c r="J1457">
        <v>605</v>
      </c>
      <c r="K1457">
        <v>670</v>
      </c>
      <c r="L1457">
        <v>313</v>
      </c>
      <c r="M1457">
        <v>93</v>
      </c>
      <c r="N1457">
        <v>0.121547531470079</v>
      </c>
      <c r="O1457">
        <v>-0.87829981425041004</v>
      </c>
      <c r="P1457">
        <v>-1.82349809469042</v>
      </c>
      <c r="Q1457">
        <v>0.69491525423728795</v>
      </c>
      <c r="R1457">
        <v>0.169491525423728</v>
      </c>
      <c r="S1457">
        <f t="shared" si="22"/>
        <v>-0.11927396117456325</v>
      </c>
    </row>
    <row r="1458" spans="1:19" x14ac:dyDescent="0.2">
      <c r="A1458" t="s">
        <v>2896</v>
      </c>
      <c r="B1458" t="s">
        <v>2897</v>
      </c>
      <c r="C1458">
        <v>252</v>
      </c>
      <c r="D1458">
        <v>184</v>
      </c>
      <c r="E1458">
        <v>163</v>
      </c>
      <c r="F1458">
        <v>19</v>
      </c>
      <c r="G1458">
        <v>-5.63244854764791E-2</v>
      </c>
      <c r="H1458">
        <v>-0.68347094615598902</v>
      </c>
      <c r="I1458">
        <v>-2.0068441127907102</v>
      </c>
      <c r="J1458">
        <v>379</v>
      </c>
      <c r="K1458">
        <v>423</v>
      </c>
      <c r="L1458">
        <v>207</v>
      </c>
      <c r="M1458">
        <v>44</v>
      </c>
      <c r="N1458">
        <v>0.12492926082869101</v>
      </c>
      <c r="O1458">
        <v>-0.85475764165554502</v>
      </c>
      <c r="P1458">
        <v>-1.9454122020737701</v>
      </c>
      <c r="Q1458">
        <v>0.47457627118644002</v>
      </c>
      <c r="R1458">
        <v>0.23728813559322001</v>
      </c>
      <c r="S1458">
        <f t="shared" si="22"/>
        <v>-9.9106522456367516E-2</v>
      </c>
    </row>
    <row r="1459" spans="1:19" x14ac:dyDescent="0.2">
      <c r="A1459" t="s">
        <v>2898</v>
      </c>
      <c r="B1459" t="s">
        <v>2899</v>
      </c>
      <c r="C1459">
        <v>144</v>
      </c>
      <c r="D1459">
        <v>169</v>
      </c>
      <c r="E1459">
        <v>153</v>
      </c>
      <c r="F1459">
        <v>10</v>
      </c>
      <c r="G1459">
        <v>0.149782444813952</v>
      </c>
      <c r="H1459">
        <v>-0.46792907105605402</v>
      </c>
      <c r="I1459">
        <v>-2.0425596650572402</v>
      </c>
      <c r="J1459">
        <v>284</v>
      </c>
      <c r="K1459">
        <v>300</v>
      </c>
      <c r="L1459">
        <v>194</v>
      </c>
      <c r="M1459">
        <v>37</v>
      </c>
      <c r="N1459">
        <v>0.101031018094346</v>
      </c>
      <c r="O1459">
        <v>-0.75760538726120197</v>
      </c>
      <c r="P1459">
        <v>-1.8953422845719301</v>
      </c>
      <c r="Q1459">
        <v>0.49152542372881303</v>
      </c>
      <c r="R1459">
        <v>0.23728813559322001</v>
      </c>
      <c r="S1459">
        <f t="shared" si="22"/>
        <v>-9.6013410849420638E-2</v>
      </c>
    </row>
    <row r="1460" spans="1:19" x14ac:dyDescent="0.2">
      <c r="A1460" t="s">
        <v>2900</v>
      </c>
      <c r="B1460" t="s">
        <v>2901</v>
      </c>
      <c r="C1460">
        <v>22</v>
      </c>
      <c r="D1460">
        <v>15</v>
      </c>
      <c r="E1460">
        <v>25</v>
      </c>
      <c r="F1460">
        <v>0</v>
      </c>
      <c r="G1460">
        <v>-8.6073189470996403E-2</v>
      </c>
      <c r="H1460">
        <v>-0.43874068192857202</v>
      </c>
      <c r="I1460" t="e">
        <f>-inf</f>
        <v>#NAME?</v>
      </c>
      <c r="J1460">
        <v>47</v>
      </c>
      <c r="K1460">
        <v>31</v>
      </c>
      <c r="L1460">
        <v>35</v>
      </c>
      <c r="M1460">
        <v>9</v>
      </c>
      <c r="N1460">
        <v>-0.103508060679722</v>
      </c>
      <c r="O1460">
        <v>-0.72011859072983198</v>
      </c>
      <c r="P1460">
        <v>-1.7280810170882801</v>
      </c>
      <c r="Q1460">
        <v>0.47457627118644002</v>
      </c>
      <c r="R1460">
        <v>0.305084745762711</v>
      </c>
      <c r="S1460" t="e">
        <f t="shared" si="22"/>
        <v>#NAME?</v>
      </c>
    </row>
    <row r="1461" spans="1:19" x14ac:dyDescent="0.2">
      <c r="A1461" t="s">
        <v>2902</v>
      </c>
      <c r="B1461" t="s">
        <v>2903</v>
      </c>
      <c r="C1461">
        <v>280</v>
      </c>
      <c r="D1461">
        <v>212</v>
      </c>
      <c r="E1461">
        <v>94</v>
      </c>
      <c r="F1461">
        <v>25</v>
      </c>
      <c r="G1461">
        <v>-4.0563938117939298E-2</v>
      </c>
      <c r="H1461">
        <v>-0.96828818752092405</v>
      </c>
      <c r="I1461">
        <v>-1.9334151956321799</v>
      </c>
      <c r="J1461">
        <v>312</v>
      </c>
      <c r="K1461">
        <v>472</v>
      </c>
      <c r="L1461">
        <v>236</v>
      </c>
      <c r="M1461">
        <v>52</v>
      </c>
      <c r="N1461">
        <v>0.257015508037366</v>
      </c>
      <c r="O1461">
        <v>-0.71333136819272602</v>
      </c>
      <c r="P1461">
        <v>-1.7883769189755301</v>
      </c>
      <c r="Q1461">
        <v>0.45762711864406702</v>
      </c>
      <c r="R1461">
        <v>0.23728813559322001</v>
      </c>
      <c r="S1461">
        <f t="shared" si="22"/>
        <v>-3.5926469214258495E-2</v>
      </c>
    </row>
    <row r="1462" spans="1:19" x14ac:dyDescent="0.2">
      <c r="A1462" t="s">
        <v>2904</v>
      </c>
      <c r="B1462" t="s">
        <v>2905</v>
      </c>
      <c r="C1462">
        <v>147</v>
      </c>
      <c r="D1462">
        <v>115</v>
      </c>
      <c r="E1462">
        <v>146</v>
      </c>
      <c r="F1462">
        <v>12</v>
      </c>
      <c r="G1462">
        <v>-2.6361262099035901E-2</v>
      </c>
      <c r="H1462">
        <v>-0.49722248874214198</v>
      </c>
      <c r="I1462">
        <v>-1.97233326166255</v>
      </c>
      <c r="J1462">
        <v>350</v>
      </c>
      <c r="K1462">
        <v>259</v>
      </c>
      <c r="L1462">
        <v>205</v>
      </c>
      <c r="M1462">
        <v>34</v>
      </c>
      <c r="N1462">
        <v>-5.3540176847302001E-2</v>
      </c>
      <c r="O1462">
        <v>-0.82440296043891104</v>
      </c>
      <c r="P1462">
        <v>-2.0228147958999099</v>
      </c>
      <c r="Q1462">
        <v>0.42372881355932202</v>
      </c>
      <c r="R1462">
        <v>0.22033898305084701</v>
      </c>
      <c r="S1462">
        <f t="shared" si="22"/>
        <v>-0.10985809404059982</v>
      </c>
    </row>
    <row r="1463" spans="1:19" x14ac:dyDescent="0.2">
      <c r="A1463" t="s">
        <v>2906</v>
      </c>
      <c r="B1463" t="s">
        <v>2907</v>
      </c>
      <c r="C1463">
        <v>276</v>
      </c>
      <c r="D1463">
        <v>252</v>
      </c>
      <c r="E1463">
        <v>191</v>
      </c>
      <c r="F1463">
        <v>19</v>
      </c>
      <c r="G1463">
        <v>4.0749691011854799E-2</v>
      </c>
      <c r="H1463">
        <v>-0.65413372459589303</v>
      </c>
      <c r="I1463">
        <v>-2.0463526540743802</v>
      </c>
      <c r="J1463">
        <v>477</v>
      </c>
      <c r="K1463">
        <v>618</v>
      </c>
      <c r="L1463">
        <v>317</v>
      </c>
      <c r="M1463">
        <v>47</v>
      </c>
      <c r="N1463">
        <v>0.18969819947042299</v>
      </c>
      <c r="O1463">
        <v>-0.76954789396675205</v>
      </c>
      <c r="P1463">
        <v>-2.0166461896962802</v>
      </c>
      <c r="Q1463">
        <v>0.59322033898305004</v>
      </c>
      <c r="R1463">
        <v>0.20338983050847401</v>
      </c>
      <c r="S1463">
        <f t="shared" si="22"/>
        <v>-0.12955405781729268</v>
      </c>
    </row>
    <row r="1464" spans="1:19" x14ac:dyDescent="0.2">
      <c r="A1464" t="s">
        <v>2908</v>
      </c>
      <c r="B1464" t="s">
        <v>2909</v>
      </c>
      <c r="C1464">
        <v>105</v>
      </c>
      <c r="D1464">
        <v>121</v>
      </c>
      <c r="E1464">
        <v>94</v>
      </c>
      <c r="F1464">
        <v>25</v>
      </c>
      <c r="G1464">
        <v>0.14185430354204001</v>
      </c>
      <c r="H1464">
        <v>-0.542319455248643</v>
      </c>
      <c r="I1464">
        <v>-1.5074464633598901</v>
      </c>
      <c r="J1464">
        <v>324</v>
      </c>
      <c r="K1464">
        <v>304</v>
      </c>
      <c r="L1464">
        <v>313</v>
      </c>
      <c r="M1464">
        <v>30</v>
      </c>
      <c r="N1464">
        <v>4.9556676823863298E-2</v>
      </c>
      <c r="O1464">
        <v>-0.60708944980455404</v>
      </c>
      <c r="P1464">
        <v>-2.0436494240788399</v>
      </c>
      <c r="Q1464">
        <v>0.42372881355932202</v>
      </c>
      <c r="R1464">
        <v>0.20338983050847401</v>
      </c>
      <c r="S1464">
        <f t="shared" si="22"/>
        <v>1.8634625625218566E-2</v>
      </c>
    </row>
    <row r="1465" spans="1:19" x14ac:dyDescent="0.2">
      <c r="A1465" t="s">
        <v>2910</v>
      </c>
      <c r="B1465" t="s">
        <v>2911</v>
      </c>
      <c r="C1465">
        <v>241</v>
      </c>
      <c r="D1465">
        <v>206</v>
      </c>
      <c r="E1465">
        <v>135</v>
      </c>
      <c r="F1465">
        <v>15</v>
      </c>
      <c r="G1465">
        <v>1.21084100898134E-2</v>
      </c>
      <c r="H1465">
        <v>-0.74594128385826497</v>
      </c>
      <c r="I1465">
        <v>-2.0901229564811801</v>
      </c>
      <c r="J1465">
        <v>226</v>
      </c>
      <c r="K1465">
        <v>403</v>
      </c>
      <c r="L1465">
        <v>181</v>
      </c>
      <c r="M1465">
        <v>25</v>
      </c>
      <c r="N1465">
        <v>0.32842471041542998</v>
      </c>
      <c r="O1465">
        <v>-0.68851864142260599</v>
      </c>
      <c r="P1465">
        <v>-1.9663940990672499</v>
      </c>
      <c r="Q1465">
        <v>0.40677966101694901</v>
      </c>
      <c r="R1465">
        <v>0.25423728813559299</v>
      </c>
      <c r="S1465">
        <f t="shared" si="22"/>
        <v>-0.12873507422320496</v>
      </c>
    </row>
    <row r="1466" spans="1:19" x14ac:dyDescent="0.2">
      <c r="A1466" t="s">
        <v>2912</v>
      </c>
      <c r="B1466" t="s">
        <v>2913</v>
      </c>
      <c r="C1466">
        <v>142</v>
      </c>
      <c r="D1466">
        <v>109</v>
      </c>
      <c r="E1466">
        <v>88</v>
      </c>
      <c r="F1466">
        <v>8</v>
      </c>
      <c r="G1466">
        <v>-3.4603614146904403E-2</v>
      </c>
      <c r="H1466">
        <v>-0.70206368201129099</v>
      </c>
      <c r="I1466">
        <v>-2.13339553035311</v>
      </c>
      <c r="J1466">
        <v>237</v>
      </c>
      <c r="K1466">
        <v>285</v>
      </c>
      <c r="L1466">
        <v>152</v>
      </c>
      <c r="M1466">
        <v>28</v>
      </c>
      <c r="N1466">
        <v>0.15732461742012799</v>
      </c>
      <c r="O1466">
        <v>-0.78499353520972104</v>
      </c>
      <c r="P1466">
        <v>-1.9378159832597699</v>
      </c>
      <c r="Q1466">
        <v>0.47457627118644002</v>
      </c>
      <c r="R1466">
        <v>0.186440677966101</v>
      </c>
      <c r="S1466">
        <f t="shared" si="22"/>
        <v>-0.1335699879671137</v>
      </c>
    </row>
    <row r="1467" spans="1:19" x14ac:dyDescent="0.2">
      <c r="A1467" t="s">
        <v>2914</v>
      </c>
      <c r="B1467" t="s">
        <v>2915</v>
      </c>
      <c r="C1467">
        <v>117</v>
      </c>
      <c r="D1467">
        <v>179</v>
      </c>
      <c r="E1467">
        <v>98</v>
      </c>
      <c r="F1467">
        <v>24</v>
      </c>
      <c r="G1467">
        <v>0.26492540152925897</v>
      </c>
      <c r="H1467">
        <v>-0.57121779583207</v>
      </c>
      <c r="I1467">
        <v>-1.57217179299655</v>
      </c>
      <c r="J1467">
        <v>345</v>
      </c>
      <c r="K1467">
        <v>462</v>
      </c>
      <c r="L1467">
        <v>190</v>
      </c>
      <c r="M1467">
        <v>62</v>
      </c>
      <c r="N1467">
        <v>0.20405098390457299</v>
      </c>
      <c r="O1467">
        <v>-0.85115427126483501</v>
      </c>
      <c r="P1467">
        <v>-1.7556530741669101</v>
      </c>
      <c r="Q1467">
        <v>0.59322033898305004</v>
      </c>
      <c r="R1467">
        <v>0.22033898305084701</v>
      </c>
      <c r="S1467">
        <f t="shared" si="22"/>
        <v>7.7003230223780667E-2</v>
      </c>
    </row>
    <row r="1468" spans="1:19" x14ac:dyDescent="0.2">
      <c r="A1468" t="s">
        <v>2916</v>
      </c>
      <c r="B1468" t="s">
        <v>2917</v>
      </c>
      <c r="C1468">
        <v>20</v>
      </c>
      <c r="D1468">
        <v>47</v>
      </c>
      <c r="E1468">
        <v>15</v>
      </c>
      <c r="F1468">
        <v>6</v>
      </c>
      <c r="G1468">
        <v>0.45132609456726402</v>
      </c>
      <c r="H1468">
        <v>-0.61919674638670297</v>
      </c>
      <c r="I1468">
        <v>-1.40707591824233</v>
      </c>
      <c r="J1468">
        <v>76</v>
      </c>
      <c r="K1468">
        <v>33</v>
      </c>
      <c r="L1468">
        <v>13</v>
      </c>
      <c r="M1468">
        <v>2</v>
      </c>
      <c r="N1468">
        <v>-0.28507154898118198</v>
      </c>
      <c r="O1468">
        <v>-1.3589590171183401</v>
      </c>
      <c r="P1468">
        <v>-2.5900092652087001</v>
      </c>
      <c r="Q1468">
        <v>0.49152542372881303</v>
      </c>
      <c r="R1468">
        <v>0.25423728813559299</v>
      </c>
      <c r="S1468">
        <f t="shared" si="22"/>
        <v>-9.8562500843938861E-2</v>
      </c>
    </row>
    <row r="1469" spans="1:19" x14ac:dyDescent="0.2">
      <c r="A1469" t="s">
        <v>2918</v>
      </c>
      <c r="B1469" t="s">
        <v>2919</v>
      </c>
      <c r="C1469">
        <v>146</v>
      </c>
      <c r="D1469">
        <v>136</v>
      </c>
      <c r="E1469">
        <v>168</v>
      </c>
      <c r="F1469">
        <v>8</v>
      </c>
      <c r="G1469">
        <v>4.9444284881308899E-2</v>
      </c>
      <c r="H1469">
        <v>-0.43330158383697698</v>
      </c>
      <c r="I1469">
        <v>-2.14546004175449</v>
      </c>
      <c r="J1469">
        <v>275</v>
      </c>
      <c r="K1469">
        <v>303</v>
      </c>
      <c r="L1469">
        <v>159</v>
      </c>
      <c r="M1469">
        <v>21</v>
      </c>
      <c r="N1469">
        <v>0.119338038093764</v>
      </c>
      <c r="O1469">
        <v>-0.830024346654201</v>
      </c>
      <c r="P1469">
        <v>-2.1273390676882298</v>
      </c>
      <c r="Q1469">
        <v>0.45762711864406702</v>
      </c>
      <c r="R1469">
        <v>0.152542372881355</v>
      </c>
      <c r="S1469">
        <f t="shared" si="22"/>
        <v>-0.18774352018704676</v>
      </c>
    </row>
    <row r="1470" spans="1:19" x14ac:dyDescent="0.2">
      <c r="A1470" t="s">
        <v>2920</v>
      </c>
      <c r="B1470" t="s">
        <v>2921</v>
      </c>
      <c r="C1470">
        <v>143</v>
      </c>
      <c r="D1470">
        <v>75</v>
      </c>
      <c r="E1470">
        <v>54</v>
      </c>
      <c r="F1470">
        <v>21</v>
      </c>
      <c r="G1470">
        <v>-0.20001654177783301</v>
      </c>
      <c r="H1470">
        <v>-0.91720028742049597</v>
      </c>
      <c r="I1470">
        <v>-1.7173139156931401</v>
      </c>
      <c r="J1470">
        <v>141</v>
      </c>
      <c r="K1470">
        <v>220</v>
      </c>
      <c r="L1470">
        <v>97</v>
      </c>
      <c r="M1470">
        <v>21</v>
      </c>
      <c r="N1470">
        <v>0.27043167158854797</v>
      </c>
      <c r="O1470">
        <v>-0.75453615553352504</v>
      </c>
      <c r="P1470">
        <v>-1.8372254865133499</v>
      </c>
      <c r="Q1470">
        <v>0.45762711864406702</v>
      </c>
      <c r="R1470">
        <v>0.23728813559322001</v>
      </c>
      <c r="S1470">
        <f t="shared" si="22"/>
        <v>1.3327362365125991E-2</v>
      </c>
    </row>
    <row r="1471" spans="1:19" x14ac:dyDescent="0.2">
      <c r="A1471" t="s">
        <v>2922</v>
      </c>
      <c r="B1471" t="s">
        <v>2923</v>
      </c>
      <c r="C1471">
        <v>134</v>
      </c>
      <c r="D1471">
        <v>89</v>
      </c>
      <c r="E1471">
        <v>91</v>
      </c>
      <c r="F1471">
        <v>17</v>
      </c>
      <c r="G1471">
        <v>-9.7456559424366304E-2</v>
      </c>
      <c r="H1471">
        <v>-0.66232141582211701</v>
      </c>
      <c r="I1471">
        <v>-1.78085304994853</v>
      </c>
      <c r="J1471">
        <v>219</v>
      </c>
      <c r="K1471">
        <v>237</v>
      </c>
      <c r="L1471">
        <v>151</v>
      </c>
      <c r="M1471">
        <v>29</v>
      </c>
      <c r="N1471">
        <v>0.111532334591707</v>
      </c>
      <c r="O1471">
        <v>-0.75355594469133902</v>
      </c>
      <c r="P1471">
        <v>-1.88827178553305</v>
      </c>
      <c r="Q1471">
        <v>0.47457627118644002</v>
      </c>
      <c r="R1471">
        <v>0.186440677966101</v>
      </c>
      <c r="S1471">
        <f t="shared" si="22"/>
        <v>-1.8650320721402519E-2</v>
      </c>
    </row>
    <row r="1472" spans="1:19" x14ac:dyDescent="0.2">
      <c r="A1472" t="s">
        <v>2924</v>
      </c>
      <c r="B1472" t="s">
        <v>2925</v>
      </c>
      <c r="C1472">
        <v>259</v>
      </c>
      <c r="D1472">
        <v>193</v>
      </c>
      <c r="E1472">
        <v>235</v>
      </c>
      <c r="F1472">
        <v>40</v>
      </c>
      <c r="G1472">
        <v>-4.74842227779496E-2</v>
      </c>
      <c r="H1472">
        <v>-0.53648991158791903</v>
      </c>
      <c r="I1472">
        <v>-1.69543694571528</v>
      </c>
      <c r="J1472">
        <v>357</v>
      </c>
      <c r="K1472">
        <v>423</v>
      </c>
      <c r="L1472">
        <v>285</v>
      </c>
      <c r="M1472">
        <v>56</v>
      </c>
      <c r="N1472">
        <v>0.15090025468457</v>
      </c>
      <c r="O1472">
        <v>-0.68991213324807299</v>
      </c>
      <c r="P1472">
        <v>-1.8147058576978801</v>
      </c>
      <c r="Q1472">
        <v>0.47457627118644002</v>
      </c>
      <c r="R1472">
        <v>0.20338983050847401</v>
      </c>
      <c r="S1472">
        <f t="shared" si="22"/>
        <v>2.5659950274546033E-2</v>
      </c>
    </row>
    <row r="1473" spans="1:19" x14ac:dyDescent="0.2">
      <c r="A1473" t="s">
        <v>2926</v>
      </c>
      <c r="B1473" t="s">
        <v>2927</v>
      </c>
      <c r="C1473">
        <v>77</v>
      </c>
      <c r="D1473">
        <v>77</v>
      </c>
      <c r="E1473">
        <v>64</v>
      </c>
      <c r="F1473">
        <v>12</v>
      </c>
      <c r="G1473">
        <v>8.0258232295528406E-2</v>
      </c>
      <c r="H1473">
        <v>-0.57456876096699805</v>
      </c>
      <c r="I1473">
        <v>-1.69150665208685</v>
      </c>
      <c r="J1473">
        <v>97</v>
      </c>
      <c r="K1473">
        <v>125</v>
      </c>
      <c r="L1473">
        <v>106</v>
      </c>
      <c r="M1473">
        <v>14</v>
      </c>
      <c r="N1473">
        <v>0.18736638216353299</v>
      </c>
      <c r="O1473">
        <v>-0.55355464614586503</v>
      </c>
      <c r="P1473">
        <v>-1.8508693671798899</v>
      </c>
      <c r="Q1473">
        <v>0.42372881355932202</v>
      </c>
      <c r="R1473">
        <v>0.20338983050847401</v>
      </c>
      <c r="S1473">
        <f t="shared" si="22"/>
        <v>1.7120234095364048E-2</v>
      </c>
    </row>
    <row r="1474" spans="1:19" x14ac:dyDescent="0.2">
      <c r="A1474" t="s">
        <v>2928</v>
      </c>
      <c r="B1474" t="s">
        <v>2929</v>
      </c>
      <c r="C1474">
        <v>107</v>
      </c>
      <c r="D1474">
        <v>136</v>
      </c>
      <c r="E1474">
        <v>115</v>
      </c>
      <c r="F1474">
        <v>19</v>
      </c>
      <c r="G1474">
        <v>0.18441336298053601</v>
      </c>
      <c r="H1474">
        <v>-0.46294394711000098</v>
      </c>
      <c r="I1474">
        <v>-1.6348273496943699</v>
      </c>
      <c r="J1474">
        <v>218</v>
      </c>
      <c r="K1474">
        <v>361</v>
      </c>
      <c r="L1474">
        <v>134</v>
      </c>
      <c r="M1474">
        <v>25</v>
      </c>
      <c r="N1474">
        <v>0.29627881172277398</v>
      </c>
      <c r="O1474">
        <v>-0.80344047238418703</v>
      </c>
      <c r="P1474">
        <v>-1.95074215352446</v>
      </c>
      <c r="Q1474">
        <v>0.54237288135593198</v>
      </c>
      <c r="R1474">
        <v>0.20338983050847401</v>
      </c>
      <c r="S1474">
        <f t="shared" si="22"/>
        <v>6.7512669645679313E-3</v>
      </c>
    </row>
    <row r="1475" spans="1:19" x14ac:dyDescent="0.2">
      <c r="A1475" t="s">
        <v>2930</v>
      </c>
      <c r="B1475" t="s">
        <v>2931</v>
      </c>
      <c r="C1475">
        <v>36</v>
      </c>
      <c r="D1475">
        <v>35</v>
      </c>
      <c r="E1475">
        <v>44</v>
      </c>
      <c r="F1475">
        <v>6</v>
      </c>
      <c r="G1475">
        <v>6.8023775878516796E-2</v>
      </c>
      <c r="H1475">
        <v>-0.40710783405950302</v>
      </c>
      <c r="I1475">
        <v>-1.66234842334564</v>
      </c>
      <c r="J1475">
        <v>91</v>
      </c>
      <c r="K1475">
        <v>77</v>
      </c>
      <c r="L1475">
        <v>49</v>
      </c>
      <c r="M1475">
        <v>1</v>
      </c>
      <c r="N1475">
        <v>4.6774362731101101E-3</v>
      </c>
      <c r="O1475">
        <v>-0.86093408943697003</v>
      </c>
      <c r="P1475">
        <v>-2.9692670609129799</v>
      </c>
      <c r="Q1475">
        <v>0.49152542372881303</v>
      </c>
      <c r="R1475">
        <v>0.22033898305084701</v>
      </c>
      <c r="S1475">
        <f t="shared" ref="S1475:S1538" si="23">((I1475+1.7338029)/1.7338029+(P1475+1.8692731)/1.8692731)/2</f>
        <v>-0.27362411862198105</v>
      </c>
    </row>
    <row r="1476" spans="1:19" x14ac:dyDescent="0.2">
      <c r="A1476" t="s">
        <v>2932</v>
      </c>
      <c r="B1476" t="s">
        <v>2933</v>
      </c>
      <c r="C1476">
        <v>173</v>
      </c>
      <c r="D1476">
        <v>200</v>
      </c>
      <c r="E1476">
        <v>114</v>
      </c>
      <c r="F1476">
        <v>22</v>
      </c>
      <c r="G1476">
        <v>0.143242124830714</v>
      </c>
      <c r="H1476">
        <v>-0.67539926157072605</v>
      </c>
      <c r="I1476">
        <v>-1.7798205952685799</v>
      </c>
      <c r="J1476">
        <v>324</v>
      </c>
      <c r="K1476">
        <v>410</v>
      </c>
      <c r="L1476">
        <v>256</v>
      </c>
      <c r="M1476">
        <v>59</v>
      </c>
      <c r="N1476">
        <v>0.17946694993484499</v>
      </c>
      <c r="O1476">
        <v>-0.69439382203915201</v>
      </c>
      <c r="P1476">
        <v>-1.74991866715636</v>
      </c>
      <c r="Q1476">
        <v>0.57627118644067798</v>
      </c>
      <c r="R1476">
        <v>0.20338983050847401</v>
      </c>
      <c r="S1476">
        <f t="shared" si="23"/>
        <v>1.8654619795719671E-2</v>
      </c>
    </row>
    <row r="1477" spans="1:19" x14ac:dyDescent="0.2">
      <c r="A1477" t="s">
        <v>2934</v>
      </c>
      <c r="B1477" t="s">
        <v>2935</v>
      </c>
      <c r="C1477">
        <v>29</v>
      </c>
      <c r="D1477">
        <v>19</v>
      </c>
      <c r="E1477">
        <v>4</v>
      </c>
      <c r="F1477">
        <v>3</v>
      </c>
      <c r="G1477">
        <v>-0.10338616465059799</v>
      </c>
      <c r="H1477">
        <v>-1.35459601634939</v>
      </c>
      <c r="I1477">
        <v>-1.8694739161412901</v>
      </c>
      <c r="J1477">
        <v>62</v>
      </c>
      <c r="K1477">
        <v>52</v>
      </c>
      <c r="L1477">
        <v>55</v>
      </c>
      <c r="M1477">
        <v>5</v>
      </c>
      <c r="N1477">
        <v>8.3975755826704598E-4</v>
      </c>
      <c r="O1477">
        <v>-0.64411777714840002</v>
      </c>
      <c r="P1477">
        <v>-2.1036473537541198</v>
      </c>
      <c r="Q1477">
        <v>0.42372881355932202</v>
      </c>
      <c r="R1477">
        <v>0.169491525423728</v>
      </c>
      <c r="S1477">
        <f t="shared" si="23"/>
        <v>-0.10181655276342702</v>
      </c>
    </row>
    <row r="1478" spans="1:19" x14ac:dyDescent="0.2">
      <c r="A1478" t="s">
        <v>2936</v>
      </c>
      <c r="B1478" t="s">
        <v>2937</v>
      </c>
      <c r="C1478">
        <v>311</v>
      </c>
      <c r="D1478">
        <v>390</v>
      </c>
      <c r="E1478">
        <v>198</v>
      </c>
      <c r="F1478">
        <v>23</v>
      </c>
      <c r="G1478">
        <v>0.17856245029519</v>
      </c>
      <c r="H1478">
        <v>-0.69035320854370996</v>
      </c>
      <c r="I1478">
        <v>-2.0152297259712402</v>
      </c>
      <c r="J1478">
        <v>359</v>
      </c>
      <c r="K1478">
        <v>556</v>
      </c>
      <c r="L1478">
        <v>266</v>
      </c>
      <c r="M1478">
        <v>65</v>
      </c>
      <c r="N1478">
        <v>0.26720844642545999</v>
      </c>
      <c r="O1478">
        <v>-0.72230158909164199</v>
      </c>
      <c r="P1478">
        <v>-1.7524067605273499</v>
      </c>
      <c r="Q1478">
        <v>0.61016949152542299</v>
      </c>
      <c r="R1478">
        <v>0.22033898305084701</v>
      </c>
      <c r="S1478">
        <f t="shared" si="23"/>
        <v>-4.9898993377828896E-2</v>
      </c>
    </row>
    <row r="1479" spans="1:19" x14ac:dyDescent="0.2">
      <c r="A1479" t="s">
        <v>2938</v>
      </c>
      <c r="B1479" t="s">
        <v>2939</v>
      </c>
      <c r="C1479">
        <v>86</v>
      </c>
      <c r="D1479">
        <v>97</v>
      </c>
      <c r="E1479">
        <v>26</v>
      </c>
      <c r="F1479">
        <v>7</v>
      </c>
      <c r="G1479">
        <v>0.13253151531820501</v>
      </c>
      <c r="H1479">
        <v>-1.0137831130511501</v>
      </c>
      <c r="I1479">
        <v>-1.9735975841913</v>
      </c>
      <c r="J1479">
        <v>105</v>
      </c>
      <c r="K1479">
        <v>159</v>
      </c>
      <c r="L1479">
        <v>84</v>
      </c>
      <c r="M1479">
        <v>13</v>
      </c>
      <c r="N1479">
        <v>0.25743592867223503</v>
      </c>
      <c r="O1479">
        <v>-0.68899879015244603</v>
      </c>
      <c r="P1479">
        <v>-1.91747161535499</v>
      </c>
      <c r="Q1479">
        <v>0.59322033898305004</v>
      </c>
      <c r="R1479">
        <v>0.23728813559322001</v>
      </c>
      <c r="S1479">
        <f t="shared" si="23"/>
        <v>-8.2045124782013298E-2</v>
      </c>
    </row>
    <row r="1480" spans="1:19" x14ac:dyDescent="0.2">
      <c r="A1480" t="s">
        <v>2940</v>
      </c>
      <c r="B1480" t="s">
        <v>2941</v>
      </c>
      <c r="C1480">
        <v>138</v>
      </c>
      <c r="D1480">
        <v>176</v>
      </c>
      <c r="E1480">
        <v>72</v>
      </c>
      <c r="F1480">
        <v>14</v>
      </c>
      <c r="G1480">
        <v>0.18589181370844099</v>
      </c>
      <c r="H1480">
        <v>-0.77680459974837102</v>
      </c>
      <c r="I1480">
        <v>-1.87794822368499</v>
      </c>
      <c r="J1480">
        <v>245</v>
      </c>
      <c r="K1480">
        <v>333</v>
      </c>
      <c r="L1480">
        <v>139</v>
      </c>
      <c r="M1480">
        <v>25</v>
      </c>
      <c r="N1480">
        <v>0.21050625256350899</v>
      </c>
      <c r="O1480">
        <v>-0.83824006125482697</v>
      </c>
      <c r="P1480">
        <v>-2.0014517442843802</v>
      </c>
      <c r="Q1480">
        <v>0.52542372881355903</v>
      </c>
      <c r="R1480">
        <v>0.23728813559322001</v>
      </c>
      <c r="S1480">
        <f t="shared" si="23"/>
        <v>-7.6924747414307937E-2</v>
      </c>
    </row>
    <row r="1481" spans="1:19" x14ac:dyDescent="0.2">
      <c r="A1481" t="s">
        <v>2942</v>
      </c>
      <c r="B1481" t="s">
        <v>2943</v>
      </c>
      <c r="C1481">
        <v>93</v>
      </c>
      <c r="D1481">
        <v>107</v>
      </c>
      <c r="E1481">
        <v>47</v>
      </c>
      <c r="F1481">
        <v>3</v>
      </c>
      <c r="G1481">
        <v>0.14115906142680301</v>
      </c>
      <c r="H1481">
        <v>-0.790643100396621</v>
      </c>
      <c r="I1481">
        <v>-2.3755588667962702</v>
      </c>
      <c r="J1481">
        <v>193</v>
      </c>
      <c r="K1481">
        <v>287</v>
      </c>
      <c r="L1481">
        <v>105</v>
      </c>
      <c r="M1481">
        <v>15</v>
      </c>
      <c r="N1481">
        <v>0.24955269114793999</v>
      </c>
      <c r="O1481">
        <v>-0.85645678708222595</v>
      </c>
      <c r="P1481">
        <v>-2.1196917185439799</v>
      </c>
      <c r="Q1481">
        <v>0.57627118644067798</v>
      </c>
      <c r="R1481">
        <v>0.305084745762711</v>
      </c>
      <c r="S1481">
        <f t="shared" si="23"/>
        <v>-0.25205466407951277</v>
      </c>
    </row>
    <row r="1482" spans="1:19" x14ac:dyDescent="0.2">
      <c r="A1482" t="s">
        <v>2944</v>
      </c>
      <c r="B1482" t="e">
        <f>---MEAIANHAFDAKADDPDELSFAKGQALKVTAKQDNWY-AEEAAGPCGLAPSNYPQLS-H</f>
        <v>#NAME?</v>
      </c>
      <c r="C1482">
        <v>418</v>
      </c>
      <c r="D1482">
        <v>514</v>
      </c>
      <c r="E1482">
        <v>271</v>
      </c>
      <c r="F1482">
        <v>30</v>
      </c>
      <c r="G1482">
        <v>0.170045069515769</v>
      </c>
      <c r="H1482">
        <v>-0.68246500067903204</v>
      </c>
      <c r="I1482">
        <v>-2.0282522000173699</v>
      </c>
      <c r="J1482">
        <v>595</v>
      </c>
      <c r="K1482">
        <v>737</v>
      </c>
      <c r="L1482">
        <v>347</v>
      </c>
      <c r="M1482">
        <v>75</v>
      </c>
      <c r="N1482">
        <v>0.17017862555222299</v>
      </c>
      <c r="O1482">
        <v>-0.826276268082066</v>
      </c>
      <c r="P1482">
        <v>-1.9096813709287399</v>
      </c>
      <c r="Q1482">
        <v>0.59322033898305004</v>
      </c>
      <c r="R1482">
        <v>0.322033898305084</v>
      </c>
      <c r="S1482">
        <f t="shared" si="23"/>
        <v>-9.5722846452006807E-2</v>
      </c>
    </row>
    <row r="1483" spans="1:19" x14ac:dyDescent="0.2">
      <c r="A1483" t="s">
        <v>2945</v>
      </c>
      <c r="B1483" t="s">
        <v>2946</v>
      </c>
      <c r="C1483">
        <v>196</v>
      </c>
      <c r="D1483">
        <v>267</v>
      </c>
      <c r="E1483">
        <v>171</v>
      </c>
      <c r="F1483">
        <v>11</v>
      </c>
      <c r="G1483">
        <v>0.21451342230362699</v>
      </c>
      <c r="H1483">
        <v>-0.55351797074272502</v>
      </c>
      <c r="I1483">
        <v>-2.1350605591602498</v>
      </c>
      <c r="J1483">
        <v>395</v>
      </c>
      <c r="K1483">
        <v>590</v>
      </c>
      <c r="L1483">
        <v>343</v>
      </c>
      <c r="M1483">
        <v>52</v>
      </c>
      <c r="N1483">
        <v>0.25148301943740498</v>
      </c>
      <c r="O1483">
        <v>-0.65339175272808003</v>
      </c>
      <c r="P1483">
        <v>-1.89081942058355</v>
      </c>
      <c r="Q1483">
        <v>0.45762711864406702</v>
      </c>
      <c r="R1483">
        <v>0.27118644067796599</v>
      </c>
      <c r="S1483">
        <f t="shared" si="23"/>
        <v>-0.12147934232699689</v>
      </c>
    </row>
    <row r="1484" spans="1:19" x14ac:dyDescent="0.2">
      <c r="A1484" t="s">
        <v>2947</v>
      </c>
      <c r="B1484" t="e">
        <f>---MEADAEHPFDATEDDPDELSFSKGQVLKVGAKDDNWY-AEVADGKEGLAPSNYAQLSQH</f>
        <v>#NAME?</v>
      </c>
      <c r="C1484">
        <v>83</v>
      </c>
      <c r="D1484">
        <v>68</v>
      </c>
      <c r="E1484">
        <v>38</v>
      </c>
      <c r="F1484">
        <v>5</v>
      </c>
      <c r="G1484">
        <v>-6.3109473743091201E-3</v>
      </c>
      <c r="H1484">
        <v>-0.83355250553766702</v>
      </c>
      <c r="I1484">
        <v>-2.1043052610020498</v>
      </c>
      <c r="J1484">
        <v>233</v>
      </c>
      <c r="K1484">
        <v>239</v>
      </c>
      <c r="L1484">
        <v>154</v>
      </c>
      <c r="M1484">
        <v>22</v>
      </c>
      <c r="N1484">
        <v>8.82700833438404E-2</v>
      </c>
      <c r="O1484">
        <v>-0.77192397733394602</v>
      </c>
      <c r="P1484">
        <v>-2.0351589087957001</v>
      </c>
      <c r="Q1484">
        <v>0.644067796610169</v>
      </c>
      <c r="R1484">
        <v>0.338983050847457</v>
      </c>
      <c r="S1484">
        <f t="shared" si="23"/>
        <v>-0.15121847822882001</v>
      </c>
    </row>
    <row r="1485" spans="1:19" x14ac:dyDescent="0.2">
      <c r="A1485" t="s">
        <v>2948</v>
      </c>
      <c r="B1485" t="s">
        <v>2949</v>
      </c>
      <c r="C1485">
        <v>124</v>
      </c>
      <c r="D1485">
        <v>116</v>
      </c>
      <c r="E1485">
        <v>143</v>
      </c>
      <c r="F1485">
        <v>12</v>
      </c>
      <c r="G1485">
        <v>5.1294536360211702E-2</v>
      </c>
      <c r="H1485">
        <v>-0.43234365747557602</v>
      </c>
      <c r="I1485">
        <v>-1.8984376120766</v>
      </c>
      <c r="J1485">
        <v>311</v>
      </c>
      <c r="K1485">
        <v>437</v>
      </c>
      <c r="L1485">
        <v>152</v>
      </c>
      <c r="M1485">
        <v>36</v>
      </c>
      <c r="N1485">
        <v>0.22494915136530599</v>
      </c>
      <c r="O1485">
        <v>-0.903005578226455</v>
      </c>
      <c r="P1485">
        <v>-1.94668355685144</v>
      </c>
      <c r="Q1485">
        <v>0.644067796610169</v>
      </c>
      <c r="R1485">
        <v>0.25423728813559299</v>
      </c>
      <c r="S1485">
        <f t="shared" si="23"/>
        <v>-6.81839522717608E-2</v>
      </c>
    </row>
    <row r="1486" spans="1:19" x14ac:dyDescent="0.2">
      <c r="A1486" t="s">
        <v>2950</v>
      </c>
      <c r="B1486" t="e">
        <f>---MEATAKHNFAATEDDKDELSFTRGQILEVIRKDDNWFRAEEADGKEGLVPSNYIRMENH</f>
        <v>#NAME?</v>
      </c>
      <c r="C1486">
        <v>84</v>
      </c>
      <c r="D1486">
        <v>29</v>
      </c>
      <c r="E1486">
        <v>61</v>
      </c>
      <c r="F1486">
        <v>6</v>
      </c>
      <c r="G1486">
        <v>-0.38162305586739698</v>
      </c>
      <c r="H1486">
        <v>-0.63320746082951795</v>
      </c>
      <c r="I1486">
        <v>-2.0303252086402299</v>
      </c>
      <c r="J1486">
        <v>153</v>
      </c>
      <c r="K1486">
        <v>120</v>
      </c>
      <c r="L1486">
        <v>132</v>
      </c>
      <c r="M1486">
        <v>12</v>
      </c>
      <c r="N1486">
        <v>-2.8282081348252198E-2</v>
      </c>
      <c r="O1486">
        <v>-0.65620627675613896</v>
      </c>
      <c r="P1486">
        <v>-2.1157358533618602</v>
      </c>
      <c r="Q1486">
        <v>0.72881355932203395</v>
      </c>
      <c r="R1486">
        <v>0.28813559322033899</v>
      </c>
      <c r="S1486">
        <f t="shared" si="23"/>
        <v>-0.15143687373869674</v>
      </c>
    </row>
    <row r="1487" spans="1:19" x14ac:dyDescent="0.2">
      <c r="A1487" t="s">
        <v>2951</v>
      </c>
      <c r="B1487" t="s">
        <v>2952</v>
      </c>
      <c r="C1487">
        <v>81</v>
      </c>
      <c r="D1487">
        <v>43</v>
      </c>
      <c r="E1487">
        <v>16</v>
      </c>
      <c r="F1487">
        <v>10</v>
      </c>
      <c r="G1487">
        <v>-0.19475833100353401</v>
      </c>
      <c r="H1487">
        <v>-1.19862304600112</v>
      </c>
      <c r="I1487">
        <v>-1.7926821918406399</v>
      </c>
      <c r="J1487">
        <v>159</v>
      </c>
      <c r="K1487">
        <v>143</v>
      </c>
      <c r="L1487">
        <v>74</v>
      </c>
      <c r="M1487">
        <v>26</v>
      </c>
      <c r="N1487">
        <v>3.1167016566332102E-2</v>
      </c>
      <c r="O1487">
        <v>-0.92425418173386498</v>
      </c>
      <c r="P1487">
        <v>-1.79664944494152</v>
      </c>
      <c r="Q1487">
        <v>0.45762711864406702</v>
      </c>
      <c r="R1487">
        <v>0.27118644067796599</v>
      </c>
      <c r="S1487">
        <f t="shared" si="23"/>
        <v>2.4458294446686492E-3</v>
      </c>
    </row>
    <row r="1488" spans="1:19" x14ac:dyDescent="0.2">
      <c r="A1488" t="s">
        <v>2953</v>
      </c>
      <c r="B1488" t="e">
        <f>---MEALAKFNFAATEDDEDELPFARGQILEILEKDDNWF-AEVADGKEGWVPSNYIEMENH</f>
        <v>#NAME?</v>
      </c>
      <c r="C1488">
        <v>44</v>
      </c>
      <c r="D1488">
        <v>28</v>
      </c>
      <c r="E1488">
        <v>46</v>
      </c>
      <c r="F1488">
        <v>4</v>
      </c>
      <c r="G1488">
        <v>-0.11603641284843901</v>
      </c>
      <c r="H1488">
        <v>-0.474952854583017</v>
      </c>
      <c r="I1488">
        <v>-1.92558985812022</v>
      </c>
      <c r="J1488">
        <v>115</v>
      </c>
      <c r="K1488">
        <v>97</v>
      </c>
      <c r="L1488">
        <v>109</v>
      </c>
      <c r="M1488">
        <v>18</v>
      </c>
      <c r="N1488">
        <v>3.3019973343549999E-3</v>
      </c>
      <c r="O1488">
        <v>-0.61536011955737802</v>
      </c>
      <c r="P1488">
        <v>-1.81565100384219</v>
      </c>
      <c r="Q1488">
        <v>0.66101694915254205</v>
      </c>
      <c r="R1488">
        <v>0.25423728813559299</v>
      </c>
      <c r="S1488">
        <f t="shared" si="23"/>
        <v>-4.0965143557221792E-2</v>
      </c>
    </row>
    <row r="1489" spans="1:19" x14ac:dyDescent="0.2">
      <c r="A1489" t="s">
        <v>2954</v>
      </c>
      <c r="B1489" t="e">
        <f>---MEARAKHNFTATEDDPDELSFRKGSILKVITKDDNWYKKEQADGQEGLVPSNYIKMKNH</f>
        <v>#NAME?</v>
      </c>
      <c r="C1489">
        <v>72</v>
      </c>
      <c r="D1489">
        <v>48</v>
      </c>
      <c r="E1489">
        <v>23</v>
      </c>
      <c r="F1489">
        <v>9</v>
      </c>
      <c r="G1489">
        <v>-9.5833026760152804E-2</v>
      </c>
      <c r="H1489">
        <v>-0.98986267019207896</v>
      </c>
      <c r="I1489">
        <v>-1.7872871599539399</v>
      </c>
      <c r="J1489">
        <v>99</v>
      </c>
      <c r="K1489">
        <v>128</v>
      </c>
      <c r="L1489">
        <v>92</v>
      </c>
      <c r="M1489">
        <v>7</v>
      </c>
      <c r="N1489">
        <v>0.18880287847204</v>
      </c>
      <c r="O1489">
        <v>-0.62393614439638501</v>
      </c>
      <c r="P1489">
        <v>-2.1607628231751801</v>
      </c>
      <c r="Q1489">
        <v>0.71186440677966101</v>
      </c>
      <c r="R1489">
        <v>0.28813559322033899</v>
      </c>
      <c r="S1489">
        <f t="shared" si="23"/>
        <v>-9.3392709892879899E-2</v>
      </c>
    </row>
    <row r="1490" spans="1:19" x14ac:dyDescent="0.2">
      <c r="A1490" t="s">
        <v>2955</v>
      </c>
      <c r="B1490" t="e">
        <f>---MEAIAKHEFEATQDDVDELSFVKGQVLKVNKKDDNWYRAEEADGKEGLVPSNYISMAGQ</f>
        <v>#NAME?</v>
      </c>
      <c r="C1490">
        <v>37</v>
      </c>
      <c r="D1490">
        <v>16</v>
      </c>
      <c r="E1490">
        <v>12</v>
      </c>
      <c r="F1490">
        <v>4</v>
      </c>
      <c r="G1490">
        <v>-0.283823509115541</v>
      </c>
      <c r="H1490">
        <v>-0.98327848779777305</v>
      </c>
      <c r="I1490">
        <v>-1.85033890570103</v>
      </c>
      <c r="J1490">
        <v>180</v>
      </c>
      <c r="K1490">
        <v>177</v>
      </c>
      <c r="L1490">
        <v>156</v>
      </c>
      <c r="M1490">
        <v>25</v>
      </c>
      <c r="N1490">
        <v>6.9928864680222302E-2</v>
      </c>
      <c r="O1490">
        <v>-0.65423668389323397</v>
      </c>
      <c r="P1490">
        <v>-1.8675581650231601</v>
      </c>
      <c r="Q1490">
        <v>0.72881355932203395</v>
      </c>
      <c r="R1490">
        <v>0.27118644067796599</v>
      </c>
      <c r="S1490">
        <f t="shared" si="23"/>
        <v>-3.3148334136458409E-2</v>
      </c>
    </row>
    <row r="1491" spans="1:19" x14ac:dyDescent="0.2">
      <c r="A1491" t="s">
        <v>2956</v>
      </c>
      <c r="B1491" t="s">
        <v>2957</v>
      </c>
      <c r="C1491">
        <v>84</v>
      </c>
      <c r="D1491">
        <v>59</v>
      </c>
      <c r="E1491">
        <v>103</v>
      </c>
      <c r="F1491">
        <v>12</v>
      </c>
      <c r="G1491">
        <v>-7.3169042124208897E-2</v>
      </c>
      <c r="H1491">
        <v>-0.40570007113511303</v>
      </c>
      <c r="I1491">
        <v>-1.72929521297625</v>
      </c>
      <c r="J1491">
        <v>190</v>
      </c>
      <c r="K1491">
        <v>119</v>
      </c>
      <c r="L1491">
        <v>83</v>
      </c>
      <c r="M1491">
        <v>16</v>
      </c>
      <c r="N1491">
        <v>-0.12597853613857601</v>
      </c>
      <c r="O1491">
        <v>-0.95176428572114502</v>
      </c>
      <c r="P1491">
        <v>-2.0848592868887899</v>
      </c>
      <c r="Q1491">
        <v>0.61016949152542299</v>
      </c>
      <c r="R1491">
        <v>0.20338983050847401</v>
      </c>
      <c r="S1491">
        <f t="shared" si="23"/>
        <v>-5.6365838948926321E-2</v>
      </c>
    </row>
    <row r="1492" spans="1:19" x14ac:dyDescent="0.2">
      <c r="A1492" t="s">
        <v>2958</v>
      </c>
      <c r="B1492" t="s">
        <v>2959</v>
      </c>
      <c r="C1492">
        <v>65</v>
      </c>
      <c r="D1492">
        <v>55</v>
      </c>
      <c r="E1492">
        <v>91</v>
      </c>
      <c r="F1492">
        <v>5</v>
      </c>
      <c r="G1492">
        <v>7.7075651469166902E-3</v>
      </c>
      <c r="H1492">
        <v>-0.348129974100165</v>
      </c>
      <c r="I1492">
        <v>-1.99814052526883</v>
      </c>
      <c r="J1492">
        <v>159</v>
      </c>
      <c r="K1492">
        <v>191</v>
      </c>
      <c r="L1492">
        <v>120</v>
      </c>
      <c r="M1492">
        <v>17</v>
      </c>
      <c r="N1492">
        <v>0.15686434634899701</v>
      </c>
      <c r="O1492">
        <v>-0.71430465541721699</v>
      </c>
      <c r="P1492">
        <v>-1.9811738715340701</v>
      </c>
      <c r="Q1492">
        <v>0.62711864406779605</v>
      </c>
      <c r="R1492">
        <v>0.322033898305084</v>
      </c>
      <c r="S1492">
        <f t="shared" si="23"/>
        <v>-0.10616221420764721</v>
      </c>
    </row>
    <row r="1493" spans="1:19" x14ac:dyDescent="0.2">
      <c r="A1493" t="s">
        <v>2960</v>
      </c>
      <c r="B1493" t="s">
        <v>2961</v>
      </c>
      <c r="C1493">
        <v>149</v>
      </c>
      <c r="D1493">
        <v>158</v>
      </c>
      <c r="E1493">
        <v>65</v>
      </c>
      <c r="F1493">
        <v>20</v>
      </c>
      <c r="G1493">
        <v>0.105729050837677</v>
      </c>
      <c r="H1493">
        <v>-0.85453092154782195</v>
      </c>
      <c r="I1493">
        <v>-1.7563534457102901</v>
      </c>
      <c r="J1493">
        <v>223</v>
      </c>
      <c r="K1493">
        <v>323</v>
      </c>
      <c r="L1493">
        <v>134</v>
      </c>
      <c r="M1493">
        <v>23</v>
      </c>
      <c r="N1493">
        <v>0.23812576270466301</v>
      </c>
      <c r="O1493">
        <v>-0.81328884182774297</v>
      </c>
      <c r="P1493">
        <v>-1.99680269562246</v>
      </c>
      <c r="Q1493">
        <v>0.50847457627118597</v>
      </c>
      <c r="R1493">
        <v>0.186440677966101</v>
      </c>
      <c r="S1493">
        <f t="shared" si="23"/>
        <v>-4.0615285656760772E-2</v>
      </c>
    </row>
    <row r="1494" spans="1:19" x14ac:dyDescent="0.2">
      <c r="A1494" t="s">
        <v>2962</v>
      </c>
      <c r="B1494" t="s">
        <v>2963</v>
      </c>
      <c r="C1494">
        <v>128</v>
      </c>
      <c r="D1494">
        <v>178</v>
      </c>
      <c r="E1494">
        <v>160</v>
      </c>
      <c r="F1494">
        <v>16</v>
      </c>
      <c r="G1494">
        <v>0.223468264956554</v>
      </c>
      <c r="H1494">
        <v>-0.39734799677034699</v>
      </c>
      <c r="I1494">
        <v>-1.7872871599539399</v>
      </c>
      <c r="J1494">
        <v>260</v>
      </c>
      <c r="K1494">
        <v>292</v>
      </c>
      <c r="L1494">
        <v>132</v>
      </c>
      <c r="M1494">
        <v>34</v>
      </c>
      <c r="N1494">
        <v>0.12763760689932199</v>
      </c>
      <c r="O1494">
        <v>-0.88648819390935796</v>
      </c>
      <c r="P1494">
        <v>-1.89372009952045</v>
      </c>
      <c r="Q1494">
        <v>0.677966101694915</v>
      </c>
      <c r="R1494">
        <v>0.305084745762711</v>
      </c>
      <c r="S1494">
        <f t="shared" si="23"/>
        <v>-2.1963146268728313E-2</v>
      </c>
    </row>
    <row r="1495" spans="1:19" x14ac:dyDescent="0.2">
      <c r="A1495" t="s">
        <v>2964</v>
      </c>
      <c r="B1495" t="s">
        <v>2965</v>
      </c>
      <c r="C1495">
        <v>75</v>
      </c>
      <c r="D1495">
        <v>55</v>
      </c>
      <c r="E1495">
        <v>95</v>
      </c>
      <c r="F1495">
        <v>23</v>
      </c>
      <c r="G1495">
        <v>-5.4440341601927698E-2</v>
      </c>
      <c r="H1495">
        <v>-0.39159566788125499</v>
      </c>
      <c r="I1495">
        <v>-1.3975306003361001</v>
      </c>
      <c r="J1495">
        <v>101</v>
      </c>
      <c r="K1495">
        <v>109</v>
      </c>
      <c r="L1495">
        <v>123</v>
      </c>
      <c r="M1495">
        <v>42</v>
      </c>
      <c r="N1495">
        <v>0.110333227579702</v>
      </c>
      <c r="O1495">
        <v>-0.50650503948763503</v>
      </c>
      <c r="P1495">
        <v>-1.3912977519766301</v>
      </c>
      <c r="Q1495">
        <v>0.677966101694915</v>
      </c>
      <c r="R1495">
        <v>0.322033898305084</v>
      </c>
      <c r="S1495">
        <f t="shared" si="23"/>
        <v>0.22482594674499157</v>
      </c>
    </row>
    <row r="1496" spans="1:19" x14ac:dyDescent="0.2">
      <c r="A1496" t="s">
        <v>2966</v>
      </c>
      <c r="B1496" t="s">
        <v>2967</v>
      </c>
      <c r="C1496">
        <v>159</v>
      </c>
      <c r="D1496">
        <v>153</v>
      </c>
      <c r="E1496">
        <v>80</v>
      </c>
      <c r="F1496">
        <v>29</v>
      </c>
      <c r="G1496">
        <v>6.3552538792675806E-2</v>
      </c>
      <c r="H1496">
        <v>-0.79256514710691095</v>
      </c>
      <c r="I1496">
        <v>-1.6231962993834901</v>
      </c>
      <c r="J1496">
        <v>176</v>
      </c>
      <c r="K1496">
        <v>290</v>
      </c>
      <c r="L1496">
        <v>130</v>
      </c>
      <c r="M1496">
        <v>48</v>
      </c>
      <c r="N1496">
        <v>0.29411343350652702</v>
      </c>
      <c r="O1496">
        <v>-0.723658092651703</v>
      </c>
      <c r="P1496">
        <v>-1.5744970990304501</v>
      </c>
      <c r="Q1496">
        <v>0.66101694915254205</v>
      </c>
      <c r="R1496">
        <v>0.28813559322033899</v>
      </c>
      <c r="S1496">
        <f t="shared" si="23"/>
        <v>0.11074487111918632</v>
      </c>
    </row>
    <row r="1497" spans="1:19" x14ac:dyDescent="0.2">
      <c r="A1497" t="s">
        <v>2968</v>
      </c>
      <c r="B1497" t="s">
        <v>2969</v>
      </c>
      <c r="C1497">
        <v>74</v>
      </c>
      <c r="D1497">
        <v>49</v>
      </c>
      <c r="E1497">
        <v>38</v>
      </c>
      <c r="F1497">
        <v>4</v>
      </c>
      <c r="G1497">
        <v>-9.8777407406933998E-2</v>
      </c>
      <c r="H1497">
        <v>-0.78370613289256896</v>
      </c>
      <c r="I1497">
        <v>-2.1513689013650099</v>
      </c>
      <c r="J1497">
        <v>129</v>
      </c>
      <c r="K1497">
        <v>193</v>
      </c>
      <c r="L1497">
        <v>86</v>
      </c>
      <c r="M1497">
        <v>11</v>
      </c>
      <c r="N1497">
        <v>0.252195702130246</v>
      </c>
      <c r="O1497">
        <v>-0.76818003620007103</v>
      </c>
      <c r="P1497">
        <v>-2.0794226937329099</v>
      </c>
      <c r="Q1497">
        <v>0.54237288135593198</v>
      </c>
      <c r="R1497">
        <v>0.20338983050847401</v>
      </c>
      <c r="S1497">
        <f t="shared" si="23"/>
        <v>-0.17663069048129734</v>
      </c>
    </row>
    <row r="1498" spans="1:19" x14ac:dyDescent="0.2">
      <c r="A1498" t="s">
        <v>2970</v>
      </c>
      <c r="B1498" t="s">
        <v>2971</v>
      </c>
      <c r="C1498">
        <v>160</v>
      </c>
      <c r="D1498">
        <v>128</v>
      </c>
      <c r="E1498">
        <v>102</v>
      </c>
      <c r="F1498">
        <v>7</v>
      </c>
      <c r="G1498">
        <v>-1.6651780712527899E-2</v>
      </c>
      <c r="H1498">
        <v>-0.68977782067241</v>
      </c>
      <c r="I1498">
        <v>-2.2432191156036598</v>
      </c>
      <c r="J1498">
        <v>241</v>
      </c>
      <c r="K1498">
        <v>298</v>
      </c>
      <c r="L1498">
        <v>99</v>
      </c>
      <c r="M1498">
        <v>18</v>
      </c>
      <c r="N1498">
        <v>0.169427324923108</v>
      </c>
      <c r="O1498">
        <v>-0.97847062512170802</v>
      </c>
      <c r="P1498">
        <v>-2.1369702060634501</v>
      </c>
      <c r="Q1498">
        <v>0.644067796610169</v>
      </c>
      <c r="R1498">
        <v>0.322033898305084</v>
      </c>
      <c r="S1498">
        <f t="shared" si="23"/>
        <v>-0.2185117877704123</v>
      </c>
    </row>
    <row r="1499" spans="1:19" x14ac:dyDescent="0.2">
      <c r="A1499" t="s">
        <v>2972</v>
      </c>
      <c r="B1499" t="s">
        <v>2973</v>
      </c>
      <c r="C1499">
        <v>132</v>
      </c>
      <c r="D1499">
        <v>82</v>
      </c>
      <c r="E1499">
        <v>136</v>
      </c>
      <c r="F1499">
        <v>4</v>
      </c>
      <c r="G1499">
        <v>-0.12650184652660401</v>
      </c>
      <c r="H1499">
        <v>-0.481293032614035</v>
      </c>
      <c r="I1499">
        <v>-2.4027111128398801</v>
      </c>
      <c r="J1499">
        <v>205</v>
      </c>
      <c r="K1499">
        <v>260</v>
      </c>
      <c r="L1499">
        <v>224</v>
      </c>
      <c r="M1499">
        <v>44</v>
      </c>
      <c r="N1499">
        <v>0.18044759033678501</v>
      </c>
      <c r="O1499">
        <v>-0.55359461986598102</v>
      </c>
      <c r="P1499">
        <v>-1.6785268531614499</v>
      </c>
      <c r="Q1499">
        <v>0.71186440677966101</v>
      </c>
      <c r="R1499">
        <v>0.305084745762711</v>
      </c>
      <c r="S1499">
        <f t="shared" si="23"/>
        <v>-0.14188053108055254</v>
      </c>
    </row>
    <row r="1500" spans="1:19" x14ac:dyDescent="0.2">
      <c r="A1500" t="s">
        <v>2974</v>
      </c>
      <c r="B1500" t="s">
        <v>2975</v>
      </c>
      <c r="C1500">
        <v>4</v>
      </c>
      <c r="D1500">
        <v>9</v>
      </c>
      <c r="E1500">
        <v>16</v>
      </c>
      <c r="F1500">
        <v>0</v>
      </c>
      <c r="G1500">
        <v>0.43244075040689001</v>
      </c>
      <c r="H1500">
        <v>0.107801981549558</v>
      </c>
      <c r="I1500" t="e">
        <f>-inf</f>
        <v>#NAME?</v>
      </c>
      <c r="J1500">
        <v>41</v>
      </c>
      <c r="K1500">
        <v>28</v>
      </c>
      <c r="L1500">
        <v>10</v>
      </c>
      <c r="M1500">
        <v>1</v>
      </c>
      <c r="N1500">
        <v>-8.8397721955794401E-2</v>
      </c>
      <c r="O1500">
        <v>-1.20487263386412</v>
      </c>
      <c r="P1500">
        <v>-2.6230095253116201</v>
      </c>
      <c r="Q1500">
        <v>0.71186440677966101</v>
      </c>
      <c r="R1500">
        <v>0.322033898305084</v>
      </c>
      <c r="S1500" t="e">
        <f t="shared" si="23"/>
        <v>#NAME?</v>
      </c>
    </row>
    <row r="1501" spans="1:19" x14ac:dyDescent="0.2">
      <c r="A1501" t="s">
        <v>2976</v>
      </c>
      <c r="B1501" t="s">
        <v>2977</v>
      </c>
      <c r="C1501">
        <v>57</v>
      </c>
      <c r="D1501">
        <v>12</v>
      </c>
      <c r="E1501">
        <v>37</v>
      </c>
      <c r="F1501">
        <v>3</v>
      </c>
      <c r="G1501">
        <v>-0.59643537732933805</v>
      </c>
      <c r="H1501">
        <v>-0.68193114138389999</v>
      </c>
      <c r="I1501">
        <v>-2.1629507739148202</v>
      </c>
      <c r="J1501">
        <v>116</v>
      </c>
      <c r="K1501">
        <v>80</v>
      </c>
      <c r="L1501">
        <v>69</v>
      </c>
      <c r="M1501">
        <v>4</v>
      </c>
      <c r="N1501">
        <v>-8.4139898813253095E-2</v>
      </c>
      <c r="O1501">
        <v>-0.81769767563405305</v>
      </c>
      <c r="P1501">
        <v>-2.4726236664908399</v>
      </c>
      <c r="Q1501">
        <v>0.57627118644067798</v>
      </c>
      <c r="R1501">
        <v>0.20338983050847401</v>
      </c>
      <c r="S1501">
        <f t="shared" si="23"/>
        <v>-0.285145543567486</v>
      </c>
    </row>
    <row r="1502" spans="1:19" x14ac:dyDescent="0.2">
      <c r="A1502" t="s">
        <v>2978</v>
      </c>
      <c r="B1502" t="s">
        <v>2979</v>
      </c>
      <c r="C1502">
        <v>213</v>
      </c>
      <c r="D1502">
        <v>213</v>
      </c>
      <c r="E1502">
        <v>164</v>
      </c>
      <c r="F1502">
        <v>13</v>
      </c>
      <c r="G1502">
        <v>8.0258232295528406E-2</v>
      </c>
      <c r="H1502">
        <v>-0.60779376516944295</v>
      </c>
      <c r="I1502">
        <v>-2.0986334240939</v>
      </c>
      <c r="J1502">
        <v>436</v>
      </c>
      <c r="K1502">
        <v>461</v>
      </c>
      <c r="L1502">
        <v>207</v>
      </c>
      <c r="M1502">
        <v>18</v>
      </c>
      <c r="N1502">
        <v>0.101442539542783</v>
      </c>
      <c r="O1502">
        <v>-0.91560492095605805</v>
      </c>
      <c r="P1502">
        <v>-2.3944396527571699</v>
      </c>
      <c r="Q1502">
        <v>0.50847457627118597</v>
      </c>
      <c r="R1502">
        <v>0.169491525423728</v>
      </c>
      <c r="S1502">
        <f t="shared" si="23"/>
        <v>-0.2456845409133244</v>
      </c>
    </row>
    <row r="1503" spans="1:19" x14ac:dyDescent="0.2">
      <c r="A1503" t="s">
        <v>2980</v>
      </c>
      <c r="B1503" t="s">
        <v>2981</v>
      </c>
      <c r="C1503">
        <v>40</v>
      </c>
      <c r="D1503">
        <v>105</v>
      </c>
      <c r="E1503">
        <v>63</v>
      </c>
      <c r="F1503">
        <v>1</v>
      </c>
      <c r="G1503">
        <v>0.49938754003750402</v>
      </c>
      <c r="H1503">
        <v>-0.296977451652784</v>
      </c>
      <c r="I1503">
        <v>-2.48625716428996</v>
      </c>
      <c r="J1503">
        <v>132</v>
      </c>
      <c r="K1503">
        <v>173</v>
      </c>
      <c r="L1503">
        <v>73</v>
      </c>
      <c r="M1503">
        <v>8</v>
      </c>
      <c r="N1503">
        <v>0.194700275344667</v>
      </c>
      <c r="O1503">
        <v>-0.84933984822978403</v>
      </c>
      <c r="P1503">
        <v>-2.2277096128057901</v>
      </c>
      <c r="Q1503">
        <v>0.42372881355932202</v>
      </c>
      <c r="R1503">
        <v>0.20338983050847401</v>
      </c>
      <c r="S1503">
        <f t="shared" si="23"/>
        <v>-0.31287123817218254</v>
      </c>
    </row>
    <row r="1504" spans="1:19" x14ac:dyDescent="0.2">
      <c r="A1504" t="s">
        <v>2982</v>
      </c>
      <c r="B1504" t="s">
        <v>2983</v>
      </c>
      <c r="C1504">
        <v>132</v>
      </c>
      <c r="D1504">
        <v>115</v>
      </c>
      <c r="E1504">
        <v>108</v>
      </c>
      <c r="F1504">
        <v>5</v>
      </c>
      <c r="G1504">
        <v>2.0382141443290199E-2</v>
      </c>
      <c r="H1504">
        <v>-0.581408185497303</v>
      </c>
      <c r="I1504">
        <v>-2.3058010998318301</v>
      </c>
      <c r="J1504">
        <v>133</v>
      </c>
      <c r="K1504">
        <v>255</v>
      </c>
      <c r="L1504">
        <v>133</v>
      </c>
      <c r="M1504">
        <v>18</v>
      </c>
      <c r="N1504">
        <v>0.35991664288859099</v>
      </c>
      <c r="O1504">
        <v>-0.59208877714439001</v>
      </c>
      <c r="P1504">
        <v>-1.87880480445567</v>
      </c>
      <c r="Q1504">
        <v>0.55932203389830504</v>
      </c>
      <c r="R1504">
        <v>0.152542372881355</v>
      </c>
      <c r="S1504">
        <f t="shared" si="23"/>
        <v>-0.16750436897380869</v>
      </c>
    </row>
    <row r="1505" spans="1:19" x14ac:dyDescent="0.2">
      <c r="A1505" t="s">
        <v>2984</v>
      </c>
      <c r="B1505" t="s">
        <v>2985</v>
      </c>
      <c r="C1505">
        <v>100</v>
      </c>
      <c r="D1505">
        <v>76</v>
      </c>
      <c r="E1505">
        <v>83</v>
      </c>
      <c r="F1505">
        <v>11</v>
      </c>
      <c r="G1505">
        <v>-3.89281754236801E-2</v>
      </c>
      <c r="H1505">
        <v>-0.57517991740232899</v>
      </c>
      <c r="I1505">
        <v>-1.8428044878037699</v>
      </c>
      <c r="J1505">
        <v>232</v>
      </c>
      <c r="K1505">
        <v>190</v>
      </c>
      <c r="L1505">
        <v>114</v>
      </c>
      <c r="M1505">
        <v>17</v>
      </c>
      <c r="N1505">
        <v>-9.5062805163489694E-3</v>
      </c>
      <c r="O1505">
        <v>-0.90067191069881702</v>
      </c>
      <c r="P1505">
        <v>-2.14526473210451</v>
      </c>
      <c r="Q1505">
        <v>0.52542372881355903</v>
      </c>
      <c r="R1505">
        <v>0.23728813559322001</v>
      </c>
      <c r="S1505">
        <f t="shared" si="23"/>
        <v>-0.10525750041324734</v>
      </c>
    </row>
    <row r="1506" spans="1:19" x14ac:dyDescent="0.2">
      <c r="A1506" t="s">
        <v>2986</v>
      </c>
      <c r="B1506" t="s">
        <v>2987</v>
      </c>
      <c r="C1506">
        <v>206</v>
      </c>
      <c r="D1506">
        <v>319</v>
      </c>
      <c r="E1506">
        <v>213</v>
      </c>
      <c r="F1506">
        <v>17</v>
      </c>
      <c r="G1506">
        <v>0.27018169498355599</v>
      </c>
      <c r="H1506">
        <v>-0.47974562670881898</v>
      </c>
      <c r="I1506">
        <v>-1.96761547195287</v>
      </c>
      <c r="J1506">
        <v>448</v>
      </c>
      <c r="K1506">
        <v>538</v>
      </c>
      <c r="L1506">
        <v>502</v>
      </c>
      <c r="M1506">
        <v>51</v>
      </c>
      <c r="N1506">
        <v>0.15673236508996599</v>
      </c>
      <c r="O1506">
        <v>-0.54266307399751501</v>
      </c>
      <c r="P1506">
        <v>-1.9539335064921</v>
      </c>
      <c r="Q1506">
        <v>0.59322033898305004</v>
      </c>
      <c r="R1506">
        <v>0.186440677966101</v>
      </c>
      <c r="S1506">
        <f t="shared" si="23"/>
        <v>-9.0072942720483565E-2</v>
      </c>
    </row>
    <row r="1507" spans="1:19" x14ac:dyDescent="0.2">
      <c r="A1507" t="s">
        <v>2988</v>
      </c>
      <c r="B1507" t="s">
        <v>2989</v>
      </c>
      <c r="C1507">
        <v>171</v>
      </c>
      <c r="D1507">
        <v>275</v>
      </c>
      <c r="E1507">
        <v>253</v>
      </c>
      <c r="F1507">
        <v>30</v>
      </c>
      <c r="G1507">
        <v>0.28659481573363699</v>
      </c>
      <c r="H1507">
        <v>-0.32413359899473898</v>
      </c>
      <c r="I1507">
        <v>-1.6400720286344901</v>
      </c>
      <c r="J1507">
        <v>424</v>
      </c>
      <c r="K1507">
        <v>446</v>
      </c>
      <c r="L1507">
        <v>291</v>
      </c>
      <c r="M1507">
        <v>53</v>
      </c>
      <c r="N1507">
        <v>9.9197105541130995E-2</v>
      </c>
      <c r="O1507">
        <v>-0.75556164475121501</v>
      </c>
      <c r="P1507">
        <v>-1.91331565558383</v>
      </c>
      <c r="Q1507">
        <v>0.49152542372881303</v>
      </c>
      <c r="R1507">
        <v>0.22033898305084701</v>
      </c>
      <c r="S1507">
        <f t="shared" si="23"/>
        <v>1.5249764988349674E-2</v>
      </c>
    </row>
    <row r="1508" spans="1:19" x14ac:dyDescent="0.2">
      <c r="A1508" t="s">
        <v>2990</v>
      </c>
      <c r="B1508" t="s">
        <v>2991</v>
      </c>
      <c r="C1508">
        <v>223</v>
      </c>
      <c r="D1508">
        <v>336</v>
      </c>
      <c r="E1508">
        <v>252</v>
      </c>
      <c r="F1508">
        <v>39</v>
      </c>
      <c r="G1508">
        <v>0.25829264663721102</v>
      </c>
      <c r="H1508">
        <v>-0.44116233204501998</v>
      </c>
      <c r="I1508">
        <v>-1.64143742898366</v>
      </c>
      <c r="J1508">
        <v>452</v>
      </c>
      <c r="K1508">
        <v>428</v>
      </c>
      <c r="L1508">
        <v>363</v>
      </c>
      <c r="M1508">
        <v>46</v>
      </c>
      <c r="N1508">
        <v>5.35334376235116E-2</v>
      </c>
      <c r="O1508">
        <v>-0.68732058691966003</v>
      </c>
      <c r="P1508">
        <v>-2.0026062717216999</v>
      </c>
      <c r="Q1508">
        <v>0.59322033898305004</v>
      </c>
      <c r="R1508">
        <v>0.22033898305084701</v>
      </c>
      <c r="S1508">
        <f t="shared" si="23"/>
        <v>-9.0277741411013031E-3</v>
      </c>
    </row>
    <row r="1509" spans="1:19" x14ac:dyDescent="0.2">
      <c r="A1509" t="s">
        <v>2992</v>
      </c>
      <c r="B1509" t="s">
        <v>2993</v>
      </c>
      <c r="C1509">
        <v>135</v>
      </c>
      <c r="D1509">
        <v>143</v>
      </c>
      <c r="E1509">
        <v>119</v>
      </c>
      <c r="F1509">
        <v>4</v>
      </c>
      <c r="G1509">
        <v>0.10526050126558401</v>
      </c>
      <c r="H1509">
        <v>-0.54904481688087903</v>
      </c>
      <c r="I1509">
        <v>-2.4124709501290398</v>
      </c>
      <c r="J1509">
        <v>186</v>
      </c>
      <c r="K1509">
        <v>179</v>
      </c>
      <c r="L1509">
        <v>139</v>
      </c>
      <c r="M1509">
        <v>29</v>
      </c>
      <c r="N1509">
        <v>6.0568190183698599E-2</v>
      </c>
      <c r="O1509">
        <v>-0.71858692110821099</v>
      </c>
      <c r="P1509">
        <v>-1.81734061491085</v>
      </c>
      <c r="Q1509">
        <v>0.644067796610169</v>
      </c>
      <c r="R1509">
        <v>0.169491525423728</v>
      </c>
      <c r="S1509">
        <f t="shared" si="23"/>
        <v>-0.1818255185650362</v>
      </c>
    </row>
    <row r="1510" spans="1:19" x14ac:dyDescent="0.2">
      <c r="A1510" t="s">
        <v>2994</v>
      </c>
      <c r="B1510" t="s">
        <v>2995</v>
      </c>
      <c r="C1510">
        <v>0</v>
      </c>
      <c r="D1510">
        <v>0</v>
      </c>
      <c r="E1510">
        <v>0</v>
      </c>
      <c r="F1510">
        <v>0</v>
      </c>
      <c r="G1510" t="s">
        <v>373</v>
      </c>
      <c r="H1510" t="s">
        <v>373</v>
      </c>
      <c r="I1510" t="s">
        <v>373</v>
      </c>
      <c r="J1510">
        <v>0</v>
      </c>
      <c r="K1510">
        <v>0</v>
      </c>
      <c r="L1510">
        <v>0</v>
      </c>
      <c r="M1510">
        <v>0</v>
      </c>
      <c r="N1510" t="s">
        <v>373</v>
      </c>
      <c r="O1510" t="s">
        <v>373</v>
      </c>
      <c r="P1510" t="s">
        <v>373</v>
      </c>
      <c r="Q1510">
        <v>0.57627118644067798</v>
      </c>
      <c r="R1510">
        <v>0.186440677966101</v>
      </c>
      <c r="S1510" t="e">
        <f t="shared" si="23"/>
        <v>#VALUE!</v>
      </c>
    </row>
    <row r="1511" spans="1:19" x14ac:dyDescent="0.2">
      <c r="A1511" t="s">
        <v>2996</v>
      </c>
      <c r="B1511" t="s">
        <v>2997</v>
      </c>
      <c r="C1511">
        <v>166</v>
      </c>
      <c r="D1511">
        <v>127</v>
      </c>
      <c r="E1511">
        <v>91</v>
      </c>
      <c r="F1511">
        <v>19</v>
      </c>
      <c r="G1511">
        <v>-3.6046134788569703E-2</v>
      </c>
      <c r="H1511">
        <v>-0.75532470549736497</v>
      </c>
      <c r="I1511">
        <v>-1.8255516600492201</v>
      </c>
      <c r="J1511">
        <v>208</v>
      </c>
      <c r="K1511">
        <v>347</v>
      </c>
      <c r="L1511">
        <v>189</v>
      </c>
      <c r="M1511">
        <v>30</v>
      </c>
      <c r="N1511">
        <v>0.29949424324983298</v>
      </c>
      <c r="O1511">
        <v>-0.63369030793390702</v>
      </c>
      <c r="P1511">
        <v>-1.85116774883499</v>
      </c>
      <c r="Q1511">
        <v>0.50847457627118597</v>
      </c>
      <c r="R1511">
        <v>0.22033898305084701</v>
      </c>
      <c r="S1511">
        <f t="shared" si="23"/>
        <v>-2.1615935184277936E-2</v>
      </c>
    </row>
    <row r="1512" spans="1:19" x14ac:dyDescent="0.2">
      <c r="A1512" t="s">
        <v>2998</v>
      </c>
      <c r="B1512" t="s">
        <v>2999</v>
      </c>
      <c r="C1512">
        <v>59</v>
      </c>
      <c r="D1512">
        <v>86</v>
      </c>
      <c r="E1512">
        <v>65</v>
      </c>
      <c r="F1512">
        <v>3</v>
      </c>
      <c r="G1512">
        <v>0.243904671896951</v>
      </c>
      <c r="H1512">
        <v>-0.45219666477769199</v>
      </c>
      <c r="I1512">
        <v>-2.17792792988448</v>
      </c>
      <c r="J1512">
        <v>91</v>
      </c>
      <c r="K1512">
        <v>168</v>
      </c>
      <c r="L1512">
        <v>50</v>
      </c>
      <c r="M1512">
        <v>10</v>
      </c>
      <c r="N1512">
        <v>0.34349599282649101</v>
      </c>
      <c r="O1512">
        <v>-0.85216016512946502</v>
      </c>
      <c r="P1512">
        <v>-1.9692670609129801</v>
      </c>
      <c r="Q1512">
        <v>0.42372881355932202</v>
      </c>
      <c r="R1512">
        <v>0.28813559322033899</v>
      </c>
      <c r="S1512">
        <f t="shared" si="23"/>
        <v>-0.15482504257815441</v>
      </c>
    </row>
    <row r="1513" spans="1:19" x14ac:dyDescent="0.2">
      <c r="A1513" t="s">
        <v>3000</v>
      </c>
      <c r="B1513" t="s">
        <v>3001</v>
      </c>
      <c r="C1513">
        <v>136</v>
      </c>
      <c r="D1513">
        <v>153</v>
      </c>
      <c r="E1513">
        <v>114</v>
      </c>
      <c r="F1513">
        <v>15</v>
      </c>
      <c r="G1513">
        <v>0.131410754742909</v>
      </c>
      <c r="H1513">
        <v>-0.57089206681214799</v>
      </c>
      <c r="I1513">
        <v>-1.84164482227653</v>
      </c>
      <c r="J1513">
        <v>322</v>
      </c>
      <c r="K1513">
        <v>506</v>
      </c>
      <c r="L1513">
        <v>229</v>
      </c>
      <c r="M1513">
        <v>34</v>
      </c>
      <c r="N1513">
        <v>0.27352274856568998</v>
      </c>
      <c r="O1513">
        <v>-0.74010916650033298</v>
      </c>
      <c r="P1513">
        <v>-1.9866026232454601</v>
      </c>
      <c r="Q1513">
        <v>0.66101694915254205</v>
      </c>
      <c r="R1513">
        <v>0.186440677966101</v>
      </c>
      <c r="S1513">
        <f t="shared" si="23"/>
        <v>-6.2483551404727888E-2</v>
      </c>
    </row>
    <row r="1514" spans="1:19" x14ac:dyDescent="0.2">
      <c r="A1514" t="s">
        <v>3002</v>
      </c>
      <c r="B1514" t="s">
        <v>3003</v>
      </c>
      <c r="C1514">
        <v>155</v>
      </c>
      <c r="D1514">
        <v>198</v>
      </c>
      <c r="E1514">
        <v>111</v>
      </c>
      <c r="F1514">
        <v>26</v>
      </c>
      <c r="G1514">
        <v>0.18659172438676799</v>
      </c>
      <c r="H1514">
        <v>-0.63926672916203697</v>
      </c>
      <c r="I1514">
        <v>-1.65955552316147</v>
      </c>
      <c r="J1514">
        <v>347</v>
      </c>
      <c r="K1514">
        <v>391</v>
      </c>
      <c r="L1514">
        <v>215</v>
      </c>
      <c r="M1514">
        <v>33</v>
      </c>
      <c r="N1514">
        <v>0.12907538602671401</v>
      </c>
      <c r="O1514">
        <v>-0.79997979201965796</v>
      </c>
      <c r="P1514">
        <v>-2.0320412035048698</v>
      </c>
      <c r="Q1514">
        <v>0.40677966101694901</v>
      </c>
      <c r="R1514">
        <v>0.27118644067796599</v>
      </c>
      <c r="S1514">
        <f t="shared" si="23"/>
        <v>-2.2126095123030928E-2</v>
      </c>
    </row>
    <row r="1515" spans="1:19" x14ac:dyDescent="0.2">
      <c r="A1515" t="s">
        <v>3004</v>
      </c>
      <c r="B1515" t="s">
        <v>3005</v>
      </c>
      <c r="C1515">
        <v>66</v>
      </c>
      <c r="D1515">
        <v>73</v>
      </c>
      <c r="E1515">
        <v>38</v>
      </c>
      <c r="F1515">
        <v>6</v>
      </c>
      <c r="G1515">
        <v>0.124037156874115</v>
      </c>
      <c r="H1515">
        <v>-0.73401834870346205</v>
      </c>
      <c r="I1515">
        <v>-1.92558985812022</v>
      </c>
      <c r="J1515">
        <v>125</v>
      </c>
      <c r="K1515">
        <v>190</v>
      </c>
      <c r="L1515">
        <v>138</v>
      </c>
      <c r="M1515">
        <v>24</v>
      </c>
      <c r="N1515">
        <v>0.25907169136649399</v>
      </c>
      <c r="O1515">
        <v>-0.54911970375121</v>
      </c>
      <c r="P1515">
        <v>-1.7269244398883401</v>
      </c>
      <c r="Q1515">
        <v>0.40677966101694901</v>
      </c>
      <c r="R1515">
        <v>0.27118644067796599</v>
      </c>
      <c r="S1515">
        <f t="shared" si="23"/>
        <v>-1.7232237981827291E-2</v>
      </c>
    </row>
    <row r="1516" spans="1:19" x14ac:dyDescent="0.2">
      <c r="A1516" t="s">
        <v>3006</v>
      </c>
      <c r="B1516" t="s">
        <v>3007</v>
      </c>
      <c r="C1516">
        <v>36</v>
      </c>
      <c r="D1516">
        <v>18</v>
      </c>
      <c r="E1516">
        <v>14</v>
      </c>
      <c r="F1516">
        <v>0</v>
      </c>
      <c r="G1516">
        <v>-0.220771763368452</v>
      </c>
      <c r="H1516">
        <v>-0.90443247486745204</v>
      </c>
      <c r="I1516" t="e">
        <f>-inf</f>
        <v>#NAME?</v>
      </c>
      <c r="J1516">
        <v>108</v>
      </c>
      <c r="K1516">
        <v>86</v>
      </c>
      <c r="L1516">
        <v>51</v>
      </c>
      <c r="M1516">
        <v>7</v>
      </c>
      <c r="N1516">
        <v>-2.1697200821660202E-2</v>
      </c>
      <c r="O1516">
        <v>-0.91794235653340295</v>
      </c>
      <c r="P1516">
        <v>-2.1985513840645798</v>
      </c>
      <c r="Q1516">
        <v>0.38983050847457601</v>
      </c>
      <c r="R1516">
        <v>0.25423728813559299</v>
      </c>
      <c r="S1516" t="e">
        <f t="shared" si="23"/>
        <v>#NAME?</v>
      </c>
    </row>
    <row r="1517" spans="1:19" x14ac:dyDescent="0.2">
      <c r="A1517" t="s">
        <v>3008</v>
      </c>
      <c r="B1517" t="s">
        <v>3009</v>
      </c>
      <c r="C1517">
        <v>135</v>
      </c>
      <c r="D1517">
        <v>181</v>
      </c>
      <c r="E1517">
        <v>77</v>
      </c>
      <c r="F1517">
        <v>11</v>
      </c>
      <c r="G1517">
        <v>0.207603038669706</v>
      </c>
      <c r="H1517">
        <v>-0.738101053100927</v>
      </c>
      <c r="I1517">
        <v>-1.97313825629878</v>
      </c>
      <c r="J1517">
        <v>180</v>
      </c>
      <c r="K1517">
        <v>253</v>
      </c>
      <c r="L1517">
        <v>112</v>
      </c>
      <c r="M1517">
        <v>22</v>
      </c>
      <c r="N1517">
        <v>0.22507611949423301</v>
      </c>
      <c r="O1517">
        <v>-0.79814325957751397</v>
      </c>
      <c r="P1517">
        <v>-1.9230754928729901</v>
      </c>
      <c r="Q1517">
        <v>0.66101694915254205</v>
      </c>
      <c r="R1517">
        <v>0.186440677966101</v>
      </c>
      <c r="S1517">
        <f t="shared" si="23"/>
        <v>-8.3411607873837348E-2</v>
      </c>
    </row>
    <row r="1518" spans="1:19" x14ac:dyDescent="0.2">
      <c r="A1518" t="s">
        <v>3010</v>
      </c>
      <c r="B1518" t="s">
        <v>3011</v>
      </c>
      <c r="C1518">
        <v>39</v>
      </c>
      <c r="D1518">
        <v>46</v>
      </c>
      <c r="E1518">
        <v>43</v>
      </c>
      <c r="F1518">
        <v>2</v>
      </c>
      <c r="G1518">
        <v>0.151951456950603</v>
      </c>
      <c r="H1518">
        <v>-0.45185416122531602</v>
      </c>
      <c r="I1518">
        <v>-2.17423178432451</v>
      </c>
      <c r="J1518">
        <v>103</v>
      </c>
      <c r="K1518">
        <v>65</v>
      </c>
      <c r="L1518">
        <v>45</v>
      </c>
      <c r="M1518">
        <v>6</v>
      </c>
      <c r="N1518">
        <v>-0.12269576464059399</v>
      </c>
      <c r="O1518">
        <v>-0.95171348807421796</v>
      </c>
      <c r="P1518">
        <v>-2.2449116429134199</v>
      </c>
      <c r="Q1518">
        <v>0.40677966101694901</v>
      </c>
      <c r="R1518">
        <v>0.22033898305084701</v>
      </c>
      <c r="S1518">
        <f t="shared" si="23"/>
        <v>-0.22748955563161344</v>
      </c>
    </row>
    <row r="1519" spans="1:19" x14ac:dyDescent="0.2">
      <c r="A1519" t="s">
        <v>3012</v>
      </c>
      <c r="B1519" t="s">
        <v>3013</v>
      </c>
      <c r="C1519">
        <v>34</v>
      </c>
      <c r="D1519">
        <v>12</v>
      </c>
      <c r="E1519">
        <v>48</v>
      </c>
      <c r="F1519">
        <v>6</v>
      </c>
      <c r="G1519">
        <v>-0.372039438699101</v>
      </c>
      <c r="H1519">
        <v>-0.34449568944507097</v>
      </c>
      <c r="I1519">
        <v>-1.6375248396206099</v>
      </c>
      <c r="J1519">
        <v>33</v>
      </c>
      <c r="K1519">
        <v>24</v>
      </c>
      <c r="L1519">
        <v>11</v>
      </c>
      <c r="M1519">
        <v>5</v>
      </c>
      <c r="N1519">
        <v>-6.1074594744559597E-2</v>
      </c>
      <c r="O1519">
        <v>-1.0692100318640501</v>
      </c>
      <c r="P1519">
        <v>-1.8297696041337601</v>
      </c>
      <c r="Q1519">
        <v>0.44067796610169402</v>
      </c>
      <c r="R1519">
        <v>0.23728813559322001</v>
      </c>
      <c r="S1519">
        <f t="shared" si="23"/>
        <v>3.8331535211832267E-2</v>
      </c>
    </row>
    <row r="1520" spans="1:19" x14ac:dyDescent="0.2">
      <c r="A1520" t="s">
        <v>3014</v>
      </c>
      <c r="B1520" t="s">
        <v>3015</v>
      </c>
      <c r="C1520">
        <v>43</v>
      </c>
      <c r="D1520">
        <v>47</v>
      </c>
      <c r="E1520">
        <v>56</v>
      </c>
      <c r="F1520">
        <v>2</v>
      </c>
      <c r="G1520">
        <v>0.118887634651659</v>
      </c>
      <c r="H1520">
        <v>-0.37953843835178902</v>
      </c>
      <c r="I1520">
        <v>-2.2166356328775998</v>
      </c>
      <c r="J1520">
        <v>67</v>
      </c>
      <c r="K1520">
        <v>95</v>
      </c>
      <c r="L1520">
        <v>47</v>
      </c>
      <c r="M1520">
        <v>16</v>
      </c>
      <c r="N1520">
        <v>0.228876906009743</v>
      </c>
      <c r="O1520">
        <v>-0.74606572190949905</v>
      </c>
      <c r="P1520">
        <v>-1.6321804886367901</v>
      </c>
      <c r="Q1520">
        <v>0.40677966101694901</v>
      </c>
      <c r="R1520">
        <v>0.27118644067796599</v>
      </c>
      <c r="S1520">
        <f t="shared" si="23"/>
        <v>-7.582255389953671E-2</v>
      </c>
    </row>
    <row r="1521" spans="1:19" x14ac:dyDescent="0.2">
      <c r="A1521" t="s">
        <v>3016</v>
      </c>
      <c r="B1521" t="s">
        <v>3017</v>
      </c>
      <c r="C1521">
        <v>157</v>
      </c>
      <c r="D1521">
        <v>135</v>
      </c>
      <c r="E1521">
        <v>186</v>
      </c>
      <c r="F1521">
        <v>16</v>
      </c>
      <c r="G1521">
        <v>1.46923483813007E-2</v>
      </c>
      <c r="H1521">
        <v>-0.42064471796972103</v>
      </c>
      <c r="I1521">
        <v>-1.8759768427153001</v>
      </c>
      <c r="J1521">
        <v>280</v>
      </c>
      <c r="K1521">
        <v>333</v>
      </c>
      <c r="L1521">
        <v>143</v>
      </c>
      <c r="M1521">
        <v>43</v>
      </c>
      <c r="N1521">
        <v>0.15251430558582199</v>
      </c>
      <c r="O1521">
        <v>-0.88391077102154703</v>
      </c>
      <c r="P1521">
        <v>-1.8239152443545199</v>
      </c>
      <c r="Q1521">
        <v>0.50847457627118597</v>
      </c>
      <c r="R1521">
        <v>0.25423728813559299</v>
      </c>
      <c r="S1521">
        <f t="shared" si="23"/>
        <v>-2.8868122035453948E-2</v>
      </c>
    </row>
    <row r="1522" spans="1:19" x14ac:dyDescent="0.2">
      <c r="A1522" t="s">
        <v>3018</v>
      </c>
      <c r="B1522" t="s">
        <v>3019</v>
      </c>
      <c r="C1522">
        <v>103</v>
      </c>
      <c r="D1522">
        <v>129</v>
      </c>
      <c r="E1522">
        <v>114</v>
      </c>
      <c r="F1522">
        <v>8</v>
      </c>
      <c r="G1522">
        <v>0.17801071788960501</v>
      </c>
      <c r="H1522">
        <v>-0.45019038314710302</v>
      </c>
      <c r="I1522">
        <v>-1.99394441067522</v>
      </c>
      <c r="J1522">
        <v>187</v>
      </c>
      <c r="K1522">
        <v>296</v>
      </c>
      <c r="L1522">
        <v>220</v>
      </c>
      <c r="M1522">
        <v>19</v>
      </c>
      <c r="N1522">
        <v>0.27667820794416098</v>
      </c>
      <c r="O1522">
        <v>-0.52150770285868298</v>
      </c>
      <c r="P1522">
        <v>-2.0033136741755602</v>
      </c>
      <c r="Q1522">
        <v>0.42372881355932202</v>
      </c>
      <c r="R1522">
        <v>0.28813559322033899</v>
      </c>
      <c r="S1522">
        <f t="shared" si="23"/>
        <v>-0.11087415967431222</v>
      </c>
    </row>
    <row r="1523" spans="1:19" x14ac:dyDescent="0.2">
      <c r="A1523" t="s">
        <v>3020</v>
      </c>
      <c r="B1523" t="s">
        <v>3021</v>
      </c>
      <c r="C1523">
        <v>176</v>
      </c>
      <c r="D1523">
        <v>149</v>
      </c>
      <c r="E1523">
        <v>141</v>
      </c>
      <c r="F1523">
        <v>14</v>
      </c>
      <c r="G1523">
        <v>7.9318328936526308E-3</v>
      </c>
      <c r="H1523">
        <v>-0.59055156493717298</v>
      </c>
      <c r="I1523">
        <v>-1.9835818050979099</v>
      </c>
      <c r="J1523">
        <v>249</v>
      </c>
      <c r="K1523">
        <v>357</v>
      </c>
      <c r="L1523">
        <v>228</v>
      </c>
      <c r="M1523">
        <v>49</v>
      </c>
      <c r="N1523">
        <v>0.233696972438178</v>
      </c>
      <c r="O1523">
        <v>-0.63035327723967205</v>
      </c>
      <c r="P1523">
        <v>-1.7162289356591101</v>
      </c>
      <c r="Q1523">
        <v>0.66101694915254205</v>
      </c>
      <c r="R1523">
        <v>0.23728813559322001</v>
      </c>
      <c r="S1523">
        <f t="shared" si="23"/>
        <v>-3.1095281094625463E-2</v>
      </c>
    </row>
    <row r="1524" spans="1:19" x14ac:dyDescent="0.2">
      <c r="A1524" t="s">
        <v>3022</v>
      </c>
      <c r="B1524" t="s">
        <v>3023</v>
      </c>
      <c r="C1524">
        <v>0</v>
      </c>
      <c r="D1524">
        <v>0</v>
      </c>
      <c r="E1524">
        <v>0</v>
      </c>
      <c r="F1524">
        <v>0</v>
      </c>
      <c r="G1524" t="s">
        <v>373</v>
      </c>
      <c r="H1524" t="s">
        <v>373</v>
      </c>
      <c r="I1524" t="s">
        <v>373</v>
      </c>
      <c r="J1524">
        <v>348</v>
      </c>
      <c r="K1524">
        <v>404</v>
      </c>
      <c r="L1524">
        <v>208</v>
      </c>
      <c r="M1524">
        <v>48</v>
      </c>
      <c r="N1524">
        <v>0.14203022458574499</v>
      </c>
      <c r="O1524">
        <v>-0.81560468612820902</v>
      </c>
      <c r="P1524">
        <v>-1.87056367516288</v>
      </c>
      <c r="Q1524">
        <v>0.40677966101694901</v>
      </c>
      <c r="R1524">
        <v>0.22033898305084701</v>
      </c>
      <c r="S1524" t="e">
        <f t="shared" si="23"/>
        <v>#VALUE!</v>
      </c>
    </row>
    <row r="1525" spans="1:19" x14ac:dyDescent="0.2">
      <c r="A1525" t="s">
        <v>3024</v>
      </c>
      <c r="B1525" t="s">
        <v>3025</v>
      </c>
      <c r="C1525">
        <v>92</v>
      </c>
      <c r="D1525">
        <v>53</v>
      </c>
      <c r="E1525">
        <v>48</v>
      </c>
      <c r="F1525">
        <v>9</v>
      </c>
      <c r="G1525">
        <v>-0.15925372544923699</v>
      </c>
      <c r="H1525">
        <v>-0.77680459974837102</v>
      </c>
      <c r="I1525">
        <v>-1.8937424908682201</v>
      </c>
      <c r="J1525">
        <v>155</v>
      </c>
      <c r="K1525">
        <v>233</v>
      </c>
      <c r="L1525">
        <v>129</v>
      </c>
      <c r="M1525">
        <v>22</v>
      </c>
      <c r="N1525">
        <v>0.25425232627744898</v>
      </c>
      <c r="O1525">
        <v>-0.67183076501543204</v>
      </c>
      <c r="P1525">
        <v>-1.8581346859399701</v>
      </c>
      <c r="Q1525">
        <v>0.42372881355932202</v>
      </c>
      <c r="R1525">
        <v>0.28813559322033899</v>
      </c>
      <c r="S1525">
        <f t="shared" si="23"/>
        <v>-4.3144581596160331E-2</v>
      </c>
    </row>
    <row r="1526" spans="1:19" x14ac:dyDescent="0.2">
      <c r="A1526" t="s">
        <v>3026</v>
      </c>
      <c r="B1526" t="s">
        <v>3027</v>
      </c>
      <c r="C1526">
        <v>101</v>
      </c>
      <c r="D1526">
        <v>137</v>
      </c>
      <c r="E1526">
        <v>27</v>
      </c>
      <c r="F1526">
        <v>10</v>
      </c>
      <c r="G1526">
        <v>0.21265742566929199</v>
      </c>
      <c r="H1526">
        <v>-1.0672156194020499</v>
      </c>
      <c r="I1526">
        <v>-1.8885185467446399</v>
      </c>
      <c r="J1526">
        <v>133</v>
      </c>
      <c r="K1526">
        <v>181</v>
      </c>
      <c r="L1526">
        <v>105</v>
      </c>
      <c r="M1526">
        <v>21</v>
      </c>
      <c r="N1526">
        <v>0.21105503732382</v>
      </c>
      <c r="O1526">
        <v>-0.69475111904153797</v>
      </c>
      <c r="P1526">
        <v>-1.81185801482505</v>
      </c>
      <c r="Q1526">
        <v>0.40677966101694901</v>
      </c>
      <c r="R1526">
        <v>0.22033898305084701</v>
      </c>
      <c r="S1526">
        <f t="shared" si="23"/>
        <v>-2.925982964700476E-2</v>
      </c>
    </row>
    <row r="1527" spans="1:19" x14ac:dyDescent="0.2">
      <c r="A1527" t="s">
        <v>3028</v>
      </c>
      <c r="B1527" t="s">
        <v>3029</v>
      </c>
      <c r="C1527">
        <v>4</v>
      </c>
      <c r="D1527">
        <v>8</v>
      </c>
      <c r="E1527">
        <v>27</v>
      </c>
      <c r="F1527">
        <v>0</v>
      </c>
      <c r="G1527">
        <v>0.38128822795950901</v>
      </c>
      <c r="H1527">
        <v>0.33504576305262102</v>
      </c>
      <c r="I1527" t="e">
        <f>-inf</f>
        <v>#NAME?</v>
      </c>
      <c r="J1527">
        <v>25</v>
      </c>
      <c r="K1527">
        <v>25</v>
      </c>
      <c r="L1527">
        <v>16</v>
      </c>
      <c r="M1527">
        <v>0</v>
      </c>
      <c r="N1527">
        <v>7.7228103421721706E-2</v>
      </c>
      <c r="O1527">
        <v>-0.78590880316050304</v>
      </c>
      <c r="P1527" t="e">
        <f>-inf</f>
        <v>#NAME?</v>
      </c>
      <c r="Q1527">
        <v>0.62711864406779605</v>
      </c>
      <c r="R1527">
        <v>0.25423728813559299</v>
      </c>
      <c r="S1527" t="e">
        <f t="shared" si="23"/>
        <v>#NAME?</v>
      </c>
    </row>
    <row r="1528" spans="1:19" x14ac:dyDescent="0.2">
      <c r="A1528" t="s">
        <v>3030</v>
      </c>
      <c r="B1528" t="s">
        <v>3031</v>
      </c>
      <c r="C1528">
        <v>182</v>
      </c>
      <c r="D1528">
        <v>190</v>
      </c>
      <c r="E1528">
        <v>155</v>
      </c>
      <c r="F1528">
        <v>22</v>
      </c>
      <c r="G1528">
        <v>9.8940445263282606E-2</v>
      </c>
      <c r="H1528">
        <v>-0.56399769959318602</v>
      </c>
      <c r="I1528">
        <v>-1.80184588012486</v>
      </c>
      <c r="J1528">
        <v>361</v>
      </c>
      <c r="K1528">
        <v>390</v>
      </c>
      <c r="L1528">
        <v>193</v>
      </c>
      <c r="M1528">
        <v>46</v>
      </c>
      <c r="N1528">
        <v>0.110785508542563</v>
      </c>
      <c r="O1528">
        <v>-0.86403867004227397</v>
      </c>
      <c r="P1528">
        <v>-1.9049750388159701</v>
      </c>
      <c r="Q1528">
        <v>0.38983050847457601</v>
      </c>
      <c r="R1528">
        <v>0.25423728813559299</v>
      </c>
      <c r="S1528">
        <f t="shared" si="23"/>
        <v>-2.9172151992905709E-2</v>
      </c>
    </row>
    <row r="1529" spans="1:19" x14ac:dyDescent="0.2">
      <c r="A1529" t="s">
        <v>3032</v>
      </c>
      <c r="B1529" t="s">
        <v>3033</v>
      </c>
      <c r="C1529">
        <v>189</v>
      </c>
      <c r="D1529">
        <v>257</v>
      </c>
      <c r="E1529">
        <v>129</v>
      </c>
      <c r="F1529">
        <v>24</v>
      </c>
      <c r="G1529">
        <v>0.213729551453578</v>
      </c>
      <c r="H1529">
        <v>-0.66013010365239799</v>
      </c>
      <c r="I1529">
        <v>-1.7804477354236301</v>
      </c>
      <c r="J1529">
        <v>360</v>
      </c>
      <c r="K1529">
        <v>518</v>
      </c>
      <c r="L1529">
        <v>289</v>
      </c>
      <c r="M1529">
        <v>41</v>
      </c>
      <c r="N1529">
        <v>0.23525536239966699</v>
      </c>
      <c r="O1529">
        <v>-0.68749343515512895</v>
      </c>
      <c r="P1529">
        <v>-1.95374431263944</v>
      </c>
      <c r="Q1529">
        <v>0.45762711864406702</v>
      </c>
      <c r="R1529">
        <v>0.20338983050847401</v>
      </c>
      <c r="S1529">
        <f t="shared" si="23"/>
        <v>-3.6046265552989697E-2</v>
      </c>
    </row>
    <row r="1530" spans="1:19" x14ac:dyDescent="0.2">
      <c r="A1530" t="s">
        <v>3034</v>
      </c>
      <c r="B1530" t="s">
        <v>3035</v>
      </c>
      <c r="C1530">
        <v>167</v>
      </c>
      <c r="D1530">
        <v>136</v>
      </c>
      <c r="E1530">
        <v>51</v>
      </c>
      <c r="F1530">
        <v>14</v>
      </c>
      <c r="G1530">
        <v>-8.9193304818372607E-3</v>
      </c>
      <c r="H1530">
        <v>-1.0094043048280501</v>
      </c>
      <c r="I1530">
        <v>-1.96078560843134</v>
      </c>
      <c r="J1530">
        <v>294</v>
      </c>
      <c r="K1530">
        <v>306</v>
      </c>
      <c r="L1530">
        <v>156</v>
      </c>
      <c r="M1530">
        <v>33</v>
      </c>
      <c r="N1530">
        <v>9.4602199491144401E-2</v>
      </c>
      <c r="O1530">
        <v>-0.867311509202086</v>
      </c>
      <c r="P1530">
        <v>-1.96005905912616</v>
      </c>
      <c r="Q1530">
        <v>0.40677966101694901</v>
      </c>
      <c r="R1530">
        <v>0.22033898305084701</v>
      </c>
      <c r="S1530">
        <f t="shared" si="23"/>
        <v>-8.9741808563279096E-2</v>
      </c>
    </row>
    <row r="1531" spans="1:19" x14ac:dyDescent="0.2">
      <c r="A1531" t="s">
        <v>3036</v>
      </c>
      <c r="B1531" t="s">
        <v>3037</v>
      </c>
      <c r="C1531">
        <v>66</v>
      </c>
      <c r="D1531">
        <v>60</v>
      </c>
      <c r="E1531">
        <v>86</v>
      </c>
      <c r="F1531">
        <v>9</v>
      </c>
      <c r="G1531">
        <v>3.8865547137303301E-2</v>
      </c>
      <c r="H1531">
        <v>-0.379303494076704</v>
      </c>
      <c r="I1531">
        <v>-1.74949859906454</v>
      </c>
      <c r="J1531">
        <v>203</v>
      </c>
      <c r="K1531">
        <v>217</v>
      </c>
      <c r="L1531">
        <v>109</v>
      </c>
      <c r="M1531">
        <v>28</v>
      </c>
      <c r="N1531">
        <v>0.106191799357038</v>
      </c>
      <c r="O1531">
        <v>-0.86215831711697899</v>
      </c>
      <c r="P1531">
        <v>-1.87056367516288</v>
      </c>
      <c r="Q1531">
        <v>0.52542372881355903</v>
      </c>
      <c r="R1531">
        <v>0.186440677966101</v>
      </c>
      <c r="S1531">
        <f t="shared" si="23"/>
        <v>-4.8715870467708113E-3</v>
      </c>
    </row>
    <row r="1532" spans="1:19" x14ac:dyDescent="0.2">
      <c r="A1532" t="s">
        <v>3038</v>
      </c>
      <c r="B1532" t="s">
        <v>3039</v>
      </c>
      <c r="C1532">
        <v>146</v>
      </c>
      <c r="D1532">
        <v>197</v>
      </c>
      <c r="E1532">
        <v>89</v>
      </c>
      <c r="F1532">
        <v>5</v>
      </c>
      <c r="G1532">
        <v>0.21037160267268401</v>
      </c>
      <c r="H1532">
        <v>-0.70922085891792797</v>
      </c>
      <c r="I1532">
        <v>-2.3495800244104101</v>
      </c>
      <c r="J1532">
        <v>313</v>
      </c>
      <c r="K1532">
        <v>331</v>
      </c>
      <c r="L1532">
        <v>128</v>
      </c>
      <c r="M1532">
        <v>44</v>
      </c>
      <c r="N1532">
        <v>0.101511759650992</v>
      </c>
      <c r="O1532">
        <v>-0.98042314504297001</v>
      </c>
      <c r="P1532">
        <v>-1.86231732965215</v>
      </c>
      <c r="Q1532">
        <v>0.52542372881355903</v>
      </c>
      <c r="R1532">
        <v>0.28813559322033899</v>
      </c>
      <c r="S1532">
        <f t="shared" si="23"/>
        <v>-0.17571935470401276</v>
      </c>
    </row>
    <row r="1533" spans="1:19" x14ac:dyDescent="0.2">
      <c r="A1533" t="s">
        <v>3040</v>
      </c>
      <c r="B1533" t="s">
        <v>3041</v>
      </c>
      <c r="C1533">
        <v>155</v>
      </c>
      <c r="D1533">
        <v>136</v>
      </c>
      <c r="E1533">
        <v>40</v>
      </c>
      <c r="F1533">
        <v>11</v>
      </c>
      <c r="G1533">
        <v>2.34654424954545E-2</v>
      </c>
      <c r="H1533">
        <v>-1.0825297166207299</v>
      </c>
      <c r="I1533">
        <v>-2.03313618597406</v>
      </c>
      <c r="J1533">
        <v>191</v>
      </c>
      <c r="K1533">
        <v>360</v>
      </c>
      <c r="L1533">
        <v>164</v>
      </c>
      <c r="M1533">
        <v>25</v>
      </c>
      <c r="N1533">
        <v>0.35249723694128099</v>
      </c>
      <c r="O1533">
        <v>-0.65827829634442003</v>
      </c>
      <c r="P1533">
        <v>-1.8933190271675799</v>
      </c>
      <c r="Q1533">
        <v>0.50847457627118597</v>
      </c>
      <c r="R1533">
        <v>0.20338983050847401</v>
      </c>
      <c r="S1533">
        <f t="shared" si="23"/>
        <v>-9.2754647492506295E-2</v>
      </c>
    </row>
    <row r="1534" spans="1:19" x14ac:dyDescent="0.2">
      <c r="A1534" t="s">
        <v>3042</v>
      </c>
      <c r="B1534" t="s">
        <v>3043</v>
      </c>
      <c r="C1534">
        <v>147</v>
      </c>
      <c r="D1534">
        <v>156</v>
      </c>
      <c r="E1534">
        <v>141</v>
      </c>
      <c r="F1534">
        <v>26</v>
      </c>
      <c r="G1534">
        <v>0.106065495901813</v>
      </c>
      <c r="H1534">
        <v>-0.51235623187119905</v>
      </c>
      <c r="I1534">
        <v>-1.63654115973935</v>
      </c>
      <c r="J1534">
        <v>231</v>
      </c>
      <c r="K1534">
        <v>290</v>
      </c>
      <c r="L1534">
        <v>145</v>
      </c>
      <c r="M1534">
        <v>60</v>
      </c>
      <c r="N1534">
        <v>0.17601412142853301</v>
      </c>
      <c r="O1534">
        <v>-0.79433275480155896</v>
      </c>
      <c r="P1534">
        <v>-1.5956863981003899</v>
      </c>
      <c r="Q1534">
        <v>0.677966101694915</v>
      </c>
      <c r="R1534">
        <v>0.338983050847457</v>
      </c>
      <c r="S1534">
        <f t="shared" si="23"/>
        <v>0.10122864357560765</v>
      </c>
    </row>
    <row r="1535" spans="1:19" x14ac:dyDescent="0.2">
      <c r="A1535" t="s">
        <v>3044</v>
      </c>
      <c r="B1535" t="s">
        <v>3045</v>
      </c>
      <c r="C1535">
        <v>321</v>
      </c>
      <c r="D1535">
        <v>270</v>
      </c>
      <c r="E1535">
        <v>203</v>
      </c>
      <c r="F1535">
        <v>31</v>
      </c>
      <c r="G1535">
        <v>5.11696404964371E-3</v>
      </c>
      <c r="H1535">
        <v>-0.69326700427006205</v>
      </c>
      <c r="I1535">
        <v>-1.8993405115325901</v>
      </c>
      <c r="J1535">
        <v>514</v>
      </c>
      <c r="K1535">
        <v>545</v>
      </c>
      <c r="L1535">
        <v>366</v>
      </c>
      <c r="M1535">
        <v>68</v>
      </c>
      <c r="N1535">
        <v>0.102661486703088</v>
      </c>
      <c r="O1535">
        <v>-0.73957081074525499</v>
      </c>
      <c r="P1535">
        <v>-1.8886798748809299</v>
      </c>
      <c r="Q1535">
        <v>0.50847457627118597</v>
      </c>
      <c r="R1535">
        <v>0.25423728813559299</v>
      </c>
      <c r="S1535">
        <f t="shared" si="23"/>
        <v>-5.2929296673152153E-2</v>
      </c>
    </row>
    <row r="1536" spans="1:19" x14ac:dyDescent="0.2">
      <c r="A1536" t="s">
        <v>3046</v>
      </c>
      <c r="B1536" t="s">
        <v>3047</v>
      </c>
      <c r="C1536">
        <v>66</v>
      </c>
      <c r="D1536">
        <v>69</v>
      </c>
      <c r="E1536">
        <v>41</v>
      </c>
      <c r="F1536">
        <v>6</v>
      </c>
      <c r="G1536">
        <v>9.9563387490915006E-2</v>
      </c>
      <c r="H1536">
        <v>-0.70101808860053605</v>
      </c>
      <c r="I1536">
        <v>-1.92558985812022</v>
      </c>
      <c r="J1536">
        <v>103</v>
      </c>
      <c r="K1536">
        <v>162</v>
      </c>
      <c r="L1536">
        <v>90</v>
      </c>
      <c r="M1536">
        <v>16</v>
      </c>
      <c r="N1536">
        <v>0.27390589325918002</v>
      </c>
      <c r="O1536">
        <v>-0.65068349241023704</v>
      </c>
      <c r="P1536">
        <v>-1.8189429106411401</v>
      </c>
      <c r="Q1536">
        <v>0.62711864406779605</v>
      </c>
      <c r="R1536">
        <v>0.22033898305084701</v>
      </c>
      <c r="S1536">
        <f t="shared" si="23"/>
        <v>-4.1845674817996392E-2</v>
      </c>
    </row>
    <row r="1537" spans="1:19" x14ac:dyDescent="0.2">
      <c r="A1537" t="s">
        <v>3048</v>
      </c>
      <c r="B1537" t="s">
        <v>3049</v>
      </c>
      <c r="C1537">
        <v>38</v>
      </c>
      <c r="D1537">
        <v>89</v>
      </c>
      <c r="E1537">
        <v>47</v>
      </c>
      <c r="F1537">
        <v>12</v>
      </c>
      <c r="G1537">
        <v>0.44986464232363099</v>
      </c>
      <c r="H1537">
        <v>-0.40194374845949599</v>
      </c>
      <c r="I1537">
        <v>-1.3847995235311801</v>
      </c>
      <c r="J1537">
        <v>167</v>
      </c>
      <c r="K1537">
        <v>192</v>
      </c>
      <c r="L1537">
        <v>101</v>
      </c>
      <c r="M1537">
        <v>19</v>
      </c>
      <c r="N1537">
        <v>0.137812860977688</v>
      </c>
      <c r="O1537">
        <v>-0.81048387450933101</v>
      </c>
      <c r="P1537">
        <v>-1.95418853878664</v>
      </c>
      <c r="Q1537">
        <v>0.50847457627118597</v>
      </c>
      <c r="R1537">
        <v>0.20338983050847401</v>
      </c>
      <c r="S1537">
        <f t="shared" si="23"/>
        <v>7.7933293415218444E-2</v>
      </c>
    </row>
    <row r="1538" spans="1:19" x14ac:dyDescent="0.2">
      <c r="A1538" t="s">
        <v>3050</v>
      </c>
      <c r="B1538" t="s">
        <v>3051</v>
      </c>
      <c r="C1538">
        <v>145</v>
      </c>
      <c r="D1538">
        <v>176</v>
      </c>
      <c r="E1538">
        <v>92</v>
      </c>
      <c r="F1538">
        <v>18</v>
      </c>
      <c r="G1538">
        <v>0.164402897874703</v>
      </c>
      <c r="H1538">
        <v>-0.69183818466782299</v>
      </c>
      <c r="I1538">
        <v>-1.7902926700936601</v>
      </c>
      <c r="J1538">
        <v>233</v>
      </c>
      <c r="K1538">
        <v>288</v>
      </c>
      <c r="L1538">
        <v>141</v>
      </c>
      <c r="M1538">
        <v>34</v>
      </c>
      <c r="N1538">
        <v>0.16926467015493299</v>
      </c>
      <c r="O1538">
        <v>-0.81022558551502899</v>
      </c>
      <c r="P1538">
        <v>-1.84610267257565</v>
      </c>
      <c r="Q1538">
        <v>0.66101694915254205</v>
      </c>
      <c r="R1538">
        <v>0.22033898305084701</v>
      </c>
      <c r="S1538">
        <f t="shared" si="23"/>
        <v>-1.0093002168594111E-2</v>
      </c>
    </row>
    <row r="1539" spans="1:19" x14ac:dyDescent="0.2">
      <c r="A1539" t="s">
        <v>3052</v>
      </c>
      <c r="B1539" t="s">
        <v>3053</v>
      </c>
      <c r="C1539">
        <v>27</v>
      </c>
      <c r="D1539">
        <v>15</v>
      </c>
      <c r="E1539">
        <v>19</v>
      </c>
      <c r="F1539">
        <v>2</v>
      </c>
      <c r="G1539">
        <v>-0.17501427280777701</v>
      </c>
      <c r="H1539">
        <v>-0.64686817298456201</v>
      </c>
      <c r="I1539">
        <v>-2.0145309414570001</v>
      </c>
      <c r="J1539">
        <v>75</v>
      </c>
      <c r="K1539">
        <v>42</v>
      </c>
      <c r="L1539">
        <v>19</v>
      </c>
      <c r="M1539">
        <v>4</v>
      </c>
      <c r="N1539">
        <v>-0.174583869572077</v>
      </c>
      <c r="O1539">
        <v>-1.18839643958326</v>
      </c>
      <c r="P1539">
        <v>-2.2832269406556298</v>
      </c>
      <c r="Q1539">
        <v>0.61016949152542299</v>
      </c>
      <c r="R1539">
        <v>0.25423728813559299</v>
      </c>
      <c r="S1539">
        <f t="shared" ref="S1539:S1602" si="24">((I1539+1.7338029)/1.7338029+(P1539+1.8692731)/1.8692731)/2</f>
        <v>-0.19168319716360599</v>
      </c>
    </row>
    <row r="1540" spans="1:19" x14ac:dyDescent="0.2">
      <c r="A1540" t="s">
        <v>3054</v>
      </c>
      <c r="B1540" t="s">
        <v>3055</v>
      </c>
      <c r="C1540">
        <v>178</v>
      </c>
      <c r="D1540">
        <v>147</v>
      </c>
      <c r="E1540">
        <v>161</v>
      </c>
      <c r="F1540">
        <v>20</v>
      </c>
      <c r="G1540">
        <v>-2.8444352651894799E-3</v>
      </c>
      <c r="H1540">
        <v>-0.53785213605544702</v>
      </c>
      <c r="I1540">
        <v>-1.8335871796069101</v>
      </c>
      <c r="J1540">
        <v>424</v>
      </c>
      <c r="K1540">
        <v>369</v>
      </c>
      <c r="L1540">
        <v>275</v>
      </c>
      <c r="M1540">
        <v>24</v>
      </c>
      <c r="N1540">
        <v>1.6888612988049501E-2</v>
      </c>
      <c r="O1540">
        <v>-0.78012193990685996</v>
      </c>
      <c r="P1540">
        <v>-2.2573802834730099</v>
      </c>
      <c r="Q1540">
        <v>0.644067796610169</v>
      </c>
      <c r="R1540">
        <v>0.25423728813559299</v>
      </c>
      <c r="S1540">
        <f t="shared" si="24"/>
        <v>-0.13258845900845292</v>
      </c>
    </row>
    <row r="1541" spans="1:19" x14ac:dyDescent="0.2">
      <c r="A1541" t="s">
        <v>3056</v>
      </c>
      <c r="B1541" t="s">
        <v>3057</v>
      </c>
      <c r="C1541">
        <v>89</v>
      </c>
      <c r="D1541">
        <v>115</v>
      </c>
      <c r="E1541">
        <v>60</v>
      </c>
      <c r="F1541">
        <v>9</v>
      </c>
      <c r="G1541">
        <v>0.19156606600422699</v>
      </c>
      <c r="H1541">
        <v>-0.66549676603967201</v>
      </c>
      <c r="I1541">
        <v>-1.87934467016758</v>
      </c>
      <c r="J1541">
        <v>201</v>
      </c>
      <c r="K1541">
        <v>250</v>
      </c>
      <c r="L1541">
        <v>201</v>
      </c>
      <c r="M1541">
        <v>49</v>
      </c>
      <c r="N1541">
        <v>0.17197205467327001</v>
      </c>
      <c r="O1541">
        <v>-0.59208877714439001</v>
      </c>
      <c r="P1541">
        <v>-1.6232256459838601</v>
      </c>
      <c r="Q1541">
        <v>0.42372881355932202</v>
      </c>
      <c r="R1541">
        <v>0.20338983050847401</v>
      </c>
      <c r="S1541">
        <f t="shared" si="24"/>
        <v>2.3841839572457585E-2</v>
      </c>
    </row>
    <row r="1542" spans="1:19" x14ac:dyDescent="0.2">
      <c r="A1542" t="s">
        <v>3058</v>
      </c>
      <c r="B1542" t="s">
        <v>3059</v>
      </c>
      <c r="C1542">
        <v>101</v>
      </c>
      <c r="D1542">
        <v>108</v>
      </c>
      <c r="E1542">
        <v>91</v>
      </c>
      <c r="F1542">
        <v>11</v>
      </c>
      <c r="G1542">
        <v>0.109360613999835</v>
      </c>
      <c r="H1542">
        <v>-0.53953799123995205</v>
      </c>
      <c r="I1542">
        <v>-1.8471258615864099</v>
      </c>
      <c r="J1542">
        <v>224</v>
      </c>
      <c r="K1542">
        <v>307</v>
      </c>
      <c r="L1542">
        <v>171</v>
      </c>
      <c r="M1542">
        <v>23</v>
      </c>
      <c r="N1542">
        <v>0.21411846056474501</v>
      </c>
      <c r="O1542">
        <v>-0.70934068508639903</v>
      </c>
      <c r="P1542">
        <v>-1.9987458509084599</v>
      </c>
      <c r="Q1542">
        <v>0.54237288135593198</v>
      </c>
      <c r="R1542">
        <v>0.38983050847457601</v>
      </c>
      <c r="S1542">
        <f t="shared" si="24"/>
        <v>-6.7312307147166087E-2</v>
      </c>
    </row>
    <row r="1543" spans="1:19" x14ac:dyDescent="0.2">
      <c r="A1543" t="s">
        <v>3060</v>
      </c>
      <c r="B1543" t="s">
        <v>3061</v>
      </c>
      <c r="C1543">
        <v>203</v>
      </c>
      <c r="D1543">
        <v>254</v>
      </c>
      <c r="E1543">
        <v>143</v>
      </c>
      <c r="F1543">
        <v>22</v>
      </c>
      <c r="G1543">
        <v>0.177595911002253</v>
      </c>
      <c r="H1543">
        <v>-0.64641801022655399</v>
      </c>
      <c r="I1543">
        <v>-1.8492705300529999</v>
      </c>
      <c r="J1543">
        <v>300</v>
      </c>
      <c r="K1543">
        <v>513</v>
      </c>
      <c r="L1543">
        <v>271</v>
      </c>
      <c r="M1543">
        <v>62</v>
      </c>
      <c r="N1543">
        <v>0.31022421381387499</v>
      </c>
      <c r="O1543">
        <v>-0.636240740989647</v>
      </c>
      <c r="P1543">
        <v>-1.6949552338133</v>
      </c>
      <c r="Q1543">
        <v>0.55932203389830504</v>
      </c>
      <c r="R1543">
        <v>0.169491525423728</v>
      </c>
      <c r="S1543">
        <f t="shared" si="24"/>
        <v>1.3328230493787667E-2</v>
      </c>
    </row>
    <row r="1544" spans="1:19" x14ac:dyDescent="0.2">
      <c r="A1544" t="s">
        <v>3062</v>
      </c>
      <c r="B1544" t="s">
        <v>3063</v>
      </c>
      <c r="C1544">
        <v>144</v>
      </c>
      <c r="D1544">
        <v>234</v>
      </c>
      <c r="E1544">
        <v>189</v>
      </c>
      <c r="F1544">
        <v>14</v>
      </c>
      <c r="G1544">
        <v>0.29111159761042099</v>
      </c>
      <c r="H1544">
        <v>-0.37615869770040899</v>
      </c>
      <c r="I1544">
        <v>-1.89643162937901</v>
      </c>
      <c r="J1544">
        <v>291</v>
      </c>
      <c r="K1544">
        <v>389</v>
      </c>
      <c r="L1544">
        <v>211</v>
      </c>
      <c r="M1544">
        <v>56</v>
      </c>
      <c r="N1544">
        <v>0.20328471576152199</v>
      </c>
      <c r="O1544">
        <v>-0.73169931083260498</v>
      </c>
      <c r="P1544">
        <v>-1.72593063057159</v>
      </c>
      <c r="Q1544">
        <v>0.57627118644067798</v>
      </c>
      <c r="R1544">
        <v>0.42372881355932202</v>
      </c>
      <c r="S1544">
        <f t="shared" si="24"/>
        <v>-8.5576606750255441E-3</v>
      </c>
    </row>
    <row r="1545" spans="1:19" x14ac:dyDescent="0.2">
      <c r="A1545" t="s">
        <v>3064</v>
      </c>
      <c r="B1545" t="s">
        <v>3065</v>
      </c>
      <c r="C1545">
        <v>130</v>
      </c>
      <c r="D1545">
        <v>138</v>
      </c>
      <c r="E1545">
        <v>124</v>
      </c>
      <c r="F1545">
        <v>25</v>
      </c>
      <c r="G1545">
        <v>0.10619396638992799</v>
      </c>
      <c r="H1545">
        <v>-0.51477967692300497</v>
      </c>
      <c r="I1545">
        <v>-1.6002005165967901</v>
      </c>
      <c r="J1545">
        <v>244</v>
      </c>
      <c r="K1545">
        <v>220</v>
      </c>
      <c r="L1545">
        <v>176</v>
      </c>
      <c r="M1545">
        <v>24</v>
      </c>
      <c r="N1545">
        <v>3.2260957905198499E-2</v>
      </c>
      <c r="O1545">
        <v>-0.73396593566896995</v>
      </c>
      <c r="P1545">
        <v>-2.0174042532190102</v>
      </c>
      <c r="Q1545">
        <v>0.50847457627118597</v>
      </c>
      <c r="R1545">
        <v>0.27118644067796599</v>
      </c>
      <c r="S1545">
        <f t="shared" si="24"/>
        <v>-1.0939507221416137E-3</v>
      </c>
    </row>
    <row r="1546" spans="1:19" x14ac:dyDescent="0.2">
      <c r="A1546" t="s">
        <v>3066</v>
      </c>
      <c r="B1546" t="s">
        <v>3067</v>
      </c>
      <c r="C1546">
        <v>59</v>
      </c>
      <c r="D1546">
        <v>57</v>
      </c>
      <c r="E1546">
        <v>38</v>
      </c>
      <c r="F1546">
        <v>12</v>
      </c>
      <c r="G1546">
        <v>6.5281076325875598E-2</v>
      </c>
      <c r="H1546">
        <v>-0.68532642480373696</v>
      </c>
      <c r="I1546">
        <v>-1.57586793855651</v>
      </c>
      <c r="J1546">
        <v>144</v>
      </c>
      <c r="K1546">
        <v>121</v>
      </c>
      <c r="L1546">
        <v>106</v>
      </c>
      <c r="M1546">
        <v>6</v>
      </c>
      <c r="N1546">
        <v>1.65098164292227E-3</v>
      </c>
      <c r="O1546">
        <v>-0.72514540397486904</v>
      </c>
      <c r="P1546">
        <v>-2.3904369103034901</v>
      </c>
      <c r="Q1546">
        <v>0.54237288135593198</v>
      </c>
      <c r="R1546">
        <v>0.28813559322033899</v>
      </c>
      <c r="S1546">
        <f t="shared" si="24"/>
        <v>-9.3856977144032377E-2</v>
      </c>
    </row>
    <row r="1547" spans="1:19" x14ac:dyDescent="0.2">
      <c r="A1547" t="s">
        <v>3068</v>
      </c>
      <c r="B1547" t="s">
        <v>3069</v>
      </c>
      <c r="C1547">
        <v>157</v>
      </c>
      <c r="D1547">
        <v>175</v>
      </c>
      <c r="E1547">
        <v>157</v>
      </c>
      <c r="F1547">
        <v>16</v>
      </c>
      <c r="G1547">
        <v>0.12739662857258899</v>
      </c>
      <c r="H1547">
        <v>-0.49425800977840301</v>
      </c>
      <c r="I1547">
        <v>-1.8759768427153001</v>
      </c>
      <c r="J1547">
        <v>412</v>
      </c>
      <c r="K1547">
        <v>426</v>
      </c>
      <c r="L1547">
        <v>248</v>
      </c>
      <c r="M1547">
        <v>40</v>
      </c>
      <c r="N1547">
        <v>9.1740486491306006E-2</v>
      </c>
      <c r="O1547">
        <v>-0.81253431235130802</v>
      </c>
      <c r="P1547">
        <v>-2.0230628932970598</v>
      </c>
      <c r="Q1547">
        <v>0.55932203389830504</v>
      </c>
      <c r="R1547">
        <v>0.169491525423728</v>
      </c>
      <c r="S1547">
        <f t="shared" si="24"/>
        <v>-8.2136862954728912E-2</v>
      </c>
    </row>
    <row r="1548" spans="1:19" x14ac:dyDescent="0.2">
      <c r="A1548" t="s">
        <v>3070</v>
      </c>
      <c r="B1548" t="s">
        <v>3071</v>
      </c>
      <c r="C1548">
        <v>7</v>
      </c>
      <c r="D1548">
        <v>12</v>
      </c>
      <c r="E1548">
        <v>23</v>
      </c>
      <c r="F1548">
        <v>0</v>
      </c>
      <c r="G1548">
        <v>0.31434143832889599</v>
      </c>
      <c r="H1548">
        <v>2.23717862249324E-2</v>
      </c>
      <c r="I1548" t="e">
        <f>-inf</f>
        <v>#NAME?</v>
      </c>
      <c r="J1548">
        <v>30</v>
      </c>
      <c r="K1548">
        <v>31</v>
      </c>
      <c r="L1548">
        <v>13</v>
      </c>
      <c r="M1548">
        <v>10</v>
      </c>
      <c r="N1548">
        <v>9.1468542536332006E-2</v>
      </c>
      <c r="O1548">
        <v>-0.955266679557216</v>
      </c>
      <c r="P1548">
        <v>-1.4873469233115499</v>
      </c>
      <c r="Q1548">
        <v>0.59322033898305004</v>
      </c>
      <c r="R1548">
        <v>0.25423728813559299</v>
      </c>
      <c r="S1548" t="e">
        <f t="shared" si="24"/>
        <v>#NAME?</v>
      </c>
    </row>
    <row r="1549" spans="1:19" x14ac:dyDescent="0.2">
      <c r="A1549" t="s">
        <v>3072</v>
      </c>
      <c r="B1549" t="s">
        <v>3073</v>
      </c>
      <c r="C1549">
        <v>10</v>
      </c>
      <c r="D1549">
        <v>43</v>
      </c>
      <c r="E1549">
        <v>2</v>
      </c>
      <c r="F1549">
        <v>5</v>
      </c>
      <c r="G1549">
        <v>0.71372668787511495</v>
      </c>
      <c r="H1549">
        <v>-1.19322801411442</v>
      </c>
      <c r="I1549">
        <v>-1.1852271686259801</v>
      </c>
      <c r="J1549">
        <v>17</v>
      </c>
      <c r="K1549">
        <v>74</v>
      </c>
      <c r="L1549">
        <v>15</v>
      </c>
      <c r="M1549">
        <v>10</v>
      </c>
      <c r="N1549">
        <v>0.71601090177442395</v>
      </c>
      <c r="O1549">
        <v>-0.64644643946698299</v>
      </c>
      <c r="P1549">
        <v>-1.2406745899701599</v>
      </c>
      <c r="Q1549">
        <v>0.52542372881355903</v>
      </c>
      <c r="R1549">
        <v>0.28813559322033899</v>
      </c>
      <c r="S1549">
        <f t="shared" si="24"/>
        <v>0.32633996906815782</v>
      </c>
    </row>
    <row r="1550" spans="1:19" x14ac:dyDescent="0.2">
      <c r="A1550" t="s">
        <v>3074</v>
      </c>
      <c r="B1550" t="s">
        <v>3075</v>
      </c>
      <c r="C1550">
        <v>20</v>
      </c>
      <c r="D1550">
        <v>31</v>
      </c>
      <c r="E1550">
        <v>5</v>
      </c>
      <c r="F1550">
        <v>0</v>
      </c>
      <c r="G1550">
        <v>0.27058993046581897</v>
      </c>
      <c r="H1550">
        <v>-1.09631800110636</v>
      </c>
      <c r="I1550" t="e">
        <f>-inf</f>
        <v>#NAME?</v>
      </c>
      <c r="J1550">
        <v>38</v>
      </c>
      <c r="K1550">
        <v>55</v>
      </c>
      <c r="L1550">
        <v>9</v>
      </c>
      <c r="M1550">
        <v>13</v>
      </c>
      <c r="N1550">
        <v>0.237807196299155</v>
      </c>
      <c r="O1550">
        <v>-1.2176298643218699</v>
      </c>
      <c r="P1550">
        <v>-1.4760659129018601</v>
      </c>
      <c r="Q1550">
        <v>0.55932203389830504</v>
      </c>
      <c r="R1550">
        <v>0.37288135593220301</v>
      </c>
      <c r="S1550" t="e">
        <f t="shared" si="24"/>
        <v>#NAME?</v>
      </c>
    </row>
    <row r="1551" spans="1:19" x14ac:dyDescent="0.2">
      <c r="A1551" t="s">
        <v>3076</v>
      </c>
      <c r="B1551" t="s">
        <v>3077</v>
      </c>
      <c r="C1551">
        <v>175</v>
      </c>
      <c r="D1551">
        <v>190</v>
      </c>
      <c r="E1551">
        <v>83</v>
      </c>
      <c r="F1551">
        <v>15</v>
      </c>
      <c r="G1551">
        <v>0.115973784562062</v>
      </c>
      <c r="H1551">
        <v>-0.81821796608862396</v>
      </c>
      <c r="I1551">
        <v>-1.9511439625926099</v>
      </c>
      <c r="J1551">
        <v>324</v>
      </c>
      <c r="K1551">
        <v>284</v>
      </c>
      <c r="L1551">
        <v>185</v>
      </c>
      <c r="M1551">
        <v>37</v>
      </c>
      <c r="N1551">
        <v>2.0001433262147199E-2</v>
      </c>
      <c r="O1551">
        <v>-0.83546205894798797</v>
      </c>
      <c r="P1551">
        <v>-1.9525689547315099</v>
      </c>
      <c r="Q1551">
        <v>0.91525423728813504</v>
      </c>
      <c r="R1551">
        <v>0.25423728813559299</v>
      </c>
      <c r="S1551">
        <f t="shared" si="24"/>
        <v>-8.495783732109409E-2</v>
      </c>
    </row>
    <row r="1552" spans="1:19" x14ac:dyDescent="0.2">
      <c r="A1552" t="s">
        <v>3078</v>
      </c>
      <c r="B1552" t="s">
        <v>3079</v>
      </c>
      <c r="C1552">
        <v>302</v>
      </c>
      <c r="D1552">
        <v>461</v>
      </c>
      <c r="E1552">
        <v>178</v>
      </c>
      <c r="F1552">
        <v>33</v>
      </c>
      <c r="G1552">
        <v>0.26395221472802499</v>
      </c>
      <c r="H1552">
        <v>-0.72384495042665997</v>
      </c>
      <c r="I1552">
        <v>-1.8456901760412601</v>
      </c>
      <c r="J1552">
        <v>338</v>
      </c>
      <c r="K1552">
        <v>724</v>
      </c>
      <c r="L1552">
        <v>218</v>
      </c>
      <c r="M1552">
        <v>31</v>
      </c>
      <c r="N1552">
        <v>0.40804996934121401</v>
      </c>
      <c r="O1552">
        <v>-0.78254898381743998</v>
      </c>
      <c r="P1552">
        <v>-2.0477806750352698</v>
      </c>
      <c r="Q1552">
        <v>0.88135593220338904</v>
      </c>
      <c r="R1552">
        <v>0.338983050847457</v>
      </c>
      <c r="S1552">
        <f t="shared" si="24"/>
        <v>-8.0014293201798481E-2</v>
      </c>
    </row>
    <row r="1553" spans="1:19" x14ac:dyDescent="0.2">
      <c r="A1553" t="s">
        <v>3080</v>
      </c>
      <c r="B1553" t="s">
        <v>3081</v>
      </c>
      <c r="C1553">
        <v>232</v>
      </c>
      <c r="D1553">
        <v>234</v>
      </c>
      <c r="E1553">
        <v>184</v>
      </c>
      <c r="F1553">
        <v>25</v>
      </c>
      <c r="G1553">
        <v>8.3986104814771506E-2</v>
      </c>
      <c r="H1553">
        <v>-0.59492817165976597</v>
      </c>
      <c r="I1553">
        <v>-1.8517451491808601</v>
      </c>
      <c r="J1553">
        <v>461</v>
      </c>
      <c r="K1553">
        <v>483</v>
      </c>
      <c r="L1553">
        <v>178</v>
      </c>
      <c r="M1553">
        <v>50</v>
      </c>
      <c r="N1553">
        <v>9.7474308783585706E-2</v>
      </c>
      <c r="O1553">
        <v>-1.0053697002251401</v>
      </c>
      <c r="P1553">
        <v>-1.9749565896455199</v>
      </c>
      <c r="Q1553">
        <v>0.77966101694915202</v>
      </c>
      <c r="R1553">
        <v>0.27118644067796599</v>
      </c>
      <c r="S1553">
        <f t="shared" si="24"/>
        <v>-6.2281194535345877E-2</v>
      </c>
    </row>
    <row r="1554" spans="1:19" x14ac:dyDescent="0.2">
      <c r="A1554" t="s">
        <v>3082</v>
      </c>
      <c r="B1554" t="s">
        <v>3083</v>
      </c>
      <c r="C1554">
        <v>150</v>
      </c>
      <c r="D1554">
        <v>182</v>
      </c>
      <c r="E1554">
        <v>129</v>
      </c>
      <c r="F1554">
        <v>22</v>
      </c>
      <c r="G1554">
        <v>0.164238361224922</v>
      </c>
      <c r="H1554">
        <v>-0.55975955853483494</v>
      </c>
      <c r="I1554">
        <v>-1.71786575119547</v>
      </c>
      <c r="J1554">
        <v>233</v>
      </c>
      <c r="K1554">
        <v>367</v>
      </c>
      <c r="L1554">
        <v>204</v>
      </c>
      <c r="M1554">
        <v>40</v>
      </c>
      <c r="N1554">
        <v>0.27453824664779197</v>
      </c>
      <c r="O1554">
        <v>-0.64981453074451001</v>
      </c>
      <c r="P1554">
        <v>-1.7755215982899399</v>
      </c>
      <c r="Q1554">
        <v>0.88135593220338904</v>
      </c>
      <c r="R1554">
        <v>0.28813559322033899</v>
      </c>
      <c r="S1554">
        <f t="shared" si="24"/>
        <v>2.9673003676160981E-2</v>
      </c>
    </row>
    <row r="1555" spans="1:19" x14ac:dyDescent="0.2">
      <c r="A1555" t="s">
        <v>3084</v>
      </c>
      <c r="B1555" t="s">
        <v>3085</v>
      </c>
      <c r="C1555">
        <v>66</v>
      </c>
      <c r="D1555">
        <v>26</v>
      </c>
      <c r="E1555">
        <v>45</v>
      </c>
      <c r="F1555">
        <v>6</v>
      </c>
      <c r="G1555">
        <v>-0.32431235527552199</v>
      </c>
      <c r="H1555">
        <v>-0.660589431544928</v>
      </c>
      <c r="I1555">
        <v>-1.92558985812022</v>
      </c>
      <c r="J1555">
        <v>71</v>
      </c>
      <c r="K1555">
        <v>84</v>
      </c>
      <c r="L1555">
        <v>32</v>
      </c>
      <c r="M1555">
        <v>16</v>
      </c>
      <c r="N1555">
        <v>0.150249040764528</v>
      </c>
      <c r="O1555">
        <v>-0.93819714754355898</v>
      </c>
      <c r="P1555">
        <v>-1.65736403465504</v>
      </c>
      <c r="Q1555">
        <v>0.89830508474576198</v>
      </c>
      <c r="R1555">
        <v>0.28813559322033899</v>
      </c>
      <c r="S1555">
        <f t="shared" si="24"/>
        <v>1.3740334167447188E-3</v>
      </c>
    </row>
    <row r="1556" spans="1:19" x14ac:dyDescent="0.2">
      <c r="A1556" t="s">
        <v>3086</v>
      </c>
      <c r="B1556" t="s">
        <v>3087</v>
      </c>
      <c r="C1556">
        <v>37</v>
      </c>
      <c r="D1556">
        <v>40</v>
      </c>
      <c r="E1556">
        <v>46</v>
      </c>
      <c r="F1556">
        <v>1</v>
      </c>
      <c r="G1556">
        <v>0.114116499556495</v>
      </c>
      <c r="H1556">
        <v>-0.39970190216382401</v>
      </c>
      <c r="I1556">
        <v>-2.4523988970289898</v>
      </c>
      <c r="J1556">
        <v>32</v>
      </c>
      <c r="K1556">
        <v>63</v>
      </c>
      <c r="L1556">
        <v>25</v>
      </c>
      <c r="M1556">
        <v>11</v>
      </c>
      <c r="N1556">
        <v>0.37141867455539701</v>
      </c>
      <c r="O1556">
        <v>-0.69929874679225801</v>
      </c>
      <c r="P1556">
        <v>-1.47398296175357</v>
      </c>
      <c r="Q1556">
        <v>0.89830508474576198</v>
      </c>
      <c r="R1556">
        <v>0.28813559322033899</v>
      </c>
      <c r="S1556">
        <f t="shared" si="24"/>
        <v>-0.10149751635894835</v>
      </c>
    </row>
    <row r="1557" spans="1:19" x14ac:dyDescent="0.2">
      <c r="A1557" t="s">
        <v>3088</v>
      </c>
      <c r="B1557" t="s">
        <v>3089</v>
      </c>
      <c r="C1557">
        <v>137</v>
      </c>
      <c r="D1557">
        <v>213</v>
      </c>
      <c r="E1557">
        <v>109</v>
      </c>
      <c r="F1557">
        <v>11</v>
      </c>
      <c r="G1557">
        <v>0.27191726857785897</v>
      </c>
      <c r="H1557">
        <v>-0.59355207899418605</v>
      </c>
      <c r="I1557">
        <v>-1.9795250549601799</v>
      </c>
      <c r="J1557">
        <v>261</v>
      </c>
      <c r="K1557">
        <v>449</v>
      </c>
      <c r="L1557">
        <v>201</v>
      </c>
      <c r="M1557">
        <v>48</v>
      </c>
      <c r="N1557">
        <v>0.31283393708676399</v>
      </c>
      <c r="O1557">
        <v>-0.70553322706218202</v>
      </c>
      <c r="P1557">
        <v>-1.7456249385545799</v>
      </c>
      <c r="Q1557">
        <v>0.83050847457627097</v>
      </c>
      <c r="R1557">
        <v>0.25423728813559299</v>
      </c>
      <c r="S1557">
        <f t="shared" si="24"/>
        <v>-3.7788331920444868E-2</v>
      </c>
    </row>
    <row r="1558" spans="1:19" x14ac:dyDescent="0.2">
      <c r="A1558" t="s">
        <v>3090</v>
      </c>
      <c r="B1558" t="s">
        <v>3091</v>
      </c>
      <c r="C1558">
        <v>169</v>
      </c>
      <c r="D1558">
        <v>170</v>
      </c>
      <c r="E1558">
        <v>95</v>
      </c>
      <c r="F1558">
        <v>25</v>
      </c>
      <c r="G1558">
        <v>8.2820449060128698E-2</v>
      </c>
      <c r="H1558">
        <v>-0.74442110910322901</v>
      </c>
      <c r="I1558">
        <v>-1.7141438689036299</v>
      </c>
      <c r="J1558">
        <v>331</v>
      </c>
      <c r="K1558">
        <v>329</v>
      </c>
      <c r="L1558">
        <v>164</v>
      </c>
      <c r="M1558">
        <v>40</v>
      </c>
      <c r="N1558">
        <v>7.4596007595977301E-2</v>
      </c>
      <c r="O1558">
        <v>-0.89707292287241103</v>
      </c>
      <c r="P1558">
        <v>-1.9279936710396399</v>
      </c>
      <c r="Q1558">
        <v>0.88135593220338904</v>
      </c>
      <c r="R1558">
        <v>0.305084745762711</v>
      </c>
      <c r="S1558">
        <f t="shared" si="24"/>
        <v>-1.003745442543278E-2</v>
      </c>
    </row>
    <row r="1559" spans="1:19" x14ac:dyDescent="0.2">
      <c r="A1559" t="s">
        <v>3092</v>
      </c>
      <c r="B1559" t="s">
        <v>3093</v>
      </c>
      <c r="C1559">
        <v>76</v>
      </c>
      <c r="D1559">
        <v>82</v>
      </c>
      <c r="E1559">
        <v>71</v>
      </c>
      <c r="F1559">
        <v>10</v>
      </c>
      <c r="G1559">
        <v>0.113258492398453</v>
      </c>
      <c r="H1559">
        <v>-0.52381325334011897</v>
      </c>
      <c r="I1559">
        <v>-1.76501076524279</v>
      </c>
      <c r="J1559">
        <v>82</v>
      </c>
      <c r="K1559">
        <v>107</v>
      </c>
      <c r="L1559">
        <v>101</v>
      </c>
      <c r="M1559">
        <v>23</v>
      </c>
      <c r="N1559">
        <v>0.192798028723214</v>
      </c>
      <c r="O1559">
        <v>-0.50158125574546397</v>
      </c>
      <c r="P1559">
        <v>-1.5623116849580101</v>
      </c>
      <c r="Q1559">
        <v>0.91525423728813504</v>
      </c>
      <c r="R1559">
        <v>0.305084745762711</v>
      </c>
      <c r="S1559">
        <f t="shared" si="24"/>
        <v>7.3107330347003785E-2</v>
      </c>
    </row>
    <row r="1560" spans="1:19" x14ac:dyDescent="0.2">
      <c r="A1560" t="s">
        <v>3094</v>
      </c>
      <c r="B1560" t="s">
        <v>3095</v>
      </c>
      <c r="C1560">
        <v>51</v>
      </c>
      <c r="D1560">
        <v>46</v>
      </c>
      <c r="E1560">
        <v>25</v>
      </c>
      <c r="F1560">
        <v>3</v>
      </c>
      <c r="G1560">
        <v>3.5445887879166103E-2</v>
      </c>
      <c r="H1560">
        <v>-0.80388817720430195</v>
      </c>
      <c r="I1560">
        <v>-2.1146460943402698</v>
      </c>
      <c r="J1560">
        <v>125</v>
      </c>
      <c r="K1560">
        <v>94</v>
      </c>
      <c r="L1560">
        <v>44</v>
      </c>
      <c r="M1560">
        <v>4</v>
      </c>
      <c r="N1560">
        <v>-4.6554055986635999E-2</v>
      </c>
      <c r="O1560">
        <v>-1.0455461136662501</v>
      </c>
      <c r="P1560">
        <v>-2.5050756902719802</v>
      </c>
      <c r="Q1560">
        <v>0.93220338983050799</v>
      </c>
      <c r="R1560">
        <v>0.28813559322033899</v>
      </c>
      <c r="S1560">
        <f t="shared" si="24"/>
        <v>-0.27989566106190522</v>
      </c>
    </row>
    <row r="1561" spans="1:19" x14ac:dyDescent="0.2">
      <c r="A1561" t="s">
        <v>3096</v>
      </c>
      <c r="B1561" t="s">
        <v>3097</v>
      </c>
      <c r="C1561">
        <v>216</v>
      </c>
      <c r="D1561">
        <v>195</v>
      </c>
      <c r="E1561">
        <v>195</v>
      </c>
      <c r="F1561">
        <v>25</v>
      </c>
      <c r="G1561">
        <v>3.5839092507115498E-2</v>
      </c>
      <c r="H1561">
        <v>-0.538677149566816</v>
      </c>
      <c r="I1561">
        <v>-1.82071091544089</v>
      </c>
      <c r="J1561">
        <v>362</v>
      </c>
      <c r="K1561">
        <v>395</v>
      </c>
      <c r="L1561">
        <v>158</v>
      </c>
      <c r="M1561">
        <v>53</v>
      </c>
      <c r="N1561">
        <v>0.115116628515016</v>
      </c>
      <c r="O1561">
        <v>-0.95214026072313296</v>
      </c>
      <c r="P1561">
        <v>-1.84465836952426</v>
      </c>
      <c r="Q1561">
        <v>0.83050847457627097</v>
      </c>
      <c r="R1561">
        <v>0.28813559322033899</v>
      </c>
      <c r="S1561">
        <f t="shared" si="24"/>
        <v>-1.8478792160045193E-2</v>
      </c>
    </row>
    <row r="1562" spans="1:19" x14ac:dyDescent="0.2">
      <c r="A1562" t="s">
        <v>3098</v>
      </c>
      <c r="B1562" t="s">
        <v>3099</v>
      </c>
      <c r="C1562">
        <v>35</v>
      </c>
      <c r="D1562">
        <v>47</v>
      </c>
      <c r="E1562">
        <v>18</v>
      </c>
      <c r="F1562">
        <v>1</v>
      </c>
      <c r="G1562">
        <v>0.20828804588097</v>
      </c>
      <c r="H1562">
        <v>-0.78305354902537305</v>
      </c>
      <c r="I1562">
        <v>-2.4282652173122701</v>
      </c>
      <c r="J1562">
        <v>110</v>
      </c>
      <c r="K1562">
        <v>119</v>
      </c>
      <c r="L1562">
        <v>41</v>
      </c>
      <c r="M1562">
        <v>2</v>
      </c>
      <c r="N1562">
        <v>0.111382379656027</v>
      </c>
      <c r="O1562">
        <v>-1.02069760558288</v>
      </c>
      <c r="P1562">
        <v>-2.7505883580861301</v>
      </c>
      <c r="Q1562">
        <v>0.71186440677966101</v>
      </c>
      <c r="R1562">
        <v>0.322033898305084</v>
      </c>
      <c r="S1562">
        <f t="shared" si="24"/>
        <v>-0.43600884013663666</v>
      </c>
    </row>
    <row r="1563" spans="1:19" x14ac:dyDescent="0.2">
      <c r="A1563" t="s">
        <v>3100</v>
      </c>
      <c r="B1563" t="s">
        <v>3101</v>
      </c>
      <c r="C1563">
        <v>74</v>
      </c>
      <c r="D1563">
        <v>102</v>
      </c>
      <c r="E1563">
        <v>51</v>
      </c>
      <c r="F1563">
        <v>5</v>
      </c>
      <c r="G1563">
        <v>0.21962668432646901</v>
      </c>
      <c r="H1563">
        <v>-0.65591955341144303</v>
      </c>
      <c r="I1563">
        <v>-2.0544588883569501</v>
      </c>
      <c r="J1563">
        <v>114</v>
      </c>
      <c r="K1563">
        <v>129</v>
      </c>
      <c r="L1563">
        <v>88</v>
      </c>
      <c r="M1563">
        <v>12</v>
      </c>
      <c r="N1563">
        <v>0.13091296238449801</v>
      </c>
      <c r="O1563">
        <v>-0.70451095633069405</v>
      </c>
      <c r="P1563">
        <v>-1.9879492738807401</v>
      </c>
      <c r="Q1563">
        <v>0.677966101694915</v>
      </c>
      <c r="R1563">
        <v>0.27118644067796599</v>
      </c>
      <c r="S1563">
        <f t="shared" si="24"/>
        <v>-0.1242158054221929</v>
      </c>
    </row>
    <row r="1564" spans="1:19" x14ac:dyDescent="0.2">
      <c r="A1564" t="s">
        <v>3102</v>
      </c>
      <c r="B1564" t="s">
        <v>3103</v>
      </c>
      <c r="C1564">
        <v>170</v>
      </c>
      <c r="D1564">
        <v>215</v>
      </c>
      <c r="E1564">
        <v>70</v>
      </c>
      <c r="F1564">
        <v>11</v>
      </c>
      <c r="G1564">
        <v>0.18224777083285901</v>
      </c>
      <c r="H1564">
        <v>-0.87960889114242002</v>
      </c>
      <c r="I1564">
        <v>-2.07325340918204</v>
      </c>
      <c r="J1564">
        <v>189</v>
      </c>
      <c r="K1564">
        <v>282</v>
      </c>
      <c r="L1564">
        <v>148</v>
      </c>
      <c r="M1564">
        <v>33</v>
      </c>
      <c r="N1564">
        <v>0.25101540756783802</v>
      </c>
      <c r="O1564">
        <v>-0.69828886592267703</v>
      </c>
      <c r="P1564">
        <v>-1.7681735328872401</v>
      </c>
      <c r="Q1564">
        <v>0.76271186440677896</v>
      </c>
      <c r="R1564">
        <v>0.338983050847457</v>
      </c>
      <c r="S1564">
        <f t="shared" si="24"/>
        <v>-7.0849415141676642E-2</v>
      </c>
    </row>
    <row r="1565" spans="1:19" x14ac:dyDescent="0.2">
      <c r="A1565" t="s">
        <v>3104</v>
      </c>
      <c r="B1565" t="s">
        <v>3105</v>
      </c>
      <c r="C1565">
        <v>161</v>
      </c>
      <c r="D1565">
        <v>191</v>
      </c>
      <c r="E1565">
        <v>149</v>
      </c>
      <c r="F1565">
        <v>17</v>
      </c>
      <c r="G1565">
        <v>0.154465723511406</v>
      </c>
      <c r="H1565">
        <v>-0.52789761739797902</v>
      </c>
      <c r="I1565">
        <v>-1.8605741276155701</v>
      </c>
      <c r="J1565">
        <v>365</v>
      </c>
      <c r="K1565">
        <v>390</v>
      </c>
      <c r="L1565">
        <v>221</v>
      </c>
      <c r="M1565">
        <v>48</v>
      </c>
      <c r="N1565">
        <v>0.105999845991746</v>
      </c>
      <c r="O1565">
        <v>-0.80998936791575404</v>
      </c>
      <c r="P1565">
        <v>-1.8912772956727799</v>
      </c>
      <c r="Q1565">
        <v>0.79661016949152497</v>
      </c>
      <c r="R1565">
        <v>0.28813559322033899</v>
      </c>
      <c r="S1565">
        <f t="shared" si="24"/>
        <v>-4.244448212527533E-2</v>
      </c>
    </row>
    <row r="1566" spans="1:19" x14ac:dyDescent="0.2">
      <c r="A1566" t="s">
        <v>3106</v>
      </c>
      <c r="B1566" t="s">
        <v>3107</v>
      </c>
      <c r="C1566">
        <v>3</v>
      </c>
      <c r="D1566">
        <v>7</v>
      </c>
      <c r="E1566">
        <v>6</v>
      </c>
      <c r="F1566">
        <v>0</v>
      </c>
      <c r="G1566">
        <v>0.44823501759012202</v>
      </c>
      <c r="H1566">
        <v>-0.193228014114422</v>
      </c>
      <c r="I1566" t="e">
        <f>-inf</f>
        <v>#NAME?</v>
      </c>
      <c r="J1566">
        <v>37</v>
      </c>
      <c r="K1566">
        <v>34</v>
      </c>
      <c r="L1566">
        <v>35</v>
      </c>
      <c r="M1566">
        <v>4</v>
      </c>
      <c r="N1566">
        <v>4.0505296396981902E-2</v>
      </c>
      <c r="O1566">
        <v>-0.61622245686110899</v>
      </c>
      <c r="P1566">
        <v>-1.97636740133092</v>
      </c>
      <c r="Q1566">
        <v>0.81355932203389802</v>
      </c>
      <c r="R1566">
        <v>0.28813559322033899</v>
      </c>
      <c r="S1566" t="e">
        <f t="shared" si="24"/>
        <v>#NAME?</v>
      </c>
    </row>
    <row r="1567" spans="1:19" x14ac:dyDescent="0.2">
      <c r="A1567" t="s">
        <v>3108</v>
      </c>
      <c r="B1567" t="s">
        <v>3109</v>
      </c>
      <c r="C1567">
        <v>268</v>
      </c>
      <c r="D1567">
        <v>428</v>
      </c>
      <c r="E1567">
        <v>243</v>
      </c>
      <c r="F1567">
        <v>38</v>
      </c>
      <c r="G1567">
        <v>0.28356720727991103</v>
      </c>
      <c r="H1567">
        <v>-0.53678653020888001</v>
      </c>
      <c r="I1567">
        <v>-1.7325483703739699</v>
      </c>
      <c r="J1567">
        <v>469</v>
      </c>
      <c r="K1567">
        <v>886</v>
      </c>
      <c r="L1567">
        <v>257</v>
      </c>
      <c r="M1567">
        <v>124</v>
      </c>
      <c r="N1567">
        <v>0.35348898259368899</v>
      </c>
      <c r="O1567">
        <v>-0.85332849652817899</v>
      </c>
      <c r="P1567">
        <v>-1.58797682614474</v>
      </c>
      <c r="Q1567">
        <v>0.71186440677966101</v>
      </c>
      <c r="R1567">
        <v>0.25423728813559299</v>
      </c>
      <c r="S1567">
        <f t="shared" si="24"/>
        <v>7.560394085791039E-2</v>
      </c>
    </row>
    <row r="1568" spans="1:19" x14ac:dyDescent="0.2">
      <c r="A1568" t="s">
        <v>3110</v>
      </c>
      <c r="B1568" t="s">
        <v>3111</v>
      </c>
      <c r="C1568">
        <v>50</v>
      </c>
      <c r="D1568">
        <v>55</v>
      </c>
      <c r="E1568">
        <v>26</v>
      </c>
      <c r="F1568">
        <v>1</v>
      </c>
      <c r="G1568">
        <v>0.121650917453753</v>
      </c>
      <c r="H1568">
        <v>-0.77825466614360395</v>
      </c>
      <c r="I1568">
        <v>-2.58316717729801</v>
      </c>
      <c r="J1568">
        <v>129</v>
      </c>
      <c r="K1568">
        <v>74</v>
      </c>
      <c r="L1568">
        <v>24</v>
      </c>
      <c r="M1568">
        <v>9</v>
      </c>
      <c r="N1568">
        <v>-0.164129887146551</v>
      </c>
      <c r="O1568">
        <v>-1.3224672457320299</v>
      </c>
      <c r="P1568">
        <v>-2.16657286945181</v>
      </c>
      <c r="Q1568">
        <v>0.77966101694915202</v>
      </c>
      <c r="R1568">
        <v>0.27118644067796599</v>
      </c>
      <c r="S1568">
        <f t="shared" si="24"/>
        <v>-0.32446539906686173</v>
      </c>
    </row>
    <row r="1569" spans="1:19" x14ac:dyDescent="0.2">
      <c r="A1569" t="s">
        <v>3112</v>
      </c>
      <c r="B1569" t="s">
        <v>3113</v>
      </c>
      <c r="C1569">
        <v>184</v>
      </c>
      <c r="D1569">
        <v>195</v>
      </c>
      <c r="E1569">
        <v>80</v>
      </c>
      <c r="F1569">
        <v>17</v>
      </c>
      <c r="G1569">
        <v>0.105475020648509</v>
      </c>
      <c r="H1569">
        <v>-0.85598584579599601</v>
      </c>
      <c r="I1569">
        <v>-1.91856607459326</v>
      </c>
      <c r="J1569">
        <v>295</v>
      </c>
      <c r="K1569">
        <v>307</v>
      </c>
      <c r="L1569">
        <v>155</v>
      </c>
      <c r="M1569">
        <v>39</v>
      </c>
      <c r="N1569">
        <v>9.4544462920745198E-2</v>
      </c>
      <c r="O1569">
        <v>-0.87157909495226105</v>
      </c>
      <c r="P1569">
        <v>-1.8889830775435501</v>
      </c>
      <c r="Q1569">
        <v>0.77966101694915202</v>
      </c>
      <c r="R1569">
        <v>0.35593220338983</v>
      </c>
      <c r="S1569">
        <f t="shared" si="24"/>
        <v>-5.8554731946392435E-2</v>
      </c>
    </row>
    <row r="1570" spans="1:19" x14ac:dyDescent="0.2">
      <c r="A1570" t="s">
        <v>3114</v>
      </c>
      <c r="B1570" t="s">
        <v>3115</v>
      </c>
      <c r="C1570">
        <v>153</v>
      </c>
      <c r="D1570">
        <v>153</v>
      </c>
      <c r="E1570">
        <v>104</v>
      </c>
      <c r="F1570">
        <v>9</v>
      </c>
      <c r="G1570">
        <v>8.0258232295528406E-2</v>
      </c>
      <c r="H1570">
        <v>-0.661916101297222</v>
      </c>
      <c r="I1570">
        <v>-2.1146460943402698</v>
      </c>
      <c r="J1570">
        <v>297</v>
      </c>
      <c r="K1570">
        <v>330</v>
      </c>
      <c r="L1570">
        <v>210</v>
      </c>
      <c r="M1570">
        <v>22</v>
      </c>
      <c r="N1570">
        <v>0.122985593982396</v>
      </c>
      <c r="O1570">
        <v>-0.74262593172768299</v>
      </c>
      <c r="P1570">
        <v>-2.1405594370868899</v>
      </c>
      <c r="Q1570">
        <v>0.77966101694915202</v>
      </c>
      <c r="R1570">
        <v>0.322033898305084</v>
      </c>
      <c r="S1570">
        <f t="shared" si="24"/>
        <v>-0.18239352154438629</v>
      </c>
    </row>
    <row r="1571" spans="1:19" x14ac:dyDescent="0.2">
      <c r="A1571" t="s">
        <v>3116</v>
      </c>
      <c r="B1571" t="s">
        <v>3117</v>
      </c>
      <c r="C1571">
        <v>168</v>
      </c>
      <c r="D1571">
        <v>126</v>
      </c>
      <c r="E1571">
        <v>150</v>
      </c>
      <c r="F1571">
        <v>13</v>
      </c>
      <c r="G1571">
        <v>-4.4680504312771499E-2</v>
      </c>
      <c r="H1571">
        <v>-0.543476032448585</v>
      </c>
      <c r="I1571">
        <v>-1.9955631023810201</v>
      </c>
      <c r="J1571">
        <v>230</v>
      </c>
      <c r="K1571">
        <v>254</v>
      </c>
      <c r="L1571">
        <v>120</v>
      </c>
      <c r="M1571">
        <v>34</v>
      </c>
      <c r="N1571">
        <v>0.120333984024066</v>
      </c>
      <c r="O1571">
        <v>-0.87463536711435796</v>
      </c>
      <c r="P1571">
        <v>-1.8404745875672299</v>
      </c>
      <c r="Q1571">
        <v>0.57627118644067798</v>
      </c>
      <c r="R1571">
        <v>0.322033898305084</v>
      </c>
      <c r="S1571">
        <f t="shared" si="24"/>
        <v>-6.7784169537722802E-2</v>
      </c>
    </row>
    <row r="1572" spans="1:19" x14ac:dyDescent="0.2">
      <c r="A1572" t="s">
        <v>3118</v>
      </c>
      <c r="B1572" t="s">
        <v>3119</v>
      </c>
      <c r="C1572">
        <v>302</v>
      </c>
      <c r="D1572">
        <v>358</v>
      </c>
      <c r="E1572">
        <v>268</v>
      </c>
      <c r="F1572">
        <v>32</v>
      </c>
      <c r="G1572">
        <v>0.154134315982252</v>
      </c>
      <c r="H1572">
        <v>-0.54613015870676496</v>
      </c>
      <c r="I1572">
        <v>-1.85905413759924</v>
      </c>
      <c r="J1572">
        <v>522</v>
      </c>
      <c r="K1572">
        <v>767</v>
      </c>
      <c r="L1572">
        <v>387</v>
      </c>
      <c r="M1572">
        <v>88</v>
      </c>
      <c r="N1572">
        <v>0.24435296436844001</v>
      </c>
      <c r="O1572">
        <v>-0.72204831512774104</v>
      </c>
      <c r="P1572">
        <v>-1.7834134994439801</v>
      </c>
      <c r="Q1572">
        <v>0.62711864406779605</v>
      </c>
      <c r="R1572">
        <v>0.305084745762711</v>
      </c>
      <c r="S1572">
        <f t="shared" si="24"/>
        <v>-1.3154339813849336E-2</v>
      </c>
    </row>
    <row r="1573" spans="1:19" x14ac:dyDescent="0.2">
      <c r="A1573" t="s">
        <v>3120</v>
      </c>
      <c r="B1573" t="s">
        <v>3121</v>
      </c>
      <c r="C1573">
        <v>390</v>
      </c>
      <c r="D1573">
        <v>491</v>
      </c>
      <c r="E1573">
        <v>301</v>
      </c>
      <c r="F1573">
        <v>24</v>
      </c>
      <c r="G1573">
        <v>0.180275117391997</v>
      </c>
      <c r="H1573">
        <v>-0.60675612121105904</v>
      </c>
      <c r="I1573">
        <v>-2.0950505382768898</v>
      </c>
      <c r="J1573">
        <v>971</v>
      </c>
      <c r="K1573">
        <v>983</v>
      </c>
      <c r="L1573">
        <v>508</v>
      </c>
      <c r="M1573">
        <v>154</v>
      </c>
      <c r="N1573">
        <v>8.2562391345852498E-2</v>
      </c>
      <c r="O1573">
        <v>-0.87344429476847596</v>
      </c>
      <c r="P1573">
        <v>-1.8099241776634301</v>
      </c>
      <c r="Q1573">
        <v>0.49152542372881303</v>
      </c>
      <c r="R1573">
        <v>0.305084745762711</v>
      </c>
      <c r="S1573">
        <f t="shared" si="24"/>
        <v>-8.8302960693097024E-2</v>
      </c>
    </row>
    <row r="1574" spans="1:19" x14ac:dyDescent="0.2">
      <c r="A1574" t="s">
        <v>3122</v>
      </c>
      <c r="B1574" t="s">
        <v>3123</v>
      </c>
      <c r="C1574">
        <v>217</v>
      </c>
      <c r="D1574">
        <v>244</v>
      </c>
      <c r="E1574">
        <v>190</v>
      </c>
      <c r="F1574">
        <v>26</v>
      </c>
      <c r="G1574">
        <v>0.13118832478572801</v>
      </c>
      <c r="H1574">
        <v>-0.55196414267410399</v>
      </c>
      <c r="I1574">
        <v>-1.80568355883971</v>
      </c>
      <c r="J1574">
        <v>410</v>
      </c>
      <c r="K1574">
        <v>454</v>
      </c>
      <c r="L1574">
        <v>214</v>
      </c>
      <c r="M1574">
        <v>41</v>
      </c>
      <c r="N1574">
        <v>0.12150009955909</v>
      </c>
      <c r="O1574">
        <v>-0.87445886051493504</v>
      </c>
      <c r="P1574">
        <v>-2.01022566859189</v>
      </c>
      <c r="Q1574">
        <v>0.62711864406779605</v>
      </c>
      <c r="R1574">
        <v>0.322033898305084</v>
      </c>
      <c r="S1574">
        <f t="shared" si="24"/>
        <v>-5.8431697971893598E-2</v>
      </c>
    </row>
    <row r="1575" spans="1:19" x14ac:dyDescent="0.2">
      <c r="A1575" t="s">
        <v>3124</v>
      </c>
      <c r="B1575" t="s">
        <v>3125</v>
      </c>
      <c r="C1575">
        <v>132</v>
      </c>
      <c r="D1575">
        <v>145</v>
      </c>
      <c r="E1575">
        <v>83</v>
      </c>
      <c r="F1575">
        <v>7</v>
      </c>
      <c r="G1575">
        <v>0.121052303324653</v>
      </c>
      <c r="H1575">
        <v>-0.69575384860817902</v>
      </c>
      <c r="I1575">
        <v>-2.1596730641535902</v>
      </c>
      <c r="J1575">
        <v>160</v>
      </c>
      <c r="K1575">
        <v>200</v>
      </c>
      <c r="L1575">
        <v>106</v>
      </c>
      <c r="M1575">
        <v>12</v>
      </c>
      <c r="N1575">
        <v>0.174138116429778</v>
      </c>
      <c r="O1575">
        <v>-0.77090289453554495</v>
      </c>
      <c r="P1575">
        <v>-2.1351644052001899</v>
      </c>
      <c r="Q1575">
        <v>0.62711864406779605</v>
      </c>
      <c r="R1575">
        <v>0.338983050847457</v>
      </c>
      <c r="S1575">
        <f t="shared" si="24"/>
        <v>-0.1939354699890149</v>
      </c>
    </row>
    <row r="1576" spans="1:19" x14ac:dyDescent="0.2">
      <c r="A1576" t="s">
        <v>3126</v>
      </c>
      <c r="B1576" t="s">
        <v>3127</v>
      </c>
      <c r="C1576">
        <v>187</v>
      </c>
      <c r="D1576">
        <v>266</v>
      </c>
      <c r="E1576">
        <v>85</v>
      </c>
      <c r="F1576">
        <v>30</v>
      </c>
      <c r="G1576">
        <v>0.23329826239009599</v>
      </c>
      <c r="H1576">
        <v>-0.83668069060060901</v>
      </c>
      <c r="I1576">
        <v>-1.6789175247788299</v>
      </c>
      <c r="J1576">
        <v>337</v>
      </c>
      <c r="K1576">
        <v>414</v>
      </c>
      <c r="L1576">
        <v>238</v>
      </c>
      <c r="M1576">
        <v>117</v>
      </c>
      <c r="N1576">
        <v>0.16659854367128199</v>
      </c>
      <c r="O1576">
        <v>-0.74314172095921704</v>
      </c>
      <c r="P1576">
        <v>-1.46966970771707</v>
      </c>
      <c r="Q1576">
        <v>0.74576271186440601</v>
      </c>
      <c r="R1576">
        <v>0.25423728813559299</v>
      </c>
      <c r="S1576">
        <f t="shared" si="24"/>
        <v>0.12271540760910388</v>
      </c>
    </row>
    <row r="1577" spans="1:19" x14ac:dyDescent="0.2">
      <c r="A1577" t="s">
        <v>3128</v>
      </c>
      <c r="B1577" t="s">
        <v>3129</v>
      </c>
      <c r="C1577">
        <v>252</v>
      </c>
      <c r="D1577">
        <v>216</v>
      </c>
      <c r="E1577">
        <v>198</v>
      </c>
      <c r="F1577">
        <v>45</v>
      </c>
      <c r="G1577">
        <v>1.3311442664915201E-2</v>
      </c>
      <c r="H1577">
        <v>-0.59899336029841599</v>
      </c>
      <c r="I1577">
        <v>-1.63238519996819</v>
      </c>
      <c r="J1577">
        <v>410</v>
      </c>
      <c r="K1577">
        <v>438</v>
      </c>
      <c r="L1577">
        <v>317</v>
      </c>
      <c r="M1577">
        <v>118</v>
      </c>
      <c r="N1577">
        <v>0.105918357206085</v>
      </c>
      <c r="O1577">
        <v>-0.70381337164637403</v>
      </c>
      <c r="P1577">
        <v>-1.5511275180055</v>
      </c>
      <c r="Q1577">
        <v>0.49152542372881303</v>
      </c>
      <c r="R1577">
        <v>0.28813559322033899</v>
      </c>
      <c r="S1577">
        <f t="shared" si="24"/>
        <v>0.1143459255311467</v>
      </c>
    </row>
    <row r="1578" spans="1:19" x14ac:dyDescent="0.2">
      <c r="A1578" t="s">
        <v>3130</v>
      </c>
      <c r="B1578" t="s">
        <v>3131</v>
      </c>
      <c r="C1578">
        <v>182</v>
      </c>
      <c r="D1578">
        <v>269</v>
      </c>
      <c r="E1578">
        <v>172</v>
      </c>
      <c r="F1578">
        <v>28</v>
      </c>
      <c r="G1578">
        <v>0.249939124312861</v>
      </c>
      <c r="H1578">
        <v>-0.51880095085592903</v>
      </c>
      <c r="I1578">
        <v>-1.6971105296048501</v>
      </c>
      <c r="J1578">
        <v>383</v>
      </c>
      <c r="K1578">
        <v>666</v>
      </c>
      <c r="L1578">
        <v>361</v>
      </c>
      <c r="M1578">
        <v>62</v>
      </c>
      <c r="N1578">
        <v>0.31750355862340002</v>
      </c>
      <c r="O1578">
        <v>-0.61778034920735503</v>
      </c>
      <c r="P1578">
        <v>-1.8010327530622601</v>
      </c>
      <c r="Q1578">
        <v>0.74576271186440601</v>
      </c>
      <c r="R1578">
        <v>0.28813559322033899</v>
      </c>
      <c r="S1578">
        <f t="shared" si="24"/>
        <v>2.8834648434334781E-2</v>
      </c>
    </row>
    <row r="1579" spans="1:19" x14ac:dyDescent="0.2">
      <c r="A1579" t="s">
        <v>3132</v>
      </c>
      <c r="B1579" t="s">
        <v>3133</v>
      </c>
      <c r="C1579">
        <v>264</v>
      </c>
      <c r="D1579">
        <v>479</v>
      </c>
      <c r="E1579">
        <v>222</v>
      </c>
      <c r="F1579">
        <v>34</v>
      </c>
      <c r="G1579">
        <v>0.33898981884026003</v>
      </c>
      <c r="H1579">
        <v>-0.56950896219759595</v>
      </c>
      <c r="I1579">
        <v>-1.7743221827895701</v>
      </c>
      <c r="J1579">
        <v>518</v>
      </c>
      <c r="K1579">
        <v>695</v>
      </c>
      <c r="L1579">
        <v>408</v>
      </c>
      <c r="M1579">
        <v>77</v>
      </c>
      <c r="N1579">
        <v>0.20488314826660201</v>
      </c>
      <c r="O1579">
        <v>-0.69575837379974304</v>
      </c>
      <c r="P1579">
        <v>-1.83806470316464</v>
      </c>
      <c r="Q1579">
        <v>0.76271186440677896</v>
      </c>
      <c r="R1579">
        <v>0.305084745762711</v>
      </c>
      <c r="S1579">
        <f t="shared" si="24"/>
        <v>-3.3373530794223154E-3</v>
      </c>
    </row>
    <row r="1580" spans="1:19" x14ac:dyDescent="0.2">
      <c r="A1580" t="s">
        <v>3134</v>
      </c>
      <c r="B1580" t="s">
        <v>3135</v>
      </c>
      <c r="C1580">
        <v>92</v>
      </c>
      <c r="D1580">
        <v>77</v>
      </c>
      <c r="E1580">
        <v>61</v>
      </c>
      <c r="F1580">
        <v>13</v>
      </c>
      <c r="G1580">
        <v>2.96113012245512E-3</v>
      </c>
      <c r="H1580">
        <v>-0.67271600211319105</v>
      </c>
      <c r="I1580">
        <v>-1.7340416480007099</v>
      </c>
      <c r="J1580">
        <v>149</v>
      </c>
      <c r="K1580">
        <v>158</v>
      </c>
      <c r="L1580">
        <v>94</v>
      </c>
      <c r="M1580">
        <v>10</v>
      </c>
      <c r="N1580">
        <v>0.10269892196387</v>
      </c>
      <c r="O1580">
        <v>-0.79214719195696504</v>
      </c>
      <c r="P1580">
        <v>-2.18341193700416</v>
      </c>
      <c r="Q1580">
        <v>0.677966101694915</v>
      </c>
      <c r="R1580">
        <v>0.305084745762711</v>
      </c>
      <c r="S1580">
        <f t="shared" si="24"/>
        <v>-8.4095855098029221E-2</v>
      </c>
    </row>
    <row r="1581" spans="1:19" x14ac:dyDescent="0.2">
      <c r="A1581" t="s">
        <v>3136</v>
      </c>
      <c r="B1581" t="s">
        <v>3137</v>
      </c>
      <c r="C1581">
        <v>49</v>
      </c>
      <c r="D1581">
        <v>60</v>
      </c>
      <c r="E1581">
        <v>113</v>
      </c>
      <c r="F1581">
        <v>22</v>
      </c>
      <c r="G1581">
        <v>0.16821340265065801</v>
      </c>
      <c r="H1581">
        <v>-0.13137564632349699</v>
      </c>
      <c r="I1581">
        <v>-1.2319705721683001</v>
      </c>
      <c r="J1581">
        <v>199</v>
      </c>
      <c r="K1581">
        <v>177</v>
      </c>
      <c r="L1581">
        <v>137</v>
      </c>
      <c r="M1581">
        <v>14</v>
      </c>
      <c r="N1581">
        <v>2.6348293373821701E-2</v>
      </c>
      <c r="O1581">
        <v>-0.75422128639769004</v>
      </c>
      <c r="P1581">
        <v>-2.16295070932336</v>
      </c>
      <c r="Q1581">
        <v>0.47457627118644002</v>
      </c>
      <c r="R1581">
        <v>0.20338983050847401</v>
      </c>
      <c r="S1581">
        <f t="shared" si="24"/>
        <v>6.6166159919593459E-2</v>
      </c>
    </row>
    <row r="1582" spans="1:19" x14ac:dyDescent="0.2">
      <c r="A1582" t="s">
        <v>3138</v>
      </c>
      <c r="B1582" t="s">
        <v>3139</v>
      </c>
      <c r="C1582">
        <v>338</v>
      </c>
      <c r="D1582">
        <v>259</v>
      </c>
      <c r="E1582">
        <v>229</v>
      </c>
      <c r="F1582">
        <v>41</v>
      </c>
      <c r="G1582">
        <v>-3.5358703900874401E-2</v>
      </c>
      <c r="H1582">
        <v>-0.66333922771617004</v>
      </c>
      <c r="I1582">
        <v>-1.8003300165199101</v>
      </c>
      <c r="J1582">
        <v>552</v>
      </c>
      <c r="K1582">
        <v>634</v>
      </c>
      <c r="L1582">
        <v>430</v>
      </c>
      <c r="M1582">
        <v>63</v>
      </c>
      <c r="N1582">
        <v>0.13737828357425499</v>
      </c>
      <c r="O1582">
        <v>-0.70055939929400202</v>
      </c>
      <c r="P1582">
        <v>-1.95282419686751</v>
      </c>
      <c r="Q1582">
        <v>0.40677966101694901</v>
      </c>
      <c r="R1582">
        <v>0.23728813559322001</v>
      </c>
      <c r="S1582">
        <f t="shared" si="24"/>
        <v>-4.1533869730101779E-2</v>
      </c>
    </row>
    <row r="1583" spans="1:19" x14ac:dyDescent="0.2">
      <c r="A1583" t="s">
        <v>3140</v>
      </c>
      <c r="B1583" t="s">
        <v>3141</v>
      </c>
      <c r="C1583">
        <v>141</v>
      </c>
      <c r="D1583">
        <v>151</v>
      </c>
      <c r="E1583">
        <v>145</v>
      </c>
      <c r="F1583">
        <v>25</v>
      </c>
      <c r="G1583">
        <v>0.110016066933318</v>
      </c>
      <c r="H1583">
        <v>-0.48210912019880803</v>
      </c>
      <c r="I1583">
        <v>-1.6354762769453399</v>
      </c>
      <c r="J1583">
        <v>274</v>
      </c>
      <c r="K1583">
        <v>404</v>
      </c>
      <c r="L1583">
        <v>200</v>
      </c>
      <c r="M1583">
        <v>42</v>
      </c>
      <c r="N1583">
        <v>0.245858905711938</v>
      </c>
      <c r="O1583">
        <v>-0.72880934430079702</v>
      </c>
      <c r="P1583">
        <v>-1.82472694101438</v>
      </c>
      <c r="Q1583">
        <v>0.677966101694915</v>
      </c>
      <c r="R1583">
        <v>0.169491525423728</v>
      </c>
      <c r="S1583">
        <f t="shared" si="24"/>
        <v>4.0271136669962931E-2</v>
      </c>
    </row>
    <row r="1584" spans="1:19" x14ac:dyDescent="0.2">
      <c r="A1584" t="s">
        <v>3142</v>
      </c>
      <c r="B1584" t="s">
        <v>3143</v>
      </c>
      <c r="C1584">
        <v>208</v>
      </c>
      <c r="D1584">
        <v>255</v>
      </c>
      <c r="E1584">
        <v>193</v>
      </c>
      <c r="F1584">
        <v>18</v>
      </c>
      <c r="G1584">
        <v>0.168735077766722</v>
      </c>
      <c r="H1584">
        <v>-0.52676403573339103</v>
      </c>
      <c r="I1584">
        <v>-1.9469880028214499</v>
      </c>
      <c r="J1584">
        <v>448</v>
      </c>
      <c r="K1584">
        <v>462</v>
      </c>
      <c r="L1584">
        <v>269</v>
      </c>
      <c r="M1584">
        <v>63</v>
      </c>
      <c r="N1584">
        <v>9.0592064979703305E-2</v>
      </c>
      <c r="O1584">
        <v>-0.81361451114012595</v>
      </c>
      <c r="P1584">
        <v>-1.8621631331364501</v>
      </c>
      <c r="Q1584">
        <v>0.44067796610169402</v>
      </c>
      <c r="R1584">
        <v>0.25423728813559299</v>
      </c>
      <c r="S1584">
        <f t="shared" si="24"/>
        <v>-5.9577247906583468E-2</v>
      </c>
    </row>
    <row r="1585" spans="1:19" x14ac:dyDescent="0.2">
      <c r="A1585" t="s">
        <v>3144</v>
      </c>
      <c r="B1585" t="s">
        <v>3145</v>
      </c>
      <c r="C1585">
        <v>151</v>
      </c>
      <c r="D1585">
        <v>159</v>
      </c>
      <c r="E1585">
        <v>172</v>
      </c>
      <c r="F1585">
        <v>26</v>
      </c>
      <c r="G1585">
        <v>0.10267840932281</v>
      </c>
      <c r="H1585">
        <v>-0.43770651016402401</v>
      </c>
      <c r="I1585">
        <v>-1.6482007722843499</v>
      </c>
      <c r="J1585">
        <v>326</v>
      </c>
      <c r="K1585">
        <v>319</v>
      </c>
      <c r="L1585">
        <v>183</v>
      </c>
      <c r="M1585">
        <v>90</v>
      </c>
      <c r="N1585">
        <v>6.7801186410963804E-2</v>
      </c>
      <c r="O1585">
        <v>-0.84285528748189897</v>
      </c>
      <c r="P1585">
        <v>-1.5692007592205</v>
      </c>
      <c r="Q1585">
        <v>0.44067796610169402</v>
      </c>
      <c r="R1585">
        <v>0.23728813559322001</v>
      </c>
      <c r="S1585">
        <f t="shared" si="24"/>
        <v>0.10495068017933598</v>
      </c>
    </row>
    <row r="1586" spans="1:19" x14ac:dyDescent="0.2">
      <c r="A1586" t="s">
        <v>3146</v>
      </c>
      <c r="B1586" t="s">
        <v>3147</v>
      </c>
      <c r="C1586">
        <v>177</v>
      </c>
      <c r="D1586">
        <v>217</v>
      </c>
      <c r="E1586">
        <v>160</v>
      </c>
      <c r="F1586">
        <v>29</v>
      </c>
      <c r="G1586">
        <v>0.16874469978225101</v>
      </c>
      <c r="H1586">
        <v>-0.53811129348428499</v>
      </c>
      <c r="I1586">
        <v>-1.66977244142484</v>
      </c>
      <c r="J1586">
        <v>391</v>
      </c>
      <c r="K1586">
        <v>433</v>
      </c>
      <c r="L1586">
        <v>228</v>
      </c>
      <c r="M1586">
        <v>89</v>
      </c>
      <c r="N1586">
        <v>0.12153924237921999</v>
      </c>
      <c r="O1586">
        <v>-0.82633068753980299</v>
      </c>
      <c r="P1586">
        <v>-1.6530124193428399</v>
      </c>
      <c r="Q1586">
        <v>0.45762711864406702</v>
      </c>
      <c r="R1586">
        <v>0.23728813559322001</v>
      </c>
      <c r="S1586">
        <f t="shared" si="24"/>
        <v>7.6311519443616999E-2</v>
      </c>
    </row>
    <row r="1587" spans="1:19" x14ac:dyDescent="0.2">
      <c r="A1587" t="s">
        <v>3148</v>
      </c>
      <c r="B1587" t="s">
        <v>3149</v>
      </c>
      <c r="C1587">
        <v>74</v>
      </c>
      <c r="D1587">
        <v>137</v>
      </c>
      <c r="E1587">
        <v>73</v>
      </c>
      <c r="F1587">
        <v>7</v>
      </c>
      <c r="G1587">
        <v>0.34774707972095897</v>
      </c>
      <c r="H1587">
        <v>-0.50016686938892396</v>
      </c>
      <c r="I1587">
        <v>-1.9083308526787099</v>
      </c>
      <c r="J1587">
        <v>178</v>
      </c>
      <c r="K1587">
        <v>275</v>
      </c>
      <c r="L1587">
        <v>70</v>
      </c>
      <c r="M1587">
        <v>16</v>
      </c>
      <c r="N1587">
        <v>0.26614079494309001</v>
      </c>
      <c r="O1587">
        <v>-0.99741073943902703</v>
      </c>
      <c r="P1587">
        <v>-2.0565256882448599</v>
      </c>
      <c r="Q1587">
        <v>0.66101694915254205</v>
      </c>
      <c r="R1587">
        <v>0.169491525423728</v>
      </c>
      <c r="S1587">
        <f t="shared" si="24"/>
        <v>-0.10041797349539075</v>
      </c>
    </row>
    <row r="1588" spans="1:19" x14ac:dyDescent="0.2">
      <c r="A1588" t="s">
        <v>3150</v>
      </c>
      <c r="B1588" t="e">
        <f>-SLARVLAVYDYASGDDDDMQLSFTRGEVIEIIQKNNGWWFGIRASGKQGWFPSNYVLKELT</f>
        <v>#NAME?</v>
      </c>
      <c r="C1588">
        <v>225</v>
      </c>
      <c r="D1588">
        <v>214</v>
      </c>
      <c r="E1588">
        <v>93</v>
      </c>
      <c r="F1588">
        <v>10</v>
      </c>
      <c r="G1588">
        <v>5.8489487533356803E-2</v>
      </c>
      <c r="H1588">
        <v>-0.87795757933583096</v>
      </c>
      <c r="I1588">
        <v>-2.2363796910733602</v>
      </c>
      <c r="J1588">
        <v>410</v>
      </c>
      <c r="K1588">
        <v>415</v>
      </c>
      <c r="L1588">
        <v>293</v>
      </c>
      <c r="M1588">
        <v>30</v>
      </c>
      <c r="N1588">
        <v>8.2492343414079003E-2</v>
      </c>
      <c r="O1588">
        <v>-0.73800501351001602</v>
      </c>
      <c r="P1588">
        <v>-2.1458882705919602</v>
      </c>
      <c r="Q1588">
        <v>0.49152542372881303</v>
      </c>
      <c r="R1588">
        <v>0.28813559322033899</v>
      </c>
      <c r="S1588">
        <f t="shared" si="24"/>
        <v>-0.21892484766354753</v>
      </c>
    </row>
    <row r="1589" spans="1:19" x14ac:dyDescent="0.2">
      <c r="A1589" t="s">
        <v>3151</v>
      </c>
      <c r="B1589" t="s">
        <v>3152</v>
      </c>
      <c r="C1589">
        <v>22</v>
      </c>
      <c r="D1589">
        <v>22</v>
      </c>
      <c r="E1589">
        <v>8</v>
      </c>
      <c r="F1589">
        <v>0</v>
      </c>
      <c r="G1589">
        <v>8.0258232295528406E-2</v>
      </c>
      <c r="H1589">
        <v>-0.93359070360866603</v>
      </c>
      <c r="I1589" t="e">
        <f>-inf</f>
        <v>#NAME?</v>
      </c>
      <c r="J1589">
        <v>19</v>
      </c>
      <c r="K1589">
        <v>45</v>
      </c>
      <c r="L1589">
        <v>11</v>
      </c>
      <c r="M1589">
        <v>3</v>
      </c>
      <c r="N1589">
        <v>0.45168701624423602</v>
      </c>
      <c r="O1589">
        <v>-0.82944969293899395</v>
      </c>
      <c r="P1589">
        <v>-1.81185801482505</v>
      </c>
      <c r="Q1589">
        <v>0.47457627118644002</v>
      </c>
      <c r="R1589">
        <v>0.23728813559322001</v>
      </c>
      <c r="S1589" t="e">
        <f t="shared" si="24"/>
        <v>#NAME?</v>
      </c>
    </row>
    <row r="1590" spans="1:19" x14ac:dyDescent="0.2">
      <c r="A1590" t="s">
        <v>3153</v>
      </c>
      <c r="B1590" t="s">
        <v>3154</v>
      </c>
      <c r="C1590">
        <v>96</v>
      </c>
      <c r="D1590">
        <v>108</v>
      </c>
      <c r="E1590">
        <v>104</v>
      </c>
      <c r="F1590">
        <v>5</v>
      </c>
      <c r="G1590">
        <v>0.131410754742909</v>
      </c>
      <c r="H1590">
        <v>-0.45949590351919101</v>
      </c>
      <c r="I1590">
        <v>-2.1674984016655401</v>
      </c>
      <c r="J1590">
        <v>157</v>
      </c>
      <c r="K1590">
        <v>173</v>
      </c>
      <c r="L1590">
        <v>141</v>
      </c>
      <c r="M1590">
        <v>26</v>
      </c>
      <c r="N1590">
        <v>0.11937455414128301</v>
      </c>
      <c r="O1590">
        <v>-0.63876931689824401</v>
      </c>
      <c r="P1590">
        <v>-1.7911519730303</v>
      </c>
      <c r="Q1590">
        <v>0.42372881355932202</v>
      </c>
      <c r="R1590">
        <v>0.23728813559322001</v>
      </c>
      <c r="S1590">
        <f t="shared" si="24"/>
        <v>-0.10417446499697722</v>
      </c>
    </row>
    <row r="1591" spans="1:19" x14ac:dyDescent="0.2">
      <c r="A1591" t="s">
        <v>3155</v>
      </c>
      <c r="B1591" t="e">
        <f>-QGLCGVAWYDFYEEEDDSNEMSLPKGANVTECEDVNGWFHACPAMGRPGLVPAAFVEIIDD</f>
        <v>#NAME?</v>
      </c>
      <c r="C1591">
        <v>196</v>
      </c>
      <c r="D1591">
        <v>262</v>
      </c>
      <c r="E1591">
        <v>105</v>
      </c>
      <c r="F1591">
        <v>18</v>
      </c>
      <c r="G1591">
        <v>0.20630345225879701</v>
      </c>
      <c r="H1591">
        <v>-0.76532478206494103</v>
      </c>
      <c r="I1591">
        <v>-1.9211807392151601</v>
      </c>
      <c r="J1591">
        <v>399</v>
      </c>
      <c r="K1591">
        <v>532</v>
      </c>
      <c r="L1591">
        <v>305</v>
      </c>
      <c r="M1591">
        <v>101</v>
      </c>
      <c r="N1591">
        <v>0.202166840030021</v>
      </c>
      <c r="O1591">
        <v>-0.70876183348435196</v>
      </c>
      <c r="P1591">
        <v>-1.60687719049599</v>
      </c>
      <c r="Q1591">
        <v>0.45762711864406702</v>
      </c>
      <c r="R1591">
        <v>0.20338983050847401</v>
      </c>
      <c r="S1591">
        <f t="shared" si="24"/>
        <v>1.6149955759153976E-2</v>
      </c>
    </row>
    <row r="1592" spans="1:19" x14ac:dyDescent="0.2">
      <c r="A1592" t="s">
        <v>3156</v>
      </c>
      <c r="B1592" t="s">
        <v>3157</v>
      </c>
      <c r="C1592">
        <v>113</v>
      </c>
      <c r="D1592">
        <v>109</v>
      </c>
      <c r="E1592">
        <v>44</v>
      </c>
      <c r="F1592">
        <v>15</v>
      </c>
      <c r="G1592">
        <v>6.4606286752732403E-2</v>
      </c>
      <c r="H1592">
        <v>-0.90388377677563503</v>
      </c>
      <c r="I1592">
        <v>-1.7611843573897299</v>
      </c>
      <c r="J1592">
        <v>178</v>
      </c>
      <c r="K1592">
        <v>206</v>
      </c>
      <c r="L1592">
        <v>106</v>
      </c>
      <c r="M1592">
        <v>32</v>
      </c>
      <c r="N1592">
        <v>0.140675321481981</v>
      </c>
      <c r="O1592">
        <v>-0.81720291418851398</v>
      </c>
      <c r="P1592">
        <v>-1.75549569258088</v>
      </c>
      <c r="Q1592">
        <v>0.50847457627118597</v>
      </c>
      <c r="R1592">
        <v>0.23728813559322001</v>
      </c>
      <c r="S1592">
        <f t="shared" si="24"/>
        <v>2.2537238563006969E-2</v>
      </c>
    </row>
    <row r="1593" spans="1:19" x14ac:dyDescent="0.2">
      <c r="A1593" t="s">
        <v>3158</v>
      </c>
      <c r="B1593" t="s">
        <v>3159</v>
      </c>
      <c r="C1593">
        <v>114</v>
      </c>
      <c r="D1593">
        <v>102</v>
      </c>
      <c r="E1593">
        <v>89</v>
      </c>
      <c r="F1593">
        <v>13</v>
      </c>
      <c r="G1593">
        <v>3.1953552720973298E-2</v>
      </c>
      <c r="H1593">
        <v>-0.60177285446996298</v>
      </c>
      <c r="I1593">
        <v>-1.82715867199163</v>
      </c>
      <c r="J1593">
        <v>229</v>
      </c>
      <c r="K1593">
        <v>306</v>
      </c>
      <c r="L1593">
        <v>174</v>
      </c>
      <c r="M1593">
        <v>38</v>
      </c>
      <c r="N1593">
        <v>0.203114047563413</v>
      </c>
      <c r="O1593">
        <v>-0.71137501120167801</v>
      </c>
      <c r="P1593">
        <v>-1.79027755431497</v>
      </c>
      <c r="Q1593">
        <v>0.47457627118644002</v>
      </c>
      <c r="R1593">
        <v>0.23728813559322001</v>
      </c>
      <c r="S1593">
        <f t="shared" si="24"/>
        <v>-5.7922390231128912E-3</v>
      </c>
    </row>
    <row r="1594" spans="1:19" x14ac:dyDescent="0.2">
      <c r="A1594" t="s">
        <v>3160</v>
      </c>
      <c r="B1594" t="e">
        <f>-GSIIASVLGAWDAEDDDPDELAAPRGALLRICAHPDEWFIGSPALGKTGLFPVLYVKRQDI</f>
        <v>#NAME?</v>
      </c>
      <c r="C1594">
        <v>297</v>
      </c>
      <c r="D1594">
        <v>341</v>
      </c>
      <c r="E1594">
        <v>247</v>
      </c>
      <c r="F1594">
        <v>29</v>
      </c>
      <c r="G1594">
        <v>0.140256161970813</v>
      </c>
      <c r="H1594">
        <v>-0.57431750583594998</v>
      </c>
      <c r="I1594">
        <v>-1.8945556243802499</v>
      </c>
      <c r="J1594">
        <v>531</v>
      </c>
      <c r="K1594">
        <v>778</v>
      </c>
      <c r="L1594">
        <v>408</v>
      </c>
      <c r="M1594">
        <v>85</v>
      </c>
      <c r="N1594">
        <v>0.243113179329941</v>
      </c>
      <c r="O1594">
        <v>-0.70652313513597897</v>
      </c>
      <c r="P1594">
        <v>-1.8059012639590599</v>
      </c>
      <c r="Q1594">
        <v>0.52542372881355903</v>
      </c>
      <c r="R1594">
        <v>0.25423728813559299</v>
      </c>
      <c r="S1594">
        <f t="shared" si="24"/>
        <v>-2.9407489217435499E-2</v>
      </c>
    </row>
    <row r="1595" spans="1:19" x14ac:dyDescent="0.2">
      <c r="A1595" t="s">
        <v>3161</v>
      </c>
      <c r="B1595" t="s">
        <v>3162</v>
      </c>
      <c r="C1595">
        <v>49</v>
      </c>
      <c r="D1595">
        <v>56</v>
      </c>
      <c r="E1595">
        <v>42</v>
      </c>
      <c r="F1595">
        <v>11</v>
      </c>
      <c r="G1595">
        <v>0.13825017927321501</v>
      </c>
      <c r="H1595">
        <v>-0.56120479940901602</v>
      </c>
      <c r="I1595">
        <v>-1.53300056783228</v>
      </c>
      <c r="J1595">
        <v>89</v>
      </c>
      <c r="K1595">
        <v>128</v>
      </c>
      <c r="L1595">
        <v>38</v>
      </c>
      <c r="M1595">
        <v>12</v>
      </c>
      <c r="N1595">
        <v>0.23504806642467699</v>
      </c>
      <c r="O1595">
        <v>-0.96169518717249203</v>
      </c>
      <c r="P1595">
        <v>-1.8804344291891799</v>
      </c>
      <c r="Q1595">
        <v>0.45762711864406702</v>
      </c>
      <c r="R1595">
        <v>0.20338983050847401</v>
      </c>
      <c r="S1595">
        <f t="shared" si="24"/>
        <v>5.4922589026684975E-2</v>
      </c>
    </row>
    <row r="1596" spans="1:19" x14ac:dyDescent="0.2">
      <c r="A1596" t="s">
        <v>3163</v>
      </c>
      <c r="B1596" t="e">
        <f>-QTLRALTLFWYYAEADDEDELPFPRGAVIEEIEQHGEWFFGIPAMGKTGLFPAGYVRLVDT</f>
        <v>#NAME?</v>
      </c>
      <c r="C1596">
        <v>67</v>
      </c>
      <c r="D1596">
        <v>48</v>
      </c>
      <c r="E1596">
        <v>27</v>
      </c>
      <c r="F1596">
        <v>7</v>
      </c>
      <c r="G1596">
        <v>-6.4575333029710705E-2</v>
      </c>
      <c r="H1596">
        <v>-0.88896904832024204</v>
      </c>
      <c r="I1596">
        <v>-1.8651739356485599</v>
      </c>
      <c r="J1596">
        <v>117</v>
      </c>
      <c r="K1596">
        <v>344</v>
      </c>
      <c r="L1596">
        <v>91</v>
      </c>
      <c r="M1596">
        <v>21</v>
      </c>
      <c r="N1596">
        <v>0.54560068424708996</v>
      </c>
      <c r="O1596">
        <v>-0.70123324656945796</v>
      </c>
      <c r="P1596">
        <v>-1.75619223560413</v>
      </c>
      <c r="Q1596">
        <v>0.57627118644067798</v>
      </c>
      <c r="R1596">
        <v>0.27118644067796599</v>
      </c>
      <c r="S1596">
        <f t="shared" si="24"/>
        <v>-7.6379449387355934E-3</v>
      </c>
    </row>
    <row r="1597" spans="1:19" x14ac:dyDescent="0.2">
      <c r="A1597" t="s">
        <v>3164</v>
      </c>
      <c r="B1597" t="s">
        <v>3165</v>
      </c>
      <c r="C1597">
        <v>305</v>
      </c>
      <c r="D1597">
        <v>379</v>
      </c>
      <c r="E1597">
        <v>265</v>
      </c>
      <c r="F1597">
        <v>88</v>
      </c>
      <c r="G1597">
        <v>0.174597602916815</v>
      </c>
      <c r="H1597">
        <v>-0.55531197518838105</v>
      </c>
      <c r="I1597">
        <v>-1.4240143401586101</v>
      </c>
      <c r="J1597">
        <v>553</v>
      </c>
      <c r="K1597">
        <v>866</v>
      </c>
      <c r="L1597">
        <v>522</v>
      </c>
      <c r="M1597">
        <v>319</v>
      </c>
      <c r="N1597">
        <v>0.27202086413436999</v>
      </c>
      <c r="O1597">
        <v>-0.617143405446826</v>
      </c>
      <c r="P1597">
        <v>-1.24916011683941</v>
      </c>
      <c r="Q1597">
        <v>0.47457627118644002</v>
      </c>
      <c r="R1597">
        <v>0.23728813559322001</v>
      </c>
      <c r="S1597">
        <f t="shared" si="24"/>
        <v>0.25520796951688096</v>
      </c>
    </row>
    <row r="1598" spans="1:19" x14ac:dyDescent="0.2">
      <c r="A1598" t="s">
        <v>3166</v>
      </c>
      <c r="B1598" t="e">
        <f>-QGIRALTLFGFAAEADDDNELPFPRGAVIEEIEDHHEWFFAIPA-GKPGLFPAPYVRIIDT</f>
        <v>#NAME?</v>
      </c>
      <c r="C1598">
        <v>139</v>
      </c>
      <c r="D1598">
        <v>142</v>
      </c>
      <c r="E1598">
        <v>100</v>
      </c>
      <c r="F1598">
        <v>19</v>
      </c>
      <c r="G1598">
        <v>8.9531776424489798E-2</v>
      </c>
      <c r="H1598">
        <v>-0.63727281003249803</v>
      </c>
      <c r="I1598">
        <v>-1.7484583722632601</v>
      </c>
      <c r="J1598">
        <v>293</v>
      </c>
      <c r="K1598">
        <v>277</v>
      </c>
      <c r="L1598">
        <v>180</v>
      </c>
      <c r="M1598">
        <v>34</v>
      </c>
      <c r="N1598">
        <v>5.2840252132060797E-2</v>
      </c>
      <c r="O1598">
        <v>-0.803683892395193</v>
      </c>
      <c r="P1598">
        <v>-1.94561437190374</v>
      </c>
      <c r="Q1598">
        <v>0.55932203389830504</v>
      </c>
      <c r="R1598">
        <v>0.23728813559322001</v>
      </c>
      <c r="S1598">
        <f t="shared" si="24"/>
        <v>-2.4646437525334224E-2</v>
      </c>
    </row>
    <row r="1599" spans="1:19" x14ac:dyDescent="0.2">
      <c r="A1599" t="s">
        <v>3167</v>
      </c>
      <c r="B1599" t="s">
        <v>3168</v>
      </c>
      <c r="C1599">
        <v>101</v>
      </c>
      <c r="D1599">
        <v>157</v>
      </c>
      <c r="E1599">
        <v>135</v>
      </c>
      <c r="F1599">
        <v>21</v>
      </c>
      <c r="G1599">
        <v>0.27183651092211902</v>
      </c>
      <c r="H1599">
        <v>-0.36824561506603998</v>
      </c>
      <c r="I1599">
        <v>-1.56629925201072</v>
      </c>
      <c r="J1599">
        <v>258</v>
      </c>
      <c r="K1599">
        <v>251</v>
      </c>
      <c r="L1599">
        <v>257</v>
      </c>
      <c r="M1599">
        <v>41</v>
      </c>
      <c r="N1599">
        <v>6.5282118939529704E-2</v>
      </c>
      <c r="O1599">
        <v>-0.59377535977632601</v>
      </c>
      <c r="P1599">
        <v>-1.8090615178353799</v>
      </c>
      <c r="Q1599">
        <v>0.52542372881355903</v>
      </c>
      <c r="R1599">
        <v>0.20338983050847401</v>
      </c>
      <c r="S1599">
        <f t="shared" si="24"/>
        <v>6.4410887951535656E-2</v>
      </c>
    </row>
    <row r="1600" spans="1:19" x14ac:dyDescent="0.2">
      <c r="A1600" t="s">
        <v>3169</v>
      </c>
      <c r="B1600" t="s">
        <v>3170</v>
      </c>
      <c r="C1600">
        <v>313</v>
      </c>
      <c r="D1600">
        <v>301</v>
      </c>
      <c r="E1600">
        <v>287</v>
      </c>
      <c r="F1600">
        <v>45</v>
      </c>
      <c r="G1600">
        <v>6.3280390342923307E-2</v>
      </c>
      <c r="H1600">
        <v>-0.53192045059085902</v>
      </c>
      <c r="I1600">
        <v>-1.7265289967330999</v>
      </c>
      <c r="J1600">
        <v>630</v>
      </c>
      <c r="K1600">
        <v>884</v>
      </c>
      <c r="L1600">
        <v>423</v>
      </c>
      <c r="M1600">
        <v>75</v>
      </c>
      <c r="N1600">
        <v>0.224339818981213</v>
      </c>
      <c r="O1600">
        <v>-0.76508895922292897</v>
      </c>
      <c r="P1600">
        <v>-1.93450495465377</v>
      </c>
      <c r="Q1600">
        <v>0.49152542372881303</v>
      </c>
      <c r="R1600">
        <v>0.22033898305084701</v>
      </c>
      <c r="S1600">
        <f t="shared" si="24"/>
        <v>-1.5350781811688339E-2</v>
      </c>
    </row>
    <row r="1601" spans="1:19" x14ac:dyDescent="0.2">
      <c r="A1601" t="s">
        <v>3171</v>
      </c>
      <c r="B1601" t="s">
        <v>3172</v>
      </c>
      <c r="C1601">
        <v>118</v>
      </c>
      <c r="D1601">
        <v>114</v>
      </c>
      <c r="E1601">
        <v>99</v>
      </c>
      <c r="F1601">
        <v>97</v>
      </c>
      <c r="G1601">
        <v>6.5281076325875598E-2</v>
      </c>
      <c r="H1601">
        <v>-0.57050482248697898</v>
      </c>
      <c r="I1601">
        <v>-0.96930744600187901</v>
      </c>
      <c r="J1601">
        <v>149</v>
      </c>
      <c r="K1601">
        <v>227</v>
      </c>
      <c r="L1601">
        <v>197</v>
      </c>
      <c r="M1601">
        <v>227</v>
      </c>
      <c r="N1601">
        <v>0.26006769220256998</v>
      </c>
      <c r="O1601">
        <v>-0.47080881939507102</v>
      </c>
      <c r="P1601">
        <v>-0.82738607981104395</v>
      </c>
      <c r="Q1601">
        <v>0.52542372881355903</v>
      </c>
      <c r="R1601">
        <v>0.28813559322033899</v>
      </c>
      <c r="S1601">
        <f t="shared" si="24"/>
        <v>0.49915555693999164</v>
      </c>
    </row>
    <row r="1602" spans="1:19" x14ac:dyDescent="0.2">
      <c r="A1602" t="s">
        <v>3173</v>
      </c>
      <c r="B1602" t="s">
        <v>3174</v>
      </c>
      <c r="C1602">
        <v>135</v>
      </c>
      <c r="D1602">
        <v>138</v>
      </c>
      <c r="E1602">
        <v>61</v>
      </c>
      <c r="F1602">
        <v>15</v>
      </c>
      <c r="G1602">
        <v>8.9803550201758703E-2</v>
      </c>
      <c r="H1602">
        <v>-0.83926194326264203</v>
      </c>
      <c r="I1602">
        <v>-1.8384396824013201</v>
      </c>
      <c r="J1602">
        <v>205</v>
      </c>
      <c r="K1602">
        <v>295</v>
      </c>
      <c r="L1602">
        <v>153</v>
      </c>
      <c r="M1602">
        <v>41</v>
      </c>
      <c r="N1602">
        <v>0.23529625834413001</v>
      </c>
      <c r="O1602">
        <v>-0.71915120738254501</v>
      </c>
      <c r="P1602">
        <v>-1.7091956729279101</v>
      </c>
      <c r="Q1602">
        <v>0.47457627118644002</v>
      </c>
      <c r="R1602">
        <v>0.23728813559322001</v>
      </c>
      <c r="S1602">
        <f t="shared" si="24"/>
        <v>1.2642582623478497E-2</v>
      </c>
    </row>
    <row r="1603" spans="1:19" x14ac:dyDescent="0.2">
      <c r="A1603" t="s">
        <v>3175</v>
      </c>
      <c r="B1603" t="s">
        <v>3176</v>
      </c>
      <c r="C1603">
        <v>37</v>
      </c>
      <c r="D1603">
        <v>38</v>
      </c>
      <c r="E1603">
        <v>15</v>
      </c>
      <c r="F1603">
        <v>5</v>
      </c>
      <c r="G1603">
        <v>9.1840104845343606E-2</v>
      </c>
      <c r="H1603">
        <v>-0.88636847478971703</v>
      </c>
      <c r="I1603">
        <v>-1.75342889269297</v>
      </c>
      <c r="J1603">
        <v>119</v>
      </c>
      <c r="K1603">
        <v>159</v>
      </c>
      <c r="L1603">
        <v>92</v>
      </c>
      <c r="M1603">
        <v>17</v>
      </c>
      <c r="N1603">
        <v>0.20307826634964199</v>
      </c>
      <c r="O1603">
        <v>-0.70384791119136503</v>
      </c>
      <c r="P1603">
        <v>-1.85532370860614</v>
      </c>
      <c r="Q1603">
        <v>0.57627118644067798</v>
      </c>
      <c r="R1603">
        <v>0.322033898305084</v>
      </c>
      <c r="S1603">
        <f t="shared" ref="S1603:S1666" si="25">((I1603+1.7338029)/1.7338029+(P1603+1.8692731)/1.8692731)/2</f>
        <v>-1.9285765938066484E-3</v>
      </c>
    </row>
    <row r="1604" spans="1:19" x14ac:dyDescent="0.2">
      <c r="A1604" t="s">
        <v>3177</v>
      </c>
      <c r="B1604" t="s">
        <v>3178</v>
      </c>
      <c r="C1604">
        <v>140</v>
      </c>
      <c r="D1604">
        <v>145</v>
      </c>
      <c r="E1604">
        <v>98</v>
      </c>
      <c r="F1604">
        <v>13</v>
      </c>
      <c r="G1604">
        <v>9.5498198852265306E-2</v>
      </c>
      <c r="H1604">
        <v>-0.64915996976414603</v>
      </c>
      <c r="I1604">
        <v>-1.9163818563334001</v>
      </c>
      <c r="J1604">
        <v>227</v>
      </c>
      <c r="K1604">
        <v>258</v>
      </c>
      <c r="L1604">
        <v>177</v>
      </c>
      <c r="M1604">
        <v>19</v>
      </c>
      <c r="N1604">
        <v>0.13282195219182899</v>
      </c>
      <c r="O1604">
        <v>-0.70014136797570603</v>
      </c>
      <c r="P1604">
        <v>-2.0874979248321801</v>
      </c>
      <c r="Q1604">
        <v>0.49152542372881303</v>
      </c>
      <c r="R1604">
        <v>0.25423728813559299</v>
      </c>
      <c r="S1604">
        <f t="shared" si="25"/>
        <v>-0.11102431644739869</v>
      </c>
    </row>
    <row r="1605" spans="1:19" x14ac:dyDescent="0.2">
      <c r="A1605" t="s">
        <v>3179</v>
      </c>
      <c r="B1605" t="s">
        <v>3180</v>
      </c>
      <c r="C1605">
        <v>169</v>
      </c>
      <c r="D1605">
        <v>201</v>
      </c>
      <c r="E1605">
        <v>114</v>
      </c>
      <c r="F1605">
        <v>25</v>
      </c>
      <c r="G1605">
        <v>0.155567585102343</v>
      </c>
      <c r="H1605">
        <v>-0.66523986305560401</v>
      </c>
      <c r="I1605">
        <v>-1.7141438689036299</v>
      </c>
      <c r="J1605">
        <v>335</v>
      </c>
      <c r="K1605">
        <v>432</v>
      </c>
      <c r="L1605">
        <v>220</v>
      </c>
      <c r="M1605">
        <v>56</v>
      </c>
      <c r="N1605">
        <v>0.187667043199788</v>
      </c>
      <c r="O1605">
        <v>-0.77471090335902904</v>
      </c>
      <c r="P1605">
        <v>-1.7870824486225301</v>
      </c>
      <c r="Q1605">
        <v>0.49152542372881303</v>
      </c>
      <c r="R1605">
        <v>0.305084745762711</v>
      </c>
      <c r="S1605">
        <f t="shared" si="25"/>
        <v>2.7653994303249468E-2</v>
      </c>
    </row>
    <row r="1606" spans="1:19" x14ac:dyDescent="0.2">
      <c r="A1606" t="s">
        <v>3181</v>
      </c>
      <c r="B1606" t="s">
        <v>3182</v>
      </c>
      <c r="C1606">
        <v>348</v>
      </c>
      <c r="D1606">
        <v>386</v>
      </c>
      <c r="E1606">
        <v>197</v>
      </c>
      <c r="F1606">
        <v>49</v>
      </c>
      <c r="G1606">
        <v>0.125266293020702</v>
      </c>
      <c r="H1606">
        <v>-0.74137102756339102</v>
      </c>
      <c r="I1606">
        <v>-1.73558033688006</v>
      </c>
      <c r="J1606">
        <v>672</v>
      </c>
      <c r="K1606">
        <v>958</v>
      </c>
      <c r="L1606">
        <v>500</v>
      </c>
      <c r="M1606">
        <v>89</v>
      </c>
      <c r="N1606">
        <v>0.23122433944644</v>
      </c>
      <c r="O1606">
        <v>-0.72048804586219595</v>
      </c>
      <c r="P1606">
        <v>-1.8882049350007999</v>
      </c>
      <c r="Q1606">
        <v>0.49152542372881303</v>
      </c>
      <c r="R1606">
        <v>0.23728813559322001</v>
      </c>
      <c r="S1606">
        <f t="shared" si="25"/>
        <v>-5.5765397280821451E-3</v>
      </c>
    </row>
    <row r="1607" spans="1:19" x14ac:dyDescent="0.2">
      <c r="A1607" t="s">
        <v>3183</v>
      </c>
      <c r="B1607" t="s">
        <v>3184</v>
      </c>
      <c r="C1607">
        <v>117</v>
      </c>
      <c r="D1607">
        <v>73</v>
      </c>
      <c r="E1607">
        <v>50</v>
      </c>
      <c r="F1607">
        <v>7</v>
      </c>
      <c r="G1607">
        <v>-0.124604769330177</v>
      </c>
      <c r="H1607">
        <v>-0.86347386718854602</v>
      </c>
      <c r="I1607">
        <v>-2.1072849946939001</v>
      </c>
      <c r="J1607">
        <v>217</v>
      </c>
      <c r="K1607">
        <v>216</v>
      </c>
      <c r="L1607">
        <v>77</v>
      </c>
      <c r="M1607">
        <v>12</v>
      </c>
      <c r="N1607">
        <v>7.5222120724123195E-2</v>
      </c>
      <c r="O1607">
        <v>-1.0420577858204301</v>
      </c>
      <c r="P1607">
        <v>-2.26750415639279</v>
      </c>
      <c r="Q1607">
        <v>0.44067796610169402</v>
      </c>
      <c r="R1607">
        <v>0.25423728813559299</v>
      </c>
      <c r="S1607">
        <f t="shared" si="25"/>
        <v>-0.21422633993172885</v>
      </c>
    </row>
    <row r="1608" spans="1:19" x14ac:dyDescent="0.2">
      <c r="A1608" t="s">
        <v>3185</v>
      </c>
      <c r="B1608" t="s">
        <v>3186</v>
      </c>
      <c r="C1608">
        <v>240</v>
      </c>
      <c r="D1608">
        <v>300</v>
      </c>
      <c r="E1608">
        <v>80</v>
      </c>
      <c r="F1608">
        <v>14</v>
      </c>
      <c r="G1608">
        <v>0.17716824530358399</v>
      </c>
      <c r="H1608">
        <v>-0.971379264498066</v>
      </c>
      <c r="I1608">
        <v>-2.1182803789953599</v>
      </c>
      <c r="J1608">
        <v>475</v>
      </c>
      <c r="K1608">
        <v>428</v>
      </c>
      <c r="L1608">
        <v>299</v>
      </c>
      <c r="M1608">
        <v>32</v>
      </c>
      <c r="N1608">
        <v>3.1978262810027101E-2</v>
      </c>
      <c r="O1608">
        <v>-0.79311119844482703</v>
      </c>
      <c r="P1608">
        <v>-2.1817692998968501</v>
      </c>
      <c r="Q1608">
        <v>0.47457627118644002</v>
      </c>
      <c r="R1608">
        <v>0.322033898305084</v>
      </c>
      <c r="S1608">
        <f t="shared" si="25"/>
        <v>-0.19446455366653204</v>
      </c>
    </row>
    <row r="1609" spans="1:19" x14ac:dyDescent="0.2">
      <c r="A1609" t="s">
        <v>3187</v>
      </c>
      <c r="B1609" t="s">
        <v>3188</v>
      </c>
      <c r="C1609">
        <v>60</v>
      </c>
      <c r="D1609">
        <v>115</v>
      </c>
      <c r="E1609">
        <v>128</v>
      </c>
      <c r="F1609">
        <v>11</v>
      </c>
      <c r="G1609">
        <v>0.36280482226549599</v>
      </c>
      <c r="H1609">
        <v>-0.165199290514178</v>
      </c>
      <c r="I1609">
        <v>-1.62095573818741</v>
      </c>
      <c r="J1609">
        <v>194</v>
      </c>
      <c r="K1609">
        <v>170</v>
      </c>
      <c r="L1609">
        <v>207</v>
      </c>
      <c r="M1609">
        <v>27</v>
      </c>
      <c r="N1609">
        <v>1.9875294869769598E-2</v>
      </c>
      <c r="O1609">
        <v>-0.56392016161769798</v>
      </c>
      <c r="P1609">
        <v>-1.86666363436313</v>
      </c>
      <c r="Q1609">
        <v>0.49152542372881303</v>
      </c>
      <c r="R1609">
        <v>0.28813559322033899</v>
      </c>
      <c r="S1609">
        <f t="shared" si="25"/>
        <v>3.3241239220713571E-2</v>
      </c>
    </row>
    <row r="1610" spans="1:19" x14ac:dyDescent="0.2">
      <c r="A1610" t="s">
        <v>3189</v>
      </c>
      <c r="B1610" t="s">
        <v>3190</v>
      </c>
      <c r="C1610">
        <v>141</v>
      </c>
      <c r="D1610">
        <v>142</v>
      </c>
      <c r="E1610">
        <v>87</v>
      </c>
      <c r="F1610">
        <v>8</v>
      </c>
      <c r="G1610">
        <v>8.3327464023204997E-2</v>
      </c>
      <c r="H1610">
        <v>-0.70395786981516495</v>
      </c>
      <c r="I1610">
        <v>-2.1303262986254299</v>
      </c>
      <c r="J1610">
        <v>279</v>
      </c>
      <c r="K1610">
        <v>334</v>
      </c>
      <c r="L1610">
        <v>129</v>
      </c>
      <c r="M1610">
        <v>10</v>
      </c>
      <c r="N1610">
        <v>0.15537036695968801</v>
      </c>
      <c r="O1610">
        <v>-0.92710327011873905</v>
      </c>
      <c r="P1610">
        <v>-2.4558298718654901</v>
      </c>
      <c r="Q1610">
        <v>0.54237288135593198</v>
      </c>
      <c r="R1610">
        <v>0.25423728813559299</v>
      </c>
      <c r="S1610">
        <f t="shared" si="25"/>
        <v>-0.27124512043536775</v>
      </c>
    </row>
    <row r="1611" spans="1:19" x14ac:dyDescent="0.2">
      <c r="A1611" t="s">
        <v>3191</v>
      </c>
      <c r="B1611" t="s">
        <v>3192</v>
      </c>
      <c r="C1611">
        <v>284</v>
      </c>
      <c r="D1611">
        <v>298</v>
      </c>
      <c r="E1611">
        <v>181</v>
      </c>
      <c r="F1611">
        <v>32</v>
      </c>
      <c r="G1611">
        <v>0.10115615632474501</v>
      </c>
      <c r="H1611">
        <v>-0.68989777495625604</v>
      </c>
      <c r="I1611">
        <v>-1.8323655346891301</v>
      </c>
      <c r="J1611">
        <v>374</v>
      </c>
      <c r="K1611">
        <v>618</v>
      </c>
      <c r="L1611">
        <v>255</v>
      </c>
      <c r="M1611">
        <v>61</v>
      </c>
      <c r="N1611">
        <v>0.29534497631005702</v>
      </c>
      <c r="O1611">
        <v>-0.75842019891091506</v>
      </c>
      <c r="P1611">
        <v>-1.7977674357816</v>
      </c>
      <c r="Q1611">
        <v>0.40677966101694901</v>
      </c>
      <c r="R1611">
        <v>0.305084745762711</v>
      </c>
      <c r="S1611">
        <f t="shared" si="25"/>
        <v>-9.2972327318130051E-3</v>
      </c>
    </row>
    <row r="1612" spans="1:19" x14ac:dyDescent="0.2">
      <c r="A1612" t="s">
        <v>3193</v>
      </c>
      <c r="B1612" t="s">
        <v>3194</v>
      </c>
      <c r="C1612">
        <v>209</v>
      </c>
      <c r="D1612">
        <v>248</v>
      </c>
      <c r="E1612">
        <v>196</v>
      </c>
      <c r="F1612">
        <v>20</v>
      </c>
      <c r="G1612">
        <v>0.15456362701069001</v>
      </c>
      <c r="H1612">
        <v>-0.52214822453298104</v>
      </c>
      <c r="I1612">
        <v>-1.90331346340907</v>
      </c>
      <c r="J1612">
        <v>344</v>
      </c>
      <c r="K1612">
        <v>432</v>
      </c>
      <c r="L1612">
        <v>298</v>
      </c>
      <c r="M1612">
        <v>42</v>
      </c>
      <c r="N1612">
        <v>0.17615340766510301</v>
      </c>
      <c r="O1612">
        <v>-0.65443095563966502</v>
      </c>
      <c r="P1612">
        <v>-1.9235348207655201</v>
      </c>
      <c r="Q1612">
        <v>0.49152542372881303</v>
      </c>
      <c r="R1612">
        <v>0.20338983050847401</v>
      </c>
      <c r="S1612">
        <f t="shared" si="25"/>
        <v>-6.3398158401825222E-2</v>
      </c>
    </row>
    <row r="1613" spans="1:19" x14ac:dyDescent="0.2">
      <c r="A1613" t="s">
        <v>3195</v>
      </c>
      <c r="B1613" t="s">
        <v>3196</v>
      </c>
      <c r="C1613">
        <v>69</v>
      </c>
      <c r="D1613">
        <v>72</v>
      </c>
      <c r="E1613">
        <v>27</v>
      </c>
      <c r="F1613">
        <v>0</v>
      </c>
      <c r="G1613">
        <v>9.8741637989541595E-2</v>
      </c>
      <c r="H1613">
        <v>-0.90174333635667103</v>
      </c>
      <c r="I1613" t="e">
        <f>-inf</f>
        <v>#NAME?</v>
      </c>
      <c r="J1613">
        <v>102</v>
      </c>
      <c r="K1613">
        <v>134</v>
      </c>
      <c r="L1613">
        <v>43</v>
      </c>
      <c r="M1613">
        <v>13</v>
      </c>
      <c r="N1613">
        <v>0.195732730024611</v>
      </c>
      <c r="O1613">
        <v>-0.967220493326721</v>
      </c>
      <c r="P1613">
        <v>-1.9048824880469699</v>
      </c>
      <c r="Q1613">
        <v>0.45762711864406702</v>
      </c>
      <c r="R1613">
        <v>0.28813559322033899</v>
      </c>
      <c r="S1613" t="e">
        <f t="shared" si="25"/>
        <v>#NAME?</v>
      </c>
    </row>
    <row r="1614" spans="1:19" x14ac:dyDescent="0.2">
      <c r="A1614" t="s">
        <v>3197</v>
      </c>
      <c r="B1614" t="s">
        <v>3198</v>
      </c>
      <c r="C1614">
        <v>50</v>
      </c>
      <c r="D1614">
        <v>55</v>
      </c>
      <c r="E1614">
        <v>54</v>
      </c>
      <c r="F1614">
        <v>10</v>
      </c>
      <c r="G1614">
        <v>0.121650917453753</v>
      </c>
      <c r="H1614">
        <v>-0.46083425429145303</v>
      </c>
      <c r="I1614">
        <v>-1.58316717729801</v>
      </c>
      <c r="J1614">
        <v>113</v>
      </c>
      <c r="K1614">
        <v>121</v>
      </c>
      <c r="L1614">
        <v>46</v>
      </c>
      <c r="M1614">
        <v>11</v>
      </c>
      <c r="N1614">
        <v>0.106935030254752</v>
      </c>
      <c r="O1614">
        <v>-0.98240938894623597</v>
      </c>
      <c r="P1614">
        <v>-2.0219114269170801</v>
      </c>
      <c r="Q1614">
        <v>0.50847457627118597</v>
      </c>
      <c r="R1614">
        <v>0.28813559322033899</v>
      </c>
      <c r="S1614">
        <f t="shared" si="25"/>
        <v>2.6125865294091485E-3</v>
      </c>
    </row>
    <row r="1615" spans="1:19" x14ac:dyDescent="0.2">
      <c r="A1615" t="s">
        <v>3199</v>
      </c>
      <c r="B1615" t="s">
        <v>3200</v>
      </c>
      <c r="C1615">
        <v>153</v>
      </c>
      <c r="D1615">
        <v>208</v>
      </c>
      <c r="E1615">
        <v>111</v>
      </c>
      <c r="F1615">
        <v>15</v>
      </c>
      <c r="G1615">
        <v>0.21363013644069101</v>
      </c>
      <c r="H1615">
        <v>-0.63362646180934501</v>
      </c>
      <c r="I1615">
        <v>-1.8927973447239099</v>
      </c>
      <c r="J1615">
        <v>268</v>
      </c>
      <c r="K1615">
        <v>311</v>
      </c>
      <c r="L1615">
        <v>189</v>
      </c>
      <c r="M1615">
        <v>30</v>
      </c>
      <c r="N1615">
        <v>0.14185369841977</v>
      </c>
      <c r="O1615">
        <v>-0.74376176699993501</v>
      </c>
      <c r="P1615">
        <v>-1.9612392079010099</v>
      </c>
      <c r="Q1615">
        <v>0.40677966101694901</v>
      </c>
      <c r="R1615">
        <v>0.20338983050847401</v>
      </c>
      <c r="S1615">
        <f t="shared" si="25"/>
        <v>-7.0450791451112618E-2</v>
      </c>
    </row>
    <row r="1616" spans="1:19" x14ac:dyDescent="0.2">
      <c r="A1616" t="s">
        <v>3201</v>
      </c>
      <c r="B1616" t="s">
        <v>3202</v>
      </c>
      <c r="C1616">
        <v>81</v>
      </c>
      <c r="D1616">
        <v>69</v>
      </c>
      <c r="E1616">
        <v>50</v>
      </c>
      <c r="F1616">
        <v>5</v>
      </c>
      <c r="G1616">
        <v>1.0622304154134E-2</v>
      </c>
      <c r="H1616">
        <v>-0.70377302432103395</v>
      </c>
      <c r="I1616">
        <v>-2.0937121875046301</v>
      </c>
      <c r="J1616">
        <v>229</v>
      </c>
      <c r="K1616">
        <v>258</v>
      </c>
      <c r="L1616">
        <v>117</v>
      </c>
      <c r="M1616">
        <v>25</v>
      </c>
      <c r="N1616">
        <v>0.12901232704506299</v>
      </c>
      <c r="O1616">
        <v>-0.88373839773811602</v>
      </c>
      <c r="P1616">
        <v>-1.97212114225974</v>
      </c>
      <c r="Q1616">
        <v>0.49152542372881303</v>
      </c>
      <c r="R1616">
        <v>0.23728813559322001</v>
      </c>
      <c r="S1616">
        <f t="shared" si="25"/>
        <v>-0.13130203936287069</v>
      </c>
    </row>
    <row r="1617" spans="1:19" x14ac:dyDescent="0.2">
      <c r="A1617" t="s">
        <v>3203</v>
      </c>
      <c r="B1617" t="s">
        <v>3204</v>
      </c>
      <c r="C1617">
        <v>38</v>
      </c>
      <c r="D1617">
        <v>34</v>
      </c>
      <c r="E1617">
        <v>43</v>
      </c>
      <c r="F1617">
        <v>12</v>
      </c>
      <c r="G1617">
        <v>3.1953552720973402E-2</v>
      </c>
      <c r="H1617">
        <v>-0.44057315081562698</v>
      </c>
      <c r="I1617">
        <v>-1.3847995235311801</v>
      </c>
      <c r="J1617">
        <v>124</v>
      </c>
      <c r="K1617">
        <v>91</v>
      </c>
      <c r="L1617">
        <v>41</v>
      </c>
      <c r="M1617">
        <v>4</v>
      </c>
      <c r="N1617">
        <v>-5.7152189419419699E-2</v>
      </c>
      <c r="O1617">
        <v>-1.07272660558689</v>
      </c>
      <c r="P1617">
        <v>-2.50158736242616</v>
      </c>
      <c r="Q1617">
        <v>0.47457627118644002</v>
      </c>
      <c r="R1617">
        <v>0.22033898305084701</v>
      </c>
      <c r="S1617">
        <f t="shared" si="25"/>
        <v>-6.8486944387251392E-2</v>
      </c>
    </row>
    <row r="1618" spans="1:19" x14ac:dyDescent="0.2">
      <c r="A1618" t="s">
        <v>3205</v>
      </c>
      <c r="B1618" t="s">
        <v>3206</v>
      </c>
      <c r="C1618">
        <v>98</v>
      </c>
      <c r="D1618">
        <v>87</v>
      </c>
      <c r="E1618">
        <v>92</v>
      </c>
      <c r="F1618">
        <v>3</v>
      </c>
      <c r="G1618">
        <v>2.8551409221651999E-2</v>
      </c>
      <c r="H1618">
        <v>-0.52169625812534304</v>
      </c>
      <c r="I1618">
        <v>-2.39830199393483</v>
      </c>
      <c r="J1618">
        <v>338</v>
      </c>
      <c r="K1618">
        <v>372</v>
      </c>
      <c r="L1618">
        <v>219</v>
      </c>
      <c r="M1618">
        <v>38</v>
      </c>
      <c r="N1618">
        <v>0.118854343025964</v>
      </c>
      <c r="O1618">
        <v>-0.78056136258192599</v>
      </c>
      <c r="P1618">
        <v>-1.9593587722527299</v>
      </c>
      <c r="Q1618">
        <v>0.49152542372881303</v>
      </c>
      <c r="R1618">
        <v>0.23728813559322001</v>
      </c>
      <c r="S1618">
        <f t="shared" si="25"/>
        <v>-0.21572696232851502</v>
      </c>
    </row>
    <row r="1619" spans="1:19" x14ac:dyDescent="0.2">
      <c r="A1619" t="s">
        <v>3207</v>
      </c>
      <c r="B1619" t="s">
        <v>3208</v>
      </c>
      <c r="C1619">
        <v>154</v>
      </c>
      <c r="D1619">
        <v>171</v>
      </c>
      <c r="E1619">
        <v>69</v>
      </c>
      <c r="F1619">
        <v>19</v>
      </c>
      <c r="G1619">
        <v>0.125733621851219</v>
      </c>
      <c r="H1619">
        <v>-0.84292963987761105</v>
      </c>
      <c r="I1619">
        <v>-1.79296429284563</v>
      </c>
      <c r="J1619">
        <v>232</v>
      </c>
      <c r="K1619">
        <v>281</v>
      </c>
      <c r="L1619">
        <v>170</v>
      </c>
      <c r="M1619">
        <v>26</v>
      </c>
      <c r="N1619">
        <v>0.16044643843590101</v>
      </c>
      <c r="O1619">
        <v>-0.72712784065701597</v>
      </c>
      <c r="P1619">
        <v>-1.9607403055119701</v>
      </c>
      <c r="Q1619">
        <v>0.47457627118644002</v>
      </c>
      <c r="R1619">
        <v>0.186440677966101</v>
      </c>
      <c r="S1619">
        <f t="shared" si="25"/>
        <v>-4.15271468576719E-2</v>
      </c>
    </row>
    <row r="1620" spans="1:19" x14ac:dyDescent="0.2">
      <c r="A1620" t="s">
        <v>3209</v>
      </c>
      <c r="B1620" t="s">
        <v>3210</v>
      </c>
      <c r="C1620">
        <v>125</v>
      </c>
      <c r="D1620">
        <v>159</v>
      </c>
      <c r="E1620">
        <v>110</v>
      </c>
      <c r="F1620">
        <v>11</v>
      </c>
      <c r="G1620">
        <v>0.184745343607923</v>
      </c>
      <c r="H1620">
        <v>-0.54977533762823405</v>
      </c>
      <c r="I1620">
        <v>-1.9397145008118299</v>
      </c>
      <c r="J1620">
        <v>169</v>
      </c>
      <c r="K1620">
        <v>195</v>
      </c>
      <c r="L1620">
        <v>128</v>
      </c>
      <c r="M1620">
        <v>24</v>
      </c>
      <c r="N1620">
        <v>0.139376010170566</v>
      </c>
      <c r="O1620">
        <v>-0.71276551211019501</v>
      </c>
      <c r="P1620">
        <v>-1.85790113149396</v>
      </c>
      <c r="Q1620">
        <v>0.54237288135593198</v>
      </c>
      <c r="R1620">
        <v>0.23728813559322001</v>
      </c>
      <c r="S1620">
        <f t="shared" si="25"/>
        <v>-5.6339674788525106E-2</v>
      </c>
    </row>
    <row r="1621" spans="1:19" x14ac:dyDescent="0.2">
      <c r="A1621" t="s">
        <v>3211</v>
      </c>
      <c r="B1621" t="s">
        <v>3212</v>
      </c>
      <c r="C1621">
        <v>171</v>
      </c>
      <c r="D1621">
        <v>205</v>
      </c>
      <c r="E1621">
        <v>113</v>
      </c>
      <c r="F1621">
        <v>14</v>
      </c>
      <c r="G1621">
        <v>0.159015982959128</v>
      </c>
      <c r="H1621">
        <v>-0.67417567668713696</v>
      </c>
      <c r="I1621">
        <v>-1.9710652476759101</v>
      </c>
      <c r="J1621">
        <v>405</v>
      </c>
      <c r="K1621">
        <v>576</v>
      </c>
      <c r="L1621">
        <v>261</v>
      </c>
      <c r="M1621">
        <v>56</v>
      </c>
      <c r="N1621">
        <v>0.230195563630265</v>
      </c>
      <c r="O1621">
        <v>-0.78290329302077799</v>
      </c>
      <c r="P1621">
        <v>-1.86949266480036</v>
      </c>
      <c r="Q1621">
        <v>0.42372881355932202</v>
      </c>
      <c r="R1621">
        <v>0.25423728813559299</v>
      </c>
      <c r="S1621">
        <f t="shared" si="25"/>
        <v>-6.8481255899352861E-2</v>
      </c>
    </row>
    <row r="1622" spans="1:19" x14ac:dyDescent="0.2">
      <c r="A1622" t="s">
        <v>3213</v>
      </c>
      <c r="B1622" t="s">
        <v>3214</v>
      </c>
      <c r="C1622">
        <v>46</v>
      </c>
      <c r="D1622">
        <v>54</v>
      </c>
      <c r="E1622">
        <v>11</v>
      </c>
      <c r="F1622">
        <v>4</v>
      </c>
      <c r="G1622">
        <v>0.149894160436922</v>
      </c>
      <c r="H1622">
        <v>-1.11562315630175</v>
      </c>
      <c r="I1622">
        <v>-1.94489501331561</v>
      </c>
      <c r="J1622">
        <v>104</v>
      </c>
      <c r="K1622">
        <v>107</v>
      </c>
      <c r="L1622">
        <v>75</v>
      </c>
      <c r="M1622">
        <v>7</v>
      </c>
      <c r="N1622">
        <v>8.9578541808151002E-2</v>
      </c>
      <c r="O1622">
        <v>-0.73406085305146995</v>
      </c>
      <c r="P1622">
        <v>-2.1821609678764098</v>
      </c>
      <c r="Q1622">
        <v>0.47457627118644002</v>
      </c>
      <c r="R1622">
        <v>0.25423728813559299</v>
      </c>
      <c r="S1622">
        <f t="shared" si="25"/>
        <v>-0.14456785470718944</v>
      </c>
    </row>
    <row r="1623" spans="1:19" x14ac:dyDescent="0.2">
      <c r="A1623" t="s">
        <v>3215</v>
      </c>
      <c r="B1623" t="s">
        <v>3216</v>
      </c>
      <c r="C1623">
        <v>66</v>
      </c>
      <c r="D1623">
        <v>63</v>
      </c>
      <c r="E1623">
        <v>32</v>
      </c>
      <c r="F1623">
        <v>1</v>
      </c>
      <c r="G1623">
        <v>6.0054846207241497E-2</v>
      </c>
      <c r="H1623">
        <v>-0.80865196700036601</v>
      </c>
      <c r="I1623">
        <v>-2.7037411085038601</v>
      </c>
      <c r="J1623">
        <v>160</v>
      </c>
      <c r="K1623">
        <v>118</v>
      </c>
      <c r="L1623">
        <v>109</v>
      </c>
      <c r="M1623">
        <v>19</v>
      </c>
      <c r="N1623">
        <v>-5.5009871928077499E-2</v>
      </c>
      <c r="O1623">
        <v>-0.758782261859691</v>
      </c>
      <c r="P1623">
        <v>-1.9355920502949799</v>
      </c>
      <c r="Q1623">
        <v>0.45762711864406702</v>
      </c>
      <c r="R1623">
        <v>0.28813559322033899</v>
      </c>
      <c r="S1623">
        <f t="shared" si="25"/>
        <v>-0.2974533274001015</v>
      </c>
    </row>
    <row r="1624" spans="1:19" x14ac:dyDescent="0.2">
      <c r="A1624" t="s">
        <v>3217</v>
      </c>
      <c r="B1624" t="s">
        <v>3218</v>
      </c>
      <c r="C1624">
        <v>82</v>
      </c>
      <c r="D1624">
        <v>54</v>
      </c>
      <c r="E1624">
        <v>55</v>
      </c>
      <c r="F1624">
        <v>17</v>
      </c>
      <c r="G1624">
        <v>-0.10116186026521901</v>
      </c>
      <c r="H1624">
        <v>-0.66770917266787599</v>
      </c>
      <c r="I1624">
        <v>-1.5675621039674399</v>
      </c>
      <c r="J1624">
        <v>83</v>
      </c>
      <c r="K1624">
        <v>133</v>
      </c>
      <c r="L1624">
        <v>85</v>
      </c>
      <c r="M1624">
        <v>17</v>
      </c>
      <c r="N1624">
        <v>0.28200165201273297</v>
      </c>
      <c r="O1624">
        <v>-0.58174794380617101</v>
      </c>
      <c r="P1624">
        <v>-1.6988548395896901</v>
      </c>
      <c r="Q1624">
        <v>0.44067796610169402</v>
      </c>
      <c r="R1624">
        <v>0.22033898305084701</v>
      </c>
      <c r="S1624">
        <f t="shared" si="25"/>
        <v>9.3525187437238394E-2</v>
      </c>
    </row>
    <row r="1625" spans="1:19" x14ac:dyDescent="0.2">
      <c r="A1625" t="s">
        <v>3219</v>
      </c>
      <c r="B1625" t="s">
        <v>3220</v>
      </c>
      <c r="C1625">
        <v>145</v>
      </c>
      <c r="D1625">
        <v>97</v>
      </c>
      <c r="E1625">
        <v>104</v>
      </c>
      <c r="F1625">
        <v>15</v>
      </c>
      <c r="G1625">
        <v>-9.4338035673201606E-2</v>
      </c>
      <c r="H1625">
        <v>-0.63859267271459796</v>
      </c>
      <c r="I1625">
        <v>-1.8694739161412901</v>
      </c>
      <c r="J1625">
        <v>221</v>
      </c>
      <c r="K1625">
        <v>254</v>
      </c>
      <c r="L1625">
        <v>226</v>
      </c>
      <c r="M1625">
        <v>53</v>
      </c>
      <c r="N1625">
        <v>0.13766954635654899</v>
      </c>
      <c r="O1625">
        <v>-0.58237261168209997</v>
      </c>
      <c r="P1625">
        <v>-1.6303420726762099</v>
      </c>
      <c r="Q1625">
        <v>0.44067796610169402</v>
      </c>
      <c r="R1625">
        <v>0.25423728813559299</v>
      </c>
      <c r="S1625">
        <f t="shared" si="25"/>
        <v>2.4784873501656958E-2</v>
      </c>
    </row>
    <row r="1626" spans="1:19" x14ac:dyDescent="0.2">
      <c r="A1626" t="s">
        <v>3221</v>
      </c>
      <c r="B1626" t="s">
        <v>3222</v>
      </c>
      <c r="C1626">
        <v>142</v>
      </c>
      <c r="D1626">
        <v>192</v>
      </c>
      <c r="E1626">
        <v>211</v>
      </c>
      <c r="F1626">
        <v>24</v>
      </c>
      <c r="G1626">
        <v>0.21127111661602099</v>
      </c>
      <c r="H1626">
        <v>-0.322263898863767</v>
      </c>
      <c r="I1626">
        <v>-1.6562742756334401</v>
      </c>
      <c r="J1626">
        <v>448</v>
      </c>
      <c r="K1626">
        <v>510</v>
      </c>
      <c r="L1626">
        <v>262</v>
      </c>
      <c r="M1626">
        <v>27</v>
      </c>
      <c r="N1626">
        <v>0.133520265521514</v>
      </c>
      <c r="O1626">
        <v>-0.82506549982278898</v>
      </c>
      <c r="P1626">
        <v>-2.23013991843104</v>
      </c>
      <c r="Q1626">
        <v>0.50847457627118597</v>
      </c>
      <c r="R1626">
        <v>0.22033898305084701</v>
      </c>
      <c r="S1626">
        <f t="shared" si="25"/>
        <v>-7.4168005973055118E-2</v>
      </c>
    </row>
    <row r="1627" spans="1:19" x14ac:dyDescent="0.2">
      <c r="A1627" t="s">
        <v>3223</v>
      </c>
      <c r="B1627" t="s">
        <v>3224</v>
      </c>
      <c r="C1627">
        <v>8</v>
      </c>
      <c r="D1627">
        <v>4</v>
      </c>
      <c r="E1627">
        <v>22</v>
      </c>
      <c r="F1627">
        <v>0</v>
      </c>
      <c r="G1627">
        <v>-0.220771763368452</v>
      </c>
      <c r="H1627">
        <v>-5.4925315948140797E-2</v>
      </c>
      <c r="I1627" t="e">
        <f>-inf</f>
        <v>#NAME?</v>
      </c>
      <c r="J1627">
        <v>41</v>
      </c>
      <c r="K1627">
        <v>51</v>
      </c>
      <c r="L1627">
        <v>32</v>
      </c>
      <c r="M1627">
        <v>11</v>
      </c>
      <c r="N1627">
        <v>0.17201442279992199</v>
      </c>
      <c r="O1627">
        <v>-0.69972265554421897</v>
      </c>
      <c r="P1627">
        <v>-1.5816168401534001</v>
      </c>
      <c r="Q1627">
        <v>0.44067796610169402</v>
      </c>
      <c r="R1627">
        <v>0.23728813559322001</v>
      </c>
      <c r="S1627" t="e">
        <f t="shared" si="25"/>
        <v>#NAME?</v>
      </c>
    </row>
    <row r="1628" spans="1:19" x14ac:dyDescent="0.2">
      <c r="A1628" t="s">
        <v>3225</v>
      </c>
      <c r="B1628" t="s">
        <v>3226</v>
      </c>
      <c r="C1628">
        <v>328</v>
      </c>
      <c r="D1628">
        <v>258</v>
      </c>
      <c r="E1628">
        <v>259</v>
      </c>
      <c r="F1628">
        <v>25</v>
      </c>
      <c r="G1628">
        <v>-2.3995905452920401E-2</v>
      </c>
      <c r="H1628">
        <v>-0.59683208940883004</v>
      </c>
      <c r="I1628">
        <v>-2.0021310080016401</v>
      </c>
      <c r="J1628">
        <v>579</v>
      </c>
      <c r="K1628">
        <v>608</v>
      </c>
      <c r="L1628">
        <v>463</v>
      </c>
      <c r="M1628">
        <v>58</v>
      </c>
      <c r="N1628">
        <v>9.8453118967020498E-2</v>
      </c>
      <c r="O1628">
        <v>-0.68918634985387295</v>
      </c>
      <c r="P1628">
        <v>-2.00947623875639</v>
      </c>
      <c r="Q1628">
        <v>0.44067796610169402</v>
      </c>
      <c r="R1628">
        <v>0.28813559322033899</v>
      </c>
      <c r="S1628">
        <f t="shared" si="25"/>
        <v>-0.1148834238577045</v>
      </c>
    </row>
    <row r="1629" spans="1:19" x14ac:dyDescent="0.2">
      <c r="A1629" t="s">
        <v>3227</v>
      </c>
      <c r="B1629" t="s">
        <v>3228</v>
      </c>
      <c r="C1629">
        <v>98</v>
      </c>
      <c r="D1629">
        <v>140</v>
      </c>
      <c r="E1629">
        <v>87</v>
      </c>
      <c r="F1629">
        <v>12</v>
      </c>
      <c r="G1629">
        <v>0.235160192281271</v>
      </c>
      <c r="H1629">
        <v>-0.54596483285227904</v>
      </c>
      <c r="I1629">
        <v>-1.79624200260686</v>
      </c>
      <c r="J1629">
        <v>147</v>
      </c>
      <c r="K1629">
        <v>123</v>
      </c>
      <c r="L1629">
        <v>97</v>
      </c>
      <c r="M1629">
        <v>12</v>
      </c>
      <c r="N1629">
        <v>-1.8411988705635399E-4</v>
      </c>
      <c r="O1629">
        <v>-0.77263437762632103</v>
      </c>
      <c r="P1629">
        <v>-2.09836175729244</v>
      </c>
      <c r="Q1629">
        <v>0.49152542372881303</v>
      </c>
      <c r="R1629">
        <v>0.28813559322033899</v>
      </c>
      <c r="S1629">
        <f t="shared" si="25"/>
        <v>-7.9283872846061046E-2</v>
      </c>
    </row>
    <row r="1630" spans="1:19" x14ac:dyDescent="0.2">
      <c r="A1630" t="s">
        <v>3229</v>
      </c>
      <c r="B1630" t="s">
        <v>3230</v>
      </c>
      <c r="C1630">
        <v>191</v>
      </c>
      <c r="D1630">
        <v>165</v>
      </c>
      <c r="E1630">
        <v>188</v>
      </c>
      <c r="F1630">
        <v>21</v>
      </c>
      <c r="G1630">
        <v>1.6708809261707199E-2</v>
      </c>
      <c r="H1630">
        <v>-0.50113352776245101</v>
      </c>
      <c r="I1630">
        <v>-1.8430112454758001</v>
      </c>
      <c r="J1630">
        <v>368</v>
      </c>
      <c r="K1630">
        <v>414</v>
      </c>
      <c r="L1630">
        <v>225</v>
      </c>
      <c r="M1630">
        <v>29</v>
      </c>
      <c r="N1630">
        <v>0.12838062586910301</v>
      </c>
      <c r="O1630">
        <v>-0.80575407770654495</v>
      </c>
      <c r="P1630">
        <v>-2.1136754893664502</v>
      </c>
      <c r="Q1630">
        <v>0.49152542372881303</v>
      </c>
      <c r="R1630">
        <v>0.22033898305084701</v>
      </c>
      <c r="S1630">
        <f t="shared" si="25"/>
        <v>-9.6867519806959859E-2</v>
      </c>
    </row>
    <row r="1631" spans="1:19" x14ac:dyDescent="0.2">
      <c r="A1631" t="s">
        <v>3231</v>
      </c>
      <c r="B1631" t="s">
        <v>3232</v>
      </c>
      <c r="C1631">
        <v>116</v>
      </c>
      <c r="D1631">
        <v>117</v>
      </c>
      <c r="E1631">
        <v>94</v>
      </c>
      <c r="F1631">
        <v>12</v>
      </c>
      <c r="G1631">
        <v>8.3986104814771506E-2</v>
      </c>
      <c r="H1631">
        <v>-0.58558814540562298</v>
      </c>
      <c r="I1631">
        <v>-1.8694739161412901</v>
      </c>
      <c r="J1631">
        <v>139</v>
      </c>
      <c r="K1631">
        <v>165</v>
      </c>
      <c r="L1631">
        <v>78</v>
      </c>
      <c r="M1631">
        <v>19</v>
      </c>
      <c r="N1631">
        <v>0.15169724738153301</v>
      </c>
      <c r="O1631">
        <v>-0.84300897470800495</v>
      </c>
      <c r="P1631">
        <v>-1.8744868678931501</v>
      </c>
      <c r="Q1631">
        <v>0.47457627118644002</v>
      </c>
      <c r="R1631">
        <v>0.23728813559322001</v>
      </c>
      <c r="S1631">
        <f t="shared" si="25"/>
        <v>-4.0519868544045254E-2</v>
      </c>
    </row>
    <row r="1632" spans="1:19" x14ac:dyDescent="0.2">
      <c r="A1632" t="s">
        <v>3233</v>
      </c>
      <c r="B1632" t="s">
        <v>3234</v>
      </c>
      <c r="C1632">
        <v>210</v>
      </c>
      <c r="D1632">
        <v>162</v>
      </c>
      <c r="E1632">
        <v>85</v>
      </c>
      <c r="F1632">
        <v>8</v>
      </c>
      <c r="G1632">
        <v>-3.2446047895759798E-2</v>
      </c>
      <c r="H1632">
        <v>-0.88705837879802996</v>
      </c>
      <c r="I1632">
        <v>-2.3033264807039702</v>
      </c>
      <c r="J1632">
        <v>279</v>
      </c>
      <c r="K1632">
        <v>306</v>
      </c>
      <c r="L1632">
        <v>221</v>
      </c>
      <c r="M1632">
        <v>20</v>
      </c>
      <c r="N1632">
        <v>0.117345326629704</v>
      </c>
      <c r="O1632">
        <v>-0.69330070673287703</v>
      </c>
      <c r="P1632">
        <v>-2.1547998762014999</v>
      </c>
      <c r="Q1632">
        <v>0.52542372881355903</v>
      </c>
      <c r="R1632">
        <v>0.22033898305084701</v>
      </c>
      <c r="S1632">
        <f t="shared" si="25"/>
        <v>-0.24061490026835253</v>
      </c>
    </row>
    <row r="1633" spans="1:19" x14ac:dyDescent="0.2">
      <c r="A1633" t="s">
        <v>3235</v>
      </c>
      <c r="B1633" t="s">
        <v>3236</v>
      </c>
      <c r="C1633">
        <v>52</v>
      </c>
      <c r="D1633">
        <v>104</v>
      </c>
      <c r="E1633">
        <v>70</v>
      </c>
      <c r="F1633">
        <v>0</v>
      </c>
      <c r="G1633">
        <v>0.38128822795950901</v>
      </c>
      <c r="H1633">
        <v>-0.36516331339894498</v>
      </c>
      <c r="I1633" t="e">
        <f>-inf</f>
        <v>#NAME?</v>
      </c>
      <c r="J1633">
        <v>119</v>
      </c>
      <c r="K1633">
        <v>109</v>
      </c>
      <c r="L1633">
        <v>83</v>
      </c>
      <c r="M1633">
        <v>22</v>
      </c>
      <c r="N1633">
        <v>3.9107639969814603E-2</v>
      </c>
      <c r="O1633">
        <v>-0.74855764616084697</v>
      </c>
      <c r="P1633">
        <v>-1.74334994916221</v>
      </c>
      <c r="Q1633">
        <v>0.59322033898305004</v>
      </c>
      <c r="R1633">
        <v>0.28813559322033899</v>
      </c>
      <c r="S1633" t="e">
        <f t="shared" si="25"/>
        <v>#NAME?</v>
      </c>
    </row>
    <row r="1634" spans="1:19" x14ac:dyDescent="0.2">
      <c r="A1634" t="s">
        <v>3237</v>
      </c>
      <c r="B1634" t="s">
        <v>3238</v>
      </c>
      <c r="C1634">
        <v>63</v>
      </c>
      <c r="D1634">
        <v>31</v>
      </c>
      <c r="E1634">
        <v>46</v>
      </c>
      <c r="F1634">
        <v>5</v>
      </c>
      <c r="G1634">
        <v>-0.22772062332378001</v>
      </c>
      <c r="H1634">
        <v>-0.63084072755041098</v>
      </c>
      <c r="I1634">
        <v>-1.98456771807956</v>
      </c>
      <c r="J1634">
        <v>55</v>
      </c>
      <c r="K1634">
        <v>90</v>
      </c>
      <c r="L1634">
        <v>45</v>
      </c>
      <c r="M1634">
        <v>14</v>
      </c>
      <c r="N1634">
        <v>0.29110792336680202</v>
      </c>
      <c r="O1634">
        <v>-0.67923895286328995</v>
      </c>
      <c r="P1634">
        <v>-1.6044603224078899</v>
      </c>
      <c r="Q1634">
        <v>0.54237288135593198</v>
      </c>
      <c r="R1634">
        <v>0.23728813559322001</v>
      </c>
      <c r="S1634">
        <f t="shared" si="25"/>
        <v>-1.4833249184115632E-3</v>
      </c>
    </row>
    <row r="1635" spans="1:19" x14ac:dyDescent="0.2">
      <c r="A1635" t="s">
        <v>3239</v>
      </c>
      <c r="B1635" t="s">
        <v>3240</v>
      </c>
      <c r="C1635">
        <v>49</v>
      </c>
      <c r="D1635">
        <v>40</v>
      </c>
      <c r="E1635">
        <v>74</v>
      </c>
      <c r="F1635">
        <v>6</v>
      </c>
      <c r="G1635">
        <v>-7.8778564050227904E-3</v>
      </c>
      <c r="H1635">
        <v>-0.31522237007594101</v>
      </c>
      <c r="I1635">
        <v>-1.79624200260686</v>
      </c>
      <c r="J1635">
        <v>48</v>
      </c>
      <c r="K1635">
        <v>94</v>
      </c>
      <c r="L1635">
        <v>68</v>
      </c>
      <c r="M1635">
        <v>11</v>
      </c>
      <c r="N1635">
        <v>0.36911471964583298</v>
      </c>
      <c r="O1635">
        <v>-0.44082110181374101</v>
      </c>
      <c r="P1635">
        <v>-1.65007422080925</v>
      </c>
      <c r="Q1635">
        <v>0.62711864406779605</v>
      </c>
      <c r="R1635">
        <v>0.20338983050847401</v>
      </c>
      <c r="S1635">
        <f t="shared" si="25"/>
        <v>4.0625715668102552E-2</v>
      </c>
    </row>
    <row r="1636" spans="1:19" x14ac:dyDescent="0.2">
      <c r="A1636" t="s">
        <v>3241</v>
      </c>
      <c r="B1636" t="s">
        <v>3242</v>
      </c>
      <c r="C1636">
        <v>164</v>
      </c>
      <c r="D1636">
        <v>270</v>
      </c>
      <c r="E1636">
        <v>190</v>
      </c>
      <c r="F1636">
        <v>26</v>
      </c>
      <c r="G1636">
        <v>0.29677814840681699</v>
      </c>
      <c r="H1636">
        <v>-0.43034825687327199</v>
      </c>
      <c r="I1636">
        <v>-1.68406767303887</v>
      </c>
      <c r="J1636">
        <v>277</v>
      </c>
      <c r="K1636">
        <v>495</v>
      </c>
      <c r="L1636">
        <v>165</v>
      </c>
      <c r="M1636">
        <v>37</v>
      </c>
      <c r="N1636">
        <v>0.32935353329084099</v>
      </c>
      <c r="O1636">
        <v>-0.81708460199493205</v>
      </c>
      <c r="P1636">
        <v>-1.8845037135893401</v>
      </c>
      <c r="Q1636">
        <v>0.61016949152542299</v>
      </c>
      <c r="R1636">
        <v>0.22033898305084701</v>
      </c>
      <c r="S1636">
        <f t="shared" si="25"/>
        <v>1.0268874378537195E-2</v>
      </c>
    </row>
    <row r="1637" spans="1:19" x14ac:dyDescent="0.2">
      <c r="A1637" t="s">
        <v>3243</v>
      </c>
      <c r="B1637" t="s">
        <v>3244</v>
      </c>
      <c r="C1637">
        <v>220</v>
      </c>
      <c r="D1637">
        <v>204</v>
      </c>
      <c r="E1637">
        <v>163</v>
      </c>
      <c r="F1637">
        <v>9</v>
      </c>
      <c r="G1637">
        <v>4.7465718899221E-2</v>
      </c>
      <c r="H1637">
        <v>-0.624493086196652</v>
      </c>
      <c r="I1637">
        <v>-2.2723773443448798</v>
      </c>
      <c r="J1637">
        <v>285</v>
      </c>
      <c r="K1637">
        <v>350</v>
      </c>
      <c r="L1637">
        <v>184</v>
      </c>
      <c r="M1637">
        <v>35</v>
      </c>
      <c r="N1637">
        <v>0.166451287763487</v>
      </c>
      <c r="O1637">
        <v>-0.78211581414336395</v>
      </c>
      <c r="P1637">
        <v>-1.9210024842501201</v>
      </c>
      <c r="Q1637">
        <v>0.45762711864406702</v>
      </c>
      <c r="R1637">
        <v>0.20338983050847401</v>
      </c>
      <c r="S1637">
        <f t="shared" si="25"/>
        <v>-0.16915270185002981</v>
      </c>
    </row>
    <row r="1638" spans="1:19" x14ac:dyDescent="0.2">
      <c r="A1638" t="s">
        <v>3245</v>
      </c>
      <c r="B1638" t="s">
        <v>3246</v>
      </c>
      <c r="C1638">
        <v>196</v>
      </c>
      <c r="D1638">
        <v>135</v>
      </c>
      <c r="E1638">
        <v>133</v>
      </c>
      <c r="F1638">
        <v>16</v>
      </c>
      <c r="G1638">
        <v>-8.1664070565941493E-2</v>
      </c>
      <c r="H1638">
        <v>-0.66266244016779297</v>
      </c>
      <c r="I1638">
        <v>-1.97233326166255</v>
      </c>
      <c r="J1638">
        <v>253</v>
      </c>
      <c r="K1638">
        <v>427</v>
      </c>
      <c r="L1638">
        <v>197</v>
      </c>
      <c r="M1638">
        <v>24</v>
      </c>
      <c r="N1638">
        <v>0.30453545727092701</v>
      </c>
      <c r="O1638">
        <v>-0.70074307215861498</v>
      </c>
      <c r="P1638">
        <v>-2.0331349480560998</v>
      </c>
      <c r="Q1638">
        <v>0.57627118644067798</v>
      </c>
      <c r="R1638">
        <v>0.23728813559322001</v>
      </c>
      <c r="S1638">
        <f t="shared" si="25"/>
        <v>-0.11261856605407659</v>
      </c>
    </row>
    <row r="1639" spans="1:19" x14ac:dyDescent="0.2">
      <c r="A1639" t="s">
        <v>3247</v>
      </c>
      <c r="B1639" t="s">
        <v>3248</v>
      </c>
      <c r="C1639">
        <v>27</v>
      </c>
      <c r="D1639">
        <v>66</v>
      </c>
      <c r="E1639">
        <v>30</v>
      </c>
      <c r="F1639">
        <v>1</v>
      </c>
      <c r="G1639">
        <v>0.468438403678409</v>
      </c>
      <c r="H1639">
        <v>-0.44850051921772799</v>
      </c>
      <c r="I1639">
        <v>-2.31556093712098</v>
      </c>
      <c r="J1639">
        <v>68</v>
      </c>
      <c r="K1639">
        <v>93</v>
      </c>
      <c r="L1639">
        <v>47</v>
      </c>
      <c r="M1639">
        <v>13</v>
      </c>
      <c r="N1639">
        <v>0.21320213926942</v>
      </c>
      <c r="O1639">
        <v>-0.75249983191490899</v>
      </c>
      <c r="P1639">
        <v>-1.7287912289912899</v>
      </c>
      <c r="Q1639">
        <v>0.644067796610169</v>
      </c>
      <c r="R1639">
        <v>0.27118644067796599</v>
      </c>
      <c r="S1639">
        <f t="shared" si="25"/>
        <v>-0.13019276478803543</v>
      </c>
    </row>
    <row r="1640" spans="1:19" x14ac:dyDescent="0.2">
      <c r="A1640" t="s">
        <v>3249</v>
      </c>
      <c r="B1640" t="s">
        <v>3250</v>
      </c>
      <c r="C1640">
        <v>214</v>
      </c>
      <c r="D1640">
        <v>235</v>
      </c>
      <c r="E1640">
        <v>138</v>
      </c>
      <c r="F1640">
        <v>21</v>
      </c>
      <c r="G1640">
        <v>0.12091232121807299</v>
      </c>
      <c r="H1640">
        <v>-0.68479269672635801</v>
      </c>
      <c r="I1640">
        <v>-1.8923916515772701</v>
      </c>
      <c r="J1640">
        <v>390</v>
      </c>
      <c r="K1640">
        <v>485</v>
      </c>
      <c r="L1640">
        <v>306</v>
      </c>
      <c r="M1640">
        <v>43</v>
      </c>
      <c r="N1640">
        <v>0.171905234997486</v>
      </c>
      <c r="O1640">
        <v>-0.69743195768930899</v>
      </c>
      <c r="P1640">
        <v>-1.9678218200388</v>
      </c>
      <c r="Q1640">
        <v>0.44067796610169402</v>
      </c>
      <c r="R1640">
        <v>0.27118644067796599</v>
      </c>
      <c r="S1640">
        <f t="shared" si="25"/>
        <v>-7.2094537426940664E-2</v>
      </c>
    </row>
    <row r="1641" spans="1:19" x14ac:dyDescent="0.2">
      <c r="A1641" t="s">
        <v>3251</v>
      </c>
      <c r="B1641" t="s">
        <v>3252</v>
      </c>
      <c r="C1641">
        <v>316</v>
      </c>
      <c r="D1641">
        <v>344</v>
      </c>
      <c r="E1641">
        <v>210</v>
      </c>
      <c r="F1641">
        <v>30</v>
      </c>
      <c r="G1641">
        <v>0.117129592248654</v>
      </c>
      <c r="H1641">
        <v>-0.67172579766288798</v>
      </c>
      <c r="I1641">
        <v>-1.9067630008607399</v>
      </c>
      <c r="J1641">
        <v>396</v>
      </c>
      <c r="K1641">
        <v>796</v>
      </c>
      <c r="L1641">
        <v>425</v>
      </c>
      <c r="M1641">
        <v>71</v>
      </c>
      <c r="N1641">
        <v>0.38044598523387801</v>
      </c>
      <c r="O1641">
        <v>-0.56139503301959104</v>
      </c>
      <c r="P1641">
        <v>-1.7566625057983201</v>
      </c>
      <c r="Q1641">
        <v>0.45762711864406702</v>
      </c>
      <c r="R1641">
        <v>0.27118644067796599</v>
      </c>
      <c r="S1641">
        <f t="shared" si="25"/>
        <v>-1.9757331151696617E-2</v>
      </c>
    </row>
    <row r="1642" spans="1:19" x14ac:dyDescent="0.2">
      <c r="A1642" t="s">
        <v>3253</v>
      </c>
      <c r="B1642" t="s">
        <v>3254</v>
      </c>
      <c r="C1642">
        <v>5</v>
      </c>
      <c r="D1642">
        <v>6</v>
      </c>
      <c r="E1642">
        <v>4</v>
      </c>
      <c r="F1642">
        <v>1</v>
      </c>
      <c r="G1642">
        <v>0.159439478343153</v>
      </c>
      <c r="H1642">
        <v>-0.59116802278645997</v>
      </c>
      <c r="I1642">
        <v>-1.58316717729801</v>
      </c>
      <c r="J1642">
        <v>656</v>
      </c>
      <c r="K1642">
        <v>848</v>
      </c>
      <c r="L1642">
        <v>464</v>
      </c>
      <c r="M1642">
        <v>80</v>
      </c>
      <c r="N1642">
        <v>0.18872011630277499</v>
      </c>
      <c r="O1642">
        <v>-0.74247463596516905</v>
      </c>
      <c r="P1642">
        <v>-1.9240395209756</v>
      </c>
      <c r="Q1642">
        <v>0.44067796610169402</v>
      </c>
      <c r="R1642">
        <v>0.22033898305084701</v>
      </c>
      <c r="S1642">
        <f t="shared" si="25"/>
        <v>2.8791721601079547E-2</v>
      </c>
    </row>
    <row r="1643" spans="1:19" x14ac:dyDescent="0.2">
      <c r="A1643" t="s">
        <v>3255</v>
      </c>
      <c r="B1643" t="s">
        <v>3256</v>
      </c>
      <c r="C1643">
        <v>124</v>
      </c>
      <c r="D1643">
        <v>148</v>
      </c>
      <c r="E1643">
        <v>77</v>
      </c>
      <c r="F1643">
        <v>14</v>
      </c>
      <c r="G1643">
        <v>0.15709826252824999</v>
      </c>
      <c r="H1643">
        <v>-0.70118896976815603</v>
      </c>
      <c r="I1643">
        <v>-1.83149082244599</v>
      </c>
      <c r="J1643">
        <v>281</v>
      </c>
      <c r="K1643">
        <v>258</v>
      </c>
      <c r="L1643">
        <v>174</v>
      </c>
      <c r="M1643">
        <v>25</v>
      </c>
      <c r="N1643">
        <v>4.0141489479871999E-2</v>
      </c>
      <c r="O1643">
        <v>-0.80024584876686999</v>
      </c>
      <c r="P1643">
        <v>-2.0609919798249301</v>
      </c>
      <c r="Q1643">
        <v>0.49152542372881303</v>
      </c>
      <c r="R1643">
        <v>0.25423728813559299</v>
      </c>
      <c r="S1643">
        <f t="shared" si="25"/>
        <v>-7.9453243216870972E-2</v>
      </c>
    </row>
    <row r="1644" spans="1:19" x14ac:dyDescent="0.2">
      <c r="A1644" t="s">
        <v>3257</v>
      </c>
      <c r="B1644" t="s">
        <v>3258</v>
      </c>
      <c r="C1644">
        <v>103</v>
      </c>
      <c r="D1644">
        <v>83</v>
      </c>
      <c r="E1644">
        <v>67</v>
      </c>
      <c r="F1644">
        <v>10</v>
      </c>
      <c r="G1644">
        <v>-1.3500900033569799E-2</v>
      </c>
      <c r="H1644">
        <v>-0.68102043178274896</v>
      </c>
      <c r="I1644">
        <v>-1.89703439766717</v>
      </c>
      <c r="J1644">
        <v>181</v>
      </c>
      <c r="K1644">
        <v>221</v>
      </c>
      <c r="L1644">
        <v>156</v>
      </c>
      <c r="M1644">
        <v>17</v>
      </c>
      <c r="N1644">
        <v>0.16394180223764701</v>
      </c>
      <c r="O1644">
        <v>-0.65664275365911295</v>
      </c>
      <c r="P1644">
        <v>-2.0374553220828</v>
      </c>
      <c r="Q1644">
        <v>0.49152542372881303</v>
      </c>
      <c r="R1644">
        <v>0.23728813559322001</v>
      </c>
      <c r="S1644">
        <f t="shared" si="25"/>
        <v>-9.205925199663488E-2</v>
      </c>
    </row>
    <row r="1645" spans="1:19" x14ac:dyDescent="0.2">
      <c r="A1645" t="s">
        <v>3259</v>
      </c>
      <c r="B1645" t="s">
        <v>3260</v>
      </c>
      <c r="C1645">
        <v>157</v>
      </c>
      <c r="D1645">
        <v>90</v>
      </c>
      <c r="E1645">
        <v>117</v>
      </c>
      <c r="F1645">
        <v>15</v>
      </c>
      <c r="G1645">
        <v>-0.16139891067438</v>
      </c>
      <c r="H1645">
        <v>-0.62197180044147504</v>
      </c>
      <c r="I1645">
        <v>-1.90400556631555</v>
      </c>
      <c r="J1645">
        <v>265</v>
      </c>
      <c r="K1645">
        <v>327</v>
      </c>
      <c r="L1645">
        <v>132</v>
      </c>
      <c r="M1645">
        <v>14</v>
      </c>
      <c r="N1645">
        <v>0.16852998214520001</v>
      </c>
      <c r="O1645">
        <v>-0.894760719875348</v>
      </c>
      <c r="P1645">
        <v>-2.2873435068504602</v>
      </c>
      <c r="Q1645">
        <v>0.42372881355932202</v>
      </c>
      <c r="R1645">
        <v>0.186440677966101</v>
      </c>
      <c r="S1645">
        <f t="shared" si="25"/>
        <v>-0.1609106262848172</v>
      </c>
    </row>
    <row r="1646" spans="1:19" x14ac:dyDescent="0.2">
      <c r="A1646" t="s">
        <v>3261</v>
      </c>
      <c r="B1646" t="s">
        <v>3262</v>
      </c>
      <c r="C1646">
        <v>73</v>
      </c>
      <c r="D1646">
        <v>71</v>
      </c>
      <c r="E1646">
        <v>52</v>
      </c>
      <c r="F1646">
        <v>1</v>
      </c>
      <c r="G1646">
        <v>6.8193720894147797E-2</v>
      </c>
      <c r="H1646">
        <v>-0.64157752626405995</v>
      </c>
      <c r="I1646">
        <v>-2.7475200330824499</v>
      </c>
      <c r="J1646">
        <v>158</v>
      </c>
      <c r="K1646">
        <v>155</v>
      </c>
      <c r="L1646">
        <v>63</v>
      </c>
      <c r="M1646">
        <v>14</v>
      </c>
      <c r="N1646">
        <v>6.8902714637590595E-2</v>
      </c>
      <c r="O1646">
        <v>-0.99140531464523096</v>
      </c>
      <c r="P1646">
        <v>-2.06275471986807</v>
      </c>
      <c r="Q1646">
        <v>0.49152542372881303</v>
      </c>
      <c r="R1646">
        <v>0.27118644067796599</v>
      </c>
      <c r="S1646">
        <f t="shared" si="25"/>
        <v>-0.34409237871403986</v>
      </c>
    </row>
    <row r="1647" spans="1:19" x14ac:dyDescent="0.2">
      <c r="A1647" t="s">
        <v>3263</v>
      </c>
      <c r="B1647" t="s">
        <v>3264</v>
      </c>
      <c r="C1647">
        <v>245</v>
      </c>
      <c r="D1647">
        <v>246</v>
      </c>
      <c r="E1647">
        <v>154</v>
      </c>
      <c r="F1647">
        <v>74</v>
      </c>
      <c r="G1647">
        <v>8.2027255034375093E-2</v>
      </c>
      <c r="H1647">
        <v>-0.69590337330647301</v>
      </c>
      <c r="I1647">
        <v>-1.4041315375955501</v>
      </c>
      <c r="J1647">
        <v>317</v>
      </c>
      <c r="K1647">
        <v>304</v>
      </c>
      <c r="L1647">
        <v>204</v>
      </c>
      <c r="M1647">
        <v>122</v>
      </c>
      <c r="N1647">
        <v>5.9042424812723898E-2</v>
      </c>
      <c r="O1647">
        <v>-0.783517871936243</v>
      </c>
      <c r="P1647">
        <v>-1.4249251001348899</v>
      </c>
      <c r="Q1647">
        <v>0.40677966101694901</v>
      </c>
      <c r="R1647">
        <v>0.27118644067796599</v>
      </c>
      <c r="S1647">
        <f t="shared" si="25"/>
        <v>0.21392757994494951</v>
      </c>
    </row>
    <row r="1648" spans="1:19" x14ac:dyDescent="0.2">
      <c r="A1648" t="s">
        <v>3265</v>
      </c>
      <c r="B1648" t="s">
        <v>3266</v>
      </c>
      <c r="C1648">
        <v>201</v>
      </c>
      <c r="D1648">
        <v>174</v>
      </c>
      <c r="E1648">
        <v>147</v>
      </c>
      <c r="F1648">
        <v>9</v>
      </c>
      <c r="G1648">
        <v>1.7611423157639201E-2</v>
      </c>
      <c r="H1648">
        <v>-0.630136732450716</v>
      </c>
      <c r="I1648">
        <v>-2.23315072094316</v>
      </c>
      <c r="J1648">
        <v>399</v>
      </c>
      <c r="K1648">
        <v>343</v>
      </c>
      <c r="L1648">
        <v>213</v>
      </c>
      <c r="M1648">
        <v>31</v>
      </c>
      <c r="N1648">
        <v>1.1549327777743999E-2</v>
      </c>
      <c r="O1648">
        <v>-0.8646820693924</v>
      </c>
      <c r="P1648">
        <v>-2.11983687044436</v>
      </c>
      <c r="Q1648">
        <v>0.40677966101694901</v>
      </c>
      <c r="R1648">
        <v>0.28813559322033899</v>
      </c>
      <c r="S1648">
        <f t="shared" si="25"/>
        <v>-0.21102534251710142</v>
      </c>
    </row>
    <row r="1649" spans="1:19" x14ac:dyDescent="0.2">
      <c r="A1649" t="s">
        <v>3267</v>
      </c>
      <c r="B1649" t="s">
        <v>3268</v>
      </c>
      <c r="C1649">
        <v>260</v>
      </c>
      <c r="D1649">
        <v>346</v>
      </c>
      <c r="E1649">
        <v>221</v>
      </c>
      <c r="F1649">
        <v>26</v>
      </c>
      <c r="G1649">
        <v>0.20436098311748699</v>
      </c>
      <c r="H1649">
        <v>-0.56483908406410999</v>
      </c>
      <c r="I1649">
        <v>-1.88419717296199</v>
      </c>
      <c r="J1649">
        <v>563</v>
      </c>
      <c r="K1649">
        <v>761</v>
      </c>
      <c r="L1649">
        <v>499</v>
      </c>
      <c r="M1649">
        <v>69</v>
      </c>
      <c r="N1649">
        <v>0.20810436534094801</v>
      </c>
      <c r="O1649">
        <v>-0.64449662637234595</v>
      </c>
      <c r="P1649">
        <v>-1.9218849727059799</v>
      </c>
      <c r="Q1649">
        <v>0.52542372881355903</v>
      </c>
      <c r="R1649">
        <v>0.25423728813559299</v>
      </c>
      <c r="S1649">
        <f t="shared" si="25"/>
        <v>-5.7444029905929658E-2</v>
      </c>
    </row>
    <row r="1650" spans="1:19" x14ac:dyDescent="0.2">
      <c r="A1650" t="s">
        <v>3269</v>
      </c>
      <c r="B1650" t="s">
        <v>3270</v>
      </c>
      <c r="C1650">
        <v>102</v>
      </c>
      <c r="D1650">
        <v>89</v>
      </c>
      <c r="E1650">
        <v>49</v>
      </c>
      <c r="F1650">
        <v>13</v>
      </c>
      <c r="G1650">
        <v>2.1048067178523599E-2</v>
      </c>
      <c r="H1650">
        <v>-0.81266210151180696</v>
      </c>
      <c r="I1650">
        <v>-1.7788539924170701</v>
      </c>
      <c r="J1650">
        <v>136</v>
      </c>
      <c r="K1650">
        <v>204</v>
      </c>
      <c r="L1650">
        <v>126</v>
      </c>
      <c r="M1650">
        <v>16</v>
      </c>
      <c r="N1650">
        <v>0.253319362477403</v>
      </c>
      <c r="O1650">
        <v>-0.62525714039704405</v>
      </c>
      <c r="P1650">
        <v>-1.93964459430618</v>
      </c>
      <c r="Q1650">
        <v>0.44067796610169402</v>
      </c>
      <c r="R1650">
        <v>0.23728813559322001</v>
      </c>
      <c r="S1650">
        <f t="shared" si="25"/>
        <v>-3.1815212316414404E-2</v>
      </c>
    </row>
    <row r="1651" spans="1:19" x14ac:dyDescent="0.2">
      <c r="A1651" t="s">
        <v>3271</v>
      </c>
      <c r="B1651" t="s">
        <v>3272</v>
      </c>
      <c r="C1651">
        <v>275</v>
      </c>
      <c r="D1651">
        <v>365</v>
      </c>
      <c r="E1651">
        <v>241</v>
      </c>
      <c r="F1651">
        <v>41</v>
      </c>
      <c r="G1651">
        <v>0.20321840292174001</v>
      </c>
      <c r="H1651">
        <v>-0.55157366103379701</v>
      </c>
      <c r="I1651">
        <v>-1.71074601007252</v>
      </c>
      <c r="J1651">
        <v>714</v>
      </c>
      <c r="K1651">
        <v>949</v>
      </c>
      <c r="L1651">
        <v>460</v>
      </c>
      <c r="M1651">
        <v>92</v>
      </c>
      <c r="N1651">
        <v>0.20079610407283999</v>
      </c>
      <c r="O1651">
        <v>-0.78302915723899003</v>
      </c>
      <c r="P1651">
        <v>-1.90013605302251</v>
      </c>
      <c r="Q1651">
        <v>0.89830508474576198</v>
      </c>
      <c r="R1651">
        <v>0.52542372881355903</v>
      </c>
      <c r="S1651">
        <f t="shared" si="25"/>
        <v>-1.6061108222640537E-3</v>
      </c>
    </row>
    <row r="1652" spans="1:19" x14ac:dyDescent="0.2">
      <c r="A1652" t="s">
        <v>3273</v>
      </c>
      <c r="B1652" t="s">
        <v>3274</v>
      </c>
      <c r="C1652">
        <v>187</v>
      </c>
      <c r="D1652">
        <v>198</v>
      </c>
      <c r="E1652">
        <v>796</v>
      </c>
      <c r="F1652">
        <v>2297</v>
      </c>
      <c r="G1652">
        <v>0.10508181602056001</v>
      </c>
      <c r="H1652">
        <v>0.13481345142276599</v>
      </c>
      <c r="I1652">
        <v>0.205122215696528</v>
      </c>
      <c r="J1652">
        <v>287</v>
      </c>
      <c r="K1652">
        <v>531</v>
      </c>
      <c r="L1652">
        <v>1675</v>
      </c>
      <c r="M1652">
        <v>4408</v>
      </c>
      <c r="N1652">
        <v>0.34444072776919799</v>
      </c>
      <c r="O1652">
        <v>0.174044137494481</v>
      </c>
      <c r="P1652">
        <v>0.17613402051784299</v>
      </c>
      <c r="Q1652">
        <v>0.98305084745762705</v>
      </c>
      <c r="R1652">
        <v>0.55932203389830504</v>
      </c>
      <c r="S1652">
        <f t="shared" si="25"/>
        <v>1.1062668163938645</v>
      </c>
    </row>
    <row r="1653" spans="1:19" x14ac:dyDescent="0.2">
      <c r="A1653" t="s">
        <v>3275</v>
      </c>
      <c r="B1653" t="s">
        <v>3276</v>
      </c>
      <c r="C1653">
        <v>77</v>
      </c>
      <c r="D1653">
        <v>49</v>
      </c>
      <c r="E1653">
        <v>373</v>
      </c>
      <c r="F1653">
        <v>1462</v>
      </c>
      <c r="G1653">
        <v>-0.11603641284843901</v>
      </c>
      <c r="H1653">
        <v>0.19096009685780199</v>
      </c>
      <c r="I1653">
        <v>0.39425947448735998</v>
      </c>
      <c r="J1653">
        <v>124</v>
      </c>
      <c r="K1653">
        <v>188</v>
      </c>
      <c r="L1653">
        <v>957</v>
      </c>
      <c r="M1653">
        <v>2624</v>
      </c>
      <c r="N1653">
        <v>0.25796426752316598</v>
      </c>
      <c r="O1653">
        <v>0.295401475470218</v>
      </c>
      <c r="P1653">
        <v>0.315316476949494</v>
      </c>
      <c r="Q1653">
        <v>1</v>
      </c>
      <c r="R1653">
        <v>0.59322033898305004</v>
      </c>
      <c r="S1653">
        <f t="shared" si="25"/>
        <v>1.1980398969377131</v>
      </c>
    </row>
    <row r="1654" spans="1:19" x14ac:dyDescent="0.2">
      <c r="A1654" t="s">
        <v>3277</v>
      </c>
      <c r="B1654" t="s">
        <v>3278</v>
      </c>
      <c r="C1654">
        <v>37</v>
      </c>
      <c r="D1654">
        <v>52</v>
      </c>
      <c r="E1654">
        <v>19</v>
      </c>
      <c r="F1654">
        <v>3</v>
      </c>
      <c r="G1654">
        <v>0.228059851863332</v>
      </c>
      <c r="H1654">
        <v>-0.78370613289256896</v>
      </c>
      <c r="I1654">
        <v>-1.9752776423093299</v>
      </c>
      <c r="J1654">
        <v>90</v>
      </c>
      <c r="K1654">
        <v>121</v>
      </c>
      <c r="L1654">
        <v>62</v>
      </c>
      <c r="M1654">
        <v>11</v>
      </c>
      <c r="N1654">
        <v>0.205770964298847</v>
      </c>
      <c r="O1654">
        <v>-0.75393959708546099</v>
      </c>
      <c r="P1654">
        <v>-1.9230754928729901</v>
      </c>
      <c r="Q1654">
        <v>0.94915254237288105</v>
      </c>
      <c r="R1654">
        <v>0.54237288135593198</v>
      </c>
      <c r="S1654">
        <f t="shared" si="25"/>
        <v>-8.4028571316034223E-2</v>
      </c>
    </row>
    <row r="1655" spans="1:19" x14ac:dyDescent="0.2">
      <c r="A1655" t="s">
        <v>3279</v>
      </c>
      <c r="B1655" t="s">
        <v>3280</v>
      </c>
      <c r="C1655">
        <v>124</v>
      </c>
      <c r="D1655">
        <v>197</v>
      </c>
      <c r="E1655">
        <v>669</v>
      </c>
      <c r="F1655">
        <v>2195</v>
      </c>
      <c r="G1655">
        <v>0.28130277329488601</v>
      </c>
      <c r="H1655">
        <v>0.237746422827184</v>
      </c>
      <c r="I1655">
        <v>0.36381566645390601</v>
      </c>
      <c r="J1655">
        <v>284</v>
      </c>
      <c r="K1655">
        <v>462</v>
      </c>
      <c r="L1655">
        <v>1399</v>
      </c>
      <c r="M1655">
        <v>4249</v>
      </c>
      <c r="N1655">
        <v>0.28855173893080899</v>
      </c>
      <c r="O1655">
        <v>0.100410597300399</v>
      </c>
      <c r="P1655">
        <v>0.164742722450583</v>
      </c>
      <c r="Q1655">
        <v>0.98305084745762705</v>
      </c>
      <c r="R1655">
        <v>0.54237288135593198</v>
      </c>
      <c r="S1655">
        <f t="shared" si="25"/>
        <v>1.14898438951177</v>
      </c>
    </row>
    <row r="1656" spans="1:19" x14ac:dyDescent="0.2">
      <c r="A1656" t="s">
        <v>3281</v>
      </c>
      <c r="B1656" t="s">
        <v>3282</v>
      </c>
      <c r="C1656">
        <v>121</v>
      </c>
      <c r="D1656">
        <v>134</v>
      </c>
      <c r="E1656">
        <v>773</v>
      </c>
      <c r="F1656">
        <v>2702</v>
      </c>
      <c r="G1656">
        <v>0.124577660343885</v>
      </c>
      <c r="H1656">
        <v>0.31113611382347101</v>
      </c>
      <c r="I1656">
        <v>0.46470280140756198</v>
      </c>
      <c r="J1656">
        <v>285</v>
      </c>
      <c r="K1656">
        <v>453</v>
      </c>
      <c r="L1656">
        <v>1879</v>
      </c>
      <c r="M1656">
        <v>6080</v>
      </c>
      <c r="N1656">
        <v>0.27848144542604297</v>
      </c>
      <c r="O1656">
        <v>0.22699314294762499</v>
      </c>
      <c r="P1656">
        <v>0.31883305067233098</v>
      </c>
      <c r="Q1656">
        <v>0.93220338983050799</v>
      </c>
      <c r="R1656">
        <v>0.57627118644067798</v>
      </c>
      <c r="S1656">
        <f t="shared" si="25"/>
        <v>1.2192952100592023</v>
      </c>
    </row>
    <row r="1657" spans="1:19" x14ac:dyDescent="0.2">
      <c r="A1657" t="s">
        <v>3283</v>
      </c>
      <c r="B1657" t="s">
        <v>3284</v>
      </c>
      <c r="C1657">
        <v>109</v>
      </c>
      <c r="D1657">
        <v>55</v>
      </c>
      <c r="E1657">
        <v>65</v>
      </c>
      <c r="F1657">
        <v>6</v>
      </c>
      <c r="G1657">
        <v>-0.216805576150851</v>
      </c>
      <c r="H1657">
        <v>-0.71877115107617096</v>
      </c>
      <c r="I1657">
        <v>-2.1434724205189699</v>
      </c>
      <c r="J1657">
        <v>97</v>
      </c>
      <c r="K1657">
        <v>171</v>
      </c>
      <c r="L1657">
        <v>98</v>
      </c>
      <c r="M1657">
        <v>17</v>
      </c>
      <c r="N1657">
        <v>0.32345247954763001</v>
      </c>
      <c r="O1657">
        <v>-0.58763443571814</v>
      </c>
      <c r="P1657">
        <v>-1.76654848147986</v>
      </c>
      <c r="Q1657">
        <v>0.42372881355932202</v>
      </c>
      <c r="R1657">
        <v>0.27118644067796599</v>
      </c>
      <c r="S1657">
        <f t="shared" si="25"/>
        <v>-9.0664738689612681E-2</v>
      </c>
    </row>
    <row r="1658" spans="1:19" x14ac:dyDescent="0.2">
      <c r="A1658" t="s">
        <v>3285</v>
      </c>
      <c r="B1658" t="s">
        <v>3286</v>
      </c>
      <c r="C1658">
        <v>97</v>
      </c>
      <c r="D1658">
        <v>94</v>
      </c>
      <c r="E1658">
        <v>141</v>
      </c>
      <c r="F1658">
        <v>30</v>
      </c>
      <c r="G1658">
        <v>6.6614351628982202E-2</v>
      </c>
      <c r="H1658">
        <v>-0.33181063138926797</v>
      </c>
      <c r="I1658">
        <v>-1.3938476525085799</v>
      </c>
      <c r="J1658">
        <v>195</v>
      </c>
      <c r="K1658">
        <v>275</v>
      </c>
      <c r="L1658">
        <v>168</v>
      </c>
      <c r="M1658">
        <v>12</v>
      </c>
      <c r="N1658">
        <v>0.22652618588946599</v>
      </c>
      <c r="O1658">
        <v>-0.65681410678104502</v>
      </c>
      <c r="P1658">
        <v>-2.2210790339067801</v>
      </c>
      <c r="Q1658">
        <v>0.49152542372881303</v>
      </c>
      <c r="R1658">
        <v>0.322033898305084</v>
      </c>
      <c r="S1658">
        <f t="shared" si="25"/>
        <v>3.9351181084167908E-3</v>
      </c>
    </row>
    <row r="1659" spans="1:19" x14ac:dyDescent="0.2">
      <c r="A1659" t="s">
        <v>3287</v>
      </c>
      <c r="B1659" t="s">
        <v>3288</v>
      </c>
      <c r="C1659">
        <v>43</v>
      </c>
      <c r="D1659">
        <v>92</v>
      </c>
      <c r="E1659">
        <v>48</v>
      </c>
      <c r="F1659">
        <v>9</v>
      </c>
      <c r="G1659">
        <v>0.41057760406149701</v>
      </c>
      <c r="H1659">
        <v>-0.44648522798240198</v>
      </c>
      <c r="I1659">
        <v>-1.5634231191022601</v>
      </c>
      <c r="J1659">
        <v>159</v>
      </c>
      <c r="K1659">
        <v>148</v>
      </c>
      <c r="L1659">
        <v>63</v>
      </c>
      <c r="M1659">
        <v>33</v>
      </c>
      <c r="N1659">
        <v>4.6092694496227597E-2</v>
      </c>
      <c r="O1659">
        <v>-0.99414535201125998</v>
      </c>
      <c r="P1659">
        <v>-1.69310885303445</v>
      </c>
      <c r="Q1659">
        <v>0.47457627118644002</v>
      </c>
      <c r="R1659">
        <v>0.338983050847457</v>
      </c>
      <c r="S1659">
        <f t="shared" si="25"/>
        <v>9.6255759506695127E-2</v>
      </c>
    </row>
    <row r="1660" spans="1:19" x14ac:dyDescent="0.2">
      <c r="A1660" t="s">
        <v>3289</v>
      </c>
      <c r="B1660" t="s">
        <v>3290</v>
      </c>
      <c r="C1660">
        <v>52</v>
      </c>
      <c r="D1660">
        <v>15</v>
      </c>
      <c r="E1660">
        <v>41</v>
      </c>
      <c r="F1660">
        <v>2</v>
      </c>
      <c r="G1660">
        <v>-0.45965385228358902</v>
      </c>
      <c r="H1660">
        <v>-0.59747749669346695</v>
      </c>
      <c r="I1660">
        <v>-2.2991705209328099</v>
      </c>
      <c r="J1660">
        <v>97</v>
      </c>
      <c r="K1660">
        <v>96</v>
      </c>
      <c r="L1660">
        <v>36</v>
      </c>
      <c r="M1660">
        <v>10</v>
      </c>
      <c r="N1660">
        <v>7.2727602195045302E-2</v>
      </c>
      <c r="O1660">
        <v>-1.0225580106433401</v>
      </c>
      <c r="P1660">
        <v>-1.9969974028581301</v>
      </c>
      <c r="Q1660">
        <v>0.55932203389830504</v>
      </c>
      <c r="R1660">
        <v>0.338983050847457</v>
      </c>
      <c r="S1660">
        <f t="shared" si="25"/>
        <v>-0.1972068081448182</v>
      </c>
    </row>
    <row r="1661" spans="1:19" x14ac:dyDescent="0.2">
      <c r="A1661" t="s">
        <v>3291</v>
      </c>
      <c r="B1661" t="s">
        <v>3292</v>
      </c>
      <c r="C1661">
        <v>166</v>
      </c>
      <c r="D1661">
        <v>210</v>
      </c>
      <c r="E1661">
        <v>144</v>
      </c>
      <c r="F1661">
        <v>22</v>
      </c>
      <c r="G1661">
        <v>0.18236943898939201</v>
      </c>
      <c r="H1661">
        <v>-0.55600360572320895</v>
      </c>
      <c r="I1661">
        <v>-1.7618825801798399</v>
      </c>
      <c r="J1661">
        <v>267</v>
      </c>
      <c r="K1661">
        <v>358</v>
      </c>
      <c r="L1661">
        <v>171</v>
      </c>
      <c r="M1661">
        <v>34</v>
      </c>
      <c r="N1661">
        <v>0.20459986870102001</v>
      </c>
      <c r="O1661">
        <v>-0.78560392811681101</v>
      </c>
      <c r="P1661">
        <v>-1.90525801291421</v>
      </c>
      <c r="Q1661">
        <v>0.44067796610169402</v>
      </c>
      <c r="R1661">
        <v>0.27118644067796599</v>
      </c>
      <c r="S1661">
        <f t="shared" si="25"/>
        <v>-1.7723090054566626E-2</v>
      </c>
    </row>
    <row r="1662" spans="1:19" x14ac:dyDescent="0.2">
      <c r="A1662" t="s">
        <v>3293</v>
      </c>
      <c r="B1662" t="s">
        <v>3294</v>
      </c>
      <c r="C1662">
        <v>88</v>
      </c>
      <c r="D1662">
        <v>74</v>
      </c>
      <c r="E1662">
        <v>84</v>
      </c>
      <c r="F1662">
        <v>7</v>
      </c>
      <c r="G1662">
        <v>5.0072798763360201E-3</v>
      </c>
      <c r="H1662">
        <v>-0.51446139586669004</v>
      </c>
      <c r="I1662">
        <v>-1.9835818050979099</v>
      </c>
      <c r="J1662">
        <v>196</v>
      </c>
      <c r="K1662">
        <v>266</v>
      </c>
      <c r="L1662">
        <v>101</v>
      </c>
      <c r="M1662">
        <v>13</v>
      </c>
      <c r="N1662">
        <v>0.209853668696312</v>
      </c>
      <c r="O1662">
        <v>-0.88002347471822295</v>
      </c>
      <c r="P1662">
        <v>-2.1885383876415299</v>
      </c>
      <c r="Q1662">
        <v>0.52542372881355903</v>
      </c>
      <c r="R1662">
        <v>0.305084745762711</v>
      </c>
      <c r="S1662">
        <f t="shared" si="25"/>
        <v>-0.15743033935401513</v>
      </c>
    </row>
    <row r="1663" spans="1:19" x14ac:dyDescent="0.2">
      <c r="A1663" t="s">
        <v>3295</v>
      </c>
      <c r="B1663" t="s">
        <v>3296</v>
      </c>
      <c r="C1663">
        <v>208</v>
      </c>
      <c r="D1663">
        <v>182</v>
      </c>
      <c r="E1663">
        <v>131</v>
      </c>
      <c r="F1663">
        <v>3</v>
      </c>
      <c r="G1663">
        <v>2.2266285317841601E-2</v>
      </c>
      <c r="H1663">
        <v>-0.69505004908540002</v>
      </c>
      <c r="I1663">
        <v>-2.7251392532050902</v>
      </c>
      <c r="J1663">
        <v>437</v>
      </c>
      <c r="K1663">
        <v>346</v>
      </c>
      <c r="L1663">
        <v>206</v>
      </c>
      <c r="M1663">
        <v>28</v>
      </c>
      <c r="N1663">
        <v>-2.4177234755923298E-2</v>
      </c>
      <c r="O1663">
        <v>-0.918702993745658</v>
      </c>
      <c r="P1663">
        <v>-2.2035490742200898</v>
      </c>
      <c r="Q1663">
        <v>0.57627118644067798</v>
      </c>
      <c r="R1663">
        <v>0.27118644067796599</v>
      </c>
      <c r="S1663">
        <f t="shared" si="25"/>
        <v>-0.3752983214301765</v>
      </c>
    </row>
    <row r="1664" spans="1:19" x14ac:dyDescent="0.2">
      <c r="A1664" t="s">
        <v>3297</v>
      </c>
      <c r="B1664" t="s">
        <v>3298</v>
      </c>
      <c r="C1664">
        <v>12</v>
      </c>
      <c r="D1664">
        <v>24</v>
      </c>
      <c r="E1664">
        <v>28</v>
      </c>
      <c r="F1664">
        <v>3</v>
      </c>
      <c r="G1664">
        <v>0.38128822795950901</v>
      </c>
      <c r="H1664">
        <v>-0.12628122448380899</v>
      </c>
      <c r="I1664">
        <v>-1.48625716428996</v>
      </c>
      <c r="J1664">
        <v>66</v>
      </c>
      <c r="K1664">
        <v>59</v>
      </c>
      <c r="L1664">
        <v>25</v>
      </c>
      <c r="M1664">
        <v>10</v>
      </c>
      <c r="N1664">
        <v>2.8536179521997301E-2</v>
      </c>
      <c r="O1664">
        <v>-1.0136927040142201</v>
      </c>
      <c r="P1664">
        <v>-1.8297696041337601</v>
      </c>
      <c r="Q1664">
        <v>0.49152542372881303</v>
      </c>
      <c r="R1664">
        <v>0.322033898305084</v>
      </c>
      <c r="S1664">
        <f t="shared" si="25"/>
        <v>8.1954623894706743E-2</v>
      </c>
    </row>
    <row r="1665" spans="1:19" x14ac:dyDescent="0.2">
      <c r="A1665" t="s">
        <v>3299</v>
      </c>
      <c r="B1665" t="e">
        <f>-QLQEVRAQYDYEARDDDERELPFKKGDTLTVYLQ-EDWWRGCLAQGKEGYIPDNYVEMFVD</f>
        <v>#NAME?</v>
      </c>
      <c r="C1665">
        <v>88</v>
      </c>
      <c r="D1665">
        <v>126</v>
      </c>
      <c r="E1665">
        <v>94</v>
      </c>
      <c r="F1665">
        <v>10</v>
      </c>
      <c r="G1665">
        <v>0.23614610526292201</v>
      </c>
      <c r="H1665">
        <v>-0.46561282832887302</v>
      </c>
      <c r="I1665">
        <v>-1.82867984511216</v>
      </c>
      <c r="J1665">
        <v>198</v>
      </c>
      <c r="K1665">
        <v>195</v>
      </c>
      <c r="L1665">
        <v>157</v>
      </c>
      <c r="M1665">
        <v>10</v>
      </c>
      <c r="N1665">
        <v>7.0597524522708593E-2</v>
      </c>
      <c r="O1665">
        <v>-0.69285431499668704</v>
      </c>
      <c r="P1665">
        <v>-2.30689085885342</v>
      </c>
      <c r="Q1665">
        <v>0.55932203389830504</v>
      </c>
      <c r="R1665">
        <v>0.305084745762711</v>
      </c>
      <c r="S1665">
        <f t="shared" si="25"/>
        <v>-0.14441653476973321</v>
      </c>
    </row>
    <row r="1666" spans="1:19" x14ac:dyDescent="0.2">
      <c r="A1666" t="s">
        <v>3300</v>
      </c>
      <c r="B1666" t="s">
        <v>3301</v>
      </c>
      <c r="C1666">
        <v>1</v>
      </c>
      <c r="D1666">
        <v>1</v>
      </c>
      <c r="E1666">
        <v>0</v>
      </c>
      <c r="F1666">
        <v>0</v>
      </c>
      <c r="G1666">
        <v>8.0258232295528406E-2</v>
      </c>
      <c r="H1666" t="e">
        <f>-inf</f>
        <v>#NAME?</v>
      </c>
      <c r="I1666" t="e">
        <f>-inf</f>
        <v>#NAME?</v>
      </c>
      <c r="J1666">
        <v>199</v>
      </c>
      <c r="K1666">
        <v>359</v>
      </c>
      <c r="L1666">
        <v>113</v>
      </c>
      <c r="M1666">
        <v>22</v>
      </c>
      <c r="N1666">
        <v>0.33346947559033402</v>
      </c>
      <c r="O1666">
        <v>-0.83786341007067699</v>
      </c>
      <c r="P1666">
        <v>-1.96665606417939</v>
      </c>
      <c r="Q1666">
        <v>0.50847457627118597</v>
      </c>
      <c r="R1666">
        <v>0.28813559322033899</v>
      </c>
      <c r="S1666" t="e">
        <f t="shared" si="25"/>
        <v>#NAME?</v>
      </c>
    </row>
    <row r="1667" spans="1:19" x14ac:dyDescent="0.2">
      <c r="A1667" t="s">
        <v>3302</v>
      </c>
      <c r="B1667" t="s">
        <v>3303</v>
      </c>
      <c r="C1667">
        <v>54</v>
      </c>
      <c r="D1667">
        <v>130</v>
      </c>
      <c r="E1667">
        <v>61</v>
      </c>
      <c r="F1667">
        <v>10</v>
      </c>
      <c r="G1667">
        <v>0.46180782477939603</v>
      </c>
      <c r="H1667">
        <v>-0.44132193459060498</v>
      </c>
      <c r="I1667">
        <v>-1.6165909327849599</v>
      </c>
      <c r="J1667">
        <v>138</v>
      </c>
      <c r="K1667">
        <v>200</v>
      </c>
      <c r="L1667">
        <v>191</v>
      </c>
      <c r="M1667">
        <v>20</v>
      </c>
      <c r="N1667">
        <v>0.23837901268446601</v>
      </c>
      <c r="O1667">
        <v>-0.450934496297899</v>
      </c>
      <c r="P1667">
        <v>-1.8490747593291399</v>
      </c>
      <c r="Q1667">
        <v>0.38983050847457601</v>
      </c>
      <c r="R1667">
        <v>0.23728813559322001</v>
      </c>
      <c r="S1667">
        <f t="shared" ref="S1667:S1730" si="26">((I1667+1.7338029)/1.7338029+(P1667+1.8692731)/1.8692731)/2</f>
        <v>3.9204713277561198E-2</v>
      </c>
    </row>
    <row r="1668" spans="1:19" x14ac:dyDescent="0.2">
      <c r="A1668" t="s">
        <v>3304</v>
      </c>
      <c r="B1668" t="s">
        <v>3305</v>
      </c>
      <c r="C1668">
        <v>224</v>
      </c>
      <c r="D1668">
        <v>217</v>
      </c>
      <c r="E1668">
        <v>145</v>
      </c>
      <c r="F1668">
        <v>19</v>
      </c>
      <c r="G1668">
        <v>6.6469947809895097E-2</v>
      </c>
      <c r="H1668">
        <v>-0.68313802587759098</v>
      </c>
      <c r="I1668">
        <v>-1.9556915903433301</v>
      </c>
      <c r="J1668">
        <v>232</v>
      </c>
      <c r="K1668">
        <v>391</v>
      </c>
      <c r="L1668">
        <v>223</v>
      </c>
      <c r="M1668">
        <v>35</v>
      </c>
      <c r="N1668">
        <v>0.30391687592668798</v>
      </c>
      <c r="O1668">
        <v>-0.60927189898712897</v>
      </c>
      <c r="P1668">
        <v>-1.83164560913251</v>
      </c>
      <c r="Q1668">
        <v>0.49152542372881303</v>
      </c>
      <c r="R1668">
        <v>0.305084745762711</v>
      </c>
      <c r="S1668">
        <f t="shared" si="26"/>
        <v>-5.3924279346569917E-2</v>
      </c>
    </row>
    <row r="1669" spans="1:19" x14ac:dyDescent="0.2">
      <c r="A1669" t="s">
        <v>3306</v>
      </c>
      <c r="B1669" t="s">
        <v>3307</v>
      </c>
      <c r="C1669">
        <v>114</v>
      </c>
      <c r="D1669">
        <v>114</v>
      </c>
      <c r="E1669">
        <v>88</v>
      </c>
      <c r="F1669">
        <v>13</v>
      </c>
      <c r="G1669">
        <v>8.0258232295528406E-2</v>
      </c>
      <c r="H1669">
        <v>-0.60668018896470699</v>
      </c>
      <c r="I1669">
        <v>-1.82715867199163</v>
      </c>
      <c r="J1669">
        <v>202</v>
      </c>
      <c r="K1669">
        <v>183</v>
      </c>
      <c r="L1669">
        <v>153</v>
      </c>
      <c r="M1669">
        <v>28</v>
      </c>
      <c r="N1669">
        <v>3.4327823705527498E-2</v>
      </c>
      <c r="O1669">
        <v>-0.71274871577341503</v>
      </c>
      <c r="P1669">
        <v>-1.86841900669629</v>
      </c>
      <c r="Q1669">
        <v>0.54237288135593198</v>
      </c>
      <c r="R1669">
        <v>0.42372881355932202</v>
      </c>
      <c r="S1669">
        <f t="shared" si="26"/>
        <v>-2.6693800272060402E-2</v>
      </c>
    </row>
    <row r="1670" spans="1:19" x14ac:dyDescent="0.2">
      <c r="A1670" t="s">
        <v>3308</v>
      </c>
      <c r="B1670" t="s">
        <v>3309</v>
      </c>
      <c r="C1670">
        <v>188</v>
      </c>
      <c r="D1670">
        <v>260</v>
      </c>
      <c r="E1670">
        <v>177</v>
      </c>
      <c r="F1670">
        <v>16</v>
      </c>
      <c r="G1670">
        <v>0.221073731002666</v>
      </c>
      <c r="H1670">
        <v>-0.52044259268027604</v>
      </c>
      <c r="I1670">
        <v>-1.9542350395697501</v>
      </c>
      <c r="J1670">
        <v>464</v>
      </c>
      <c r="K1670">
        <v>534</v>
      </c>
      <c r="L1670">
        <v>260</v>
      </c>
      <c r="M1670">
        <v>47</v>
      </c>
      <c r="N1670">
        <v>0.13825137989539699</v>
      </c>
      <c r="O1670">
        <v>-0.84363340972845302</v>
      </c>
      <c r="P1670">
        <v>-2.00464579121105</v>
      </c>
      <c r="Q1670">
        <v>0.50847457627118597</v>
      </c>
      <c r="R1670">
        <v>0.35593220338983</v>
      </c>
      <c r="S1670">
        <f t="shared" si="26"/>
        <v>-9.9778955188630503E-2</v>
      </c>
    </row>
    <row r="1671" spans="1:19" x14ac:dyDescent="0.2">
      <c r="A1671" t="s">
        <v>3310</v>
      </c>
      <c r="B1671" t="s">
        <v>3311</v>
      </c>
      <c r="C1671">
        <v>250</v>
      </c>
      <c r="D1671">
        <v>233</v>
      </c>
      <c r="E1671">
        <v>122</v>
      </c>
      <c r="F1671">
        <v>31</v>
      </c>
      <c r="G1671">
        <v>4.9674144649509797E-2</v>
      </c>
      <c r="H1671">
        <v>-0.80583818777569205</v>
      </c>
      <c r="I1671">
        <v>-1.7907754877997599</v>
      </c>
      <c r="J1671">
        <v>453</v>
      </c>
      <c r="K1671">
        <v>472</v>
      </c>
      <c r="L1671">
        <v>238</v>
      </c>
      <c r="M1671">
        <v>39</v>
      </c>
      <c r="N1671">
        <v>9.5071900042977595E-2</v>
      </c>
      <c r="O1671">
        <v>-0.87161002210071004</v>
      </c>
      <c r="P1671">
        <v>-2.0752592635782201</v>
      </c>
      <c r="Q1671">
        <v>0.52542372881355903</v>
      </c>
      <c r="R1671">
        <v>0.338983050847457</v>
      </c>
      <c r="S1671">
        <f t="shared" si="26"/>
        <v>-7.152788119558004E-2</v>
      </c>
    </row>
    <row r="1672" spans="1:19" x14ac:dyDescent="0.2">
      <c r="A1672" t="s">
        <v>3312</v>
      </c>
      <c r="B1672" t="s">
        <v>3313</v>
      </c>
      <c r="C1672">
        <v>53</v>
      </c>
      <c r="D1672">
        <v>67</v>
      </c>
      <c r="E1672">
        <v>48</v>
      </c>
      <c r="F1672">
        <v>1</v>
      </c>
      <c r="G1672">
        <v>0.18205716539556499</v>
      </c>
      <c r="H1672">
        <v>-0.53729264200360505</v>
      </c>
      <c r="I1672">
        <v>-2.60847304256278</v>
      </c>
      <c r="J1672">
        <v>165</v>
      </c>
      <c r="K1672">
        <v>115</v>
      </c>
      <c r="L1672">
        <v>93</v>
      </c>
      <c r="M1672">
        <v>7</v>
      </c>
      <c r="N1672">
        <v>-7.9558000438572807E-2</v>
      </c>
      <c r="O1672">
        <v>-0.84108977280436104</v>
      </c>
      <c r="P1672">
        <v>-2.3826115727915398</v>
      </c>
      <c r="Q1672">
        <v>0.59322033898305004</v>
      </c>
      <c r="R1672">
        <v>0.305084745762711</v>
      </c>
      <c r="S1672">
        <f t="shared" si="26"/>
        <v>-0.38955001277073642</v>
      </c>
    </row>
    <row r="1673" spans="1:19" x14ac:dyDescent="0.2">
      <c r="A1673" t="s">
        <v>3314</v>
      </c>
      <c r="B1673" t="s">
        <v>3315</v>
      </c>
      <c r="C1673">
        <v>194</v>
      </c>
      <c r="D1673">
        <v>176</v>
      </c>
      <c r="E1673">
        <v>140</v>
      </c>
      <c r="F1673">
        <v>11</v>
      </c>
      <c r="G1673">
        <v>3.7969170179452102E-2</v>
      </c>
      <c r="H1673">
        <v>-0.63593170403039101</v>
      </c>
      <c r="I1673">
        <v>-2.1306062177339999</v>
      </c>
      <c r="J1673">
        <v>311</v>
      </c>
      <c r="K1673">
        <v>462</v>
      </c>
      <c r="L1673">
        <v>271</v>
      </c>
      <c r="M1673">
        <v>38</v>
      </c>
      <c r="N1673">
        <v>0.24910968995100899</v>
      </c>
      <c r="O1673">
        <v>-0.65187987529682201</v>
      </c>
      <c r="P1673">
        <v>-1.92320246100192</v>
      </c>
      <c r="Q1673">
        <v>0.49152542372881303</v>
      </c>
      <c r="R1673">
        <v>0.305084745762711</v>
      </c>
      <c r="S1673">
        <f t="shared" si="26"/>
        <v>-0.12885671813222235</v>
      </c>
    </row>
    <row r="1674" spans="1:19" x14ac:dyDescent="0.2">
      <c r="A1674" t="s">
        <v>3316</v>
      </c>
      <c r="B1674" t="s">
        <v>3317</v>
      </c>
      <c r="C1674">
        <v>340</v>
      </c>
      <c r="D1674">
        <v>281</v>
      </c>
      <c r="E1674">
        <v>233</v>
      </c>
      <c r="F1674">
        <v>31</v>
      </c>
      <c r="G1674">
        <v>-2.5143648416467599E-3</v>
      </c>
      <c r="H1674">
        <v>-0.65838100579463898</v>
      </c>
      <c r="I1674">
        <v>-1.92431439616998</v>
      </c>
      <c r="J1674">
        <v>566</v>
      </c>
      <c r="K1674">
        <v>545</v>
      </c>
      <c r="L1674">
        <v>394</v>
      </c>
      <c r="M1674">
        <v>45</v>
      </c>
      <c r="N1674">
        <v>6.0808174510092697E-2</v>
      </c>
      <c r="O1674">
        <v>-0.74940898650708698</v>
      </c>
      <c r="P1674">
        <v>-2.1098295860048202</v>
      </c>
      <c r="Q1674">
        <v>0.49152542372881303</v>
      </c>
      <c r="R1674">
        <v>0.305084745762711</v>
      </c>
      <c r="S1674">
        <f t="shared" si="26"/>
        <v>-0.11928528371038435</v>
      </c>
    </row>
    <row r="1675" spans="1:19" x14ac:dyDescent="0.2">
      <c r="A1675" t="s">
        <v>3318</v>
      </c>
      <c r="B1675" t="s">
        <v>3319</v>
      </c>
      <c r="C1675">
        <v>207</v>
      </c>
      <c r="D1675">
        <v>231</v>
      </c>
      <c r="E1675">
        <v>138</v>
      </c>
      <c r="F1675">
        <v>23</v>
      </c>
      <c r="G1675">
        <v>0.12789986673075401</v>
      </c>
      <c r="H1675">
        <v>-0.67034926883408397</v>
      </c>
      <c r="I1675">
        <v>-1.8384396824013201</v>
      </c>
      <c r="J1675">
        <v>387</v>
      </c>
      <c r="K1675">
        <v>528</v>
      </c>
      <c r="L1675">
        <v>183</v>
      </c>
      <c r="M1675">
        <v>47</v>
      </c>
      <c r="N1675">
        <v>0.212151060936622</v>
      </c>
      <c r="O1675">
        <v>-0.917348652432872</v>
      </c>
      <c r="P1675">
        <v>-1.9258387756750801</v>
      </c>
      <c r="Q1675">
        <v>0.59322033898305004</v>
      </c>
      <c r="R1675">
        <v>0.38983050847457601</v>
      </c>
      <c r="S1675">
        <f t="shared" si="26"/>
        <v>-4.5305906216159222E-2</v>
      </c>
    </row>
    <row r="1676" spans="1:19" x14ac:dyDescent="0.2">
      <c r="A1676" t="s">
        <v>3320</v>
      </c>
      <c r="B1676" t="s">
        <v>3321</v>
      </c>
      <c r="C1676">
        <v>169</v>
      </c>
      <c r="D1676">
        <v>179</v>
      </c>
      <c r="E1676">
        <v>120</v>
      </c>
      <c r="F1676">
        <v>15</v>
      </c>
      <c r="G1676">
        <v>0.105224558661748</v>
      </c>
      <c r="H1676">
        <v>-0.64296346834445195</v>
      </c>
      <c r="I1676">
        <v>-1.93599261851999</v>
      </c>
      <c r="J1676">
        <v>502</v>
      </c>
      <c r="K1676">
        <v>527</v>
      </c>
      <c r="L1676">
        <v>315</v>
      </c>
      <c r="M1676">
        <v>45</v>
      </c>
      <c r="N1676">
        <v>9.8335001489248994E-2</v>
      </c>
      <c r="O1676">
        <v>-0.79448194049980903</v>
      </c>
      <c r="P1676">
        <v>-2.0577168719615599</v>
      </c>
      <c r="Q1676">
        <v>0.44067796610169402</v>
      </c>
      <c r="R1676">
        <v>0.305084745762711</v>
      </c>
      <c r="S1676">
        <f t="shared" si="26"/>
        <v>-0.10871379014755767</v>
      </c>
    </row>
    <row r="1677" spans="1:19" x14ac:dyDescent="0.2">
      <c r="A1677" t="s">
        <v>3322</v>
      </c>
      <c r="B1677" t="s">
        <v>3323</v>
      </c>
      <c r="C1677">
        <v>76</v>
      </c>
      <c r="D1677">
        <v>101</v>
      </c>
      <c r="E1677">
        <v>80</v>
      </c>
      <c r="F1677">
        <v>9</v>
      </c>
      <c r="G1677">
        <v>0.20376601379737899</v>
      </c>
      <c r="H1677">
        <v>-0.471981615067251</v>
      </c>
      <c r="I1677">
        <v>-1.8107682558034599</v>
      </c>
      <c r="J1677">
        <v>171</v>
      </c>
      <c r="K1677">
        <v>229</v>
      </c>
      <c r="L1677">
        <v>93</v>
      </c>
      <c r="M1677">
        <v>13</v>
      </c>
      <c r="N1677">
        <v>0.20406747536945499</v>
      </c>
      <c r="O1677">
        <v>-0.85660193898260895</v>
      </c>
      <c r="P1677">
        <v>-2.1292784266772098</v>
      </c>
      <c r="Q1677">
        <v>0.644067796610169</v>
      </c>
      <c r="R1677">
        <v>0.305084745762711</v>
      </c>
      <c r="S1677">
        <f t="shared" si="26"/>
        <v>-9.1742707050908021E-2</v>
      </c>
    </row>
    <row r="1678" spans="1:19" x14ac:dyDescent="0.2">
      <c r="A1678" t="s">
        <v>3324</v>
      </c>
      <c r="B1678" t="s">
        <v>3325</v>
      </c>
      <c r="C1678">
        <v>58</v>
      </c>
      <c r="D1678">
        <v>55</v>
      </c>
      <c r="E1678">
        <v>34</v>
      </c>
      <c r="F1678">
        <v>8</v>
      </c>
      <c r="G1678">
        <v>5.7192928226834999E-2</v>
      </c>
      <c r="H1678">
        <v>-0.72620708629908504</v>
      </c>
      <c r="I1678">
        <v>-1.74453517953299</v>
      </c>
      <c r="J1678">
        <v>128</v>
      </c>
      <c r="K1678">
        <v>125</v>
      </c>
      <c r="L1678">
        <v>137</v>
      </c>
      <c r="M1678">
        <v>28</v>
      </c>
      <c r="N1678">
        <v>6.6928146781909906E-2</v>
      </c>
      <c r="O1678">
        <v>-0.56257817963585199</v>
      </c>
      <c r="P1678">
        <v>-1.67027760689754</v>
      </c>
      <c r="Q1678">
        <v>0.72881355932203395</v>
      </c>
      <c r="R1678">
        <v>0.305084745762711</v>
      </c>
      <c r="S1678">
        <f t="shared" si="26"/>
        <v>5.0133030304331222E-2</v>
      </c>
    </row>
    <row r="1679" spans="1:19" x14ac:dyDescent="0.2">
      <c r="A1679" t="s">
        <v>3326</v>
      </c>
      <c r="B1679" t="s">
        <v>3327</v>
      </c>
      <c r="C1679">
        <v>213</v>
      </c>
      <c r="D1679">
        <v>249</v>
      </c>
      <c r="E1679">
        <v>183</v>
      </c>
      <c r="F1679">
        <v>15</v>
      </c>
      <c r="G1679">
        <v>0.148077975952527</v>
      </c>
      <c r="H1679">
        <v>-0.56018652348671105</v>
      </c>
      <c r="I1679">
        <v>-2.0364855173450498</v>
      </c>
      <c r="J1679">
        <v>577</v>
      </c>
      <c r="K1679">
        <v>533</v>
      </c>
      <c r="L1679">
        <v>286</v>
      </c>
      <c r="M1679">
        <v>56</v>
      </c>
      <c r="N1679">
        <v>4.2779499292562598E-2</v>
      </c>
      <c r="O1679">
        <v>-0.89689855717107803</v>
      </c>
      <c r="P1679">
        <v>-2.0232134547414198</v>
      </c>
      <c r="Q1679">
        <v>0.74576271186440601</v>
      </c>
      <c r="R1679">
        <v>0.322033898305084</v>
      </c>
      <c r="S1679">
        <f t="shared" si="26"/>
        <v>-0.1284651752922476</v>
      </c>
    </row>
    <row r="1680" spans="1:19" x14ac:dyDescent="0.2">
      <c r="A1680" t="s">
        <v>3328</v>
      </c>
      <c r="B1680" t="s">
        <v>3329</v>
      </c>
      <c r="C1680">
        <v>205</v>
      </c>
      <c r="D1680">
        <v>260</v>
      </c>
      <c r="E1680">
        <v>150</v>
      </c>
      <c r="F1680">
        <v>22</v>
      </c>
      <c r="G1680">
        <v>0.183477719210592</v>
      </c>
      <c r="H1680">
        <v>-0.62992061177847603</v>
      </c>
      <c r="I1680">
        <v>-1.85352835319554</v>
      </c>
      <c r="J1680">
        <v>554</v>
      </c>
      <c r="K1680">
        <v>486</v>
      </c>
      <c r="L1680">
        <v>270</v>
      </c>
      <c r="M1680">
        <v>52</v>
      </c>
      <c r="N1680">
        <v>2.0354607955585299E-2</v>
      </c>
      <c r="O1680">
        <v>-0.90423477771383198</v>
      </c>
      <c r="P1680">
        <v>-2.03773208968552</v>
      </c>
      <c r="Q1680">
        <v>0.74576271186440601</v>
      </c>
      <c r="R1680">
        <v>0.27118644067796599</v>
      </c>
      <c r="S1680">
        <f t="shared" si="26"/>
        <v>-7.9586861159667815E-2</v>
      </c>
    </row>
    <row r="1681" spans="1:19" x14ac:dyDescent="0.2">
      <c r="A1681" t="s">
        <v>3330</v>
      </c>
      <c r="B1681" t="s">
        <v>3331</v>
      </c>
      <c r="C1681">
        <v>70</v>
      </c>
      <c r="D1681">
        <v>42</v>
      </c>
      <c r="E1681">
        <v>57</v>
      </c>
      <c r="F1681">
        <v>9</v>
      </c>
      <c r="G1681">
        <v>-0.141590517320827</v>
      </c>
      <c r="H1681">
        <v>-0.58348119412016897</v>
      </c>
      <c r="I1681">
        <v>-1.7750527035369299</v>
      </c>
      <c r="J1681">
        <v>224</v>
      </c>
      <c r="K1681">
        <v>270</v>
      </c>
      <c r="L1681">
        <v>189</v>
      </c>
      <c r="M1681">
        <v>21</v>
      </c>
      <c r="N1681">
        <v>0.15834384924654599</v>
      </c>
      <c r="O1681">
        <v>-0.66587499130530903</v>
      </c>
      <c r="P1681">
        <v>-2.0382543921921301</v>
      </c>
      <c r="Q1681">
        <v>0.69491525423728795</v>
      </c>
      <c r="R1681">
        <v>0.22033898305084701</v>
      </c>
      <c r="S1681">
        <f t="shared" si="26"/>
        <v>-5.7095492756059275E-2</v>
      </c>
    </row>
    <row r="1682" spans="1:19" x14ac:dyDescent="0.2">
      <c r="A1682" t="s">
        <v>3332</v>
      </c>
      <c r="B1682" t="s">
        <v>3333</v>
      </c>
      <c r="C1682">
        <v>259</v>
      </c>
      <c r="D1682">
        <v>264</v>
      </c>
      <c r="E1682">
        <v>208</v>
      </c>
      <c r="F1682">
        <v>154</v>
      </c>
      <c r="G1682">
        <v>8.8562395084107695E-2</v>
      </c>
      <c r="H1682">
        <v>-0.58949443889689301</v>
      </c>
      <c r="I1682">
        <v>-1.1099762162067801</v>
      </c>
      <c r="J1682">
        <v>332</v>
      </c>
      <c r="K1682">
        <v>468</v>
      </c>
      <c r="L1682">
        <v>296</v>
      </c>
      <c r="M1682">
        <v>231</v>
      </c>
      <c r="N1682">
        <v>0.226335872791809</v>
      </c>
      <c r="O1682">
        <v>-0.64193514978948796</v>
      </c>
      <c r="P1682">
        <v>-1.16775177240378</v>
      </c>
      <c r="Q1682">
        <v>0.74576271186440601</v>
      </c>
      <c r="R1682">
        <v>0.27118644067796599</v>
      </c>
      <c r="S1682">
        <f t="shared" si="26"/>
        <v>0.36754675739231435</v>
      </c>
    </row>
    <row r="1683" spans="1:19" x14ac:dyDescent="0.2">
      <c r="A1683" t="s">
        <v>3334</v>
      </c>
      <c r="B1683" t="s">
        <v>3335</v>
      </c>
      <c r="C1683">
        <v>51</v>
      </c>
      <c r="D1683">
        <v>92</v>
      </c>
      <c r="E1683">
        <v>56</v>
      </c>
      <c r="F1683">
        <v>11</v>
      </c>
      <c r="G1683">
        <v>0.336475883543147</v>
      </c>
      <c r="H1683">
        <v>-0.45364015887013898</v>
      </c>
      <c r="I1683">
        <v>-1.55037466390171</v>
      </c>
      <c r="J1683">
        <v>104</v>
      </c>
      <c r="K1683">
        <v>148</v>
      </c>
      <c r="L1683">
        <v>93</v>
      </c>
      <c r="M1683">
        <v>13</v>
      </c>
      <c r="N1683">
        <v>0.23045647951789799</v>
      </c>
      <c r="O1683">
        <v>-0.64063916788923503</v>
      </c>
      <c r="P1683">
        <v>-1.91331565558383</v>
      </c>
      <c r="Q1683">
        <v>0.81355932203389802</v>
      </c>
      <c r="R1683">
        <v>0.27118644067796599</v>
      </c>
      <c r="S1683">
        <f t="shared" si="26"/>
        <v>4.1116997282395359E-2</v>
      </c>
    </row>
    <row r="1684" spans="1:19" x14ac:dyDescent="0.2">
      <c r="A1684" t="s">
        <v>3336</v>
      </c>
      <c r="B1684" t="s">
        <v>3337</v>
      </c>
      <c r="C1684">
        <v>169</v>
      </c>
      <c r="D1684">
        <v>104</v>
      </c>
      <c r="E1684">
        <v>99</v>
      </c>
      <c r="F1684">
        <v>16</v>
      </c>
      <c r="G1684">
        <v>-0.13059513301936401</v>
      </c>
      <c r="H1684">
        <v>-0.72650951979452705</v>
      </c>
      <c r="I1684">
        <v>-1.9079638949197399</v>
      </c>
      <c r="J1684">
        <v>265</v>
      </c>
      <c r="K1684">
        <v>253</v>
      </c>
      <c r="L1684">
        <v>166</v>
      </c>
      <c r="M1684">
        <v>24</v>
      </c>
      <c r="N1684">
        <v>5.7102750660731803E-2</v>
      </c>
      <c r="O1684">
        <v>-0.79522656304114303</v>
      </c>
      <c r="P1684">
        <v>-2.0532603008170902</v>
      </c>
      <c r="Q1684">
        <v>0.71186440677966101</v>
      </c>
      <c r="R1684">
        <v>0.25423728813559299</v>
      </c>
      <c r="S1684">
        <f t="shared" si="26"/>
        <v>-9.9438711201503549E-2</v>
      </c>
    </row>
    <row r="1685" spans="1:19" x14ac:dyDescent="0.2">
      <c r="A1685" t="s">
        <v>3338</v>
      </c>
      <c r="B1685" t="s">
        <v>3339</v>
      </c>
      <c r="C1685">
        <v>182</v>
      </c>
      <c r="D1685">
        <v>291</v>
      </c>
      <c r="E1685">
        <v>156</v>
      </c>
      <c r="F1685">
        <v>14</v>
      </c>
      <c r="G1685">
        <v>0.28407983329636</v>
      </c>
      <c r="H1685">
        <v>-0.56120479940901602</v>
      </c>
      <c r="I1685">
        <v>-1.99814052526883</v>
      </c>
      <c r="J1685">
        <v>543</v>
      </c>
      <c r="K1685">
        <v>732</v>
      </c>
      <c r="L1685">
        <v>336</v>
      </c>
      <c r="M1685">
        <v>75</v>
      </c>
      <c r="N1685">
        <v>0.206939354891266</v>
      </c>
      <c r="O1685">
        <v>-0.80054932934339296</v>
      </c>
      <c r="P1685">
        <v>-1.8699642347890399</v>
      </c>
      <c r="Q1685">
        <v>0.83050847457627097</v>
      </c>
      <c r="R1685">
        <v>0.25423728813559299</v>
      </c>
      <c r="S1685">
        <f t="shared" si="26"/>
        <v>-7.6415454158238125E-2</v>
      </c>
    </row>
    <row r="1686" spans="1:19" x14ac:dyDescent="0.2">
      <c r="A1686" t="s">
        <v>3340</v>
      </c>
      <c r="B1686" t="s">
        <v>3341</v>
      </c>
      <c r="C1686">
        <v>101</v>
      </c>
      <c r="D1686">
        <v>100</v>
      </c>
      <c r="E1686">
        <v>75</v>
      </c>
      <c r="F1686">
        <v>4</v>
      </c>
      <c r="G1686">
        <v>7.5936858512885799E-2</v>
      </c>
      <c r="H1686">
        <v>-0.62351812016934605</v>
      </c>
      <c r="I1686">
        <v>-2.2864585554166701</v>
      </c>
      <c r="J1686">
        <v>204</v>
      </c>
      <c r="K1686">
        <v>216</v>
      </c>
      <c r="L1686">
        <v>163</v>
      </c>
      <c r="M1686">
        <v>22</v>
      </c>
      <c r="N1686">
        <v>0.102051687146753</v>
      </c>
      <c r="O1686">
        <v>-0.689531340166331</v>
      </c>
      <c r="P1686">
        <v>-1.9774331551955799</v>
      </c>
      <c r="Q1686">
        <v>0.62711864406779605</v>
      </c>
      <c r="R1686">
        <v>0.27118644067796599</v>
      </c>
      <c r="S1686">
        <f t="shared" si="26"/>
        <v>-0.18830777166516013</v>
      </c>
    </row>
    <row r="1687" spans="1:19" x14ac:dyDescent="0.2">
      <c r="A1687" t="s">
        <v>3342</v>
      </c>
      <c r="B1687" t="s">
        <v>3343</v>
      </c>
      <c r="C1687">
        <v>100</v>
      </c>
      <c r="D1687">
        <v>99</v>
      </c>
      <c r="E1687">
        <v>80</v>
      </c>
      <c r="F1687">
        <v>12</v>
      </c>
      <c r="G1687">
        <v>7.5893426893078306E-2</v>
      </c>
      <c r="H1687">
        <v>-0.59116802278645997</v>
      </c>
      <c r="I1687">
        <v>-1.80501592691437</v>
      </c>
      <c r="J1687">
        <v>167</v>
      </c>
      <c r="K1687">
        <v>182</v>
      </c>
      <c r="L1687">
        <v>94</v>
      </c>
      <c r="M1687">
        <v>16</v>
      </c>
      <c r="N1687">
        <v>0.11458302025921301</v>
      </c>
      <c r="O1687">
        <v>-0.84167739469227498</v>
      </c>
      <c r="P1687">
        <v>-2.0288221570835501</v>
      </c>
      <c r="Q1687">
        <v>0.42372881355932202</v>
      </c>
      <c r="R1687">
        <v>0.23728813559322001</v>
      </c>
      <c r="S1687">
        <f t="shared" si="26"/>
        <v>-6.3213420699931466E-2</v>
      </c>
    </row>
    <row r="1688" spans="1:19" x14ac:dyDescent="0.2">
      <c r="A1688" t="s">
        <v>3344</v>
      </c>
      <c r="B1688" t="s">
        <v>3345</v>
      </c>
      <c r="C1688">
        <v>261</v>
      </c>
      <c r="D1688">
        <v>308</v>
      </c>
      <c r="E1688">
        <v>214</v>
      </c>
      <c r="F1688">
        <v>43</v>
      </c>
      <c r="G1688">
        <v>0.15216844145769101</v>
      </c>
      <c r="H1688">
        <v>-0.58048474376749304</v>
      </c>
      <c r="I1688">
        <v>-1.6673692247206899</v>
      </c>
      <c r="J1688">
        <v>359</v>
      </c>
      <c r="K1688">
        <v>468</v>
      </c>
      <c r="L1688">
        <v>276</v>
      </c>
      <c r="M1688">
        <v>77</v>
      </c>
      <c r="N1688">
        <v>0.192379507917526</v>
      </c>
      <c r="O1688">
        <v>-0.70627414365749097</v>
      </c>
      <c r="P1688">
        <v>-1.67882939199773</v>
      </c>
      <c r="Q1688">
        <v>0.52542372881355903</v>
      </c>
      <c r="R1688">
        <v>0.186440677966101</v>
      </c>
      <c r="S1688">
        <f t="shared" si="26"/>
        <v>7.0098949088813894E-2</v>
      </c>
    </row>
    <row r="1689" spans="1:19" x14ac:dyDescent="0.2">
      <c r="A1689" t="s">
        <v>3346</v>
      </c>
      <c r="B1689" t="s">
        <v>3347</v>
      </c>
      <c r="C1689">
        <v>330</v>
      </c>
      <c r="D1689">
        <v>327</v>
      </c>
      <c r="E1689">
        <v>263</v>
      </c>
      <c r="F1689">
        <v>48</v>
      </c>
      <c r="G1689">
        <v>7.6292045077927001E-2</v>
      </c>
      <c r="H1689">
        <v>-0.592816201166533</v>
      </c>
      <c r="I1689">
        <v>-1.7214698754642901</v>
      </c>
      <c r="J1689">
        <v>541</v>
      </c>
      <c r="K1689">
        <v>726</v>
      </c>
      <c r="L1689">
        <v>551</v>
      </c>
      <c r="M1689">
        <v>66</v>
      </c>
      <c r="N1689">
        <v>0.20496745901524599</v>
      </c>
      <c r="O1689">
        <v>-0.58413444339917397</v>
      </c>
      <c r="P1689">
        <v>-1.92387899815659</v>
      </c>
      <c r="Q1689">
        <v>0.57627118644067798</v>
      </c>
      <c r="R1689">
        <v>0.152542372881355</v>
      </c>
      <c r="S1689">
        <f t="shared" si="26"/>
        <v>-1.1049545470745723E-2</v>
      </c>
    </row>
    <row r="1690" spans="1:19" x14ac:dyDescent="0.2">
      <c r="A1690" t="s">
        <v>3348</v>
      </c>
      <c r="B1690" t="s">
        <v>3349</v>
      </c>
      <c r="C1690">
        <v>51</v>
      </c>
      <c r="D1690">
        <v>117</v>
      </c>
      <c r="E1690">
        <v>78</v>
      </c>
      <c r="F1690">
        <v>25</v>
      </c>
      <c r="G1690">
        <v>0.44087391794375302</v>
      </c>
      <c r="H1690">
        <v>-0.30973358318585897</v>
      </c>
      <c r="I1690">
        <v>-1.1938273403878901</v>
      </c>
      <c r="J1690">
        <v>188</v>
      </c>
      <c r="K1690">
        <v>273</v>
      </c>
      <c r="L1690">
        <v>143</v>
      </c>
      <c r="M1690">
        <v>36</v>
      </c>
      <c r="N1690">
        <v>0.239232901198797</v>
      </c>
      <c r="O1690">
        <v>-0.71091058894300796</v>
      </c>
      <c r="P1690">
        <v>-1.7280810170882801</v>
      </c>
      <c r="Q1690">
        <v>0.57627118644067798</v>
      </c>
      <c r="R1690">
        <v>0.152542372881355</v>
      </c>
      <c r="S1690">
        <f t="shared" si="26"/>
        <v>0.19348656983181048</v>
      </c>
    </row>
    <row r="1691" spans="1:19" x14ac:dyDescent="0.2">
      <c r="A1691" t="s">
        <v>3350</v>
      </c>
      <c r="B1691" t="s">
        <v>3351</v>
      </c>
      <c r="C1691">
        <v>488</v>
      </c>
      <c r="D1691">
        <v>657</v>
      </c>
      <c r="E1691">
        <v>324</v>
      </c>
      <c r="F1691">
        <v>42</v>
      </c>
      <c r="G1691">
        <v>0.209403779852598</v>
      </c>
      <c r="H1691">
        <v>-0.67213282157450205</v>
      </c>
      <c r="I1691">
        <v>-1.9493677045668001</v>
      </c>
      <c r="J1691">
        <v>699</v>
      </c>
      <c r="K1691">
        <v>1159</v>
      </c>
      <c r="L1691">
        <v>636</v>
      </c>
      <c r="M1691">
        <v>111</v>
      </c>
      <c r="N1691">
        <v>0.296834363639636</v>
      </c>
      <c r="O1691">
        <v>-0.63310883724165701</v>
      </c>
      <c r="P1691">
        <v>-1.8093798655509099</v>
      </c>
      <c r="Q1691">
        <v>0.52542372881355903</v>
      </c>
      <c r="R1691">
        <v>0.11864406779661001</v>
      </c>
      <c r="S1691">
        <f t="shared" si="26"/>
        <v>-4.6144853111971168E-2</v>
      </c>
    </row>
    <row r="1692" spans="1:19" x14ac:dyDescent="0.2">
      <c r="A1692" t="s">
        <v>3352</v>
      </c>
      <c r="B1692" t="s">
        <v>3353</v>
      </c>
      <c r="C1692">
        <v>121</v>
      </c>
      <c r="D1692">
        <v>82</v>
      </c>
      <c r="E1692">
        <v>71</v>
      </c>
      <c r="F1692">
        <v>3</v>
      </c>
      <c r="G1692">
        <v>-8.8713285637204903E-2</v>
      </c>
      <c r="H1692">
        <v>-0.72578503137577799</v>
      </c>
      <c r="I1692">
        <v>-2.4898612885587799</v>
      </c>
      <c r="J1692">
        <v>139</v>
      </c>
      <c r="K1692">
        <v>230</v>
      </c>
      <c r="L1692">
        <v>98</v>
      </c>
      <c r="M1692">
        <v>16</v>
      </c>
      <c r="N1692">
        <v>0.29594113918521903</v>
      </c>
      <c r="O1692">
        <v>-0.74387750170598999</v>
      </c>
      <c r="P1692">
        <v>-1.94912048619006</v>
      </c>
      <c r="Q1692">
        <v>0.54237288135593198</v>
      </c>
      <c r="R1692">
        <v>0.11864406779661001</v>
      </c>
      <c r="S1692">
        <f t="shared" si="26"/>
        <v>-0.23939257015013188</v>
      </c>
    </row>
    <row r="1693" spans="1:19" x14ac:dyDescent="0.2">
      <c r="A1693" t="s">
        <v>3354</v>
      </c>
      <c r="B1693" t="s">
        <v>3355</v>
      </c>
      <c r="C1693">
        <v>79</v>
      </c>
      <c r="D1693">
        <v>49</v>
      </c>
      <c r="E1693">
        <v>58</v>
      </c>
      <c r="F1693">
        <v>6</v>
      </c>
      <c r="G1693">
        <v>-0.127172778966399</v>
      </c>
      <c r="H1693">
        <v>-0.628457107505907</v>
      </c>
      <c r="I1693">
        <v>-2.0036730138687902</v>
      </c>
      <c r="J1693">
        <v>157</v>
      </c>
      <c r="K1693">
        <v>185</v>
      </c>
      <c r="L1693">
        <v>108</v>
      </c>
      <c r="M1693">
        <v>6</v>
      </c>
      <c r="N1693">
        <v>0.148500179415501</v>
      </c>
      <c r="O1693">
        <v>-0.75456467406667405</v>
      </c>
      <c r="P1693">
        <v>-2.4279740706174802</v>
      </c>
      <c r="Q1693">
        <v>0.47457627118644002</v>
      </c>
      <c r="R1693">
        <v>0.186440677966101</v>
      </c>
      <c r="S1693">
        <f t="shared" si="26"/>
        <v>-0.22726944223063195</v>
      </c>
    </row>
    <row r="1694" spans="1:19" x14ac:dyDescent="0.2">
      <c r="A1694" t="s">
        <v>3356</v>
      </c>
      <c r="B1694" t="s">
        <v>3357</v>
      </c>
      <c r="C1694">
        <v>29</v>
      </c>
      <c r="D1694">
        <v>25</v>
      </c>
      <c r="E1694">
        <v>29</v>
      </c>
      <c r="F1694">
        <v>4</v>
      </c>
      <c r="G1694">
        <v>1.5800243068610002E-2</v>
      </c>
      <c r="H1694">
        <v>-0.49425800977840301</v>
      </c>
      <c r="I1694">
        <v>-1.74453517953299</v>
      </c>
      <c r="J1694">
        <v>148</v>
      </c>
      <c r="K1694">
        <v>123</v>
      </c>
      <c r="L1694">
        <v>61</v>
      </c>
      <c r="M1694">
        <v>11</v>
      </c>
      <c r="N1694">
        <v>-3.1285005338377099E-3</v>
      </c>
      <c r="O1694">
        <v>-0.97702065752858003</v>
      </c>
      <c r="P1694">
        <v>-2.1390946988286199</v>
      </c>
      <c r="Q1694">
        <v>0.47457627118644002</v>
      </c>
      <c r="R1694">
        <v>0.22033898305084701</v>
      </c>
      <c r="S1694">
        <f t="shared" si="26"/>
        <v>-7.526787872578318E-2</v>
      </c>
    </row>
    <row r="1695" spans="1:19" x14ac:dyDescent="0.2">
      <c r="A1695" t="s">
        <v>3358</v>
      </c>
      <c r="B1695" t="s">
        <v>3359</v>
      </c>
      <c r="C1695">
        <v>189</v>
      </c>
      <c r="D1695">
        <v>215</v>
      </c>
      <c r="E1695">
        <v>101</v>
      </c>
      <c r="F1695">
        <v>9</v>
      </c>
      <c r="G1695">
        <v>0.136234888037889</v>
      </c>
      <c r="H1695">
        <v>-0.76639844016900505</v>
      </c>
      <c r="I1695">
        <v>-2.2064164676959099</v>
      </c>
      <c r="J1695">
        <v>328</v>
      </c>
      <c r="K1695">
        <v>272</v>
      </c>
      <c r="L1695">
        <v>270</v>
      </c>
      <c r="M1695">
        <v>13</v>
      </c>
      <c r="N1695">
        <v>-4.07683625575859E-3</v>
      </c>
      <c r="O1695">
        <v>-0.67659885669708197</v>
      </c>
      <c r="P1695">
        <v>-2.4121561599967301</v>
      </c>
      <c r="Q1695">
        <v>0.55932203389830504</v>
      </c>
      <c r="R1695">
        <v>0.152542372881355</v>
      </c>
      <c r="S1695">
        <f t="shared" si="26"/>
        <v>-0.28150625913032079</v>
      </c>
    </row>
    <row r="1696" spans="1:19" x14ac:dyDescent="0.2">
      <c r="A1696" t="s">
        <v>3360</v>
      </c>
      <c r="B1696" t="s">
        <v>3361</v>
      </c>
      <c r="C1696">
        <v>218</v>
      </c>
      <c r="D1696">
        <v>240</v>
      </c>
      <c r="E1696">
        <v>187</v>
      </c>
      <c r="F1696">
        <v>40</v>
      </c>
      <c r="G1696">
        <v>0.122012980402529</v>
      </c>
      <c r="H1696">
        <v>-0.56087289684650898</v>
      </c>
      <c r="I1696">
        <v>-1.6205936752386401</v>
      </c>
      <c r="J1696">
        <v>413</v>
      </c>
      <c r="K1696">
        <v>450</v>
      </c>
      <c r="L1696">
        <v>339</v>
      </c>
      <c r="M1696">
        <v>110</v>
      </c>
      <c r="N1696">
        <v>0.114490565540664</v>
      </c>
      <c r="O1696">
        <v>-0.67783913059770895</v>
      </c>
      <c r="P1696">
        <v>-1.58478303509006</v>
      </c>
      <c r="Q1696">
        <v>0.49152542372881303</v>
      </c>
      <c r="R1696">
        <v>0.152542372881355</v>
      </c>
      <c r="S1696">
        <f t="shared" si="26"/>
        <v>0.10874410498925821</v>
      </c>
    </row>
    <row r="1697" spans="1:19" x14ac:dyDescent="0.2">
      <c r="A1697" t="s">
        <v>3362</v>
      </c>
      <c r="B1697" t="s">
        <v>3363</v>
      </c>
      <c r="C1697">
        <v>97</v>
      </c>
      <c r="D1697">
        <v>84</v>
      </c>
      <c r="E1697">
        <v>47</v>
      </c>
      <c r="F1697">
        <v>14</v>
      </c>
      <c r="G1697">
        <v>1.77657840911652E-2</v>
      </c>
      <c r="H1697">
        <v>-0.80893188610893096</v>
      </c>
      <c r="I1697">
        <v>-1.7248408715500001</v>
      </c>
      <c r="J1697">
        <v>101</v>
      </c>
      <c r="K1697">
        <v>123</v>
      </c>
      <c r="L1697">
        <v>53</v>
      </c>
      <c r="M1697">
        <v>22</v>
      </c>
      <c r="N1697">
        <v>0.16281184107847699</v>
      </c>
      <c r="O1697">
        <v>-0.87213428132624304</v>
      </c>
      <c r="P1697">
        <v>-1.67212436155232</v>
      </c>
      <c r="Q1697">
        <v>0.66101694915254205</v>
      </c>
      <c r="R1697">
        <v>0.305084745762711</v>
      </c>
      <c r="S1697">
        <f t="shared" si="26"/>
        <v>5.5318565398475412E-2</v>
      </c>
    </row>
    <row r="1698" spans="1:19" x14ac:dyDescent="0.2">
      <c r="A1698" t="s">
        <v>3364</v>
      </c>
      <c r="B1698" t="s">
        <v>3365</v>
      </c>
      <c r="C1698">
        <v>7</v>
      </c>
      <c r="D1698">
        <v>7</v>
      </c>
      <c r="E1698">
        <v>0</v>
      </c>
      <c r="F1698">
        <v>0</v>
      </c>
      <c r="G1698">
        <v>8.0258232295528406E-2</v>
      </c>
      <c r="H1698" t="e">
        <f>-inf</f>
        <v>#NAME?</v>
      </c>
      <c r="I1698" t="e">
        <f>-inf</f>
        <v>#NAME?</v>
      </c>
      <c r="J1698">
        <v>13</v>
      </c>
      <c r="K1698">
        <v>38</v>
      </c>
      <c r="L1698">
        <v>5</v>
      </c>
      <c r="M1698">
        <v>1</v>
      </c>
      <c r="N1698">
        <v>0.54306834773169499</v>
      </c>
      <c r="O1698">
        <v>-1.0070621251152001</v>
      </c>
      <c r="P1698">
        <v>-2.1241690208987198</v>
      </c>
      <c r="Q1698">
        <v>0.86440677966101698</v>
      </c>
      <c r="R1698">
        <v>0.25423728813559299</v>
      </c>
      <c r="S1698" t="e">
        <f t="shared" si="26"/>
        <v>#NAME?</v>
      </c>
    </row>
    <row r="1699" spans="1:19" x14ac:dyDescent="0.2">
      <c r="A1699" t="s">
        <v>3366</v>
      </c>
      <c r="B1699" t="s">
        <v>3367</v>
      </c>
      <c r="C1699">
        <v>162</v>
      </c>
      <c r="D1699">
        <v>144</v>
      </c>
      <c r="E1699">
        <v>200</v>
      </c>
      <c r="F1699">
        <v>39</v>
      </c>
      <c r="G1699">
        <v>2.9105709848147102E-2</v>
      </c>
      <c r="H1699">
        <v>-0.40274302865705303</v>
      </c>
      <c r="I1699">
        <v>-1.5026475804781301</v>
      </c>
      <c r="J1699">
        <v>273</v>
      </c>
      <c r="K1699">
        <v>312</v>
      </c>
      <c r="L1699">
        <v>204</v>
      </c>
      <c r="M1699">
        <v>63</v>
      </c>
      <c r="N1699">
        <v>0.13522005039940799</v>
      </c>
      <c r="O1699">
        <v>-0.71862125675924704</v>
      </c>
      <c r="P1699">
        <v>-1.6470477661790599</v>
      </c>
      <c r="Q1699">
        <v>0.89830508474576198</v>
      </c>
      <c r="R1699">
        <v>0.25423728813559299</v>
      </c>
      <c r="S1699">
        <f t="shared" si="26"/>
        <v>0.12610300468133323</v>
      </c>
    </row>
    <row r="1700" spans="1:19" x14ac:dyDescent="0.2">
      <c r="A1700" t="s">
        <v>3368</v>
      </c>
      <c r="B1700" t="s">
        <v>3369</v>
      </c>
      <c r="C1700">
        <v>103</v>
      </c>
      <c r="D1700">
        <v>155</v>
      </c>
      <c r="E1700">
        <v>59</v>
      </c>
      <c r="F1700">
        <v>20</v>
      </c>
      <c r="G1700">
        <v>0.25775270576064702</v>
      </c>
      <c r="H1700">
        <v>-0.73624322284143096</v>
      </c>
      <c r="I1700">
        <v>-1.5960044020031801</v>
      </c>
      <c r="J1700">
        <v>129</v>
      </c>
      <c r="K1700">
        <v>138</v>
      </c>
      <c r="L1700">
        <v>62</v>
      </c>
      <c r="M1700">
        <v>9</v>
      </c>
      <c r="N1700">
        <v>0.106517479523709</v>
      </c>
      <c r="O1700">
        <v>-0.91028679794538503</v>
      </c>
      <c r="P1700">
        <v>-2.16657286945181</v>
      </c>
      <c r="Q1700">
        <v>0.94915254237288105</v>
      </c>
      <c r="R1700">
        <v>0.25423728813559299</v>
      </c>
      <c r="S1700">
        <f t="shared" si="26"/>
        <v>-3.9784027471846499E-2</v>
      </c>
    </row>
    <row r="1701" spans="1:19" x14ac:dyDescent="0.2">
      <c r="A1701" t="s">
        <v>3370</v>
      </c>
      <c r="B1701" t="s">
        <v>3371</v>
      </c>
      <c r="C1701">
        <v>182</v>
      </c>
      <c r="D1701">
        <v>210</v>
      </c>
      <c r="E1701">
        <v>164</v>
      </c>
      <c r="F1701">
        <v>39</v>
      </c>
      <c r="G1701">
        <v>0.14240613904437199</v>
      </c>
      <c r="H1701">
        <v>-0.53948554971578</v>
      </c>
      <c r="I1701">
        <v>-1.55320395392057</v>
      </c>
      <c r="J1701">
        <v>303</v>
      </c>
      <c r="K1701">
        <v>320</v>
      </c>
      <c r="L1701">
        <v>222</v>
      </c>
      <c r="M1701">
        <v>34</v>
      </c>
      <c r="N1701">
        <v>0.100935453239322</v>
      </c>
      <c r="O1701">
        <v>-0.72717843119605596</v>
      </c>
      <c r="P1701">
        <v>-1.9601893800519401</v>
      </c>
      <c r="Q1701">
        <v>0.86440677966101698</v>
      </c>
      <c r="R1701">
        <v>0.25423728813559299</v>
      </c>
      <c r="S1701">
        <f t="shared" si="26"/>
        <v>2.7763121847163758E-2</v>
      </c>
    </row>
    <row r="1702" spans="1:19" x14ac:dyDescent="0.2">
      <c r="A1702" t="s">
        <v>3372</v>
      </c>
      <c r="B1702" t="s">
        <v>3373</v>
      </c>
      <c r="C1702">
        <v>176</v>
      </c>
      <c r="D1702">
        <v>234</v>
      </c>
      <c r="E1702">
        <v>157</v>
      </c>
      <c r="F1702">
        <v>21</v>
      </c>
      <c r="G1702">
        <v>0.203961421891521</v>
      </c>
      <c r="H1702">
        <v>-0.54387102518331898</v>
      </c>
      <c r="I1702">
        <v>-1.8074905460422199</v>
      </c>
      <c r="J1702">
        <v>349</v>
      </c>
      <c r="K1702">
        <v>476</v>
      </c>
      <c r="L1702">
        <v>260</v>
      </c>
      <c r="M1702">
        <v>37</v>
      </c>
      <c r="N1702">
        <v>0.21200962918303501</v>
      </c>
      <c r="O1702">
        <v>-0.71994085613275205</v>
      </c>
      <c r="P1702">
        <v>-1.98484937148407</v>
      </c>
      <c r="Q1702">
        <v>0.91525423728813504</v>
      </c>
      <c r="R1702">
        <v>0.27118644067796599</v>
      </c>
      <c r="S1702">
        <f t="shared" si="26"/>
        <v>-5.2165058423477906E-2</v>
      </c>
    </row>
    <row r="1703" spans="1:19" x14ac:dyDescent="0.2">
      <c r="A1703" t="s">
        <v>3374</v>
      </c>
      <c r="B1703" t="s">
        <v>3375</v>
      </c>
      <c r="C1703">
        <v>212</v>
      </c>
      <c r="D1703">
        <v>152</v>
      </c>
      <c r="E1703">
        <v>132</v>
      </c>
      <c r="F1703">
        <v>5</v>
      </c>
      <c r="G1703">
        <v>-6.42340406884504E-2</v>
      </c>
      <c r="H1703">
        <v>-0.70001993950130503</v>
      </c>
      <c r="I1703">
        <v>-2.51156302955473</v>
      </c>
      <c r="J1703">
        <v>367</v>
      </c>
      <c r="K1703">
        <v>365</v>
      </c>
      <c r="L1703">
        <v>209</v>
      </c>
      <c r="M1703">
        <v>30</v>
      </c>
      <c r="N1703">
        <v>7.4854903626107097E-2</v>
      </c>
      <c r="O1703">
        <v>-0.83660855528542499</v>
      </c>
      <c r="P1703">
        <v>-2.0977704781243198</v>
      </c>
      <c r="Q1703">
        <v>0.86440677966101698</v>
      </c>
      <c r="R1703">
        <v>0.27118644067796599</v>
      </c>
      <c r="S1703">
        <f t="shared" si="26"/>
        <v>-0.28541243539475236</v>
      </c>
    </row>
    <row r="1704" spans="1:19" x14ac:dyDescent="0.2">
      <c r="A1704" t="s">
        <v>3376</v>
      </c>
      <c r="B1704" t="s">
        <v>3377</v>
      </c>
      <c r="C1704">
        <v>300</v>
      </c>
      <c r="D1704">
        <v>421</v>
      </c>
      <c r="E1704">
        <v>285</v>
      </c>
      <c r="F1704">
        <v>22</v>
      </c>
      <c r="G1704">
        <v>0.227419073411534</v>
      </c>
      <c r="H1704">
        <v>-0.51653440448955501</v>
      </c>
      <c r="I1704">
        <v>-2.0188957468594499</v>
      </c>
      <c r="J1704">
        <v>355</v>
      </c>
      <c r="K1704">
        <v>574</v>
      </c>
      <c r="L1704">
        <v>397</v>
      </c>
      <c r="M1704">
        <v>85</v>
      </c>
      <c r="N1704">
        <v>0.28591164276460102</v>
      </c>
      <c r="O1704">
        <v>-0.54352662343636904</v>
      </c>
      <c r="P1704">
        <v>-1.63103509593269</v>
      </c>
      <c r="Q1704">
        <v>0.83050847457627097</v>
      </c>
      <c r="R1704">
        <v>0.28813559322033899</v>
      </c>
      <c r="S1704">
        <f t="shared" si="26"/>
        <v>-1.8491276602906781E-2</v>
      </c>
    </row>
    <row r="1705" spans="1:19" x14ac:dyDescent="0.2">
      <c r="A1705" t="s">
        <v>3378</v>
      </c>
      <c r="B1705" t="s">
        <v>3379</v>
      </c>
      <c r="C1705">
        <v>106</v>
      </c>
      <c r="D1705">
        <v>141</v>
      </c>
      <c r="E1705">
        <v>78</v>
      </c>
      <c r="F1705">
        <v>10</v>
      </c>
      <c r="G1705">
        <v>0.204171479686138</v>
      </c>
      <c r="H1705">
        <v>-0.62746927235269301</v>
      </c>
      <c r="I1705">
        <v>-1.9095030382267599</v>
      </c>
      <c r="J1705">
        <v>269</v>
      </c>
      <c r="K1705">
        <v>299</v>
      </c>
      <c r="L1705">
        <v>150</v>
      </c>
      <c r="M1705">
        <v>43</v>
      </c>
      <c r="N1705">
        <v>0.123147011743743</v>
      </c>
      <c r="O1705">
        <v>-0.84574979809111706</v>
      </c>
      <c r="P1705">
        <v>-1.8065094930147101</v>
      </c>
      <c r="Q1705">
        <v>0.89830508474576198</v>
      </c>
      <c r="R1705">
        <v>0.27118644067796599</v>
      </c>
      <c r="S1705">
        <f t="shared" si="26"/>
        <v>-3.3880766787792782E-2</v>
      </c>
    </row>
    <row r="1706" spans="1:19" x14ac:dyDescent="0.2">
      <c r="A1706" t="s">
        <v>3380</v>
      </c>
      <c r="B1706" t="s">
        <v>3381</v>
      </c>
      <c r="C1706">
        <v>103</v>
      </c>
      <c r="D1706">
        <v>154</v>
      </c>
      <c r="E1706">
        <v>82</v>
      </c>
      <c r="F1706">
        <v>12</v>
      </c>
      <c r="G1706">
        <v>0.254941728426819</v>
      </c>
      <c r="H1706">
        <v>-0.59328138209985903</v>
      </c>
      <c r="I1706">
        <v>-1.81785315161954</v>
      </c>
      <c r="J1706">
        <v>239</v>
      </c>
      <c r="K1706">
        <v>241</v>
      </c>
      <c r="L1706">
        <v>112</v>
      </c>
      <c r="M1706">
        <v>37</v>
      </c>
      <c r="N1706">
        <v>8.0847245048452504E-2</v>
      </c>
      <c r="O1706">
        <v>-0.92126865542234604</v>
      </c>
      <c r="P1706">
        <v>-1.8204218454730301</v>
      </c>
      <c r="Q1706">
        <v>0.83050847457627097</v>
      </c>
      <c r="R1706">
        <v>0.28813559322033899</v>
      </c>
      <c r="S1706">
        <f t="shared" si="26"/>
        <v>-1.1171786447026214E-2</v>
      </c>
    </row>
    <row r="1707" spans="1:19" x14ac:dyDescent="0.2">
      <c r="A1707" t="s">
        <v>3382</v>
      </c>
      <c r="B1707" t="s">
        <v>3383</v>
      </c>
      <c r="C1707">
        <v>336</v>
      </c>
      <c r="D1707">
        <v>241</v>
      </c>
      <c r="E1707">
        <v>150</v>
      </c>
      <c r="F1707">
        <v>47</v>
      </c>
      <c r="G1707">
        <v>-6.4064002519447202E-2</v>
      </c>
      <c r="H1707">
        <v>-0.84450602811256603</v>
      </c>
      <c r="I1707">
        <v>-1.7384385924161201</v>
      </c>
      <c r="J1707">
        <v>399</v>
      </c>
      <c r="K1707">
        <v>561</v>
      </c>
      <c r="L1707">
        <v>325</v>
      </c>
      <c r="M1707">
        <v>114</v>
      </c>
      <c r="N1707">
        <v>0.225218068991135</v>
      </c>
      <c r="O1707">
        <v>-0.68117831185226396</v>
      </c>
      <c r="P1707">
        <v>-1.5542937129421599</v>
      </c>
      <c r="Q1707">
        <v>0.38983050847457601</v>
      </c>
      <c r="R1707">
        <v>0.338983050847457</v>
      </c>
      <c r="S1707">
        <f t="shared" si="26"/>
        <v>8.2914980728020393E-2</v>
      </c>
    </row>
    <row r="1708" spans="1:19" x14ac:dyDescent="0.2">
      <c r="A1708" t="s">
        <v>3384</v>
      </c>
      <c r="B1708" t="s">
        <v>3385</v>
      </c>
      <c r="C1708">
        <v>95</v>
      </c>
      <c r="D1708">
        <v>75</v>
      </c>
      <c r="E1708">
        <v>66</v>
      </c>
      <c r="F1708">
        <v>14</v>
      </c>
      <c r="G1708">
        <v>-2.2404109601619201E-2</v>
      </c>
      <c r="H1708">
        <v>-0.65243767952538201</v>
      </c>
      <c r="I1708">
        <v>-1.7157927425726001</v>
      </c>
      <c r="J1708">
        <v>195</v>
      </c>
      <c r="K1708">
        <v>159</v>
      </c>
      <c r="L1708">
        <v>69</v>
      </c>
      <c r="M1708">
        <v>9</v>
      </c>
      <c r="N1708">
        <v>-1.14093836203447E-2</v>
      </c>
      <c r="O1708">
        <v>-1.0432742977696501</v>
      </c>
      <c r="P1708">
        <v>-2.34601777051508</v>
      </c>
      <c r="Q1708">
        <v>0.40677966101694901</v>
      </c>
      <c r="R1708">
        <v>0.22033898305084701</v>
      </c>
      <c r="S1708">
        <f t="shared" si="26"/>
        <v>-0.12232757603016942</v>
      </c>
    </row>
    <row r="1709" spans="1:19" x14ac:dyDescent="0.2">
      <c r="A1709" t="s">
        <v>3386</v>
      </c>
      <c r="B1709" t="s">
        <v>3387</v>
      </c>
      <c r="C1709">
        <v>95</v>
      </c>
      <c r="D1709">
        <v>123</v>
      </c>
      <c r="E1709">
        <v>74</v>
      </c>
      <c r="F1709">
        <v>5</v>
      </c>
      <c r="G1709">
        <v>0.19243973844607801</v>
      </c>
      <c r="H1709">
        <v>-0.60274989533627499</v>
      </c>
      <c r="I1709">
        <v>-2.1629507739148202</v>
      </c>
      <c r="J1709">
        <v>238</v>
      </c>
      <c r="K1709">
        <v>199</v>
      </c>
      <c r="L1709">
        <v>81</v>
      </c>
      <c r="M1709">
        <v>24</v>
      </c>
      <c r="N1709">
        <v>-4.9577722508348904E-4</v>
      </c>
      <c r="O1709">
        <v>-1.06018071532225</v>
      </c>
      <c r="P1709">
        <v>-2.0065913839367902</v>
      </c>
      <c r="Q1709">
        <v>0.38983050847457601</v>
      </c>
      <c r="R1709">
        <v>0.186440677966101</v>
      </c>
      <c r="S1709">
        <f t="shared" si="26"/>
        <v>-0.16048952552655615</v>
      </c>
    </row>
    <row r="1710" spans="1:19" x14ac:dyDescent="0.2">
      <c r="A1710" t="s">
        <v>3388</v>
      </c>
      <c r="B1710" t="s">
        <v>3389</v>
      </c>
      <c r="C1710">
        <v>78</v>
      </c>
      <c r="D1710">
        <v>85</v>
      </c>
      <c r="E1710">
        <v>58</v>
      </c>
      <c r="F1710">
        <v>0</v>
      </c>
      <c r="G1710">
        <v>0.11758255531934</v>
      </c>
      <c r="H1710">
        <v>-0.62292461890594597</v>
      </c>
      <c r="I1710" t="e">
        <f>-inf</f>
        <v>#NAME?</v>
      </c>
      <c r="J1710">
        <v>94</v>
      </c>
      <c r="K1710">
        <v>108</v>
      </c>
      <c r="L1710">
        <v>64</v>
      </c>
      <c r="M1710">
        <v>22</v>
      </c>
      <c r="N1710">
        <v>0.13752400530897199</v>
      </c>
      <c r="O1710">
        <v>-0.75903665676020105</v>
      </c>
      <c r="P1710">
        <v>-1.6409308413693799</v>
      </c>
      <c r="Q1710">
        <v>0.44067796610169402</v>
      </c>
      <c r="R1710">
        <v>0.169491525423728</v>
      </c>
      <c r="S1710" t="e">
        <f t="shared" si="26"/>
        <v>#NAME?</v>
      </c>
    </row>
    <row r="1711" spans="1:19" x14ac:dyDescent="0.2">
      <c r="A1711" t="s">
        <v>3390</v>
      </c>
      <c r="B1711" t="s">
        <v>3391</v>
      </c>
      <c r="C1711">
        <v>223</v>
      </c>
      <c r="D1711">
        <v>256</v>
      </c>
      <c r="E1711">
        <v>156</v>
      </c>
      <c r="F1711">
        <v>23</v>
      </c>
      <c r="G1711">
        <v>0.14019333455921701</v>
      </c>
      <c r="H1711">
        <v>-0.64943827447210201</v>
      </c>
      <c r="I1711">
        <v>-1.87077419999256</v>
      </c>
      <c r="J1711">
        <v>380</v>
      </c>
      <c r="K1711">
        <v>497</v>
      </c>
      <c r="L1711">
        <v>212</v>
      </c>
      <c r="M1711">
        <v>58</v>
      </c>
      <c r="N1711">
        <v>0.19380089553824301</v>
      </c>
      <c r="O1711">
        <v>-0.84553651283244902</v>
      </c>
      <c r="P1711">
        <v>-1.8265812716457599</v>
      </c>
      <c r="Q1711">
        <v>0.40677966101694901</v>
      </c>
      <c r="R1711">
        <v>0.22033898305084701</v>
      </c>
      <c r="S1711">
        <f t="shared" si="26"/>
        <v>-2.8080884886554087E-2</v>
      </c>
    </row>
    <row r="1712" spans="1:19" x14ac:dyDescent="0.2">
      <c r="A1712" t="s">
        <v>3392</v>
      </c>
      <c r="B1712" t="s">
        <v>3393</v>
      </c>
      <c r="C1712">
        <v>63</v>
      </c>
      <c r="D1712">
        <v>111</v>
      </c>
      <c r="E1712">
        <v>40</v>
      </c>
      <c r="F1712">
        <v>13</v>
      </c>
      <c r="G1712">
        <v>0.32624066162860399</v>
      </c>
      <c r="H1712">
        <v>-0.69153856790402202</v>
      </c>
      <c r="I1712">
        <v>-1.56959437010874</v>
      </c>
      <c r="J1712">
        <v>256</v>
      </c>
      <c r="K1712">
        <v>270</v>
      </c>
      <c r="L1712">
        <v>138</v>
      </c>
      <c r="M1712">
        <v>15</v>
      </c>
      <c r="N1712">
        <v>0.100351902268859</v>
      </c>
      <c r="O1712">
        <v>-0.86044965605500301</v>
      </c>
      <c r="P1712">
        <v>-2.24237437484806</v>
      </c>
      <c r="Q1712">
        <v>0.44067796610169402</v>
      </c>
      <c r="R1712">
        <v>0.169491525423728</v>
      </c>
      <c r="S1712">
        <f t="shared" si="26"/>
        <v>-5.2443475980843472E-2</v>
      </c>
    </row>
    <row r="1713" spans="1:19" x14ac:dyDescent="0.2">
      <c r="A1713" t="s">
        <v>3394</v>
      </c>
      <c r="B1713" t="s">
        <v>3395</v>
      </c>
      <c r="C1713">
        <v>188</v>
      </c>
      <c r="D1713">
        <v>197</v>
      </c>
      <c r="E1713">
        <v>139</v>
      </c>
      <c r="F1713">
        <v>14</v>
      </c>
      <c r="G1713">
        <v>0.100566609193441</v>
      </c>
      <c r="H1713">
        <v>-0.62540105878798802</v>
      </c>
      <c r="I1713">
        <v>-2.0122269865474398</v>
      </c>
      <c r="J1713">
        <v>284</v>
      </c>
      <c r="K1713">
        <v>333</v>
      </c>
      <c r="L1713">
        <v>202</v>
      </c>
      <c r="M1713">
        <v>44</v>
      </c>
      <c r="N1713">
        <v>0.14635399688100401</v>
      </c>
      <c r="O1713">
        <v>-0.74005574774480398</v>
      </c>
      <c r="P1713">
        <v>-1.8200913321527401</v>
      </c>
      <c r="Q1713">
        <v>0.35593220338983</v>
      </c>
      <c r="R1713">
        <v>0.20338983050847401</v>
      </c>
      <c r="S1713">
        <f t="shared" si="26"/>
        <v>-6.7137569700524924E-2</v>
      </c>
    </row>
    <row r="1714" spans="1:19" x14ac:dyDescent="0.2">
      <c r="A1714" t="s">
        <v>3396</v>
      </c>
      <c r="B1714" t="s">
        <v>3397</v>
      </c>
      <c r="C1714">
        <v>105</v>
      </c>
      <c r="D1714">
        <v>101</v>
      </c>
      <c r="E1714">
        <v>30</v>
      </c>
      <c r="F1714">
        <v>8</v>
      </c>
      <c r="G1714">
        <v>6.3390307008232893E-2</v>
      </c>
      <c r="H1714">
        <v>-1.0383260541286701</v>
      </c>
      <c r="I1714">
        <v>-2.0022964850399898</v>
      </c>
      <c r="J1714">
        <v>193</v>
      </c>
      <c r="K1714">
        <v>214</v>
      </c>
      <c r="L1714">
        <v>91</v>
      </c>
      <c r="M1714">
        <v>6</v>
      </c>
      <c r="N1714">
        <v>0.122084567763138</v>
      </c>
      <c r="O1714">
        <v>-0.91860469383107002</v>
      </c>
      <c r="P1714">
        <v>-2.51763172721602</v>
      </c>
      <c r="Q1714">
        <v>0.57627118644067798</v>
      </c>
      <c r="R1714">
        <v>0.25423728813559299</v>
      </c>
      <c r="S1714">
        <f t="shared" si="26"/>
        <v>-0.25085443178577127</v>
      </c>
    </row>
    <row r="1715" spans="1:19" x14ac:dyDescent="0.2">
      <c r="A1715" t="s">
        <v>3398</v>
      </c>
      <c r="B1715" t="s">
        <v>3399</v>
      </c>
      <c r="C1715">
        <v>142</v>
      </c>
      <c r="D1715">
        <v>141</v>
      </c>
      <c r="E1715">
        <v>82</v>
      </c>
      <c r="F1715">
        <v>9</v>
      </c>
      <c r="G1715">
        <v>7.7189000567851801E-2</v>
      </c>
      <c r="H1715">
        <v>-0.73273250177774296</v>
      </c>
      <c r="I1715">
        <v>-2.0822430079057299</v>
      </c>
      <c r="J1715">
        <v>235</v>
      </c>
      <c r="K1715">
        <v>214</v>
      </c>
      <c r="L1715">
        <v>148</v>
      </c>
      <c r="M1715">
        <v>28</v>
      </c>
      <c r="N1715">
        <v>3.6574014499176202E-2</v>
      </c>
      <c r="O1715">
        <v>-0.79289492402116901</v>
      </c>
      <c r="P1715">
        <v>-1.93413549952141</v>
      </c>
      <c r="Q1715">
        <v>0.37288135593220301</v>
      </c>
      <c r="R1715">
        <v>0.169491525423728</v>
      </c>
      <c r="S1715">
        <f t="shared" si="26"/>
        <v>-0.11783397965385284</v>
      </c>
    </row>
    <row r="1716" spans="1:19" x14ac:dyDescent="0.2">
      <c r="A1716" t="s">
        <v>3400</v>
      </c>
      <c r="B1716" t="s">
        <v>3401</v>
      </c>
      <c r="C1716">
        <v>143</v>
      </c>
      <c r="D1716">
        <v>150</v>
      </c>
      <c r="E1716">
        <v>83</v>
      </c>
      <c r="F1716">
        <v>32</v>
      </c>
      <c r="G1716">
        <v>0.10101345388614701</v>
      </c>
      <c r="H1716">
        <v>-0.73051595486739096</v>
      </c>
      <c r="I1716">
        <v>-1.53438323210715</v>
      </c>
      <c r="J1716">
        <v>310</v>
      </c>
      <c r="K1716">
        <v>410</v>
      </c>
      <c r="L1716">
        <v>192</v>
      </c>
      <c r="M1716">
        <v>43</v>
      </c>
      <c r="N1716">
        <v>0.19865026630718399</v>
      </c>
      <c r="O1716">
        <v>-0.80014924227511297</v>
      </c>
      <c r="P1716">
        <v>-1.86811890684657</v>
      </c>
      <c r="Q1716">
        <v>0.49152542372881303</v>
      </c>
      <c r="R1716">
        <v>0.186440677966101</v>
      </c>
      <c r="S1716">
        <f t="shared" si="26"/>
        <v>5.781805250525851E-2</v>
      </c>
    </row>
    <row r="1717" spans="1:19" x14ac:dyDescent="0.2">
      <c r="A1717" t="s">
        <v>3402</v>
      </c>
      <c r="B1717" t="s">
        <v>3403</v>
      </c>
      <c r="C1717">
        <v>113</v>
      </c>
      <c r="D1717">
        <v>95</v>
      </c>
      <c r="E1717">
        <v>72</v>
      </c>
      <c r="F1717">
        <v>7</v>
      </c>
      <c r="G1717">
        <v>4.9033941009565402E-3</v>
      </c>
      <c r="H1717">
        <v>-0.69000395683055404</v>
      </c>
      <c r="I1717">
        <v>-2.0921775764311601</v>
      </c>
      <c r="J1717">
        <v>325</v>
      </c>
      <c r="K1717">
        <v>346</v>
      </c>
      <c r="L1717">
        <v>235</v>
      </c>
      <c r="M1717">
        <v>40</v>
      </c>
      <c r="N1717">
        <v>0.10442084123562401</v>
      </c>
      <c r="O1717">
        <v>-0.73290427585152795</v>
      </c>
      <c r="P1717">
        <v>-1.9200490382427999</v>
      </c>
      <c r="Q1717">
        <v>0.59322033898305004</v>
      </c>
      <c r="R1717">
        <v>0.338983050847457</v>
      </c>
      <c r="S1717">
        <f t="shared" si="26"/>
        <v>-0.11693104630324447</v>
      </c>
    </row>
    <row r="1718" spans="1:19" x14ac:dyDescent="0.2">
      <c r="A1718" t="s">
        <v>3404</v>
      </c>
      <c r="B1718" t="s">
        <v>3405</v>
      </c>
      <c r="C1718">
        <v>61</v>
      </c>
      <c r="D1718">
        <v>48</v>
      </c>
      <c r="E1718">
        <v>33</v>
      </c>
      <c r="F1718">
        <v>1</v>
      </c>
      <c r="G1718">
        <v>-2.3830365339651199E-2</v>
      </c>
      <c r="H1718">
        <v>-0.76107390491128302</v>
      </c>
      <c r="I1718">
        <v>-2.6695270079727602</v>
      </c>
      <c r="J1718">
        <v>141</v>
      </c>
      <c r="K1718">
        <v>145</v>
      </c>
      <c r="L1718">
        <v>40</v>
      </c>
      <c r="M1718">
        <v>4</v>
      </c>
      <c r="N1718">
        <v>8.9376993001316699E-2</v>
      </c>
      <c r="O1718">
        <v>-1.1392478984718</v>
      </c>
      <c r="P1718">
        <v>-2.5573847899193098</v>
      </c>
      <c r="Q1718">
        <v>0.72881355932203395</v>
      </c>
      <c r="R1718">
        <v>0.305084745762711</v>
      </c>
      <c r="S1718">
        <f t="shared" si="26"/>
        <v>-0.45390594259303796</v>
      </c>
    </row>
    <row r="1719" spans="1:19" x14ac:dyDescent="0.2">
      <c r="A1719" t="s">
        <v>3406</v>
      </c>
      <c r="B1719" t="s">
        <v>3407</v>
      </c>
      <c r="C1719">
        <v>46</v>
      </c>
      <c r="D1719">
        <v>35</v>
      </c>
      <c r="E1719">
        <v>64</v>
      </c>
      <c r="F1719">
        <v>3</v>
      </c>
      <c r="G1719">
        <v>-3.8431555035769997E-2</v>
      </c>
      <c r="H1719">
        <v>-0.35083586747609002</v>
      </c>
      <c r="I1719">
        <v>-2.0698337499239101</v>
      </c>
      <c r="J1719">
        <v>93</v>
      </c>
      <c r="K1719">
        <v>73</v>
      </c>
      <c r="L1719">
        <v>34</v>
      </c>
      <c r="M1719">
        <v>8</v>
      </c>
      <c r="N1719">
        <v>-2.79319850117574E-2</v>
      </c>
      <c r="O1719">
        <v>-1.02909280865607</v>
      </c>
      <c r="P1719">
        <v>-2.0756186301538802</v>
      </c>
      <c r="Q1719">
        <v>0.69491525423728795</v>
      </c>
      <c r="R1719">
        <v>0.27118644067796599</v>
      </c>
      <c r="S1719">
        <f t="shared" si="26"/>
        <v>-0.15209978029645793</v>
      </c>
    </row>
    <row r="1720" spans="1:19" x14ac:dyDescent="0.2">
      <c r="A1720" t="s">
        <v>3408</v>
      </c>
      <c r="B1720" t="s">
        <v>3409</v>
      </c>
      <c r="C1720">
        <v>141</v>
      </c>
      <c r="D1720">
        <v>205</v>
      </c>
      <c r="E1720">
        <v>132</v>
      </c>
      <c r="F1720">
        <v>15</v>
      </c>
      <c r="G1720">
        <v>0.24279298069590199</v>
      </c>
      <c r="H1720">
        <v>-0.52290319122793305</v>
      </c>
      <c r="I1720">
        <v>-1.8573250265616901</v>
      </c>
      <c r="J1720">
        <v>404</v>
      </c>
      <c r="K1720">
        <v>352</v>
      </c>
      <c r="L1720">
        <v>158</v>
      </c>
      <c r="M1720">
        <v>33</v>
      </c>
      <c r="N1720">
        <v>1.7389401789247801E-2</v>
      </c>
      <c r="O1720">
        <v>-0.99981305530057196</v>
      </c>
      <c r="P1720">
        <v>-2.0980930938246098</v>
      </c>
      <c r="Q1720">
        <v>0.677966101694915</v>
      </c>
      <c r="R1720">
        <v>0.305084745762711</v>
      </c>
      <c r="S1720">
        <f t="shared" si="26"/>
        <v>-9.6827340762835196E-2</v>
      </c>
    </row>
    <row r="1721" spans="1:19" x14ac:dyDescent="0.2">
      <c r="A1721" t="s">
        <v>3410</v>
      </c>
      <c r="B1721" t="s">
        <v>3411</v>
      </c>
      <c r="C1721">
        <v>159</v>
      </c>
      <c r="D1721">
        <v>170</v>
      </c>
      <c r="E1721">
        <v>141</v>
      </c>
      <c r="F1721">
        <v>12</v>
      </c>
      <c r="G1721">
        <v>0.10931002935335001</v>
      </c>
      <c r="H1721">
        <v>-0.54643602144347503</v>
      </c>
      <c r="I1721">
        <v>-2.0064130512348202</v>
      </c>
      <c r="J1721">
        <v>270</v>
      </c>
      <c r="K1721">
        <v>293</v>
      </c>
      <c r="L1721">
        <v>139</v>
      </c>
      <c r="M1721">
        <v>48</v>
      </c>
      <c r="N1721">
        <v>0.112731959616843</v>
      </c>
      <c r="O1721">
        <v>-0.88043774104928196</v>
      </c>
      <c r="P1721">
        <v>-1.76034819537529</v>
      </c>
      <c r="Q1721">
        <v>0.59322033898305004</v>
      </c>
      <c r="R1721">
        <v>0.27118644067796599</v>
      </c>
      <c r="S1721">
        <f t="shared" si="26"/>
        <v>-4.9480614629598831E-2</v>
      </c>
    </row>
    <row r="1722" spans="1:19" x14ac:dyDescent="0.2">
      <c r="A1722" t="s">
        <v>3412</v>
      </c>
      <c r="B1722" t="s">
        <v>3413</v>
      </c>
      <c r="C1722">
        <v>51</v>
      </c>
      <c r="D1722">
        <v>35</v>
      </c>
      <c r="E1722">
        <v>34</v>
      </c>
      <c r="F1722">
        <v>7</v>
      </c>
      <c r="G1722">
        <v>-8.32438994521323E-2</v>
      </c>
      <c r="H1722">
        <v>-0.67034926883408397</v>
      </c>
      <c r="I1722">
        <v>-1.74666930904567</v>
      </c>
      <c r="J1722">
        <v>93</v>
      </c>
      <c r="K1722">
        <v>136</v>
      </c>
      <c r="L1722">
        <v>73</v>
      </c>
      <c r="M1722">
        <v>20</v>
      </c>
      <c r="N1722">
        <v>0.242284063238004</v>
      </c>
      <c r="O1722">
        <v>-0.69724886557786903</v>
      </c>
      <c r="P1722">
        <v>-1.67767862148184</v>
      </c>
      <c r="Q1722">
        <v>0.71186440677966101</v>
      </c>
      <c r="R1722">
        <v>0.338983050847457</v>
      </c>
      <c r="S1722">
        <f t="shared" si="26"/>
        <v>4.7537932321105161E-2</v>
      </c>
    </row>
    <row r="1723" spans="1:19" x14ac:dyDescent="0.2">
      <c r="A1723" t="s">
        <v>3414</v>
      </c>
      <c r="B1723" t="s">
        <v>3415</v>
      </c>
      <c r="C1723">
        <v>138</v>
      </c>
      <c r="D1723">
        <v>154</v>
      </c>
      <c r="E1723">
        <v>81</v>
      </c>
      <c r="F1723">
        <v>24</v>
      </c>
      <c r="G1723">
        <v>0.12789986673075501</v>
      </c>
      <c r="H1723">
        <v>-0.72565207730099002</v>
      </c>
      <c r="I1723">
        <v>-1.6438650176516201</v>
      </c>
      <c r="J1723">
        <v>260</v>
      </c>
      <c r="K1723">
        <v>298</v>
      </c>
      <c r="L1723">
        <v>157</v>
      </c>
      <c r="M1723">
        <v>35</v>
      </c>
      <c r="N1723">
        <v>0.13647101952715801</v>
      </c>
      <c r="O1723">
        <v>-0.81116247270597397</v>
      </c>
      <c r="P1723">
        <v>-1.8811309722124301</v>
      </c>
      <c r="Q1723">
        <v>0.69491525423728795</v>
      </c>
      <c r="R1723">
        <v>0.305084745762711</v>
      </c>
      <c r="S1723">
        <f t="shared" si="26"/>
        <v>2.2764806591548586E-2</v>
      </c>
    </row>
    <row r="1724" spans="1:19" x14ac:dyDescent="0.2">
      <c r="A1724" t="s">
        <v>3416</v>
      </c>
      <c r="B1724" t="s">
        <v>3417</v>
      </c>
      <c r="C1724">
        <v>268</v>
      </c>
      <c r="D1724">
        <v>243</v>
      </c>
      <c r="E1724">
        <v>215</v>
      </c>
      <c r="F1724">
        <v>34</v>
      </c>
      <c r="G1724">
        <v>3.77297118650518E-2</v>
      </c>
      <c r="H1724">
        <v>-0.58995434389158696</v>
      </c>
      <c r="I1724">
        <v>-1.78085304994853</v>
      </c>
      <c r="J1724">
        <v>466</v>
      </c>
      <c r="K1724">
        <v>600</v>
      </c>
      <c r="L1724">
        <v>339</v>
      </c>
      <c r="M1724">
        <v>70</v>
      </c>
      <c r="N1724">
        <v>0.18699343711536501</v>
      </c>
      <c r="O1724">
        <v>-0.73027499563130804</v>
      </c>
      <c r="P1724">
        <v>-1.8335135452676301</v>
      </c>
      <c r="Q1724">
        <v>0.644067796610169</v>
      </c>
      <c r="R1724">
        <v>0.338983050847457</v>
      </c>
      <c r="S1724">
        <f t="shared" si="26"/>
        <v>-4.0033865025824161E-3</v>
      </c>
    </row>
    <row r="1725" spans="1:19" x14ac:dyDescent="0.2">
      <c r="A1725" t="s">
        <v>3418</v>
      </c>
      <c r="B1725" t="s">
        <v>3419</v>
      </c>
      <c r="C1725">
        <v>27</v>
      </c>
      <c r="D1725">
        <v>16</v>
      </c>
      <c r="E1725">
        <v>4</v>
      </c>
      <c r="F1725">
        <v>0</v>
      </c>
      <c r="G1725">
        <v>-0.14698554920753401</v>
      </c>
      <c r="H1725">
        <v>-1.3235617826094199</v>
      </c>
      <c r="I1725" t="e">
        <f>-inf</f>
        <v>#NAME?</v>
      </c>
      <c r="J1725">
        <v>66</v>
      </c>
      <c r="K1725">
        <v>91</v>
      </c>
      <c r="L1725">
        <v>23</v>
      </c>
      <c r="M1725">
        <v>3</v>
      </c>
      <c r="N1725">
        <v>0.21672556020094599</v>
      </c>
      <c r="O1725">
        <v>-1.0499048766686601</v>
      </c>
      <c r="P1725">
        <v>-2.35264834941409</v>
      </c>
      <c r="Q1725">
        <v>0.74576271186440601</v>
      </c>
      <c r="R1725">
        <v>0.25423728813559299</v>
      </c>
      <c r="S1725" t="e">
        <f t="shared" si="26"/>
        <v>#NAME?</v>
      </c>
    </row>
    <row r="1726" spans="1:19" x14ac:dyDescent="0.2">
      <c r="A1726" t="s">
        <v>3420</v>
      </c>
      <c r="B1726" t="s">
        <v>3421</v>
      </c>
      <c r="C1726">
        <v>216</v>
      </c>
      <c r="D1726">
        <v>220</v>
      </c>
      <c r="E1726">
        <v>153</v>
      </c>
      <c r="F1726">
        <v>19</v>
      </c>
      <c r="G1726">
        <v>8.8227161966803705E-2</v>
      </c>
      <c r="H1726">
        <v>-0.64402033011173498</v>
      </c>
      <c r="I1726">
        <v>-1.9398973231601</v>
      </c>
      <c r="J1726">
        <v>411</v>
      </c>
      <c r="K1726">
        <v>506</v>
      </c>
      <c r="L1726">
        <v>357</v>
      </c>
      <c r="M1726">
        <v>42</v>
      </c>
      <c r="N1726">
        <v>0.16753679838545099</v>
      </c>
      <c r="O1726">
        <v>-0.65326238290826599</v>
      </c>
      <c r="P1726">
        <v>-2.0008182000700598</v>
      </c>
      <c r="Q1726">
        <v>0.57627118644067798</v>
      </c>
      <c r="R1726">
        <v>0.25423728813559299</v>
      </c>
      <c r="S1726">
        <f t="shared" si="26"/>
        <v>-9.4620377511130643E-2</v>
      </c>
    </row>
    <row r="1727" spans="1:19" x14ac:dyDescent="0.2">
      <c r="A1727" t="s">
        <v>3422</v>
      </c>
      <c r="B1727" t="s">
        <v>3423</v>
      </c>
      <c r="C1727">
        <v>318</v>
      </c>
      <c r="D1727">
        <v>395</v>
      </c>
      <c r="E1727">
        <v>211</v>
      </c>
      <c r="F1727">
        <v>19</v>
      </c>
      <c r="G1727">
        <v>0.17442820793755601</v>
      </c>
      <c r="H1727">
        <v>-0.67240267446514301</v>
      </c>
      <c r="I1727">
        <v>-2.1078706919935999</v>
      </c>
      <c r="J1727">
        <v>449</v>
      </c>
      <c r="K1727">
        <v>778</v>
      </c>
      <c r="L1727">
        <v>381</v>
      </c>
      <c r="M1727">
        <v>78</v>
      </c>
      <c r="N1727">
        <v>0.31596135940808701</v>
      </c>
      <c r="O1727">
        <v>-0.66341014247209396</v>
      </c>
      <c r="P1727">
        <v>-1.77037740690473</v>
      </c>
      <c r="Q1727">
        <v>0.49152542372881303</v>
      </c>
      <c r="R1727">
        <v>0.152542372881355</v>
      </c>
      <c r="S1727">
        <f t="shared" si="26"/>
        <v>-8.1421965628359932E-2</v>
      </c>
    </row>
    <row r="1728" spans="1:19" x14ac:dyDescent="0.2">
      <c r="A1728" t="s">
        <v>3424</v>
      </c>
      <c r="B1728" t="s">
        <v>3425</v>
      </c>
      <c r="C1728">
        <v>196</v>
      </c>
      <c r="D1728">
        <v>277</v>
      </c>
      <c r="E1728">
        <v>225</v>
      </c>
      <c r="F1728">
        <v>29</v>
      </c>
      <c r="G1728">
        <v>0.23048193000350001</v>
      </c>
      <c r="H1728">
        <v>-0.434331563023517</v>
      </c>
      <c r="I1728">
        <v>-1.71405524641951</v>
      </c>
      <c r="J1728">
        <v>470</v>
      </c>
      <c r="K1728">
        <v>589</v>
      </c>
      <c r="L1728">
        <v>339</v>
      </c>
      <c r="M1728">
        <v>59</v>
      </c>
      <c r="N1728">
        <v>0.17524554027310499</v>
      </c>
      <c r="O1728">
        <v>-0.73398693687702499</v>
      </c>
      <c r="P1728">
        <v>-1.91147151488546</v>
      </c>
      <c r="Q1728">
        <v>0.69491525423728795</v>
      </c>
      <c r="R1728">
        <v>0.20338983050847401</v>
      </c>
      <c r="S1728">
        <f t="shared" si="26"/>
        <v>-5.5924904629515012E-3</v>
      </c>
    </row>
    <row r="1729" spans="1:19" x14ac:dyDescent="0.2">
      <c r="A1729" t="s">
        <v>3426</v>
      </c>
      <c r="B1729" t="s">
        <v>3427</v>
      </c>
      <c r="C1729">
        <v>142</v>
      </c>
      <c r="D1729">
        <v>135</v>
      </c>
      <c r="E1729">
        <v>135</v>
      </c>
      <c r="F1729">
        <v>7</v>
      </c>
      <c r="G1729">
        <v>5.8303656407477998E-2</v>
      </c>
      <c r="H1729">
        <v>-0.516212585666454</v>
      </c>
      <c r="I1729">
        <v>-2.1913874773307902</v>
      </c>
      <c r="J1729">
        <v>231</v>
      </c>
      <c r="K1729">
        <v>304</v>
      </c>
      <c r="L1729">
        <v>173</v>
      </c>
      <c r="M1729">
        <v>25</v>
      </c>
      <c r="N1729">
        <v>0.196489707138331</v>
      </c>
      <c r="O1729">
        <v>-0.71765465390773897</v>
      </c>
      <c r="P1729">
        <v>-1.9758976398119901</v>
      </c>
      <c r="Q1729">
        <v>0.61016949152542299</v>
      </c>
      <c r="R1729">
        <v>0.152542372881355</v>
      </c>
      <c r="S1729">
        <f t="shared" si="26"/>
        <v>-0.16048012430065089</v>
      </c>
    </row>
    <row r="1730" spans="1:19" x14ac:dyDescent="0.2">
      <c r="A1730" t="s">
        <v>3428</v>
      </c>
      <c r="B1730" t="s">
        <v>3429</v>
      </c>
      <c r="C1730">
        <v>123</v>
      </c>
      <c r="D1730">
        <v>114</v>
      </c>
      <c r="E1730">
        <v>119</v>
      </c>
      <c r="F1730">
        <v>8</v>
      </c>
      <c r="G1730">
        <v>4.7257972192603102E-2</v>
      </c>
      <c r="H1730">
        <v>-0.50861615982526998</v>
      </c>
      <c r="I1730">
        <v>-2.07101229740945</v>
      </c>
      <c r="J1730">
        <v>161</v>
      </c>
      <c r="K1730">
        <v>222</v>
      </c>
      <c r="L1730">
        <v>150</v>
      </c>
      <c r="M1730">
        <v>26</v>
      </c>
      <c r="N1730">
        <v>0.21675520184051</v>
      </c>
      <c r="O1730">
        <v>-0.62282339412055798</v>
      </c>
      <c r="P1730">
        <v>-1.80207819665292</v>
      </c>
      <c r="Q1730">
        <v>0.61016949152542299</v>
      </c>
      <c r="R1730">
        <v>0.152542372881355</v>
      </c>
      <c r="S1730">
        <f t="shared" si="26"/>
        <v>-7.9272059044695434E-2</v>
      </c>
    </row>
    <row r="1731" spans="1:19" x14ac:dyDescent="0.2">
      <c r="A1731" t="s">
        <v>3430</v>
      </c>
      <c r="B1731" t="s">
        <v>3431</v>
      </c>
      <c r="C1731">
        <v>319</v>
      </c>
      <c r="D1731">
        <v>398</v>
      </c>
      <c r="E1731">
        <v>144</v>
      </c>
      <c r="F1731">
        <v>35</v>
      </c>
      <c r="G1731">
        <v>0.17635062131203499</v>
      </c>
      <c r="H1731">
        <v>-0.83968620074033495</v>
      </c>
      <c r="I1731">
        <v>-1.8439198116689</v>
      </c>
      <c r="J1731">
        <v>505</v>
      </c>
      <c r="K1731">
        <v>798</v>
      </c>
      <c r="L1731">
        <v>338</v>
      </c>
      <c r="M1731">
        <v>77</v>
      </c>
      <c r="N1731">
        <v>0.27593961665378902</v>
      </c>
      <c r="O1731">
        <v>-0.76646345498539703</v>
      </c>
      <c r="P1731">
        <v>-1.82702632153807</v>
      </c>
      <c r="Q1731">
        <v>0.57627118644067798</v>
      </c>
      <c r="R1731">
        <v>0.101694915254237</v>
      </c>
      <c r="S1731">
        <f t="shared" ref="S1731:S1794" si="27">((I1731+1.7338029)/1.7338029+(P1731+1.8692731)/1.8692731)/2</f>
        <v>-2.0455568264848761E-2</v>
      </c>
    </row>
    <row r="1732" spans="1:19" x14ac:dyDescent="0.2">
      <c r="A1732" t="s">
        <v>3432</v>
      </c>
      <c r="B1732" t="s">
        <v>3433</v>
      </c>
      <c r="C1732">
        <v>219</v>
      </c>
      <c r="D1732">
        <v>311</v>
      </c>
      <c r="E1732">
        <v>206</v>
      </c>
      <c r="F1732">
        <v>32</v>
      </c>
      <c r="G1732">
        <v>0.23257450648224701</v>
      </c>
      <c r="H1732">
        <v>-0.52083490424936796</v>
      </c>
      <c r="I1732">
        <v>-1.71949130948221</v>
      </c>
      <c r="J1732">
        <v>366</v>
      </c>
      <c r="K1732">
        <v>661</v>
      </c>
      <c r="L1732">
        <v>357</v>
      </c>
      <c r="M1732">
        <v>46</v>
      </c>
      <c r="N1732">
        <v>0.33394847751295098</v>
      </c>
      <c r="O1732">
        <v>-0.60290164642660704</v>
      </c>
      <c r="P1732">
        <v>-1.91094892230472</v>
      </c>
      <c r="Q1732">
        <v>0.644067796610169</v>
      </c>
      <c r="R1732">
        <v>0.169491525423728</v>
      </c>
      <c r="S1732">
        <f t="shared" si="27"/>
        <v>-7.0203759159459906E-3</v>
      </c>
    </row>
    <row r="1733" spans="1:19" x14ac:dyDescent="0.2">
      <c r="A1733" t="s">
        <v>3434</v>
      </c>
      <c r="B1733" t="s">
        <v>3435</v>
      </c>
      <c r="C1733">
        <v>42</v>
      </c>
      <c r="D1733">
        <v>28</v>
      </c>
      <c r="E1733">
        <v>31</v>
      </c>
      <c r="F1733">
        <v>5</v>
      </c>
      <c r="G1733">
        <v>-9.5833026760152706E-2</v>
      </c>
      <c r="H1733">
        <v>-0.62614560634203098</v>
      </c>
      <c r="I1733">
        <v>-1.80847645902388</v>
      </c>
      <c r="J1733">
        <v>124</v>
      </c>
      <c r="K1733">
        <v>238</v>
      </c>
      <c r="L1733">
        <v>70</v>
      </c>
      <c r="M1733">
        <v>17</v>
      </c>
      <c r="N1733">
        <v>0.36038337531599801</v>
      </c>
      <c r="O1733">
        <v>-0.84041242229236801</v>
      </c>
      <c r="P1733">
        <v>-1.8731984323758499</v>
      </c>
      <c r="Q1733">
        <v>0.66101694915254205</v>
      </c>
      <c r="R1733">
        <v>0.25423728813559299</v>
      </c>
      <c r="S1733">
        <f t="shared" si="27"/>
        <v>-2.258457815707374E-2</v>
      </c>
    </row>
    <row r="1734" spans="1:19" x14ac:dyDescent="0.2">
      <c r="A1734" t="s">
        <v>3436</v>
      </c>
      <c r="B1734" t="s">
        <v>3437</v>
      </c>
      <c r="C1734">
        <v>212</v>
      </c>
      <c r="D1734">
        <v>299</v>
      </c>
      <c r="E1734">
        <v>123</v>
      </c>
      <c r="F1734">
        <v>20</v>
      </c>
      <c r="G1734">
        <v>0.22959355969120601</v>
      </c>
      <c r="H1734">
        <v>-0.730688759267757</v>
      </c>
      <c r="I1734">
        <v>-1.9095030382267599</v>
      </c>
      <c r="J1734">
        <v>275</v>
      </c>
      <c r="K1734">
        <v>456</v>
      </c>
      <c r="L1734">
        <v>236</v>
      </c>
      <c r="M1734">
        <v>41</v>
      </c>
      <c r="N1734">
        <v>0.29686025225589402</v>
      </c>
      <c r="O1734">
        <v>-0.65850946800454602</v>
      </c>
      <c r="P1734">
        <v>-1.8367745057024201</v>
      </c>
      <c r="Q1734">
        <v>0.52542372881355903</v>
      </c>
      <c r="R1734">
        <v>0.186440677966101</v>
      </c>
      <c r="S1734">
        <f t="shared" si="27"/>
        <v>-4.1976162984236731E-2</v>
      </c>
    </row>
    <row r="1735" spans="1:19" x14ac:dyDescent="0.2">
      <c r="A1735" t="s">
        <v>3438</v>
      </c>
      <c r="B1735" t="s">
        <v>3439</v>
      </c>
      <c r="C1735">
        <v>141</v>
      </c>
      <c r="D1735">
        <v>119</v>
      </c>
      <c r="E1735">
        <v>102</v>
      </c>
      <c r="F1735">
        <v>15</v>
      </c>
      <c r="G1735">
        <v>6.58608103267926E-3</v>
      </c>
      <c r="H1735">
        <v>-0.634876950671865</v>
      </c>
      <c r="I1735">
        <v>-1.8573250265616901</v>
      </c>
      <c r="J1735">
        <v>145</v>
      </c>
      <c r="K1735">
        <v>300</v>
      </c>
      <c r="L1735">
        <v>122</v>
      </c>
      <c r="M1735">
        <v>40</v>
      </c>
      <c r="N1735">
        <v>0.39298135590640898</v>
      </c>
      <c r="O1735">
        <v>-0.667096948704617</v>
      </c>
      <c r="P1735">
        <v>-1.5695336794989001</v>
      </c>
      <c r="Q1735">
        <v>0.74576271186440601</v>
      </c>
      <c r="R1735">
        <v>0.20338983050847401</v>
      </c>
      <c r="S1735">
        <f t="shared" si="27"/>
        <v>4.4553662988224427E-2</v>
      </c>
    </row>
    <row r="1736" spans="1:19" x14ac:dyDescent="0.2">
      <c r="A1736" t="s">
        <v>3440</v>
      </c>
      <c r="B1736" t="s">
        <v>3441</v>
      </c>
      <c r="C1736">
        <v>60</v>
      </c>
      <c r="D1736">
        <v>124</v>
      </c>
      <c r="E1736">
        <v>43</v>
      </c>
      <c r="F1736">
        <v>2</v>
      </c>
      <c r="G1736">
        <v>0.39552866707411899</v>
      </c>
      <c r="H1736">
        <v>-0.63894080458246005</v>
      </c>
      <c r="I1736">
        <v>-2.3613184276816601</v>
      </c>
      <c r="J1736">
        <v>195</v>
      </c>
      <c r="K1736">
        <v>220</v>
      </c>
      <c r="L1736">
        <v>121</v>
      </c>
      <c r="M1736">
        <v>19</v>
      </c>
      <c r="N1736">
        <v>0.12961617288141</v>
      </c>
      <c r="O1736">
        <v>-0.79933801819045802</v>
      </c>
      <c r="P1736">
        <v>-2.0215066790015799</v>
      </c>
      <c r="Q1736">
        <v>0.52542372881355903</v>
      </c>
      <c r="R1736">
        <v>0.13559322033898299</v>
      </c>
      <c r="S1736">
        <f t="shared" si="27"/>
        <v>-0.22168506443513419</v>
      </c>
    </row>
    <row r="1737" spans="1:19" x14ac:dyDescent="0.2">
      <c r="A1737" t="s">
        <v>3442</v>
      </c>
      <c r="B1737" t="s">
        <v>3443</v>
      </c>
      <c r="C1737">
        <v>57</v>
      </c>
      <c r="D1737">
        <v>60</v>
      </c>
      <c r="E1737">
        <v>56</v>
      </c>
      <c r="F1737">
        <v>7</v>
      </c>
      <c r="G1737">
        <v>0.10253462700667999</v>
      </c>
      <c r="H1737">
        <v>-0.50194483844469395</v>
      </c>
      <c r="I1737">
        <v>-1.7949739886202301</v>
      </c>
      <c r="J1737">
        <v>101</v>
      </c>
      <c r="K1737">
        <v>215</v>
      </c>
      <c r="L1737">
        <v>105</v>
      </c>
      <c r="M1737">
        <v>22</v>
      </c>
      <c r="N1737">
        <v>0.40534518955468402</v>
      </c>
      <c r="O1737">
        <v>-0.57522085185709404</v>
      </c>
      <c r="P1737">
        <v>-1.67212436155232</v>
      </c>
      <c r="Q1737">
        <v>0.45762711864406702</v>
      </c>
      <c r="R1737">
        <v>0.20338983050847401</v>
      </c>
      <c r="S1737">
        <f t="shared" si="27"/>
        <v>3.5093337643281916E-2</v>
      </c>
    </row>
    <row r="1738" spans="1:19" x14ac:dyDescent="0.2">
      <c r="A1738" t="s">
        <v>3444</v>
      </c>
      <c r="B1738" t="s">
        <v>3445</v>
      </c>
      <c r="C1738">
        <v>61</v>
      </c>
      <c r="D1738">
        <v>33</v>
      </c>
      <c r="E1738">
        <v>36</v>
      </c>
      <c r="F1738">
        <v>5</v>
      </c>
      <c r="G1738">
        <v>-0.18655766283735101</v>
      </c>
      <c r="H1738">
        <v>-0.72328534402188305</v>
      </c>
      <c r="I1738">
        <v>-1.9705570036367399</v>
      </c>
      <c r="J1738">
        <v>89</v>
      </c>
      <c r="K1738">
        <v>93</v>
      </c>
      <c r="L1738">
        <v>81</v>
      </c>
      <c r="M1738">
        <v>18</v>
      </c>
      <c r="N1738">
        <v>9.6321045330743996E-2</v>
      </c>
      <c r="O1738">
        <v>-0.63299376491065296</v>
      </c>
      <c r="P1738">
        <v>-1.7043431701334899</v>
      </c>
      <c r="Q1738">
        <v>0.42372881355932202</v>
      </c>
      <c r="R1738">
        <v>0.20338983050847401</v>
      </c>
      <c r="S1738">
        <f t="shared" si="27"/>
        <v>-2.4159896379836211E-2</v>
      </c>
    </row>
    <row r="1739" spans="1:19" x14ac:dyDescent="0.2">
      <c r="A1739" t="s">
        <v>3446</v>
      </c>
      <c r="B1739" t="s">
        <v>3447</v>
      </c>
      <c r="C1739">
        <v>98</v>
      </c>
      <c r="D1739">
        <v>158</v>
      </c>
      <c r="E1739">
        <v>139</v>
      </c>
      <c r="F1739">
        <v>57</v>
      </c>
      <c r="G1739">
        <v>0.28768924355745601</v>
      </c>
      <c r="H1739">
        <v>-0.34246928521680298</v>
      </c>
      <c r="I1739">
        <v>-1.119548392982</v>
      </c>
      <c r="J1739">
        <v>288</v>
      </c>
      <c r="K1739">
        <v>281</v>
      </c>
      <c r="L1739">
        <v>126</v>
      </c>
      <c r="M1739">
        <v>24</v>
      </c>
      <c r="N1739">
        <v>6.6541935567570806E-2</v>
      </c>
      <c r="O1739">
        <v>-0.95111071978605799</v>
      </c>
      <c r="P1739">
        <v>-2.0894069146395098</v>
      </c>
      <c r="Q1739">
        <v>0.35593220338983</v>
      </c>
      <c r="R1739">
        <v>0.20338983050847401</v>
      </c>
      <c r="S1739">
        <f t="shared" si="27"/>
        <v>0.11825861476075109</v>
      </c>
    </row>
    <row r="1740" spans="1:19" x14ac:dyDescent="0.2">
      <c r="A1740" t="s">
        <v>3448</v>
      </c>
      <c r="B1740" t="s">
        <v>3449</v>
      </c>
      <c r="C1740">
        <v>52</v>
      </c>
      <c r="D1740">
        <v>75</v>
      </c>
      <c r="E1740">
        <v>4</v>
      </c>
      <c r="F1740">
        <v>2</v>
      </c>
      <c r="G1740">
        <v>0.23931615205242901</v>
      </c>
      <c r="H1740">
        <v>-1.60820136208524</v>
      </c>
      <c r="I1740">
        <v>-2.2991705209328099</v>
      </c>
      <c r="J1740">
        <v>112</v>
      </c>
      <c r="K1740">
        <v>116</v>
      </c>
      <c r="L1740">
        <v>31</v>
      </c>
      <c r="M1740">
        <v>12</v>
      </c>
      <c r="N1740">
        <v>9.2468069978458606E-2</v>
      </c>
      <c r="O1740">
        <v>-1.1499451059802901</v>
      </c>
      <c r="P1740">
        <v>-1.9802624452144399</v>
      </c>
      <c r="Q1740">
        <v>0.37288135593220301</v>
      </c>
      <c r="R1740">
        <v>0.169491525423728</v>
      </c>
      <c r="S1740">
        <f t="shared" si="27"/>
        <v>-0.19273048051679792</v>
      </c>
    </row>
    <row r="1741" spans="1:19" x14ac:dyDescent="0.2">
      <c r="A1741" t="s">
        <v>3450</v>
      </c>
      <c r="B1741" t="s">
        <v>3451</v>
      </c>
      <c r="C1741">
        <v>50</v>
      </c>
      <c r="D1741">
        <v>67</v>
      </c>
      <c r="E1741">
        <v>29</v>
      </c>
      <c r="F1741">
        <v>3</v>
      </c>
      <c r="G1741">
        <v>0.20736303066033601</v>
      </c>
      <c r="H1741">
        <v>-0.73083001621546595</v>
      </c>
      <c r="I1741">
        <v>-2.1060459225783501</v>
      </c>
      <c r="J1741">
        <v>139</v>
      </c>
      <c r="K1741">
        <v>143</v>
      </c>
      <c r="L1741">
        <v>66</v>
      </c>
      <c r="M1741">
        <v>9</v>
      </c>
      <c r="N1741">
        <v>8.9549340632688504E-2</v>
      </c>
      <c r="O1741">
        <v>-0.91555964185661598</v>
      </c>
      <c r="P1741">
        <v>-2.1989979594066602</v>
      </c>
      <c r="Q1741">
        <v>0.37288135593220301</v>
      </c>
      <c r="R1741">
        <v>0.186440677966101</v>
      </c>
      <c r="S1741">
        <f t="shared" si="27"/>
        <v>-0.19554472416045954</v>
      </c>
    </row>
    <row r="1742" spans="1:19" x14ac:dyDescent="0.2">
      <c r="A1742" t="s">
        <v>3452</v>
      </c>
      <c r="B1742" t="s">
        <v>3453</v>
      </c>
      <c r="C1742">
        <v>177</v>
      </c>
      <c r="D1742">
        <v>167</v>
      </c>
      <c r="E1742">
        <v>100</v>
      </c>
      <c r="F1742">
        <v>38</v>
      </c>
      <c r="G1742">
        <v>5.5001437081305102E-2</v>
      </c>
      <c r="H1742">
        <v>-0.74223127614021001</v>
      </c>
      <c r="I1742">
        <v>-1.55238684270699</v>
      </c>
      <c r="J1742">
        <v>331</v>
      </c>
      <c r="K1742">
        <v>483</v>
      </c>
      <c r="L1742">
        <v>193</v>
      </c>
      <c r="M1742">
        <v>66</v>
      </c>
      <c r="N1742">
        <v>0.24134724039751501</v>
      </c>
      <c r="O1742">
        <v>-0.826359461912335</v>
      </c>
      <c r="P1742">
        <v>-1.7105097268257401</v>
      </c>
      <c r="Q1742">
        <v>0.338983050847457</v>
      </c>
      <c r="R1742">
        <v>0.186440677966101</v>
      </c>
      <c r="S1742">
        <f t="shared" si="27"/>
        <v>9.4783989261806673E-2</v>
      </c>
    </row>
    <row r="1743" spans="1:19" x14ac:dyDescent="0.2">
      <c r="A1743" t="s">
        <v>3454</v>
      </c>
      <c r="B1743" t="s">
        <v>3455</v>
      </c>
      <c r="C1743">
        <v>101</v>
      </c>
      <c r="D1743">
        <v>110</v>
      </c>
      <c r="E1743">
        <v>67</v>
      </c>
      <c r="F1743">
        <v>7</v>
      </c>
      <c r="G1743">
        <v>0.11732954367111</v>
      </c>
      <c r="H1743">
        <v>-0.67250458086021903</v>
      </c>
      <c r="I1743">
        <v>-2.0434205067303801</v>
      </c>
      <c r="J1743">
        <v>138</v>
      </c>
      <c r="K1743">
        <v>179</v>
      </c>
      <c r="L1743">
        <v>78</v>
      </c>
      <c r="M1743">
        <v>11</v>
      </c>
      <c r="N1743">
        <v>0.19020204800037799</v>
      </c>
      <c r="O1743">
        <v>-0.83987326085514602</v>
      </c>
      <c r="P1743">
        <v>-2.1087120698348998</v>
      </c>
      <c r="Q1743">
        <v>0.35593220338983</v>
      </c>
      <c r="R1743">
        <v>0.22033898305084701</v>
      </c>
      <c r="S1743">
        <f t="shared" si="27"/>
        <v>-0.1533345932269865</v>
      </c>
    </row>
    <row r="1744" spans="1:19" x14ac:dyDescent="0.2">
      <c r="A1744" t="s">
        <v>3456</v>
      </c>
      <c r="B1744" t="s">
        <v>3457</v>
      </c>
      <c r="C1744">
        <v>159</v>
      </c>
      <c r="D1744">
        <v>160</v>
      </c>
      <c r="E1744">
        <v>64</v>
      </c>
      <c r="F1744">
        <v>25</v>
      </c>
      <c r="G1744">
        <v>8.2981090631001703E-2</v>
      </c>
      <c r="H1744">
        <v>-0.88947516011496797</v>
      </c>
      <c r="I1744">
        <v>-1.68765428861041</v>
      </c>
      <c r="J1744">
        <v>300</v>
      </c>
      <c r="K1744">
        <v>392</v>
      </c>
      <c r="L1744">
        <v>149</v>
      </c>
      <c r="M1744">
        <v>33</v>
      </c>
      <c r="N1744">
        <v>0.19339291572251599</v>
      </c>
      <c r="O1744">
        <v>-0.89602376345177803</v>
      </c>
      <c r="P1744">
        <v>-1.96883298343366</v>
      </c>
      <c r="Q1744">
        <v>0.37288135593220301</v>
      </c>
      <c r="R1744">
        <v>0.27118644067796599</v>
      </c>
      <c r="S1744">
        <f t="shared" si="27"/>
        <v>-1.3322147342888425E-2</v>
      </c>
    </row>
    <row r="1745" spans="1:19" x14ac:dyDescent="0.2">
      <c r="A1745" t="s">
        <v>3458</v>
      </c>
      <c r="B1745" t="s">
        <v>3459</v>
      </c>
      <c r="C1745">
        <v>59</v>
      </c>
      <c r="D1745">
        <v>70</v>
      </c>
      <c r="E1745">
        <v>81</v>
      </c>
      <c r="F1745">
        <v>8</v>
      </c>
      <c r="G1745">
        <v>0.154504260667641</v>
      </c>
      <c r="H1745">
        <v>-0.356625002541898</v>
      </c>
      <c r="I1745">
        <v>-1.75195919761219</v>
      </c>
      <c r="J1745">
        <v>169</v>
      </c>
      <c r="K1745">
        <v>178</v>
      </c>
      <c r="L1745">
        <v>106</v>
      </c>
      <c r="M1745">
        <v>22</v>
      </c>
      <c r="N1745">
        <v>9.9761401116942205E-2</v>
      </c>
      <c r="O1745">
        <v>-0.79466961649329304</v>
      </c>
      <c r="P1745">
        <v>-1.8956896923833599</v>
      </c>
      <c r="Q1745">
        <v>0.38983050847457601</v>
      </c>
      <c r="R1745">
        <v>0.186440677966101</v>
      </c>
      <c r="S1745">
        <f t="shared" si="27"/>
        <v>-1.2301981765666197E-2</v>
      </c>
    </row>
    <row r="1746" spans="1:19" x14ac:dyDescent="0.2">
      <c r="A1746" t="s">
        <v>3460</v>
      </c>
      <c r="B1746" t="s">
        <v>3461</v>
      </c>
      <c r="C1746">
        <v>91</v>
      </c>
      <c r="D1746">
        <v>114</v>
      </c>
      <c r="E1746">
        <v>70</v>
      </c>
      <c r="F1746">
        <v>6</v>
      </c>
      <c r="G1746">
        <v>0.17812169131090699</v>
      </c>
      <c r="H1746">
        <v>-0.60820136208524</v>
      </c>
      <c r="I1746">
        <v>-2.06508731489944</v>
      </c>
      <c r="J1746">
        <v>187</v>
      </c>
      <c r="K1746">
        <v>207</v>
      </c>
      <c r="L1746">
        <v>98</v>
      </c>
      <c r="M1746">
        <v>21</v>
      </c>
      <c r="N1746">
        <v>0.12135684234214</v>
      </c>
      <c r="O1746">
        <v>-0.87270430798839405</v>
      </c>
      <c r="P1746">
        <v>-1.9598479803944699</v>
      </c>
      <c r="Q1746">
        <v>0.38983050847457601</v>
      </c>
      <c r="R1746">
        <v>0.169491525423728</v>
      </c>
      <c r="S1746">
        <f t="shared" si="27"/>
        <v>-0.11976423067981329</v>
      </c>
    </row>
    <row r="1747" spans="1:19" x14ac:dyDescent="0.2">
      <c r="A1747" t="s">
        <v>3462</v>
      </c>
      <c r="B1747" t="s">
        <v>3463</v>
      </c>
      <c r="C1747">
        <v>167</v>
      </c>
      <c r="D1747">
        <v>212</v>
      </c>
      <c r="E1747">
        <v>103</v>
      </c>
      <c r="F1747">
        <v>33</v>
      </c>
      <c r="G1747">
        <v>0.183877622076696</v>
      </c>
      <c r="H1747">
        <v>-0.70413725622081402</v>
      </c>
      <c r="I1747">
        <v>-1.58839970423169</v>
      </c>
      <c r="J1747">
        <v>435</v>
      </c>
      <c r="K1747">
        <v>467</v>
      </c>
      <c r="L1747">
        <v>266</v>
      </c>
      <c r="M1747">
        <v>87</v>
      </c>
      <c r="N1747">
        <v>0.10805572703319601</v>
      </c>
      <c r="O1747">
        <v>-0.80569639746795996</v>
      </c>
      <c r="P1747">
        <v>-1.7091956729279101</v>
      </c>
      <c r="Q1747">
        <v>0.644067796610169</v>
      </c>
      <c r="R1747">
        <v>0.28813559322033899</v>
      </c>
      <c r="S1747">
        <f t="shared" si="27"/>
        <v>8.4749965235893704E-2</v>
      </c>
    </row>
    <row r="1748" spans="1:19" x14ac:dyDescent="0.2">
      <c r="A1748" t="s">
        <v>3464</v>
      </c>
      <c r="B1748" t="s">
        <v>3465</v>
      </c>
      <c r="C1748">
        <v>180</v>
      </c>
      <c r="D1748">
        <v>234</v>
      </c>
      <c r="E1748">
        <v>244</v>
      </c>
      <c r="F1748">
        <v>23</v>
      </c>
      <c r="G1748">
        <v>0.194201584602365</v>
      </c>
      <c r="H1748">
        <v>-0.36214068854297998</v>
      </c>
      <c r="I1748">
        <v>-1.77774184204771</v>
      </c>
      <c r="J1748">
        <v>376</v>
      </c>
      <c r="K1748">
        <v>628</v>
      </c>
      <c r="L1748">
        <v>213</v>
      </c>
      <c r="M1748">
        <v>53</v>
      </c>
      <c r="N1748">
        <v>0.299999902231256</v>
      </c>
      <c r="O1748">
        <v>-0.83889701863331301</v>
      </c>
      <c r="P1748">
        <v>-1.8611376439187599</v>
      </c>
      <c r="Q1748">
        <v>0.71186440677966101</v>
      </c>
      <c r="R1748">
        <v>0.305084745762711</v>
      </c>
      <c r="S1748">
        <f t="shared" si="27"/>
        <v>-1.0495160604377003E-2</v>
      </c>
    </row>
    <row r="1749" spans="1:19" x14ac:dyDescent="0.2">
      <c r="A1749" t="s">
        <v>3466</v>
      </c>
      <c r="B1749" t="s">
        <v>3467</v>
      </c>
      <c r="C1749">
        <v>68</v>
      </c>
      <c r="D1749">
        <v>86</v>
      </c>
      <c r="E1749">
        <v>72</v>
      </c>
      <c r="F1749">
        <v>12</v>
      </c>
      <c r="G1749">
        <v>0.18224777083285901</v>
      </c>
      <c r="H1749">
        <v>-0.46943442605337099</v>
      </c>
      <c r="I1749">
        <v>-1.6375248396206099</v>
      </c>
      <c r="J1749">
        <v>217</v>
      </c>
      <c r="K1749">
        <v>369</v>
      </c>
      <c r="L1749">
        <v>116</v>
      </c>
      <c r="M1749">
        <v>44</v>
      </c>
      <c r="N1749">
        <v>0.30779473573225202</v>
      </c>
      <c r="O1749">
        <v>-0.86409052176600099</v>
      </c>
      <c r="P1749">
        <v>-1.7032327259542299</v>
      </c>
      <c r="Q1749">
        <v>0.76271186440677896</v>
      </c>
      <c r="R1749">
        <v>0.305084745762711</v>
      </c>
      <c r="S1749">
        <f t="shared" si="27"/>
        <v>7.2178081813163597E-2</v>
      </c>
    </row>
    <row r="1750" spans="1:19" x14ac:dyDescent="0.2">
      <c r="A1750" t="s">
        <v>3468</v>
      </c>
      <c r="B1750" t="s">
        <v>3469</v>
      </c>
      <c r="C1750">
        <v>42</v>
      </c>
      <c r="D1750">
        <v>7</v>
      </c>
      <c r="E1750">
        <v>43</v>
      </c>
      <c r="F1750">
        <v>6</v>
      </c>
      <c r="G1750">
        <v>-0.69789301808811499</v>
      </c>
      <c r="H1750">
        <v>-0.48403884459671698</v>
      </c>
      <c r="I1750">
        <v>-1.72929521297625</v>
      </c>
      <c r="J1750">
        <v>41</v>
      </c>
      <c r="K1750">
        <v>60</v>
      </c>
      <c r="L1750">
        <v>52</v>
      </c>
      <c r="M1750">
        <v>16</v>
      </c>
      <c r="N1750">
        <v>0.242595497085629</v>
      </c>
      <c r="O1750">
        <v>-0.48886929022932601</v>
      </c>
      <c r="P1750">
        <v>-1.4188895426557</v>
      </c>
      <c r="Q1750">
        <v>0.77966101694915202</v>
      </c>
      <c r="R1750">
        <v>0.27118644067796599</v>
      </c>
      <c r="S1750">
        <f t="shared" si="27"/>
        <v>0.12177018200838854</v>
      </c>
    </row>
    <row r="1751" spans="1:19" x14ac:dyDescent="0.2">
      <c r="A1751" t="s">
        <v>3470</v>
      </c>
      <c r="B1751" t="s">
        <v>3471</v>
      </c>
      <c r="C1751">
        <v>91</v>
      </c>
      <c r="D1751">
        <v>95</v>
      </c>
      <c r="E1751">
        <v>130</v>
      </c>
      <c r="F1751">
        <v>9</v>
      </c>
      <c r="G1751">
        <v>9.8940445263282606E-2</v>
      </c>
      <c r="H1751">
        <v>-0.33935604979265999</v>
      </c>
      <c r="I1751">
        <v>-1.88899605584376</v>
      </c>
      <c r="J1751">
        <v>243</v>
      </c>
      <c r="K1751">
        <v>280</v>
      </c>
      <c r="L1751">
        <v>264</v>
      </c>
      <c r="M1751">
        <v>18</v>
      </c>
      <c r="N1751">
        <v>0.13877986116562799</v>
      </c>
      <c r="O1751">
        <v>-0.55609112387287096</v>
      </c>
      <c r="P1751">
        <v>-2.1405594370868899</v>
      </c>
      <c r="Q1751">
        <v>0.71186440677966101</v>
      </c>
      <c r="R1751">
        <v>0.25423728813559299</v>
      </c>
      <c r="S1751">
        <f t="shared" si="27"/>
        <v>-0.11731979300912143</v>
      </c>
    </row>
    <row r="1752" spans="1:19" x14ac:dyDescent="0.2">
      <c r="A1752" t="s">
        <v>3472</v>
      </c>
      <c r="B1752" t="s">
        <v>3473</v>
      </c>
      <c r="C1752">
        <v>52</v>
      </c>
      <c r="D1752">
        <v>124</v>
      </c>
      <c r="E1752">
        <v>50</v>
      </c>
      <c r="F1752">
        <v>4</v>
      </c>
      <c r="G1752">
        <v>0.45767657382296401</v>
      </c>
      <c r="H1752">
        <v>-0.51129134907718299</v>
      </c>
      <c r="I1752">
        <v>-1.99814052526883</v>
      </c>
      <c r="J1752">
        <v>204</v>
      </c>
      <c r="K1752">
        <v>203</v>
      </c>
      <c r="L1752">
        <v>86</v>
      </c>
      <c r="M1752">
        <v>32</v>
      </c>
      <c r="N1752">
        <v>7.5093973909035994E-2</v>
      </c>
      <c r="O1752">
        <v>-0.967220493326721</v>
      </c>
      <c r="P1752">
        <v>-1.8147058576978801</v>
      </c>
      <c r="Q1752">
        <v>0.74576271186440601</v>
      </c>
      <c r="R1752">
        <v>0.27118644067796599</v>
      </c>
      <c r="S1752">
        <f t="shared" si="27"/>
        <v>-6.1634741513531502E-2</v>
      </c>
    </row>
    <row r="1753" spans="1:19" x14ac:dyDescent="0.2">
      <c r="A1753" t="s">
        <v>3474</v>
      </c>
      <c r="B1753" t="s">
        <v>3475</v>
      </c>
      <c r="C1753">
        <v>10</v>
      </c>
      <c r="D1753">
        <v>5</v>
      </c>
      <c r="E1753">
        <v>7</v>
      </c>
      <c r="F1753">
        <v>1</v>
      </c>
      <c r="G1753">
        <v>-0.220771763368452</v>
      </c>
      <c r="H1753">
        <v>-0.64915996976414603</v>
      </c>
      <c r="I1753">
        <v>-1.88419717296199</v>
      </c>
      <c r="J1753">
        <v>238</v>
      </c>
      <c r="K1753">
        <v>274</v>
      </c>
      <c r="L1753">
        <v>116</v>
      </c>
      <c r="M1753">
        <v>27</v>
      </c>
      <c r="N1753">
        <v>0.13840170918559699</v>
      </c>
      <c r="O1753">
        <v>-0.90420774497398304</v>
      </c>
      <c r="P1753">
        <v>-1.95543886148941</v>
      </c>
      <c r="Q1753">
        <v>0.69491525423728795</v>
      </c>
      <c r="R1753">
        <v>0.305084745762711</v>
      </c>
      <c r="S1753">
        <f t="shared" si="27"/>
        <v>-6.6419146699572634E-2</v>
      </c>
    </row>
    <row r="1754" spans="1:19" x14ac:dyDescent="0.2">
      <c r="A1754" t="s">
        <v>3476</v>
      </c>
      <c r="B1754" t="s">
        <v>3477</v>
      </c>
      <c r="C1754">
        <v>230</v>
      </c>
      <c r="D1754">
        <v>267</v>
      </c>
      <c r="E1754">
        <v>300</v>
      </c>
      <c r="F1754">
        <v>11</v>
      </c>
      <c r="G1754">
        <v>0.14504165764251001</v>
      </c>
      <c r="H1754">
        <v>-0.37886459107633402</v>
      </c>
      <c r="I1754">
        <v>-2.2045323238213599</v>
      </c>
      <c r="J1754">
        <v>431</v>
      </c>
      <c r="K1754">
        <v>477</v>
      </c>
      <c r="L1754">
        <v>295</v>
      </c>
      <c r="M1754">
        <v>46</v>
      </c>
      <c r="N1754">
        <v>0.121269212301104</v>
      </c>
      <c r="O1754">
        <v>-0.756744031326959</v>
      </c>
      <c r="P1754">
        <v>-1.9819451070710501</v>
      </c>
      <c r="Q1754">
        <v>0.72881355932203395</v>
      </c>
      <c r="R1754">
        <v>0.23728813559322001</v>
      </c>
      <c r="S1754">
        <f t="shared" si="27"/>
        <v>-0.1658884786546313</v>
      </c>
    </row>
    <row r="1755" spans="1:19" x14ac:dyDescent="0.2">
      <c r="A1755" t="s">
        <v>3478</v>
      </c>
      <c r="B1755" t="s">
        <v>3479</v>
      </c>
      <c r="C1755">
        <v>118</v>
      </c>
      <c r="D1755">
        <v>143</v>
      </c>
      <c r="E1755">
        <v>122</v>
      </c>
      <c r="F1755">
        <v>12</v>
      </c>
      <c r="G1755">
        <v>0.16371226245446399</v>
      </c>
      <c r="H1755">
        <v>-0.47978018640977999</v>
      </c>
      <c r="I1755">
        <v>-1.8768979342204899</v>
      </c>
      <c r="J1755">
        <v>285</v>
      </c>
      <c r="K1755">
        <v>328</v>
      </c>
      <c r="L1755">
        <v>186</v>
      </c>
      <c r="M1755">
        <v>20</v>
      </c>
      <c r="N1755">
        <v>0.13825708712488999</v>
      </c>
      <c r="O1755">
        <v>-0.77742069293498395</v>
      </c>
      <c r="P1755">
        <v>-2.1640405329364198</v>
      </c>
      <c r="Q1755">
        <v>0.83050847457627097</v>
      </c>
      <c r="R1755">
        <v>0.322033898305084</v>
      </c>
      <c r="S1755">
        <f t="shared" si="27"/>
        <v>-0.12011170471787469</v>
      </c>
    </row>
    <row r="1756" spans="1:19" x14ac:dyDescent="0.2">
      <c r="A1756" t="s">
        <v>3480</v>
      </c>
      <c r="B1756" t="s">
        <v>3481</v>
      </c>
      <c r="C1756">
        <v>350</v>
      </c>
      <c r="D1756">
        <v>333</v>
      </c>
      <c r="E1756">
        <v>231</v>
      </c>
      <c r="F1756">
        <v>17</v>
      </c>
      <c r="G1756">
        <v>5.8634421451572598E-2</v>
      </c>
      <c r="H1756">
        <v>-0.67471407423653496</v>
      </c>
      <c r="I1756">
        <v>-2.197816295934</v>
      </c>
      <c r="J1756">
        <v>524</v>
      </c>
      <c r="K1756">
        <v>698</v>
      </c>
      <c r="L1756">
        <v>363</v>
      </c>
      <c r="M1756">
        <v>39</v>
      </c>
      <c r="N1756">
        <v>0.201752239061156</v>
      </c>
      <c r="O1756">
        <v>-0.75151343909200397</v>
      </c>
      <c r="P1756">
        <v>-2.1384923485491201</v>
      </c>
      <c r="Q1756">
        <v>0.677966101694915</v>
      </c>
      <c r="R1756">
        <v>0.27118644067796599</v>
      </c>
      <c r="S1756">
        <f t="shared" si="27"/>
        <v>-0.20582551585058839</v>
      </c>
    </row>
    <row r="1757" spans="1:19" x14ac:dyDescent="0.2">
      <c r="A1757" t="s">
        <v>3482</v>
      </c>
      <c r="B1757" t="s">
        <v>3483</v>
      </c>
      <c r="C1757">
        <v>104</v>
      </c>
      <c r="D1757">
        <v>86</v>
      </c>
      <c r="E1757">
        <v>99</v>
      </c>
      <c r="F1757">
        <v>91</v>
      </c>
      <c r="G1757">
        <v>-2.2766557596841201E-3</v>
      </c>
      <c r="H1757">
        <v>-0.51565615447963398</v>
      </c>
      <c r="I1757">
        <v>-0.94218911993968502</v>
      </c>
      <c r="J1757">
        <v>151</v>
      </c>
      <c r="K1757">
        <v>207</v>
      </c>
      <c r="L1757">
        <v>169</v>
      </c>
      <c r="M1757">
        <v>170</v>
      </c>
      <c r="N1757">
        <v>0.21422150158546999</v>
      </c>
      <c r="O1757">
        <v>-0.54317901982388594</v>
      </c>
      <c r="P1757">
        <v>-0.95875369450678805</v>
      </c>
      <c r="Q1757">
        <v>0.50847457627118597</v>
      </c>
      <c r="R1757">
        <v>0.38983050847457601</v>
      </c>
      <c r="S1757">
        <f t="shared" si="27"/>
        <v>0.47183734274101841</v>
      </c>
    </row>
    <row r="1758" spans="1:19" x14ac:dyDescent="0.2">
      <c r="A1758" t="s">
        <v>3484</v>
      </c>
      <c r="B1758" t="s">
        <v>3485</v>
      </c>
      <c r="C1758">
        <v>175</v>
      </c>
      <c r="D1758">
        <v>160</v>
      </c>
      <c r="E1758">
        <v>141</v>
      </c>
      <c r="F1758">
        <v>12</v>
      </c>
      <c r="G1758">
        <v>4.1340166265158698E-2</v>
      </c>
      <c r="H1758">
        <v>-0.58807694580931802</v>
      </c>
      <c r="I1758">
        <v>-2.0480539756006602</v>
      </c>
      <c r="J1758">
        <v>293</v>
      </c>
      <c r="K1758">
        <v>396</v>
      </c>
      <c r="L1758">
        <v>153</v>
      </c>
      <c r="M1758">
        <v>44</v>
      </c>
      <c r="N1758">
        <v>0.208055668993124</v>
      </c>
      <c r="O1758">
        <v>-0.87426496668090103</v>
      </c>
      <c r="P1758">
        <v>-1.8336406124598099</v>
      </c>
      <c r="Q1758">
        <v>0.644067796610169</v>
      </c>
      <c r="R1758">
        <v>0.35593220338983</v>
      </c>
      <c r="S1758">
        <f t="shared" si="27"/>
        <v>-8.1093690139302288E-2</v>
      </c>
    </row>
    <row r="1759" spans="1:19" x14ac:dyDescent="0.2">
      <c r="A1759" t="s">
        <v>3486</v>
      </c>
      <c r="B1759" t="s">
        <v>3487</v>
      </c>
      <c r="C1759">
        <v>134</v>
      </c>
      <c r="D1759">
        <v>215</v>
      </c>
      <c r="E1759">
        <v>91</v>
      </c>
      <c r="F1759">
        <v>9</v>
      </c>
      <c r="G1759">
        <v>0.28559189384632599</v>
      </c>
      <c r="H1759">
        <v>-0.66232141582211701</v>
      </c>
      <c r="I1759">
        <v>-2.05705946188748</v>
      </c>
      <c r="J1759">
        <v>220</v>
      </c>
      <c r="K1759">
        <v>300</v>
      </c>
      <c r="L1759">
        <v>131</v>
      </c>
      <c r="M1759">
        <v>25</v>
      </c>
      <c r="N1759">
        <v>0.211926677319177</v>
      </c>
      <c r="O1759">
        <v>-0.81724016231083196</v>
      </c>
      <c r="P1759">
        <v>-1.95470834074206</v>
      </c>
      <c r="Q1759">
        <v>0.57627118644067798</v>
      </c>
      <c r="R1759">
        <v>0.38983050847457601</v>
      </c>
      <c r="S1759">
        <f t="shared" si="27"/>
        <v>-0.11607436142193085</v>
      </c>
    </row>
    <row r="1760" spans="1:19" x14ac:dyDescent="0.2">
      <c r="A1760" t="s">
        <v>3488</v>
      </c>
      <c r="B1760" t="s">
        <v>3489</v>
      </c>
      <c r="C1760">
        <v>128</v>
      </c>
      <c r="D1760">
        <v>148</v>
      </c>
      <c r="E1760">
        <v>140</v>
      </c>
      <c r="F1760">
        <v>17</v>
      </c>
      <c r="G1760">
        <v>0.143309978042617</v>
      </c>
      <c r="H1760">
        <v>-0.45533994374803299</v>
      </c>
      <c r="I1760">
        <v>-1.76095822123159</v>
      </c>
      <c r="J1760">
        <v>301</v>
      </c>
      <c r="K1760">
        <v>361</v>
      </c>
      <c r="L1760">
        <v>202</v>
      </c>
      <c r="M1760">
        <v>52</v>
      </c>
      <c r="N1760">
        <v>0.156168809733536</v>
      </c>
      <c r="O1760">
        <v>-0.76530390329160902</v>
      </c>
      <c r="P1760">
        <v>-1.7727888205509299</v>
      </c>
      <c r="Q1760">
        <v>0.55932203389830504</v>
      </c>
      <c r="R1760">
        <v>0.35593220338983</v>
      </c>
      <c r="S1760">
        <f t="shared" si="27"/>
        <v>1.7976823413650235E-2</v>
      </c>
    </row>
    <row r="1761" spans="1:19" x14ac:dyDescent="0.2">
      <c r="A1761" t="s">
        <v>3490</v>
      </c>
      <c r="B1761" t="s">
        <v>3491</v>
      </c>
      <c r="C1761">
        <v>199</v>
      </c>
      <c r="D1761">
        <v>340</v>
      </c>
      <c r="E1761">
        <v>115</v>
      </c>
      <c r="F1761">
        <v>21</v>
      </c>
      <c r="G1761">
        <v>0.31288407292807602</v>
      </c>
      <c r="H1761">
        <v>-0.73241324583449796</v>
      </c>
      <c r="I1761">
        <v>-1.8608309546377799</v>
      </c>
      <c r="J1761">
        <v>323</v>
      </c>
      <c r="K1761">
        <v>460</v>
      </c>
      <c r="L1761">
        <v>255</v>
      </c>
      <c r="M1761">
        <v>47</v>
      </c>
      <c r="N1761">
        <v>0.230783412772192</v>
      </c>
      <c r="O1761">
        <v>-0.69475111904153797</v>
      </c>
      <c r="P1761">
        <v>-1.8473303329872699</v>
      </c>
      <c r="Q1761">
        <v>0.55932203389830504</v>
      </c>
      <c r="R1761">
        <v>0.338983050847457</v>
      </c>
      <c r="S1761">
        <f t="shared" si="27"/>
        <v>-3.0763452596619879E-2</v>
      </c>
    </row>
    <row r="1762" spans="1:19" x14ac:dyDescent="0.2">
      <c r="A1762" t="s">
        <v>3492</v>
      </c>
      <c r="B1762" t="s">
        <v>3493</v>
      </c>
      <c r="C1762">
        <v>33</v>
      </c>
      <c r="D1762">
        <v>11</v>
      </c>
      <c r="E1762">
        <v>20</v>
      </c>
      <c r="F1762">
        <v>6</v>
      </c>
      <c r="G1762">
        <v>-0.39686302242413402</v>
      </c>
      <c r="H1762">
        <v>-0.711741953992309</v>
      </c>
      <c r="I1762">
        <v>-1.6245598624562401</v>
      </c>
      <c r="J1762">
        <v>15</v>
      </c>
      <c r="K1762">
        <v>63</v>
      </c>
      <c r="L1762">
        <v>28</v>
      </c>
      <c r="M1762">
        <v>10</v>
      </c>
      <c r="N1762">
        <v>0.70047739381962204</v>
      </c>
      <c r="O1762">
        <v>-0.32102200485785198</v>
      </c>
      <c r="P1762">
        <v>-1.18631692764757</v>
      </c>
      <c r="Q1762">
        <v>0.57627118644067798</v>
      </c>
      <c r="R1762">
        <v>0.37288135593220301</v>
      </c>
      <c r="S1762">
        <f t="shared" si="27"/>
        <v>0.21418349298093672</v>
      </c>
    </row>
    <row r="1763" spans="1:19" x14ac:dyDescent="0.2">
      <c r="A1763" t="s">
        <v>3494</v>
      </c>
      <c r="B1763" t="s">
        <v>3495</v>
      </c>
      <c r="C1763">
        <v>193</v>
      </c>
      <c r="D1763">
        <v>199</v>
      </c>
      <c r="E1763">
        <v>171</v>
      </c>
      <c r="F1763">
        <v>29</v>
      </c>
      <c r="G1763">
        <v>9.3553999697461296E-2</v>
      </c>
      <c r="H1763">
        <v>-0.54681920839402298</v>
      </c>
      <c r="I1763">
        <v>-1.70735648407081</v>
      </c>
      <c r="J1763">
        <v>320</v>
      </c>
      <c r="K1763">
        <v>310</v>
      </c>
      <c r="L1763">
        <v>277</v>
      </c>
      <c r="M1763">
        <v>52</v>
      </c>
      <c r="N1763">
        <v>6.3439818936088493E-2</v>
      </c>
      <c r="O1763">
        <v>-0.65475898639984698</v>
      </c>
      <c r="P1763">
        <v>-1.7993723032769899</v>
      </c>
      <c r="Q1763">
        <v>0.61016949152542299</v>
      </c>
      <c r="R1763">
        <v>0.38983050847457601</v>
      </c>
      <c r="S1763">
        <f t="shared" si="27"/>
        <v>2.6324028279464555E-2</v>
      </c>
    </row>
    <row r="1764" spans="1:19" x14ac:dyDescent="0.2">
      <c r="A1764" t="s">
        <v>3496</v>
      </c>
      <c r="B1764" t="s">
        <v>3497</v>
      </c>
      <c r="C1764">
        <v>45</v>
      </c>
      <c r="D1764">
        <v>46</v>
      </c>
      <c r="E1764">
        <v>26</v>
      </c>
      <c r="F1764">
        <v>0</v>
      </c>
      <c r="G1764">
        <v>8.9803550201758897E-2</v>
      </c>
      <c r="H1764">
        <v>-0.73249717558292904</v>
      </c>
      <c r="I1764" t="e">
        <f>-inf</f>
        <v>#NAME?</v>
      </c>
      <c r="J1764">
        <v>84</v>
      </c>
      <c r="K1764">
        <v>69</v>
      </c>
      <c r="L1764">
        <v>28</v>
      </c>
      <c r="M1764">
        <v>6</v>
      </c>
      <c r="N1764">
        <v>-8.2020919029045809E-3</v>
      </c>
      <c r="O1764">
        <v>-1.0692100318640501</v>
      </c>
      <c r="P1764">
        <v>-2.15635370427013</v>
      </c>
      <c r="Q1764">
        <v>0.59322033898305004</v>
      </c>
      <c r="R1764">
        <v>0.338983050847457</v>
      </c>
      <c r="S1764" t="e">
        <f t="shared" si="27"/>
        <v>#NAME?</v>
      </c>
    </row>
    <row r="1765" spans="1:19" x14ac:dyDescent="0.2">
      <c r="A1765" t="s">
        <v>3498</v>
      </c>
      <c r="B1765" t="s">
        <v>3499</v>
      </c>
      <c r="C1765">
        <v>234</v>
      </c>
      <c r="D1765">
        <v>259</v>
      </c>
      <c r="E1765">
        <v>166</v>
      </c>
      <c r="F1765">
        <v>23</v>
      </c>
      <c r="G1765">
        <v>0.124342138966637</v>
      </c>
      <c r="H1765">
        <v>-0.64336577914849102</v>
      </c>
      <c r="I1765">
        <v>-1.8916851943545401</v>
      </c>
      <c r="J1765">
        <v>410</v>
      </c>
      <c r="K1765">
        <v>595</v>
      </c>
      <c r="L1765">
        <v>223</v>
      </c>
      <c r="M1765">
        <v>70</v>
      </c>
      <c r="N1765">
        <v>0.238961212430535</v>
      </c>
      <c r="O1765">
        <v>-0.85656777081596502</v>
      </c>
      <c r="P1765">
        <v>-1.7779114852973701</v>
      </c>
      <c r="Q1765">
        <v>0.61016949152542299</v>
      </c>
      <c r="R1765">
        <v>0.35593220338983</v>
      </c>
      <c r="S1765">
        <f t="shared" si="27"/>
        <v>-2.1092896521775855E-2</v>
      </c>
    </row>
    <row r="1766" spans="1:19" x14ac:dyDescent="0.2">
      <c r="A1766" t="s">
        <v>3500</v>
      </c>
      <c r="B1766" t="s">
        <v>3501</v>
      </c>
      <c r="C1766">
        <v>156</v>
      </c>
      <c r="D1766">
        <v>210</v>
      </c>
      <c r="E1766">
        <v>98</v>
      </c>
      <c r="F1766">
        <v>14</v>
      </c>
      <c r="G1766">
        <v>0.20935292867498601</v>
      </c>
      <c r="H1766">
        <v>-0.69615653244037001</v>
      </c>
      <c r="I1766">
        <v>-1.9311937356382201</v>
      </c>
      <c r="J1766">
        <v>264</v>
      </c>
      <c r="K1766">
        <v>418</v>
      </c>
      <c r="L1766">
        <v>156</v>
      </c>
      <c r="M1766">
        <v>54</v>
      </c>
      <c r="N1766">
        <v>0.27680045832692501</v>
      </c>
      <c r="O1766">
        <v>-0.82056810565975902</v>
      </c>
      <c r="P1766">
        <v>-1.69943583563875</v>
      </c>
      <c r="Q1766">
        <v>0.50847457627118597</v>
      </c>
      <c r="R1766">
        <v>0.27118644067796599</v>
      </c>
      <c r="S1766">
        <f t="shared" si="27"/>
        <v>-1.1495550992605436E-2</v>
      </c>
    </row>
    <row r="1767" spans="1:19" x14ac:dyDescent="0.2">
      <c r="A1767" t="s">
        <v>3502</v>
      </c>
      <c r="B1767" t="s">
        <v>3503</v>
      </c>
      <c r="C1767">
        <v>138</v>
      </c>
      <c r="D1767">
        <v>169</v>
      </c>
      <c r="E1767">
        <v>65</v>
      </c>
      <c r="F1767">
        <v>8</v>
      </c>
      <c r="G1767">
        <v>0.168265850507965</v>
      </c>
      <c r="H1767">
        <v>-0.82122373953678396</v>
      </c>
      <c r="I1767">
        <v>-2.1209862723712898</v>
      </c>
      <c r="J1767">
        <v>219</v>
      </c>
      <c r="K1767">
        <v>242</v>
      </c>
      <c r="L1767">
        <v>148</v>
      </c>
      <c r="M1767">
        <v>17</v>
      </c>
      <c r="N1767">
        <v>0.12059935456203399</v>
      </c>
      <c r="O1767">
        <v>-0.76227117658955101</v>
      </c>
      <c r="P1767">
        <v>-2.1202208620537299</v>
      </c>
      <c r="Q1767">
        <v>0.55932203389830504</v>
      </c>
      <c r="R1767">
        <v>0.25423728813559299</v>
      </c>
      <c r="S1767">
        <f t="shared" si="27"/>
        <v>-0.17878168735546371</v>
      </c>
    </row>
    <row r="1768" spans="1:19" x14ac:dyDescent="0.2">
      <c r="A1768" t="s">
        <v>3504</v>
      </c>
      <c r="B1768" t="s">
        <v>3505</v>
      </c>
      <c r="C1768">
        <v>124</v>
      </c>
      <c r="D1768">
        <v>163</v>
      </c>
      <c r="E1768">
        <v>59</v>
      </c>
      <c r="F1768">
        <v>15</v>
      </c>
      <c r="G1768">
        <v>0.199024151537251</v>
      </c>
      <c r="H1768">
        <v>-0.81682768329849398</v>
      </c>
      <c r="I1768">
        <v>-1.80152759906855</v>
      </c>
      <c r="J1768">
        <v>185</v>
      </c>
      <c r="K1768">
        <v>178</v>
      </c>
      <c r="L1768">
        <v>73</v>
      </c>
      <c r="M1768">
        <v>12</v>
      </c>
      <c r="N1768">
        <v>6.0476377327601902E-2</v>
      </c>
      <c r="O1768">
        <v>-0.99593764542694796</v>
      </c>
      <c r="P1768">
        <v>-2.19821615094728</v>
      </c>
      <c r="Q1768">
        <v>0.66101694915254205</v>
      </c>
      <c r="R1768">
        <v>0.27118644067796599</v>
      </c>
      <c r="S1768">
        <f t="shared" si="27"/>
        <v>-0.10751756933041014</v>
      </c>
    </row>
    <row r="1769" spans="1:19" x14ac:dyDescent="0.2">
      <c r="A1769" t="s">
        <v>3506</v>
      </c>
      <c r="B1769" t="s">
        <v>3507</v>
      </c>
      <c r="C1769">
        <v>40</v>
      </c>
      <c r="D1769">
        <v>25</v>
      </c>
      <c r="E1769">
        <v>39</v>
      </c>
      <c r="F1769">
        <v>7</v>
      </c>
      <c r="G1769">
        <v>-0.123861750360396</v>
      </c>
      <c r="H1769">
        <v>-0.50525339407986603</v>
      </c>
      <c r="I1769">
        <v>-1.6411591242757</v>
      </c>
      <c r="J1769">
        <v>182</v>
      </c>
      <c r="K1769">
        <v>202</v>
      </c>
      <c r="L1769">
        <v>88</v>
      </c>
      <c r="M1769">
        <v>18</v>
      </c>
      <c r="N1769">
        <v>0.12250808488327</v>
      </c>
      <c r="O1769">
        <v>-0.90767749297929601</v>
      </c>
      <c r="P1769">
        <v>-2.01502455147366</v>
      </c>
      <c r="Q1769">
        <v>0.72881355932203395</v>
      </c>
      <c r="R1769">
        <v>0.338983050847457</v>
      </c>
      <c r="S1769">
        <f t="shared" si="27"/>
        <v>-1.2269202529556524E-2</v>
      </c>
    </row>
    <row r="1770" spans="1:19" x14ac:dyDescent="0.2">
      <c r="A1770" t="s">
        <v>3508</v>
      </c>
      <c r="B1770" t="s">
        <v>3509</v>
      </c>
      <c r="C1770">
        <v>191</v>
      </c>
      <c r="D1770">
        <v>116</v>
      </c>
      <c r="E1770">
        <v>132</v>
      </c>
      <c r="F1770">
        <v>29</v>
      </c>
      <c r="G1770">
        <v>-0.13631714572528</v>
      </c>
      <c r="H1770">
        <v>-0.65471744582028102</v>
      </c>
      <c r="I1770">
        <v>-1.70283254231077</v>
      </c>
      <c r="J1770">
        <v>258</v>
      </c>
      <c r="K1770">
        <v>270</v>
      </c>
      <c r="L1770">
        <v>103</v>
      </c>
      <c r="M1770">
        <v>30</v>
      </c>
      <c r="N1770">
        <v>9.6972161617478903E-2</v>
      </c>
      <c r="O1770">
        <v>-0.99087125840244805</v>
      </c>
      <c r="P1770">
        <v>-1.9447241198354599</v>
      </c>
      <c r="Q1770">
        <v>0.74576271186440601</v>
      </c>
      <c r="R1770">
        <v>0.37288135593220301</v>
      </c>
      <c r="S1770">
        <f t="shared" si="27"/>
        <v>-1.1250577027400592E-2</v>
      </c>
    </row>
    <row r="1771" spans="1:19" x14ac:dyDescent="0.2">
      <c r="A1771" t="s">
        <v>3510</v>
      </c>
      <c r="B1771" t="s">
        <v>3511</v>
      </c>
      <c r="C1771">
        <v>154</v>
      </c>
      <c r="D1771">
        <v>148</v>
      </c>
      <c r="E1771">
        <v>101</v>
      </c>
      <c r="F1771">
        <v>13</v>
      </c>
      <c r="G1771">
        <v>6.2999226854022705E-2</v>
      </c>
      <c r="H1771">
        <v>-0.67745735683222397</v>
      </c>
      <c r="I1771">
        <v>-1.9577745414916199</v>
      </c>
      <c r="J1771">
        <v>277</v>
      </c>
      <c r="K1771">
        <v>228</v>
      </c>
      <c r="L1771">
        <v>99</v>
      </c>
      <c r="M1771">
        <v>18</v>
      </c>
      <c r="N1771">
        <v>-7.3168186422730404E-3</v>
      </c>
      <c r="O1771">
        <v>-1.03893335161128</v>
      </c>
      <c r="P1771">
        <v>-2.19743293255303</v>
      </c>
      <c r="Q1771">
        <v>0.62711864406779605</v>
      </c>
      <c r="R1771">
        <v>0.322033898305084</v>
      </c>
      <c r="S1771">
        <f t="shared" si="27"/>
        <v>-0.15236709793968972</v>
      </c>
    </row>
    <row r="1772" spans="1:19" x14ac:dyDescent="0.2">
      <c r="A1772" t="s">
        <v>3512</v>
      </c>
      <c r="B1772" t="s">
        <v>3513</v>
      </c>
      <c r="C1772">
        <v>43</v>
      </c>
      <c r="D1772">
        <v>128</v>
      </c>
      <c r="E1772">
        <v>59</v>
      </c>
      <c r="F1772">
        <v>7</v>
      </c>
      <c r="G1772">
        <v>0.55399974636381</v>
      </c>
      <c r="H1772">
        <v>-0.35687445371584497</v>
      </c>
      <c r="I1772">
        <v>-1.6725675885273199</v>
      </c>
      <c r="J1772">
        <v>83</v>
      </c>
      <c r="K1772">
        <v>127</v>
      </c>
      <c r="L1772">
        <v>68</v>
      </c>
      <c r="M1772">
        <v>11</v>
      </c>
      <c r="N1772">
        <v>0.26195373200160399</v>
      </c>
      <c r="O1772">
        <v>-0.67865795681422703</v>
      </c>
      <c r="P1772">
        <v>-1.8879110758097399</v>
      </c>
      <c r="Q1772">
        <v>0.72881355932203395</v>
      </c>
      <c r="R1772">
        <v>0.305084745762711</v>
      </c>
      <c r="S1772">
        <f t="shared" si="27"/>
        <v>1.267389431571618E-2</v>
      </c>
    </row>
    <row r="1773" spans="1:19" x14ac:dyDescent="0.2">
      <c r="A1773" t="s">
        <v>3514</v>
      </c>
      <c r="B1773" t="s">
        <v>3515</v>
      </c>
      <c r="C1773">
        <v>67</v>
      </c>
      <c r="D1773">
        <v>76</v>
      </c>
      <c r="E1773">
        <v>74</v>
      </c>
      <c r="F1773">
        <v>13</v>
      </c>
      <c r="G1773">
        <v>0.13499702187549301</v>
      </c>
      <c r="H1773">
        <v>-0.451101092748253</v>
      </c>
      <c r="I1773">
        <v>-1.5963286233559799</v>
      </c>
      <c r="J1773">
        <v>92</v>
      </c>
      <c r="K1773">
        <v>143</v>
      </c>
      <c r="L1773">
        <v>59</v>
      </c>
      <c r="M1773">
        <v>8</v>
      </c>
      <c r="N1773">
        <v>0.268776313541228</v>
      </c>
      <c r="O1773">
        <v>-0.78502459284780102</v>
      </c>
      <c r="P1773">
        <v>-2.0709235089455</v>
      </c>
      <c r="Q1773">
        <v>0.69491525423728795</v>
      </c>
      <c r="R1773">
        <v>0.305084745762711</v>
      </c>
      <c r="S1773">
        <f t="shared" si="27"/>
        <v>-1.4292887036117016E-2</v>
      </c>
    </row>
    <row r="1774" spans="1:19" x14ac:dyDescent="0.2">
      <c r="A1774" t="s">
        <v>3516</v>
      </c>
      <c r="B1774" t="s">
        <v>3517</v>
      </c>
      <c r="C1774">
        <v>165</v>
      </c>
      <c r="D1774">
        <v>114</v>
      </c>
      <c r="E1774">
        <v>66</v>
      </c>
      <c r="F1774">
        <v>12</v>
      </c>
      <c r="G1774">
        <v>-8.0320860581905199E-2</v>
      </c>
      <c r="H1774">
        <v>-0.892198018450441</v>
      </c>
      <c r="I1774">
        <v>-2.02249987112828</v>
      </c>
      <c r="J1774">
        <v>339</v>
      </c>
      <c r="K1774">
        <v>312</v>
      </c>
      <c r="L1774">
        <v>177</v>
      </c>
      <c r="M1774">
        <v>22</v>
      </c>
      <c r="N1774">
        <v>4.1182999237082497E-2</v>
      </c>
      <c r="O1774">
        <v>-0.87431520898566495</v>
      </c>
      <c r="P1774">
        <v>-2.1980026859727602</v>
      </c>
      <c r="Q1774">
        <v>0.66101694915254205</v>
      </c>
      <c r="R1774">
        <v>0.38983050847457601</v>
      </c>
      <c r="S1774">
        <f t="shared" si="27"/>
        <v>-0.17118520921791958</v>
      </c>
    </row>
    <row r="1775" spans="1:19" x14ac:dyDescent="0.2">
      <c r="A1775" t="s">
        <v>3518</v>
      </c>
      <c r="B1775" t="s">
        <v>3519</v>
      </c>
      <c r="C1775">
        <v>175</v>
      </c>
      <c r="D1775">
        <v>176</v>
      </c>
      <c r="E1775">
        <v>173</v>
      </c>
      <c r="F1775">
        <v>24</v>
      </c>
      <c r="G1775">
        <v>8.2732851423383699E-2</v>
      </c>
      <c r="H1775">
        <v>-0.499249955335902</v>
      </c>
      <c r="I1775">
        <v>-1.74702397993668</v>
      </c>
      <c r="J1775">
        <v>261</v>
      </c>
      <c r="K1775">
        <v>389</v>
      </c>
      <c r="L1775">
        <v>175</v>
      </c>
      <c r="M1775">
        <v>63</v>
      </c>
      <c r="N1775">
        <v>0.25053719740914798</v>
      </c>
      <c r="O1775">
        <v>-0.76569123579637599</v>
      </c>
      <c r="P1775">
        <v>-1.62752562647659</v>
      </c>
      <c r="Q1775">
        <v>0.69491525423728795</v>
      </c>
      <c r="R1775">
        <v>0.28813559322033899</v>
      </c>
      <c r="S1775">
        <f t="shared" si="27"/>
        <v>6.085075750548375E-2</v>
      </c>
    </row>
    <row r="1776" spans="1:19" x14ac:dyDescent="0.2">
      <c r="A1776" t="s">
        <v>3520</v>
      </c>
      <c r="B1776" t="s">
        <v>3521</v>
      </c>
      <c r="C1776">
        <v>185</v>
      </c>
      <c r="D1776">
        <v>172</v>
      </c>
      <c r="E1776">
        <v>198</v>
      </c>
      <c r="F1776">
        <v>23</v>
      </c>
      <c r="G1776">
        <v>4.8614950800063499E-2</v>
      </c>
      <c r="H1776">
        <v>-0.46476454791988597</v>
      </c>
      <c r="I1776">
        <v>-1.78964106534742</v>
      </c>
      <c r="J1776">
        <v>465</v>
      </c>
      <c r="K1776">
        <v>587</v>
      </c>
      <c r="L1776">
        <v>305</v>
      </c>
      <c r="M1776">
        <v>55</v>
      </c>
      <c r="N1776">
        <v>0.178413251779382</v>
      </c>
      <c r="O1776">
        <v>-0.775241890687558</v>
      </c>
      <c r="P1776">
        <v>-1.9373159319876001</v>
      </c>
      <c r="Q1776">
        <v>0.644067796610169</v>
      </c>
      <c r="R1776">
        <v>0.305084745762711</v>
      </c>
      <c r="S1776">
        <f t="shared" si="27"/>
        <v>-3.4303146131202555E-2</v>
      </c>
    </row>
    <row r="1777" spans="1:19" x14ac:dyDescent="0.2">
      <c r="A1777" t="s">
        <v>3522</v>
      </c>
      <c r="B1777" t="s">
        <v>3523</v>
      </c>
      <c r="C1777">
        <v>104</v>
      </c>
      <c r="D1777">
        <v>63</v>
      </c>
      <c r="E1777">
        <v>44</v>
      </c>
      <c r="F1777">
        <v>1</v>
      </c>
      <c r="G1777">
        <v>-0.13743455754966999</v>
      </c>
      <c r="H1777">
        <v>-0.86783867259099601</v>
      </c>
      <c r="I1777">
        <v>-2.9012305122607698</v>
      </c>
      <c r="J1777">
        <v>152</v>
      </c>
      <c r="K1777">
        <v>123</v>
      </c>
      <c r="L1777">
        <v>78</v>
      </c>
      <c r="M1777">
        <v>22</v>
      </c>
      <c r="N1777">
        <v>-1.4710373083652801E-2</v>
      </c>
      <c r="O1777">
        <v>-0.88183776239868195</v>
      </c>
      <c r="P1777">
        <v>-1.84964657571445</v>
      </c>
      <c r="Q1777">
        <v>0.44067796610169402</v>
      </c>
      <c r="R1777">
        <v>0.35593220338983</v>
      </c>
      <c r="S1777">
        <f t="shared" si="27"/>
        <v>-0.33141698631431821</v>
      </c>
    </row>
    <row r="1778" spans="1:19" x14ac:dyDescent="0.2">
      <c r="A1778" t="s">
        <v>3524</v>
      </c>
      <c r="B1778" t="s">
        <v>3525</v>
      </c>
      <c r="C1778">
        <v>94</v>
      </c>
      <c r="D1778">
        <v>112</v>
      </c>
      <c r="E1778">
        <v>114</v>
      </c>
      <c r="F1778">
        <v>15</v>
      </c>
      <c r="G1778">
        <v>0.156348401366011</v>
      </c>
      <c r="H1778">
        <v>-0.41048101204162901</v>
      </c>
      <c r="I1778">
        <v>-1.6812337675060101</v>
      </c>
      <c r="J1778">
        <v>238</v>
      </c>
      <c r="K1778">
        <v>294</v>
      </c>
      <c r="L1778">
        <v>172</v>
      </c>
      <c r="M1778">
        <v>37</v>
      </c>
      <c r="N1778">
        <v>0.16899847677736701</v>
      </c>
      <c r="O1778">
        <v>-0.73313728729335303</v>
      </c>
      <c r="P1778">
        <v>-1.81860090158141</v>
      </c>
      <c r="Q1778">
        <v>0.47457627118644002</v>
      </c>
      <c r="R1778">
        <v>0.338983050847457</v>
      </c>
      <c r="S1778">
        <f t="shared" si="27"/>
        <v>2.8714050727932424E-2</v>
      </c>
    </row>
    <row r="1779" spans="1:19" x14ac:dyDescent="0.2">
      <c r="A1779" t="s">
        <v>3526</v>
      </c>
      <c r="B1779" t="s">
        <v>3527</v>
      </c>
      <c r="C1779">
        <v>37</v>
      </c>
      <c r="D1779">
        <v>51</v>
      </c>
      <c r="E1779">
        <v>18</v>
      </c>
      <c r="F1779">
        <v>8</v>
      </c>
      <c r="G1779">
        <v>0.21962668432646901</v>
      </c>
      <c r="H1779">
        <v>-0.80718722874209203</v>
      </c>
      <c r="I1779">
        <v>-1.5493089100370501</v>
      </c>
      <c r="J1779">
        <v>299</v>
      </c>
      <c r="K1779">
        <v>291</v>
      </c>
      <c r="L1779">
        <v>144</v>
      </c>
      <c r="M1779">
        <v>47</v>
      </c>
      <c r="N1779">
        <v>6.5449904083199395E-2</v>
      </c>
      <c r="O1779">
        <v>-0.90939747337357002</v>
      </c>
      <c r="P1779">
        <v>-1.8137989989806</v>
      </c>
      <c r="Q1779">
        <v>0.49152542372881303</v>
      </c>
      <c r="R1779">
        <v>0.28813559322033899</v>
      </c>
      <c r="S1779">
        <f t="shared" si="27"/>
        <v>6.8043422010049481E-2</v>
      </c>
    </row>
    <row r="1780" spans="1:19" x14ac:dyDescent="0.2">
      <c r="A1780" t="s">
        <v>3528</v>
      </c>
      <c r="B1780" t="s">
        <v>3529</v>
      </c>
      <c r="C1780">
        <v>157</v>
      </c>
      <c r="D1780">
        <v>156</v>
      </c>
      <c r="E1780">
        <v>79</v>
      </c>
      <c r="F1780">
        <v>15</v>
      </c>
      <c r="G1780">
        <v>7.7483178240756304E-2</v>
      </c>
      <c r="H1780">
        <v>-0.79253057089719503</v>
      </c>
      <c r="I1780">
        <v>-1.90400556631555</v>
      </c>
      <c r="J1780">
        <v>277</v>
      </c>
      <c r="K1780">
        <v>267</v>
      </c>
      <c r="L1780">
        <v>212</v>
      </c>
      <c r="M1780">
        <v>48</v>
      </c>
      <c r="N1780">
        <v>6.1259595721848401E-2</v>
      </c>
      <c r="O1780">
        <v>-0.70823268528008698</v>
      </c>
      <c r="P1780">
        <v>-1.7714642002807499</v>
      </c>
      <c r="Q1780">
        <v>0.49152542372881303</v>
      </c>
      <c r="R1780">
        <v>0.322033898305084</v>
      </c>
      <c r="S1780">
        <f t="shared" si="27"/>
        <v>-2.2921344095470381E-2</v>
      </c>
    </row>
    <row r="1781" spans="1:19" x14ac:dyDescent="0.2">
      <c r="A1781" t="s">
        <v>3530</v>
      </c>
      <c r="B1781" t="s">
        <v>3531</v>
      </c>
      <c r="C1781">
        <v>105</v>
      </c>
      <c r="D1781">
        <v>154</v>
      </c>
      <c r="E1781">
        <v>120</v>
      </c>
      <c r="F1781">
        <v>20</v>
      </c>
      <c r="G1781">
        <v>0.24658965406205299</v>
      </c>
      <c r="H1781">
        <v>-0.436266062800716</v>
      </c>
      <c r="I1781">
        <v>-1.6043564763679501</v>
      </c>
      <c r="J1781">
        <v>285</v>
      </c>
      <c r="K1781">
        <v>328</v>
      </c>
      <c r="L1781">
        <v>180</v>
      </c>
      <c r="M1781">
        <v>69</v>
      </c>
      <c r="N1781">
        <v>0.13825708712488999</v>
      </c>
      <c r="O1781">
        <v>-0.79166113204959399</v>
      </c>
      <c r="P1781">
        <v>-1.6262214378631401</v>
      </c>
      <c r="Q1781">
        <v>0.45762711864406702</v>
      </c>
      <c r="R1781">
        <v>0.25423728813559299</v>
      </c>
      <c r="S1781">
        <f t="shared" si="27"/>
        <v>0.10234254842866491</v>
      </c>
    </row>
    <row r="1782" spans="1:19" x14ac:dyDescent="0.2">
      <c r="A1782" t="s">
        <v>3532</v>
      </c>
      <c r="B1782" t="s">
        <v>3533</v>
      </c>
      <c r="C1782">
        <v>25</v>
      </c>
      <c r="D1782">
        <v>3</v>
      </c>
      <c r="E1782">
        <v>5</v>
      </c>
      <c r="F1782">
        <v>0</v>
      </c>
      <c r="G1782">
        <v>-0.84056052165684603</v>
      </c>
      <c r="H1782">
        <v>-1.19322801411442</v>
      </c>
      <c r="I1782" t="e">
        <f>-inf</f>
        <v>#NAME?</v>
      </c>
      <c r="J1782">
        <v>57</v>
      </c>
      <c r="K1782">
        <v>37</v>
      </c>
      <c r="L1782">
        <v>19</v>
      </c>
      <c r="M1782">
        <v>6</v>
      </c>
      <c r="N1782">
        <v>-0.110445028183774</v>
      </c>
      <c r="O1782">
        <v>-1.0692100318640501</v>
      </c>
      <c r="P1782">
        <v>-1.9879492738807401</v>
      </c>
      <c r="Q1782">
        <v>0.50847457627118597</v>
      </c>
      <c r="R1782">
        <v>0.305084745762711</v>
      </c>
      <c r="S1782" t="e">
        <f t="shared" si="27"/>
        <v>#NAME?</v>
      </c>
    </row>
    <row r="1783" spans="1:19" x14ac:dyDescent="0.2">
      <c r="A1783" t="s">
        <v>3534</v>
      </c>
      <c r="B1783" t="s">
        <v>3535</v>
      </c>
      <c r="C1783">
        <v>131</v>
      </c>
      <c r="D1783">
        <v>152</v>
      </c>
      <c r="E1783">
        <v>135</v>
      </c>
      <c r="F1783">
        <v>9</v>
      </c>
      <c r="G1783">
        <v>0.14483052458453599</v>
      </c>
      <c r="H1783">
        <v>-0.48119553693916101</v>
      </c>
      <c r="I1783">
        <v>-2.0472259591784301</v>
      </c>
      <c r="J1783">
        <v>237</v>
      </c>
      <c r="K1783">
        <v>300</v>
      </c>
      <c r="L1783">
        <v>151</v>
      </c>
      <c r="M1783">
        <v>21</v>
      </c>
      <c r="N1783">
        <v>0.17960101213127999</v>
      </c>
      <c r="O1783">
        <v>-0.78786017586132395</v>
      </c>
      <c r="P1783">
        <v>-2.06275471986807</v>
      </c>
      <c r="Q1783">
        <v>0.47457627118644002</v>
      </c>
      <c r="R1783">
        <v>0.338983050847457</v>
      </c>
      <c r="S1783">
        <f t="shared" si="27"/>
        <v>-0.14213918267773729</v>
      </c>
    </row>
    <row r="1784" spans="1:19" x14ac:dyDescent="0.2">
      <c r="A1784" t="s">
        <v>3536</v>
      </c>
      <c r="B1784" t="s">
        <v>3537</v>
      </c>
      <c r="C1784">
        <v>66</v>
      </c>
      <c r="D1784">
        <v>63</v>
      </c>
      <c r="E1784">
        <v>116</v>
      </c>
      <c r="F1784">
        <v>13</v>
      </c>
      <c r="G1784">
        <v>6.0054846207241497E-2</v>
      </c>
      <c r="H1784">
        <v>-0.249343956093353</v>
      </c>
      <c r="I1784">
        <v>-1.58979775619703</v>
      </c>
      <c r="J1784">
        <v>194</v>
      </c>
      <c r="K1784">
        <v>235</v>
      </c>
      <c r="L1784">
        <v>121</v>
      </c>
      <c r="M1784">
        <v>43</v>
      </c>
      <c r="N1784">
        <v>0.16049423576323199</v>
      </c>
      <c r="O1784">
        <v>-0.79710513675816597</v>
      </c>
      <c r="P1784">
        <v>-1.66455894294253</v>
      </c>
      <c r="Q1784">
        <v>0.42372881355932202</v>
      </c>
      <c r="R1784">
        <v>0.338983050847457</v>
      </c>
      <c r="S1784">
        <f t="shared" si="27"/>
        <v>9.6286385897088211E-2</v>
      </c>
    </row>
    <row r="1785" spans="1:19" x14ac:dyDescent="0.2">
      <c r="A1785" t="s">
        <v>3538</v>
      </c>
      <c r="B1785" t="s">
        <v>3539</v>
      </c>
      <c r="C1785">
        <v>114</v>
      </c>
      <c r="D1785">
        <v>128</v>
      </c>
      <c r="E1785">
        <v>117</v>
      </c>
      <c r="F1785">
        <v>1</v>
      </c>
      <c r="G1785">
        <v>0.13056335060692401</v>
      </c>
      <c r="H1785">
        <v>-0.48297699936871402</v>
      </c>
      <c r="I1785">
        <v>-2.9411020242984698</v>
      </c>
      <c r="J1785">
        <v>203</v>
      </c>
      <c r="K1785">
        <v>301</v>
      </c>
      <c r="L1785">
        <v>133</v>
      </c>
      <c r="M1785">
        <v>22</v>
      </c>
      <c r="N1785">
        <v>0.24829856110235199</v>
      </c>
      <c r="O1785">
        <v>-0.77573317409051701</v>
      </c>
      <c r="P1785">
        <v>-1.97529902568289</v>
      </c>
      <c r="Q1785">
        <v>0.54237288135593198</v>
      </c>
      <c r="R1785">
        <v>0.305084745762711</v>
      </c>
      <c r="S1785">
        <f t="shared" si="27"/>
        <v>-0.37652524559978129</v>
      </c>
    </row>
    <row r="1786" spans="1:19" x14ac:dyDescent="0.2">
      <c r="A1786" t="s">
        <v>3540</v>
      </c>
      <c r="B1786" t="s">
        <v>3541</v>
      </c>
      <c r="C1786">
        <v>173</v>
      </c>
      <c r="D1786">
        <v>141</v>
      </c>
      <c r="E1786">
        <v>78</v>
      </c>
      <c r="F1786">
        <v>8</v>
      </c>
      <c r="G1786">
        <v>-8.5687581778869995E-3</v>
      </c>
      <c r="H1786">
        <v>-0.84020951021671797</v>
      </c>
      <c r="I1786">
        <v>-2.2191532890988501</v>
      </c>
      <c r="J1786">
        <v>204</v>
      </c>
      <c r="K1786">
        <v>357</v>
      </c>
      <c r="L1786">
        <v>109</v>
      </c>
      <c r="M1786">
        <v>31</v>
      </c>
      <c r="N1786">
        <v>0.32026615210801601</v>
      </c>
      <c r="O1786">
        <v>-0.86429244662966498</v>
      </c>
      <c r="P1786">
        <v>-1.8284941421835099</v>
      </c>
      <c r="Q1786">
        <v>0.52542372881355903</v>
      </c>
      <c r="R1786">
        <v>0.28813559322033899</v>
      </c>
      <c r="S1786">
        <f t="shared" si="27"/>
        <v>-0.12905929767065324</v>
      </c>
    </row>
    <row r="1787" spans="1:19" x14ac:dyDescent="0.2">
      <c r="A1787" t="s">
        <v>3542</v>
      </c>
      <c r="B1787" t="s">
        <v>3543</v>
      </c>
      <c r="C1787">
        <v>40</v>
      </c>
      <c r="D1787">
        <v>28</v>
      </c>
      <c r="E1787">
        <v>31</v>
      </c>
      <c r="F1787">
        <v>5</v>
      </c>
      <c r="G1787">
        <v>-7.4643727690214601E-2</v>
      </c>
      <c r="H1787">
        <v>-0.60495630727209304</v>
      </c>
      <c r="I1787">
        <v>-1.7872871599539399</v>
      </c>
      <c r="J1787">
        <v>85</v>
      </c>
      <c r="K1787">
        <v>57</v>
      </c>
      <c r="L1787">
        <v>42</v>
      </c>
      <c r="M1787">
        <v>3</v>
      </c>
      <c r="N1787">
        <v>-9.6315966620079602E-2</v>
      </c>
      <c r="O1787">
        <v>-0.89825841246078197</v>
      </c>
      <c r="P1787">
        <v>-2.4625233395865198</v>
      </c>
      <c r="Q1787">
        <v>0.40677966101694901</v>
      </c>
      <c r="R1787">
        <v>0.22033898305084701</v>
      </c>
      <c r="S1787">
        <f t="shared" si="27"/>
        <v>-0.17410871559887858</v>
      </c>
    </row>
    <row r="1788" spans="1:19" x14ac:dyDescent="0.2">
      <c r="A1788" t="s">
        <v>3544</v>
      </c>
      <c r="B1788" t="s">
        <v>3545</v>
      </c>
      <c r="C1788">
        <v>99</v>
      </c>
      <c r="D1788">
        <v>96</v>
      </c>
      <c r="E1788">
        <v>67</v>
      </c>
      <c r="F1788">
        <v>6</v>
      </c>
      <c r="G1788">
        <v>6.6894270737546904E-2</v>
      </c>
      <c r="H1788">
        <v>-0.66381840167512696</v>
      </c>
      <c r="I1788">
        <v>-2.1016811171758998</v>
      </c>
      <c r="J1788">
        <v>301</v>
      </c>
      <c r="K1788">
        <v>224</v>
      </c>
      <c r="L1788">
        <v>86</v>
      </c>
      <c r="M1788">
        <v>54</v>
      </c>
      <c r="N1788">
        <v>-5.1090373837958697E-2</v>
      </c>
      <c r="O1788">
        <v>-1.13615682149466</v>
      </c>
      <c r="P1788">
        <v>-1.7563984043627601</v>
      </c>
      <c r="Q1788">
        <v>0.45762711864406702</v>
      </c>
      <c r="R1788">
        <v>0.169491525423728</v>
      </c>
      <c r="S1788">
        <f t="shared" si="27"/>
        <v>-7.5897840223613539E-2</v>
      </c>
    </row>
    <row r="1789" spans="1:19" x14ac:dyDescent="0.2">
      <c r="A1789" t="s">
        <v>3546</v>
      </c>
      <c r="B1789" t="s">
        <v>3547</v>
      </c>
      <c r="C1789">
        <v>0</v>
      </c>
      <c r="D1789">
        <v>0</v>
      </c>
      <c r="E1789">
        <v>0</v>
      </c>
      <c r="F1789">
        <v>0</v>
      </c>
      <c r="G1789" t="s">
        <v>373</v>
      </c>
      <c r="H1789" t="s">
        <v>373</v>
      </c>
      <c r="I1789" t="s">
        <v>373</v>
      </c>
      <c r="J1789">
        <v>0</v>
      </c>
      <c r="K1789">
        <v>0</v>
      </c>
      <c r="L1789">
        <v>0</v>
      </c>
      <c r="M1789">
        <v>0</v>
      </c>
      <c r="N1789" t="s">
        <v>373</v>
      </c>
      <c r="O1789" t="s">
        <v>373</v>
      </c>
      <c r="P1789" t="s">
        <v>373</v>
      </c>
      <c r="Q1789">
        <v>0.45762711864406702</v>
      </c>
      <c r="R1789">
        <v>0.152542372881355</v>
      </c>
      <c r="S1789" t="e">
        <f t="shared" si="27"/>
        <v>#VALUE!</v>
      </c>
    </row>
    <row r="1790" spans="1:19" x14ac:dyDescent="0.2">
      <c r="A1790" t="s">
        <v>3548</v>
      </c>
      <c r="B1790" t="s">
        <v>3549</v>
      </c>
      <c r="C1790">
        <v>41</v>
      </c>
      <c r="D1790">
        <v>15</v>
      </c>
      <c r="E1790">
        <v>24</v>
      </c>
      <c r="F1790">
        <v>5</v>
      </c>
      <c r="G1790">
        <v>-0.35643436536852502</v>
      </c>
      <c r="H1790">
        <v>-0.72683062478653304</v>
      </c>
      <c r="I1790">
        <v>-1.79801102534571</v>
      </c>
      <c r="J1790">
        <v>72</v>
      </c>
      <c r="K1790">
        <v>112</v>
      </c>
      <c r="L1790">
        <v>49</v>
      </c>
      <c r="M1790">
        <v>3</v>
      </c>
      <c r="N1790">
        <v>0.26911362966063401</v>
      </c>
      <c r="O1790">
        <v>-0.75922519354714502</v>
      </c>
      <c r="P1790">
        <v>-2.3904369103034901</v>
      </c>
      <c r="Q1790">
        <v>0.42372881355932202</v>
      </c>
      <c r="R1790">
        <v>0.11864406779661001</v>
      </c>
      <c r="S1790">
        <f t="shared" si="27"/>
        <v>-0.15791935897220905</v>
      </c>
    </row>
    <row r="1791" spans="1:19" x14ac:dyDescent="0.2">
      <c r="A1791" t="s">
        <v>3550</v>
      </c>
      <c r="B1791" t="s">
        <v>3551</v>
      </c>
      <c r="C1791">
        <v>68</v>
      </c>
      <c r="D1791">
        <v>23</v>
      </c>
      <c r="E1791">
        <v>42</v>
      </c>
      <c r="F1791">
        <v>9</v>
      </c>
      <c r="G1791">
        <v>-0.39052284439311402</v>
      </c>
      <c r="H1791">
        <v>-0.70351763208673901</v>
      </c>
      <c r="I1791">
        <v>-1.76246357622891</v>
      </c>
      <c r="J1791">
        <v>143</v>
      </c>
      <c r="K1791">
        <v>190</v>
      </c>
      <c r="L1791">
        <v>46</v>
      </c>
      <c r="M1791">
        <v>12</v>
      </c>
      <c r="N1791">
        <v>0.20064566690948801</v>
      </c>
      <c r="O1791">
        <v>-1.0846669829278699</v>
      </c>
      <c r="P1791">
        <v>-2.0863804600093299</v>
      </c>
      <c r="Q1791">
        <v>0.42372881355932202</v>
      </c>
      <c r="R1791">
        <v>0.152542372881355</v>
      </c>
      <c r="S1791">
        <f t="shared" si="27"/>
        <v>-6.6337933735359525E-2</v>
      </c>
    </row>
    <row r="1792" spans="1:19" x14ac:dyDescent="0.2">
      <c r="A1792" t="s">
        <v>3552</v>
      </c>
      <c r="B1792" t="s">
        <v>3553</v>
      </c>
      <c r="C1792">
        <v>357</v>
      </c>
      <c r="D1792">
        <v>387</v>
      </c>
      <c r="E1792">
        <v>222</v>
      </c>
      <c r="F1792">
        <v>51</v>
      </c>
      <c r="G1792">
        <v>0.11530098120224599</v>
      </c>
      <c r="H1792">
        <v>-0.70057325143995797</v>
      </c>
      <c r="I1792">
        <v>-1.72929521297625</v>
      </c>
      <c r="J1792">
        <v>711</v>
      </c>
      <c r="K1792">
        <v>909</v>
      </c>
      <c r="L1792">
        <v>433</v>
      </c>
      <c r="M1792">
        <v>115</v>
      </c>
      <c r="N1792">
        <v>0.18392238591392199</v>
      </c>
      <c r="O1792">
        <v>-0.80747048152079104</v>
      </c>
      <c r="P1792">
        <v>-1.8013974289680399</v>
      </c>
      <c r="Q1792">
        <v>0.45762711864406702</v>
      </c>
      <c r="R1792">
        <v>0.101694915254237</v>
      </c>
      <c r="S1792">
        <f t="shared" si="27"/>
        <v>1.9455574712017594E-2</v>
      </c>
    </row>
    <row r="1793" spans="1:19" x14ac:dyDescent="0.2">
      <c r="A1793" t="s">
        <v>3554</v>
      </c>
      <c r="B1793" t="s">
        <v>3555</v>
      </c>
      <c r="C1793">
        <v>80</v>
      </c>
      <c r="D1793">
        <v>69</v>
      </c>
      <c r="E1793">
        <v>64</v>
      </c>
      <c r="F1793">
        <v>30</v>
      </c>
      <c r="G1793">
        <v>1.6017336040840099E-2</v>
      </c>
      <c r="H1793">
        <v>-0.59116802278645997</v>
      </c>
      <c r="I1793">
        <v>-1.31016590523428</v>
      </c>
      <c r="J1793">
        <v>64</v>
      </c>
      <c r="K1793">
        <v>107</v>
      </c>
      <c r="L1793">
        <v>51</v>
      </c>
      <c r="M1793">
        <v>33</v>
      </c>
      <c r="N1793">
        <v>0.30043190712304402</v>
      </c>
      <c r="O1793">
        <v>-0.69069857503034104</v>
      </c>
      <c r="P1793">
        <v>-1.29789170269789</v>
      </c>
      <c r="Q1793">
        <v>0.42372881355932202</v>
      </c>
      <c r="R1793">
        <v>0.20338983050847401</v>
      </c>
      <c r="S1793">
        <f t="shared" si="27"/>
        <v>0.27500506721761975</v>
      </c>
    </row>
    <row r="1794" spans="1:19" x14ac:dyDescent="0.2">
      <c r="A1794" t="s">
        <v>3556</v>
      </c>
      <c r="B1794" t="s">
        <v>3557</v>
      </c>
      <c r="C1794">
        <v>121</v>
      </c>
      <c r="D1794">
        <v>100</v>
      </c>
      <c r="E1794">
        <v>103</v>
      </c>
      <c r="F1794">
        <v>11</v>
      </c>
      <c r="G1794">
        <v>-2.5271380209216702E-3</v>
      </c>
      <c r="H1794">
        <v>-0.564206155389681</v>
      </c>
      <c r="I1794">
        <v>-1.92558985812022</v>
      </c>
      <c r="J1794">
        <v>180</v>
      </c>
      <c r="K1794">
        <v>211</v>
      </c>
      <c r="L1794">
        <v>128</v>
      </c>
      <c r="M1794">
        <v>30</v>
      </c>
      <c r="N1794">
        <v>0.146238053616108</v>
      </c>
      <c r="O1794">
        <v>-0.74015131259982803</v>
      </c>
      <c r="P1794">
        <v>-1.7883769189755301</v>
      </c>
      <c r="Q1794">
        <v>0.52542372881355903</v>
      </c>
      <c r="R1794">
        <v>0.22033898305084701</v>
      </c>
      <c r="S1794">
        <f t="shared" si="27"/>
        <v>-3.3669771664623559E-2</v>
      </c>
    </row>
    <row r="1795" spans="1:19" x14ac:dyDescent="0.2">
      <c r="A1795" t="s">
        <v>3558</v>
      </c>
      <c r="B1795" t="s">
        <v>3559</v>
      </c>
      <c r="C1795">
        <v>199</v>
      </c>
      <c r="D1795">
        <v>231</v>
      </c>
      <c r="E1795">
        <v>219</v>
      </c>
      <c r="F1795">
        <v>32</v>
      </c>
      <c r="G1795">
        <v>0.14501713577796599</v>
      </c>
      <c r="H1795">
        <v>-0.452666971347991</v>
      </c>
      <c r="I1795">
        <v>-1.6779002710517901</v>
      </c>
      <c r="J1795">
        <v>469</v>
      </c>
      <c r="K1795">
        <v>568</v>
      </c>
      <c r="L1795">
        <v>320</v>
      </c>
      <c r="M1795">
        <v>48</v>
      </c>
      <c r="N1795">
        <v>0.160403596417657</v>
      </c>
      <c r="O1795">
        <v>-0.758111641539567</v>
      </c>
      <c r="P1795">
        <v>-2.00015727393138</v>
      </c>
      <c r="Q1795">
        <v>0.42372881355932202</v>
      </c>
      <c r="R1795">
        <v>0.152542372881355</v>
      </c>
      <c r="S1795">
        <f t="shared" ref="S1795:S1858" si="28">((I1795+1.7338029)/1.7338029+(P1795+1.8692731)/1.8692731)/2</f>
        <v>-1.8887986152503273E-2</v>
      </c>
    </row>
    <row r="1796" spans="1:19" x14ac:dyDescent="0.2">
      <c r="A1796" t="s">
        <v>3560</v>
      </c>
      <c r="B1796" t="s">
        <v>3561</v>
      </c>
      <c r="C1796">
        <v>70</v>
      </c>
      <c r="D1796">
        <v>74</v>
      </c>
      <c r="E1796">
        <v>39</v>
      </c>
      <c r="F1796">
        <v>1</v>
      </c>
      <c r="G1796">
        <v>0.104391912012247</v>
      </c>
      <c r="H1796">
        <v>-0.748291442766161</v>
      </c>
      <c r="I1796">
        <v>-2.72929521297625</v>
      </c>
      <c r="J1796">
        <v>167</v>
      </c>
      <c r="K1796">
        <v>80</v>
      </c>
      <c r="L1796">
        <v>77</v>
      </c>
      <c r="M1796">
        <v>15</v>
      </c>
      <c r="N1796">
        <v>-0.24239838073391701</v>
      </c>
      <c r="O1796">
        <v>-0.92831452311949103</v>
      </c>
      <c r="P1796">
        <v>-2.0568508806837902</v>
      </c>
      <c r="Q1796">
        <v>0.45762711864406702</v>
      </c>
      <c r="R1796">
        <v>0.11864406779661001</v>
      </c>
      <c r="S1796">
        <f t="shared" si="28"/>
        <v>-0.33725746238663151</v>
      </c>
    </row>
    <row r="1797" spans="1:19" x14ac:dyDescent="0.2">
      <c r="A1797" t="s">
        <v>3562</v>
      </c>
      <c r="B1797" t="s">
        <v>3563</v>
      </c>
      <c r="C1797">
        <v>318</v>
      </c>
      <c r="D1797">
        <v>496</v>
      </c>
      <c r="E1797">
        <v>274</v>
      </c>
      <c r="F1797">
        <v>53</v>
      </c>
      <c r="G1797">
        <v>0.27331278880129301</v>
      </c>
      <c r="H1797">
        <v>-0.55893456694244803</v>
      </c>
      <c r="I1797">
        <v>-1.66234842334564</v>
      </c>
      <c r="J1797">
        <v>533</v>
      </c>
      <c r="K1797">
        <v>887</v>
      </c>
      <c r="L1797">
        <v>406</v>
      </c>
      <c r="M1797">
        <v>123</v>
      </c>
      <c r="N1797">
        <v>0.29842451422687499</v>
      </c>
      <c r="O1797">
        <v>-0.71028995259376804</v>
      </c>
      <c r="P1797">
        <v>-1.6470477661790599</v>
      </c>
      <c r="Q1797">
        <v>0.45762711864406702</v>
      </c>
      <c r="R1797">
        <v>0.28813559322033899</v>
      </c>
      <c r="S1797">
        <f t="shared" si="28"/>
        <v>8.0047930350937893E-2</v>
      </c>
    </row>
    <row r="1798" spans="1:19" x14ac:dyDescent="0.2">
      <c r="A1798" t="s">
        <v>3564</v>
      </c>
      <c r="B1798" t="s">
        <v>3565</v>
      </c>
      <c r="C1798">
        <v>151</v>
      </c>
      <c r="D1798">
        <v>178</v>
      </c>
      <c r="E1798">
        <v>125</v>
      </c>
      <c r="F1798">
        <v>12</v>
      </c>
      <c r="G1798">
        <v>0.15170128731125199</v>
      </c>
      <c r="H1798">
        <v>-0.57632494406351598</v>
      </c>
      <c r="I1798">
        <v>-1.9839928742075399</v>
      </c>
      <c r="J1798">
        <v>270</v>
      </c>
      <c r="K1798">
        <v>280</v>
      </c>
      <c r="L1798">
        <v>173</v>
      </c>
      <c r="M1798">
        <v>23</v>
      </c>
      <c r="N1798">
        <v>9.3022370604953594E-2</v>
      </c>
      <c r="O1798">
        <v>-0.785406438174582</v>
      </c>
      <c r="P1798">
        <v>-2.0798615967332799</v>
      </c>
      <c r="Q1798">
        <v>0.49152542372881303</v>
      </c>
      <c r="R1798">
        <v>0.28813559322033899</v>
      </c>
      <c r="S1798">
        <f t="shared" si="28"/>
        <v>-0.12847961967859239</v>
      </c>
    </row>
    <row r="1799" spans="1:19" x14ac:dyDescent="0.2">
      <c r="A1799" t="s">
        <v>3566</v>
      </c>
      <c r="B1799" t="s">
        <v>3567</v>
      </c>
      <c r="C1799">
        <v>250</v>
      </c>
      <c r="D1799">
        <v>279</v>
      </c>
      <c r="E1799">
        <v>265</v>
      </c>
      <c r="F1799">
        <v>22</v>
      </c>
      <c r="G1799">
        <v>0.12792242689708799</v>
      </c>
      <c r="H1799">
        <v>-0.46895214451363298</v>
      </c>
      <c r="I1799">
        <v>-1.9397145008118299</v>
      </c>
      <c r="J1799">
        <v>398</v>
      </c>
      <c r="K1799">
        <v>539</v>
      </c>
      <c r="L1799">
        <v>362</v>
      </c>
      <c r="M1799">
        <v>54</v>
      </c>
      <c r="N1799">
        <v>0.20893379653477201</v>
      </c>
      <c r="O1799">
        <v>-0.63326327868491195</v>
      </c>
      <c r="P1799">
        <v>-1.8777149808426099</v>
      </c>
      <c r="Q1799">
        <v>0.42372881355932202</v>
      </c>
      <c r="R1799">
        <v>0.23728813559322001</v>
      </c>
      <c r="S1799">
        <f t="shared" si="28"/>
        <v>-6.1639555621521076E-2</v>
      </c>
    </row>
    <row r="1800" spans="1:19" x14ac:dyDescent="0.2">
      <c r="A1800" t="s">
        <v>3568</v>
      </c>
      <c r="B1800" t="s">
        <v>3569</v>
      </c>
      <c r="C1800">
        <v>45</v>
      </c>
      <c r="D1800">
        <v>26</v>
      </c>
      <c r="E1800">
        <v>23</v>
      </c>
      <c r="F1800">
        <v>4</v>
      </c>
      <c r="G1800">
        <v>-0.157980933508997</v>
      </c>
      <c r="H1800">
        <v>-0.78574268753615395</v>
      </c>
      <c r="I1800">
        <v>-1.9353496954093801</v>
      </c>
      <c r="J1800">
        <v>98</v>
      </c>
      <c r="K1800">
        <v>158</v>
      </c>
      <c r="L1800">
        <v>53</v>
      </c>
      <c r="M1800">
        <v>11</v>
      </c>
      <c r="N1800">
        <v>0.28465911468364902</v>
      </c>
      <c r="O1800">
        <v>-0.85903898323609595</v>
      </c>
      <c r="P1800">
        <v>-1.96005905912616</v>
      </c>
      <c r="Q1800">
        <v>0.44067796610169402</v>
      </c>
      <c r="R1800">
        <v>0.186440677966101</v>
      </c>
      <c r="S1800">
        <f t="shared" si="28"/>
        <v>-8.2406513120538774E-2</v>
      </c>
    </row>
    <row r="1801" spans="1:19" x14ac:dyDescent="0.2">
      <c r="A1801" t="s">
        <v>3570</v>
      </c>
      <c r="B1801" t="s">
        <v>3571</v>
      </c>
      <c r="C1801">
        <v>182</v>
      </c>
      <c r="D1801">
        <v>138</v>
      </c>
      <c r="E1801">
        <v>158</v>
      </c>
      <c r="F1801">
        <v>17</v>
      </c>
      <c r="G1801">
        <v>-3.9934069288309802E-2</v>
      </c>
      <c r="H1801">
        <v>-0.55567231080905499</v>
      </c>
      <c r="I1801">
        <v>-1.9138196395687901</v>
      </c>
      <c r="J1801">
        <v>448</v>
      </c>
      <c r="K1801">
        <v>382</v>
      </c>
      <c r="L1801">
        <v>230</v>
      </c>
      <c r="M1801">
        <v>38</v>
      </c>
      <c r="N1801">
        <v>8.0134523352864903E-3</v>
      </c>
      <c r="O1801">
        <v>-0.88163895512494095</v>
      </c>
      <c r="P1801">
        <v>-2.0817200859732199</v>
      </c>
      <c r="Q1801">
        <v>0.40677966101694901</v>
      </c>
      <c r="R1801">
        <v>0.22033898305084701</v>
      </c>
      <c r="S1801">
        <f t="shared" si="28"/>
        <v>-0.10873993817571811</v>
      </c>
    </row>
    <row r="1802" spans="1:19" x14ac:dyDescent="0.2">
      <c r="A1802" t="s">
        <v>3572</v>
      </c>
      <c r="B1802" t="s">
        <v>3573</v>
      </c>
      <c r="C1802">
        <v>47</v>
      </c>
      <c r="D1802">
        <v>53</v>
      </c>
      <c r="E1802">
        <v>55</v>
      </c>
      <c r="F1802">
        <v>1</v>
      </c>
      <c r="G1802">
        <v>0.1324362439606</v>
      </c>
      <c r="H1802">
        <v>-0.42599317821987698</v>
      </c>
      <c r="I1802">
        <v>-2.5562950308977102</v>
      </c>
      <c r="J1802">
        <v>151</v>
      </c>
      <c r="K1802">
        <v>75</v>
      </c>
      <c r="L1802">
        <v>96</v>
      </c>
      <c r="M1802">
        <v>7</v>
      </c>
      <c r="N1802">
        <v>-0.22668758047974699</v>
      </c>
      <c r="O1802">
        <v>-0.78879449139799096</v>
      </c>
      <c r="P1802">
        <v>-2.3441045758708001</v>
      </c>
      <c r="Q1802">
        <v>0.45762711864406702</v>
      </c>
      <c r="R1802">
        <v>0.20338983050847401</v>
      </c>
      <c r="S1802">
        <f t="shared" si="28"/>
        <v>-0.36420274735691716</v>
      </c>
    </row>
    <row r="1803" spans="1:19" x14ac:dyDescent="0.2">
      <c r="A1803" t="s">
        <v>3574</v>
      </c>
      <c r="B1803" t="s">
        <v>3575</v>
      </c>
      <c r="C1803">
        <v>391</v>
      </c>
      <c r="D1803">
        <v>422</v>
      </c>
      <c r="E1803">
        <v>229</v>
      </c>
      <c r="F1803">
        <v>34</v>
      </c>
      <c r="G1803">
        <v>0.113393925861335</v>
      </c>
      <c r="H1803">
        <v>-0.72659928483438196</v>
      </c>
      <c r="I1803">
        <v>-1.94489501331561</v>
      </c>
      <c r="J1803">
        <v>624</v>
      </c>
      <c r="K1803">
        <v>858</v>
      </c>
      <c r="L1803">
        <v>436</v>
      </c>
      <c r="M1803">
        <v>57</v>
      </c>
      <c r="N1803">
        <v>0.215530801588003</v>
      </c>
      <c r="O1803">
        <v>-0.74778687755822804</v>
      </c>
      <c r="P1803">
        <v>-2.04953540260182</v>
      </c>
      <c r="Q1803">
        <v>0.45762711864406702</v>
      </c>
      <c r="R1803">
        <v>0.322033898305084</v>
      </c>
      <c r="S1803">
        <f t="shared" si="28"/>
        <v>-0.10909268383071619</v>
      </c>
    </row>
    <row r="1804" spans="1:19" x14ac:dyDescent="0.2">
      <c r="A1804" t="s">
        <v>3576</v>
      </c>
      <c r="B1804" t="s">
        <v>3577</v>
      </c>
      <c r="C1804">
        <v>135</v>
      </c>
      <c r="D1804">
        <v>128</v>
      </c>
      <c r="E1804">
        <v>96</v>
      </c>
      <c r="F1804">
        <v>13</v>
      </c>
      <c r="G1804">
        <v>5.7134433448390601E-2</v>
      </c>
      <c r="H1804">
        <v>-0.64232054523384097</v>
      </c>
      <c r="I1804">
        <v>-1.90058758915016</v>
      </c>
      <c r="J1804">
        <v>173</v>
      </c>
      <c r="K1804">
        <v>193</v>
      </c>
      <c r="L1804">
        <v>78</v>
      </c>
      <c r="M1804">
        <v>16</v>
      </c>
      <c r="N1804">
        <v>0.1247393093007</v>
      </c>
      <c r="O1804">
        <v>-0.93804027758270503</v>
      </c>
      <c r="P1804">
        <v>-2.04415178906476</v>
      </c>
      <c r="Q1804">
        <v>0.40677966101694901</v>
      </c>
      <c r="R1804">
        <v>0.27118644067796599</v>
      </c>
      <c r="S1804">
        <f t="shared" si="28"/>
        <v>-9.4875128948516019E-2</v>
      </c>
    </row>
    <row r="1805" spans="1:19" x14ac:dyDescent="0.2">
      <c r="A1805" t="s">
        <v>3578</v>
      </c>
      <c r="B1805" t="s">
        <v>3579</v>
      </c>
      <c r="C1805">
        <v>251</v>
      </c>
      <c r="D1805">
        <v>284</v>
      </c>
      <c r="E1805">
        <v>198</v>
      </c>
      <c r="F1805">
        <v>23</v>
      </c>
      <c r="G1805">
        <v>0.13390285086152801</v>
      </c>
      <c r="H1805">
        <v>-0.59726654099790999</v>
      </c>
      <c r="I1805">
        <v>-1.92214305842544</v>
      </c>
      <c r="J1805">
        <v>328</v>
      </c>
      <c r="K1805">
        <v>510</v>
      </c>
      <c r="L1805">
        <v>274</v>
      </c>
      <c r="M1805">
        <v>70</v>
      </c>
      <c r="N1805">
        <v>0.26892443580797898</v>
      </c>
      <c r="O1805">
        <v>-0.67021205803568096</v>
      </c>
      <c r="P1805">
        <v>-1.6810014722893101</v>
      </c>
      <c r="Q1805">
        <v>0.45762711864406702</v>
      </c>
      <c r="R1805">
        <v>0.28813559322033899</v>
      </c>
      <c r="S1805">
        <f t="shared" si="28"/>
        <v>-3.9545949197584279E-3</v>
      </c>
    </row>
    <row r="1806" spans="1:19" x14ac:dyDescent="0.2">
      <c r="A1806" t="s">
        <v>3580</v>
      </c>
      <c r="B1806" t="s">
        <v>3581</v>
      </c>
      <c r="C1806">
        <v>165</v>
      </c>
      <c r="D1806">
        <v>90</v>
      </c>
      <c r="E1806">
        <v>111</v>
      </c>
      <c r="F1806">
        <v>35</v>
      </c>
      <c r="G1806">
        <v>-0.182983202479052</v>
      </c>
      <c r="H1806">
        <v>-0.66641897520565196</v>
      </c>
      <c r="I1806">
        <v>-1.5576130728256199</v>
      </c>
      <c r="J1806">
        <v>197</v>
      </c>
      <c r="K1806">
        <v>246</v>
      </c>
      <c r="L1806">
        <v>81</v>
      </c>
      <c r="M1806">
        <v>10</v>
      </c>
      <c r="N1806">
        <v>0.173696984363507</v>
      </c>
      <c r="O1806">
        <v>-0.97806998442733295</v>
      </c>
      <c r="P1806">
        <v>-2.3046918947534798</v>
      </c>
      <c r="Q1806">
        <v>0.44067796610169402</v>
      </c>
      <c r="R1806">
        <v>0.186440677966101</v>
      </c>
      <c r="S1806">
        <f t="shared" si="28"/>
        <v>-6.5657186524894912E-2</v>
      </c>
    </row>
    <row r="1807" spans="1:19" x14ac:dyDescent="0.2">
      <c r="A1807" t="s">
        <v>3582</v>
      </c>
      <c r="B1807" t="s">
        <v>3583</v>
      </c>
      <c r="C1807">
        <v>123</v>
      </c>
      <c r="D1807">
        <v>143</v>
      </c>
      <c r="E1807">
        <v>76</v>
      </c>
      <c r="F1807">
        <v>14</v>
      </c>
      <c r="G1807">
        <v>0.145689158321192</v>
      </c>
      <c r="H1807">
        <v>-0.70334952893700997</v>
      </c>
      <c r="I1807">
        <v>-1.8279742487231501</v>
      </c>
      <c r="J1807">
        <v>254</v>
      </c>
      <c r="K1807">
        <v>221</v>
      </c>
      <c r="L1807">
        <v>140</v>
      </c>
      <c r="M1807">
        <v>26</v>
      </c>
      <c r="N1807">
        <v>1.6786660486894301E-2</v>
      </c>
      <c r="O1807">
        <v>-0.85079445808609</v>
      </c>
      <c r="P1807">
        <v>-2.0000860372410099</v>
      </c>
      <c r="Q1807">
        <v>0.44067796610169402</v>
      </c>
      <c r="R1807">
        <v>0.322033898305084</v>
      </c>
      <c r="S1807">
        <f t="shared" si="28"/>
        <v>-6.2147777578494282E-2</v>
      </c>
    </row>
    <row r="1808" spans="1:19" x14ac:dyDescent="0.2">
      <c r="A1808" t="s">
        <v>3584</v>
      </c>
      <c r="B1808" t="s">
        <v>3585</v>
      </c>
      <c r="C1808">
        <v>285</v>
      </c>
      <c r="D1808">
        <v>336</v>
      </c>
      <c r="E1808">
        <v>248</v>
      </c>
      <c r="F1808">
        <v>25</v>
      </c>
      <c r="G1808">
        <v>0.151752649676862</v>
      </c>
      <c r="H1808">
        <v>-0.55465118896069698</v>
      </c>
      <c r="I1808">
        <v>-1.94110202429847</v>
      </c>
      <c r="J1808">
        <v>565</v>
      </c>
      <c r="K1808">
        <v>758</v>
      </c>
      <c r="L1808">
        <v>414</v>
      </c>
      <c r="M1808">
        <v>58</v>
      </c>
      <c r="N1808">
        <v>0.20484886123433599</v>
      </c>
      <c r="O1808">
        <v>-0.72713688384292996</v>
      </c>
      <c r="P1808">
        <v>-1.99884612284839</v>
      </c>
      <c r="Q1808">
        <v>0.52542372881355903</v>
      </c>
      <c r="R1808">
        <v>0.20338983050847401</v>
      </c>
      <c r="S1808">
        <f t="shared" si="28"/>
        <v>-9.4440294916448009E-2</v>
      </c>
    </row>
    <row r="1809" spans="1:19" x14ac:dyDescent="0.2">
      <c r="A1809" t="s">
        <v>3586</v>
      </c>
      <c r="B1809" t="s">
        <v>3587</v>
      </c>
      <c r="C1809">
        <v>206</v>
      </c>
      <c r="D1809">
        <v>261</v>
      </c>
      <c r="E1809">
        <v>182</v>
      </c>
      <c r="F1809">
        <v>30</v>
      </c>
      <c r="G1809">
        <v>0.183031519264655</v>
      </c>
      <c r="H1809">
        <v>-0.54805384216248199</v>
      </c>
      <c r="I1809">
        <v>-1.72094313861149</v>
      </c>
      <c r="J1809">
        <v>480</v>
      </c>
      <c r="K1809">
        <v>451</v>
      </c>
      <c r="L1809">
        <v>301</v>
      </c>
      <c r="M1809">
        <v>57</v>
      </c>
      <c r="N1809">
        <v>5.0163407924095099E-2</v>
      </c>
      <c r="O1809">
        <v>-0.79476351892613395</v>
      </c>
      <c r="P1809">
        <v>-1.9355920502949799</v>
      </c>
      <c r="Q1809">
        <v>0.59322033898305004</v>
      </c>
      <c r="R1809">
        <v>0.25423728813559299</v>
      </c>
      <c r="S1809">
        <f t="shared" si="28"/>
        <v>-1.4030693289739176E-2</v>
      </c>
    </row>
    <row r="1810" spans="1:19" x14ac:dyDescent="0.2">
      <c r="A1810" t="s">
        <v>3588</v>
      </c>
      <c r="B1810" t="s">
        <v>3589</v>
      </c>
      <c r="C1810">
        <v>69</v>
      </c>
      <c r="D1810">
        <v>92</v>
      </c>
      <c r="E1810">
        <v>44</v>
      </c>
      <c r="F1810">
        <v>6</v>
      </c>
      <c r="G1810">
        <v>0.20519696890382799</v>
      </c>
      <c r="H1810">
        <v>-0.68965442402947097</v>
      </c>
      <c r="I1810">
        <v>-1.94489501331561</v>
      </c>
      <c r="J1810">
        <v>103</v>
      </c>
      <c r="K1810">
        <v>140</v>
      </c>
      <c r="L1810">
        <v>83</v>
      </c>
      <c r="M1810">
        <v>15</v>
      </c>
      <c r="N1810">
        <v>0.21051891439478701</v>
      </c>
      <c r="O1810">
        <v>-0.68584790947348795</v>
      </c>
      <c r="P1810">
        <v>-1.84697163424138</v>
      </c>
      <c r="Q1810">
        <v>0.55932203389830504</v>
      </c>
      <c r="R1810">
        <v>0.23728813559322001</v>
      </c>
      <c r="S1810">
        <f t="shared" si="28"/>
        <v>-5.4910186805417954E-2</v>
      </c>
    </row>
    <row r="1811" spans="1:19" x14ac:dyDescent="0.2">
      <c r="A1811" t="s">
        <v>3590</v>
      </c>
      <c r="B1811" t="s">
        <v>3591</v>
      </c>
      <c r="C1811">
        <v>44</v>
      </c>
      <c r="D1811">
        <v>76</v>
      </c>
      <c r="E1811">
        <v>44</v>
      </c>
      <c r="F1811">
        <v>3</v>
      </c>
      <c r="G1811">
        <v>0.31761914809013198</v>
      </c>
      <c r="H1811">
        <v>-0.49425800977840301</v>
      </c>
      <c r="I1811">
        <v>-2.0505285947285201</v>
      </c>
      <c r="J1811">
        <v>157</v>
      </c>
      <c r="K1811">
        <v>125</v>
      </c>
      <c r="L1811">
        <v>70</v>
      </c>
      <c r="M1811">
        <v>8</v>
      </c>
      <c r="N1811">
        <v>-2.1761535979455501E-2</v>
      </c>
      <c r="O1811">
        <v>-0.94289038953936699</v>
      </c>
      <c r="P1811">
        <v>-2.3030353340091798</v>
      </c>
      <c r="Q1811">
        <v>0.66101694915254205</v>
      </c>
      <c r="R1811">
        <v>0.25423728813559299</v>
      </c>
      <c r="S1811">
        <f t="shared" si="28"/>
        <v>-0.20736274476379826</v>
      </c>
    </row>
    <row r="1812" spans="1:19" x14ac:dyDescent="0.2">
      <c r="A1812" t="s">
        <v>3592</v>
      </c>
      <c r="B1812" t="s">
        <v>3593</v>
      </c>
      <c r="C1812">
        <v>12</v>
      </c>
      <c r="D1812">
        <v>36</v>
      </c>
      <c r="E1812">
        <v>12</v>
      </c>
      <c r="F1812">
        <v>4</v>
      </c>
      <c r="G1812">
        <v>0.55737948701519002</v>
      </c>
      <c r="H1812">
        <v>-0.49425800977840301</v>
      </c>
      <c r="I1812">
        <v>-1.3613184276816599</v>
      </c>
      <c r="J1812">
        <v>54</v>
      </c>
      <c r="K1812">
        <v>37</v>
      </c>
      <c r="L1812">
        <v>21</v>
      </c>
      <c r="M1812">
        <v>2</v>
      </c>
      <c r="N1812">
        <v>-8.6963932334251703E-2</v>
      </c>
      <c r="O1812">
        <v>-1.0022632422334301</v>
      </c>
      <c r="P1812">
        <v>-2.44158943275088</v>
      </c>
      <c r="Q1812">
        <v>0.55932203389830504</v>
      </c>
      <c r="R1812">
        <v>0.27118644067796599</v>
      </c>
      <c r="S1812">
        <f t="shared" si="28"/>
        <v>-4.5666920304519104E-2</v>
      </c>
    </row>
    <row r="1813" spans="1:19" x14ac:dyDescent="0.2">
      <c r="A1813" t="s">
        <v>3594</v>
      </c>
      <c r="B1813" t="s">
        <v>3595</v>
      </c>
      <c r="C1813">
        <v>62</v>
      </c>
      <c r="D1813">
        <v>12</v>
      </c>
      <c r="E1813">
        <v>36</v>
      </c>
      <c r="F1813">
        <v>13</v>
      </c>
      <c r="G1813">
        <v>-0.63295221115510003</v>
      </c>
      <c r="H1813">
        <v>-0.73034719850937002</v>
      </c>
      <c r="I1813">
        <v>-1.56264551015341</v>
      </c>
      <c r="J1813">
        <v>89</v>
      </c>
      <c r="K1813">
        <v>86</v>
      </c>
      <c r="L1813">
        <v>73</v>
      </c>
      <c r="M1813">
        <v>7</v>
      </c>
      <c r="N1813">
        <v>6.2336548020376602E-2</v>
      </c>
      <c r="O1813">
        <v>-0.67815592366884703</v>
      </c>
      <c r="P1813">
        <v>-2.1145176352225401</v>
      </c>
      <c r="Q1813">
        <v>0.52542372881355903</v>
      </c>
      <c r="R1813">
        <v>0.23728813559322001</v>
      </c>
      <c r="S1813">
        <f t="shared" si="28"/>
        <v>-1.6239952057228564E-2</v>
      </c>
    </row>
    <row r="1814" spans="1:19" x14ac:dyDescent="0.2">
      <c r="A1814" t="s">
        <v>3596</v>
      </c>
      <c r="B1814" t="s">
        <v>3597</v>
      </c>
      <c r="C1814">
        <v>212</v>
      </c>
      <c r="D1814">
        <v>168</v>
      </c>
      <c r="E1814">
        <v>160</v>
      </c>
      <c r="F1814">
        <v>27</v>
      </c>
      <c r="G1814">
        <v>-2.076834690736E-2</v>
      </c>
      <c r="H1814">
        <v>-0.61647388805123005</v>
      </c>
      <c r="I1814">
        <v>-1.77916926973176</v>
      </c>
      <c r="J1814">
        <v>342</v>
      </c>
      <c r="K1814">
        <v>329</v>
      </c>
      <c r="L1814">
        <v>221</v>
      </c>
      <c r="M1814">
        <v>28</v>
      </c>
      <c r="N1814">
        <v>6.0397895315561001E-2</v>
      </c>
      <c r="O1814">
        <v>-0.78172260951541395</v>
      </c>
      <c r="P1814">
        <v>-2.0970937433058001</v>
      </c>
      <c r="Q1814">
        <v>0.55932203389830504</v>
      </c>
      <c r="R1814">
        <v>0.37288135593220301</v>
      </c>
      <c r="S1814">
        <f t="shared" si="28"/>
        <v>-7.4021206833284448E-2</v>
      </c>
    </row>
    <row r="1815" spans="1:19" x14ac:dyDescent="0.2">
      <c r="A1815" t="s">
        <v>3598</v>
      </c>
      <c r="B1815" t="s">
        <v>3599</v>
      </c>
      <c r="C1815">
        <v>117</v>
      </c>
      <c r="D1815">
        <v>133</v>
      </c>
      <c r="E1815">
        <v>69</v>
      </c>
      <c r="F1815">
        <v>10</v>
      </c>
      <c r="G1815">
        <v>0.135924011516452</v>
      </c>
      <c r="H1815">
        <v>-0.72359478078730899</v>
      </c>
      <c r="I1815">
        <v>-1.9523830347081601</v>
      </c>
      <c r="J1815">
        <v>346</v>
      </c>
      <c r="K1815">
        <v>338</v>
      </c>
      <c r="L1815">
        <v>119</v>
      </c>
      <c r="M1815">
        <v>35</v>
      </c>
      <c r="N1815">
        <v>6.7068704906599802E-2</v>
      </c>
      <c r="O1815">
        <v>-1.0556179145446301</v>
      </c>
      <c r="P1815">
        <v>-2.0052337230343902</v>
      </c>
      <c r="Q1815">
        <v>0.66101694915254205</v>
      </c>
      <c r="R1815">
        <v>0.23728813559322001</v>
      </c>
      <c r="S1815">
        <f t="shared" si="28"/>
        <v>-9.9402129856061186E-2</v>
      </c>
    </row>
    <row r="1816" spans="1:19" x14ac:dyDescent="0.2">
      <c r="A1816" t="s">
        <v>3600</v>
      </c>
      <c r="B1816" t="s">
        <v>3601</v>
      </c>
      <c r="C1816">
        <v>64</v>
      </c>
      <c r="D1816">
        <v>136</v>
      </c>
      <c r="E1816">
        <v>82</v>
      </c>
      <c r="F1816">
        <v>13</v>
      </c>
      <c r="G1816">
        <v>0.40761716668185799</v>
      </c>
      <c r="H1816">
        <v>-0.38662413137857399</v>
      </c>
      <c r="I1816">
        <v>-1.5764337946390401</v>
      </c>
      <c r="J1816">
        <v>158</v>
      </c>
      <c r="K1816">
        <v>182</v>
      </c>
      <c r="L1816">
        <v>76</v>
      </c>
      <c r="M1816">
        <v>26</v>
      </c>
      <c r="N1816">
        <v>0.138642404452373</v>
      </c>
      <c r="O1816">
        <v>-0.90993227181802105</v>
      </c>
      <c r="P1816">
        <v>-1.79390940757549</v>
      </c>
      <c r="Q1816">
        <v>0.49152542372881303</v>
      </c>
      <c r="R1816">
        <v>0.25423728813559299</v>
      </c>
      <c r="S1816">
        <f t="shared" si="28"/>
        <v>6.5541195771484373E-2</v>
      </c>
    </row>
    <row r="1817" spans="1:19" x14ac:dyDescent="0.2">
      <c r="A1817" t="s">
        <v>3602</v>
      </c>
      <c r="B1817" t="s">
        <v>3603</v>
      </c>
      <c r="C1817">
        <v>88</v>
      </c>
      <c r="D1817">
        <v>73</v>
      </c>
      <c r="E1817">
        <v>79</v>
      </c>
      <c r="F1817">
        <v>3</v>
      </c>
      <c r="G1817">
        <v>-9.0157973418423804E-4</v>
      </c>
      <c r="H1817">
        <v>-0.54111359063813003</v>
      </c>
      <c r="I1817">
        <v>-2.3515585903925</v>
      </c>
      <c r="J1817">
        <v>106</v>
      </c>
      <c r="K1817">
        <v>130</v>
      </c>
      <c r="L1817">
        <v>86</v>
      </c>
      <c r="M1817">
        <v>1</v>
      </c>
      <c r="N1817">
        <v>0.16586559046378799</v>
      </c>
      <c r="O1817">
        <v>-0.68289619116559197</v>
      </c>
      <c r="P1817">
        <v>-3.03553153385666</v>
      </c>
      <c r="Q1817">
        <v>0.52542372881355903</v>
      </c>
      <c r="R1817">
        <v>0.25423728813559299</v>
      </c>
      <c r="S1817">
        <f t="shared" si="28"/>
        <v>-0.49010556314003606</v>
      </c>
    </row>
    <row r="1818" spans="1:19" x14ac:dyDescent="0.2">
      <c r="A1818" t="s">
        <v>3604</v>
      </c>
      <c r="B1818" t="s">
        <v>3605</v>
      </c>
      <c r="C1818">
        <v>102</v>
      </c>
      <c r="D1818">
        <v>112</v>
      </c>
      <c r="E1818">
        <v>60</v>
      </c>
      <c r="F1818">
        <v>13</v>
      </c>
      <c r="G1818">
        <v>0.12087608320379201</v>
      </c>
      <c r="H1818">
        <v>-0.72470693115667695</v>
      </c>
      <c r="I1818">
        <v>-1.7788539924170701</v>
      </c>
      <c r="J1818">
        <v>227</v>
      </c>
      <c r="K1818">
        <v>163</v>
      </c>
      <c r="L1818">
        <v>124</v>
      </c>
      <c r="M1818">
        <v>27</v>
      </c>
      <c r="N1818">
        <v>-6.6610149367443194E-2</v>
      </c>
      <c r="O1818">
        <v>-0.85469294917527805</v>
      </c>
      <c r="P1818">
        <v>-1.9348877616260201</v>
      </c>
      <c r="Q1818">
        <v>0.52542372881355903</v>
      </c>
      <c r="R1818">
        <v>0.305084745762711</v>
      </c>
      <c r="S1818">
        <f t="shared" si="28"/>
        <v>-3.0542837327398639E-2</v>
      </c>
    </row>
    <row r="1819" spans="1:19" x14ac:dyDescent="0.2">
      <c r="A1819" t="s">
        <v>3606</v>
      </c>
      <c r="B1819" t="s">
        <v>3607</v>
      </c>
      <c r="C1819">
        <v>21</v>
      </c>
      <c r="D1819">
        <v>61</v>
      </c>
      <c r="E1819">
        <v>74</v>
      </c>
      <c r="F1819">
        <v>7</v>
      </c>
      <c r="G1819">
        <v>0.54336877257237604</v>
      </c>
      <c r="H1819">
        <v>5.2754415218653303E-2</v>
      </c>
      <c r="I1819">
        <v>-1.3613184276816599</v>
      </c>
      <c r="J1819">
        <v>77</v>
      </c>
      <c r="K1819">
        <v>151</v>
      </c>
      <c r="L1819">
        <v>137</v>
      </c>
      <c r="M1819">
        <v>6</v>
      </c>
      <c r="N1819">
        <v>0.36971432554240902</v>
      </c>
      <c r="O1819">
        <v>-0.34185893516046501</v>
      </c>
      <c r="P1819">
        <v>-2.1185651433807302</v>
      </c>
      <c r="Q1819">
        <v>0.61016949152542299</v>
      </c>
      <c r="R1819">
        <v>0.35593220338983</v>
      </c>
      <c r="S1819">
        <f t="shared" si="28"/>
        <v>4.0736797100430946E-2</v>
      </c>
    </row>
    <row r="1820" spans="1:19" x14ac:dyDescent="0.2">
      <c r="A1820" t="s">
        <v>3608</v>
      </c>
      <c r="B1820" t="s">
        <v>3609</v>
      </c>
      <c r="C1820">
        <v>73</v>
      </c>
      <c r="D1820">
        <v>56</v>
      </c>
      <c r="E1820">
        <v>40</v>
      </c>
      <c r="F1820">
        <v>7</v>
      </c>
      <c r="G1820">
        <v>-3.4876600818726899E-2</v>
      </c>
      <c r="H1820">
        <v>-0.755520878570897</v>
      </c>
      <c r="I1820">
        <v>-1.90242199306819</v>
      </c>
      <c r="J1820">
        <v>114</v>
      </c>
      <c r="K1820">
        <v>143</v>
      </c>
      <c r="L1820">
        <v>90</v>
      </c>
      <c r="M1820">
        <v>11</v>
      </c>
      <c r="N1820">
        <v>0.17565928955031099</v>
      </c>
      <c r="O1820">
        <v>-0.69475111904153797</v>
      </c>
      <c r="P1820">
        <v>-2.02573783477014</v>
      </c>
      <c r="Q1820">
        <v>0.59322033898305004</v>
      </c>
      <c r="R1820">
        <v>0.28813559322033899</v>
      </c>
      <c r="S1820">
        <f t="shared" si="28"/>
        <v>-9.0478708825513676E-2</v>
      </c>
    </row>
    <row r="1821" spans="1:19" x14ac:dyDescent="0.2">
      <c r="A1821" t="s">
        <v>3610</v>
      </c>
      <c r="B1821" t="s">
        <v>3611</v>
      </c>
      <c r="C1821">
        <v>41</v>
      </c>
      <c r="D1821">
        <v>59</v>
      </c>
      <c r="E1821">
        <v>54</v>
      </c>
      <c r="F1821">
        <v>2</v>
      </c>
      <c r="G1821">
        <v>0.238326387217937</v>
      </c>
      <c r="H1821">
        <v>-0.37464810667517001</v>
      </c>
      <c r="I1821">
        <v>-2.1959510340177499</v>
      </c>
      <c r="J1821">
        <v>126</v>
      </c>
      <c r="K1821">
        <v>210</v>
      </c>
      <c r="L1821">
        <v>63</v>
      </c>
      <c r="M1821">
        <v>14</v>
      </c>
      <c r="N1821">
        <v>0.29907685303807802</v>
      </c>
      <c r="O1821">
        <v>-0.89311877280837104</v>
      </c>
      <c r="P1821">
        <v>-1.9644681780312101</v>
      </c>
      <c r="Q1821">
        <v>0.61016949152542299</v>
      </c>
      <c r="R1821">
        <v>0.338983050847457</v>
      </c>
      <c r="S1821">
        <f t="shared" si="28"/>
        <v>-0.15873898415351498</v>
      </c>
    </row>
    <row r="1822" spans="1:19" x14ac:dyDescent="0.2">
      <c r="A1822" t="s">
        <v>3612</v>
      </c>
      <c r="B1822" t="s">
        <v>3613</v>
      </c>
      <c r="C1822">
        <v>66</v>
      </c>
      <c r="D1822">
        <v>111</v>
      </c>
      <c r="E1822">
        <v>88</v>
      </c>
      <c r="F1822">
        <v>3</v>
      </c>
      <c r="G1822">
        <v>0.30603727554031701</v>
      </c>
      <c r="H1822">
        <v>-0.36931927317010299</v>
      </c>
      <c r="I1822">
        <v>-2.2266198537842001</v>
      </c>
      <c r="J1822">
        <v>228</v>
      </c>
      <c r="K1822">
        <v>282</v>
      </c>
      <c r="L1822">
        <v>122</v>
      </c>
      <c r="M1822">
        <v>26</v>
      </c>
      <c r="N1822">
        <v>0.169542364740629</v>
      </c>
      <c r="O1822">
        <v>-0.86366379347009503</v>
      </c>
      <c r="P1822">
        <v>-1.95318716762152</v>
      </c>
      <c r="Q1822">
        <v>0.59322033898305004</v>
      </c>
      <c r="R1822">
        <v>0.27118644067796599</v>
      </c>
      <c r="S1822">
        <f t="shared" si="28"/>
        <v>-0.16456587721931321</v>
      </c>
    </row>
    <row r="1823" spans="1:19" x14ac:dyDescent="0.2">
      <c r="A1823" t="s">
        <v>3614</v>
      </c>
      <c r="B1823" t="s">
        <v>3615</v>
      </c>
      <c r="C1823">
        <v>153</v>
      </c>
      <c r="D1823">
        <v>79</v>
      </c>
      <c r="E1823">
        <v>74</v>
      </c>
      <c r="F1823">
        <v>5</v>
      </c>
      <c r="G1823">
        <v>-0.20680610723162801</v>
      </c>
      <c r="H1823">
        <v>-0.80971772086502602</v>
      </c>
      <c r="I1823">
        <v>-2.3699185994435701</v>
      </c>
      <c r="J1823">
        <v>233</v>
      </c>
      <c r="K1823">
        <v>158</v>
      </c>
      <c r="L1823">
        <v>108</v>
      </c>
      <c r="M1823">
        <v>18</v>
      </c>
      <c r="N1823">
        <v>-9.1470730649874502E-2</v>
      </c>
      <c r="O1823">
        <v>-0.92602094268345903</v>
      </c>
      <c r="P1823">
        <v>-2.1223090845146002</v>
      </c>
      <c r="Q1823">
        <v>0.52542372881355903</v>
      </c>
      <c r="R1823">
        <v>0.322033898305084</v>
      </c>
      <c r="S1823">
        <f t="shared" si="28"/>
        <v>-0.25112820713777873</v>
      </c>
    </row>
    <row r="1824" spans="1:19" x14ac:dyDescent="0.2">
      <c r="A1824" t="s">
        <v>3616</v>
      </c>
      <c r="B1824" t="s">
        <v>3617</v>
      </c>
      <c r="C1824">
        <v>2</v>
      </c>
      <c r="D1824">
        <v>17</v>
      </c>
      <c r="E1824">
        <v>7</v>
      </c>
      <c r="F1824">
        <v>1</v>
      </c>
      <c r="G1824">
        <v>1.0096771580098201</v>
      </c>
      <c r="H1824">
        <v>4.9810034571871997E-2</v>
      </c>
      <c r="I1824">
        <v>-1.1852271686259801</v>
      </c>
      <c r="J1824">
        <v>18</v>
      </c>
      <c r="K1824">
        <v>10</v>
      </c>
      <c r="L1824">
        <v>9</v>
      </c>
      <c r="M1824">
        <v>4</v>
      </c>
      <c r="N1824">
        <v>-0.178044401681584</v>
      </c>
      <c r="O1824">
        <v>-0.89311877280837104</v>
      </c>
      <c r="P1824">
        <v>-1.66343818236723</v>
      </c>
      <c r="Q1824">
        <v>0.52542372881355903</v>
      </c>
      <c r="R1824">
        <v>0.37288135593220301</v>
      </c>
      <c r="S1824">
        <f t="shared" si="28"/>
        <v>0.2132576183947677</v>
      </c>
    </row>
    <row r="1825" spans="1:19" x14ac:dyDescent="0.2">
      <c r="A1825" t="s">
        <v>3618</v>
      </c>
      <c r="B1825" t="s">
        <v>3619</v>
      </c>
      <c r="C1825">
        <v>138</v>
      </c>
      <c r="D1825">
        <v>89</v>
      </c>
      <c r="E1825">
        <v>141</v>
      </c>
      <c r="F1825">
        <v>11</v>
      </c>
      <c r="G1825">
        <v>-0.11023084746079501</v>
      </c>
      <c r="H1825">
        <v>-0.48491798352426002</v>
      </c>
      <c r="I1825">
        <v>-1.98268357420501</v>
      </c>
      <c r="J1825">
        <v>335</v>
      </c>
      <c r="K1825">
        <v>300</v>
      </c>
      <c r="L1825">
        <v>90</v>
      </c>
      <c r="M1825">
        <v>21</v>
      </c>
      <c r="N1825">
        <v>2.93045511045389E-2</v>
      </c>
      <c r="O1825">
        <v>-1.1628910747419099</v>
      </c>
      <c r="P1825">
        <v>-2.2130511808948099</v>
      </c>
      <c r="Q1825">
        <v>0.55932203389830504</v>
      </c>
      <c r="R1825">
        <v>0.322033898305084</v>
      </c>
      <c r="S1825">
        <f t="shared" si="28"/>
        <v>-0.16372807598308389</v>
      </c>
    </row>
    <row r="1826" spans="1:19" x14ac:dyDescent="0.2">
      <c r="A1826" t="s">
        <v>3620</v>
      </c>
      <c r="B1826" t="s">
        <v>3621</v>
      </c>
      <c r="C1826">
        <v>101</v>
      </c>
      <c r="D1826">
        <v>97</v>
      </c>
      <c r="E1826">
        <v>65</v>
      </c>
      <c r="F1826">
        <v>12</v>
      </c>
      <c r="G1826">
        <v>6.2708592779130698E-2</v>
      </c>
      <c r="H1826">
        <v>-0.68566602691819001</v>
      </c>
      <c r="I1826">
        <v>-1.8093373006970099</v>
      </c>
      <c r="J1826">
        <v>199</v>
      </c>
      <c r="K1826">
        <v>297</v>
      </c>
      <c r="L1826">
        <v>125</v>
      </c>
      <c r="M1826">
        <v>30</v>
      </c>
      <c r="N1826">
        <v>0.251131476329227</v>
      </c>
      <c r="O1826">
        <v>-0.79403184054604004</v>
      </c>
      <c r="P1826">
        <v>-1.83195749028193</v>
      </c>
      <c r="Q1826">
        <v>0.49152542372881303</v>
      </c>
      <c r="R1826">
        <v>0.25423728813559299</v>
      </c>
      <c r="S1826">
        <f t="shared" si="28"/>
        <v>-1.1801552712652439E-2</v>
      </c>
    </row>
    <row r="1827" spans="1:19" x14ac:dyDescent="0.2">
      <c r="A1827" t="s">
        <v>3622</v>
      </c>
      <c r="B1827" t="s">
        <v>3623</v>
      </c>
      <c r="C1827">
        <v>77</v>
      </c>
      <c r="D1827">
        <v>70</v>
      </c>
      <c r="E1827">
        <v>31</v>
      </c>
      <c r="F1827">
        <v>13</v>
      </c>
      <c r="G1827">
        <v>3.8865547137303301E-2</v>
      </c>
      <c r="H1827">
        <v>-0.88938704111661204</v>
      </c>
      <c r="I1827">
        <v>-1.65674454582764</v>
      </c>
      <c r="J1827">
        <v>164</v>
      </c>
      <c r="K1827">
        <v>108</v>
      </c>
      <c r="L1827">
        <v>99</v>
      </c>
      <c r="M1827">
        <v>27</v>
      </c>
      <c r="N1827">
        <v>-0.104191989139026</v>
      </c>
      <c r="O1827">
        <v>-0.81129743059453796</v>
      </c>
      <c r="P1827">
        <v>-1.7937057524805999</v>
      </c>
      <c r="Q1827">
        <v>0.61016949152542299</v>
      </c>
      <c r="R1827">
        <v>0.37288135593220301</v>
      </c>
      <c r="S1827">
        <f t="shared" si="28"/>
        <v>4.2435381548921021E-2</v>
      </c>
    </row>
    <row r="1828" spans="1:19" x14ac:dyDescent="0.2">
      <c r="A1828" t="s">
        <v>3624</v>
      </c>
      <c r="B1828" t="s">
        <v>3625</v>
      </c>
      <c r="C1828">
        <v>135</v>
      </c>
      <c r="D1828">
        <v>152</v>
      </c>
      <c r="E1828">
        <v>104</v>
      </c>
      <c r="F1828">
        <v>17</v>
      </c>
      <c r="G1828">
        <v>0.13176805174529399</v>
      </c>
      <c r="H1828">
        <v>-0.60755843897462902</v>
      </c>
      <c r="I1828">
        <v>-1.78408202007873</v>
      </c>
      <c r="J1828">
        <v>456</v>
      </c>
      <c r="K1828">
        <v>531</v>
      </c>
      <c r="L1828">
        <v>207</v>
      </c>
      <c r="M1828">
        <v>66</v>
      </c>
      <c r="N1828">
        <v>0.143357781838755</v>
      </c>
      <c r="O1828">
        <v>-0.93508327435190697</v>
      </c>
      <c r="P1828">
        <v>-1.84964657571445</v>
      </c>
      <c r="Q1828">
        <v>0.644067796610169</v>
      </c>
      <c r="R1828">
        <v>0.25423728813559299</v>
      </c>
      <c r="S1828">
        <f t="shared" si="28"/>
        <v>-9.2498898750286405E-3</v>
      </c>
    </row>
    <row r="1829" spans="1:19" x14ac:dyDescent="0.2">
      <c r="A1829" t="s">
        <v>3626</v>
      </c>
      <c r="B1829" t="s">
        <v>3627</v>
      </c>
      <c r="C1829">
        <v>15</v>
      </c>
      <c r="D1829">
        <v>6</v>
      </c>
      <c r="E1829">
        <v>13</v>
      </c>
      <c r="F1829">
        <v>2</v>
      </c>
      <c r="G1829">
        <v>-0.31768177637650902</v>
      </c>
      <c r="H1829">
        <v>-0.55640591652724802</v>
      </c>
      <c r="I1829">
        <v>-1.7592584363536901</v>
      </c>
      <c r="J1829">
        <v>65</v>
      </c>
      <c r="K1829">
        <v>34</v>
      </c>
      <c r="L1829">
        <v>41</v>
      </c>
      <c r="M1829">
        <v>2</v>
      </c>
      <c r="N1829">
        <v>-0.20420633617887801</v>
      </c>
      <c r="O1829">
        <v>-0.79221827706751002</v>
      </c>
      <c r="P1829">
        <v>-2.52210902957076</v>
      </c>
      <c r="Q1829">
        <v>0.677966101694915</v>
      </c>
      <c r="R1829">
        <v>0.28813559322033899</v>
      </c>
      <c r="S1829">
        <f t="shared" si="28"/>
        <v>-0.18196389470038055</v>
      </c>
    </row>
    <row r="1830" spans="1:19" x14ac:dyDescent="0.2">
      <c r="A1830" t="s">
        <v>3628</v>
      </c>
      <c r="B1830" t="s">
        <v>3629</v>
      </c>
      <c r="C1830">
        <v>171</v>
      </c>
      <c r="D1830">
        <v>178</v>
      </c>
      <c r="E1830">
        <v>170</v>
      </c>
      <c r="F1830">
        <v>7</v>
      </c>
      <c r="G1830">
        <v>9.7682124212268601E-2</v>
      </c>
      <c r="H1830">
        <v>-0.49680519879228302</v>
      </c>
      <c r="I1830">
        <v>-2.2720952433398902</v>
      </c>
      <c r="J1830">
        <v>305</v>
      </c>
      <c r="K1830">
        <v>241</v>
      </c>
      <c r="L1830">
        <v>187</v>
      </c>
      <c r="M1830">
        <v>22</v>
      </c>
      <c r="N1830">
        <v>-2.5054693350195601E-2</v>
      </c>
      <c r="O1830">
        <v>-0.80454700995467698</v>
      </c>
      <c r="P1830">
        <v>-2.1521028271164702</v>
      </c>
      <c r="Q1830">
        <v>0.61016949152542299</v>
      </c>
      <c r="R1830">
        <v>0.27118644067796599</v>
      </c>
      <c r="S1830">
        <f t="shared" si="28"/>
        <v>-0.23088691285937757</v>
      </c>
    </row>
    <row r="1831" spans="1:19" x14ac:dyDescent="0.2">
      <c r="A1831" t="s">
        <v>3630</v>
      </c>
      <c r="B1831" t="s">
        <v>3631</v>
      </c>
      <c r="C1831">
        <v>57</v>
      </c>
      <c r="D1831">
        <v>92</v>
      </c>
      <c r="E1831">
        <v>78</v>
      </c>
      <c r="F1831">
        <v>10</v>
      </c>
      <c r="G1831">
        <v>0.28817120396859203</v>
      </c>
      <c r="H1831">
        <v>-0.35803826276041401</v>
      </c>
      <c r="I1831">
        <v>-1.6400720286344901</v>
      </c>
      <c r="J1831">
        <v>243</v>
      </c>
      <c r="K1831">
        <v>248</v>
      </c>
      <c r="L1831">
        <v>145</v>
      </c>
      <c r="M1831">
        <v>32</v>
      </c>
      <c r="N1831">
        <v>8.6073510649625803E-2</v>
      </c>
      <c r="O1831">
        <v>-0.81632704850772697</v>
      </c>
      <c r="P1831">
        <v>-1.8906819638702901</v>
      </c>
      <c r="Q1831">
        <v>0.677966101694915</v>
      </c>
      <c r="R1831">
        <v>0.25423728813559299</v>
      </c>
      <c r="S1831">
        <f t="shared" si="28"/>
        <v>2.1303907562150129E-2</v>
      </c>
    </row>
    <row r="1832" spans="1:19" x14ac:dyDescent="0.2">
      <c r="A1832" t="s">
        <v>3632</v>
      </c>
      <c r="B1832" t="s">
        <v>3633</v>
      </c>
      <c r="C1832">
        <v>139</v>
      </c>
      <c r="D1832">
        <v>125</v>
      </c>
      <c r="E1832">
        <v>72</v>
      </c>
      <c r="F1832">
        <v>12</v>
      </c>
      <c r="G1832">
        <v>3.4153445049489702E-2</v>
      </c>
      <c r="H1832">
        <v>-0.77994031360122995</v>
      </c>
      <c r="I1832">
        <v>-1.94803072716846</v>
      </c>
      <c r="J1832">
        <v>313</v>
      </c>
      <c r="K1832">
        <v>316</v>
      </c>
      <c r="L1832">
        <v>169</v>
      </c>
      <c r="M1832">
        <v>29</v>
      </c>
      <c r="N1832">
        <v>8.1370848493677095E-2</v>
      </c>
      <c r="O1832">
        <v>-0.85974641007716501</v>
      </c>
      <c r="P1832">
        <v>-2.04337200823938</v>
      </c>
      <c r="Q1832">
        <v>0.69491525423728795</v>
      </c>
      <c r="R1832">
        <v>0.23728813559322001</v>
      </c>
      <c r="S1832">
        <f t="shared" si="28"/>
        <v>-0.10834836444978656</v>
      </c>
    </row>
    <row r="1833" spans="1:19" x14ac:dyDescent="0.2">
      <c r="A1833" t="s">
        <v>3634</v>
      </c>
      <c r="B1833" t="s">
        <v>3635</v>
      </c>
      <c r="C1833">
        <v>36</v>
      </c>
      <c r="D1833">
        <v>70</v>
      </c>
      <c r="E1833">
        <v>12</v>
      </c>
      <c r="F1833">
        <v>0</v>
      </c>
      <c r="G1833">
        <v>0.36905377154249802</v>
      </c>
      <c r="H1833">
        <v>-0.971379264498066</v>
      </c>
      <c r="I1833" t="e">
        <f>-inf</f>
        <v>#NAME?</v>
      </c>
      <c r="J1833">
        <v>49</v>
      </c>
      <c r="K1833">
        <v>92</v>
      </c>
      <c r="L1833">
        <v>37</v>
      </c>
      <c r="M1833">
        <v>6</v>
      </c>
      <c r="N1833">
        <v>0.35081985073876298</v>
      </c>
      <c r="O1833">
        <v>-0.71408313310590898</v>
      </c>
      <c r="P1833">
        <v>-1.92227049823676</v>
      </c>
      <c r="Q1833">
        <v>0.59322033898305004</v>
      </c>
      <c r="R1833">
        <v>0.322033898305084</v>
      </c>
      <c r="S1833" t="e">
        <f t="shared" si="28"/>
        <v>#NAME?</v>
      </c>
    </row>
    <row r="1834" spans="1:19" x14ac:dyDescent="0.2">
      <c r="A1834" t="s">
        <v>3636</v>
      </c>
      <c r="B1834" t="s">
        <v>3637</v>
      </c>
      <c r="C1834">
        <v>132</v>
      </c>
      <c r="D1834">
        <v>117</v>
      </c>
      <c r="E1834">
        <v>88</v>
      </c>
      <c r="F1834">
        <v>11</v>
      </c>
      <c r="G1834">
        <v>2.78701628358402E-2</v>
      </c>
      <c r="H1834">
        <v>-0.67034926883408397</v>
      </c>
      <c r="I1834">
        <v>-1.96337841900962</v>
      </c>
      <c r="J1834">
        <v>250</v>
      </c>
      <c r="K1834">
        <v>262</v>
      </c>
      <c r="L1834">
        <v>195</v>
      </c>
      <c r="M1834">
        <v>17</v>
      </c>
      <c r="N1834">
        <v>9.7589386069429504E-2</v>
      </c>
      <c r="O1834">
        <v>-0.69999417445390999</v>
      </c>
      <c r="P1834">
        <v>-2.1777167558856498</v>
      </c>
      <c r="Q1834">
        <v>0.62711864406779605</v>
      </c>
      <c r="R1834">
        <v>0.305084745762711</v>
      </c>
      <c r="S1834">
        <f t="shared" si="28"/>
        <v>-0.14870940828430046</v>
      </c>
    </row>
    <row r="1835" spans="1:19" x14ac:dyDescent="0.2">
      <c r="A1835" t="s">
        <v>3638</v>
      </c>
      <c r="B1835" t="s">
        <v>3639</v>
      </c>
      <c r="C1835">
        <v>75</v>
      </c>
      <c r="D1835">
        <v>108</v>
      </c>
      <c r="E1835">
        <v>72</v>
      </c>
      <c r="F1835">
        <v>15</v>
      </c>
      <c r="G1835">
        <v>0.238620724390778</v>
      </c>
      <c r="H1835">
        <v>-0.51198677673883497</v>
      </c>
      <c r="I1835">
        <v>-1.58316717729801</v>
      </c>
      <c r="J1835">
        <v>70</v>
      </c>
      <c r="K1835">
        <v>120</v>
      </c>
      <c r="L1835">
        <v>136</v>
      </c>
      <c r="M1835">
        <v>18</v>
      </c>
      <c r="N1835">
        <v>0.311311309455089</v>
      </c>
      <c r="O1835">
        <v>-0.30364790878842901</v>
      </c>
      <c r="P1835">
        <v>-1.60005120350284</v>
      </c>
      <c r="Q1835">
        <v>0.72881355932203395</v>
      </c>
      <c r="R1835">
        <v>0.27118644067796599</v>
      </c>
      <c r="S1835">
        <f t="shared" si="28"/>
        <v>0.11545330076593247</v>
      </c>
    </row>
    <row r="1836" spans="1:19" x14ac:dyDescent="0.2">
      <c r="A1836" t="s">
        <v>3640</v>
      </c>
      <c r="B1836" t="s">
        <v>3641</v>
      </c>
      <c r="C1836">
        <v>108</v>
      </c>
      <c r="D1836">
        <v>178</v>
      </c>
      <c r="E1836">
        <v>82</v>
      </c>
      <c r="F1836">
        <v>22</v>
      </c>
      <c r="G1836">
        <v>0.29725447911747199</v>
      </c>
      <c r="H1836">
        <v>-0.613867912881636</v>
      </c>
      <c r="I1836">
        <v>-1.5751982476267401</v>
      </c>
      <c r="J1836">
        <v>261</v>
      </c>
      <c r="K1836">
        <v>277</v>
      </c>
      <c r="L1836">
        <v>74</v>
      </c>
      <c r="M1836">
        <v>31</v>
      </c>
      <c r="N1836">
        <v>0.103067365147889</v>
      </c>
      <c r="O1836">
        <v>-1.1394975647516901</v>
      </c>
      <c r="P1836">
        <v>-1.9355044820959</v>
      </c>
      <c r="Q1836">
        <v>0.55932203389830504</v>
      </c>
      <c r="R1836">
        <v>0.25423728813559299</v>
      </c>
      <c r="S1836">
        <f t="shared" si="28"/>
        <v>2.8023139049008168E-2</v>
      </c>
    </row>
    <row r="1837" spans="1:19" x14ac:dyDescent="0.2">
      <c r="A1837" t="s">
        <v>3642</v>
      </c>
      <c r="B1837" t="s">
        <v>3643</v>
      </c>
      <c r="C1837">
        <v>239</v>
      </c>
      <c r="D1837">
        <v>273</v>
      </c>
      <c r="E1837">
        <v>152</v>
      </c>
      <c r="F1837">
        <v>31</v>
      </c>
      <c r="G1837">
        <v>0.13802297838814601</v>
      </c>
      <c r="H1837">
        <v>-0.69081232278176796</v>
      </c>
      <c r="I1837">
        <v>-1.77123338007586</v>
      </c>
      <c r="J1837">
        <v>353</v>
      </c>
      <c r="K1837">
        <v>428</v>
      </c>
      <c r="L1837">
        <v>272</v>
      </c>
      <c r="M1837">
        <v>70</v>
      </c>
      <c r="N1837">
        <v>0.16089716704707099</v>
      </c>
      <c r="O1837">
        <v>-0.70529457849801402</v>
      </c>
      <c r="P1837">
        <v>-1.7129023339654501</v>
      </c>
      <c r="Q1837">
        <v>0.35593220338983</v>
      </c>
      <c r="R1837">
        <v>0.28813559322033899</v>
      </c>
      <c r="S1837">
        <f t="shared" si="28"/>
        <v>3.1032294309372623E-2</v>
      </c>
    </row>
    <row r="1838" spans="1:19" x14ac:dyDescent="0.2">
      <c r="A1838" t="s">
        <v>3644</v>
      </c>
      <c r="B1838" t="s">
        <v>3645</v>
      </c>
      <c r="C1838">
        <v>112</v>
      </c>
      <c r="D1838">
        <v>122</v>
      </c>
      <c r="E1838">
        <v>156</v>
      </c>
      <c r="F1838">
        <v>4</v>
      </c>
      <c r="G1838">
        <v>0.117400040300095</v>
      </c>
      <c r="H1838">
        <v>-0.350351434094123</v>
      </c>
      <c r="I1838">
        <v>-2.3313552043042098</v>
      </c>
      <c r="J1838">
        <v>247</v>
      </c>
      <c r="K1838">
        <v>251</v>
      </c>
      <c r="L1838">
        <v>137</v>
      </c>
      <c r="M1838">
        <v>8</v>
      </c>
      <c r="N1838">
        <v>8.4204871643094106E-2</v>
      </c>
      <c r="O1838">
        <v>-0.84806516324764902</v>
      </c>
      <c r="P1838">
        <v>-2.4998326348596098</v>
      </c>
      <c r="Q1838">
        <v>0.40677966101694901</v>
      </c>
      <c r="R1838">
        <v>0.23728813559322001</v>
      </c>
      <c r="S1838">
        <f t="shared" si="28"/>
        <v>-0.34098854247774918</v>
      </c>
    </row>
    <row r="1839" spans="1:19" x14ac:dyDescent="0.2">
      <c r="A1839" t="s">
        <v>3646</v>
      </c>
      <c r="B1839" t="s">
        <v>3647</v>
      </c>
      <c r="C1839">
        <v>82</v>
      </c>
      <c r="D1839">
        <v>65</v>
      </c>
      <c r="E1839">
        <v>87</v>
      </c>
      <c r="F1839">
        <v>5</v>
      </c>
      <c r="G1839">
        <v>-2.0642263445332602E-2</v>
      </c>
      <c r="H1839">
        <v>-0.46855260954350098</v>
      </c>
      <c r="I1839">
        <v>-2.0990410210096901</v>
      </c>
      <c r="J1839">
        <v>146</v>
      </c>
      <c r="K1839">
        <v>198</v>
      </c>
      <c r="L1839">
        <v>109</v>
      </c>
      <c r="M1839">
        <v>23</v>
      </c>
      <c r="N1839">
        <v>0.20954043789881499</v>
      </c>
      <c r="O1839">
        <v>-0.71901513498820302</v>
      </c>
      <c r="P1839">
        <v>-1.8128506883587301</v>
      </c>
      <c r="Q1839">
        <v>0.42372881355932202</v>
      </c>
      <c r="R1839">
        <v>0.22033898305084701</v>
      </c>
      <c r="S1839">
        <f t="shared" si="28"/>
        <v>-9.0236543503868408E-2</v>
      </c>
    </row>
    <row r="1840" spans="1:19" x14ac:dyDescent="0.2">
      <c r="A1840" t="s">
        <v>3648</v>
      </c>
      <c r="B1840" t="s">
        <v>3649</v>
      </c>
      <c r="C1840">
        <v>181</v>
      </c>
      <c r="D1840">
        <v>186</v>
      </c>
      <c r="E1840">
        <v>65</v>
      </c>
      <c r="F1840">
        <v>20</v>
      </c>
      <c r="G1840">
        <v>9.2092601644260197E-2</v>
      </c>
      <c r="H1840">
        <v>-0.93902322800473204</v>
      </c>
      <c r="I1840">
        <v>-1.8408457521671999</v>
      </c>
      <c r="J1840">
        <v>209</v>
      </c>
      <c r="K1840">
        <v>333</v>
      </c>
      <c r="L1840">
        <v>119</v>
      </c>
      <c r="M1840">
        <v>27</v>
      </c>
      <c r="N1840">
        <v>0.279526050816987</v>
      </c>
      <c r="O1840">
        <v>-0.83668810186291298</v>
      </c>
      <c r="P1840">
        <v>-1.89900819054395</v>
      </c>
      <c r="Q1840">
        <v>0.45762711864406702</v>
      </c>
      <c r="R1840">
        <v>0.22033898305084701</v>
      </c>
      <c r="S1840">
        <f t="shared" si="28"/>
        <v>-3.8823033867672656E-2</v>
      </c>
    </row>
    <row r="1841" spans="1:19" x14ac:dyDescent="0.2">
      <c r="A1841" t="s">
        <v>3650</v>
      </c>
      <c r="B1841" t="s">
        <v>3651</v>
      </c>
      <c r="C1841">
        <v>175</v>
      </c>
      <c r="D1841">
        <v>163</v>
      </c>
      <c r="E1841">
        <v>174</v>
      </c>
      <c r="F1841">
        <v>23</v>
      </c>
      <c r="G1841">
        <v>4.9407788013191803E-2</v>
      </c>
      <c r="H1841">
        <v>-0.49674681018209799</v>
      </c>
      <c r="I1841">
        <v>-1.7655073856307</v>
      </c>
      <c r="J1841">
        <v>408</v>
      </c>
      <c r="K1841">
        <v>427</v>
      </c>
      <c r="L1841">
        <v>272</v>
      </c>
      <c r="M1841">
        <v>23</v>
      </c>
      <c r="N1841">
        <v>9.6995815356865606E-2</v>
      </c>
      <c r="O1841">
        <v>-0.76818003620007103</v>
      </c>
      <c r="P1841">
        <v>-2.2591579956641801</v>
      </c>
      <c r="Q1841">
        <v>0.42372881355932202</v>
      </c>
      <c r="R1841">
        <v>0.28813559322033899</v>
      </c>
      <c r="S1841">
        <f t="shared" si="28"/>
        <v>-0.11343088453124314</v>
      </c>
    </row>
    <row r="1842" spans="1:19" x14ac:dyDescent="0.2">
      <c r="A1842" t="s">
        <v>3652</v>
      </c>
      <c r="B1842" t="s">
        <v>3653</v>
      </c>
      <c r="C1842">
        <v>128</v>
      </c>
      <c r="D1842">
        <v>132</v>
      </c>
      <c r="E1842">
        <v>86</v>
      </c>
      <c r="F1842">
        <v>6</v>
      </c>
      <c r="G1842">
        <v>9.3622193853509894E-2</v>
      </c>
      <c r="H1842">
        <v>-0.66696952818270405</v>
      </c>
      <c r="I1842">
        <v>-2.2132558922262202</v>
      </c>
      <c r="J1842">
        <v>232</v>
      </c>
      <c r="K1842">
        <v>332</v>
      </c>
      <c r="L1842">
        <v>102</v>
      </c>
      <c r="M1842">
        <v>39</v>
      </c>
      <c r="N1842">
        <v>0.232878202234858</v>
      </c>
      <c r="O1842">
        <v>-0.948976590273372</v>
      </c>
      <c r="P1842">
        <v>-1.7846490464562901</v>
      </c>
      <c r="Q1842">
        <v>0.42372881355932202</v>
      </c>
      <c r="R1842">
        <v>0.186440677966101</v>
      </c>
      <c r="S1842">
        <f t="shared" si="28"/>
        <v>-0.11563073978920055</v>
      </c>
    </row>
    <row r="1843" spans="1:19" x14ac:dyDescent="0.2">
      <c r="A1843" t="s">
        <v>3654</v>
      </c>
      <c r="B1843" t="s">
        <v>3655</v>
      </c>
      <c r="C1843">
        <v>101</v>
      </c>
      <c r="D1843">
        <v>113</v>
      </c>
      <c r="E1843">
        <v>95</v>
      </c>
      <c r="F1843">
        <v>13</v>
      </c>
      <c r="G1843">
        <v>0.12901530199630501</v>
      </c>
      <c r="H1843">
        <v>-0.52085577827219798</v>
      </c>
      <c r="I1843">
        <v>-1.7745751944378001</v>
      </c>
      <c r="J1843">
        <v>170</v>
      </c>
      <c r="K1843">
        <v>221</v>
      </c>
      <c r="L1843">
        <v>64</v>
      </c>
      <c r="M1843">
        <v>49</v>
      </c>
      <c r="N1843">
        <v>0.19117145572855801</v>
      </c>
      <c r="O1843">
        <v>-1.01635772453877</v>
      </c>
      <c r="P1843">
        <v>-1.55047850994165</v>
      </c>
      <c r="Q1843">
        <v>0.38983050847457601</v>
      </c>
      <c r="R1843">
        <v>0.23728813559322001</v>
      </c>
      <c r="S1843">
        <f t="shared" si="28"/>
        <v>7.3514288497474864E-2</v>
      </c>
    </row>
    <row r="1844" spans="1:19" x14ac:dyDescent="0.2">
      <c r="A1844" t="s">
        <v>3656</v>
      </c>
      <c r="B1844" t="s">
        <v>3657</v>
      </c>
      <c r="C1844">
        <v>82</v>
      </c>
      <c r="D1844">
        <v>130</v>
      </c>
      <c r="E1844">
        <v>123</v>
      </c>
      <c r="F1844">
        <v>7</v>
      </c>
      <c r="G1844">
        <v>0.28038773221864799</v>
      </c>
      <c r="H1844">
        <v>-0.31816675072272199</v>
      </c>
      <c r="I1844">
        <v>-1.95291298533145</v>
      </c>
      <c r="J1844">
        <v>160</v>
      </c>
      <c r="K1844">
        <v>160</v>
      </c>
      <c r="L1844">
        <v>126</v>
      </c>
      <c r="M1844">
        <v>21</v>
      </c>
      <c r="N1844">
        <v>7.7228103421721706E-2</v>
      </c>
      <c r="O1844">
        <v>-0.69583821468275198</v>
      </c>
      <c r="P1844">
        <v>-1.8921263565138899</v>
      </c>
      <c r="Q1844">
        <v>0.45762711864406702</v>
      </c>
      <c r="R1844">
        <v>0.28813559322033899</v>
      </c>
      <c r="S1844">
        <f t="shared" si="28"/>
        <v>-6.930058708125017E-2</v>
      </c>
    </row>
    <row r="1845" spans="1:19" x14ac:dyDescent="0.2">
      <c r="A1845" t="s">
        <v>3658</v>
      </c>
      <c r="B1845" t="s">
        <v>3659</v>
      </c>
      <c r="C1845">
        <v>86</v>
      </c>
      <c r="D1845">
        <v>126</v>
      </c>
      <c r="E1845">
        <v>49</v>
      </c>
      <c r="F1845">
        <v>7</v>
      </c>
      <c r="G1845">
        <v>0.24613032616952299</v>
      </c>
      <c r="H1845">
        <v>-0.738560380993457</v>
      </c>
      <c r="I1845">
        <v>-1.9735975841913</v>
      </c>
      <c r="J1845">
        <v>220</v>
      </c>
      <c r="K1845">
        <v>315</v>
      </c>
      <c r="L1845">
        <v>171</v>
      </c>
      <c r="M1845">
        <v>29</v>
      </c>
      <c r="N1845">
        <v>0.23311597638911599</v>
      </c>
      <c r="O1845">
        <v>-0.70151534757444201</v>
      </c>
      <c r="P1845">
        <v>-1.8902503515151401</v>
      </c>
      <c r="Q1845">
        <v>0.44067796610169402</v>
      </c>
      <c r="R1845">
        <v>0.23728813559322001</v>
      </c>
      <c r="S1845">
        <f t="shared" si="28"/>
        <v>-7.4763881650699332E-2</v>
      </c>
    </row>
    <row r="1846" spans="1:19" x14ac:dyDescent="0.2">
      <c r="A1846" t="s">
        <v>3660</v>
      </c>
      <c r="B1846" t="s">
        <v>3661</v>
      </c>
      <c r="C1846">
        <v>150</v>
      </c>
      <c r="D1846">
        <v>147</v>
      </c>
      <c r="E1846">
        <v>70</v>
      </c>
      <c r="F1846">
        <v>19</v>
      </c>
      <c r="G1846">
        <v>7.1484307988023202E-2</v>
      </c>
      <c r="H1846">
        <v>-0.82525122881982704</v>
      </c>
      <c r="I1846">
        <v>-1.78153483106485</v>
      </c>
      <c r="J1846">
        <v>188</v>
      </c>
      <c r="K1846">
        <v>314</v>
      </c>
      <c r="L1846">
        <v>167</v>
      </c>
      <c r="M1846">
        <v>20</v>
      </c>
      <c r="N1846">
        <v>0.299999902231256</v>
      </c>
      <c r="O1846">
        <v>-0.64353015526048696</v>
      </c>
      <c r="P1846">
        <v>-1.9833535221915899</v>
      </c>
      <c r="Q1846">
        <v>0.50847457627118597</v>
      </c>
      <c r="R1846">
        <v>0.22033898305084701</v>
      </c>
      <c r="S1846">
        <f t="shared" si="28"/>
        <v>-4.4279745482787611E-2</v>
      </c>
    </row>
    <row r="1847" spans="1:19" x14ac:dyDescent="0.2">
      <c r="A1847" t="s">
        <v>3662</v>
      </c>
      <c r="B1847" t="s">
        <v>3663</v>
      </c>
      <c r="C1847">
        <v>75</v>
      </c>
      <c r="D1847">
        <v>47</v>
      </c>
      <c r="E1847">
        <v>18</v>
      </c>
      <c r="F1847">
        <v>16</v>
      </c>
      <c r="G1847">
        <v>-0.122705173160454</v>
      </c>
      <c r="H1847">
        <v>-1.11404676806679</v>
      </c>
      <c r="I1847">
        <v>-1.5551384536977699</v>
      </c>
      <c r="J1847">
        <v>173</v>
      </c>
      <c r="K1847">
        <v>231</v>
      </c>
      <c r="L1847">
        <v>79</v>
      </c>
      <c r="M1847">
        <v>21</v>
      </c>
      <c r="N1847">
        <v>0.20279398018507</v>
      </c>
      <c r="O1847">
        <v>-0.932507788982744</v>
      </c>
      <c r="P1847">
        <v>-1.92605247698676</v>
      </c>
      <c r="Q1847">
        <v>0.40677966101694901</v>
      </c>
      <c r="R1847">
        <v>0.25423728813559299</v>
      </c>
      <c r="S1847">
        <f t="shared" si="28"/>
        <v>3.6336307780817055E-2</v>
      </c>
    </row>
    <row r="1848" spans="1:19" x14ac:dyDescent="0.2">
      <c r="A1848" t="s">
        <v>3664</v>
      </c>
      <c r="B1848" t="s">
        <v>3665</v>
      </c>
      <c r="C1848">
        <v>179</v>
      </c>
      <c r="D1848">
        <v>229</v>
      </c>
      <c r="E1848">
        <v>172</v>
      </c>
      <c r="F1848">
        <v>18</v>
      </c>
      <c r="G1848">
        <v>0.18724068365552299</v>
      </c>
      <c r="H1848">
        <v>-0.511582593850747</v>
      </c>
      <c r="I1848">
        <v>-1.8817776988385799</v>
      </c>
      <c r="J1848">
        <v>446</v>
      </c>
      <c r="K1848">
        <v>475</v>
      </c>
      <c r="L1848">
        <v>257</v>
      </c>
      <c r="M1848">
        <v>46</v>
      </c>
      <c r="N1848">
        <v>0.10458685433444601</v>
      </c>
      <c r="O1848">
        <v>-0.83149051252523698</v>
      </c>
      <c r="P1848">
        <v>-1.99680269562246</v>
      </c>
      <c r="Q1848">
        <v>0.42372881355932202</v>
      </c>
      <c r="R1848">
        <v>0.25423728813559299</v>
      </c>
      <c r="S1848">
        <f t="shared" si="28"/>
        <v>-7.6785560008098483E-2</v>
      </c>
    </row>
    <row r="1849" spans="1:19" x14ac:dyDescent="0.2">
      <c r="A1849" t="s">
        <v>3666</v>
      </c>
      <c r="B1849" t="s">
        <v>3667</v>
      </c>
      <c r="C1849">
        <v>52</v>
      </c>
      <c r="D1849">
        <v>68</v>
      </c>
      <c r="E1849">
        <v>35</v>
      </c>
      <c r="F1849">
        <v>9</v>
      </c>
      <c r="G1849">
        <v>0.196763801366965</v>
      </c>
      <c r="H1849">
        <v>-0.66619330906292695</v>
      </c>
      <c r="I1849">
        <v>-1.64595800715747</v>
      </c>
      <c r="J1849">
        <v>92</v>
      </c>
      <c r="K1849">
        <v>141</v>
      </c>
      <c r="L1849">
        <v>46</v>
      </c>
      <c r="M1849">
        <v>8</v>
      </c>
      <c r="N1849">
        <v>0.26265938873154598</v>
      </c>
      <c r="O1849">
        <v>-0.89311877280837104</v>
      </c>
      <c r="P1849">
        <v>-2.0709235089455</v>
      </c>
      <c r="Q1849">
        <v>0.42372881355932202</v>
      </c>
      <c r="R1849">
        <v>0.27118644067796599</v>
      </c>
      <c r="S1849">
        <f t="shared" si="28"/>
        <v>-2.8605178185673309E-2</v>
      </c>
    </row>
    <row r="1850" spans="1:19" x14ac:dyDescent="0.2">
      <c r="A1850" t="s">
        <v>3668</v>
      </c>
      <c r="B1850" t="s">
        <v>3669</v>
      </c>
      <c r="C1850">
        <v>122</v>
      </c>
      <c r="D1850">
        <v>85</v>
      </c>
      <c r="E1850">
        <v>46</v>
      </c>
      <c r="F1850">
        <v>8</v>
      </c>
      <c r="G1850">
        <v>-7.6682672664926996E-2</v>
      </c>
      <c r="H1850">
        <v>-0.91786000877157703</v>
      </c>
      <c r="I1850">
        <v>-2.0674670166447999</v>
      </c>
      <c r="J1850">
        <v>264</v>
      </c>
      <c r="K1850">
        <v>209</v>
      </c>
      <c r="L1850">
        <v>61</v>
      </c>
      <c r="M1850">
        <v>20</v>
      </c>
      <c r="N1850">
        <v>-2.4229537337055299E-2</v>
      </c>
      <c r="O1850">
        <v>-1.22836286900345</v>
      </c>
      <c r="P1850">
        <v>-2.13079959979774</v>
      </c>
      <c r="Q1850">
        <v>0.40677966101694901</v>
      </c>
      <c r="R1850">
        <v>0.22033898305084701</v>
      </c>
      <c r="S1850">
        <f t="shared" si="28"/>
        <v>-0.16617726109054437</v>
      </c>
    </row>
    <row r="1851" spans="1:19" x14ac:dyDescent="0.2">
      <c r="A1851" t="s">
        <v>3670</v>
      </c>
      <c r="B1851" t="s">
        <v>3671</v>
      </c>
      <c r="C1851">
        <v>62</v>
      </c>
      <c r="D1851">
        <v>97</v>
      </c>
      <c r="E1851">
        <v>75</v>
      </c>
      <c r="F1851">
        <v>9</v>
      </c>
      <c r="G1851">
        <v>0.27463827706351901</v>
      </c>
      <c r="H1851">
        <v>-0.41158843588495703</v>
      </c>
      <c r="I1851">
        <v>-1.72234635302092</v>
      </c>
      <c r="J1851">
        <v>137</v>
      </c>
      <c r="K1851">
        <v>231</v>
      </c>
      <c r="L1851">
        <v>126</v>
      </c>
      <c r="M1851">
        <v>12</v>
      </c>
      <c r="N1851">
        <v>0.30411951615745902</v>
      </c>
      <c r="O1851">
        <v>-0.62843879918323398</v>
      </c>
      <c r="P1851">
        <v>-2.0677649897006698</v>
      </c>
      <c r="Q1851">
        <v>0.40677966101694901</v>
      </c>
      <c r="R1851">
        <v>0.20338983050847401</v>
      </c>
      <c r="S1851">
        <f t="shared" si="28"/>
        <v>-4.9789457907055079E-2</v>
      </c>
    </row>
    <row r="1852" spans="1:19" x14ac:dyDescent="0.2">
      <c r="A1852" t="s">
        <v>3672</v>
      </c>
      <c r="B1852" t="s">
        <v>3673</v>
      </c>
      <c r="C1852">
        <v>235</v>
      </c>
      <c r="D1852">
        <v>270</v>
      </c>
      <c r="E1852">
        <v>151</v>
      </c>
      <c r="F1852">
        <v>26</v>
      </c>
      <c r="G1852">
        <v>0.14055413418277901</v>
      </c>
      <c r="H1852">
        <v>-0.68634892475696996</v>
      </c>
      <c r="I1852">
        <v>-1.84029168726291</v>
      </c>
      <c r="J1852">
        <v>460</v>
      </c>
      <c r="K1852">
        <v>462</v>
      </c>
      <c r="L1852">
        <v>218</v>
      </c>
      <c r="M1852">
        <v>55</v>
      </c>
      <c r="N1852">
        <v>7.9112247296273197E-2</v>
      </c>
      <c r="O1852">
        <v>-0.91639011522135905</v>
      </c>
      <c r="P1852">
        <v>-1.93262081077922</v>
      </c>
      <c r="Q1852">
        <v>0.45762711864406702</v>
      </c>
      <c r="R1852">
        <v>0.22033898305084701</v>
      </c>
      <c r="S1852">
        <f t="shared" si="28"/>
        <v>-4.7654077235851536E-2</v>
      </c>
    </row>
    <row r="1853" spans="1:19" x14ac:dyDescent="0.2">
      <c r="A1853" t="s">
        <v>3674</v>
      </c>
      <c r="B1853" t="s">
        <v>3675</v>
      </c>
      <c r="C1853">
        <v>48</v>
      </c>
      <c r="D1853">
        <v>17</v>
      </c>
      <c r="E1853">
        <v>44</v>
      </c>
      <c r="F1853">
        <v>5</v>
      </c>
      <c r="G1853">
        <v>-0.37053408370178398</v>
      </c>
      <c r="H1853">
        <v>-0.53204657066780303</v>
      </c>
      <c r="I1853">
        <v>-1.8664684060015599</v>
      </c>
      <c r="J1853">
        <v>145</v>
      </c>
      <c r="K1853">
        <v>180</v>
      </c>
      <c r="L1853">
        <v>105</v>
      </c>
      <c r="M1853">
        <v>9</v>
      </c>
      <c r="N1853">
        <v>0.171132606290052</v>
      </c>
      <c r="O1853">
        <v>-0.73226748030942701</v>
      </c>
      <c r="P1853">
        <v>-2.2173511613875401</v>
      </c>
      <c r="Q1853">
        <v>0.42372881355932202</v>
      </c>
      <c r="R1853">
        <v>0.27118644067796599</v>
      </c>
      <c r="S1853">
        <f t="shared" si="28"/>
        <v>-0.13136372348118319</v>
      </c>
    </row>
    <row r="1854" spans="1:19" x14ac:dyDescent="0.2">
      <c r="A1854" t="s">
        <v>3676</v>
      </c>
      <c r="B1854" t="s">
        <v>3677</v>
      </c>
      <c r="C1854">
        <v>235</v>
      </c>
      <c r="D1854">
        <v>203</v>
      </c>
      <c r="E1854">
        <v>265</v>
      </c>
      <c r="F1854">
        <v>18</v>
      </c>
      <c r="G1854">
        <v>1.6686407937005002E-2</v>
      </c>
      <c r="H1854">
        <v>-0.44207999811333198</v>
      </c>
      <c r="I1854">
        <v>-1.99999253013042</v>
      </c>
      <c r="J1854">
        <v>520</v>
      </c>
      <c r="K1854">
        <v>445</v>
      </c>
      <c r="L1854">
        <v>345</v>
      </c>
      <c r="M1854">
        <v>40</v>
      </c>
      <c r="N1854">
        <v>9.5847707678541599E-3</v>
      </c>
      <c r="O1854">
        <v>-0.77027302570591505</v>
      </c>
      <c r="P1854">
        <v>-2.1241690208987198</v>
      </c>
      <c r="Q1854">
        <v>0.44067796610169402</v>
      </c>
      <c r="R1854">
        <v>0.28813559322033899</v>
      </c>
      <c r="S1854">
        <f t="shared" si="28"/>
        <v>-0.14494516681717512</v>
      </c>
    </row>
    <row r="1855" spans="1:19" x14ac:dyDescent="0.2">
      <c r="A1855" t="s">
        <v>3678</v>
      </c>
      <c r="B1855" t="s">
        <v>3679</v>
      </c>
      <c r="C1855">
        <v>80</v>
      </c>
      <c r="D1855">
        <v>115</v>
      </c>
      <c r="E1855">
        <v>77</v>
      </c>
      <c r="F1855">
        <v>15</v>
      </c>
      <c r="G1855">
        <v>0.237866085657196</v>
      </c>
      <c r="H1855">
        <v>-0.51085727159786498</v>
      </c>
      <c r="I1855">
        <v>-1.6111959008982599</v>
      </c>
      <c r="J1855">
        <v>204</v>
      </c>
      <c r="K1855">
        <v>267</v>
      </c>
      <c r="L1855">
        <v>169</v>
      </c>
      <c r="M1855">
        <v>19</v>
      </c>
      <c r="N1855">
        <v>0.194109197360398</v>
      </c>
      <c r="O1855">
        <v>-0.67383223995661501</v>
      </c>
      <c r="P1855">
        <v>-2.0411022350649599</v>
      </c>
      <c r="Q1855">
        <v>0.44067796610169402</v>
      </c>
      <c r="R1855">
        <v>0.305084745762711</v>
      </c>
      <c r="S1855">
        <f t="shared" si="28"/>
        <v>-1.060365997621926E-2</v>
      </c>
    </row>
    <row r="1856" spans="1:19" x14ac:dyDescent="0.2">
      <c r="A1856" t="s">
        <v>3680</v>
      </c>
      <c r="B1856" t="s">
        <v>3681</v>
      </c>
      <c r="C1856">
        <v>65</v>
      </c>
      <c r="D1856">
        <v>41</v>
      </c>
      <c r="E1856">
        <v>38</v>
      </c>
      <c r="F1856">
        <v>9</v>
      </c>
      <c r="G1856">
        <v>-0.119871267627591</v>
      </c>
      <c r="H1856">
        <v>-0.72738776980444897</v>
      </c>
      <c r="I1856">
        <v>-1.74286802016552</v>
      </c>
      <c r="J1856">
        <v>141</v>
      </c>
      <c r="K1856">
        <v>107</v>
      </c>
      <c r="L1856">
        <v>114</v>
      </c>
      <c r="M1856">
        <v>111</v>
      </c>
      <c r="N1856">
        <v>-4.2607231548448497E-2</v>
      </c>
      <c r="O1856">
        <v>-0.68440303846329698</v>
      </c>
      <c r="P1856">
        <v>-1.1141218024606101</v>
      </c>
      <c r="Q1856">
        <v>0.47457627118644002</v>
      </c>
      <c r="R1856">
        <v>0.186440677966101</v>
      </c>
      <c r="S1856">
        <f t="shared" si="28"/>
        <v>0.19937639844320951</v>
      </c>
    </row>
    <row r="1857" spans="1:19" x14ac:dyDescent="0.2">
      <c r="A1857" t="s">
        <v>3682</v>
      </c>
      <c r="B1857" t="s">
        <v>3683</v>
      </c>
      <c r="C1857">
        <v>159</v>
      </c>
      <c r="D1857">
        <v>148</v>
      </c>
      <c r="E1857">
        <v>171</v>
      </c>
      <c r="F1857">
        <v>35</v>
      </c>
      <c r="G1857">
        <v>4.9122823370034298E-2</v>
      </c>
      <c r="H1857">
        <v>-0.46265902370670098</v>
      </c>
      <c r="I1857">
        <v>-1.54152625293217</v>
      </c>
      <c r="J1857">
        <v>301</v>
      </c>
      <c r="K1857">
        <v>370</v>
      </c>
      <c r="L1857">
        <v>240</v>
      </c>
      <c r="M1857">
        <v>54</v>
      </c>
      <c r="N1857">
        <v>0.16686333189487301</v>
      </c>
      <c r="O1857">
        <v>-0.69044403102662699</v>
      </c>
      <c r="P1857">
        <v>-1.7563984043627601</v>
      </c>
      <c r="Q1857">
        <v>0.47457627118644002</v>
      </c>
      <c r="R1857">
        <v>0.305084745762711</v>
      </c>
      <c r="S1857">
        <f t="shared" si="28"/>
        <v>8.5641532055591246E-2</v>
      </c>
    </row>
    <row r="1858" spans="1:19" x14ac:dyDescent="0.2">
      <c r="A1858" t="s">
        <v>3684</v>
      </c>
      <c r="B1858" t="s">
        <v>3685</v>
      </c>
      <c r="C1858">
        <v>147</v>
      </c>
      <c r="D1858">
        <v>152</v>
      </c>
      <c r="E1858">
        <v>140</v>
      </c>
      <c r="F1858">
        <v>17</v>
      </c>
      <c r="G1858">
        <v>9.4784485492124898E-2</v>
      </c>
      <c r="H1858">
        <v>-0.515447308848341</v>
      </c>
      <c r="I1858">
        <v>-1.8210655863319001</v>
      </c>
      <c r="J1858">
        <v>300</v>
      </c>
      <c r="K1858">
        <v>256</v>
      </c>
      <c r="L1858">
        <v>181</v>
      </c>
      <c r="M1858">
        <v>46</v>
      </c>
      <c r="N1858">
        <v>8.3468140139088699E-3</v>
      </c>
      <c r="O1858">
        <v>-0.81153145699486795</v>
      </c>
      <c r="P1858">
        <v>-1.8245890916299801</v>
      </c>
      <c r="Q1858">
        <v>0.57627118644067798</v>
      </c>
      <c r="R1858">
        <v>0.25423728813559299</v>
      </c>
      <c r="S1858">
        <f t="shared" si="28"/>
        <v>-1.3212869568703985E-2</v>
      </c>
    </row>
    <row r="1859" spans="1:19" x14ac:dyDescent="0.2">
      <c r="A1859" t="s">
        <v>3686</v>
      </c>
      <c r="B1859" t="s">
        <v>3687</v>
      </c>
      <c r="C1859">
        <v>69</v>
      </c>
      <c r="D1859">
        <v>31</v>
      </c>
      <c r="E1859">
        <v>46</v>
      </c>
      <c r="F1859">
        <v>4</v>
      </c>
      <c r="G1859">
        <v>-0.267229164607454</v>
      </c>
      <c r="H1859">
        <v>-0.67034926883408397</v>
      </c>
      <c r="I1859">
        <v>-2.1209862723712898</v>
      </c>
      <c r="J1859">
        <v>107</v>
      </c>
      <c r="K1859">
        <v>178</v>
      </c>
      <c r="L1859">
        <v>87</v>
      </c>
      <c r="M1859">
        <v>17</v>
      </c>
      <c r="N1859">
        <v>0.29826432804540598</v>
      </c>
      <c r="O1859">
        <v>-0.68195330221098105</v>
      </c>
      <c r="P1859">
        <v>-1.8091605248988201</v>
      </c>
      <c r="Q1859">
        <v>0.52542372881355903</v>
      </c>
      <c r="R1859">
        <v>0.28813559322033899</v>
      </c>
      <c r="S1859">
        <f t="shared" ref="S1859:S1922" si="29">((I1859+1.7338029)/1.7338029+(P1859+1.8692731)/1.8692731)/2</f>
        <v>-9.557813161101153E-2</v>
      </c>
    </row>
    <row r="1860" spans="1:19" x14ac:dyDescent="0.2">
      <c r="A1860" t="s">
        <v>3688</v>
      </c>
      <c r="B1860" t="s">
        <v>3689</v>
      </c>
      <c r="C1860">
        <v>69</v>
      </c>
      <c r="D1860">
        <v>69</v>
      </c>
      <c r="E1860">
        <v>64</v>
      </c>
      <c r="F1860">
        <v>4</v>
      </c>
      <c r="G1860">
        <v>8.0258232295528406E-2</v>
      </c>
      <c r="H1860">
        <v>-0.52692712653177098</v>
      </c>
      <c r="I1860">
        <v>-2.1209862723712898</v>
      </c>
      <c r="J1860">
        <v>199</v>
      </c>
      <c r="K1860">
        <v>163</v>
      </c>
      <c r="L1860">
        <v>112</v>
      </c>
      <c r="M1860">
        <v>16</v>
      </c>
      <c r="N1860">
        <v>-9.4373685840270592E-3</v>
      </c>
      <c r="O1860">
        <v>-0.841723830883915</v>
      </c>
      <c r="P1860">
        <v>-2.10495876234567</v>
      </c>
      <c r="Q1860">
        <v>0.52542372881355903</v>
      </c>
      <c r="R1860">
        <v>0.23728813559322001</v>
      </c>
      <c r="S1860">
        <f t="shared" si="29"/>
        <v>-0.17469932515058847</v>
      </c>
    </row>
    <row r="1861" spans="1:19" x14ac:dyDescent="0.2">
      <c r="A1861" t="s">
        <v>3690</v>
      </c>
      <c r="B1861" t="s">
        <v>3691</v>
      </c>
      <c r="C1861">
        <v>144</v>
      </c>
      <c r="D1861">
        <v>144</v>
      </c>
      <c r="E1861">
        <v>88</v>
      </c>
      <c r="F1861">
        <v>17</v>
      </c>
      <c r="G1861">
        <v>8.0258232295528406E-2</v>
      </c>
      <c r="H1861">
        <v>-0.70813782972348405</v>
      </c>
      <c r="I1861">
        <v>-1.8121107436789701</v>
      </c>
      <c r="J1861">
        <v>327</v>
      </c>
      <c r="K1861">
        <v>286</v>
      </c>
      <c r="L1861">
        <v>214</v>
      </c>
      <c r="M1861">
        <v>36</v>
      </c>
      <c r="N1861">
        <v>1.9046383890478601E-2</v>
      </c>
      <c r="O1861">
        <v>-0.776222756455485</v>
      </c>
      <c r="P1861">
        <v>-1.96847092048489</v>
      </c>
      <c r="Q1861">
        <v>0.54237288135593198</v>
      </c>
      <c r="R1861">
        <v>0.23728813559322001</v>
      </c>
      <c r="S1861">
        <f t="shared" si="29"/>
        <v>-4.9116478864735413E-2</v>
      </c>
    </row>
    <row r="1862" spans="1:19" x14ac:dyDescent="0.2">
      <c r="A1862" t="s">
        <v>3692</v>
      </c>
      <c r="B1862" t="s">
        <v>3693</v>
      </c>
      <c r="C1862">
        <v>173</v>
      </c>
      <c r="D1862">
        <v>285</v>
      </c>
      <c r="E1862">
        <v>138</v>
      </c>
      <c r="F1862">
        <v>28</v>
      </c>
      <c r="G1862">
        <v>0.29705698917524298</v>
      </c>
      <c r="H1862">
        <v>-0.59242502650596196</v>
      </c>
      <c r="I1862">
        <v>-1.67508524474857</v>
      </c>
      <c r="J1862">
        <v>392</v>
      </c>
      <c r="K1862">
        <v>500</v>
      </c>
      <c r="L1862">
        <v>241</v>
      </c>
      <c r="M1862">
        <v>66</v>
      </c>
      <c r="N1862">
        <v>0.18291204073728301</v>
      </c>
      <c r="O1862">
        <v>-0.80335780158997905</v>
      </c>
      <c r="P1862">
        <v>-1.7839678000704799</v>
      </c>
      <c r="Q1862">
        <v>0.54237288135593198</v>
      </c>
      <c r="R1862">
        <v>0.20338983050847401</v>
      </c>
      <c r="S1862">
        <f t="shared" si="29"/>
        <v>3.9750971271485414E-2</v>
      </c>
    </row>
    <row r="1863" spans="1:19" x14ac:dyDescent="0.2">
      <c r="A1863" t="s">
        <v>3694</v>
      </c>
      <c r="B1863" t="s">
        <v>3695</v>
      </c>
      <c r="C1863">
        <v>289</v>
      </c>
      <c r="D1863">
        <v>260</v>
      </c>
      <c r="E1863">
        <v>131</v>
      </c>
      <c r="F1863">
        <v>33</v>
      </c>
      <c r="G1863">
        <v>3.4333737509798498E-2</v>
      </c>
      <c r="H1863">
        <v>-0.83788455687918695</v>
      </c>
      <c r="I1863">
        <v>-1.82658107584065</v>
      </c>
      <c r="J1863">
        <v>355</v>
      </c>
      <c r="K1863">
        <v>539</v>
      </c>
      <c r="L1863">
        <v>307</v>
      </c>
      <c r="M1863">
        <v>51</v>
      </c>
      <c r="N1863">
        <v>0.25858851555336598</v>
      </c>
      <c r="O1863">
        <v>-0.65517875472229703</v>
      </c>
      <c r="P1863">
        <v>-1.8528838455490499</v>
      </c>
      <c r="Q1863">
        <v>0.50847457627118597</v>
      </c>
      <c r="R1863">
        <v>0.305084745762711</v>
      </c>
      <c r="S1863">
        <f t="shared" si="29"/>
        <v>-2.2371829445439299E-2</v>
      </c>
    </row>
    <row r="1864" spans="1:19" x14ac:dyDescent="0.2">
      <c r="A1864" t="s">
        <v>3696</v>
      </c>
      <c r="B1864" t="s">
        <v>3697</v>
      </c>
      <c r="C1864">
        <v>296</v>
      </c>
      <c r="D1864">
        <v>377</v>
      </c>
      <c r="E1864">
        <v>139</v>
      </c>
      <c r="F1864">
        <v>36</v>
      </c>
      <c r="G1864">
        <v>0.18530787144238201</v>
      </c>
      <c r="H1864">
        <v>-0.82253492058324695</v>
      </c>
      <c r="I1864">
        <v>-1.7991863832536501</v>
      </c>
      <c r="J1864">
        <v>591</v>
      </c>
      <c r="K1864">
        <v>747</v>
      </c>
      <c r="L1864">
        <v>327</v>
      </c>
      <c r="M1864">
        <v>93</v>
      </c>
      <c r="N1864">
        <v>0.17896122435586501</v>
      </c>
      <c r="O1864">
        <v>-0.849128505365359</v>
      </c>
      <c r="P1864">
        <v>-1.81333020091921</v>
      </c>
      <c r="Q1864">
        <v>0.50847457627118597</v>
      </c>
      <c r="R1864">
        <v>0.27118644067796599</v>
      </c>
      <c r="S1864">
        <f t="shared" si="29"/>
        <v>-3.8917010505011874E-3</v>
      </c>
    </row>
    <row r="1865" spans="1:19" x14ac:dyDescent="0.2">
      <c r="A1865" t="s">
        <v>3698</v>
      </c>
      <c r="B1865" t="s">
        <v>3699</v>
      </c>
      <c r="C1865">
        <v>92</v>
      </c>
      <c r="D1865">
        <v>128</v>
      </c>
      <c r="E1865">
        <v>161</v>
      </c>
      <c r="F1865">
        <v>12</v>
      </c>
      <c r="G1865">
        <v>0.22368037459784099</v>
      </c>
      <c r="H1865">
        <v>-0.25121996109210898</v>
      </c>
      <c r="I1865">
        <v>-1.76880375425992</v>
      </c>
      <c r="J1865">
        <v>196</v>
      </c>
      <c r="K1865">
        <v>270</v>
      </c>
      <c r="L1865">
        <v>89</v>
      </c>
      <c r="M1865">
        <v>56</v>
      </c>
      <c r="N1865">
        <v>0.21633579622423299</v>
      </c>
      <c r="O1865">
        <v>-0.93495484185595301</v>
      </c>
      <c r="P1865">
        <v>-1.5542937129421599</v>
      </c>
      <c r="Q1865">
        <v>0.50847457627118597</v>
      </c>
      <c r="R1865">
        <v>0.27118644067796599</v>
      </c>
      <c r="S1865">
        <f t="shared" si="29"/>
        <v>7.4158171680175369E-2</v>
      </c>
    </row>
    <row r="1866" spans="1:19" x14ac:dyDescent="0.2">
      <c r="A1866" t="s">
        <v>3700</v>
      </c>
      <c r="B1866" t="s">
        <v>3701</v>
      </c>
      <c r="C1866">
        <v>115</v>
      </c>
      <c r="D1866">
        <v>90</v>
      </c>
      <c r="E1866">
        <v>61</v>
      </c>
      <c r="F1866">
        <v>15</v>
      </c>
      <c r="G1866">
        <v>-2.6197098618758401E-2</v>
      </c>
      <c r="H1866">
        <v>-0.76962601512124795</v>
      </c>
      <c r="I1866">
        <v>-1.76880375425992</v>
      </c>
      <c r="J1866">
        <v>147</v>
      </c>
      <c r="K1866">
        <v>194</v>
      </c>
      <c r="L1866">
        <v>82</v>
      </c>
      <c r="M1866">
        <v>7</v>
      </c>
      <c r="N1866">
        <v>0.19771249860377099</v>
      </c>
      <c r="O1866">
        <v>-0.84559225950884898</v>
      </c>
      <c r="P1866">
        <v>-2.33244496332581</v>
      </c>
      <c r="Q1866">
        <v>0.52542372881355903</v>
      </c>
      <c r="R1866">
        <v>0.20338983050847401</v>
      </c>
      <c r="S1866">
        <f t="shared" si="29"/>
        <v>-0.13398456850681231</v>
      </c>
    </row>
    <row r="1867" spans="1:19" x14ac:dyDescent="0.2">
      <c r="A1867" t="s">
        <v>3702</v>
      </c>
      <c r="B1867" t="s">
        <v>3703</v>
      </c>
      <c r="C1867">
        <v>208</v>
      </c>
      <c r="D1867">
        <v>172</v>
      </c>
      <c r="E1867">
        <v>294</v>
      </c>
      <c r="F1867">
        <v>49</v>
      </c>
      <c r="G1867">
        <v>-2.2766557596841201E-3</v>
      </c>
      <c r="H1867">
        <v>-0.34397401432900698</v>
      </c>
      <c r="I1867">
        <v>-1.5120644278962401</v>
      </c>
      <c r="J1867">
        <v>276</v>
      </c>
      <c r="K1867">
        <v>397</v>
      </c>
      <c r="L1867">
        <v>198</v>
      </c>
      <c r="M1867">
        <v>63</v>
      </c>
      <c r="N1867">
        <v>0.23510952811961899</v>
      </c>
      <c r="O1867">
        <v>-0.73633266894807703</v>
      </c>
      <c r="P1867">
        <v>-1.6517942012035201</v>
      </c>
      <c r="Q1867">
        <v>0.49152542372881303</v>
      </c>
      <c r="R1867">
        <v>0.305084745762711</v>
      </c>
      <c r="S1867">
        <f t="shared" si="29"/>
        <v>0.12211774828502241</v>
      </c>
    </row>
    <row r="1868" spans="1:19" x14ac:dyDescent="0.2">
      <c r="A1868" t="s">
        <v>3704</v>
      </c>
      <c r="B1868" t="s">
        <v>3705</v>
      </c>
      <c r="C1868">
        <v>59</v>
      </c>
      <c r="D1868">
        <v>53</v>
      </c>
      <c r="E1868">
        <v>51</v>
      </c>
      <c r="F1868">
        <v>7</v>
      </c>
      <c r="G1868">
        <v>3.3682090254173201E-2</v>
      </c>
      <c r="H1868">
        <v>-0.55753984532261103</v>
      </c>
      <c r="I1868">
        <v>-1.8099511445898799</v>
      </c>
      <c r="J1868">
        <v>121</v>
      </c>
      <c r="K1868">
        <v>166</v>
      </c>
      <c r="L1868">
        <v>85</v>
      </c>
      <c r="M1868">
        <v>10</v>
      </c>
      <c r="N1868">
        <v>0.214550821145326</v>
      </c>
      <c r="O1868">
        <v>-0.74545522174654699</v>
      </c>
      <c r="P1868">
        <v>-2.0930110389083398</v>
      </c>
      <c r="Q1868">
        <v>0.47457627118644002</v>
      </c>
      <c r="R1868">
        <v>0.23728813559322001</v>
      </c>
      <c r="S1868">
        <f t="shared" si="29"/>
        <v>-8.180613231060202E-2</v>
      </c>
    </row>
    <row r="1869" spans="1:19" x14ac:dyDescent="0.2">
      <c r="A1869" t="s">
        <v>3706</v>
      </c>
      <c r="B1869" t="s">
        <v>3707</v>
      </c>
      <c r="C1869">
        <v>87</v>
      </c>
      <c r="D1869">
        <v>115</v>
      </c>
      <c r="E1869">
        <v>70</v>
      </c>
      <c r="F1869">
        <v>36</v>
      </c>
      <c r="G1869">
        <v>0.20143682003052099</v>
      </c>
      <c r="H1869">
        <v>-0.58867922238276504</v>
      </c>
      <c r="I1869">
        <v>-1.26741392481333</v>
      </c>
      <c r="J1869">
        <v>193</v>
      </c>
      <c r="K1869">
        <v>216</v>
      </c>
      <c r="L1869">
        <v>210</v>
      </c>
      <c r="M1869">
        <v>75</v>
      </c>
      <c r="N1869">
        <v>0.12612454556487801</v>
      </c>
      <c r="O1869">
        <v>-0.55542679141824403</v>
      </c>
      <c r="P1869">
        <v>-1.42072171420796</v>
      </c>
      <c r="Q1869">
        <v>0.54237288135593198</v>
      </c>
      <c r="R1869">
        <v>0.23728813559322001</v>
      </c>
      <c r="S1869">
        <f t="shared" si="29"/>
        <v>0.25447900894094549</v>
      </c>
    </row>
    <row r="1870" spans="1:19" x14ac:dyDescent="0.2">
      <c r="A1870" t="s">
        <v>3708</v>
      </c>
      <c r="B1870" t="s">
        <v>3709</v>
      </c>
      <c r="C1870">
        <v>71</v>
      </c>
      <c r="D1870">
        <v>34</v>
      </c>
      <c r="E1870">
        <v>14</v>
      </c>
      <c r="F1870">
        <v>4</v>
      </c>
      <c r="G1870">
        <v>-0.23952119938129099</v>
      </c>
      <c r="H1870">
        <v>-1.1993883228192399</v>
      </c>
      <c r="I1870">
        <v>-2.13339553035311</v>
      </c>
      <c r="J1870">
        <v>145</v>
      </c>
      <c r="K1870">
        <v>139</v>
      </c>
      <c r="L1870">
        <v>54</v>
      </c>
      <c r="M1870">
        <v>12</v>
      </c>
      <c r="N1870">
        <v>5.8874901440841898E-2</v>
      </c>
      <c r="O1870">
        <v>-1.0210630195563899</v>
      </c>
      <c r="P1870">
        <v>-2.0924124247792402</v>
      </c>
      <c r="Q1870">
        <v>0.44067796610169402</v>
      </c>
      <c r="R1870">
        <v>0.152542372881355</v>
      </c>
      <c r="S1870">
        <f t="shared" si="29"/>
        <v>-0.17492200911358777</v>
      </c>
    </row>
    <row r="1871" spans="1:19" x14ac:dyDescent="0.2">
      <c r="A1871" t="s">
        <v>3710</v>
      </c>
      <c r="B1871" t="s">
        <v>3711</v>
      </c>
      <c r="C1871">
        <v>241</v>
      </c>
      <c r="D1871">
        <v>376</v>
      </c>
      <c r="E1871">
        <v>264</v>
      </c>
      <c r="F1871">
        <v>31</v>
      </c>
      <c r="G1871">
        <v>0.27342903464832102</v>
      </c>
      <c r="H1871">
        <v>-0.45467112548344002</v>
      </c>
      <c r="I1871">
        <v>-1.7748525217025899</v>
      </c>
      <c r="J1871">
        <v>583</v>
      </c>
      <c r="K1871">
        <v>663</v>
      </c>
      <c r="L1871">
        <v>422</v>
      </c>
      <c r="M1871">
        <v>54</v>
      </c>
      <c r="N1871">
        <v>0.13307307706748001</v>
      </c>
      <c r="O1871">
        <v>-0.73244488094172999</v>
      </c>
      <c r="P1871">
        <v>-2.0435004635279301</v>
      </c>
      <c r="Q1871">
        <v>0.35593220338983</v>
      </c>
      <c r="R1871">
        <v>0.13559322033898299</v>
      </c>
      <c r="S1871">
        <f t="shared" si="29"/>
        <v>-5.8441001967731242E-2</v>
      </c>
    </row>
    <row r="1872" spans="1:19" x14ac:dyDescent="0.2">
      <c r="A1872" t="s">
        <v>3712</v>
      </c>
      <c r="B1872" t="s">
        <v>3713</v>
      </c>
      <c r="C1872">
        <v>229</v>
      </c>
      <c r="D1872">
        <v>300</v>
      </c>
      <c r="E1872">
        <v>197</v>
      </c>
      <c r="F1872">
        <v>17</v>
      </c>
      <c r="G1872">
        <v>0.197544004675302</v>
      </c>
      <c r="H1872">
        <v>-0.55962726595669798</v>
      </c>
      <c r="I1872">
        <v>-2.01358373392361</v>
      </c>
      <c r="J1872">
        <v>464</v>
      </c>
      <c r="K1872">
        <v>632</v>
      </c>
      <c r="L1872">
        <v>342</v>
      </c>
      <c r="M1872">
        <v>60</v>
      </c>
      <c r="N1872">
        <v>0.211427201149225</v>
      </c>
      <c r="O1872">
        <v>-0.72458065164313601</v>
      </c>
      <c r="P1872">
        <v>-1.8985923987631299</v>
      </c>
      <c r="Q1872">
        <v>0.42372881355932202</v>
      </c>
      <c r="R1872">
        <v>0.152542372881355</v>
      </c>
      <c r="S1872">
        <f t="shared" si="29"/>
        <v>-8.8526585318328049E-2</v>
      </c>
    </row>
    <row r="1873" spans="1:19" x14ac:dyDescent="0.2">
      <c r="A1873" t="s">
        <v>3714</v>
      </c>
      <c r="B1873" t="s">
        <v>3715</v>
      </c>
      <c r="C1873">
        <v>61</v>
      </c>
      <c r="D1873">
        <v>77</v>
      </c>
      <c r="E1873">
        <v>37</v>
      </c>
      <c r="F1873">
        <v>11</v>
      </c>
      <c r="G1873">
        <v>0.18141912245724301</v>
      </c>
      <c r="H1873">
        <v>-0.711386120722175</v>
      </c>
      <c r="I1873">
        <v>-1.62813432281454</v>
      </c>
      <c r="J1873">
        <v>104</v>
      </c>
      <c r="K1873">
        <v>98</v>
      </c>
      <c r="L1873">
        <v>132</v>
      </c>
      <c r="M1873">
        <v>10</v>
      </c>
      <c r="N1873">
        <v>5.1420839815436201E-2</v>
      </c>
      <c r="O1873">
        <v>-0.48854818523732002</v>
      </c>
      <c r="P1873">
        <v>-2.0272590078906698</v>
      </c>
      <c r="Q1873">
        <v>0.45762711864406702</v>
      </c>
      <c r="R1873">
        <v>0.338983050847457</v>
      </c>
      <c r="S1873">
        <f t="shared" si="29"/>
        <v>-1.1785582926735313E-2</v>
      </c>
    </row>
    <row r="1874" spans="1:19" x14ac:dyDescent="0.2">
      <c r="A1874" t="s">
        <v>3716</v>
      </c>
      <c r="B1874" t="s">
        <v>3717</v>
      </c>
      <c r="C1874">
        <v>200</v>
      </c>
      <c r="D1874">
        <v>174</v>
      </c>
      <c r="E1874">
        <v>164</v>
      </c>
      <c r="F1874">
        <v>29</v>
      </c>
      <c r="G1874">
        <v>1.9777484914146898E-2</v>
      </c>
      <c r="H1874">
        <v>-0.58044415739468602</v>
      </c>
      <c r="I1874">
        <v>-1.72282917072702</v>
      </c>
      <c r="J1874">
        <v>408</v>
      </c>
      <c r="K1874">
        <v>355</v>
      </c>
      <c r="L1874">
        <v>183</v>
      </c>
      <c r="M1874">
        <v>28</v>
      </c>
      <c r="N1874">
        <v>1.67962933869358E-2</v>
      </c>
      <c r="O1874">
        <v>-0.94029785050383996</v>
      </c>
      <c r="P1874">
        <v>-2.1737278003395502</v>
      </c>
      <c r="Q1874">
        <v>0.42372881355932202</v>
      </c>
      <c r="R1874">
        <v>0.22033898305084701</v>
      </c>
      <c r="S1874">
        <f t="shared" si="29"/>
        <v>-7.8272014353758454E-2</v>
      </c>
    </row>
    <row r="1875" spans="1:19" x14ac:dyDescent="0.2">
      <c r="A1875" t="s">
        <v>3718</v>
      </c>
      <c r="B1875" t="s">
        <v>3719</v>
      </c>
      <c r="C1875">
        <v>176</v>
      </c>
      <c r="D1875">
        <v>133</v>
      </c>
      <c r="E1875">
        <v>143</v>
      </c>
      <c r="F1875">
        <v>25</v>
      </c>
      <c r="G1875">
        <v>-4.1402794551535498E-2</v>
      </c>
      <c r="H1875">
        <v>-0.58443464012749102</v>
      </c>
      <c r="I1875">
        <v>-1.73176983210411</v>
      </c>
      <c r="J1875">
        <v>225</v>
      </c>
      <c r="K1875">
        <v>390</v>
      </c>
      <c r="L1875">
        <v>160</v>
      </c>
      <c r="M1875">
        <v>23</v>
      </c>
      <c r="N1875">
        <v>0.316110192336858</v>
      </c>
      <c r="O1875">
        <v>-0.74015131259982803</v>
      </c>
      <c r="P1875">
        <v>-2.0006803506856601</v>
      </c>
      <c r="Q1875">
        <v>0.47457627118644002</v>
      </c>
      <c r="R1875">
        <v>0.20338983050847401</v>
      </c>
      <c r="S1875">
        <f t="shared" si="29"/>
        <v>-3.4562988576635138E-2</v>
      </c>
    </row>
    <row r="1876" spans="1:19" x14ac:dyDescent="0.2">
      <c r="A1876" t="s">
        <v>3720</v>
      </c>
      <c r="B1876" t="s">
        <v>3721</v>
      </c>
      <c r="C1876">
        <v>157</v>
      </c>
      <c r="D1876">
        <v>226</v>
      </c>
      <c r="E1876">
        <v>128</v>
      </c>
      <c r="F1876">
        <v>39</v>
      </c>
      <c r="G1876">
        <v>0.23846701903369499</v>
      </c>
      <c r="H1876">
        <v>-0.58294769253976897</v>
      </c>
      <c r="I1876">
        <v>-1.48903221834473</v>
      </c>
      <c r="J1876">
        <v>321</v>
      </c>
      <c r="K1876">
        <v>462</v>
      </c>
      <c r="L1876">
        <v>221</v>
      </c>
      <c r="M1876">
        <v>34</v>
      </c>
      <c r="N1876">
        <v>0.235365046572975</v>
      </c>
      <c r="O1876">
        <v>-0.75420153586415095</v>
      </c>
      <c r="P1876">
        <v>-1.9852517839545001</v>
      </c>
      <c r="Q1876">
        <v>0.44067796610169402</v>
      </c>
      <c r="R1876">
        <v>0.152542372881355</v>
      </c>
      <c r="S1876">
        <f t="shared" si="29"/>
        <v>3.9565402667359272E-2</v>
      </c>
    </row>
    <row r="1877" spans="1:19" x14ac:dyDescent="0.2">
      <c r="A1877" t="s">
        <v>3722</v>
      </c>
      <c r="B1877" t="s">
        <v>3723</v>
      </c>
      <c r="C1877">
        <v>200</v>
      </c>
      <c r="D1877">
        <v>189</v>
      </c>
      <c r="E1877">
        <v>89</v>
      </c>
      <c r="F1877">
        <v>28</v>
      </c>
      <c r="G1877">
        <v>5.5690040804791403E-2</v>
      </c>
      <c r="H1877">
        <v>-0.84589799879747196</v>
      </c>
      <c r="I1877">
        <v>-1.73806913728376</v>
      </c>
      <c r="J1877">
        <v>285</v>
      </c>
      <c r="K1877">
        <v>312</v>
      </c>
      <c r="L1877">
        <v>160</v>
      </c>
      <c r="M1877">
        <v>70</v>
      </c>
      <c r="N1877">
        <v>0.116537837431654</v>
      </c>
      <c r="O1877">
        <v>-0.84281365449697498</v>
      </c>
      <c r="P1877">
        <v>-1.61997248858614</v>
      </c>
      <c r="Q1877">
        <v>0.49152542372881303</v>
      </c>
      <c r="R1877">
        <v>0.28813559322033899</v>
      </c>
      <c r="S1877">
        <f t="shared" si="29"/>
        <v>6.5453526529813663E-2</v>
      </c>
    </row>
    <row r="1878" spans="1:19" x14ac:dyDescent="0.2">
      <c r="A1878" t="s">
        <v>3724</v>
      </c>
      <c r="B1878" t="s">
        <v>3725</v>
      </c>
      <c r="C1878">
        <v>107</v>
      </c>
      <c r="D1878">
        <v>157</v>
      </c>
      <c r="E1878">
        <v>64</v>
      </c>
      <c r="F1878">
        <v>14</v>
      </c>
      <c r="G1878">
        <v>0.24677410701955199</v>
      </c>
      <c r="H1878">
        <v>-0.71746181347972604</v>
      </c>
      <c r="I1878">
        <v>-1.7674529149689699</v>
      </c>
      <c r="J1878">
        <v>205</v>
      </c>
      <c r="K1878">
        <v>162</v>
      </c>
      <c r="L1878">
        <v>115</v>
      </c>
      <c r="M1878">
        <v>37</v>
      </c>
      <c r="N1878">
        <v>-2.5010743091401499E-2</v>
      </c>
      <c r="O1878">
        <v>-0.84314479784653296</v>
      </c>
      <c r="P1878">
        <v>-1.7537778055806501</v>
      </c>
      <c r="Q1878">
        <v>0.45762711864406702</v>
      </c>
      <c r="R1878">
        <v>0.23728813559322001</v>
      </c>
      <c r="S1878">
        <f t="shared" si="29"/>
        <v>2.1188997218457604E-2</v>
      </c>
    </row>
    <row r="1879" spans="1:19" x14ac:dyDescent="0.2">
      <c r="A1879" t="s">
        <v>3726</v>
      </c>
      <c r="B1879" t="s">
        <v>3727</v>
      </c>
      <c r="C1879">
        <v>8</v>
      </c>
      <c r="D1879">
        <v>0</v>
      </c>
      <c r="E1879">
        <v>13</v>
      </c>
      <c r="F1879">
        <v>0</v>
      </c>
      <c r="G1879" t="e">
        <f>-inf</f>
        <v>#NAME?</v>
      </c>
      <c r="H1879">
        <v>-0.28340464446350999</v>
      </c>
      <c r="I1879" t="e">
        <f>-inf</f>
        <v>#NAME?</v>
      </c>
      <c r="J1879">
        <v>4</v>
      </c>
      <c r="K1879">
        <v>16</v>
      </c>
      <c r="L1879">
        <v>7</v>
      </c>
      <c r="M1879">
        <v>0</v>
      </c>
      <c r="N1879">
        <v>0.67928809474968399</v>
      </c>
      <c r="O1879">
        <v>-0.34905072845809498</v>
      </c>
      <c r="P1879" t="e">
        <f>-inf</f>
        <v>#NAME?</v>
      </c>
      <c r="Q1879">
        <v>0.38983050847457601</v>
      </c>
      <c r="R1879">
        <v>0.186440677966101</v>
      </c>
      <c r="S1879" t="e">
        <f t="shared" si="29"/>
        <v>#NAME?</v>
      </c>
    </row>
    <row r="1880" spans="1:19" x14ac:dyDescent="0.2">
      <c r="A1880" t="s">
        <v>3728</v>
      </c>
      <c r="B1880" t="s">
        <v>3729</v>
      </c>
      <c r="C1880">
        <v>118</v>
      </c>
      <c r="D1880">
        <v>144</v>
      </c>
      <c r="E1880">
        <v>120</v>
      </c>
      <c r="F1880">
        <v>22</v>
      </c>
      <c r="G1880">
        <v>0.16673871708465199</v>
      </c>
      <c r="H1880">
        <v>-0.48695877103690399</v>
      </c>
      <c r="I1880">
        <v>-1.6136564994459099</v>
      </c>
      <c r="J1880">
        <v>172</v>
      </c>
      <c r="K1880">
        <v>182</v>
      </c>
      <c r="L1880">
        <v>186</v>
      </c>
      <c r="M1880">
        <v>37</v>
      </c>
      <c r="N1880">
        <v>0.101771044499247</v>
      </c>
      <c r="O1880">
        <v>-0.558104279834022</v>
      </c>
      <c r="P1880">
        <v>-1.6775523914324399</v>
      </c>
      <c r="Q1880">
        <v>0.45762711864406702</v>
      </c>
      <c r="R1880">
        <v>0.186440677966101</v>
      </c>
      <c r="S1880">
        <f t="shared" si="29"/>
        <v>8.5930384972101426E-2</v>
      </c>
    </row>
    <row r="1881" spans="1:19" x14ac:dyDescent="0.2">
      <c r="A1881" t="s">
        <v>3730</v>
      </c>
      <c r="B1881" t="s">
        <v>3731</v>
      </c>
      <c r="C1881">
        <v>251</v>
      </c>
      <c r="D1881">
        <v>310</v>
      </c>
      <c r="E1881">
        <v>262</v>
      </c>
      <c r="F1881">
        <v>47</v>
      </c>
      <c r="G1881">
        <v>0.17194620464876201</v>
      </c>
      <c r="H1881">
        <v>-0.475630439939696</v>
      </c>
      <c r="I1881">
        <v>-1.61177303650731</v>
      </c>
      <c r="J1881">
        <v>418</v>
      </c>
      <c r="K1881">
        <v>612</v>
      </c>
      <c r="L1881">
        <v>369</v>
      </c>
      <c r="M1881">
        <v>78</v>
      </c>
      <c r="N1881">
        <v>0.24280324379224699</v>
      </c>
      <c r="O1881">
        <v>-0.64623869276036505</v>
      </c>
      <c r="P1881">
        <v>-1.73930734767644</v>
      </c>
      <c r="Q1881">
        <v>0.45762711864406702</v>
      </c>
      <c r="R1881">
        <v>0.186440677966101</v>
      </c>
      <c r="S1881">
        <f t="shared" si="29"/>
        <v>6.9955103066919905E-2</v>
      </c>
    </row>
    <row r="1882" spans="1:19" x14ac:dyDescent="0.2">
      <c r="A1882" t="s">
        <v>3732</v>
      </c>
      <c r="B1882" t="s">
        <v>3733</v>
      </c>
      <c r="C1882">
        <v>60</v>
      </c>
      <c r="D1882">
        <v>94</v>
      </c>
      <c r="E1882">
        <v>57</v>
      </c>
      <c r="F1882">
        <v>16</v>
      </c>
      <c r="G1882">
        <v>0.27523483551158301</v>
      </c>
      <c r="H1882">
        <v>-0.51653440448955501</v>
      </c>
      <c r="I1882">
        <v>-1.4582284406897099</v>
      </c>
      <c r="J1882">
        <v>198</v>
      </c>
      <c r="K1882">
        <v>137</v>
      </c>
      <c r="L1882">
        <v>78</v>
      </c>
      <c r="M1882">
        <v>29</v>
      </c>
      <c r="N1882">
        <v>-8.2716519683402503E-2</v>
      </c>
      <c r="O1882">
        <v>-0.99665936471544103</v>
      </c>
      <c r="P1882">
        <v>-1.84449286095446</v>
      </c>
      <c r="Q1882">
        <v>0.45762711864406702</v>
      </c>
      <c r="R1882">
        <v>0.169491525423728</v>
      </c>
      <c r="S1882">
        <f t="shared" si="29"/>
        <v>8.6099412364433553E-2</v>
      </c>
    </row>
    <row r="1883" spans="1:19" x14ac:dyDescent="0.2">
      <c r="A1883" t="s">
        <v>3734</v>
      </c>
      <c r="B1883" t="s">
        <v>3735</v>
      </c>
      <c r="C1883">
        <v>240</v>
      </c>
      <c r="D1883">
        <v>230</v>
      </c>
      <c r="E1883">
        <v>169</v>
      </c>
      <c r="F1883">
        <v>21</v>
      </c>
      <c r="G1883">
        <v>6.1774826601515301E-2</v>
      </c>
      <c r="H1883">
        <v>-0.64658254687633598</v>
      </c>
      <c r="I1883">
        <v>-1.9421891199396799</v>
      </c>
      <c r="J1883">
        <v>468</v>
      </c>
      <c r="K1883">
        <v>445</v>
      </c>
      <c r="L1883">
        <v>264</v>
      </c>
      <c r="M1883">
        <v>67</v>
      </c>
      <c r="N1883">
        <v>5.5342261328529298E-2</v>
      </c>
      <c r="O1883">
        <v>-0.84073070334868305</v>
      </c>
      <c r="P1883">
        <v>-1.85439671896519</v>
      </c>
      <c r="Q1883">
        <v>0.47457627118644002</v>
      </c>
      <c r="R1883">
        <v>0.35593220338983</v>
      </c>
      <c r="S1883">
        <f t="shared" si="29"/>
        <v>-5.6115940831686813E-2</v>
      </c>
    </row>
    <row r="1884" spans="1:19" x14ac:dyDescent="0.2">
      <c r="A1884" t="s">
        <v>3736</v>
      </c>
      <c r="B1884" t="s">
        <v>3737</v>
      </c>
      <c r="C1884">
        <v>40</v>
      </c>
      <c r="D1884">
        <v>15</v>
      </c>
      <c r="E1884">
        <v>5</v>
      </c>
      <c r="F1884">
        <v>0</v>
      </c>
      <c r="G1884">
        <v>-0.34571049997675202</v>
      </c>
      <c r="H1884">
        <v>-1.3973479967703399</v>
      </c>
      <c r="I1884" t="e">
        <f>-inf</f>
        <v>#NAME?</v>
      </c>
      <c r="J1884">
        <v>56</v>
      </c>
      <c r="K1884">
        <v>49</v>
      </c>
      <c r="L1884">
        <v>2</v>
      </c>
      <c r="M1884">
        <v>3</v>
      </c>
      <c r="N1884">
        <v>1.9236156444035001E-2</v>
      </c>
      <c r="O1884">
        <v>-2.0392468084865998</v>
      </c>
      <c r="P1884">
        <v>-2.2812924408784299</v>
      </c>
      <c r="Q1884">
        <v>0.52542372881355903</v>
      </c>
      <c r="R1884">
        <v>0.27118644067796599</v>
      </c>
      <c r="S1884" t="e">
        <f t="shared" si="29"/>
        <v>#NAME?</v>
      </c>
    </row>
    <row r="1885" spans="1:19" x14ac:dyDescent="0.2">
      <c r="A1885" t="s">
        <v>3738</v>
      </c>
      <c r="B1885" t="s">
        <v>3739</v>
      </c>
      <c r="C1885">
        <v>15</v>
      </c>
      <c r="D1885">
        <v>5</v>
      </c>
      <c r="E1885">
        <v>18</v>
      </c>
      <c r="F1885">
        <v>0</v>
      </c>
      <c r="G1885">
        <v>-0.39686302242413302</v>
      </c>
      <c r="H1885">
        <v>-0.41507676373077801</v>
      </c>
      <c r="I1885" t="e">
        <f>-inf</f>
        <v>#NAME?</v>
      </c>
      <c r="J1885">
        <v>25</v>
      </c>
      <c r="K1885">
        <v>29</v>
      </c>
      <c r="L1885">
        <v>27</v>
      </c>
      <c r="M1885">
        <v>0</v>
      </c>
      <c r="N1885">
        <v>0.14168609264863999</v>
      </c>
      <c r="O1885">
        <v>-0.55866502165744003</v>
      </c>
      <c r="P1885" t="e">
        <f>-inf</f>
        <v>#NAME?</v>
      </c>
      <c r="Q1885">
        <v>0.47457627118644002</v>
      </c>
      <c r="R1885">
        <v>0.22033898305084701</v>
      </c>
      <c r="S1885" t="e">
        <f t="shared" si="29"/>
        <v>#NAME?</v>
      </c>
    </row>
    <row r="1886" spans="1:19" x14ac:dyDescent="0.2">
      <c r="A1886" t="s">
        <v>3740</v>
      </c>
      <c r="B1886" t="s">
        <v>3741</v>
      </c>
      <c r="C1886">
        <v>19</v>
      </c>
      <c r="D1886">
        <v>35</v>
      </c>
      <c r="E1886">
        <v>18</v>
      </c>
      <c r="F1886">
        <v>2</v>
      </c>
      <c r="G1886">
        <v>0.34557267569297501</v>
      </c>
      <c r="H1886">
        <v>-0.51773910562792602</v>
      </c>
      <c r="I1886">
        <v>-1.86192077825084</v>
      </c>
      <c r="J1886">
        <v>225</v>
      </c>
      <c r="K1886">
        <v>503</v>
      </c>
      <c r="L1886">
        <v>189</v>
      </c>
      <c r="M1886">
        <v>41</v>
      </c>
      <c r="N1886">
        <v>0.426613570366286</v>
      </c>
      <c r="O1886">
        <v>-0.66780949108250798</v>
      </c>
      <c r="P1886">
        <v>-1.7496243299835199</v>
      </c>
      <c r="Q1886">
        <v>0.49152542372881303</v>
      </c>
      <c r="R1886">
        <v>0.20338983050847401</v>
      </c>
      <c r="S1886">
        <f t="shared" si="29"/>
        <v>-4.9429809035248518E-3</v>
      </c>
    </row>
    <row r="1887" spans="1:19" x14ac:dyDescent="0.2">
      <c r="A1887" t="s">
        <v>3742</v>
      </c>
      <c r="B1887" t="s">
        <v>3743</v>
      </c>
      <c r="C1887">
        <v>200</v>
      </c>
      <c r="D1887">
        <v>248</v>
      </c>
      <c r="E1887">
        <v>156</v>
      </c>
      <c r="F1887">
        <v>25</v>
      </c>
      <c r="G1887">
        <v>0.17367991745776301</v>
      </c>
      <c r="H1887">
        <v>-0.60216340708792304</v>
      </c>
      <c r="I1887">
        <v>-1.7872871599539399</v>
      </c>
      <c r="J1887">
        <v>349</v>
      </c>
      <c r="K1887">
        <v>651</v>
      </c>
      <c r="L1887">
        <v>307</v>
      </c>
      <c r="M1887">
        <v>82</v>
      </c>
      <c r="N1887">
        <v>0.34798366503073302</v>
      </c>
      <c r="O1887">
        <v>-0.64777582862638305</v>
      </c>
      <c r="P1887">
        <v>-1.6392372431673501</v>
      </c>
      <c r="Q1887">
        <v>0.76271186440677896</v>
      </c>
      <c r="R1887">
        <v>0.44067796610169402</v>
      </c>
      <c r="S1887">
        <f t="shared" si="29"/>
        <v>4.6106858149860888E-2</v>
      </c>
    </row>
    <row r="1888" spans="1:19" x14ac:dyDescent="0.2">
      <c r="A1888" t="s">
        <v>3744</v>
      </c>
      <c r="B1888" t="s">
        <v>3745</v>
      </c>
      <c r="C1888">
        <v>72</v>
      </c>
      <c r="D1888">
        <v>89</v>
      </c>
      <c r="E1888">
        <v>52</v>
      </c>
      <c r="F1888">
        <v>4</v>
      </c>
      <c r="G1888">
        <v>0.172315742509172</v>
      </c>
      <c r="H1888">
        <v>-0.63558716257487202</v>
      </c>
      <c r="I1888">
        <v>-2.1394696780653</v>
      </c>
      <c r="J1888">
        <v>150</v>
      </c>
      <c r="K1888">
        <v>210</v>
      </c>
      <c r="L1888">
        <v>126</v>
      </c>
      <c r="M1888">
        <v>10</v>
      </c>
      <c r="N1888">
        <v>0.22335613909995899</v>
      </c>
      <c r="O1888">
        <v>-0.66780949108250798</v>
      </c>
      <c r="P1888">
        <v>-2.18631692764757</v>
      </c>
      <c r="Q1888">
        <v>0.91525423728813504</v>
      </c>
      <c r="R1888">
        <v>0.37288135593220301</v>
      </c>
      <c r="S1888">
        <f t="shared" si="29"/>
        <v>-0.20179161216859165</v>
      </c>
    </row>
    <row r="1889" spans="1:19" x14ac:dyDescent="0.2">
      <c r="A1889" t="s">
        <v>3746</v>
      </c>
      <c r="B1889" t="s">
        <v>3747</v>
      </c>
      <c r="C1889">
        <v>102</v>
      </c>
      <c r="D1889">
        <v>130</v>
      </c>
      <c r="E1889">
        <v>72</v>
      </c>
      <c r="F1889">
        <v>12</v>
      </c>
      <c r="G1889">
        <v>0.18560141284044701</v>
      </c>
      <c r="H1889">
        <v>-0.64552568510905195</v>
      </c>
      <c r="I1889">
        <v>-1.8136160986762899</v>
      </c>
      <c r="J1889">
        <v>345</v>
      </c>
      <c r="K1889">
        <v>290</v>
      </c>
      <c r="L1889">
        <v>212</v>
      </c>
      <c r="M1889">
        <v>29</v>
      </c>
      <c r="N1889">
        <v>1.8070062474037701E-3</v>
      </c>
      <c r="O1889">
        <v>-0.80357201128891298</v>
      </c>
      <c r="P1889">
        <v>-2.0856467657662101</v>
      </c>
      <c r="Q1889">
        <v>0.84745762711864403</v>
      </c>
      <c r="R1889">
        <v>0.338983050847457</v>
      </c>
      <c r="S1889">
        <f t="shared" si="29"/>
        <v>-8.0893221590630615E-2</v>
      </c>
    </row>
    <row r="1890" spans="1:19" x14ac:dyDescent="0.2">
      <c r="A1890" t="s">
        <v>3748</v>
      </c>
      <c r="B1890" t="s">
        <v>3749</v>
      </c>
      <c r="C1890">
        <v>95</v>
      </c>
      <c r="D1890">
        <v>135</v>
      </c>
      <c r="E1890">
        <v>82</v>
      </c>
      <c r="F1890">
        <v>19</v>
      </c>
      <c r="G1890">
        <v>0.232868395501686</v>
      </c>
      <c r="H1890">
        <v>-0.55816776268353396</v>
      </c>
      <c r="I1890">
        <v>-1.58316717729801</v>
      </c>
      <c r="J1890">
        <v>266</v>
      </c>
      <c r="K1890">
        <v>368</v>
      </c>
      <c r="L1890">
        <v>158</v>
      </c>
      <c r="M1890">
        <v>21</v>
      </c>
      <c r="N1890">
        <v>0.21819428546417199</v>
      </c>
      <c r="O1890">
        <v>-0.81831332682103397</v>
      </c>
      <c r="P1890">
        <v>-2.1128880104890402</v>
      </c>
      <c r="Q1890">
        <v>0.91525423728813504</v>
      </c>
      <c r="R1890">
        <v>0.322033898305084</v>
      </c>
      <c r="S1890">
        <f t="shared" si="29"/>
        <v>-2.1722162516078121E-2</v>
      </c>
    </row>
    <row r="1891" spans="1:19" x14ac:dyDescent="0.2">
      <c r="A1891" t="s">
        <v>3750</v>
      </c>
      <c r="B1891" t="s">
        <v>3751</v>
      </c>
      <c r="C1891">
        <v>55</v>
      </c>
      <c r="D1891">
        <v>99</v>
      </c>
      <c r="E1891">
        <v>53</v>
      </c>
      <c r="F1891">
        <v>17</v>
      </c>
      <c r="G1891">
        <v>0.33553073739883399</v>
      </c>
      <c r="H1891">
        <v>-0.51034482967185801</v>
      </c>
      <c r="I1891">
        <v>-1.39411094107796</v>
      </c>
      <c r="J1891">
        <v>361</v>
      </c>
      <c r="K1891">
        <v>659</v>
      </c>
      <c r="L1891">
        <v>266</v>
      </c>
      <c r="M1891">
        <v>63</v>
      </c>
      <c r="N1891">
        <v>0.33860631611007302</v>
      </c>
      <c r="O1891">
        <v>-0.72471434241898103</v>
      </c>
      <c r="P1891">
        <v>-1.76839232104396</v>
      </c>
      <c r="Q1891">
        <v>0.86440677966101698</v>
      </c>
      <c r="R1891">
        <v>0.338983050847457</v>
      </c>
      <c r="S1891">
        <f t="shared" si="29"/>
        <v>0.12494548634070424</v>
      </c>
    </row>
    <row r="1892" spans="1:19" x14ac:dyDescent="0.2">
      <c r="A1892" t="s">
        <v>3752</v>
      </c>
      <c r="B1892" t="s">
        <v>3753</v>
      </c>
      <c r="C1892">
        <v>138</v>
      </c>
      <c r="D1892">
        <v>156</v>
      </c>
      <c r="E1892">
        <v>95</v>
      </c>
      <c r="F1892">
        <v>18</v>
      </c>
      <c r="G1892">
        <v>0.133503744248753</v>
      </c>
      <c r="H1892">
        <v>-0.65641349089079204</v>
      </c>
      <c r="I1892">
        <v>-1.76880375425992</v>
      </c>
      <c r="J1892">
        <v>268</v>
      </c>
      <c r="K1892">
        <v>320</v>
      </c>
      <c r="L1892">
        <v>126</v>
      </c>
      <c r="M1892">
        <v>64</v>
      </c>
      <c r="N1892">
        <v>0.15424328771283799</v>
      </c>
      <c r="O1892">
        <v>-0.91985302605561603</v>
      </c>
      <c r="P1892">
        <v>-1.6321804886367901</v>
      </c>
      <c r="Q1892">
        <v>0.91525423728813504</v>
      </c>
      <c r="R1892">
        <v>0.338983050847457</v>
      </c>
      <c r="S1892">
        <f t="shared" si="29"/>
        <v>5.3324732282093237E-2</v>
      </c>
    </row>
    <row r="1893" spans="1:19" x14ac:dyDescent="0.2">
      <c r="A1893" t="s">
        <v>3754</v>
      </c>
      <c r="B1893" t="s">
        <v>3755</v>
      </c>
      <c r="C1893">
        <v>252</v>
      </c>
      <c r="D1893">
        <v>291</v>
      </c>
      <c r="E1893">
        <v>379</v>
      </c>
      <c r="F1893">
        <v>47</v>
      </c>
      <c r="G1893">
        <v>0.14275068049989101</v>
      </c>
      <c r="H1893">
        <v>-0.31701934059187498</v>
      </c>
      <c r="I1893">
        <v>-1.61349985580782</v>
      </c>
      <c r="J1893">
        <v>626</v>
      </c>
      <c r="K1893">
        <v>823</v>
      </c>
      <c r="L1893">
        <v>433</v>
      </c>
      <c r="M1893">
        <v>63</v>
      </c>
      <c r="N1893">
        <v>0.19605360542356101</v>
      </c>
      <c r="O1893">
        <v>-0.75217521400145404</v>
      </c>
      <c r="P1893">
        <v>-2.0074594523487401</v>
      </c>
      <c r="Q1893">
        <v>0.88135593220338904</v>
      </c>
      <c r="R1893">
        <v>0.35593220338983</v>
      </c>
      <c r="S1893">
        <f t="shared" si="29"/>
        <v>-2.2691878917516714E-3</v>
      </c>
    </row>
    <row r="1894" spans="1:19" x14ac:dyDescent="0.2">
      <c r="A1894" t="s">
        <v>3756</v>
      </c>
      <c r="B1894" t="s">
        <v>3757</v>
      </c>
      <c r="C1894">
        <v>12</v>
      </c>
      <c r="D1894">
        <v>26</v>
      </c>
      <c r="E1894">
        <v>26</v>
      </c>
      <c r="F1894">
        <v>4</v>
      </c>
      <c r="G1894">
        <v>0.41605033421872101</v>
      </c>
      <c r="H1894">
        <v>-0.15846590785521</v>
      </c>
      <c r="I1894">
        <v>-1.3613184276816599</v>
      </c>
      <c r="J1894">
        <v>91</v>
      </c>
      <c r="K1894">
        <v>122</v>
      </c>
      <c r="L1894">
        <v>68</v>
      </c>
      <c r="M1894">
        <v>9</v>
      </c>
      <c r="N1894">
        <v>0.20454654177537601</v>
      </c>
      <c r="O1894">
        <v>-0.71862125675924704</v>
      </c>
      <c r="P1894">
        <v>-2.01502455147366</v>
      </c>
      <c r="Q1894">
        <v>0.84745762711864403</v>
      </c>
      <c r="R1894">
        <v>0.322033898305084</v>
      </c>
      <c r="S1894">
        <f t="shared" si="29"/>
        <v>6.8432213010249099E-2</v>
      </c>
    </row>
    <row r="1895" spans="1:19" x14ac:dyDescent="0.2">
      <c r="A1895" t="s">
        <v>3758</v>
      </c>
      <c r="B1895" t="s">
        <v>3759</v>
      </c>
      <c r="C1895">
        <v>3</v>
      </c>
      <c r="D1895">
        <v>7</v>
      </c>
      <c r="E1895">
        <v>6</v>
      </c>
      <c r="F1895">
        <v>1</v>
      </c>
      <c r="G1895">
        <v>0.44823501759012202</v>
      </c>
      <c r="H1895">
        <v>-0.193228014114422</v>
      </c>
      <c r="I1895">
        <v>-1.3613184276816599</v>
      </c>
      <c r="J1895">
        <v>451</v>
      </c>
      <c r="K1895">
        <v>711</v>
      </c>
      <c r="L1895">
        <v>377</v>
      </c>
      <c r="M1895">
        <v>65</v>
      </c>
      <c r="N1895">
        <v>0.27492116227352698</v>
      </c>
      <c r="O1895">
        <v>-0.66992396881655802</v>
      </c>
      <c r="P1895">
        <v>-1.85148885382699</v>
      </c>
      <c r="Q1895">
        <v>0.89830508474576198</v>
      </c>
      <c r="R1895">
        <v>0.338983050847457</v>
      </c>
      <c r="S1895">
        <f t="shared" si="29"/>
        <v>0.11217533905391548</v>
      </c>
    </row>
    <row r="1896" spans="1:19" x14ac:dyDescent="0.2">
      <c r="A1896" t="s">
        <v>3760</v>
      </c>
      <c r="B1896" t="s">
        <v>3761</v>
      </c>
      <c r="C1896">
        <v>85</v>
      </c>
      <c r="D1896">
        <v>72</v>
      </c>
      <c r="E1896">
        <v>112</v>
      </c>
      <c r="F1896">
        <v>3</v>
      </c>
      <c r="G1896">
        <v>8.1718030125041193E-3</v>
      </c>
      <c r="H1896">
        <v>-0.37445891282251398</v>
      </c>
      <c r="I1896">
        <v>-2.3364948439566202</v>
      </c>
      <c r="J1896">
        <v>210</v>
      </c>
      <c r="K1896">
        <v>337</v>
      </c>
      <c r="L1896">
        <v>159</v>
      </c>
      <c r="M1896">
        <v>44</v>
      </c>
      <c r="N1896">
        <v>0.282638709559141</v>
      </c>
      <c r="O1896">
        <v>-0.712910947557858</v>
      </c>
      <c r="P1896">
        <v>-1.6889922868396201</v>
      </c>
      <c r="Q1896">
        <v>0.84745762711864403</v>
      </c>
      <c r="R1896">
        <v>0.322033898305084</v>
      </c>
      <c r="S1896">
        <f t="shared" si="29"/>
        <v>-0.12558418982465896</v>
      </c>
    </row>
    <row r="1897" spans="1:19" x14ac:dyDescent="0.2">
      <c r="A1897" t="s">
        <v>3762</v>
      </c>
      <c r="B1897" t="s">
        <v>3763</v>
      </c>
      <c r="C1897">
        <v>61</v>
      </c>
      <c r="D1897">
        <v>100</v>
      </c>
      <c r="E1897">
        <v>40</v>
      </c>
      <c r="F1897">
        <v>19</v>
      </c>
      <c r="G1897">
        <v>0.294928397284761</v>
      </c>
      <c r="H1897">
        <v>-0.67752785346120803</v>
      </c>
      <c r="I1897">
        <v>-1.39077340701993</v>
      </c>
      <c r="J1897">
        <v>149</v>
      </c>
      <c r="K1897">
        <v>191</v>
      </c>
      <c r="L1897">
        <v>107</v>
      </c>
      <c r="M1897">
        <v>8</v>
      </c>
      <c r="N1897">
        <v>0.185075202257175</v>
      </c>
      <c r="O1897">
        <v>-0.73589126787145398</v>
      </c>
      <c r="P1897">
        <v>-2.2803219500122198</v>
      </c>
      <c r="Q1897">
        <v>0.42372881355932202</v>
      </c>
      <c r="R1897">
        <v>0.35593220338983</v>
      </c>
      <c r="S1897">
        <f t="shared" si="29"/>
        <v>-1.1024832182859545E-2</v>
      </c>
    </row>
    <row r="1898" spans="1:19" x14ac:dyDescent="0.2">
      <c r="A1898" t="s">
        <v>3764</v>
      </c>
      <c r="B1898" t="s">
        <v>3765</v>
      </c>
      <c r="C1898">
        <v>51</v>
      </c>
      <c r="D1898">
        <v>42</v>
      </c>
      <c r="E1898">
        <v>30</v>
      </c>
      <c r="F1898">
        <v>4</v>
      </c>
      <c r="G1898">
        <v>-4.0626534045074903E-3</v>
      </c>
      <c r="H1898">
        <v>-0.72470693115667695</v>
      </c>
      <c r="I1898">
        <v>-1.9897073577319699</v>
      </c>
      <c r="J1898">
        <v>99</v>
      </c>
      <c r="K1898">
        <v>66</v>
      </c>
      <c r="L1898">
        <v>64</v>
      </c>
      <c r="M1898">
        <v>0</v>
      </c>
      <c r="N1898">
        <v>-9.8863155633959393E-2</v>
      </c>
      <c r="O1898">
        <v>-0.78154399775805306</v>
      </c>
      <c r="P1898" t="e">
        <f>-inf</f>
        <v>#NAME?</v>
      </c>
      <c r="Q1898">
        <v>0.45762711864406702</v>
      </c>
      <c r="R1898">
        <v>0.322033898305084</v>
      </c>
      <c r="S1898" t="e">
        <f t="shared" si="29"/>
        <v>#NAME?</v>
      </c>
    </row>
    <row r="1899" spans="1:19" x14ac:dyDescent="0.2">
      <c r="A1899" t="s">
        <v>3766</v>
      </c>
      <c r="B1899" t="s">
        <v>3767</v>
      </c>
      <c r="C1899">
        <v>28</v>
      </c>
      <c r="D1899">
        <v>13</v>
      </c>
      <c r="E1899">
        <v>27</v>
      </c>
      <c r="F1899">
        <v>4</v>
      </c>
      <c r="G1899">
        <v>-0.25295644673985401</v>
      </c>
      <c r="H1899">
        <v>-0.51005227696163502</v>
      </c>
      <c r="I1899">
        <v>-1.72929521297625</v>
      </c>
      <c r="J1899">
        <v>86</v>
      </c>
      <c r="K1899">
        <v>88</v>
      </c>
      <c r="L1899">
        <v>66</v>
      </c>
      <c r="M1899">
        <v>8</v>
      </c>
      <c r="N1899">
        <v>8.7212324328322599E-2</v>
      </c>
      <c r="O1899">
        <v>-0.70704329284608902</v>
      </c>
      <c r="P1899">
        <v>-2.0416341328435101</v>
      </c>
      <c r="Q1899">
        <v>0.45762711864406702</v>
      </c>
      <c r="R1899">
        <v>0.322033898305084</v>
      </c>
      <c r="S1899">
        <f t="shared" si="29"/>
        <v>-4.4803816779645726E-2</v>
      </c>
    </row>
    <row r="1900" spans="1:19" x14ac:dyDescent="0.2">
      <c r="A1900" t="s">
        <v>3768</v>
      </c>
      <c r="B1900" t="s">
        <v>3769</v>
      </c>
      <c r="C1900">
        <v>89</v>
      </c>
      <c r="D1900">
        <v>182</v>
      </c>
      <c r="E1900">
        <v>97</v>
      </c>
      <c r="F1900">
        <v>19</v>
      </c>
      <c r="G1900">
        <v>0.39093961363569002</v>
      </c>
      <c r="H1900">
        <v>-0.45687628215707099</v>
      </c>
      <c r="I1900">
        <v>-1.5548335786540799</v>
      </c>
      <c r="J1900">
        <v>514</v>
      </c>
      <c r="K1900">
        <v>581</v>
      </c>
      <c r="L1900">
        <v>235</v>
      </c>
      <c r="M1900">
        <v>54</v>
      </c>
      <c r="N1900">
        <v>0.130441116816776</v>
      </c>
      <c r="O1900">
        <v>-0.93198403386792905</v>
      </c>
      <c r="P1900">
        <v>-1.9887950277641999</v>
      </c>
      <c r="Q1900">
        <v>0.54237288135593198</v>
      </c>
      <c r="R1900">
        <v>0.35593220338983</v>
      </c>
      <c r="S1900">
        <f t="shared" si="29"/>
        <v>1.9641621913807611E-2</v>
      </c>
    </row>
    <row r="1901" spans="1:19" x14ac:dyDescent="0.2">
      <c r="A1901" t="s">
        <v>3770</v>
      </c>
      <c r="B1901" t="s">
        <v>3771</v>
      </c>
      <c r="C1901">
        <v>195</v>
      </c>
      <c r="D1901">
        <v>143</v>
      </c>
      <c r="E1901">
        <v>149</v>
      </c>
      <c r="F1901">
        <v>26</v>
      </c>
      <c r="G1901">
        <v>-5.4440341601927698E-2</v>
      </c>
      <c r="H1901">
        <v>-0.611106352728647</v>
      </c>
      <c r="I1901">
        <v>-1.7592584363536901</v>
      </c>
      <c r="J1901">
        <v>311</v>
      </c>
      <c r="K1901">
        <v>320</v>
      </c>
      <c r="L1901">
        <v>171</v>
      </c>
      <c r="M1901">
        <v>24</v>
      </c>
      <c r="N1901">
        <v>8.9617692714790198E-2</v>
      </c>
      <c r="O1901">
        <v>-0.851853055779074</v>
      </c>
      <c r="P1901">
        <v>-2.1227748159071198</v>
      </c>
      <c r="Q1901">
        <v>0.49152542372881303</v>
      </c>
      <c r="R1901">
        <v>0.322033898305084</v>
      </c>
      <c r="S1901">
        <f t="shared" si="29"/>
        <v>-7.5148519872689459E-2</v>
      </c>
    </row>
    <row r="1902" spans="1:19" x14ac:dyDescent="0.2">
      <c r="A1902" t="s">
        <v>3772</v>
      </c>
      <c r="B1902" t="s">
        <v>3773</v>
      </c>
      <c r="C1902">
        <v>65</v>
      </c>
      <c r="D1902">
        <v>60</v>
      </c>
      <c r="E1902">
        <v>61</v>
      </c>
      <c r="F1902">
        <v>12</v>
      </c>
      <c r="G1902">
        <v>4.5496126036316399E-2</v>
      </c>
      <c r="H1902">
        <v>-0.52184153141049205</v>
      </c>
      <c r="I1902">
        <v>-1.6179292835572201</v>
      </c>
      <c r="J1902">
        <v>181</v>
      </c>
      <c r="K1902">
        <v>220</v>
      </c>
      <c r="L1902">
        <v>194</v>
      </c>
      <c r="M1902">
        <v>31</v>
      </c>
      <c r="N1902">
        <v>0.16197220937474299</v>
      </c>
      <c r="O1902">
        <v>-0.56196562208334799</v>
      </c>
      <c r="P1902">
        <v>-1.7765425496267999</v>
      </c>
      <c r="Q1902">
        <v>0.55932203389830504</v>
      </c>
      <c r="R1902">
        <v>0.338983050847457</v>
      </c>
      <c r="S1902">
        <f t="shared" si="29"/>
        <v>5.8219935630681487E-2</v>
      </c>
    </row>
    <row r="1903" spans="1:19" x14ac:dyDescent="0.2">
      <c r="A1903" t="s">
        <v>3774</v>
      </c>
      <c r="B1903" t="s">
        <v>3775</v>
      </c>
      <c r="C1903">
        <v>138</v>
      </c>
      <c r="D1903">
        <v>137</v>
      </c>
      <c r="E1903">
        <v>97</v>
      </c>
      <c r="F1903">
        <v>15</v>
      </c>
      <c r="G1903">
        <v>7.7099713050698696E-2</v>
      </c>
      <c r="H1903">
        <v>-0.647365361913395</v>
      </c>
      <c r="I1903">
        <v>-1.84798500030755</v>
      </c>
      <c r="J1903">
        <v>259</v>
      </c>
      <c r="K1903">
        <v>326</v>
      </c>
      <c r="L1903">
        <v>117</v>
      </c>
      <c r="M1903">
        <v>37</v>
      </c>
      <c r="N1903">
        <v>0.177145939408408</v>
      </c>
      <c r="O1903">
        <v>-0.93720267947947999</v>
      </c>
      <c r="P1903">
        <v>-1.85532370860614</v>
      </c>
      <c r="Q1903">
        <v>0.44067796610169402</v>
      </c>
      <c r="R1903">
        <v>0.37288135593220301</v>
      </c>
      <c r="S1903">
        <f t="shared" si="29"/>
        <v>-2.919698974924087E-2</v>
      </c>
    </row>
    <row r="1904" spans="1:19" x14ac:dyDescent="0.2">
      <c r="A1904" t="s">
        <v>3776</v>
      </c>
      <c r="B1904" t="s">
        <v>3777</v>
      </c>
      <c r="C1904">
        <v>190</v>
      </c>
      <c r="D1904">
        <v>229</v>
      </c>
      <c r="E1904">
        <v>161</v>
      </c>
      <c r="F1904">
        <v>13</v>
      </c>
      <c r="G1904">
        <v>0.16134011368258699</v>
      </c>
      <c r="H1904">
        <v>-0.56618573469938205</v>
      </c>
      <c r="I1904">
        <v>-2.0490074216079899</v>
      </c>
      <c r="J1904">
        <v>344</v>
      </c>
      <c r="K1904">
        <v>358</v>
      </c>
      <c r="L1904">
        <v>225</v>
      </c>
      <c r="M1904">
        <v>40</v>
      </c>
      <c r="N1904">
        <v>9.4552687494066007E-2</v>
      </c>
      <c r="O1904">
        <v>-0.77646470160455705</v>
      </c>
      <c r="P1904">
        <v>-1.9447241198354599</v>
      </c>
      <c r="Q1904">
        <v>0.47457627118644002</v>
      </c>
      <c r="R1904">
        <v>0.37288135593220301</v>
      </c>
      <c r="S1904">
        <f t="shared" si="29"/>
        <v>-0.11108167065898349</v>
      </c>
    </row>
    <row r="1905" spans="1:19" x14ac:dyDescent="0.2">
      <c r="A1905" t="s">
        <v>3778</v>
      </c>
      <c r="B1905" t="s">
        <v>3779</v>
      </c>
      <c r="C1905">
        <v>82</v>
      </c>
      <c r="D1905">
        <v>71</v>
      </c>
      <c r="E1905">
        <v>71</v>
      </c>
      <c r="F1905">
        <v>4</v>
      </c>
      <c r="G1905">
        <v>1.7702728630887E-2</v>
      </c>
      <c r="H1905">
        <v>-0.55681351344304497</v>
      </c>
      <c r="I1905">
        <v>-2.1959510340177499</v>
      </c>
      <c r="J1905">
        <v>123</v>
      </c>
      <c r="K1905">
        <v>165</v>
      </c>
      <c r="L1905">
        <v>93</v>
      </c>
      <c r="M1905">
        <v>17</v>
      </c>
      <c r="N1905">
        <v>0.20480693619623</v>
      </c>
      <c r="O1905">
        <v>-0.71351094002985305</v>
      </c>
      <c r="P1905">
        <v>-1.86968185865301</v>
      </c>
      <c r="Q1905">
        <v>0.47457627118644002</v>
      </c>
      <c r="R1905">
        <v>0.338983050847457</v>
      </c>
      <c r="S1905">
        <f t="shared" si="29"/>
        <v>-0.13338519305198998</v>
      </c>
    </row>
    <row r="1906" spans="1:19" x14ac:dyDescent="0.2">
      <c r="A1906" t="s">
        <v>3780</v>
      </c>
      <c r="B1906" t="s">
        <v>3781</v>
      </c>
      <c r="C1906">
        <v>78</v>
      </c>
      <c r="D1906">
        <v>102</v>
      </c>
      <c r="E1906">
        <v>71</v>
      </c>
      <c r="F1906">
        <v>7</v>
      </c>
      <c r="G1906">
        <v>0.196763801366965</v>
      </c>
      <c r="H1906">
        <v>-0.53509426374980795</v>
      </c>
      <c r="I1906">
        <v>-1.9311937356382201</v>
      </c>
      <c r="J1906">
        <v>176</v>
      </c>
      <c r="K1906">
        <v>193</v>
      </c>
      <c r="L1906">
        <v>138</v>
      </c>
      <c r="M1906">
        <v>20</v>
      </c>
      <c r="N1906">
        <v>0.117272744615345</v>
      </c>
      <c r="O1906">
        <v>-0.69772235855730302</v>
      </c>
      <c r="P1906">
        <v>-1.95470834074206</v>
      </c>
      <c r="Q1906">
        <v>0.52542372881355903</v>
      </c>
      <c r="R1906">
        <v>0.322033898305084</v>
      </c>
      <c r="S1906">
        <f t="shared" si="29"/>
        <v>-7.9776773544652541E-2</v>
      </c>
    </row>
    <row r="1907" spans="1:19" x14ac:dyDescent="0.2">
      <c r="A1907" t="s">
        <v>3782</v>
      </c>
      <c r="B1907" t="s">
        <v>3783</v>
      </c>
      <c r="C1907">
        <v>108</v>
      </c>
      <c r="D1907">
        <v>125</v>
      </c>
      <c r="E1907">
        <v>58</v>
      </c>
      <c r="F1907">
        <v>14</v>
      </c>
      <c r="G1907">
        <v>0.14374448981663501</v>
      </c>
      <c r="H1907">
        <v>-0.76425377170241604</v>
      </c>
      <c r="I1907">
        <v>-1.7714928927707101</v>
      </c>
      <c r="J1907">
        <v>201</v>
      </c>
      <c r="K1907">
        <v>329</v>
      </c>
      <c r="L1907">
        <v>189</v>
      </c>
      <c r="M1907">
        <v>22</v>
      </c>
      <c r="N1907">
        <v>0.29122794395120699</v>
      </c>
      <c r="O1907">
        <v>-0.618823030391635</v>
      </c>
      <c r="P1907">
        <v>-1.97099904519017</v>
      </c>
      <c r="Q1907">
        <v>0.71186440677966101</v>
      </c>
      <c r="R1907">
        <v>0.322033898305084</v>
      </c>
      <c r="S1907">
        <f t="shared" si="29"/>
        <v>-3.8079196374011443E-2</v>
      </c>
    </row>
    <row r="1908" spans="1:19" x14ac:dyDescent="0.2">
      <c r="A1908" t="s">
        <v>3784</v>
      </c>
      <c r="B1908" t="s">
        <v>3785</v>
      </c>
      <c r="C1908">
        <v>345</v>
      </c>
      <c r="D1908">
        <v>352</v>
      </c>
      <c r="E1908">
        <v>224</v>
      </c>
      <c r="F1908">
        <v>43</v>
      </c>
      <c r="G1908">
        <v>8.8981800700385305E-2</v>
      </c>
      <c r="H1908">
        <v>-0.68182908651751395</v>
      </c>
      <c r="I1908">
        <v>-1.78854781245568</v>
      </c>
      <c r="J1908">
        <v>675</v>
      </c>
      <c r="K1908">
        <v>716</v>
      </c>
      <c r="L1908">
        <v>388</v>
      </c>
      <c r="M1908">
        <v>95</v>
      </c>
      <c r="N1908">
        <v>0.102837352898552</v>
      </c>
      <c r="O1908">
        <v>-0.83256082438120704</v>
      </c>
      <c r="P1908">
        <v>-1.8618058361340699</v>
      </c>
      <c r="Q1908">
        <v>0.86440677966101698</v>
      </c>
      <c r="R1908">
        <v>0.35593220338983</v>
      </c>
      <c r="S1908">
        <f t="shared" si="29"/>
        <v>-1.3790153740937752E-2</v>
      </c>
    </row>
    <row r="1909" spans="1:19" x14ac:dyDescent="0.2">
      <c r="A1909" t="s">
        <v>3786</v>
      </c>
      <c r="B1909" t="s">
        <v>3787</v>
      </c>
      <c r="C1909">
        <v>106</v>
      </c>
      <c r="D1909">
        <v>126</v>
      </c>
      <c r="E1909">
        <v>77</v>
      </c>
      <c r="F1909">
        <v>8</v>
      </c>
      <c r="G1909">
        <v>0.155322912148321</v>
      </c>
      <c r="H1909">
        <v>-0.63307314987069196</v>
      </c>
      <c r="I1909">
        <v>-2.0064130512348202</v>
      </c>
      <c r="J1909">
        <v>231</v>
      </c>
      <c r="K1909">
        <v>306</v>
      </c>
      <c r="L1909">
        <v>104</v>
      </c>
      <c r="M1909">
        <v>27</v>
      </c>
      <c r="N1909">
        <v>0.19933755001115699</v>
      </c>
      <c r="O1909">
        <v>-0.93866741773775397</v>
      </c>
      <c r="P1909">
        <v>-1.94247388432505</v>
      </c>
      <c r="Q1909">
        <v>0.77966101694915202</v>
      </c>
      <c r="R1909">
        <v>0.322033898305084</v>
      </c>
      <c r="S1909">
        <f t="shared" si="29"/>
        <v>-9.8196259483676065E-2</v>
      </c>
    </row>
    <row r="1910" spans="1:19" x14ac:dyDescent="0.2">
      <c r="A1910" t="s">
        <v>3788</v>
      </c>
      <c r="B1910" t="s">
        <v>3789</v>
      </c>
      <c r="C1910">
        <v>194</v>
      </c>
      <c r="D1910">
        <v>248</v>
      </c>
      <c r="E1910">
        <v>143</v>
      </c>
      <c r="F1910">
        <v>7</v>
      </c>
      <c r="G1910">
        <v>0.186908183191518</v>
      </c>
      <c r="H1910">
        <v>-0.62672370224356699</v>
      </c>
      <c r="I1910">
        <v>-2.3269008628779599</v>
      </c>
      <c r="J1910">
        <v>335</v>
      </c>
      <c r="K1910">
        <v>435</v>
      </c>
      <c r="L1910">
        <v>260</v>
      </c>
      <c r="M1910">
        <v>44</v>
      </c>
      <c r="N1910">
        <v>0.190672553339513</v>
      </c>
      <c r="O1910">
        <v>-0.70216023621041701</v>
      </c>
      <c r="P1910">
        <v>-1.89181779914255</v>
      </c>
      <c r="Q1910">
        <v>0.81355932203389802</v>
      </c>
      <c r="R1910">
        <v>0.322033898305084</v>
      </c>
      <c r="S1910">
        <f t="shared" si="29"/>
        <v>-0.17706995405617712</v>
      </c>
    </row>
    <row r="1911" spans="1:19" x14ac:dyDescent="0.2">
      <c r="A1911" t="s">
        <v>3790</v>
      </c>
      <c r="B1911" t="s">
        <v>3791</v>
      </c>
      <c r="C1911">
        <v>234</v>
      </c>
      <c r="D1911">
        <v>361</v>
      </c>
      <c r="E1911">
        <v>160</v>
      </c>
      <c r="F1911">
        <v>21</v>
      </c>
      <c r="G1911">
        <v>0.26854957679104302</v>
      </c>
      <c r="H1911">
        <v>-0.659353884532621</v>
      </c>
      <c r="I1911">
        <v>-1.9311937356382201</v>
      </c>
      <c r="J1911">
        <v>522</v>
      </c>
      <c r="K1911">
        <v>637</v>
      </c>
      <c r="L1911">
        <v>261</v>
      </c>
      <c r="M1911">
        <v>71</v>
      </c>
      <c r="N1911">
        <v>0.16369703275481001</v>
      </c>
      <c r="O1911">
        <v>-0.89311877280837104</v>
      </c>
      <c r="P1911">
        <v>-1.87663782287507</v>
      </c>
      <c r="Q1911">
        <v>0.84745762711864403</v>
      </c>
      <c r="R1911">
        <v>0.28813559322033899</v>
      </c>
      <c r="S1911">
        <f t="shared" si="29"/>
        <v>-5.8894186118826415E-2</v>
      </c>
    </row>
    <row r="1912" spans="1:19" x14ac:dyDescent="0.2">
      <c r="A1912" t="s">
        <v>3792</v>
      </c>
      <c r="B1912" t="s">
        <v>3793</v>
      </c>
      <c r="C1912">
        <v>231</v>
      </c>
      <c r="D1912">
        <v>239</v>
      </c>
      <c r="E1912">
        <v>212</v>
      </c>
      <c r="F1912">
        <v>19</v>
      </c>
      <c r="G1912">
        <v>9.5044153351521804E-2</v>
      </c>
      <c r="H1912">
        <v>-0.53153412874179595</v>
      </c>
      <c r="I1912">
        <v>-1.96905555190131</v>
      </c>
      <c r="J1912">
        <v>374</v>
      </c>
      <c r="K1912">
        <v>459</v>
      </c>
      <c r="L1912">
        <v>202</v>
      </c>
      <c r="M1912">
        <v>52</v>
      </c>
      <c r="N1912">
        <v>0.16616918675850201</v>
      </c>
      <c r="O1912">
        <v>-0.85960900989824596</v>
      </c>
      <c r="P1912">
        <v>-1.8670939271575699</v>
      </c>
      <c r="Q1912">
        <v>0.83050847457627097</v>
      </c>
      <c r="R1912">
        <v>0.322033898305084</v>
      </c>
      <c r="S1912">
        <f t="shared" si="29"/>
        <v>-6.7260069859378185E-2</v>
      </c>
    </row>
    <row r="1913" spans="1:19" x14ac:dyDescent="0.2">
      <c r="A1913" t="s">
        <v>3794</v>
      </c>
      <c r="B1913" t="s">
        <v>3795</v>
      </c>
      <c r="C1913">
        <v>163</v>
      </c>
      <c r="D1913">
        <v>238</v>
      </c>
      <c r="E1913">
        <v>194</v>
      </c>
      <c r="F1913">
        <v>18</v>
      </c>
      <c r="G1913">
        <v>0.244647584948082</v>
      </c>
      <c r="H1913">
        <v>-0.418643884252135</v>
      </c>
      <c r="I1913">
        <v>-1.8411122722626501</v>
      </c>
      <c r="J1913">
        <v>296</v>
      </c>
      <c r="K1913">
        <v>500</v>
      </c>
      <c r="L1913">
        <v>208</v>
      </c>
      <c r="M1913">
        <v>28</v>
      </c>
      <c r="N1913">
        <v>0.30490639669880198</v>
      </c>
      <c r="O1913">
        <v>-0.74531715324056702</v>
      </c>
      <c r="P1913">
        <v>-2.0343593483086102</v>
      </c>
      <c r="Q1913">
        <v>0.81355932203389802</v>
      </c>
      <c r="R1913">
        <v>0.37288135593220301</v>
      </c>
      <c r="S1913">
        <f t="shared" si="29"/>
        <v>-7.5104116159101439E-2</v>
      </c>
    </row>
    <row r="1914" spans="1:19" x14ac:dyDescent="0.2">
      <c r="A1914" t="s">
        <v>3796</v>
      </c>
      <c r="B1914" t="s">
        <v>3797</v>
      </c>
      <c r="C1914">
        <v>98</v>
      </c>
      <c r="D1914">
        <v>72</v>
      </c>
      <c r="E1914">
        <v>99</v>
      </c>
      <c r="F1914">
        <v>9</v>
      </c>
      <c r="G1914">
        <v>-5.3635346965697897E-2</v>
      </c>
      <c r="H1914">
        <v>-0.48984889087334799</v>
      </c>
      <c r="I1914">
        <v>-1.9211807392151601</v>
      </c>
      <c r="J1914">
        <v>175</v>
      </c>
      <c r="K1914">
        <v>278</v>
      </c>
      <c r="L1914">
        <v>115</v>
      </c>
      <c r="M1914">
        <v>33</v>
      </c>
      <c r="N1914">
        <v>0.27823485065350301</v>
      </c>
      <c r="O1914">
        <v>-0.77442898547707295</v>
      </c>
      <c r="P1914">
        <v>-1.73474977740029</v>
      </c>
      <c r="Q1914">
        <v>0.79661016949152497</v>
      </c>
      <c r="R1914">
        <v>0.35593220338983</v>
      </c>
      <c r="S1914">
        <f t="shared" si="29"/>
        <v>-1.8053871093193084E-2</v>
      </c>
    </row>
    <row r="1915" spans="1:19" x14ac:dyDescent="0.2">
      <c r="A1915" t="s">
        <v>3798</v>
      </c>
      <c r="B1915" t="s">
        <v>3799</v>
      </c>
      <c r="C1915">
        <v>346</v>
      </c>
      <c r="D1915">
        <v>239</v>
      </c>
      <c r="E1915">
        <v>248</v>
      </c>
      <c r="F1915">
        <v>42</v>
      </c>
      <c r="G1915">
        <v>-8.0419965549110406E-2</v>
      </c>
      <c r="H1915">
        <v>-0.63888242774496395</v>
      </c>
      <c r="I1915">
        <v>-1.8000239813568699</v>
      </c>
      <c r="J1915">
        <v>536</v>
      </c>
      <c r="K1915">
        <v>598</v>
      </c>
      <c r="L1915">
        <v>257</v>
      </c>
      <c r="M1915">
        <v>35</v>
      </c>
      <c r="N1915">
        <v>0.12476449771736201</v>
      </c>
      <c r="O1915">
        <v>-0.91132044350586505</v>
      </c>
      <c r="P1915">
        <v>-2.1953224139343801</v>
      </c>
      <c r="Q1915">
        <v>0.86440677966101698</v>
      </c>
      <c r="R1915">
        <v>0.322033898305084</v>
      </c>
      <c r="S1915">
        <f t="shared" si="29"/>
        <v>-0.10630992356963546</v>
      </c>
    </row>
    <row r="1916" spans="1:19" x14ac:dyDescent="0.2">
      <c r="A1916" t="s">
        <v>3800</v>
      </c>
      <c r="B1916" t="s">
        <v>3801</v>
      </c>
      <c r="C1916">
        <v>78</v>
      </c>
      <c r="D1916">
        <v>125</v>
      </c>
      <c r="E1916">
        <v>49</v>
      </c>
      <c r="F1916">
        <v>6</v>
      </c>
      <c r="G1916">
        <v>0.28507364261310397</v>
      </c>
      <c r="H1916">
        <v>-0.69615653244037001</v>
      </c>
      <c r="I1916">
        <v>-1.99814052526883</v>
      </c>
      <c r="J1916">
        <v>174</v>
      </c>
      <c r="K1916">
        <v>245</v>
      </c>
      <c r="L1916">
        <v>227</v>
      </c>
      <c r="M1916">
        <v>32</v>
      </c>
      <c r="N1916">
        <v>0.225844939503654</v>
      </c>
      <c r="O1916">
        <v>-0.47661216823386698</v>
      </c>
      <c r="P1916">
        <v>-1.7456249385545799</v>
      </c>
      <c r="Q1916">
        <v>0.77966101694915202</v>
      </c>
      <c r="R1916">
        <v>0.322033898305084</v>
      </c>
      <c r="S1916">
        <f t="shared" si="29"/>
        <v>-4.3156724806582641E-2</v>
      </c>
    </row>
    <row r="1917" spans="1:19" x14ac:dyDescent="0.2">
      <c r="A1917" t="s">
        <v>3802</v>
      </c>
      <c r="B1917" t="s">
        <v>3803</v>
      </c>
      <c r="C1917">
        <v>561</v>
      </c>
      <c r="D1917">
        <v>548</v>
      </c>
      <c r="E1917">
        <v>401</v>
      </c>
      <c r="F1917">
        <v>53</v>
      </c>
      <c r="G1917">
        <v>7.0075929523736105E-2</v>
      </c>
      <c r="H1917">
        <v>-0.64007649841438197</v>
      </c>
      <c r="I1917">
        <v>-1.90888416461737</v>
      </c>
      <c r="J1917">
        <v>762</v>
      </c>
      <c r="K1917">
        <v>1353</v>
      </c>
      <c r="L1917">
        <v>484</v>
      </c>
      <c r="M1917">
        <v>118</v>
      </c>
      <c r="N1917">
        <v>0.32657092867974402</v>
      </c>
      <c r="O1917">
        <v>-0.78919838683957799</v>
      </c>
      <c r="P1917">
        <v>-1.8202986326253601</v>
      </c>
      <c r="Q1917">
        <v>0.69491525423728795</v>
      </c>
      <c r="R1917">
        <v>0.28813559322033899</v>
      </c>
      <c r="S1917">
        <f t="shared" si="29"/>
        <v>-3.7390663358429777E-2</v>
      </c>
    </row>
    <row r="1918" spans="1:19" x14ac:dyDescent="0.2">
      <c r="A1918" t="s">
        <v>3804</v>
      </c>
      <c r="B1918" t="s">
        <v>3805</v>
      </c>
      <c r="C1918">
        <v>213</v>
      </c>
      <c r="D1918">
        <v>211</v>
      </c>
      <c r="E1918">
        <v>204</v>
      </c>
      <c r="F1918">
        <v>15</v>
      </c>
      <c r="G1918">
        <v>7.6161084154483402E-2</v>
      </c>
      <c r="H1918">
        <v>-0.51300744579124202</v>
      </c>
      <c r="I1918">
        <v>-2.0364855173450498</v>
      </c>
      <c r="J1918">
        <v>488</v>
      </c>
      <c r="K1918">
        <v>644</v>
      </c>
      <c r="L1918">
        <v>285</v>
      </c>
      <c r="M1918">
        <v>52</v>
      </c>
      <c r="N1918">
        <v>0.19769414877882299</v>
      </c>
      <c r="O1918">
        <v>-0.82566373913859004</v>
      </c>
      <c r="P1918">
        <v>-1.9826421469597999</v>
      </c>
      <c r="Q1918">
        <v>0.72881355932203395</v>
      </c>
      <c r="R1918">
        <v>0.27118644067796599</v>
      </c>
      <c r="S1918">
        <f t="shared" si="29"/>
        <v>-0.11761301361998584</v>
      </c>
    </row>
    <row r="1919" spans="1:19" x14ac:dyDescent="0.2">
      <c r="A1919" t="s">
        <v>3806</v>
      </c>
      <c r="B1919" t="s">
        <v>3807</v>
      </c>
      <c r="C1919">
        <v>137</v>
      </c>
      <c r="D1919">
        <v>162</v>
      </c>
      <c r="E1919">
        <v>51</v>
      </c>
      <c r="F1919">
        <v>14</v>
      </c>
      <c r="G1919">
        <v>0.15305267968175201</v>
      </c>
      <c r="H1919">
        <v>-0.92340840083687403</v>
      </c>
      <c r="I1919">
        <v>-1.87478970444016</v>
      </c>
      <c r="J1919">
        <v>264</v>
      </c>
      <c r="K1919">
        <v>317</v>
      </c>
      <c r="L1919">
        <v>146</v>
      </c>
      <c r="M1919">
        <v>49</v>
      </c>
      <c r="N1919">
        <v>0.156683438769642</v>
      </c>
      <c r="O1919">
        <v>-0.84933984822978403</v>
      </c>
      <c r="P1919">
        <v>-1.7416335154332101</v>
      </c>
      <c r="Q1919">
        <v>0.76271186440677896</v>
      </c>
      <c r="R1919">
        <v>0.305084745762711</v>
      </c>
      <c r="S1919">
        <f t="shared" si="29"/>
        <v>-6.5167534980386174E-3</v>
      </c>
    </row>
    <row r="1920" spans="1:19" x14ac:dyDescent="0.2">
      <c r="A1920" t="s">
        <v>3808</v>
      </c>
      <c r="B1920" t="s">
        <v>3809</v>
      </c>
      <c r="C1920">
        <v>115</v>
      </c>
      <c r="D1920">
        <v>118</v>
      </c>
      <c r="E1920">
        <v>144</v>
      </c>
      <c r="F1920">
        <v>13</v>
      </c>
      <c r="G1920">
        <v>9.1442399248042205E-2</v>
      </c>
      <c r="H1920">
        <v>-0.39659335803676499</v>
      </c>
      <c r="I1920">
        <v>-1.8309516610087699</v>
      </c>
      <c r="J1920">
        <v>179</v>
      </c>
      <c r="K1920">
        <v>251</v>
      </c>
      <c r="L1920">
        <v>164</v>
      </c>
      <c r="M1920">
        <v>9</v>
      </c>
      <c r="N1920">
        <v>0.224048793922866</v>
      </c>
      <c r="O1920">
        <v>-0.63009796007658503</v>
      </c>
      <c r="P1920">
        <v>-2.3088361901324599</v>
      </c>
      <c r="Q1920">
        <v>0.72881355932203395</v>
      </c>
      <c r="R1920">
        <v>0.28813559322033899</v>
      </c>
      <c r="S1920">
        <f t="shared" si="29"/>
        <v>-0.14559203311430785</v>
      </c>
    </row>
    <row r="1921" spans="1:19" x14ac:dyDescent="0.2">
      <c r="A1921" t="s">
        <v>3810</v>
      </c>
      <c r="B1921" t="s">
        <v>3811</v>
      </c>
      <c r="C1921">
        <v>109</v>
      </c>
      <c r="D1921">
        <v>105</v>
      </c>
      <c r="E1921">
        <v>148</v>
      </c>
      <c r="F1921">
        <v>8</v>
      </c>
      <c r="G1921">
        <v>6.4021033424842902E-2</v>
      </c>
      <c r="H1921">
        <v>-0.36142279232406899</v>
      </c>
      <c r="I1921">
        <v>-2.01853368391067</v>
      </c>
      <c r="J1921">
        <v>247</v>
      </c>
      <c r="K1921">
        <v>288</v>
      </c>
      <c r="L1921">
        <v>150</v>
      </c>
      <c r="M1921">
        <v>32</v>
      </c>
      <c r="N1921">
        <v>0.14392363792128601</v>
      </c>
      <c r="O1921">
        <v>-0.80869447134837402</v>
      </c>
      <c r="P1921">
        <v>-1.89777264353165</v>
      </c>
      <c r="Q1921">
        <v>0.71186440677966101</v>
      </c>
      <c r="R1921">
        <v>0.305084745762711</v>
      </c>
      <c r="S1921">
        <f t="shared" si="29"/>
        <v>-8.9734797671047251E-2</v>
      </c>
    </row>
    <row r="1922" spans="1:19" x14ac:dyDescent="0.2">
      <c r="A1922" t="s">
        <v>3812</v>
      </c>
      <c r="B1922" t="s">
        <v>3813</v>
      </c>
      <c r="C1922">
        <v>258</v>
      </c>
      <c r="D1922">
        <v>290</v>
      </c>
      <c r="E1922">
        <v>170</v>
      </c>
      <c r="F1922">
        <v>69</v>
      </c>
      <c r="G1922">
        <v>0.131036524231254</v>
      </c>
      <c r="H1922">
        <v>-0.67542879436335901</v>
      </c>
      <c r="I1922">
        <v>-1.4569677881879699</v>
      </c>
      <c r="J1922">
        <v>427</v>
      </c>
      <c r="K1922">
        <v>504</v>
      </c>
      <c r="L1922">
        <v>276</v>
      </c>
      <c r="M1922">
        <v>73</v>
      </c>
      <c r="N1922">
        <v>0.149230764842223</v>
      </c>
      <c r="O1922">
        <v>-0.78160757010419601</v>
      </c>
      <c r="P1922">
        <v>-1.77733068349646</v>
      </c>
      <c r="Q1922">
        <v>0.72881355932203395</v>
      </c>
      <c r="R1922">
        <v>0.305084745762711</v>
      </c>
      <c r="S1922">
        <f t="shared" si="29"/>
        <v>0.1044277483060839</v>
      </c>
    </row>
    <row r="1923" spans="1:19" x14ac:dyDescent="0.2">
      <c r="A1923" t="s">
        <v>3814</v>
      </c>
      <c r="B1923" t="s">
        <v>3815</v>
      </c>
      <c r="C1923">
        <v>180</v>
      </c>
      <c r="D1923">
        <v>203</v>
      </c>
      <c r="E1923">
        <v>176</v>
      </c>
      <c r="F1923">
        <v>3</v>
      </c>
      <c r="G1923">
        <v>0.132481765105435</v>
      </c>
      <c r="H1923">
        <v>-0.50401784706755903</v>
      </c>
      <c r="I1923">
        <v>-2.66234842334564</v>
      </c>
      <c r="J1923">
        <v>258</v>
      </c>
      <c r="K1923">
        <v>232</v>
      </c>
      <c r="L1923">
        <v>77</v>
      </c>
      <c r="M1923">
        <v>22</v>
      </c>
      <c r="N1923">
        <v>3.1096382349391299E-2</v>
      </c>
      <c r="O1923">
        <v>-1.1172177579351299</v>
      </c>
      <c r="P1923">
        <v>-2.0794226937329099</v>
      </c>
      <c r="Q1923">
        <v>0.71186440677966101</v>
      </c>
      <c r="R1923">
        <v>0.25423728813559299</v>
      </c>
      <c r="S1923">
        <f t="shared" ref="S1923:S1986" si="30">((I1923+1.7338029)/1.7338029+(P1923+1.8692731)/1.8692731)/2</f>
        <v>-0.32398870966001431</v>
      </c>
    </row>
    <row r="1924" spans="1:19" x14ac:dyDescent="0.2">
      <c r="A1924" t="s">
        <v>3816</v>
      </c>
      <c r="B1924" t="s">
        <v>3817</v>
      </c>
      <c r="C1924">
        <v>203</v>
      </c>
      <c r="D1924">
        <v>158</v>
      </c>
      <c r="E1924">
        <v>139</v>
      </c>
      <c r="F1924">
        <v>16</v>
      </c>
      <c r="G1924">
        <v>-2.8580718663261801E-2</v>
      </c>
      <c r="H1924">
        <v>-0.65873924743752099</v>
      </c>
      <c r="I1924">
        <v>-1.98757322821928</v>
      </c>
      <c r="J1924">
        <v>406</v>
      </c>
      <c r="K1924">
        <v>410</v>
      </c>
      <c r="L1924">
        <v>242</v>
      </c>
      <c r="M1924">
        <v>41</v>
      </c>
      <c r="N1924">
        <v>8.1485926564263095E-2</v>
      </c>
      <c r="O1924">
        <v>-0.81679944474115296</v>
      </c>
      <c r="P1924">
        <v>-2.0059678454493501</v>
      </c>
      <c r="Q1924">
        <v>0.69491525423728795</v>
      </c>
      <c r="R1924">
        <v>0.322033898305084</v>
      </c>
      <c r="S1924">
        <f t="shared" si="30"/>
        <v>-0.1097467637565489</v>
      </c>
    </row>
    <row r="1925" spans="1:19" x14ac:dyDescent="0.2">
      <c r="A1925" t="s">
        <v>3818</v>
      </c>
      <c r="B1925" t="s">
        <v>3819</v>
      </c>
      <c r="C1925">
        <v>230</v>
      </c>
      <c r="D1925">
        <v>300</v>
      </c>
      <c r="E1925">
        <v>106</v>
      </c>
      <c r="F1925">
        <v>30</v>
      </c>
      <c r="G1925">
        <v>0.19565165099759799</v>
      </c>
      <c r="H1925">
        <v>-0.83067998053122605</v>
      </c>
      <c r="I1925">
        <v>-1.76880375425992</v>
      </c>
      <c r="J1925">
        <v>366</v>
      </c>
      <c r="K1925">
        <v>492</v>
      </c>
      <c r="L1925">
        <v>271</v>
      </c>
      <c r="M1925">
        <v>61</v>
      </c>
      <c r="N1925">
        <v>0.20571212079467099</v>
      </c>
      <c r="O1925">
        <v>-0.72260057166439495</v>
      </c>
      <c r="P1925">
        <v>-1.7883769189755301</v>
      </c>
      <c r="Q1925">
        <v>0.76271186440677896</v>
      </c>
      <c r="R1925">
        <v>0.23728813559322001</v>
      </c>
      <c r="S1925">
        <f t="shared" si="30"/>
        <v>1.1544740279121611E-2</v>
      </c>
    </row>
    <row r="1926" spans="1:19" x14ac:dyDescent="0.2">
      <c r="A1926" t="s">
        <v>3820</v>
      </c>
      <c r="B1926" t="s">
        <v>3821</v>
      </c>
      <c r="C1926">
        <v>117</v>
      </c>
      <c r="D1926">
        <v>105</v>
      </c>
      <c r="E1926">
        <v>51</v>
      </c>
      <c r="F1926">
        <v>2</v>
      </c>
      <c r="G1926">
        <v>3.32616696193049E-2</v>
      </c>
      <c r="H1926">
        <v>-0.85487369542662806</v>
      </c>
      <c r="I1926">
        <v>-2.65135303904417</v>
      </c>
      <c r="J1926">
        <v>164</v>
      </c>
      <c r="K1926">
        <v>198</v>
      </c>
      <c r="L1926">
        <v>84</v>
      </c>
      <c r="M1926">
        <v>23</v>
      </c>
      <c r="N1926">
        <v>0.15904944563555401</v>
      </c>
      <c r="O1926">
        <v>-0.88265333913020605</v>
      </c>
      <c r="P1926">
        <v>-1.86334168062199</v>
      </c>
      <c r="Q1926">
        <v>0.66101694915254205</v>
      </c>
      <c r="R1926">
        <v>0.28813559322033899</v>
      </c>
      <c r="S1926">
        <f t="shared" si="30"/>
        <v>-0.26301968414418486</v>
      </c>
    </row>
    <row r="1927" spans="1:19" x14ac:dyDescent="0.2">
      <c r="A1927" t="s">
        <v>3822</v>
      </c>
      <c r="B1927" t="s">
        <v>3823</v>
      </c>
      <c r="C1927">
        <v>62</v>
      </c>
      <c r="D1927">
        <v>91</v>
      </c>
      <c r="E1927">
        <v>121</v>
      </c>
      <c r="F1927">
        <v>6</v>
      </c>
      <c r="G1927">
        <v>0.246907935118368</v>
      </c>
      <c r="H1927">
        <v>-0.20386432896020701</v>
      </c>
      <c r="I1927">
        <v>-1.8984376120766</v>
      </c>
      <c r="J1927">
        <v>185</v>
      </c>
      <c r="K1927">
        <v>111</v>
      </c>
      <c r="L1927">
        <v>128</v>
      </c>
      <c r="M1927">
        <v>17</v>
      </c>
      <c r="N1927">
        <v>-0.14462064619463399</v>
      </c>
      <c r="O1927">
        <v>-0.75205053589953497</v>
      </c>
      <c r="P1927">
        <v>-2.0469484756166301</v>
      </c>
      <c r="Q1927">
        <v>0.61016949152542299</v>
      </c>
      <c r="R1927">
        <v>0.28813559322033899</v>
      </c>
      <c r="S1927">
        <f t="shared" si="30"/>
        <v>-9.5003179158722917E-2</v>
      </c>
    </row>
    <row r="1928" spans="1:19" x14ac:dyDescent="0.2">
      <c r="A1928" t="s">
        <v>3824</v>
      </c>
      <c r="B1928" t="s">
        <v>3825</v>
      </c>
      <c r="C1928">
        <v>58</v>
      </c>
      <c r="D1928">
        <v>47</v>
      </c>
      <c r="E1928">
        <v>25</v>
      </c>
      <c r="F1928">
        <v>11</v>
      </c>
      <c r="G1928">
        <v>-1.10719033316913E-2</v>
      </c>
      <c r="H1928">
        <v>-0.85974599466930302</v>
      </c>
      <c r="I1928">
        <v>-1.6062324813667099</v>
      </c>
      <c r="J1928">
        <v>199</v>
      </c>
      <c r="K1928">
        <v>187</v>
      </c>
      <c r="L1928">
        <v>168</v>
      </c>
      <c r="M1928">
        <v>10</v>
      </c>
      <c r="N1928">
        <v>5.0216633548514099E-2</v>
      </c>
      <c r="O1928">
        <v>-0.66563257182823399</v>
      </c>
      <c r="P1928">
        <v>-2.3090787450015902</v>
      </c>
      <c r="Q1928">
        <v>0.76271186440677896</v>
      </c>
      <c r="R1928">
        <v>0.27118644067796599</v>
      </c>
      <c r="S1928">
        <f t="shared" si="30"/>
        <v>-8.0851628296512768E-2</v>
      </c>
    </row>
    <row r="1929" spans="1:19" x14ac:dyDescent="0.2">
      <c r="A1929" t="s">
        <v>3826</v>
      </c>
      <c r="B1929" t="s">
        <v>3827</v>
      </c>
      <c r="C1929">
        <v>105</v>
      </c>
      <c r="D1929">
        <v>154</v>
      </c>
      <c r="E1929">
        <v>76</v>
      </c>
      <c r="F1929">
        <v>21</v>
      </c>
      <c r="G1929">
        <v>0.24658965406205299</v>
      </c>
      <c r="H1929">
        <v>-0.63463371656754997</v>
      </c>
      <c r="I1929">
        <v>-1.58316717729801</v>
      </c>
      <c r="J1929">
        <v>279</v>
      </c>
      <c r="K1929">
        <v>560</v>
      </c>
      <c r="L1929">
        <v>238</v>
      </c>
      <c r="M1929">
        <v>51</v>
      </c>
      <c r="N1929">
        <v>0.37981192715432399</v>
      </c>
      <c r="O1929">
        <v>-0.66111602336147601</v>
      </c>
      <c r="P1929">
        <v>-1.74825969576755</v>
      </c>
      <c r="Q1929">
        <v>0.644067796610169</v>
      </c>
      <c r="R1929">
        <v>0.28813559322033899</v>
      </c>
      <c r="S1929">
        <f t="shared" si="30"/>
        <v>7.5809951630723155E-2</v>
      </c>
    </row>
    <row r="1930" spans="1:19" x14ac:dyDescent="0.2">
      <c r="A1930" t="s">
        <v>3828</v>
      </c>
      <c r="B1930" t="s">
        <v>3829</v>
      </c>
      <c r="C1930">
        <v>106</v>
      </c>
      <c r="D1930">
        <v>143</v>
      </c>
      <c r="E1930">
        <v>100</v>
      </c>
      <c r="F1930">
        <v>12</v>
      </c>
      <c r="G1930">
        <v>0.21028840449582001</v>
      </c>
      <c r="H1930">
        <v>-0.51956387504317303</v>
      </c>
      <c r="I1930">
        <v>-1.8303217921791399</v>
      </c>
      <c r="J1930">
        <v>267</v>
      </c>
      <c r="K1930">
        <v>249</v>
      </c>
      <c r="L1930">
        <v>135</v>
      </c>
      <c r="M1930">
        <v>40</v>
      </c>
      <c r="N1930">
        <v>4.6916189152882801E-2</v>
      </c>
      <c r="O1930">
        <v>-0.88826627001395897</v>
      </c>
      <c r="P1930">
        <v>-1.8346769386285</v>
      </c>
      <c r="Q1930">
        <v>0.72881355932203395</v>
      </c>
      <c r="R1930">
        <v>0.35593220338983</v>
      </c>
      <c r="S1930">
        <f t="shared" si="30"/>
        <v>-1.8580539995209672E-2</v>
      </c>
    </row>
    <row r="1931" spans="1:19" x14ac:dyDescent="0.2">
      <c r="A1931" t="s">
        <v>3830</v>
      </c>
      <c r="B1931" t="s">
        <v>3831</v>
      </c>
      <c r="C1931">
        <v>205</v>
      </c>
      <c r="D1931">
        <v>220</v>
      </c>
      <c r="E1931">
        <v>145</v>
      </c>
      <c r="F1931">
        <v>21</v>
      </c>
      <c r="G1931">
        <v>0.11092705206198</v>
      </c>
      <c r="H1931">
        <v>-0.64464386859918299</v>
      </c>
      <c r="I1931">
        <v>-1.87373173928383</v>
      </c>
      <c r="J1931">
        <v>342</v>
      </c>
      <c r="K1931">
        <v>495</v>
      </c>
      <c r="L1931">
        <v>285</v>
      </c>
      <c r="M1931">
        <v>72</v>
      </c>
      <c r="N1931">
        <v>0.237807196299155</v>
      </c>
      <c r="O1931">
        <v>-0.67127002319201501</v>
      </c>
      <c r="P1931">
        <v>-1.6869192782167499</v>
      </c>
      <c r="Q1931">
        <v>0.72881355932203395</v>
      </c>
      <c r="R1931">
        <v>0.305084745762711</v>
      </c>
      <c r="S1931">
        <f t="shared" si="30"/>
        <v>8.4235102284151916E-3</v>
      </c>
    </row>
    <row r="1932" spans="1:19" x14ac:dyDescent="0.2">
      <c r="A1932" t="s">
        <v>3832</v>
      </c>
      <c r="B1932" t="s">
        <v>3833</v>
      </c>
      <c r="C1932">
        <v>123</v>
      </c>
      <c r="D1932">
        <v>144</v>
      </c>
      <c r="E1932">
        <v>185</v>
      </c>
      <c r="F1932">
        <v>9</v>
      </c>
      <c r="G1932">
        <v>0.14871561295138</v>
      </c>
      <c r="H1932">
        <v>-0.316991392814787</v>
      </c>
      <c r="I1932">
        <v>-2.0198597749620699</v>
      </c>
      <c r="J1932">
        <v>331</v>
      </c>
      <c r="K1932">
        <v>444</v>
      </c>
      <c r="L1932">
        <v>210</v>
      </c>
      <c r="M1932">
        <v>34</v>
      </c>
      <c r="N1932">
        <v>0.20478307976062199</v>
      </c>
      <c r="O1932">
        <v>-0.78969747618618902</v>
      </c>
      <c r="P1932">
        <v>-1.99857474532535</v>
      </c>
      <c r="Q1932">
        <v>0.69491525423728795</v>
      </c>
      <c r="R1932">
        <v>0.35593220338983</v>
      </c>
      <c r="S1932">
        <f t="shared" si="30"/>
        <v>-0.11708013490265329</v>
      </c>
    </row>
    <row r="1933" spans="1:19" x14ac:dyDescent="0.2">
      <c r="A1933" t="s">
        <v>3834</v>
      </c>
      <c r="B1933" t="s">
        <v>3835</v>
      </c>
      <c r="C1933">
        <v>282</v>
      </c>
      <c r="D1933">
        <v>325</v>
      </c>
      <c r="E1933">
        <v>243</v>
      </c>
      <c r="F1933">
        <v>38</v>
      </c>
      <c r="G1933">
        <v>0.141892484955041</v>
      </c>
      <c r="H1933">
        <v>-0.55890084449945199</v>
      </c>
      <c r="I1933">
        <v>-1.7546626846645399</v>
      </c>
      <c r="J1933">
        <v>395</v>
      </c>
      <c r="K1933">
        <v>579</v>
      </c>
      <c r="L1933">
        <v>319</v>
      </c>
      <c r="M1933">
        <v>51</v>
      </c>
      <c r="N1933">
        <v>0.243309571522697</v>
      </c>
      <c r="O1933">
        <v>-0.68489518971366903</v>
      </c>
      <c r="P1933">
        <v>-1.8992525881204101</v>
      </c>
      <c r="Q1933">
        <v>0.69491525423728795</v>
      </c>
      <c r="R1933">
        <v>0.27118644067796599</v>
      </c>
      <c r="S1933">
        <f t="shared" si="30"/>
        <v>-1.4034638964559278E-2</v>
      </c>
    </row>
    <row r="1934" spans="1:19" x14ac:dyDescent="0.2">
      <c r="A1934" t="s">
        <v>3836</v>
      </c>
      <c r="B1934" t="s">
        <v>3837</v>
      </c>
      <c r="C1934">
        <v>0</v>
      </c>
      <c r="D1934">
        <v>0</v>
      </c>
      <c r="E1934">
        <v>0</v>
      </c>
      <c r="F1934">
        <v>0</v>
      </c>
      <c r="G1934" t="s">
        <v>373</v>
      </c>
      <c r="H1934" t="s">
        <v>373</v>
      </c>
      <c r="I1934" t="s">
        <v>373</v>
      </c>
      <c r="J1934">
        <v>0</v>
      </c>
      <c r="K1934">
        <v>0</v>
      </c>
      <c r="L1934">
        <v>0</v>
      </c>
      <c r="M1934">
        <v>0</v>
      </c>
      <c r="N1934" t="s">
        <v>373</v>
      </c>
      <c r="O1934" t="s">
        <v>373</v>
      </c>
      <c r="P1934" t="s">
        <v>373</v>
      </c>
      <c r="Q1934">
        <v>0.71186440677966101</v>
      </c>
      <c r="R1934">
        <v>0.38983050847457601</v>
      </c>
      <c r="S1934" t="e">
        <f t="shared" si="30"/>
        <v>#VALUE!</v>
      </c>
    </row>
    <row r="1935" spans="1:19" x14ac:dyDescent="0.2">
      <c r="A1935" t="s">
        <v>3838</v>
      </c>
      <c r="B1935" t="s">
        <v>3839</v>
      </c>
      <c r="C1935">
        <v>134</v>
      </c>
      <c r="D1935">
        <v>129</v>
      </c>
      <c r="E1935">
        <v>133</v>
      </c>
      <c r="F1935">
        <v>4</v>
      </c>
      <c r="G1935">
        <v>6.3743144229969795E-2</v>
      </c>
      <c r="H1935">
        <v>-0.49751116717612498</v>
      </c>
      <c r="I1935">
        <v>-2.40924197999884</v>
      </c>
      <c r="J1935">
        <v>232</v>
      </c>
      <c r="K1935">
        <v>313</v>
      </c>
      <c r="L1935">
        <v>139</v>
      </c>
      <c r="M1935">
        <v>43</v>
      </c>
      <c r="N1935">
        <v>0.20728445607727</v>
      </c>
      <c r="O1935">
        <v>-0.814561961781195</v>
      </c>
      <c r="P1935">
        <v>-1.7422451979032001</v>
      </c>
      <c r="Q1935">
        <v>0.69491525423728795</v>
      </c>
      <c r="R1935">
        <v>0.25423728813559299</v>
      </c>
      <c r="S1935">
        <f t="shared" si="30"/>
        <v>-0.1608075405587257</v>
      </c>
    </row>
    <row r="1936" spans="1:19" x14ac:dyDescent="0.2">
      <c r="A1936" t="s">
        <v>3840</v>
      </c>
      <c r="B1936" t="s">
        <v>3841</v>
      </c>
      <c r="C1936">
        <v>107</v>
      </c>
      <c r="D1936">
        <v>80</v>
      </c>
      <c r="E1936">
        <v>61</v>
      </c>
      <c r="F1936">
        <v>9</v>
      </c>
      <c r="G1936">
        <v>-4.6035558397737597E-2</v>
      </c>
      <c r="H1936">
        <v>-0.73831195245284598</v>
      </c>
      <c r="I1936">
        <v>-1.95933844120788</v>
      </c>
      <c r="J1936">
        <v>244</v>
      </c>
      <c r="K1936">
        <v>198</v>
      </c>
      <c r="L1936">
        <v>92</v>
      </c>
      <c r="M1936">
        <v>30</v>
      </c>
      <c r="N1936">
        <v>-1.34965326554766E-2</v>
      </c>
      <c r="O1936">
        <v>-1.01569077613756</v>
      </c>
      <c r="P1936">
        <v>-1.9204942402109599</v>
      </c>
      <c r="Q1936">
        <v>0.644067796610169</v>
      </c>
      <c r="R1936">
        <v>0.322033898305084</v>
      </c>
      <c r="S1936">
        <f t="shared" si="30"/>
        <v>-7.8741527186252436E-2</v>
      </c>
    </row>
    <row r="1937" spans="1:19" x14ac:dyDescent="0.2">
      <c r="A1937" t="s">
        <v>3842</v>
      </c>
      <c r="B1937" t="s">
        <v>3843</v>
      </c>
      <c r="C1937">
        <v>154</v>
      </c>
      <c r="D1937">
        <v>168</v>
      </c>
      <c r="E1937">
        <v>110</v>
      </c>
      <c r="F1937">
        <v>20</v>
      </c>
      <c r="G1937">
        <v>0.118046793184928</v>
      </c>
      <c r="H1937">
        <v>-0.64038604545664102</v>
      </c>
      <c r="I1937">
        <v>-1.77068789813448</v>
      </c>
      <c r="J1937">
        <v>328</v>
      </c>
      <c r="K1937">
        <v>164</v>
      </c>
      <c r="L1937">
        <v>89</v>
      </c>
      <c r="M1937">
        <v>11</v>
      </c>
      <c r="N1937">
        <v>-0.22380189224225899</v>
      </c>
      <c r="O1937">
        <v>-1.1585726142111501</v>
      </c>
      <c r="P1937">
        <v>-2.4847068271453399</v>
      </c>
      <c r="Q1937">
        <v>0.42372881355932202</v>
      </c>
      <c r="R1937">
        <v>0.35593220338983</v>
      </c>
      <c r="S1937">
        <f t="shared" si="30"/>
        <v>-0.17525548412200087</v>
      </c>
    </row>
    <row r="1938" spans="1:19" x14ac:dyDescent="0.2">
      <c r="A1938" t="s">
        <v>3844</v>
      </c>
      <c r="B1938" t="s">
        <v>3845</v>
      </c>
      <c r="C1938">
        <v>75</v>
      </c>
      <c r="D1938">
        <v>141</v>
      </c>
      <c r="E1938">
        <v>135</v>
      </c>
      <c r="F1938">
        <v>6</v>
      </c>
      <c r="G1938">
        <v>0.35441608155920801</v>
      </c>
      <c r="H1938">
        <v>-0.23898550467509699</v>
      </c>
      <c r="I1938">
        <v>-1.98110718597005</v>
      </c>
      <c r="J1938">
        <v>239</v>
      </c>
      <c r="K1938">
        <v>451</v>
      </c>
      <c r="L1938">
        <v>189</v>
      </c>
      <c r="M1938">
        <v>24</v>
      </c>
      <c r="N1938">
        <v>0.353006744351544</v>
      </c>
      <c r="O1938">
        <v>-0.69402487391928303</v>
      </c>
      <c r="P1938">
        <v>-2.0084123278284198</v>
      </c>
      <c r="Q1938">
        <v>0.55932203389830504</v>
      </c>
      <c r="R1938">
        <v>0.37288135593220301</v>
      </c>
      <c r="S1938">
        <f t="shared" si="30"/>
        <v>-0.10853592349585559</v>
      </c>
    </row>
    <row r="1939" spans="1:19" x14ac:dyDescent="0.2">
      <c r="A1939" t="s">
        <v>3846</v>
      </c>
      <c r="B1939" t="s">
        <v>3847</v>
      </c>
      <c r="C1939">
        <v>176</v>
      </c>
      <c r="D1939">
        <v>188</v>
      </c>
      <c r="E1939">
        <v>100</v>
      </c>
      <c r="F1939">
        <v>40</v>
      </c>
      <c r="G1939">
        <v>0.10890341374505801</v>
      </c>
      <c r="H1939">
        <v>-0.73977067759255299</v>
      </c>
      <c r="I1939">
        <v>-1.5276498494481801</v>
      </c>
      <c r="J1939">
        <v>468</v>
      </c>
      <c r="K1939">
        <v>443</v>
      </c>
      <c r="L1939">
        <v>309</v>
      </c>
      <c r="M1939">
        <v>100</v>
      </c>
      <c r="N1939">
        <v>5.3385976570667203E-2</v>
      </c>
      <c r="O1939">
        <v>-0.77237615079367905</v>
      </c>
      <c r="P1939">
        <v>-1.68047152166601</v>
      </c>
      <c r="Q1939">
        <v>0.644067796610169</v>
      </c>
      <c r="R1939">
        <v>0.42372881355932202</v>
      </c>
      <c r="S1939">
        <f t="shared" si="30"/>
        <v>0.10995245672693565</v>
      </c>
    </row>
    <row r="1940" spans="1:19" x14ac:dyDescent="0.2">
      <c r="A1940" t="s">
        <v>3848</v>
      </c>
      <c r="B1940" t="s">
        <v>3849</v>
      </c>
      <c r="C1940">
        <v>71</v>
      </c>
      <c r="D1940">
        <v>142</v>
      </c>
      <c r="E1940">
        <v>100</v>
      </c>
      <c r="F1940">
        <v>11</v>
      </c>
      <c r="G1940">
        <v>0.38128822795950901</v>
      </c>
      <c r="H1940">
        <v>-0.34551635849747803</v>
      </c>
      <c r="I1940">
        <v>-1.6940628365228401</v>
      </c>
      <c r="J1940">
        <v>171</v>
      </c>
      <c r="K1940">
        <v>203</v>
      </c>
      <c r="L1940">
        <v>122</v>
      </c>
      <c r="M1940">
        <v>34</v>
      </c>
      <c r="N1940">
        <v>0.15172803094278001</v>
      </c>
      <c r="O1940">
        <v>-0.73872505686179601</v>
      </c>
      <c r="P1940">
        <v>-1.71174286194179</v>
      </c>
      <c r="Q1940">
        <v>0.55932203389830504</v>
      </c>
      <c r="R1940">
        <v>0.322033898305084</v>
      </c>
      <c r="S1940">
        <f t="shared" si="30"/>
        <v>5.3597138955606104E-2</v>
      </c>
    </row>
    <row r="1941" spans="1:19" x14ac:dyDescent="0.2">
      <c r="A1941" t="s">
        <v>3850</v>
      </c>
      <c r="B1941" t="s">
        <v>3851</v>
      </c>
      <c r="C1941">
        <v>69</v>
      </c>
      <c r="D1941">
        <v>35</v>
      </c>
      <c r="E1941">
        <v>18</v>
      </c>
      <c r="F1941">
        <v>6</v>
      </c>
      <c r="G1941">
        <v>-0.21452281409145099</v>
      </c>
      <c r="H1941">
        <v>-1.07783459541235</v>
      </c>
      <c r="I1941">
        <v>-1.94489501331561</v>
      </c>
      <c r="J1941">
        <v>114</v>
      </c>
      <c r="K1941">
        <v>61</v>
      </c>
      <c r="L1941">
        <v>73</v>
      </c>
      <c r="M1941">
        <v>2</v>
      </c>
      <c r="N1941">
        <v>-0.19434691290398301</v>
      </c>
      <c r="O1941">
        <v>-0.78567076836040695</v>
      </c>
      <c r="P1941">
        <v>-2.7661005242643801</v>
      </c>
      <c r="Q1941">
        <v>0.55932203389830504</v>
      </c>
      <c r="R1941">
        <v>0.38983050847457601</v>
      </c>
      <c r="S1941">
        <f t="shared" si="30"/>
        <v>-0.30076214124241279</v>
      </c>
    </row>
    <row r="1942" spans="1:19" x14ac:dyDescent="0.2">
      <c r="A1942" t="s">
        <v>3852</v>
      </c>
      <c r="B1942" t="s">
        <v>3853</v>
      </c>
      <c r="C1942">
        <v>141</v>
      </c>
      <c r="D1942">
        <v>142</v>
      </c>
      <c r="E1942">
        <v>102</v>
      </c>
      <c r="F1942">
        <v>18</v>
      </c>
      <c r="G1942">
        <v>8.3327464023204997E-2</v>
      </c>
      <c r="H1942">
        <v>-0.634876950671865</v>
      </c>
      <c r="I1942">
        <v>-1.7781437805140701</v>
      </c>
      <c r="J1942">
        <v>254</v>
      </c>
      <c r="K1942">
        <v>275</v>
      </c>
      <c r="L1942">
        <v>114</v>
      </c>
      <c r="M1942">
        <v>27</v>
      </c>
      <c r="N1942">
        <v>0.11172708063204601</v>
      </c>
      <c r="O1942">
        <v>-0.94001764242785502</v>
      </c>
      <c r="P1942">
        <v>-1.98369562105284</v>
      </c>
      <c r="Q1942">
        <v>0.61016949152542299</v>
      </c>
      <c r="R1942">
        <v>0.35593220338983</v>
      </c>
      <c r="S1942">
        <f t="shared" si="30"/>
        <v>-4.3393328600538128E-2</v>
      </c>
    </row>
    <row r="1943" spans="1:19" x14ac:dyDescent="0.2">
      <c r="A1943" t="s">
        <v>3854</v>
      </c>
      <c r="B1943" t="e">
        <f>-RGFRMRATIDYVADDDDPDHISFKKGDIFNVLSQSG-WWTAAKADGTIGIIPSNYLQICSA</f>
        <v>#NAME?</v>
      </c>
      <c r="C1943">
        <v>202</v>
      </c>
      <c r="D1943">
        <v>201</v>
      </c>
      <c r="E1943">
        <v>56</v>
      </c>
      <c r="F1943">
        <v>13</v>
      </c>
      <c r="G1943">
        <v>7.81029202693935E-2</v>
      </c>
      <c r="H1943">
        <v>-1.05142135221882</v>
      </c>
      <c r="I1943">
        <v>-2.07560519010178</v>
      </c>
      <c r="J1943">
        <v>281</v>
      </c>
      <c r="K1943">
        <v>334</v>
      </c>
      <c r="L1943">
        <v>192</v>
      </c>
      <c r="M1943">
        <v>31</v>
      </c>
      <c r="N1943">
        <v>0.15226825032820601</v>
      </c>
      <c r="O1943">
        <v>-0.75749386834592003</v>
      </c>
      <c r="P1943">
        <v>-1.9675702946627001</v>
      </c>
      <c r="Q1943">
        <v>0.52542372881355903</v>
      </c>
      <c r="R1943">
        <v>0.38983050847457601</v>
      </c>
      <c r="S1943">
        <f t="shared" si="30"/>
        <v>-0.12486300428316369</v>
      </c>
    </row>
    <row r="1944" spans="1:19" x14ac:dyDescent="0.2">
      <c r="A1944" t="s">
        <v>3855</v>
      </c>
      <c r="B1944" t="s">
        <v>3856</v>
      </c>
      <c r="C1944">
        <v>67</v>
      </c>
      <c r="D1944">
        <v>81</v>
      </c>
      <c r="E1944">
        <v>79</v>
      </c>
      <c r="F1944">
        <v>9</v>
      </c>
      <c r="G1944">
        <v>0.16266844847335099</v>
      </c>
      <c r="H1944">
        <v>-0.42270572118878802</v>
      </c>
      <c r="I1944">
        <v>-1.7560294662235001</v>
      </c>
      <c r="J1944">
        <v>130</v>
      </c>
      <c r="K1944">
        <v>205</v>
      </c>
      <c r="L1944">
        <v>86</v>
      </c>
      <c r="M1944">
        <v>20</v>
      </c>
      <c r="N1944">
        <v>0.27503861217063902</v>
      </c>
      <c r="O1944">
        <v>-0.77153367820765895</v>
      </c>
      <c r="P1944">
        <v>-1.8231390252347399</v>
      </c>
      <c r="Q1944">
        <v>0.49152542372881303</v>
      </c>
      <c r="R1944">
        <v>0.338983050847457</v>
      </c>
      <c r="S1944">
        <f t="shared" si="30"/>
        <v>5.9303378586648354E-3</v>
      </c>
    </row>
    <row r="1945" spans="1:19" x14ac:dyDescent="0.2">
      <c r="A1945" t="s">
        <v>3857</v>
      </c>
      <c r="B1945" t="e">
        <f>--TFRRRAMYDYQADDDDPNDISFTKGDILDVLDSSGKWWEARKADGTLGIVPSNYLRRCVR</f>
        <v>#NAME?</v>
      </c>
      <c r="C1945">
        <v>65</v>
      </c>
      <c r="D1945">
        <v>56</v>
      </c>
      <c r="E1945">
        <v>36</v>
      </c>
      <c r="F1945">
        <v>9</v>
      </c>
      <c r="G1945">
        <v>1.5532902658873299E-2</v>
      </c>
      <c r="H1945">
        <v>-0.75086886565397104</v>
      </c>
      <c r="I1945">
        <v>-1.74286802016552</v>
      </c>
      <c r="J1945">
        <v>156</v>
      </c>
      <c r="K1945">
        <v>153</v>
      </c>
      <c r="L1945">
        <v>85</v>
      </c>
      <c r="M1945">
        <v>8</v>
      </c>
      <c r="N1945">
        <v>6.8794935884858993E-2</v>
      </c>
      <c r="O1945">
        <v>-0.85579444978455899</v>
      </c>
      <c r="P1945">
        <v>-2.3002602799544101</v>
      </c>
      <c r="Q1945">
        <v>0.644067796610169</v>
      </c>
      <c r="R1945">
        <v>0.42372881355932202</v>
      </c>
      <c r="S1945">
        <f t="shared" si="30"/>
        <v>-0.11789625623036387</v>
      </c>
    </row>
    <row r="1946" spans="1:19" x14ac:dyDescent="0.2">
      <c r="A1946" t="s">
        <v>3858</v>
      </c>
      <c r="B1946" t="s">
        <v>3859</v>
      </c>
      <c r="C1946">
        <v>67</v>
      </c>
      <c r="D1946">
        <v>83</v>
      </c>
      <c r="E1946">
        <v>43</v>
      </c>
      <c r="F1946">
        <v>13</v>
      </c>
      <c r="G1946">
        <v>0.17326152197077599</v>
      </c>
      <c r="H1946">
        <v>-0.68686435689964298</v>
      </c>
      <c r="I1946">
        <v>-1.5963286233559799</v>
      </c>
      <c r="J1946">
        <v>257</v>
      </c>
      <c r="K1946">
        <v>241</v>
      </c>
      <c r="L1946">
        <v>135</v>
      </c>
      <c r="M1946">
        <v>28</v>
      </c>
      <c r="N1946">
        <v>4.93120226652956E-2</v>
      </c>
      <c r="O1946">
        <v>-0.87168813198067796</v>
      </c>
      <c r="P1946">
        <v>-1.9730007605809601</v>
      </c>
      <c r="Q1946">
        <v>0.45762711864406702</v>
      </c>
      <c r="R1946">
        <v>0.322033898305084</v>
      </c>
      <c r="S1946">
        <f t="shared" si="30"/>
        <v>1.1899847552675803E-2</v>
      </c>
    </row>
    <row r="1947" spans="1:19" x14ac:dyDescent="0.2">
      <c r="A1947" t="s">
        <v>3860</v>
      </c>
      <c r="B1947" t="s">
        <v>3861</v>
      </c>
      <c r="C1947">
        <v>55</v>
      </c>
      <c r="D1947">
        <v>45</v>
      </c>
      <c r="E1947">
        <v>39</v>
      </c>
      <c r="F1947">
        <v>12</v>
      </c>
      <c r="G1947">
        <v>-6.8919434233716999E-3</v>
      </c>
      <c r="H1947">
        <v>-0.64355609224614796</v>
      </c>
      <c r="I1947">
        <v>-1.5453786164086101</v>
      </c>
      <c r="J1947">
        <v>120</v>
      </c>
      <c r="K1947">
        <v>144</v>
      </c>
      <c r="L1947">
        <v>63</v>
      </c>
      <c r="M1947">
        <v>11</v>
      </c>
      <c r="N1947">
        <v>0.15640934946934601</v>
      </c>
      <c r="O1947">
        <v>-0.87192947373843299</v>
      </c>
      <c r="P1947">
        <v>-2.0480142294812902</v>
      </c>
      <c r="Q1947">
        <v>0.44067796610169402</v>
      </c>
      <c r="R1947">
        <v>0.22033898305084701</v>
      </c>
      <c r="S1947">
        <f t="shared" si="30"/>
        <v>6.5281077177106947E-3</v>
      </c>
    </row>
    <row r="1948" spans="1:19" x14ac:dyDescent="0.2">
      <c r="A1948" t="s">
        <v>3862</v>
      </c>
      <c r="B1948" t="s">
        <v>3863</v>
      </c>
      <c r="C1948">
        <v>45</v>
      </c>
      <c r="D1948">
        <v>34</v>
      </c>
      <c r="E1948">
        <v>63</v>
      </c>
      <c r="F1948">
        <v>6</v>
      </c>
      <c r="G1948">
        <v>-4.1475364437560003E-2</v>
      </c>
      <c r="H1948">
        <v>-0.348129974100165</v>
      </c>
      <c r="I1948">
        <v>-1.7592584363536901</v>
      </c>
      <c r="J1948">
        <v>48</v>
      </c>
      <c r="K1948">
        <v>104</v>
      </c>
      <c r="L1948">
        <v>42</v>
      </c>
      <c r="M1948">
        <v>17</v>
      </c>
      <c r="N1948">
        <v>0.41302020534491402</v>
      </c>
      <c r="O1948">
        <v>-0.65008072412207696</v>
      </c>
      <c r="P1948">
        <v>-1.4610179845892</v>
      </c>
      <c r="Q1948">
        <v>0.45762711864406702</v>
      </c>
      <c r="R1948">
        <v>0.20338983050847401</v>
      </c>
      <c r="S1948">
        <f t="shared" si="30"/>
        <v>0.10186061574209038</v>
      </c>
    </row>
    <row r="1949" spans="1:19" x14ac:dyDescent="0.2">
      <c r="A1949" t="s">
        <v>3864</v>
      </c>
      <c r="B1949" t="s">
        <v>3865</v>
      </c>
      <c r="C1949">
        <v>26</v>
      </c>
      <c r="D1949">
        <v>12</v>
      </c>
      <c r="E1949">
        <v>13</v>
      </c>
      <c r="F1949">
        <v>2</v>
      </c>
      <c r="G1949">
        <v>-0.255533869627664</v>
      </c>
      <c r="H1949">
        <v>-0.79528800544238398</v>
      </c>
      <c r="I1949">
        <v>-1.99814052526883</v>
      </c>
      <c r="J1949">
        <v>48</v>
      </c>
      <c r="K1949">
        <v>96</v>
      </c>
      <c r="L1949">
        <v>33</v>
      </c>
      <c r="M1949">
        <v>35</v>
      </c>
      <c r="N1949">
        <v>0.37825809908570202</v>
      </c>
      <c r="O1949">
        <v>-0.75481607464209</v>
      </c>
      <c r="P1949">
        <v>-1.1473988616171999</v>
      </c>
      <c r="Q1949">
        <v>0.52542372881355903</v>
      </c>
      <c r="R1949">
        <v>0.23728813559322001</v>
      </c>
      <c r="S1949">
        <f t="shared" si="30"/>
        <v>0.11685897245493038</v>
      </c>
    </row>
    <row r="1950" spans="1:19" x14ac:dyDescent="0.2">
      <c r="A1950" t="s">
        <v>3866</v>
      </c>
      <c r="B1950" t="s">
        <v>3867</v>
      </c>
      <c r="C1950">
        <v>186</v>
      </c>
      <c r="D1950">
        <v>201</v>
      </c>
      <c r="E1950">
        <v>201</v>
      </c>
      <c r="F1950">
        <v>15</v>
      </c>
      <c r="G1950">
        <v>0.11394134549810001</v>
      </c>
      <c r="H1950">
        <v>-0.46057489657583101</v>
      </c>
      <c r="I1950">
        <v>-1.97761885812423</v>
      </c>
      <c r="J1950">
        <v>283</v>
      </c>
      <c r="K1950">
        <v>293</v>
      </c>
      <c r="L1950">
        <v>171</v>
      </c>
      <c r="M1950">
        <v>40</v>
      </c>
      <c r="N1950">
        <v>9.2309288251541E-2</v>
      </c>
      <c r="O1950">
        <v>-0.81087910227652604</v>
      </c>
      <c r="P1950">
        <v>-1.8599521127882199</v>
      </c>
      <c r="Q1950">
        <v>0.50847457627118597</v>
      </c>
      <c r="R1950">
        <v>0.28813559322033899</v>
      </c>
      <c r="S1950">
        <f t="shared" si="30"/>
        <v>-6.7819266738419107E-2</v>
      </c>
    </row>
    <row r="1951" spans="1:19" x14ac:dyDescent="0.2">
      <c r="A1951" t="s">
        <v>3868</v>
      </c>
      <c r="B1951" t="s">
        <v>3869</v>
      </c>
      <c r="C1951">
        <v>289</v>
      </c>
      <c r="D1951">
        <v>209</v>
      </c>
      <c r="E1951">
        <v>180</v>
      </c>
      <c r="F1951">
        <v>17</v>
      </c>
      <c r="G1951">
        <v>-6.0493324349965398E-2</v>
      </c>
      <c r="H1951">
        <v>-0.69988334743164504</v>
      </c>
      <c r="I1951">
        <v>-2.1146460943402698</v>
      </c>
      <c r="J1951">
        <v>417</v>
      </c>
      <c r="K1951">
        <v>551</v>
      </c>
      <c r="L1951">
        <v>287</v>
      </c>
      <c r="M1951">
        <v>48</v>
      </c>
      <c r="N1951">
        <v>0.198243647299749</v>
      </c>
      <c r="O1951">
        <v>-0.75434293538415498</v>
      </c>
      <c r="P1951">
        <v>-1.94912048619006</v>
      </c>
      <c r="Q1951">
        <v>0.52542372881355903</v>
      </c>
      <c r="R1951">
        <v>0.23728813559322001</v>
      </c>
      <c r="S1951">
        <f t="shared" si="30"/>
        <v>-0.13118673134962289</v>
      </c>
    </row>
    <row r="1952" spans="1:19" x14ac:dyDescent="0.2">
      <c r="A1952" t="s">
        <v>3870</v>
      </c>
      <c r="B1952" t="s">
        <v>3871</v>
      </c>
      <c r="C1952">
        <v>218</v>
      </c>
      <c r="D1952">
        <v>154</v>
      </c>
      <c r="E1952">
        <v>105</v>
      </c>
      <c r="F1952">
        <v>27</v>
      </c>
      <c r="G1952">
        <v>-7.0677540472613196E-2</v>
      </c>
      <c r="H1952">
        <v>-0.81152520431306996</v>
      </c>
      <c r="I1952">
        <v>-1.7912899024076101</v>
      </c>
      <c r="J1952">
        <v>277</v>
      </c>
      <c r="K1952">
        <v>305</v>
      </c>
      <c r="L1952">
        <v>198</v>
      </c>
      <c r="M1952">
        <v>34</v>
      </c>
      <c r="N1952">
        <v>0.119048173704059</v>
      </c>
      <c r="O1952">
        <v>-0.73790335594730705</v>
      </c>
      <c r="P1952">
        <v>-1.9212265206140799</v>
      </c>
      <c r="Q1952">
        <v>0.54237288135593198</v>
      </c>
      <c r="R1952">
        <v>0.25423728813559299</v>
      </c>
      <c r="S1952">
        <f t="shared" si="30"/>
        <v>-3.0474988839678141E-2</v>
      </c>
    </row>
    <row r="1953" spans="1:19" x14ac:dyDescent="0.2">
      <c r="A1953" t="s">
        <v>3872</v>
      </c>
      <c r="B1953" t="s">
        <v>3873</v>
      </c>
      <c r="C1953">
        <v>102</v>
      </c>
      <c r="D1953">
        <v>89</v>
      </c>
      <c r="E1953">
        <v>84</v>
      </c>
      <c r="F1953">
        <v>22</v>
      </c>
      <c r="G1953">
        <v>2.1048067178523599E-2</v>
      </c>
      <c r="H1953">
        <v>-0.57857889547843899</v>
      </c>
      <c r="I1953">
        <v>-1.55037466390171</v>
      </c>
      <c r="J1953">
        <v>222</v>
      </c>
      <c r="K1953">
        <v>254</v>
      </c>
      <c r="L1953">
        <v>153</v>
      </c>
      <c r="M1953">
        <v>39</v>
      </c>
      <c r="N1953">
        <v>0.135708845591021</v>
      </c>
      <c r="O1953">
        <v>-0.75375032077742998</v>
      </c>
      <c r="P1953">
        <v>-1.76551403601603</v>
      </c>
      <c r="Q1953">
        <v>0.45762711864406702</v>
      </c>
      <c r="R1953">
        <v>0.27118644067796599</v>
      </c>
      <c r="S1953">
        <f t="shared" si="30"/>
        <v>8.0651514621729037E-2</v>
      </c>
    </row>
    <row r="1954" spans="1:19" x14ac:dyDescent="0.2">
      <c r="A1954" t="s">
        <v>3874</v>
      </c>
      <c r="B1954" t="s">
        <v>3875</v>
      </c>
      <c r="C1954">
        <v>191</v>
      </c>
      <c r="D1954">
        <v>228</v>
      </c>
      <c r="E1954">
        <v>166</v>
      </c>
      <c r="F1954">
        <v>12</v>
      </c>
      <c r="G1954">
        <v>0.15715971204825399</v>
      </c>
      <c r="H1954">
        <v>-0.55518328898607605</v>
      </c>
      <c r="I1954">
        <v>-2.0860492941621001</v>
      </c>
      <c r="J1954">
        <v>335</v>
      </c>
      <c r="K1954">
        <v>429</v>
      </c>
      <c r="L1954">
        <v>168</v>
      </c>
      <c r="M1954">
        <v>37</v>
      </c>
      <c r="N1954">
        <v>0.1846405885696</v>
      </c>
      <c r="O1954">
        <v>-0.89182430245537203</v>
      </c>
      <c r="P1954">
        <v>-1.96706875156174</v>
      </c>
      <c r="Q1954">
        <v>0.52542372881355903</v>
      </c>
      <c r="R1954">
        <v>0.27118644067796599</v>
      </c>
      <c r="S1954">
        <f t="shared" si="30"/>
        <v>-0.12774075608970964</v>
      </c>
    </row>
    <row r="1955" spans="1:19" x14ac:dyDescent="0.2">
      <c r="A1955" t="s">
        <v>3876</v>
      </c>
      <c r="B1955" t="s">
        <v>3877</v>
      </c>
      <c r="C1955">
        <v>144</v>
      </c>
      <c r="D1955">
        <v>73</v>
      </c>
      <c r="E1955">
        <v>73</v>
      </c>
      <c r="F1955">
        <v>12</v>
      </c>
      <c r="G1955">
        <v>-0.21478139967926499</v>
      </c>
      <c r="H1955">
        <v>-0.78929764175319705</v>
      </c>
      <c r="I1955">
        <v>-1.96337841900962</v>
      </c>
      <c r="J1955">
        <v>238</v>
      </c>
      <c r="K1955">
        <v>309</v>
      </c>
      <c r="L1955">
        <v>145</v>
      </c>
      <c r="M1955">
        <v>33</v>
      </c>
      <c r="N1955">
        <v>0.19060962579004401</v>
      </c>
      <c r="O1955">
        <v>-0.80729773196592702</v>
      </c>
      <c r="P1955">
        <v>-1.8682886857705101</v>
      </c>
      <c r="Q1955">
        <v>0.62711864406779605</v>
      </c>
      <c r="R1955">
        <v>0.25423728813559299</v>
      </c>
      <c r="S1955">
        <f t="shared" si="30"/>
        <v>-6.5942457292725257E-2</v>
      </c>
    </row>
    <row r="1956" spans="1:19" x14ac:dyDescent="0.2">
      <c r="A1956" t="s">
        <v>3878</v>
      </c>
      <c r="B1956" t="s">
        <v>3879</v>
      </c>
      <c r="C1956">
        <v>83</v>
      </c>
      <c r="D1956">
        <v>114</v>
      </c>
      <c r="E1956">
        <v>61</v>
      </c>
      <c r="F1956">
        <v>5</v>
      </c>
      <c r="G1956">
        <v>0.21808499125592701</v>
      </c>
      <c r="H1956">
        <v>-0.62800626714371</v>
      </c>
      <c r="I1956">
        <v>-2.1043052610020498</v>
      </c>
      <c r="J1956">
        <v>134</v>
      </c>
      <c r="K1956">
        <v>187</v>
      </c>
      <c r="L1956">
        <v>78</v>
      </c>
      <c r="M1956">
        <v>21</v>
      </c>
      <c r="N1956">
        <v>0.221964911593413</v>
      </c>
      <c r="O1956">
        <v>-0.82709897281871703</v>
      </c>
      <c r="P1956">
        <v>-1.81511117222278</v>
      </c>
      <c r="Q1956">
        <v>0.47457627118644002</v>
      </c>
      <c r="R1956">
        <v>0.27118644067796599</v>
      </c>
      <c r="S1956">
        <f t="shared" si="30"/>
        <v>-9.2359305491321111E-2</v>
      </c>
    </row>
    <row r="1957" spans="1:19" x14ac:dyDescent="0.2">
      <c r="A1957" t="s">
        <v>3880</v>
      </c>
      <c r="B1957" t="s">
        <v>3881</v>
      </c>
      <c r="C1957">
        <v>121</v>
      </c>
      <c r="D1957">
        <v>174</v>
      </c>
      <c r="E1957">
        <v>86</v>
      </c>
      <c r="F1957">
        <v>15</v>
      </c>
      <c r="G1957">
        <v>0.23802211026167799</v>
      </c>
      <c r="H1957">
        <v>-0.642544928851285</v>
      </c>
      <c r="I1957">
        <v>-1.79089128422276</v>
      </c>
      <c r="J1957">
        <v>143</v>
      </c>
      <c r="K1957">
        <v>376</v>
      </c>
      <c r="L1957">
        <v>109</v>
      </c>
      <c r="M1957">
        <v>33</v>
      </c>
      <c r="N1957">
        <v>0.49707991088432102</v>
      </c>
      <c r="O1957">
        <v>-0.70999831666882796</v>
      </c>
      <c r="P1957">
        <v>-1.6470477661790599</v>
      </c>
      <c r="Q1957">
        <v>0.72881355932203395</v>
      </c>
      <c r="R1957">
        <v>0.322033898305084</v>
      </c>
      <c r="S1957">
        <f t="shared" si="30"/>
        <v>4.2978301249175524E-2</v>
      </c>
    </row>
    <row r="1958" spans="1:19" x14ac:dyDescent="0.2">
      <c r="A1958" t="s">
        <v>3882</v>
      </c>
      <c r="B1958" t="s">
        <v>3883</v>
      </c>
      <c r="C1958">
        <v>16</v>
      </c>
      <c r="D1958">
        <v>36</v>
      </c>
      <c r="E1958">
        <v>16</v>
      </c>
      <c r="F1958">
        <v>3</v>
      </c>
      <c r="G1958">
        <v>0.43244075040689001</v>
      </c>
      <c r="H1958">
        <v>-0.49425800977840301</v>
      </c>
      <c r="I1958">
        <v>-1.6111959008982599</v>
      </c>
      <c r="J1958">
        <v>89</v>
      </c>
      <c r="K1958">
        <v>143</v>
      </c>
      <c r="L1958">
        <v>73</v>
      </c>
      <c r="M1958">
        <v>7</v>
      </c>
      <c r="N1958">
        <v>0.28317413424186999</v>
      </c>
      <c r="O1958">
        <v>-0.67815592366884703</v>
      </c>
      <c r="P1958">
        <v>-2.1145176352225401</v>
      </c>
      <c r="Q1958">
        <v>0.83050847457627097</v>
      </c>
      <c r="R1958">
        <v>0.40677966101694901</v>
      </c>
      <c r="S1958">
        <f t="shared" si="30"/>
        <v>-3.0241079505120678E-2</v>
      </c>
    </row>
    <row r="1959" spans="1:19" x14ac:dyDescent="0.2">
      <c r="A1959" t="s">
        <v>3884</v>
      </c>
      <c r="B1959" t="s">
        <v>3885</v>
      </c>
      <c r="C1959">
        <v>61</v>
      </c>
      <c r="D1959">
        <v>77</v>
      </c>
      <c r="E1959">
        <v>47</v>
      </c>
      <c r="F1959">
        <v>9</v>
      </c>
      <c r="G1959">
        <v>0.18141912245724301</v>
      </c>
      <c r="H1959">
        <v>-0.60748998685345301</v>
      </c>
      <c r="I1959">
        <v>-1.7152844985334399</v>
      </c>
      <c r="J1959">
        <v>132</v>
      </c>
      <c r="K1959">
        <v>212</v>
      </c>
      <c r="L1959">
        <v>87</v>
      </c>
      <c r="M1959">
        <v>25</v>
      </c>
      <c r="N1959">
        <v>0.28299003314462301</v>
      </c>
      <c r="O1959">
        <v>-0.77314345573162102</v>
      </c>
      <c r="P1959">
        <v>-1.7328595911257001</v>
      </c>
      <c r="Q1959">
        <v>0.81355932203389802</v>
      </c>
      <c r="R1959">
        <v>0.35593220338983</v>
      </c>
      <c r="S1959">
        <f t="shared" si="30"/>
        <v>4.1828783715504407E-2</v>
      </c>
    </row>
    <row r="1960" spans="1:19" x14ac:dyDescent="0.2">
      <c r="A1960" t="s">
        <v>3886</v>
      </c>
      <c r="B1960" t="s">
        <v>3887</v>
      </c>
      <c r="C1960">
        <v>227</v>
      </c>
      <c r="D1960">
        <v>206</v>
      </c>
      <c r="E1960">
        <v>150</v>
      </c>
      <c r="F1960">
        <v>31</v>
      </c>
      <c r="G1960">
        <v>3.8099595471559097E-2</v>
      </c>
      <c r="H1960">
        <v>-0.67419260791584501</v>
      </c>
      <c r="I1960">
        <v>-1.7488613363208401</v>
      </c>
      <c r="J1960">
        <v>360</v>
      </c>
      <c r="K1960">
        <v>347</v>
      </c>
      <c r="L1960">
        <v>201</v>
      </c>
      <c r="M1960">
        <v>55</v>
      </c>
      <c r="N1960">
        <v>6.1255077445308198E-2</v>
      </c>
      <c r="O1960">
        <v>-0.845195220491188</v>
      </c>
      <c r="P1960">
        <v>-1.8261654798649301</v>
      </c>
      <c r="Q1960">
        <v>0.84745762711864403</v>
      </c>
      <c r="R1960">
        <v>0.35593220338983</v>
      </c>
      <c r="S1960">
        <f t="shared" si="30"/>
        <v>7.1879804894491584E-3</v>
      </c>
    </row>
    <row r="1961" spans="1:19" x14ac:dyDescent="0.2">
      <c r="A1961" t="s">
        <v>3888</v>
      </c>
      <c r="B1961" t="s">
        <v>3889</v>
      </c>
      <c r="C1961">
        <v>184</v>
      </c>
      <c r="D1961">
        <v>209</v>
      </c>
      <c r="E1961">
        <v>101</v>
      </c>
      <c r="F1961">
        <v>29</v>
      </c>
      <c r="G1961">
        <v>0.13558669539704499</v>
      </c>
      <c r="H1961">
        <v>-0.75475445900529703</v>
      </c>
      <c r="I1961">
        <v>-1.68661699807257</v>
      </c>
      <c r="J1961">
        <v>345</v>
      </c>
      <c r="K1961">
        <v>507</v>
      </c>
      <c r="L1961">
        <v>212</v>
      </c>
      <c r="M1961">
        <v>51</v>
      </c>
      <c r="N1961">
        <v>0.244416967681783</v>
      </c>
      <c r="O1961">
        <v>-0.80357201128891298</v>
      </c>
      <c r="P1961">
        <v>-1.8404745875672299</v>
      </c>
      <c r="Q1961">
        <v>0.83050847457627097</v>
      </c>
      <c r="R1961">
        <v>0.338983050847457</v>
      </c>
      <c r="S1961">
        <f t="shared" si="30"/>
        <v>2.1310762852934192E-2</v>
      </c>
    </row>
    <row r="1962" spans="1:19" x14ac:dyDescent="0.2">
      <c r="A1962" t="s">
        <v>3890</v>
      </c>
      <c r="B1962" t="s">
        <v>3891</v>
      </c>
      <c r="C1962">
        <v>108</v>
      </c>
      <c r="D1962">
        <v>220</v>
      </c>
      <c r="E1962">
        <v>126</v>
      </c>
      <c r="F1962">
        <v>13</v>
      </c>
      <c r="G1962">
        <v>0.389257157630784</v>
      </c>
      <c r="H1962">
        <v>-0.42731122014778999</v>
      </c>
      <c r="I1962">
        <v>-1.80367757614211</v>
      </c>
      <c r="J1962">
        <v>170</v>
      </c>
      <c r="K1962">
        <v>242</v>
      </c>
      <c r="L1962">
        <v>149</v>
      </c>
      <c r="M1962">
        <v>20</v>
      </c>
      <c r="N1962">
        <v>0.23059454802387899</v>
      </c>
      <c r="O1962">
        <v>-0.64935143011038998</v>
      </c>
      <c r="P1962">
        <v>-1.93964459430618</v>
      </c>
      <c r="Q1962">
        <v>0.86440677966101698</v>
      </c>
      <c r="R1962">
        <v>0.35593220338983</v>
      </c>
      <c r="S1962">
        <f t="shared" si="30"/>
        <v>-3.897392214584193E-2</v>
      </c>
    </row>
    <row r="1963" spans="1:19" x14ac:dyDescent="0.2">
      <c r="A1963" t="s">
        <v>3892</v>
      </c>
      <c r="B1963" t="s">
        <v>3893</v>
      </c>
      <c r="C1963">
        <v>223</v>
      </c>
      <c r="D1963">
        <v>333</v>
      </c>
      <c r="E1963">
        <v>146</v>
      </c>
      <c r="F1963">
        <v>32</v>
      </c>
      <c r="G1963">
        <v>0.254397602753687</v>
      </c>
      <c r="H1963">
        <v>-0.67821001704212702</v>
      </c>
      <c r="I1963">
        <v>-1.7273520576902499</v>
      </c>
      <c r="J1963">
        <v>370</v>
      </c>
      <c r="K1963">
        <v>508</v>
      </c>
      <c r="L1963">
        <v>200</v>
      </c>
      <c r="M1963">
        <v>59</v>
      </c>
      <c r="N1963">
        <v>0.214890091638646</v>
      </c>
      <c r="O1963">
        <v>-0.85926050554740396</v>
      </c>
      <c r="P1963">
        <v>-1.8075753810167401</v>
      </c>
      <c r="Q1963">
        <v>0.84745762711864403</v>
      </c>
      <c r="R1963">
        <v>0.338983050847457</v>
      </c>
      <c r="S1963">
        <f t="shared" si="30"/>
        <v>1.8363447276722841E-2</v>
      </c>
    </row>
    <row r="1964" spans="1:19" x14ac:dyDescent="0.2">
      <c r="A1964" t="s">
        <v>3894</v>
      </c>
      <c r="B1964" t="s">
        <v>3895</v>
      </c>
      <c r="C1964">
        <v>131</v>
      </c>
      <c r="D1964">
        <v>129</v>
      </c>
      <c r="E1964">
        <v>148</v>
      </c>
      <c r="F1964">
        <v>26</v>
      </c>
      <c r="G1964">
        <v>7.3576646939013099E-2</v>
      </c>
      <c r="H1964">
        <v>-0.44126759003921001</v>
      </c>
      <c r="I1964">
        <v>-1.58649512064694</v>
      </c>
      <c r="J1964">
        <v>306</v>
      </c>
      <c r="K1964">
        <v>254</v>
      </c>
      <c r="L1964">
        <v>168</v>
      </c>
      <c r="M1964">
        <v>25</v>
      </c>
      <c r="N1964">
        <v>-3.65960643992014E-3</v>
      </c>
      <c r="O1964">
        <v>-0.85250092190010696</v>
      </c>
      <c r="P1964">
        <v>-2.09800708640143</v>
      </c>
      <c r="Q1964">
        <v>0.79661016949152497</v>
      </c>
      <c r="R1964">
        <v>0.338983050847457</v>
      </c>
      <c r="S1964">
        <f t="shared" si="30"/>
        <v>-1.8701482224670524E-2</v>
      </c>
    </row>
    <row r="1965" spans="1:19" x14ac:dyDescent="0.2">
      <c r="A1965" t="s">
        <v>3896</v>
      </c>
      <c r="B1965" t="s">
        <v>3897</v>
      </c>
      <c r="C1965">
        <v>221</v>
      </c>
      <c r="D1965">
        <v>229</v>
      </c>
      <c r="E1965">
        <v>272</v>
      </c>
      <c r="F1965">
        <v>27</v>
      </c>
      <c r="G1965">
        <v>9.5701440950305694E-2</v>
      </c>
      <c r="H1965">
        <v>-0.40408137942931499</v>
      </c>
      <c r="I1965">
        <v>-1.7972256824881201</v>
      </c>
      <c r="J1965">
        <v>364</v>
      </c>
      <c r="K1965">
        <v>621</v>
      </c>
      <c r="L1965">
        <v>370</v>
      </c>
      <c r="M1965">
        <v>57</v>
      </c>
      <c r="N1965">
        <v>0.30921831994924598</v>
      </c>
      <c r="O1965">
        <v>-0.58498843672645096</v>
      </c>
      <c r="P1965">
        <v>-1.81545219656845</v>
      </c>
      <c r="Q1965">
        <v>0.86440677966101698</v>
      </c>
      <c r="R1965">
        <v>0.35593220338983</v>
      </c>
      <c r="S1965">
        <f t="shared" si="30"/>
        <v>-3.8938666203845382E-3</v>
      </c>
    </row>
    <row r="1966" spans="1:19" x14ac:dyDescent="0.2">
      <c r="A1966" t="s">
        <v>3898</v>
      </c>
      <c r="B1966" t="s">
        <v>3899</v>
      </c>
      <c r="C1966">
        <v>27</v>
      </c>
      <c r="D1966">
        <v>40</v>
      </c>
      <c r="E1966">
        <v>42</v>
      </c>
      <c r="F1966">
        <v>4</v>
      </c>
      <c r="G1966">
        <v>0.25095445946450301</v>
      </c>
      <c r="H1966">
        <v>-0.30237248353948998</v>
      </c>
      <c r="I1966">
        <v>-1.7135009457930199</v>
      </c>
      <c r="J1966">
        <v>70</v>
      </c>
      <c r="K1966">
        <v>93</v>
      </c>
      <c r="L1966">
        <v>53</v>
      </c>
      <c r="M1966">
        <v>7</v>
      </c>
      <c r="N1966">
        <v>0.2006130119614</v>
      </c>
      <c r="O1966">
        <v>-0.712910947557858</v>
      </c>
      <c r="P1966">
        <v>-2.01022566859189</v>
      </c>
      <c r="Q1966">
        <v>0.72881355932203395</v>
      </c>
      <c r="R1966">
        <v>0.38983050847457601</v>
      </c>
      <c r="S1966">
        <f t="shared" si="30"/>
        <v>-3.1847761283735426E-2</v>
      </c>
    </row>
    <row r="1967" spans="1:19" x14ac:dyDescent="0.2">
      <c r="A1967" t="s">
        <v>3900</v>
      </c>
      <c r="B1967" t="s">
        <v>3901</v>
      </c>
      <c r="C1967">
        <v>184</v>
      </c>
      <c r="D1967">
        <v>181</v>
      </c>
      <c r="E1967">
        <v>136</v>
      </c>
      <c r="F1967">
        <v>22</v>
      </c>
      <c r="G1967">
        <v>7.3118984155176495E-2</v>
      </c>
      <c r="H1967">
        <v>-0.62553692441772202</v>
      </c>
      <c r="I1967">
        <v>-1.8065923151493199</v>
      </c>
      <c r="J1967">
        <v>370</v>
      </c>
      <c r="K1967">
        <v>324</v>
      </c>
      <c r="L1967">
        <v>190</v>
      </c>
      <c r="M1967">
        <v>33</v>
      </c>
      <c r="N1967">
        <v>1.9571389561338901E-2</v>
      </c>
      <c r="O1967">
        <v>-0.88153690025855602</v>
      </c>
      <c r="P1967">
        <v>-2.0599134527810001</v>
      </c>
      <c r="Q1967">
        <v>0.40677966101694901</v>
      </c>
      <c r="R1967">
        <v>0.305084745762711</v>
      </c>
      <c r="S1967">
        <f t="shared" si="30"/>
        <v>-7.1984438316885654E-2</v>
      </c>
    </row>
    <row r="1968" spans="1:19" x14ac:dyDescent="0.2">
      <c r="A1968" t="s">
        <v>3902</v>
      </c>
      <c r="B1968" t="s">
        <v>3903</v>
      </c>
      <c r="C1968">
        <v>0</v>
      </c>
      <c r="D1968">
        <v>0</v>
      </c>
      <c r="E1968">
        <v>0</v>
      </c>
      <c r="F1968">
        <v>0</v>
      </c>
      <c r="G1968" t="s">
        <v>373</v>
      </c>
      <c r="H1968" t="s">
        <v>373</v>
      </c>
      <c r="I1968" t="s">
        <v>373</v>
      </c>
      <c r="J1968">
        <v>0</v>
      </c>
      <c r="K1968">
        <v>0</v>
      </c>
      <c r="L1968">
        <v>0</v>
      </c>
      <c r="M1968">
        <v>0</v>
      </c>
      <c r="N1968" t="s">
        <v>373</v>
      </c>
      <c r="O1968" t="s">
        <v>373</v>
      </c>
      <c r="P1968" t="s">
        <v>373</v>
      </c>
      <c r="Q1968">
        <v>0.40677966101694901</v>
      </c>
      <c r="R1968">
        <v>0.25423728813559299</v>
      </c>
      <c r="S1968" t="e">
        <f t="shared" si="30"/>
        <v>#VALUE!</v>
      </c>
    </row>
    <row r="1969" spans="1:19" x14ac:dyDescent="0.2">
      <c r="A1969" t="s">
        <v>3904</v>
      </c>
      <c r="B1969" t="s">
        <v>3905</v>
      </c>
      <c r="C1969">
        <v>34</v>
      </c>
      <c r="D1969">
        <v>45</v>
      </c>
      <c r="E1969">
        <v>68</v>
      </c>
      <c r="F1969">
        <v>1</v>
      </c>
      <c r="G1969">
        <v>0.20199182902861701</v>
      </c>
      <c r="H1969">
        <v>-0.193228014114422</v>
      </c>
      <c r="I1969">
        <v>-2.4156760900042502</v>
      </c>
      <c r="J1969">
        <v>108</v>
      </c>
      <c r="K1969">
        <v>112</v>
      </c>
      <c r="L1969">
        <v>24</v>
      </c>
      <c r="M1969">
        <v>8</v>
      </c>
      <c r="N1969">
        <v>9.3022370604953594E-2</v>
      </c>
      <c r="O1969">
        <v>-1.2453012909197301</v>
      </c>
      <c r="P1969">
        <v>-2.1405594370868899</v>
      </c>
      <c r="Q1969">
        <v>0.38983050847457601</v>
      </c>
      <c r="R1969">
        <v>0.23728813559322001</v>
      </c>
      <c r="S1969">
        <f t="shared" si="30"/>
        <v>-0.26920557949629664</v>
      </c>
    </row>
    <row r="1970" spans="1:19" x14ac:dyDescent="0.2">
      <c r="A1970" t="s">
        <v>3906</v>
      </c>
      <c r="B1970" t="s">
        <v>3907</v>
      </c>
      <c r="C1970">
        <v>13</v>
      </c>
      <c r="D1970">
        <v>31</v>
      </c>
      <c r="E1970">
        <v>7</v>
      </c>
      <c r="F1970">
        <v>6</v>
      </c>
      <c r="G1970">
        <v>0.45767657382296401</v>
      </c>
      <c r="H1970">
        <v>-0.76310332207098297</v>
      </c>
      <c r="I1970">
        <v>-1.2199892748851899</v>
      </c>
      <c r="J1970">
        <v>56</v>
      </c>
      <c r="K1970">
        <v>100</v>
      </c>
      <c r="L1970">
        <v>44</v>
      </c>
      <c r="M1970">
        <v>7</v>
      </c>
      <c r="N1970">
        <v>0.32904007641552102</v>
      </c>
      <c r="O1970">
        <v>-0.69682412766440305</v>
      </c>
      <c r="P1970">
        <v>-1.91331565558383</v>
      </c>
      <c r="Q1970">
        <v>0.42372881355932202</v>
      </c>
      <c r="R1970">
        <v>0.22033898305084701</v>
      </c>
      <c r="S1970">
        <f t="shared" si="30"/>
        <v>0.13639466379700321</v>
      </c>
    </row>
    <row r="1971" spans="1:19" x14ac:dyDescent="0.2">
      <c r="A1971" t="s">
        <v>3908</v>
      </c>
      <c r="B1971" t="s">
        <v>3909</v>
      </c>
      <c r="C1971">
        <v>0</v>
      </c>
      <c r="D1971">
        <v>0</v>
      </c>
      <c r="E1971">
        <v>0</v>
      </c>
      <c r="F1971">
        <v>0</v>
      </c>
      <c r="G1971" t="s">
        <v>373</v>
      </c>
      <c r="H1971" t="s">
        <v>373</v>
      </c>
      <c r="I1971" t="s">
        <v>373</v>
      </c>
      <c r="J1971">
        <v>0</v>
      </c>
      <c r="K1971">
        <v>0</v>
      </c>
      <c r="L1971">
        <v>0</v>
      </c>
      <c r="M1971">
        <v>0</v>
      </c>
      <c r="N1971" t="s">
        <v>373</v>
      </c>
      <c r="O1971" t="s">
        <v>373</v>
      </c>
      <c r="P1971" t="s">
        <v>373</v>
      </c>
      <c r="Q1971">
        <v>0.40677966101694901</v>
      </c>
      <c r="R1971">
        <v>0.169491525423728</v>
      </c>
      <c r="S1971" t="e">
        <f t="shared" si="30"/>
        <v>#VALUE!</v>
      </c>
    </row>
    <row r="1972" spans="1:19" x14ac:dyDescent="0.2">
      <c r="A1972" t="s">
        <v>3910</v>
      </c>
      <c r="B1972" t="s">
        <v>3911</v>
      </c>
      <c r="C1972">
        <v>158</v>
      </c>
      <c r="D1972">
        <v>159</v>
      </c>
      <c r="E1972">
        <v>138</v>
      </c>
      <c r="F1972">
        <v>14</v>
      </c>
      <c r="G1972">
        <v>8.2998269661557295E-2</v>
      </c>
      <c r="H1972">
        <v>-0.553036010331589</v>
      </c>
      <c r="I1972">
        <v>-1.93672622423818</v>
      </c>
      <c r="J1972">
        <v>456</v>
      </c>
      <c r="K1972">
        <v>488</v>
      </c>
      <c r="L1972">
        <v>333</v>
      </c>
      <c r="M1972">
        <v>46</v>
      </c>
      <c r="N1972">
        <v>0.10668308275999699</v>
      </c>
      <c r="O1972">
        <v>-0.72860938630250505</v>
      </c>
      <c r="P1972">
        <v>-2.00643267957475</v>
      </c>
      <c r="Q1972">
        <v>0.47457627118644002</v>
      </c>
      <c r="R1972">
        <v>0.22033898305084701</v>
      </c>
      <c r="S1972">
        <f t="shared" si="30"/>
        <v>-9.5207666672880553E-2</v>
      </c>
    </row>
    <row r="1973" spans="1:19" x14ac:dyDescent="0.2">
      <c r="A1973" t="s">
        <v>3912</v>
      </c>
      <c r="B1973" t="s">
        <v>3913</v>
      </c>
      <c r="C1973">
        <v>43</v>
      </c>
      <c r="D1973">
        <v>44</v>
      </c>
      <c r="E1973">
        <v>37</v>
      </c>
      <c r="F1973">
        <v>0</v>
      </c>
      <c r="G1973">
        <v>9.02424532021293E-2</v>
      </c>
      <c r="H1973">
        <v>-0.55952474129099505</v>
      </c>
      <c r="I1973" t="e">
        <f>-inf</f>
        <v>#NAME?</v>
      </c>
      <c r="J1973">
        <v>53</v>
      </c>
      <c r="K1973">
        <v>80</v>
      </c>
      <c r="L1973">
        <v>31</v>
      </c>
      <c r="M1973">
        <v>9</v>
      </c>
      <c r="N1973">
        <v>0.25604222081287598</v>
      </c>
      <c r="O1973">
        <v>-0.82500295291090597</v>
      </c>
      <c r="P1973">
        <v>-1.78025902875335</v>
      </c>
      <c r="Q1973">
        <v>0.45762711864406702</v>
      </c>
      <c r="R1973">
        <v>0.338983050847457</v>
      </c>
      <c r="S1973" t="e">
        <f t="shared" si="30"/>
        <v>#NAME?</v>
      </c>
    </row>
    <row r="1974" spans="1:19" x14ac:dyDescent="0.2">
      <c r="A1974" t="s">
        <v>3914</v>
      </c>
      <c r="B1974" t="s">
        <v>3915</v>
      </c>
      <c r="C1974">
        <v>213</v>
      </c>
      <c r="D1974">
        <v>166</v>
      </c>
      <c r="E1974">
        <v>215</v>
      </c>
      <c r="F1974">
        <v>15</v>
      </c>
      <c r="G1974">
        <v>-2.80132831031541E-2</v>
      </c>
      <c r="H1974">
        <v>-0.49019915330153502</v>
      </c>
      <c r="I1974">
        <v>-2.0364855173450498</v>
      </c>
      <c r="J1974">
        <v>393</v>
      </c>
      <c r="K1974">
        <v>469</v>
      </c>
      <c r="L1974">
        <v>234</v>
      </c>
      <c r="M1974">
        <v>50</v>
      </c>
      <c r="N1974">
        <v>0.15400839576137801</v>
      </c>
      <c r="O1974">
        <v>-0.81726547010967399</v>
      </c>
      <c r="P1974">
        <v>-1.9056482146313001</v>
      </c>
      <c r="Q1974">
        <v>0.44067796610169402</v>
      </c>
      <c r="R1974">
        <v>0.28813559322033899</v>
      </c>
      <c r="S1974">
        <f t="shared" si="30"/>
        <v>-9.7018395228350124E-2</v>
      </c>
    </row>
    <row r="1975" spans="1:19" x14ac:dyDescent="0.2">
      <c r="A1975" t="s">
        <v>3916</v>
      </c>
      <c r="B1975" t="s">
        <v>3917</v>
      </c>
      <c r="C1975">
        <v>33</v>
      </c>
      <c r="D1975">
        <v>44</v>
      </c>
      <c r="E1975">
        <v>87</v>
      </c>
      <c r="F1975">
        <v>7</v>
      </c>
      <c r="G1975">
        <v>0.20519696890382799</v>
      </c>
      <c r="H1975">
        <v>-7.3252697037672496E-2</v>
      </c>
      <c r="I1975">
        <v>-1.5576130728256199</v>
      </c>
      <c r="J1975">
        <v>78</v>
      </c>
      <c r="K1975">
        <v>96</v>
      </c>
      <c r="L1975">
        <v>49</v>
      </c>
      <c r="M1975">
        <v>10</v>
      </c>
      <c r="N1975">
        <v>0.167404733770809</v>
      </c>
      <c r="O1975">
        <v>-0.79398729980635696</v>
      </c>
      <c r="P1975">
        <v>-1.9023202712823699</v>
      </c>
      <c r="Q1975">
        <v>0.38983050847457601</v>
      </c>
      <c r="R1975">
        <v>0.28813559322033899</v>
      </c>
      <c r="S1975">
        <f t="shared" si="30"/>
        <v>4.1970645778236698E-2</v>
      </c>
    </row>
    <row r="1976" spans="1:19" x14ac:dyDescent="0.2">
      <c r="A1976" t="s">
        <v>3918</v>
      </c>
      <c r="B1976" t="s">
        <v>3919</v>
      </c>
      <c r="C1976">
        <v>106</v>
      </c>
      <c r="D1976">
        <v>84</v>
      </c>
      <c r="E1976">
        <v>80</v>
      </c>
      <c r="F1976">
        <v>7</v>
      </c>
      <c r="G1976">
        <v>-2.076834690736E-2</v>
      </c>
      <c r="H1976">
        <v>-0.61647388805123005</v>
      </c>
      <c r="I1976">
        <v>-2.0644049982125101</v>
      </c>
      <c r="J1976">
        <v>213</v>
      </c>
      <c r="K1976">
        <v>322</v>
      </c>
      <c r="L1976">
        <v>161</v>
      </c>
      <c r="M1976">
        <v>38</v>
      </c>
      <c r="N1976">
        <v>0.25670437167881399</v>
      </c>
      <c r="O1976">
        <v>-0.71364250455127798</v>
      </c>
      <c r="P1976">
        <v>-1.75882167541382</v>
      </c>
      <c r="Q1976">
        <v>0.47457627118644002</v>
      </c>
      <c r="R1976">
        <v>0.23728813559322001</v>
      </c>
      <c r="S1976">
        <f t="shared" si="30"/>
        <v>-6.5796211162162166E-2</v>
      </c>
    </row>
    <row r="1977" spans="1:19" x14ac:dyDescent="0.2">
      <c r="A1977" t="s">
        <v>3920</v>
      </c>
      <c r="B1977" t="s">
        <v>3921</v>
      </c>
      <c r="C1977">
        <v>147</v>
      </c>
      <c r="D1977">
        <v>154</v>
      </c>
      <c r="E1977">
        <v>69</v>
      </c>
      <c r="F1977">
        <v>16</v>
      </c>
      <c r="G1977">
        <v>0.100461618383815</v>
      </c>
      <c r="H1977">
        <v>-0.82272625378932396</v>
      </c>
      <c r="I1977">
        <v>-1.8473945250542501</v>
      </c>
      <c r="J1977">
        <v>280</v>
      </c>
      <c r="K1977">
        <v>413</v>
      </c>
      <c r="L1977">
        <v>253</v>
      </c>
      <c r="M1977">
        <v>46</v>
      </c>
      <c r="N1977">
        <v>0.24602012373590301</v>
      </c>
      <c r="O1977">
        <v>-0.63612628731079102</v>
      </c>
      <c r="P1977">
        <v>-1.79462586825253</v>
      </c>
      <c r="Q1977">
        <v>0.66101694915254205</v>
      </c>
      <c r="R1977">
        <v>0.338983050847457</v>
      </c>
      <c r="S1977">
        <f t="shared" si="30"/>
        <v>-1.2791026323113342E-2</v>
      </c>
    </row>
    <row r="1978" spans="1:19" x14ac:dyDescent="0.2">
      <c r="A1978" t="s">
        <v>3922</v>
      </c>
      <c r="B1978" t="s">
        <v>3923</v>
      </c>
      <c r="C1978">
        <v>231</v>
      </c>
      <c r="D1978">
        <v>181</v>
      </c>
      <c r="E1978">
        <v>218</v>
      </c>
      <c r="F1978">
        <v>27</v>
      </c>
      <c r="G1978">
        <v>-2.5675172727431202E-2</v>
      </c>
      <c r="H1978">
        <v>-0.519413496065943</v>
      </c>
      <c r="I1978">
        <v>-1.8164453886951499</v>
      </c>
      <c r="J1978">
        <v>372</v>
      </c>
      <c r="K1978">
        <v>484</v>
      </c>
      <c r="L1978">
        <v>263</v>
      </c>
      <c r="M1978">
        <v>34</v>
      </c>
      <c r="N1978">
        <v>0.19153052518423599</v>
      </c>
      <c r="O1978">
        <v>-0.74267596853652995</v>
      </c>
      <c r="P1978">
        <v>-2.0492896914315302</v>
      </c>
      <c r="Q1978">
        <v>0.72881355932203395</v>
      </c>
      <c r="R1978">
        <v>0.322033898305084</v>
      </c>
      <c r="S1978">
        <f t="shared" si="30"/>
        <v>-7.198421879721012E-2</v>
      </c>
    </row>
    <row r="1979" spans="1:19" x14ac:dyDescent="0.2">
      <c r="A1979" t="s">
        <v>3924</v>
      </c>
      <c r="B1979" t="s">
        <v>3925</v>
      </c>
      <c r="C1979">
        <v>198</v>
      </c>
      <c r="D1979">
        <v>212</v>
      </c>
      <c r="E1979">
        <v>61</v>
      </c>
      <c r="F1979">
        <v>21</v>
      </c>
      <c r="G1979">
        <v>0.109928902962748</v>
      </c>
      <c r="H1979">
        <v>-1.00559336502916</v>
      </c>
      <c r="I1979">
        <v>-1.85864306848961</v>
      </c>
      <c r="J1979">
        <v>240</v>
      </c>
      <c r="K1979">
        <v>467</v>
      </c>
      <c r="L1979">
        <v>171</v>
      </c>
      <c r="M1979">
        <v>33</v>
      </c>
      <c r="N1979">
        <v>0.366333742276228</v>
      </c>
      <c r="O1979">
        <v>-0.73930390846384197</v>
      </c>
      <c r="P1979">
        <v>-1.87192297042561</v>
      </c>
      <c r="Q1979">
        <v>0.69491525423728795</v>
      </c>
      <c r="R1979">
        <v>0.305084745762711</v>
      </c>
      <c r="S1979">
        <f t="shared" si="30"/>
        <v>-3.6710631054331193E-2</v>
      </c>
    </row>
    <row r="1980" spans="1:19" x14ac:dyDescent="0.2">
      <c r="A1980" t="s">
        <v>3926</v>
      </c>
      <c r="B1980" t="s">
        <v>3927</v>
      </c>
      <c r="C1980">
        <v>97</v>
      </c>
      <c r="D1980">
        <v>33</v>
      </c>
      <c r="E1980">
        <v>19</v>
      </c>
      <c r="F1980">
        <v>4</v>
      </c>
      <c r="G1980">
        <v>-0.38799956209282799</v>
      </c>
      <c r="H1980">
        <v>-1.2022761430918101</v>
      </c>
      <c r="I1980">
        <v>-2.2689089159002802</v>
      </c>
      <c r="J1980">
        <v>55</v>
      </c>
      <c r="K1980">
        <v>72</v>
      </c>
      <c r="L1980">
        <v>46</v>
      </c>
      <c r="M1980">
        <v>3</v>
      </c>
      <c r="N1980">
        <v>0.19419791035874601</v>
      </c>
      <c r="O1980">
        <v>-0.66969363495706002</v>
      </c>
      <c r="P1980">
        <v>-2.2734671033664702</v>
      </c>
      <c r="Q1980">
        <v>0.74576271186440601</v>
      </c>
      <c r="R1980">
        <v>0.338983050847457</v>
      </c>
      <c r="S1980">
        <f t="shared" si="30"/>
        <v>-0.26243098900738715</v>
      </c>
    </row>
    <row r="1981" spans="1:19" x14ac:dyDescent="0.2">
      <c r="A1981" t="s">
        <v>3928</v>
      </c>
      <c r="B1981" t="s">
        <v>3929</v>
      </c>
      <c r="C1981">
        <v>144</v>
      </c>
      <c r="D1981">
        <v>136</v>
      </c>
      <c r="E1981">
        <v>148</v>
      </c>
      <c r="F1981">
        <v>20</v>
      </c>
      <c r="G1981">
        <v>5.5434648570496299E-2</v>
      </c>
      <c r="H1981">
        <v>-0.48235878647869501</v>
      </c>
      <c r="I1981">
        <v>-1.74152966939326</v>
      </c>
      <c r="J1981">
        <v>314</v>
      </c>
      <c r="K1981">
        <v>383</v>
      </c>
      <c r="L1981">
        <v>309</v>
      </c>
      <c r="M1981">
        <v>25</v>
      </c>
      <c r="N1981">
        <v>0.16349722931712901</v>
      </c>
      <c r="O1981">
        <v>-0.59905994579277</v>
      </c>
      <c r="P1981">
        <v>-2.10921530799307</v>
      </c>
      <c r="Q1981">
        <v>0.677966101694915</v>
      </c>
      <c r="R1981">
        <v>0.27118644067796599</v>
      </c>
      <c r="S1981">
        <f t="shared" si="30"/>
        <v>-6.6408890795835632E-2</v>
      </c>
    </row>
    <row r="1982" spans="1:19" x14ac:dyDescent="0.2">
      <c r="A1982" t="s">
        <v>3930</v>
      </c>
      <c r="B1982" t="s">
        <v>3931</v>
      </c>
      <c r="C1982">
        <v>170</v>
      </c>
      <c r="D1982">
        <v>281</v>
      </c>
      <c r="E1982">
        <v>138</v>
      </c>
      <c r="F1982">
        <v>22</v>
      </c>
      <c r="G1982">
        <v>0.29851563082233401</v>
      </c>
      <c r="H1982">
        <v>-0.58482784475544103</v>
      </c>
      <c r="I1982">
        <v>-1.7722234135180599</v>
      </c>
      <c r="J1982">
        <v>528</v>
      </c>
      <c r="K1982">
        <v>781</v>
      </c>
      <c r="L1982">
        <v>354</v>
      </c>
      <c r="M1982">
        <v>41</v>
      </c>
      <c r="N1982">
        <v>0.247245214765209</v>
      </c>
      <c r="O1982">
        <v>-0.76571943765241401</v>
      </c>
      <c r="P1982">
        <v>-2.12007573440596</v>
      </c>
      <c r="Q1982">
        <v>0.74576271186440601</v>
      </c>
      <c r="R1982">
        <v>0.338983050847457</v>
      </c>
      <c r="S1982">
        <f t="shared" si="30"/>
        <v>-7.8165444069826839E-2</v>
      </c>
    </row>
    <row r="1983" spans="1:19" x14ac:dyDescent="0.2">
      <c r="A1983" t="s">
        <v>3932</v>
      </c>
      <c r="B1983" t="s">
        <v>3933</v>
      </c>
      <c r="C1983">
        <v>64</v>
      </c>
      <c r="D1983">
        <v>49</v>
      </c>
      <c r="E1983">
        <v>60</v>
      </c>
      <c r="F1983">
        <v>10</v>
      </c>
      <c r="G1983">
        <v>-3.5725661659844997E-2</v>
      </c>
      <c r="H1983">
        <v>-0.52228673337864695</v>
      </c>
      <c r="I1983">
        <v>-1.6903771469458799</v>
      </c>
      <c r="J1983">
        <v>75</v>
      </c>
      <c r="K1983">
        <v>102</v>
      </c>
      <c r="L1983">
        <v>55</v>
      </c>
      <c r="M1983">
        <v>60</v>
      </c>
      <c r="N1983">
        <v>0.21076701179193899</v>
      </c>
      <c r="O1983">
        <v>-0.726787351041846</v>
      </c>
      <c r="P1983">
        <v>-1.10713568159994</v>
      </c>
      <c r="Q1983">
        <v>0.72881355932203395</v>
      </c>
      <c r="R1983">
        <v>0.305084745762711</v>
      </c>
      <c r="S1983">
        <f t="shared" si="30"/>
        <v>0.21638256881953033</v>
      </c>
    </row>
    <row r="1984" spans="1:19" x14ac:dyDescent="0.2">
      <c r="A1984" t="s">
        <v>3934</v>
      </c>
      <c r="B1984" t="s">
        <v>3935</v>
      </c>
      <c r="C1984">
        <v>207</v>
      </c>
      <c r="D1984">
        <v>365</v>
      </c>
      <c r="E1984">
        <v>95</v>
      </c>
      <c r="F1984">
        <v>38</v>
      </c>
      <c r="G1984">
        <v>0.32658075129508501</v>
      </c>
      <c r="H1984">
        <v>-0.83250474994647305</v>
      </c>
      <c r="I1984">
        <v>-1.6203839218020999</v>
      </c>
      <c r="J1984">
        <v>408</v>
      </c>
      <c r="K1984">
        <v>528</v>
      </c>
      <c r="L1984">
        <v>259</v>
      </c>
      <c r="M1984">
        <v>49</v>
      </c>
      <c r="N1984">
        <v>0.18920186286565399</v>
      </c>
      <c r="O1984">
        <v>-0.78944917615301802</v>
      </c>
      <c r="P1984">
        <v>-1.93068975165325</v>
      </c>
      <c r="Q1984">
        <v>0.71186440677966101</v>
      </c>
      <c r="R1984">
        <v>0.322033898305084</v>
      </c>
      <c r="S1984">
        <f t="shared" si="30"/>
        <v>1.628020174764095E-2</v>
      </c>
    </row>
    <row r="1985" spans="1:19" x14ac:dyDescent="0.2">
      <c r="A1985" t="s">
        <v>3936</v>
      </c>
      <c r="B1985" t="s">
        <v>3937</v>
      </c>
      <c r="C1985">
        <v>181</v>
      </c>
      <c r="D1985">
        <v>207</v>
      </c>
      <c r="E1985">
        <v>99</v>
      </c>
      <c r="F1985">
        <v>20</v>
      </c>
      <c r="G1985">
        <v>0.138550002883261</v>
      </c>
      <c r="H1985">
        <v>-0.75630139005003805</v>
      </c>
      <c r="I1985">
        <v>-1.8408457521671999</v>
      </c>
      <c r="J1985">
        <v>256</v>
      </c>
      <c r="K1985">
        <v>463</v>
      </c>
      <c r="L1985">
        <v>192</v>
      </c>
      <c r="M1985">
        <v>21</v>
      </c>
      <c r="N1985">
        <v>0.33456912912782499</v>
      </c>
      <c r="O1985">
        <v>-0.71702751375269003</v>
      </c>
      <c r="P1985">
        <v>-2.0962463391698201</v>
      </c>
      <c r="Q1985">
        <v>0.76271186440677896</v>
      </c>
      <c r="R1985">
        <v>0.27118644067796599</v>
      </c>
      <c r="S1985">
        <f t="shared" si="30"/>
        <v>-9.1581014664023408E-2</v>
      </c>
    </row>
    <row r="1986" spans="1:19" x14ac:dyDescent="0.2">
      <c r="A1986" t="s">
        <v>3938</v>
      </c>
      <c r="B1986" t="s">
        <v>3939</v>
      </c>
      <c r="C1986">
        <v>138</v>
      </c>
      <c r="D1986">
        <v>126</v>
      </c>
      <c r="E1986">
        <v>177</v>
      </c>
      <c r="F1986">
        <v>25</v>
      </c>
      <c r="G1986">
        <v>4.0749691011854799E-2</v>
      </c>
      <c r="H1986">
        <v>-0.38616382981783298</v>
      </c>
      <c r="I1986">
        <v>-1.6261362506911901</v>
      </c>
      <c r="J1986">
        <v>282</v>
      </c>
      <c r="K1986">
        <v>324</v>
      </c>
      <c r="L1986">
        <v>280</v>
      </c>
      <c r="M1986">
        <v>47</v>
      </c>
      <c r="N1986">
        <v>0.13752400530897199</v>
      </c>
      <c r="O1986">
        <v>-0.59517985412153196</v>
      </c>
      <c r="P1986">
        <v>-1.7883769189755301</v>
      </c>
      <c r="Q1986">
        <v>0.66101694915254205</v>
      </c>
      <c r="R1986">
        <v>0.28813559322033899</v>
      </c>
      <c r="S1986">
        <f t="shared" si="30"/>
        <v>5.2687682065852365E-2</v>
      </c>
    </row>
    <row r="1987" spans="1:19" x14ac:dyDescent="0.2">
      <c r="A1987" t="s">
        <v>3940</v>
      </c>
      <c r="B1987" t="s">
        <v>3941</v>
      </c>
      <c r="C1987">
        <v>116</v>
      </c>
      <c r="D1987">
        <v>95</v>
      </c>
      <c r="E1987">
        <v>114</v>
      </c>
      <c r="F1987">
        <v>178</v>
      </c>
      <c r="G1987">
        <v>-6.4761516425421899E-3</v>
      </c>
      <c r="H1987">
        <v>-0.50181114766884904</v>
      </c>
      <c r="I1987">
        <v>-0.69823515988002305</v>
      </c>
      <c r="J1987">
        <v>188</v>
      </c>
      <c r="K1987">
        <v>129</v>
      </c>
      <c r="L1987">
        <v>220</v>
      </c>
      <c r="M1987">
        <v>352</v>
      </c>
      <c r="N1987">
        <v>-8.6340035542709095E-2</v>
      </c>
      <c r="O1987">
        <v>-0.52382394558586398</v>
      </c>
      <c r="P1987">
        <v>-0.73784085437744096</v>
      </c>
      <c r="Q1987">
        <v>0.47457627118644002</v>
      </c>
      <c r="R1987">
        <v>0.28813559322033899</v>
      </c>
      <c r="S1987">
        <f t="shared" ref="S1987:S2050" si="31">((I1987+1.7338029)/1.7338029+(P1987+1.8692731)/1.8692731)/2</f>
        <v>0.6012801924697494</v>
      </c>
    </row>
    <row r="1988" spans="1:19" x14ac:dyDescent="0.2">
      <c r="A1988" t="s">
        <v>3942</v>
      </c>
      <c r="B1988" t="s">
        <v>3943</v>
      </c>
      <c r="C1988">
        <v>146</v>
      </c>
      <c r="D1988">
        <v>207</v>
      </c>
      <c r="E1988">
        <v>113</v>
      </c>
      <c r="F1988">
        <v>21</v>
      </c>
      <c r="G1988">
        <v>0.23187572196800901</v>
      </c>
      <c r="H1988">
        <v>-0.60553242207942004</v>
      </c>
      <c r="I1988">
        <v>-1.72633073401251</v>
      </c>
      <c r="J1988">
        <v>306</v>
      </c>
      <c r="K1988">
        <v>439</v>
      </c>
      <c r="L1988">
        <v>180</v>
      </c>
      <c r="M1988">
        <v>57</v>
      </c>
      <c r="N1988">
        <v>0.233971197182263</v>
      </c>
      <c r="O1988">
        <v>-0.82253769852266401</v>
      </c>
      <c r="P1988">
        <v>-1.74007223940098</v>
      </c>
      <c r="Q1988">
        <v>0.66101694915254205</v>
      </c>
      <c r="R1988">
        <v>0.22033898305084701</v>
      </c>
      <c r="S1988">
        <f t="shared" si="31"/>
        <v>3.6713967093933784E-2</v>
      </c>
    </row>
    <row r="1989" spans="1:19" x14ac:dyDescent="0.2">
      <c r="A1989" t="s">
        <v>3944</v>
      </c>
      <c r="B1989" t="s">
        <v>3945</v>
      </c>
      <c r="C1989">
        <v>305</v>
      </c>
      <c r="D1989">
        <v>421</v>
      </c>
      <c r="E1989">
        <v>369</v>
      </c>
      <c r="F1989">
        <v>28</v>
      </c>
      <c r="G1989">
        <v>0.22024048878440999</v>
      </c>
      <c r="H1989">
        <v>-0.41153148296612901</v>
      </c>
      <c r="I1989">
        <v>-1.92133898096656</v>
      </c>
      <c r="J1989">
        <v>808</v>
      </c>
      <c r="K1989">
        <v>1375</v>
      </c>
      <c r="L1989">
        <v>805</v>
      </c>
      <c r="M1989">
        <v>124</v>
      </c>
      <c r="N1989">
        <v>0.30811944081341602</v>
      </c>
      <c r="O1989">
        <v>-0.59370425755110801</v>
      </c>
      <c r="P1989">
        <v>-1.8242153442042399</v>
      </c>
      <c r="Q1989">
        <v>0.69491525423728795</v>
      </c>
      <c r="R1989">
        <v>0.305084745762711</v>
      </c>
      <c r="S1989">
        <f t="shared" si="31"/>
        <v>-4.203008214815105E-2</v>
      </c>
    </row>
    <row r="1990" spans="1:19" x14ac:dyDescent="0.2">
      <c r="A1990" t="s">
        <v>3946</v>
      </c>
      <c r="B1990" t="s">
        <v>3947</v>
      </c>
      <c r="C1990">
        <v>126</v>
      </c>
      <c r="D1990">
        <v>110</v>
      </c>
      <c r="E1990">
        <v>190</v>
      </c>
      <c r="F1990">
        <v>17</v>
      </c>
      <c r="G1990">
        <v>2.1280372336190501E-2</v>
      </c>
      <c r="H1990">
        <v>-0.31587495394313703</v>
      </c>
      <c r="I1990">
        <v>-1.7541187967012799</v>
      </c>
      <c r="J1990">
        <v>402</v>
      </c>
      <c r="K1990">
        <v>284</v>
      </c>
      <c r="L1990">
        <v>162</v>
      </c>
      <c r="M1990">
        <v>33</v>
      </c>
      <c r="N1990">
        <v>-7.3679609615710601E-2</v>
      </c>
      <c r="O1990">
        <v>-0.98679981568622899</v>
      </c>
      <c r="P1990">
        <v>-2.0959377817984701</v>
      </c>
      <c r="Q1990">
        <v>0.77966101694915202</v>
      </c>
      <c r="R1990">
        <v>0.28813559322033899</v>
      </c>
      <c r="S1990">
        <f t="shared" si="31"/>
        <v>-6.6487865082876033E-2</v>
      </c>
    </row>
    <row r="1991" spans="1:19" x14ac:dyDescent="0.2">
      <c r="A1991" t="s">
        <v>3948</v>
      </c>
      <c r="B1991" t="s">
        <v>3949</v>
      </c>
      <c r="C1991">
        <v>295</v>
      </c>
      <c r="D1991">
        <v>388</v>
      </c>
      <c r="E1991">
        <v>317</v>
      </c>
      <c r="F1991">
        <v>51</v>
      </c>
      <c r="G1991">
        <v>0.19926794191157199</v>
      </c>
      <c r="H1991">
        <v>-0.46302076353881499</v>
      </c>
      <c r="I1991">
        <v>-1.64644901284222</v>
      </c>
      <c r="J1991">
        <v>506</v>
      </c>
      <c r="K1991">
        <v>668</v>
      </c>
      <c r="L1991">
        <v>381</v>
      </c>
      <c r="M1991">
        <v>100</v>
      </c>
      <c r="N1991">
        <v>0.19785404905746801</v>
      </c>
      <c r="O1991">
        <v>-0.71531431830856995</v>
      </c>
      <c r="P1991">
        <v>-1.7143761854316899</v>
      </c>
      <c r="Q1991">
        <v>0.69491525423728795</v>
      </c>
      <c r="R1991">
        <v>0.25423728813559299</v>
      </c>
      <c r="S1991">
        <f t="shared" si="31"/>
        <v>6.6623805005314785E-2</v>
      </c>
    </row>
    <row r="1992" spans="1:19" x14ac:dyDescent="0.2">
      <c r="A1992" t="s">
        <v>3950</v>
      </c>
      <c r="B1992" t="s">
        <v>3951</v>
      </c>
      <c r="C1992">
        <v>210</v>
      </c>
      <c r="D1992">
        <v>241</v>
      </c>
      <c r="E1992">
        <v>200</v>
      </c>
      <c r="F1992">
        <v>36</v>
      </c>
      <c r="G1992">
        <v>0.14005598013647699</v>
      </c>
      <c r="H1992">
        <v>-0.515447308848341</v>
      </c>
      <c r="I1992">
        <v>-1.65011396692863</v>
      </c>
      <c r="J1992">
        <v>417</v>
      </c>
      <c r="K1992">
        <v>682</v>
      </c>
      <c r="L1992">
        <v>510</v>
      </c>
      <c r="M1992">
        <v>90</v>
      </c>
      <c r="N1992">
        <v>0.290876423104443</v>
      </c>
      <c r="O1992">
        <v>-0.50465465602021098</v>
      </c>
      <c r="P1992">
        <v>-1.6761192141263199</v>
      </c>
      <c r="Q1992">
        <v>0.71186440677966101</v>
      </c>
      <c r="R1992">
        <v>0.27118644067796599</v>
      </c>
      <c r="S1992">
        <f t="shared" si="31"/>
        <v>7.5800007526585916E-2</v>
      </c>
    </row>
    <row r="1993" spans="1:19" x14ac:dyDescent="0.2">
      <c r="A1993" t="s">
        <v>3952</v>
      </c>
      <c r="B1993" t="s">
        <v>3953</v>
      </c>
      <c r="C1993">
        <v>411</v>
      </c>
      <c r="D1993">
        <v>439</v>
      </c>
      <c r="E1993">
        <v>317</v>
      </c>
      <c r="F1993">
        <v>19</v>
      </c>
      <c r="G1993">
        <v>0.10888093066158</v>
      </c>
      <c r="H1993">
        <v>-0.60704056943672102</v>
      </c>
      <c r="I1993">
        <v>-2.2192853938852299</v>
      </c>
      <c r="J1993">
        <v>624</v>
      </c>
      <c r="K1993">
        <v>1039</v>
      </c>
      <c r="L1993">
        <v>474</v>
      </c>
      <c r="M1993">
        <v>79</v>
      </c>
      <c r="N1993">
        <v>0.29865906129647501</v>
      </c>
      <c r="O1993">
        <v>-0.711495025152729</v>
      </c>
      <c r="P1993">
        <v>-1.9077831669838701</v>
      </c>
      <c r="Q1993">
        <v>0.59322033898305004</v>
      </c>
      <c r="R1993">
        <v>0.27118644067796599</v>
      </c>
      <c r="S1993">
        <f t="shared" si="31"/>
        <v>-0.15030591261336013</v>
      </c>
    </row>
    <row r="1994" spans="1:19" x14ac:dyDescent="0.2">
      <c r="A1994" t="s">
        <v>3954</v>
      </c>
      <c r="B1994" t="s">
        <v>3955</v>
      </c>
      <c r="C1994">
        <v>65</v>
      </c>
      <c r="D1994">
        <v>35</v>
      </c>
      <c r="E1994">
        <v>26</v>
      </c>
      <c r="F1994">
        <v>11</v>
      </c>
      <c r="G1994">
        <v>-0.18858707999705099</v>
      </c>
      <c r="H1994">
        <v>-0.892198018450441</v>
      </c>
      <c r="I1994">
        <v>-1.6557178444466201</v>
      </c>
      <c r="J1994">
        <v>74</v>
      </c>
      <c r="K1994">
        <v>93</v>
      </c>
      <c r="L1994">
        <v>44</v>
      </c>
      <c r="M1994">
        <v>4</v>
      </c>
      <c r="N1994">
        <v>0.17647933224467999</v>
      </c>
      <c r="O1994">
        <v>-0.81786782038917905</v>
      </c>
      <c r="P1994">
        <v>-2.2773973969949002</v>
      </c>
      <c r="Q1994">
        <v>0.59322033898305004</v>
      </c>
      <c r="R1994">
        <v>0.305084745762711</v>
      </c>
      <c r="S1994">
        <f t="shared" si="31"/>
        <v>-8.664814351512512E-2</v>
      </c>
    </row>
    <row r="1995" spans="1:19" x14ac:dyDescent="0.2">
      <c r="A1995" t="s">
        <v>3956</v>
      </c>
      <c r="B1995" t="s">
        <v>3957</v>
      </c>
      <c r="C1995">
        <v>110</v>
      </c>
      <c r="D1995">
        <v>99</v>
      </c>
      <c r="E1995">
        <v>85</v>
      </c>
      <c r="F1995">
        <v>14</v>
      </c>
      <c r="G1995">
        <v>3.4500741734853298E-2</v>
      </c>
      <c r="H1995">
        <v>-0.60623176922233502</v>
      </c>
      <c r="I1995">
        <v>-1.77946182244198</v>
      </c>
      <c r="J1995">
        <v>210</v>
      </c>
      <c r="K1995">
        <v>214</v>
      </c>
      <c r="L1995">
        <v>164</v>
      </c>
      <c r="M1995">
        <v>27</v>
      </c>
      <c r="N1995">
        <v>8.5422582036993294E-2</v>
      </c>
      <c r="O1995">
        <v>-0.69946422383061102</v>
      </c>
      <c r="P1995">
        <v>-1.9010811991668199</v>
      </c>
      <c r="Q1995">
        <v>0.72881355932203395</v>
      </c>
      <c r="R1995">
        <v>0.23728813559322001</v>
      </c>
      <c r="S1995">
        <f t="shared" si="31"/>
        <v>-2.1675422553459788E-2</v>
      </c>
    </row>
    <row r="1996" spans="1:19" x14ac:dyDescent="0.2">
      <c r="A1996" t="s">
        <v>3958</v>
      </c>
      <c r="B1996" t="s">
        <v>3959</v>
      </c>
      <c r="C1996">
        <v>80</v>
      </c>
      <c r="D1996">
        <v>67</v>
      </c>
      <c r="E1996">
        <v>91</v>
      </c>
      <c r="F1996">
        <v>19</v>
      </c>
      <c r="G1996">
        <v>3.2430480044112701E-3</v>
      </c>
      <c r="H1996">
        <v>-0.43830660444925301</v>
      </c>
      <c r="I1996">
        <v>-1.50853355900111</v>
      </c>
      <c r="J1996">
        <v>176</v>
      </c>
      <c r="K1996">
        <v>199</v>
      </c>
      <c r="L1996">
        <v>71</v>
      </c>
      <c r="M1996">
        <v>15</v>
      </c>
      <c r="N1996">
        <v>0.13056851201727801</v>
      </c>
      <c r="O1996">
        <v>-0.98634309623946403</v>
      </c>
      <c r="P1996">
        <v>-2.0796470773503599</v>
      </c>
      <c r="Q1996">
        <v>0.61016949152542299</v>
      </c>
      <c r="R1996">
        <v>0.27118644067796599</v>
      </c>
      <c r="S1996">
        <f t="shared" si="31"/>
        <v>8.6923414229550036E-3</v>
      </c>
    </row>
    <row r="1997" spans="1:19" x14ac:dyDescent="0.2">
      <c r="A1997" t="s">
        <v>3960</v>
      </c>
      <c r="B1997" t="s">
        <v>3961</v>
      </c>
      <c r="C1997">
        <v>67</v>
      </c>
      <c r="D1997">
        <v>31</v>
      </c>
      <c r="E1997">
        <v>18</v>
      </c>
      <c r="F1997">
        <v>6</v>
      </c>
      <c r="G1997">
        <v>-0.254454876571025</v>
      </c>
      <c r="H1997">
        <v>-1.0650603073759199</v>
      </c>
      <c r="I1997">
        <v>-1.9321207252791801</v>
      </c>
      <c r="J1997">
        <v>132</v>
      </c>
      <c r="K1997">
        <v>115</v>
      </c>
      <c r="L1997">
        <v>71</v>
      </c>
      <c r="M1997">
        <v>14</v>
      </c>
      <c r="N1997">
        <v>1.7352012569483499E-2</v>
      </c>
      <c r="O1997">
        <v>-0.86140435963116502</v>
      </c>
      <c r="P1997">
        <v>-1.9846715641195001</v>
      </c>
      <c r="Q1997">
        <v>0.45762711864406702</v>
      </c>
      <c r="R1997">
        <v>0.23728813559322001</v>
      </c>
      <c r="S1997">
        <f t="shared" si="31"/>
        <v>-8.8058774471171275E-2</v>
      </c>
    </row>
    <row r="1998" spans="1:19" x14ac:dyDescent="0.2">
      <c r="A1998" t="s">
        <v>3962</v>
      </c>
      <c r="B1998" t="s">
        <v>3963</v>
      </c>
      <c r="C1998">
        <v>295</v>
      </c>
      <c r="D1998">
        <v>296</v>
      </c>
      <c r="E1998">
        <v>258</v>
      </c>
      <c r="F1998">
        <v>18</v>
      </c>
      <c r="G1998">
        <v>8.1727927376303994E-2</v>
      </c>
      <c r="H1998">
        <v>-0.55246031979333599</v>
      </c>
      <c r="I1998">
        <v>-2.09874668383685</v>
      </c>
      <c r="J1998">
        <v>472</v>
      </c>
      <c r="K1998">
        <v>625</v>
      </c>
      <c r="L1998">
        <v>347</v>
      </c>
      <c r="M1998">
        <v>52</v>
      </c>
      <c r="N1998">
        <v>0.19916612213170901</v>
      </c>
      <c r="O1998">
        <v>-0.72570130098760399</v>
      </c>
      <c r="P1998">
        <v>-1.9681643235911801</v>
      </c>
      <c r="Q1998">
        <v>0.42372881355932202</v>
      </c>
      <c r="R1998">
        <v>0.25423728813559299</v>
      </c>
      <c r="S1998">
        <f t="shared" si="31"/>
        <v>-0.13169552028680209</v>
      </c>
    </row>
    <row r="1999" spans="1:19" x14ac:dyDescent="0.2">
      <c r="A1999" t="s">
        <v>3964</v>
      </c>
      <c r="B1999" t="s">
        <v>3965</v>
      </c>
      <c r="C1999">
        <v>66</v>
      </c>
      <c r="D1999">
        <v>86</v>
      </c>
      <c r="E1999">
        <v>29</v>
      </c>
      <c r="F1999">
        <v>10</v>
      </c>
      <c r="G1999">
        <v>0.19521274799722699</v>
      </c>
      <c r="H1999">
        <v>-0.85140394742131598</v>
      </c>
      <c r="I1999">
        <v>-1.7037411085038601</v>
      </c>
      <c r="J1999">
        <v>76</v>
      </c>
      <c r="K1999">
        <v>104</v>
      </c>
      <c r="L1999">
        <v>70</v>
      </c>
      <c r="M1999">
        <v>6</v>
      </c>
      <c r="N1999">
        <v>0.21344785043971001</v>
      </c>
      <c r="O1999">
        <v>-0.62780432941092401</v>
      </c>
      <c r="P1999">
        <v>-2.1128880104890402</v>
      </c>
      <c r="Q1999">
        <v>0.44067796610169402</v>
      </c>
      <c r="R1999">
        <v>0.338983050847457</v>
      </c>
      <c r="S1999">
        <f t="shared" si="31"/>
        <v>-5.6493684471039099E-2</v>
      </c>
    </row>
    <row r="2000" spans="1:19" x14ac:dyDescent="0.2">
      <c r="A2000" t="s">
        <v>3966</v>
      </c>
      <c r="B2000" t="s">
        <v>3967</v>
      </c>
      <c r="C2000">
        <v>74</v>
      </c>
      <c r="D2000">
        <v>51</v>
      </c>
      <c r="E2000">
        <v>32</v>
      </c>
      <c r="F2000">
        <v>9</v>
      </c>
      <c r="G2000">
        <v>-8.14033113375114E-2</v>
      </c>
      <c r="H2000">
        <v>-0.85833975118947303</v>
      </c>
      <c r="I2000">
        <v>-1.7991863832536501</v>
      </c>
      <c r="J2000">
        <v>114</v>
      </c>
      <c r="K2000">
        <v>116</v>
      </c>
      <c r="L2000">
        <v>54</v>
      </c>
      <c r="M2000">
        <v>11</v>
      </c>
      <c r="N2000">
        <v>8.4781241312167702E-2</v>
      </c>
      <c r="O2000">
        <v>-0.916599868657894</v>
      </c>
      <c r="P2000">
        <v>-2.02573783477014</v>
      </c>
      <c r="Q2000">
        <v>0.52542372881355903</v>
      </c>
      <c r="R2000">
        <v>0.23728813559322001</v>
      </c>
      <c r="S2000">
        <f t="shared" si="31"/>
        <v>-6.0707271191357007E-2</v>
      </c>
    </row>
    <row r="2001" spans="1:19" x14ac:dyDescent="0.2">
      <c r="A2001" t="s">
        <v>3968</v>
      </c>
      <c r="B2001" t="s">
        <v>3969</v>
      </c>
      <c r="C2001">
        <v>530</v>
      </c>
      <c r="D2001">
        <v>568</v>
      </c>
      <c r="E2001">
        <v>394</v>
      </c>
      <c r="F2001">
        <v>78</v>
      </c>
      <c r="G2001">
        <v>0.110330698405758</v>
      </c>
      <c r="H2001">
        <v>-0.62303765755361795</v>
      </c>
      <c r="I2001">
        <v>-1.7163784398723001</v>
      </c>
      <c r="J2001">
        <v>1174</v>
      </c>
      <c r="K2001">
        <v>1334</v>
      </c>
      <c r="L2001">
        <v>623</v>
      </c>
      <c r="M2001">
        <v>125</v>
      </c>
      <c r="N2001">
        <v>0.13271583609065599</v>
      </c>
      <c r="O2001">
        <v>-0.86726882739681599</v>
      </c>
      <c r="P2001">
        <v>-1.9829837524954299</v>
      </c>
      <c r="Q2001">
        <v>0.47457627118644002</v>
      </c>
      <c r="R2001">
        <v>0.322033898305084</v>
      </c>
      <c r="S2001">
        <f t="shared" si="31"/>
        <v>-2.5390815578519174E-2</v>
      </c>
    </row>
    <row r="2002" spans="1:19" x14ac:dyDescent="0.2">
      <c r="A2002" t="s">
        <v>3970</v>
      </c>
      <c r="B2002" t="s">
        <v>3971</v>
      </c>
      <c r="C2002">
        <v>26</v>
      </c>
      <c r="D2002">
        <v>27</v>
      </c>
      <c r="E2002">
        <v>41</v>
      </c>
      <c r="F2002">
        <v>1</v>
      </c>
      <c r="G2002">
        <v>9.6648648483697697E-2</v>
      </c>
      <c r="H2002">
        <v>-0.29644750102948603</v>
      </c>
      <c r="I2002">
        <v>-2.2991705209328099</v>
      </c>
      <c r="J2002">
        <v>51</v>
      </c>
      <c r="K2002">
        <v>42</v>
      </c>
      <c r="L2002">
        <v>50</v>
      </c>
      <c r="M2002">
        <v>4</v>
      </c>
      <c r="N2002">
        <v>-7.0927822783140798E-3</v>
      </c>
      <c r="O2002">
        <v>-0.60068894890630797</v>
      </c>
      <c r="P2002">
        <v>-2.1157358533618602</v>
      </c>
      <c r="Q2002">
        <v>0.45762711864406702</v>
      </c>
      <c r="R2002">
        <v>0.23728813559322001</v>
      </c>
      <c r="S2002">
        <f t="shared" si="31"/>
        <v>-0.22896740281226674</v>
      </c>
    </row>
    <row r="2003" spans="1:19" x14ac:dyDescent="0.2">
      <c r="A2003" t="s">
        <v>3972</v>
      </c>
      <c r="B2003" t="s">
        <v>3973</v>
      </c>
      <c r="C2003">
        <v>208</v>
      </c>
      <c r="D2003">
        <v>175</v>
      </c>
      <c r="E2003">
        <v>154</v>
      </c>
      <c r="F2003">
        <v>18</v>
      </c>
      <c r="G2003">
        <v>5.2329460190613398E-3</v>
      </c>
      <c r="H2003">
        <v>-0.62480062390470203</v>
      </c>
      <c r="I2003">
        <v>-1.9469880028214499</v>
      </c>
      <c r="J2003">
        <v>276</v>
      </c>
      <c r="K2003">
        <v>472</v>
      </c>
      <c r="L2003">
        <v>206</v>
      </c>
      <c r="M2003">
        <v>51</v>
      </c>
      <c r="N2003">
        <v>0.31026101999059102</v>
      </c>
      <c r="O2003">
        <v>-0.71913063884045403</v>
      </c>
      <c r="P2003">
        <v>-1.7435645745591699</v>
      </c>
      <c r="Q2003">
        <v>0.45762711864406702</v>
      </c>
      <c r="R2003">
        <v>0.27118644067796599</v>
      </c>
      <c r="S2003">
        <f t="shared" si="31"/>
        <v>-2.7854072042853284E-2</v>
      </c>
    </row>
    <row r="2004" spans="1:19" x14ac:dyDescent="0.2">
      <c r="A2004" t="s">
        <v>3974</v>
      </c>
      <c r="B2004" t="s">
        <v>3975</v>
      </c>
      <c r="C2004">
        <v>211</v>
      </c>
      <c r="D2004">
        <v>299</v>
      </c>
      <c r="E2004">
        <v>211</v>
      </c>
      <c r="F2004">
        <v>33</v>
      </c>
      <c r="G2004">
        <v>0.231646965322265</v>
      </c>
      <c r="H2004">
        <v>-0.49425800977840301</v>
      </c>
      <c r="I2004">
        <v>-1.6899656883817999</v>
      </c>
      <c r="J2004">
        <v>245</v>
      </c>
      <c r="K2004">
        <v>339</v>
      </c>
      <c r="L2004">
        <v>218</v>
      </c>
      <c r="M2004">
        <v>63</v>
      </c>
      <c r="N2004">
        <v>0.21826171726027099</v>
      </c>
      <c r="O2004">
        <v>-0.64279836790431799</v>
      </c>
      <c r="P2004">
        <v>-1.60005120350284</v>
      </c>
      <c r="Q2004">
        <v>0.47457627118644002</v>
      </c>
      <c r="R2004">
        <v>0.22033898305084701</v>
      </c>
      <c r="S2004">
        <f t="shared" si="31"/>
        <v>8.4654381498987546E-2</v>
      </c>
    </row>
    <row r="2005" spans="1:19" x14ac:dyDescent="0.2">
      <c r="A2005" t="s">
        <v>3976</v>
      </c>
      <c r="B2005" t="s">
        <v>3977</v>
      </c>
      <c r="C2005">
        <v>84</v>
      </c>
      <c r="D2005">
        <v>79</v>
      </c>
      <c r="E2005">
        <v>71</v>
      </c>
      <c r="F2005">
        <v>36</v>
      </c>
      <c r="G2005">
        <v>5.3606037524088102E-2</v>
      </c>
      <c r="H2005">
        <v>-0.56727894712120996</v>
      </c>
      <c r="I2005">
        <v>-1.2521739582565901</v>
      </c>
      <c r="J2005">
        <v>225</v>
      </c>
      <c r="K2005">
        <v>237</v>
      </c>
      <c r="L2005">
        <v>180</v>
      </c>
      <c r="M2005">
        <v>74</v>
      </c>
      <c r="N2005">
        <v>9.97939313204632E-2</v>
      </c>
      <c r="O2005">
        <v>-0.68899879015244603</v>
      </c>
      <c r="P2005">
        <v>-1.49317646697227</v>
      </c>
      <c r="Q2005">
        <v>0.42372881355932202</v>
      </c>
      <c r="R2005">
        <v>0.23728813559322001</v>
      </c>
      <c r="S2005">
        <f t="shared" si="31"/>
        <v>0.23949350047668655</v>
      </c>
    </row>
    <row r="2006" spans="1:19" x14ac:dyDescent="0.2">
      <c r="A2006" t="s">
        <v>3978</v>
      </c>
      <c r="B2006" t="s">
        <v>3979</v>
      </c>
      <c r="C2006">
        <v>11</v>
      </c>
      <c r="D2006">
        <v>3</v>
      </c>
      <c r="E2006">
        <v>2</v>
      </c>
      <c r="F2006">
        <v>0</v>
      </c>
      <c r="G2006">
        <v>-0.48401319814303401</v>
      </c>
      <c r="H2006">
        <v>-1.2346206992726401</v>
      </c>
      <c r="I2006" t="e">
        <f>-inf</f>
        <v>#NAME?</v>
      </c>
      <c r="J2006">
        <v>2</v>
      </c>
      <c r="K2006">
        <v>18</v>
      </c>
      <c r="L2006">
        <v>15</v>
      </c>
      <c r="M2006">
        <v>0</v>
      </c>
      <c r="N2006">
        <v>1.03147061286104</v>
      </c>
      <c r="O2006">
        <v>0.28297248624730897</v>
      </c>
      <c r="P2006" t="e">
        <f>-inf</f>
        <v>#NAME?</v>
      </c>
      <c r="Q2006">
        <v>0.40677966101694901</v>
      </c>
      <c r="R2006">
        <v>0.27118644067796599</v>
      </c>
      <c r="S2006" t="e">
        <f t="shared" si="31"/>
        <v>#NAME?</v>
      </c>
    </row>
    <row r="2007" spans="1:19" x14ac:dyDescent="0.2">
      <c r="A2007" t="s">
        <v>3980</v>
      </c>
      <c r="B2007" t="s">
        <v>3981</v>
      </c>
      <c r="C2007">
        <v>85</v>
      </c>
      <c r="D2007">
        <v>138</v>
      </c>
      <c r="E2007">
        <v>90</v>
      </c>
      <c r="F2007">
        <v>16</v>
      </c>
      <c r="G2007">
        <v>0.29071839298247198</v>
      </c>
      <c r="H2007">
        <v>-0.46943442605337099</v>
      </c>
      <c r="I2007">
        <v>-1.60949611602036</v>
      </c>
      <c r="J2007">
        <v>795</v>
      </c>
      <c r="K2007">
        <v>901</v>
      </c>
      <c r="L2007">
        <v>557</v>
      </c>
      <c r="M2007">
        <v>74</v>
      </c>
      <c r="N2007">
        <v>0.13158576574431399</v>
      </c>
      <c r="O2007">
        <v>-0.74660071062713096</v>
      </c>
      <c r="P2007">
        <v>-2.0413610775173798</v>
      </c>
      <c r="Q2007">
        <v>0.44067796610169402</v>
      </c>
      <c r="R2007">
        <v>0.22033898305084701</v>
      </c>
      <c r="S2007">
        <f t="shared" si="31"/>
        <v>-1.0182706334686299E-2</v>
      </c>
    </row>
    <row r="2008" spans="1:19" x14ac:dyDescent="0.2">
      <c r="A2008" t="s">
        <v>3982</v>
      </c>
      <c r="B2008" t="s">
        <v>3983</v>
      </c>
      <c r="C2008">
        <v>2</v>
      </c>
      <c r="D2008">
        <v>9</v>
      </c>
      <c r="E2008">
        <v>17</v>
      </c>
      <c r="F2008">
        <v>0</v>
      </c>
      <c r="G2008">
        <v>0.73347074607087204</v>
      </c>
      <c r="H2008">
        <v>0.43516091593588901</v>
      </c>
      <c r="I2008" t="e">
        <f>-inf</f>
        <v>#NAME?</v>
      </c>
      <c r="J2008">
        <v>11</v>
      </c>
      <c r="K2008">
        <v>9</v>
      </c>
      <c r="L2008">
        <v>5</v>
      </c>
      <c r="M2008">
        <v>0</v>
      </c>
      <c r="N2008">
        <v>-9.9220722971784595E-3</v>
      </c>
      <c r="O2008">
        <v>-0.93451145796659596</v>
      </c>
      <c r="P2008" t="e">
        <f>-inf</f>
        <v>#NAME?</v>
      </c>
      <c r="Q2008">
        <v>0.40677966101694901</v>
      </c>
      <c r="R2008">
        <v>0.20338983050847401</v>
      </c>
      <c r="S2008" t="e">
        <f t="shared" si="31"/>
        <v>#NAME?</v>
      </c>
    </row>
    <row r="2009" spans="1:19" x14ac:dyDescent="0.2">
      <c r="A2009" t="s">
        <v>3984</v>
      </c>
      <c r="B2009" t="s">
        <v>3985</v>
      </c>
      <c r="C2009">
        <v>172</v>
      </c>
      <c r="D2009">
        <v>217</v>
      </c>
      <c r="E2009">
        <v>134</v>
      </c>
      <c r="F2009">
        <v>24</v>
      </c>
      <c r="G2009">
        <v>0.181189519236509</v>
      </c>
      <c r="H2009">
        <v>-0.60268165832114495</v>
      </c>
      <c r="I2009">
        <v>-1.7395143781579401</v>
      </c>
      <c r="J2009">
        <v>387</v>
      </c>
      <c r="K2009">
        <v>445</v>
      </c>
      <c r="L2009">
        <v>268</v>
      </c>
      <c r="M2009">
        <v>50</v>
      </c>
      <c r="N2009">
        <v>0.13787714938374099</v>
      </c>
      <c r="O2009">
        <v>-0.75166494813451201</v>
      </c>
      <c r="P2009">
        <v>-1.89896662927478</v>
      </c>
      <c r="Q2009">
        <v>0.44067796610169402</v>
      </c>
      <c r="R2009">
        <v>0.27118644067796599</v>
      </c>
      <c r="S2009">
        <f t="shared" si="31"/>
        <v>-9.5896292964850333E-3</v>
      </c>
    </row>
    <row r="2010" spans="1:19" x14ac:dyDescent="0.2">
      <c r="A2010" t="s">
        <v>3986</v>
      </c>
      <c r="B2010" t="s">
        <v>3987</v>
      </c>
      <c r="C2010">
        <v>151</v>
      </c>
      <c r="D2010">
        <v>131</v>
      </c>
      <c r="E2010">
        <v>76</v>
      </c>
      <c r="F2010">
        <v>20</v>
      </c>
      <c r="G2010">
        <v>1.8552580658123201E-2</v>
      </c>
      <c r="H2010">
        <v>-0.79242136479078096</v>
      </c>
      <c r="I2010">
        <v>-1.76214412459118</v>
      </c>
      <c r="J2010">
        <v>294</v>
      </c>
      <c r="K2010">
        <v>322</v>
      </c>
      <c r="L2010">
        <v>107</v>
      </c>
      <c r="M2010">
        <v>28</v>
      </c>
      <c r="N2010">
        <v>0.11673664470539501</v>
      </c>
      <c r="O2010">
        <v>-1.0310523298713301</v>
      </c>
      <c r="P2010">
        <v>-2.0314149676618301</v>
      </c>
      <c r="Q2010">
        <v>0.52542372881355903</v>
      </c>
      <c r="R2010">
        <v>0.25423728813559299</v>
      </c>
      <c r="S2010">
        <f t="shared" si="31"/>
        <v>-5.154343841823944E-2</v>
      </c>
    </row>
    <row r="2011" spans="1:19" x14ac:dyDescent="0.2">
      <c r="A2011" t="s">
        <v>3988</v>
      </c>
      <c r="B2011" t="s">
        <v>3989</v>
      </c>
      <c r="C2011">
        <v>162</v>
      </c>
      <c r="D2011">
        <v>174</v>
      </c>
      <c r="E2011">
        <v>84</v>
      </c>
      <c r="F2011">
        <v>11</v>
      </c>
      <c r="G2011">
        <v>0.111292466035497</v>
      </c>
      <c r="H2011">
        <v>-0.77949373825915202</v>
      </c>
      <c r="I2011">
        <v>-2.0523195023463998</v>
      </c>
      <c r="J2011">
        <v>348</v>
      </c>
      <c r="K2011">
        <v>312</v>
      </c>
      <c r="L2011">
        <v>196</v>
      </c>
      <c r="M2011">
        <v>40</v>
      </c>
      <c r="N2011">
        <v>2.9803453493583602E-2</v>
      </c>
      <c r="O2011">
        <v>-0.84141194973449496</v>
      </c>
      <c r="P2011">
        <v>-1.94974492121051</v>
      </c>
      <c r="Q2011">
        <v>0.40677966101694901</v>
      </c>
      <c r="R2011">
        <v>0.23728813559322001</v>
      </c>
      <c r="S2011">
        <f t="shared" si="31"/>
        <v>-0.11337980211090722</v>
      </c>
    </row>
    <row r="2012" spans="1:19" x14ac:dyDescent="0.2">
      <c r="A2012" t="s">
        <v>3990</v>
      </c>
      <c r="B2012" t="s">
        <v>3991</v>
      </c>
      <c r="C2012">
        <v>120</v>
      </c>
      <c r="D2012">
        <v>74</v>
      </c>
      <c r="E2012">
        <v>68</v>
      </c>
      <c r="F2012">
        <v>9</v>
      </c>
      <c r="G2012">
        <v>-0.12969129402112001</v>
      </c>
      <c r="H2012">
        <v>-0.740930343119792</v>
      </c>
      <c r="I2012">
        <v>-2.0091359095702899</v>
      </c>
      <c r="J2012">
        <v>264</v>
      </c>
      <c r="K2012">
        <v>207</v>
      </c>
      <c r="L2012">
        <v>119</v>
      </c>
      <c r="M2012">
        <v>11</v>
      </c>
      <c r="N2012">
        <v>-2.8405477991191499E-2</v>
      </c>
      <c r="O2012">
        <v>-0.93814574262169004</v>
      </c>
      <c r="P2012">
        <v>-2.3904369103034901</v>
      </c>
      <c r="Q2012">
        <v>0.42372881355932202</v>
      </c>
      <c r="R2012">
        <v>0.22033898305084701</v>
      </c>
      <c r="S2012">
        <f t="shared" si="31"/>
        <v>-0.21880427392551197</v>
      </c>
    </row>
    <row r="2013" spans="1:19" x14ac:dyDescent="0.2">
      <c r="A2013" t="s">
        <v>3992</v>
      </c>
      <c r="B2013" t="s">
        <v>3993</v>
      </c>
      <c r="C2013">
        <v>109</v>
      </c>
      <c r="D2013">
        <v>177</v>
      </c>
      <c r="E2013">
        <v>137</v>
      </c>
      <c r="F2013">
        <v>15</v>
      </c>
      <c r="G2013">
        <v>0.290805000716711</v>
      </c>
      <c r="H2013">
        <v>-0.39496394056262002</v>
      </c>
      <c r="I2013">
        <v>-1.74553241184694</v>
      </c>
      <c r="J2013">
        <v>247</v>
      </c>
      <c r="K2013">
        <v>272</v>
      </c>
      <c r="L2013">
        <v>170</v>
      </c>
      <c r="M2013">
        <v>25</v>
      </c>
      <c r="N2013">
        <v>0.119100054196254</v>
      </c>
      <c r="O2013">
        <v>-0.75433680902578204</v>
      </c>
      <c r="P2013">
        <v>-2.0049826131795201</v>
      </c>
      <c r="Q2013">
        <v>0.42372881355932202</v>
      </c>
      <c r="R2013">
        <v>0.23728813559322001</v>
      </c>
      <c r="S2013">
        <f t="shared" si="31"/>
        <v>-3.9682673206616954E-2</v>
      </c>
    </row>
    <row r="2014" spans="1:19" x14ac:dyDescent="0.2">
      <c r="A2014" t="s">
        <v>3994</v>
      </c>
      <c r="B2014" t="e">
        <f>-SSVLFYAVYDFASTNDDDGEIPMYKGEVVEVLQVSNGWWFAIRASGKQGWVPAQVLKKENT</f>
        <v>#NAME?</v>
      </c>
      <c r="C2014">
        <v>157</v>
      </c>
      <c r="D2014">
        <v>193</v>
      </c>
      <c r="E2014">
        <v>102</v>
      </c>
      <c r="F2014">
        <v>11</v>
      </c>
      <c r="G2014">
        <v>0.169915888894068</v>
      </c>
      <c r="H2014">
        <v>-0.681557490425719</v>
      </c>
      <c r="I2014">
        <v>-2.0387041402129999</v>
      </c>
      <c r="J2014">
        <v>466</v>
      </c>
      <c r="K2014">
        <v>473</v>
      </c>
      <c r="L2014">
        <v>240</v>
      </c>
      <c r="M2014">
        <v>62</v>
      </c>
      <c r="N2014">
        <v>8.3703327469533295E-2</v>
      </c>
      <c r="O2014">
        <v>-0.88026345212278401</v>
      </c>
      <c r="P2014">
        <v>-1.88621989578363</v>
      </c>
      <c r="Q2014">
        <v>0.42372881355932202</v>
      </c>
      <c r="R2014">
        <v>0.22033898305084701</v>
      </c>
      <c r="S2014">
        <f t="shared" si="31"/>
        <v>-9.2461451540339107E-2</v>
      </c>
    </row>
    <row r="2015" spans="1:19" x14ac:dyDescent="0.2">
      <c r="A2015" t="s">
        <v>3995</v>
      </c>
      <c r="B2015" t="s">
        <v>3996</v>
      </c>
      <c r="C2015">
        <v>35</v>
      </c>
      <c r="D2015">
        <v>38</v>
      </c>
      <c r="E2015">
        <v>23</v>
      </c>
      <c r="F2015">
        <v>3</v>
      </c>
      <c r="G2015">
        <v>0.115973784562062</v>
      </c>
      <c r="H2015">
        <v>-0.676598218111086</v>
      </c>
      <c r="I2015">
        <v>-1.9511439625926099</v>
      </c>
      <c r="J2015">
        <v>39</v>
      </c>
      <c r="K2015">
        <v>77</v>
      </c>
      <c r="L2015">
        <v>16</v>
      </c>
      <c r="M2015">
        <v>2</v>
      </c>
      <c r="N2015">
        <v>0.372654221567704</v>
      </c>
      <c r="O2015">
        <v>-0.97903340151496399</v>
      </c>
      <c r="P2015">
        <v>-2.3002602799544101</v>
      </c>
      <c r="Q2015">
        <v>0.38983050847457601</v>
      </c>
      <c r="R2015">
        <v>0.22033898305084701</v>
      </c>
      <c r="S2015">
        <f t="shared" si="31"/>
        <v>-0.17795958362100611</v>
      </c>
    </row>
    <row r="2016" spans="1:19" x14ac:dyDescent="0.2">
      <c r="A2016" t="s">
        <v>3997</v>
      </c>
      <c r="B2016" t="s">
        <v>3998</v>
      </c>
      <c r="C2016">
        <v>122</v>
      </c>
      <c r="D2016">
        <v>146</v>
      </c>
      <c r="E2016">
        <v>150</v>
      </c>
      <c r="F2016">
        <v>15</v>
      </c>
      <c r="G2016">
        <v>0.15825125740521701</v>
      </c>
      <c r="H2016">
        <v>-0.40452658139747</v>
      </c>
      <c r="I2016">
        <v>-1.7944657445810599</v>
      </c>
      <c r="J2016">
        <v>272</v>
      </c>
      <c r="K2016">
        <v>224</v>
      </c>
      <c r="L2016">
        <v>187</v>
      </c>
      <c r="M2016">
        <v>26</v>
      </c>
      <c r="N2016">
        <v>-7.0927822783140798E-3</v>
      </c>
      <c r="O2016">
        <v>-0.75481607464209</v>
      </c>
      <c r="P2016">
        <v>-2.02982122465527</v>
      </c>
      <c r="Q2016">
        <v>0.35593220338983</v>
      </c>
      <c r="R2016">
        <v>0.23728813559322001</v>
      </c>
      <c r="S2016">
        <f t="shared" si="31"/>
        <v>-6.0438157342468782E-2</v>
      </c>
    </row>
    <row r="2017" spans="1:19" x14ac:dyDescent="0.2">
      <c r="A2017" t="s">
        <v>3999</v>
      </c>
      <c r="B2017" t="s">
        <v>4000</v>
      </c>
      <c r="C2017">
        <v>224</v>
      </c>
      <c r="D2017">
        <v>249</v>
      </c>
      <c r="E2017">
        <v>181</v>
      </c>
      <c r="F2017">
        <v>19</v>
      </c>
      <c r="G2017">
        <v>0.12620956105710099</v>
      </c>
      <c r="H2017">
        <v>-0.58682745324338104</v>
      </c>
      <c r="I2017">
        <v>-1.9556915903433301</v>
      </c>
      <c r="J2017">
        <v>497</v>
      </c>
      <c r="K2017">
        <v>473</v>
      </c>
      <c r="L2017">
        <v>314</v>
      </c>
      <c r="M2017">
        <v>60</v>
      </c>
      <c r="N2017">
        <v>5.5732855426201197E-2</v>
      </c>
      <c r="O2017">
        <v>-0.79151551780450702</v>
      </c>
      <c r="P2017">
        <v>-1.9284308069415801</v>
      </c>
      <c r="Q2017">
        <v>0.49152542372881303</v>
      </c>
      <c r="R2017">
        <v>0.152542372881355</v>
      </c>
      <c r="S2017">
        <f t="shared" si="31"/>
        <v>-7.9812737755635493E-2</v>
      </c>
    </row>
    <row r="2018" spans="1:19" x14ac:dyDescent="0.2">
      <c r="A2018" t="s">
        <v>4001</v>
      </c>
      <c r="B2018" t="s">
        <v>4002</v>
      </c>
      <c r="C2018">
        <v>425</v>
      </c>
      <c r="D2018">
        <v>392</v>
      </c>
      <c r="E2018">
        <v>398</v>
      </c>
      <c r="F2018">
        <v>19</v>
      </c>
      <c r="G2018">
        <v>4.5155369265674102E-2</v>
      </c>
      <c r="H2018">
        <v>-0.52276386775502703</v>
      </c>
      <c r="I2018">
        <v>-2.2338325020594798</v>
      </c>
      <c r="J2018">
        <v>765</v>
      </c>
      <c r="K2018">
        <v>889</v>
      </c>
      <c r="L2018">
        <v>484</v>
      </c>
      <c r="M2018">
        <v>73</v>
      </c>
      <c r="N2018">
        <v>0.14246842923831701</v>
      </c>
      <c r="O2018">
        <v>-0.79090485065359495</v>
      </c>
      <c r="P2018">
        <v>-2.0305642436250499</v>
      </c>
      <c r="Q2018">
        <v>0.47457627118644002</v>
      </c>
      <c r="R2018">
        <v>0.152542372881355</v>
      </c>
      <c r="S2018">
        <f t="shared" si="31"/>
        <v>-0.18734298841700012</v>
      </c>
    </row>
    <row r="2019" spans="1:19" x14ac:dyDescent="0.2">
      <c r="A2019" t="s">
        <v>4003</v>
      </c>
      <c r="B2019" t="s">
        <v>4004</v>
      </c>
      <c r="C2019">
        <v>147</v>
      </c>
      <c r="D2019">
        <v>135</v>
      </c>
      <c r="E2019">
        <v>72</v>
      </c>
      <c r="F2019">
        <v>13</v>
      </c>
      <c r="G2019">
        <v>4.3274666042358398E-2</v>
      </c>
      <c r="H2019">
        <v>-0.80424284809531099</v>
      </c>
      <c r="I2019">
        <v>-1.9375711554033299</v>
      </c>
      <c r="J2019">
        <v>318</v>
      </c>
      <c r="K2019">
        <v>318</v>
      </c>
      <c r="L2019">
        <v>197</v>
      </c>
      <c r="M2019">
        <v>35</v>
      </c>
      <c r="N2019">
        <v>7.7228103421721706E-2</v>
      </c>
      <c r="O2019">
        <v>-0.80004967096723001</v>
      </c>
      <c r="P2019">
        <v>-1.96858474422605</v>
      </c>
      <c r="Q2019">
        <v>0.45762711864406702</v>
      </c>
      <c r="R2019">
        <v>0.23728813559322001</v>
      </c>
      <c r="S2019">
        <f t="shared" si="31"/>
        <v>-8.5327626745715035E-2</v>
      </c>
    </row>
    <row r="2020" spans="1:19" x14ac:dyDescent="0.2">
      <c r="A2020" t="s">
        <v>4005</v>
      </c>
      <c r="B2020" t="s">
        <v>4006</v>
      </c>
      <c r="C2020">
        <v>275</v>
      </c>
      <c r="D2020">
        <v>261</v>
      </c>
      <c r="E2020">
        <v>199</v>
      </c>
      <c r="F2020">
        <v>19</v>
      </c>
      <c r="G2020">
        <v>5.7566045803546698E-2</v>
      </c>
      <c r="H2020">
        <v>-0.63473762719895899</v>
      </c>
      <c r="I2020">
        <v>-2.0447762658394302</v>
      </c>
      <c r="J2020">
        <v>438</v>
      </c>
      <c r="K2020">
        <v>471</v>
      </c>
      <c r="L2020">
        <v>327</v>
      </c>
      <c r="M2020">
        <v>55</v>
      </c>
      <c r="N2020">
        <v>0.10877490004651801</v>
      </c>
      <c r="O2020">
        <v>-0.71901513498820302</v>
      </c>
      <c r="P2020">
        <v>-1.9113370896017401</v>
      </c>
      <c r="Q2020">
        <v>0.50847457627118597</v>
      </c>
      <c r="R2020">
        <v>0.186440677966101</v>
      </c>
      <c r="S2020">
        <f t="shared" si="31"/>
        <v>-0.10093099065308665</v>
      </c>
    </row>
    <row r="2021" spans="1:19" x14ac:dyDescent="0.2">
      <c r="A2021" t="s">
        <v>4007</v>
      </c>
      <c r="B2021" t="s">
        <v>4008</v>
      </c>
      <c r="C2021">
        <v>198</v>
      </c>
      <c r="D2021">
        <v>121</v>
      </c>
      <c r="E2021">
        <v>107</v>
      </c>
      <c r="F2021">
        <v>30</v>
      </c>
      <c r="G2021">
        <v>-0.13362158764955201</v>
      </c>
      <c r="H2021">
        <v>-0.76153942235472505</v>
      </c>
      <c r="I2021">
        <v>-1.7037411085038601</v>
      </c>
      <c r="J2021">
        <v>438</v>
      </c>
      <c r="K2021">
        <v>458</v>
      </c>
      <c r="L2021">
        <v>292</v>
      </c>
      <c r="M2021">
        <v>53</v>
      </c>
      <c r="N2021">
        <v>9.6619470921491396E-2</v>
      </c>
      <c r="O2021">
        <v>-0.76818003620007103</v>
      </c>
      <c r="P2021">
        <v>-1.9274239094951999</v>
      </c>
      <c r="Q2021">
        <v>0.47457627118644002</v>
      </c>
      <c r="R2021">
        <v>0.23728813559322001</v>
      </c>
      <c r="S2021">
        <f t="shared" si="31"/>
        <v>-6.8850689632675797E-3</v>
      </c>
    </row>
    <row r="2022" spans="1:19" x14ac:dyDescent="0.2">
      <c r="A2022" t="s">
        <v>4009</v>
      </c>
      <c r="B2022" t="s">
        <v>4010</v>
      </c>
      <c r="C2022">
        <v>283</v>
      </c>
      <c r="D2022">
        <v>283</v>
      </c>
      <c r="E2022">
        <v>263</v>
      </c>
      <c r="F2022">
        <v>30</v>
      </c>
      <c r="G2022">
        <v>8.0258232295528406E-2</v>
      </c>
      <c r="H2022">
        <v>-0.52608869681293502</v>
      </c>
      <c r="I2022">
        <v>-1.85886235376662</v>
      </c>
      <c r="J2022">
        <v>727</v>
      </c>
      <c r="K2022">
        <v>725</v>
      </c>
      <c r="L2022">
        <v>341</v>
      </c>
      <c r="M2022">
        <v>79</v>
      </c>
      <c r="N2022">
        <v>7.6031699133677494E-2</v>
      </c>
      <c r="O2022">
        <v>-0.92086880901093005</v>
      </c>
      <c r="P2022">
        <v>-1.9741329881604801</v>
      </c>
      <c r="Q2022">
        <v>0.40677966101694901</v>
      </c>
      <c r="R2022">
        <v>0.23728813559322001</v>
      </c>
      <c r="S2022">
        <f t="shared" si="31"/>
        <v>-6.4113378358905765E-2</v>
      </c>
    </row>
    <row r="2023" spans="1:19" x14ac:dyDescent="0.2">
      <c r="A2023" t="s">
        <v>4011</v>
      </c>
      <c r="B2023" t="s">
        <v>4012</v>
      </c>
      <c r="C2023">
        <v>146</v>
      </c>
      <c r="D2023">
        <v>146</v>
      </c>
      <c r="E2023">
        <v>125</v>
      </c>
      <c r="F2023">
        <v>20</v>
      </c>
      <c r="G2023">
        <v>8.0258232295528406E-2</v>
      </c>
      <c r="H2023">
        <v>-0.56170085255478397</v>
      </c>
      <c r="I2023">
        <v>-1.7475200330824501</v>
      </c>
      <c r="J2023">
        <v>193</v>
      </c>
      <c r="K2023">
        <v>230</v>
      </c>
      <c r="L2023">
        <v>138</v>
      </c>
      <c r="M2023">
        <v>24</v>
      </c>
      <c r="N2023">
        <v>0.15339863043154001</v>
      </c>
      <c r="O2023">
        <v>-0.73776699975092697</v>
      </c>
      <c r="P2023">
        <v>-1.91557173588806</v>
      </c>
      <c r="Q2023">
        <v>0.44067796610169402</v>
      </c>
      <c r="R2023">
        <v>0.186440677966101</v>
      </c>
      <c r="S2023">
        <f t="shared" si="31"/>
        <v>-1.6339921997075069E-2</v>
      </c>
    </row>
    <row r="2024" spans="1:19" x14ac:dyDescent="0.2">
      <c r="A2024" t="s">
        <v>4013</v>
      </c>
      <c r="B2024" t="s">
        <v>4014</v>
      </c>
      <c r="C2024">
        <v>98</v>
      </c>
      <c r="D2024">
        <v>104</v>
      </c>
      <c r="E2024">
        <v>110</v>
      </c>
      <c r="F2024">
        <v>19</v>
      </c>
      <c r="G2024">
        <v>0.106065495901813</v>
      </c>
      <c r="H2024">
        <v>-0.44409140031267302</v>
      </c>
      <c r="I2024">
        <v>-1.59666964770166</v>
      </c>
      <c r="J2024">
        <v>185</v>
      </c>
      <c r="K2024">
        <v>214</v>
      </c>
      <c r="L2024">
        <v>109</v>
      </c>
      <c r="M2024">
        <v>33</v>
      </c>
      <c r="N2024">
        <v>0.14047014836789801</v>
      </c>
      <c r="O2024">
        <v>-0.82183400760678005</v>
      </c>
      <c r="P2024">
        <v>-1.75888345711701</v>
      </c>
      <c r="Q2024">
        <v>0.45762711864406702</v>
      </c>
      <c r="R2024">
        <v>0.186440677966101</v>
      </c>
      <c r="S2024">
        <f t="shared" si="31"/>
        <v>6.90743806044056E-2</v>
      </c>
    </row>
    <row r="2025" spans="1:19" x14ac:dyDescent="0.2">
      <c r="A2025" t="s">
        <v>4015</v>
      </c>
      <c r="B2025" t="s">
        <v>4016</v>
      </c>
      <c r="C2025">
        <v>58</v>
      </c>
      <c r="D2025">
        <v>68</v>
      </c>
      <c r="E2025">
        <v>90</v>
      </c>
      <c r="F2025">
        <v>5</v>
      </c>
      <c r="G2025">
        <v>0.14933915143882701</v>
      </c>
      <c r="H2025">
        <v>-0.30344349390201603</v>
      </c>
      <c r="I2025">
        <v>-1.9486551621889101</v>
      </c>
      <c r="J2025">
        <v>132</v>
      </c>
      <c r="K2025">
        <v>153</v>
      </c>
      <c r="L2025">
        <v>133</v>
      </c>
      <c r="M2025">
        <v>13</v>
      </c>
      <c r="N2025">
        <v>0.14134560303346999</v>
      </c>
      <c r="O2025">
        <v>-0.58881106738315403</v>
      </c>
      <c r="P2025">
        <v>-2.0168562474909</v>
      </c>
      <c r="Q2025">
        <v>0.49152542372881303</v>
      </c>
      <c r="R2025">
        <v>0.13559322033898299</v>
      </c>
      <c r="S2025">
        <f t="shared" si="31"/>
        <v>-0.10143590856679248</v>
      </c>
    </row>
    <row r="2026" spans="1:19" x14ac:dyDescent="0.2">
      <c r="A2026" t="s">
        <v>4017</v>
      </c>
      <c r="B2026" t="s">
        <v>4018</v>
      </c>
      <c r="C2026">
        <v>26</v>
      </c>
      <c r="D2026">
        <v>35</v>
      </c>
      <c r="E2026">
        <v>32</v>
      </c>
      <c r="F2026">
        <v>8</v>
      </c>
      <c r="G2026">
        <v>0.20935292867498601</v>
      </c>
      <c r="H2026">
        <v>-0.40408137942931499</v>
      </c>
      <c r="I2026">
        <v>-1.3960805339408699</v>
      </c>
      <c r="J2026">
        <v>61</v>
      </c>
      <c r="K2026">
        <v>93</v>
      </c>
      <c r="L2026">
        <v>32</v>
      </c>
      <c r="M2026">
        <v>6</v>
      </c>
      <c r="N2026">
        <v>0.26038121696488897</v>
      </c>
      <c r="O2026">
        <v>-0.87226863383525099</v>
      </c>
      <c r="P2026">
        <v>-2.0174042532190102</v>
      </c>
      <c r="Q2026">
        <v>0.49152542372881303</v>
      </c>
      <c r="R2026">
        <v>0.186440677966101</v>
      </c>
      <c r="S2026">
        <f t="shared" si="31"/>
        <v>5.7770866800057746E-2</v>
      </c>
    </row>
    <row r="2027" spans="1:19" x14ac:dyDescent="0.2">
      <c r="A2027" t="s">
        <v>4019</v>
      </c>
      <c r="B2027" t="s">
        <v>4020</v>
      </c>
      <c r="C2027">
        <v>191</v>
      </c>
      <c r="D2027">
        <v>214</v>
      </c>
      <c r="E2027">
        <v>175</v>
      </c>
      <c r="F2027">
        <v>29</v>
      </c>
      <c r="G2027">
        <v>0.129638638396991</v>
      </c>
      <c r="H2027">
        <v>-0.53225332833983596</v>
      </c>
      <c r="I2027">
        <v>-1.70283254231077</v>
      </c>
      <c r="J2027">
        <v>407</v>
      </c>
      <c r="K2027">
        <v>543</v>
      </c>
      <c r="L2027">
        <v>198</v>
      </c>
      <c r="M2027">
        <v>36</v>
      </c>
      <c r="N2027">
        <v>0.20243352378534801</v>
      </c>
      <c r="O2027">
        <v>-0.90501799610807898</v>
      </c>
      <c r="P2027">
        <v>-2.06351757704982</v>
      </c>
      <c r="Q2027">
        <v>0.45762711864406702</v>
      </c>
      <c r="R2027">
        <v>0.25423728813559299</v>
      </c>
      <c r="S2027">
        <f t="shared" si="31"/>
        <v>-4.3025885090829115E-2</v>
      </c>
    </row>
    <row r="2028" spans="1:19" x14ac:dyDescent="0.2">
      <c r="A2028" t="s">
        <v>4021</v>
      </c>
      <c r="B2028" t="s">
        <v>4022</v>
      </c>
      <c r="C2028">
        <v>86</v>
      </c>
      <c r="D2028">
        <v>139</v>
      </c>
      <c r="E2028">
        <v>112</v>
      </c>
      <c r="F2028">
        <v>20</v>
      </c>
      <c r="G2028">
        <v>0.28877458130605499</v>
      </c>
      <c r="H2028">
        <v>-0.37953843835178902</v>
      </c>
      <c r="I2028">
        <v>-1.5176656285415799</v>
      </c>
      <c r="J2028">
        <v>106</v>
      </c>
      <c r="K2028">
        <v>144</v>
      </c>
      <c r="L2028">
        <v>123</v>
      </c>
      <c r="M2028">
        <v>5</v>
      </c>
      <c r="N2028">
        <v>0.21028473025220101</v>
      </c>
      <c r="O2028">
        <v>-0.52748953096976203</v>
      </c>
      <c r="P2028">
        <v>-2.3365615295206399</v>
      </c>
      <c r="Q2028">
        <v>0.49152542372881303</v>
      </c>
      <c r="R2028">
        <v>0.25423728813559299</v>
      </c>
      <c r="S2028">
        <f t="shared" si="31"/>
        <v>-6.2661612524592722E-2</v>
      </c>
    </row>
    <row r="2029" spans="1:19" x14ac:dyDescent="0.2">
      <c r="A2029" t="s">
        <v>4023</v>
      </c>
      <c r="B2029" t="s">
        <v>4024</v>
      </c>
      <c r="C2029">
        <v>124</v>
      </c>
      <c r="D2029">
        <v>202</v>
      </c>
      <c r="E2029">
        <v>134</v>
      </c>
      <c r="F2029">
        <v>6</v>
      </c>
      <c r="G2029">
        <v>0.292187916579917</v>
      </c>
      <c r="H2029">
        <v>-0.46057489657583101</v>
      </c>
      <c r="I2029">
        <v>-2.1994676077405901</v>
      </c>
      <c r="J2029">
        <v>182</v>
      </c>
      <c r="K2029">
        <v>351</v>
      </c>
      <c r="L2029">
        <v>176</v>
      </c>
      <c r="M2029">
        <v>36</v>
      </c>
      <c r="N2029">
        <v>0.362463831902471</v>
      </c>
      <c r="O2029">
        <v>-0.60664749731531498</v>
      </c>
      <c r="P2029">
        <v>-1.7139945558096801</v>
      </c>
      <c r="Q2029">
        <v>0.49152542372881303</v>
      </c>
      <c r="R2029">
        <v>0.37288135593220301</v>
      </c>
      <c r="S2029">
        <f t="shared" si="31"/>
        <v>-9.2755505868863525E-2</v>
      </c>
    </row>
    <row r="2030" spans="1:19" x14ac:dyDescent="0.2">
      <c r="A2030" t="s">
        <v>4025</v>
      </c>
      <c r="B2030" t="s">
        <v>4026</v>
      </c>
      <c r="C2030">
        <v>62</v>
      </c>
      <c r="D2030">
        <v>29</v>
      </c>
      <c r="E2030">
        <v>60</v>
      </c>
      <c r="F2030">
        <v>7</v>
      </c>
      <c r="G2030">
        <v>-0.249735459303769</v>
      </c>
      <c r="H2030">
        <v>-0.50849844889301299</v>
      </c>
      <c r="I2030">
        <v>-1.83149082244599</v>
      </c>
      <c r="J2030">
        <v>132</v>
      </c>
      <c r="K2030">
        <v>83</v>
      </c>
      <c r="L2030">
        <v>42</v>
      </c>
      <c r="M2030">
        <v>21</v>
      </c>
      <c r="N2030">
        <v>-0.124267735408054</v>
      </c>
      <c r="O2030">
        <v>-1.08941341795233</v>
      </c>
      <c r="P2030">
        <v>-1.8085803050638201</v>
      </c>
      <c r="Q2030">
        <v>0.50847457627118597</v>
      </c>
      <c r="R2030">
        <v>0.322033898305084</v>
      </c>
      <c r="S2030">
        <f t="shared" si="31"/>
        <v>-1.1937246019588763E-2</v>
      </c>
    </row>
    <row r="2031" spans="1:19" x14ac:dyDescent="0.2">
      <c r="A2031" t="s">
        <v>4027</v>
      </c>
      <c r="B2031" t="s">
        <v>4028</v>
      </c>
      <c r="C2031">
        <v>171</v>
      </c>
      <c r="D2031">
        <v>172</v>
      </c>
      <c r="E2031">
        <v>115</v>
      </c>
      <c r="F2031">
        <v>22</v>
      </c>
      <c r="G2031">
        <v>8.2790568810923504E-2</v>
      </c>
      <c r="H2031">
        <v>-0.66655627981694499</v>
      </c>
      <c r="I2031">
        <v>-1.7747706025319401</v>
      </c>
      <c r="J2031">
        <v>418</v>
      </c>
      <c r="K2031">
        <v>410</v>
      </c>
      <c r="L2031">
        <v>251</v>
      </c>
      <c r="M2031">
        <v>34</v>
      </c>
      <c r="N2031">
        <v>6.8835678366422001E-2</v>
      </c>
      <c r="O2031">
        <v>-0.81359133743838696</v>
      </c>
      <c r="P2031">
        <v>-2.0999230333246701</v>
      </c>
      <c r="Q2031">
        <v>0.52542372881355903</v>
      </c>
      <c r="R2031">
        <v>0.23728813559322001</v>
      </c>
      <c r="S2031">
        <f t="shared" si="31"/>
        <v>-7.3509493001712251E-2</v>
      </c>
    </row>
    <row r="2032" spans="1:19" x14ac:dyDescent="0.2">
      <c r="A2032" t="s">
        <v>4029</v>
      </c>
      <c r="B2032" t="s">
        <v>4030</v>
      </c>
      <c r="C2032">
        <v>96</v>
      </c>
      <c r="D2032">
        <v>90</v>
      </c>
      <c r="E2032">
        <v>140</v>
      </c>
      <c r="F2032">
        <v>11</v>
      </c>
      <c r="G2032">
        <v>5.22295086952849E-2</v>
      </c>
      <c r="H2032">
        <v>-0.33040120713973398</v>
      </c>
      <c r="I2032">
        <v>-1.8250757208433399</v>
      </c>
      <c r="J2032">
        <v>186</v>
      </c>
      <c r="K2032">
        <v>201</v>
      </c>
      <c r="L2032">
        <v>128</v>
      </c>
      <c r="M2032">
        <v>17</v>
      </c>
      <c r="N2032">
        <v>0.110911216624294</v>
      </c>
      <c r="O2032">
        <v>-0.75439175171443795</v>
      </c>
      <c r="P2032">
        <v>-2.0492896914315302</v>
      </c>
      <c r="Q2032">
        <v>0.45762711864406702</v>
      </c>
      <c r="R2032">
        <v>0.22033898305084701</v>
      </c>
      <c r="S2032">
        <f t="shared" si="31"/>
        <v>-7.4473063448522558E-2</v>
      </c>
    </row>
    <row r="2033" spans="1:19" x14ac:dyDescent="0.2">
      <c r="A2033" t="s">
        <v>4031</v>
      </c>
      <c r="B2033" t="s">
        <v>4032</v>
      </c>
      <c r="C2033">
        <v>118</v>
      </c>
      <c r="D2033">
        <v>94</v>
      </c>
      <c r="E2033">
        <v>43</v>
      </c>
      <c r="F2033">
        <v>17</v>
      </c>
      <c r="G2033">
        <v>-1.84959214108983E-2</v>
      </c>
      <c r="H2033">
        <v>-0.93267156150494201</v>
      </c>
      <c r="I2033">
        <v>-1.72563025888985</v>
      </c>
      <c r="J2033">
        <v>179</v>
      </c>
      <c r="K2033">
        <v>291</v>
      </c>
      <c r="L2033">
        <v>122</v>
      </c>
      <c r="M2033">
        <v>6</v>
      </c>
      <c r="N2033">
        <v>0.28826806142773498</v>
      </c>
      <c r="O2033">
        <v>-0.75858197744953504</v>
      </c>
      <c r="P2033">
        <v>-2.4849274491881399</v>
      </c>
      <c r="Q2033">
        <v>0.45762711864406702</v>
      </c>
      <c r="R2033">
        <v>0.27118644067796599</v>
      </c>
      <c r="S2033">
        <f t="shared" si="31"/>
        <v>-0.1623206210672587</v>
      </c>
    </row>
    <row r="2034" spans="1:19" x14ac:dyDescent="0.2">
      <c r="A2034" t="s">
        <v>4033</v>
      </c>
      <c r="B2034" t="s">
        <v>4034</v>
      </c>
      <c r="C2034">
        <v>35</v>
      </c>
      <c r="D2034">
        <v>49</v>
      </c>
      <c r="E2034">
        <v>17</v>
      </c>
      <c r="F2034">
        <v>8</v>
      </c>
      <c r="G2034">
        <v>0.22638626797376599</v>
      </c>
      <c r="H2034">
        <v>-0.80787713275040496</v>
      </c>
      <c r="I2034">
        <v>-1.5251752303203301</v>
      </c>
      <c r="J2034">
        <v>64</v>
      </c>
      <c r="K2034">
        <v>80</v>
      </c>
      <c r="L2034">
        <v>48</v>
      </c>
      <c r="M2034">
        <v>9</v>
      </c>
      <c r="N2034">
        <v>0.174138116429778</v>
      </c>
      <c r="O2034">
        <v>-0.71702751375269003</v>
      </c>
      <c r="P2034">
        <v>-1.8621631331364501</v>
      </c>
      <c r="Q2034">
        <v>0.49152542372881303</v>
      </c>
      <c r="R2034">
        <v>0.25423728813559299</v>
      </c>
      <c r="S2034">
        <f t="shared" si="31"/>
        <v>6.206655961649768E-2</v>
      </c>
    </row>
    <row r="2035" spans="1:19" x14ac:dyDescent="0.2">
      <c r="A2035" t="s">
        <v>4035</v>
      </c>
      <c r="B2035" t="s">
        <v>4036</v>
      </c>
      <c r="C2035">
        <v>4</v>
      </c>
      <c r="D2035">
        <v>17</v>
      </c>
      <c r="E2035">
        <v>10</v>
      </c>
      <c r="F2035">
        <v>1</v>
      </c>
      <c r="G2035">
        <v>0.70864716234584002</v>
      </c>
      <c r="H2035">
        <v>-9.6318001106366E-2</v>
      </c>
      <c r="I2035">
        <v>-1.48625716428996</v>
      </c>
      <c r="J2035">
        <v>13</v>
      </c>
      <c r="K2035">
        <v>12</v>
      </c>
      <c r="L2035">
        <v>18</v>
      </c>
      <c r="M2035">
        <v>1</v>
      </c>
      <c r="N2035">
        <v>4.24659971625099E-2</v>
      </c>
      <c r="O2035">
        <v>-0.450759624347921</v>
      </c>
      <c r="P2035">
        <v>-2.1241690208987198</v>
      </c>
      <c r="Q2035">
        <v>0.47457627118644002</v>
      </c>
      <c r="R2035">
        <v>0.27118644067796599</v>
      </c>
      <c r="S2035">
        <f t="shared" si="31"/>
        <v>3.2075920230771465E-3</v>
      </c>
    </row>
    <row r="2036" spans="1:19" x14ac:dyDescent="0.2">
      <c r="A2036" t="s">
        <v>4037</v>
      </c>
      <c r="B2036" t="s">
        <v>4038</v>
      </c>
      <c r="C2036">
        <v>38</v>
      </c>
      <c r="D2036">
        <v>34</v>
      </c>
      <c r="E2036">
        <v>69</v>
      </c>
      <c r="F2036">
        <v>12</v>
      </c>
      <c r="G2036">
        <v>3.1953552720973402E-2</v>
      </c>
      <c r="H2036">
        <v>-0.23519251565795801</v>
      </c>
      <c r="I2036">
        <v>-1.3847995235311801</v>
      </c>
      <c r="J2036">
        <v>97</v>
      </c>
      <c r="K2036">
        <v>117</v>
      </c>
      <c r="L2036">
        <v>34</v>
      </c>
      <c r="M2036">
        <v>5</v>
      </c>
      <c r="N2036">
        <v>0.15864223090163801</v>
      </c>
      <c r="O2036">
        <v>-1.04738159436838</v>
      </c>
      <c r="P2036">
        <v>-2.2980273985221098</v>
      </c>
      <c r="Q2036">
        <v>0.42372881355932202</v>
      </c>
      <c r="R2036">
        <v>0.28813559322033899</v>
      </c>
      <c r="S2036">
        <f t="shared" si="31"/>
        <v>-1.4037981337376507E-2</v>
      </c>
    </row>
    <row r="2037" spans="1:19" x14ac:dyDescent="0.2">
      <c r="A2037" t="s">
        <v>4039</v>
      </c>
      <c r="B2037" t="s">
        <v>4040</v>
      </c>
      <c r="C2037">
        <v>70</v>
      </c>
      <c r="D2037">
        <v>103</v>
      </c>
      <c r="E2037">
        <v>78</v>
      </c>
      <c r="F2037">
        <v>5</v>
      </c>
      <c r="G2037">
        <v>0.24799741698644301</v>
      </c>
      <c r="H2037">
        <v>-0.44726144710218002</v>
      </c>
      <c r="I2037">
        <v>-2.0303252086402299</v>
      </c>
      <c r="J2037">
        <v>303</v>
      </c>
      <c r="K2037">
        <v>457</v>
      </c>
      <c r="L2037">
        <v>298</v>
      </c>
      <c r="M2037">
        <v>38</v>
      </c>
      <c r="N2037">
        <v>0.25570167498926699</v>
      </c>
      <c r="O2037">
        <v>-0.59931514157043997</v>
      </c>
      <c r="P2037">
        <v>-1.91188470047738</v>
      </c>
      <c r="Q2037">
        <v>0.71186440677966101</v>
      </c>
      <c r="R2037">
        <v>0.27118644067796599</v>
      </c>
      <c r="S2037">
        <f t="shared" si="31"/>
        <v>-9.6910022396193563E-2</v>
      </c>
    </row>
    <row r="2038" spans="1:19" x14ac:dyDescent="0.2">
      <c r="A2038" t="s">
        <v>4041</v>
      </c>
      <c r="B2038" t="s">
        <v>4042</v>
      </c>
      <c r="C2038">
        <v>81</v>
      </c>
      <c r="D2038">
        <v>92</v>
      </c>
      <c r="E2038">
        <v>86</v>
      </c>
      <c r="F2038">
        <v>16</v>
      </c>
      <c r="G2038">
        <v>0.135561040762434</v>
      </c>
      <c r="H2038">
        <v>-0.46824457741348502</v>
      </c>
      <c r="I2038">
        <v>-1.58856220918472</v>
      </c>
      <c r="J2038">
        <v>110</v>
      </c>
      <c r="K2038">
        <v>153</v>
      </c>
      <c r="L2038">
        <v>114</v>
      </c>
      <c r="M2038">
        <v>11</v>
      </c>
      <c r="N2038">
        <v>0.22052684908109499</v>
      </c>
      <c r="O2038">
        <v>-0.57657661096614199</v>
      </c>
      <c r="P2038">
        <v>-2.01022566859189</v>
      </c>
      <c r="Q2038">
        <v>0.74576271186440601</v>
      </c>
      <c r="R2038">
        <v>0.27118644067796599</v>
      </c>
      <c r="S2038">
        <f t="shared" si="31"/>
        <v>4.18249815587559E-3</v>
      </c>
    </row>
    <row r="2039" spans="1:19" x14ac:dyDescent="0.2">
      <c r="A2039" t="s">
        <v>4043</v>
      </c>
      <c r="B2039" t="s">
        <v>4044</v>
      </c>
      <c r="C2039">
        <v>67</v>
      </c>
      <c r="D2039">
        <v>83</v>
      </c>
      <c r="E2039">
        <v>56</v>
      </c>
      <c r="F2039">
        <v>8</v>
      </c>
      <c r="G2039">
        <v>0.17326152197077599</v>
      </c>
      <c r="H2039">
        <v>-0.57214478547302905</v>
      </c>
      <c r="I2039">
        <v>-1.80718198867088</v>
      </c>
      <c r="J2039">
        <v>117</v>
      </c>
      <c r="K2039">
        <v>212</v>
      </c>
      <c r="L2039">
        <v>65</v>
      </c>
      <c r="M2039">
        <v>26</v>
      </c>
      <c r="N2039">
        <v>0.335378102604311</v>
      </c>
      <c r="O2039">
        <v>-0.84736128224769602</v>
      </c>
      <c r="P2039">
        <v>-1.66343818236723</v>
      </c>
      <c r="Q2039">
        <v>0.79661016949152497</v>
      </c>
      <c r="R2039">
        <v>0.25423728813559299</v>
      </c>
      <c r="S2039">
        <f t="shared" si="31"/>
        <v>3.3896163858932085E-2</v>
      </c>
    </row>
    <row r="2040" spans="1:19" x14ac:dyDescent="0.2">
      <c r="A2040" t="s">
        <v>4045</v>
      </c>
      <c r="B2040" t="s">
        <v>4046</v>
      </c>
      <c r="C2040">
        <v>139</v>
      </c>
      <c r="D2040">
        <v>131</v>
      </c>
      <c r="E2040">
        <v>54</v>
      </c>
      <c r="F2040">
        <v>8</v>
      </c>
      <c r="G2040">
        <v>5.4514727697197597E-2</v>
      </c>
      <c r="H2040">
        <v>-0.90487905020952997</v>
      </c>
      <c r="I2040">
        <v>-2.12412198622415</v>
      </c>
      <c r="J2040">
        <v>151</v>
      </c>
      <c r="K2040">
        <v>202</v>
      </c>
      <c r="L2040">
        <v>72</v>
      </c>
      <c r="M2040">
        <v>6</v>
      </c>
      <c r="N2040">
        <v>0.203602525575176</v>
      </c>
      <c r="O2040">
        <v>-0.91373322800629098</v>
      </c>
      <c r="P2040">
        <v>-2.4110513655014101</v>
      </c>
      <c r="Q2040">
        <v>0.74576271186440601</v>
      </c>
      <c r="R2040">
        <v>0.25423728813559299</v>
      </c>
      <c r="S2040">
        <f t="shared" si="31"/>
        <v>-0.25747838111759253</v>
      </c>
    </row>
    <row r="2041" spans="1:19" x14ac:dyDescent="0.2">
      <c r="A2041" t="s">
        <v>4047</v>
      </c>
      <c r="B2041" t="s">
        <v>4048</v>
      </c>
      <c r="C2041">
        <v>44</v>
      </c>
      <c r="D2041">
        <v>35</v>
      </c>
      <c r="E2041">
        <v>75</v>
      </c>
      <c r="F2041">
        <v>3</v>
      </c>
      <c r="G2041">
        <v>-1.91263998403833E-2</v>
      </c>
      <c r="H2041">
        <v>-0.262649422872891</v>
      </c>
      <c r="I2041">
        <v>-2.0505285947285201</v>
      </c>
      <c r="J2041">
        <v>48</v>
      </c>
      <c r="K2041">
        <v>91</v>
      </c>
      <c r="L2041">
        <v>65</v>
      </c>
      <c r="M2041">
        <v>13</v>
      </c>
      <c r="N2041">
        <v>0.35502825836722801</v>
      </c>
      <c r="O2041">
        <v>-0.46041665787712199</v>
      </c>
      <c r="P2041">
        <v>-1.57752355366064</v>
      </c>
      <c r="Q2041">
        <v>0.76271186440677896</v>
      </c>
      <c r="R2041">
        <v>0.305084745762711</v>
      </c>
      <c r="S2041">
        <f t="shared" si="31"/>
        <v>-1.3300202391434437E-2</v>
      </c>
    </row>
    <row r="2042" spans="1:19" x14ac:dyDescent="0.2">
      <c r="A2042" t="s">
        <v>4049</v>
      </c>
      <c r="B2042" t="s">
        <v>4050</v>
      </c>
      <c r="C2042">
        <v>147</v>
      </c>
      <c r="D2042">
        <v>212</v>
      </c>
      <c r="E2042">
        <v>68</v>
      </c>
      <c r="F2042">
        <v>14</v>
      </c>
      <c r="G2042">
        <v>0.239276758476103</v>
      </c>
      <c r="H2042">
        <v>-0.82906643182034301</v>
      </c>
      <c r="I2042">
        <v>-1.90538647203193</v>
      </c>
      <c r="J2042">
        <v>378</v>
      </c>
      <c r="K2042">
        <v>391</v>
      </c>
      <c r="L2042">
        <v>226</v>
      </c>
      <c r="M2042">
        <v>17</v>
      </c>
      <c r="N2042">
        <v>9.1913060980363198E-2</v>
      </c>
      <c r="O2042">
        <v>-0.81547213783421402</v>
      </c>
      <c r="P2042">
        <v>-2.3572685470508401</v>
      </c>
      <c r="Q2042">
        <v>0.72881355932203395</v>
      </c>
      <c r="R2042">
        <v>0.27118644067796599</v>
      </c>
      <c r="S2042">
        <f t="shared" si="31"/>
        <v>-0.18001266188222911</v>
      </c>
    </row>
    <row r="2043" spans="1:19" x14ac:dyDescent="0.2">
      <c r="A2043" t="s">
        <v>4051</v>
      </c>
      <c r="B2043" t="s">
        <v>4052</v>
      </c>
      <c r="C2043">
        <v>107</v>
      </c>
      <c r="D2043">
        <v>100</v>
      </c>
      <c r="E2043">
        <v>64</v>
      </c>
      <c r="F2043">
        <v>10</v>
      </c>
      <c r="G2043">
        <v>5.0874454610318698E-2</v>
      </c>
      <c r="H2043">
        <v>-0.71746181347972604</v>
      </c>
      <c r="I2043">
        <v>-1.9135809506471999</v>
      </c>
      <c r="J2043">
        <v>167</v>
      </c>
      <c r="K2043">
        <v>247</v>
      </c>
      <c r="L2043">
        <v>85</v>
      </c>
      <c r="M2043">
        <v>30</v>
      </c>
      <c r="N2043">
        <v>0.24720858553380401</v>
      </c>
      <c r="O2043">
        <v>-0.88538632257768002</v>
      </c>
      <c r="P2043">
        <v>-1.75582088501981</v>
      </c>
      <c r="Q2043">
        <v>0.677966101694915</v>
      </c>
      <c r="R2043">
        <v>0.27118644067796599</v>
      </c>
      <c r="S2043">
        <f t="shared" si="31"/>
        <v>-2.1498394988024614E-2</v>
      </c>
    </row>
    <row r="2044" spans="1:19" x14ac:dyDescent="0.2">
      <c r="A2044" t="s">
        <v>4053</v>
      </c>
      <c r="B2044" t="s">
        <v>4054</v>
      </c>
      <c r="C2044">
        <v>3</v>
      </c>
      <c r="D2044">
        <v>29</v>
      </c>
      <c r="E2044">
        <v>7</v>
      </c>
      <c r="F2044">
        <v>2</v>
      </c>
      <c r="G2044">
        <v>1.06553497547482</v>
      </c>
      <c r="H2044">
        <v>-0.12628122448380899</v>
      </c>
      <c r="I2044">
        <v>-1.06028843201768</v>
      </c>
      <c r="J2044">
        <v>15</v>
      </c>
      <c r="K2044">
        <v>32</v>
      </c>
      <c r="L2044">
        <v>17</v>
      </c>
      <c r="M2044">
        <v>3</v>
      </c>
      <c r="N2044">
        <v>0.40628682268594601</v>
      </c>
      <c r="O2044">
        <v>-0.53773111482179703</v>
      </c>
      <c r="P2044">
        <v>-1.7091956729279101</v>
      </c>
      <c r="Q2044">
        <v>0.77966101694915202</v>
      </c>
      <c r="R2044">
        <v>0.27118644067796599</v>
      </c>
      <c r="S2044">
        <f t="shared" si="31"/>
        <v>0.23704849703959815</v>
      </c>
    </row>
    <row r="2045" spans="1:19" x14ac:dyDescent="0.2">
      <c r="A2045" t="s">
        <v>4055</v>
      </c>
      <c r="B2045" t="s">
        <v>4056</v>
      </c>
      <c r="C2045">
        <v>181</v>
      </c>
      <c r="D2045">
        <v>209</v>
      </c>
      <c r="E2045">
        <v>144</v>
      </c>
      <c r="F2045">
        <v>12</v>
      </c>
      <c r="G2045">
        <v>0.14272594353739701</v>
      </c>
      <c r="H2045">
        <v>-0.59357409255233795</v>
      </c>
      <c r="I2045">
        <v>-2.0626945017835498</v>
      </c>
      <c r="J2045">
        <v>397</v>
      </c>
      <c r="K2045">
        <v>388</v>
      </c>
      <c r="L2045">
        <v>280</v>
      </c>
      <c r="M2045">
        <v>39</v>
      </c>
      <c r="N2045">
        <v>6.7269322252813901E-2</v>
      </c>
      <c r="O2045">
        <v>-0.74372125256528598</v>
      </c>
      <c r="P2045">
        <v>-2.0179515683284999</v>
      </c>
      <c r="Q2045">
        <v>0.77966101694915202</v>
      </c>
      <c r="R2045">
        <v>0.23728813559322001</v>
      </c>
      <c r="S2045">
        <f t="shared" si="31"/>
        <v>-0.13461594310241556</v>
      </c>
    </row>
    <row r="2046" spans="1:19" x14ac:dyDescent="0.2">
      <c r="A2046" t="s">
        <v>4057</v>
      </c>
      <c r="B2046" t="s">
        <v>4058</v>
      </c>
      <c r="C2046">
        <v>140</v>
      </c>
      <c r="D2046">
        <v>148</v>
      </c>
      <c r="E2046">
        <v>102</v>
      </c>
      <c r="F2046">
        <v>10</v>
      </c>
      <c r="G2046">
        <v>0.104391912012247</v>
      </c>
      <c r="H2046">
        <v>-0.63178587369472405</v>
      </c>
      <c r="I2046">
        <v>-2.0303252086402299</v>
      </c>
      <c r="J2046">
        <v>196</v>
      </c>
      <c r="K2046">
        <v>338</v>
      </c>
      <c r="L2046">
        <v>135</v>
      </c>
      <c r="M2046">
        <v>43</v>
      </c>
      <c r="N2046">
        <v>0.31388873234289999</v>
      </c>
      <c r="O2046">
        <v>-0.75401108000586003</v>
      </c>
      <c r="P2046">
        <v>-1.6690132843687799</v>
      </c>
      <c r="Q2046">
        <v>0.71186440677966101</v>
      </c>
      <c r="R2046">
        <v>0.23728813559322001</v>
      </c>
      <c r="S2046">
        <f t="shared" si="31"/>
        <v>-3.1945888447922413E-2</v>
      </c>
    </row>
    <row r="2047" spans="1:19" x14ac:dyDescent="0.2">
      <c r="A2047" t="s">
        <v>4059</v>
      </c>
      <c r="B2047" t="s">
        <v>4060</v>
      </c>
      <c r="C2047">
        <v>83</v>
      </c>
      <c r="D2047">
        <v>121</v>
      </c>
      <c r="E2047">
        <v>41</v>
      </c>
      <c r="F2047">
        <v>17</v>
      </c>
      <c r="G2047">
        <v>0.24396551023590399</v>
      </c>
      <c r="H2047">
        <v>-0.80055224543474202</v>
      </c>
      <c r="I2047">
        <v>-1.57282634395979</v>
      </c>
      <c r="J2047">
        <v>260</v>
      </c>
      <c r="K2047">
        <v>293</v>
      </c>
      <c r="L2047">
        <v>170</v>
      </c>
      <c r="M2047">
        <v>49</v>
      </c>
      <c r="N2047">
        <v>0.12912237580501301</v>
      </c>
      <c r="O2047">
        <v>-0.77661320373693399</v>
      </c>
      <c r="P2047">
        <v>-1.7350029365341899</v>
      </c>
      <c r="Q2047">
        <v>0.62711864406779605</v>
      </c>
      <c r="R2047">
        <v>0.23728813559322001</v>
      </c>
      <c r="S2047">
        <f t="shared" si="31"/>
        <v>8.2338042861591465E-2</v>
      </c>
    </row>
    <row r="2048" spans="1:19" x14ac:dyDescent="0.2">
      <c r="A2048" t="s">
        <v>4061</v>
      </c>
      <c r="B2048" t="s">
        <v>4062</v>
      </c>
      <c r="C2048">
        <v>622</v>
      </c>
      <c r="D2048">
        <v>676</v>
      </c>
      <c r="E2048">
        <v>622</v>
      </c>
      <c r="F2048">
        <v>102</v>
      </c>
      <c r="G2048">
        <v>0.11641454354634501</v>
      </c>
      <c r="H2048">
        <v>-0.49425800977840301</v>
      </c>
      <c r="I2048">
        <v>-1.6693873858909001</v>
      </c>
      <c r="J2048">
        <v>782</v>
      </c>
      <c r="K2048">
        <v>1283</v>
      </c>
      <c r="L2048">
        <v>595</v>
      </c>
      <c r="M2048">
        <v>128</v>
      </c>
      <c r="N2048">
        <v>0.29224800673680201</v>
      </c>
      <c r="O2048">
        <v>-0.71077856447568799</v>
      </c>
      <c r="P2048">
        <v>-1.7962224520038701</v>
      </c>
      <c r="Q2048">
        <v>0.84745762711864403</v>
      </c>
      <c r="R2048">
        <v>0.22033898305084701</v>
      </c>
      <c r="S2048">
        <f t="shared" si="31"/>
        <v>3.8116220179513258E-2</v>
      </c>
    </row>
    <row r="2049" spans="1:19" x14ac:dyDescent="0.2">
      <c r="A2049" t="s">
        <v>4063</v>
      </c>
      <c r="B2049" t="s">
        <v>4064</v>
      </c>
      <c r="C2049">
        <v>80</v>
      </c>
      <c r="D2049">
        <v>88</v>
      </c>
      <c r="E2049">
        <v>64</v>
      </c>
      <c r="F2049">
        <v>1</v>
      </c>
      <c r="G2049">
        <v>0.121650917453753</v>
      </c>
      <c r="H2049">
        <v>-0.59116802278645997</v>
      </c>
      <c r="I2049">
        <v>-2.7872871599539399</v>
      </c>
      <c r="J2049">
        <v>98</v>
      </c>
      <c r="K2049">
        <v>165</v>
      </c>
      <c r="L2049">
        <v>112</v>
      </c>
      <c r="M2049">
        <v>14</v>
      </c>
      <c r="N2049">
        <v>0.30348597194313298</v>
      </c>
      <c r="O2049">
        <v>-0.53409683016670295</v>
      </c>
      <c r="P2049">
        <v>-1.85532370860614</v>
      </c>
      <c r="Q2049">
        <v>0.83050847457627097</v>
      </c>
      <c r="R2049">
        <v>0.23728813559322001</v>
      </c>
      <c r="S2049">
        <f t="shared" si="31"/>
        <v>-0.30007615359375572</v>
      </c>
    </row>
    <row r="2050" spans="1:19" x14ac:dyDescent="0.2">
      <c r="A2050" t="s">
        <v>4065</v>
      </c>
      <c r="B2050" t="s">
        <v>4066</v>
      </c>
      <c r="C2050">
        <v>92</v>
      </c>
      <c r="D2050">
        <v>72</v>
      </c>
      <c r="E2050">
        <v>36</v>
      </c>
      <c r="F2050">
        <v>20</v>
      </c>
      <c r="G2050">
        <v>-2.6197098618758401E-2</v>
      </c>
      <c r="H2050">
        <v>-0.90174333635667103</v>
      </c>
      <c r="I2050">
        <v>-1.5469550046435701</v>
      </c>
      <c r="J2050">
        <v>188</v>
      </c>
      <c r="K2050">
        <v>236</v>
      </c>
      <c r="L2050">
        <v>138</v>
      </c>
      <c r="M2050">
        <v>34</v>
      </c>
      <c r="N2050">
        <v>0.175982257128148</v>
      </c>
      <c r="O2050">
        <v>-0.72636754000683301</v>
      </c>
      <c r="P2050">
        <v>-1.75290460081331</v>
      </c>
      <c r="Q2050">
        <v>0.71186440677966101</v>
      </c>
      <c r="R2050">
        <v>0.322033898305084</v>
      </c>
      <c r="S2050">
        <f t="shared" si="31"/>
        <v>8.5010505443174761E-2</v>
      </c>
    </row>
    <row r="2051" spans="1:19" x14ac:dyDescent="0.2">
      <c r="A2051" t="s">
        <v>4067</v>
      </c>
      <c r="B2051" t="s">
        <v>4068</v>
      </c>
      <c r="C2051">
        <v>513</v>
      </c>
      <c r="D2051">
        <v>645</v>
      </c>
      <c r="E2051">
        <v>421</v>
      </c>
      <c r="F2051">
        <v>61</v>
      </c>
      <c r="G2051">
        <v>0.17970058181897899</v>
      </c>
      <c r="H2051">
        <v>-0.58009327905455099</v>
      </c>
      <c r="I2051">
        <v>-1.8089847030630399</v>
      </c>
      <c r="J2051">
        <v>796</v>
      </c>
      <c r="K2051">
        <v>1188</v>
      </c>
      <c r="L2051">
        <v>602</v>
      </c>
      <c r="M2051">
        <v>116</v>
      </c>
      <c r="N2051">
        <v>0.251131476329227</v>
      </c>
      <c r="O2051">
        <v>-0.71340535362423396</v>
      </c>
      <c r="P2051">
        <v>-1.8466807471026401</v>
      </c>
      <c r="Q2051">
        <v>0.83050847457627097</v>
      </c>
      <c r="R2051">
        <v>0.23728813559322001</v>
      </c>
      <c r="S2051">
        <f t="shared" ref="S2051:S2114" si="32">((I2051+1.7338029)/1.7338029+(P2051+1.8692731)/1.8692731)/2</f>
        <v>-1.5638099943278184E-2</v>
      </c>
    </row>
    <row r="2052" spans="1:19" x14ac:dyDescent="0.2">
      <c r="A2052" t="s">
        <v>4069</v>
      </c>
      <c r="B2052" t="s">
        <v>4070</v>
      </c>
      <c r="C2052">
        <v>100</v>
      </c>
      <c r="D2052">
        <v>124</v>
      </c>
      <c r="E2052">
        <v>67</v>
      </c>
      <c r="F2052">
        <v>12</v>
      </c>
      <c r="G2052">
        <v>0.17367991745776301</v>
      </c>
      <c r="H2052">
        <v>-0.66818320707757695</v>
      </c>
      <c r="I2052">
        <v>-1.80501592691437</v>
      </c>
      <c r="J2052">
        <v>185</v>
      </c>
      <c r="K2052">
        <v>324</v>
      </c>
      <c r="L2052">
        <v>142</v>
      </c>
      <c r="M2052">
        <v>30</v>
      </c>
      <c r="N2052">
        <v>0.32060138522532</v>
      </c>
      <c r="O2052">
        <v>-0.70697216116434702</v>
      </c>
      <c r="P2052">
        <v>-1.80027614227524</v>
      </c>
      <c r="Q2052">
        <v>0.72881355932203395</v>
      </c>
      <c r="R2052">
        <v>0.25423728813559299</v>
      </c>
      <c r="S2052">
        <f t="shared" si="32"/>
        <v>-2.0810974432842536E-3</v>
      </c>
    </row>
    <row r="2053" spans="1:19" x14ac:dyDescent="0.2">
      <c r="A2053" t="s">
        <v>4071</v>
      </c>
      <c r="B2053" t="s">
        <v>4072</v>
      </c>
      <c r="C2053">
        <v>124</v>
      </c>
      <c r="D2053">
        <v>248</v>
      </c>
      <c r="E2053">
        <v>128</v>
      </c>
      <c r="F2053">
        <v>26</v>
      </c>
      <c r="G2053">
        <v>0.38128822795950901</v>
      </c>
      <c r="H2053">
        <v>-0.48046972529276999</v>
      </c>
      <c r="I2053">
        <v>-1.56264551015341</v>
      </c>
      <c r="J2053">
        <v>290</v>
      </c>
      <c r="K2053">
        <v>341</v>
      </c>
      <c r="L2053">
        <v>276</v>
      </c>
      <c r="M2053">
        <v>35</v>
      </c>
      <c r="N2053">
        <v>0.14758448451526299</v>
      </c>
      <c r="O2053">
        <v>-0.61357769297812803</v>
      </c>
      <c r="P2053">
        <v>-1.92855562214057</v>
      </c>
      <c r="Q2053">
        <v>0.81355932203389802</v>
      </c>
      <c r="R2053">
        <v>0.22033898305084701</v>
      </c>
      <c r="S2053">
        <f t="shared" si="32"/>
        <v>3.3501846795483257E-2</v>
      </c>
    </row>
    <row r="2054" spans="1:19" x14ac:dyDescent="0.2">
      <c r="A2054" t="s">
        <v>4073</v>
      </c>
      <c r="B2054" t="s">
        <v>4074</v>
      </c>
      <c r="C2054">
        <v>335</v>
      </c>
      <c r="D2054">
        <v>323</v>
      </c>
      <c r="E2054">
        <v>310</v>
      </c>
      <c r="F2054">
        <v>27</v>
      </c>
      <c r="G2054">
        <v>6.4415947589785999E-2</v>
      </c>
      <c r="H2054">
        <v>-0.52794112298097595</v>
      </c>
      <c r="I2054">
        <v>-1.97787821583985</v>
      </c>
      <c r="J2054">
        <v>467</v>
      </c>
      <c r="K2054">
        <v>693</v>
      </c>
      <c r="L2054">
        <v>322</v>
      </c>
      <c r="M2054">
        <v>45</v>
      </c>
      <c r="N2054">
        <v>0.24864445746741601</v>
      </c>
      <c r="O2054">
        <v>-0.75354978601467104</v>
      </c>
      <c r="P2054">
        <v>-2.0263300353826601</v>
      </c>
      <c r="Q2054">
        <v>0.77966101694915202</v>
      </c>
      <c r="R2054">
        <v>0.22033898305084701</v>
      </c>
      <c r="S2054">
        <f t="shared" si="32"/>
        <v>-0.11239743596150713</v>
      </c>
    </row>
    <row r="2055" spans="1:19" x14ac:dyDescent="0.2">
      <c r="A2055" t="s">
        <v>4075</v>
      </c>
      <c r="B2055" t="s">
        <v>4076</v>
      </c>
      <c r="C2055">
        <v>170</v>
      </c>
      <c r="D2055">
        <v>160</v>
      </c>
      <c r="E2055">
        <v>117</v>
      </c>
      <c r="F2055">
        <v>37</v>
      </c>
      <c r="G2055">
        <v>5.3929293573179299E-2</v>
      </c>
      <c r="H2055">
        <v>-0.65652106941051502</v>
      </c>
      <c r="I2055">
        <v>-1.54644437027327</v>
      </c>
      <c r="J2055">
        <v>435</v>
      </c>
      <c r="K2055">
        <v>457</v>
      </c>
      <c r="L2055">
        <v>314</v>
      </c>
      <c r="M2055">
        <v>35</v>
      </c>
      <c r="N2055">
        <v>9.8655046536934604E-2</v>
      </c>
      <c r="O2055">
        <v>-0.73364838602581195</v>
      </c>
      <c r="P2055">
        <v>-2.10464688119625</v>
      </c>
      <c r="Q2055">
        <v>0.81355932203389802</v>
      </c>
      <c r="R2055">
        <v>0.25423728813559299</v>
      </c>
      <c r="S2055">
        <f t="shared" si="32"/>
        <v>-8.9275466639008524E-3</v>
      </c>
    </row>
    <row r="2056" spans="1:19" x14ac:dyDescent="0.2">
      <c r="A2056" t="s">
        <v>4077</v>
      </c>
      <c r="B2056" t="s">
        <v>4078</v>
      </c>
      <c r="C2056">
        <v>16</v>
      </c>
      <c r="D2056">
        <v>43</v>
      </c>
      <c r="E2056">
        <v>57</v>
      </c>
      <c r="F2056">
        <v>2</v>
      </c>
      <c r="G2056">
        <v>0.50960670521919005</v>
      </c>
      <c r="H2056">
        <v>5.7496863238162998E-2</v>
      </c>
      <c r="I2056">
        <v>-1.7872871599539399</v>
      </c>
      <c r="J2056">
        <v>31</v>
      </c>
      <c r="K2056">
        <v>59</v>
      </c>
      <c r="L2056">
        <v>58</v>
      </c>
      <c r="M2056">
        <v>10</v>
      </c>
      <c r="N2056">
        <v>0.35671842122959302</v>
      </c>
      <c r="O2056">
        <v>-0.32002247741572498</v>
      </c>
      <c r="P2056">
        <v>-1.50158736242616</v>
      </c>
      <c r="Q2056">
        <v>0.81355932203389802</v>
      </c>
      <c r="R2056">
        <v>0.27118644067796599</v>
      </c>
      <c r="S2056">
        <f t="shared" si="32"/>
        <v>8.2925951288576175E-2</v>
      </c>
    </row>
    <row r="2057" spans="1:19" x14ac:dyDescent="0.2">
      <c r="A2057" t="s">
        <v>4079</v>
      </c>
      <c r="B2057" t="s">
        <v>4080</v>
      </c>
      <c r="C2057">
        <v>168</v>
      </c>
      <c r="D2057">
        <v>108</v>
      </c>
      <c r="E2057">
        <v>118</v>
      </c>
      <c r="F2057">
        <v>16</v>
      </c>
      <c r="G2057">
        <v>-0.111627293943384</v>
      </c>
      <c r="H2057">
        <v>-0.64768528419814098</v>
      </c>
      <c r="I2057">
        <v>-1.90538647203193</v>
      </c>
      <c r="J2057">
        <v>184</v>
      </c>
      <c r="K2057">
        <v>257</v>
      </c>
      <c r="L2057">
        <v>156</v>
      </c>
      <c r="M2057">
        <v>38</v>
      </c>
      <c r="N2057">
        <v>0.222343403743479</v>
      </c>
      <c r="O2057">
        <v>-0.663782001799465</v>
      </c>
      <c r="P2057">
        <v>-1.69525989498461</v>
      </c>
      <c r="Q2057">
        <v>0.37288135593220301</v>
      </c>
      <c r="R2057">
        <v>0.20338983050847401</v>
      </c>
      <c r="S2057">
        <f t="shared" si="32"/>
        <v>-2.9361683334186012E-3</v>
      </c>
    </row>
    <row r="2058" spans="1:19" x14ac:dyDescent="0.2">
      <c r="A2058" t="s">
        <v>4081</v>
      </c>
      <c r="B2058" t="s">
        <v>4082</v>
      </c>
      <c r="C2058">
        <v>47</v>
      </c>
      <c r="D2058">
        <v>100</v>
      </c>
      <c r="E2058">
        <v>73</v>
      </c>
      <c r="F2058">
        <v>16</v>
      </c>
      <c r="G2058">
        <v>0.40816037435981001</v>
      </c>
      <c r="H2058">
        <v>-0.30303300759366503</v>
      </c>
      <c r="I2058">
        <v>-1.35217504824179</v>
      </c>
      <c r="J2058">
        <v>149</v>
      </c>
      <c r="K2058">
        <v>189</v>
      </c>
      <c r="L2058">
        <v>57</v>
      </c>
      <c r="M2058">
        <v>19</v>
      </c>
      <c r="N2058">
        <v>0.18050363918269099</v>
      </c>
      <c r="O2058">
        <v>-1.00940018988417</v>
      </c>
      <c r="P2058">
        <v>-1.9046583360513301</v>
      </c>
      <c r="Q2058">
        <v>0.49152542372881303</v>
      </c>
      <c r="R2058">
        <v>0.25423728813559299</v>
      </c>
      <c r="S2058">
        <f t="shared" si="32"/>
        <v>0.10059017062297709</v>
      </c>
    </row>
    <row r="2059" spans="1:19" x14ac:dyDescent="0.2">
      <c r="A2059" t="s">
        <v>4083</v>
      </c>
      <c r="B2059" t="s">
        <v>4084</v>
      </c>
      <c r="C2059">
        <v>54</v>
      </c>
      <c r="D2059">
        <v>97</v>
      </c>
      <c r="E2059">
        <v>84</v>
      </c>
      <c r="F2059">
        <v>3</v>
      </c>
      <c r="G2059">
        <v>0.33463620673880401</v>
      </c>
      <c r="H2059">
        <v>-0.30237248353948998</v>
      </c>
      <c r="I2059">
        <v>-2.1394696780653</v>
      </c>
      <c r="J2059">
        <v>137</v>
      </c>
      <c r="K2059">
        <v>124</v>
      </c>
      <c r="L2059">
        <v>72</v>
      </c>
      <c r="M2059">
        <v>11</v>
      </c>
      <c r="N2059">
        <v>3.3929221427550102E-2</v>
      </c>
      <c r="O2059">
        <v>-0.87147684786952795</v>
      </c>
      <c r="P2059">
        <v>-2.10555355059007</v>
      </c>
      <c r="Q2059">
        <v>0.44067796610169402</v>
      </c>
      <c r="R2059">
        <v>0.27118644067796599</v>
      </c>
      <c r="S2059">
        <f t="shared" si="32"/>
        <v>-0.18018872892550103</v>
      </c>
    </row>
    <row r="2060" spans="1:19" x14ac:dyDescent="0.2">
      <c r="A2060" t="s">
        <v>4085</v>
      </c>
      <c r="B2060" t="s">
        <v>4086</v>
      </c>
      <c r="C2060">
        <v>178</v>
      </c>
      <c r="D2060">
        <v>118</v>
      </c>
      <c r="E2060">
        <v>140</v>
      </c>
      <c r="F2060">
        <v>15</v>
      </c>
      <c r="G2060">
        <v>-9.8279762707240106E-2</v>
      </c>
      <c r="H2060">
        <v>-0.59854997640905905</v>
      </c>
      <c r="I2060">
        <v>-1.95852591621521</v>
      </c>
      <c r="J2060">
        <v>301</v>
      </c>
      <c r="K2060">
        <v>262</v>
      </c>
      <c r="L2060">
        <v>271</v>
      </c>
      <c r="M2060">
        <v>35</v>
      </c>
      <c r="N2060">
        <v>1.6962899147623799E-2</v>
      </c>
      <c r="O2060">
        <v>-0.63768598186382797</v>
      </c>
      <c r="P2060">
        <v>-1.9447241198354599</v>
      </c>
      <c r="Q2060">
        <v>0.49152542372881303</v>
      </c>
      <c r="R2060">
        <v>0.28813559322033899</v>
      </c>
      <c r="S2060">
        <f t="shared" si="32"/>
        <v>-8.4988305204127035E-2</v>
      </c>
    </row>
    <row r="2061" spans="1:19" x14ac:dyDescent="0.2">
      <c r="A2061" t="s">
        <v>4087</v>
      </c>
      <c r="B2061" t="s">
        <v>4088</v>
      </c>
      <c r="C2061">
        <v>99</v>
      </c>
      <c r="D2061">
        <v>117</v>
      </c>
      <c r="E2061">
        <v>198</v>
      </c>
      <c r="F2061">
        <v>17</v>
      </c>
      <c r="G2061">
        <v>0.15280889944414</v>
      </c>
      <c r="H2061">
        <v>-0.193228014114422</v>
      </c>
      <c r="I2061">
        <v>-1.64938344618127</v>
      </c>
      <c r="J2061">
        <v>174</v>
      </c>
      <c r="K2061">
        <v>323</v>
      </c>
      <c r="L2061">
        <v>174</v>
      </c>
      <c r="M2061">
        <v>62</v>
      </c>
      <c r="N2061">
        <v>0.34588137747022402</v>
      </c>
      <c r="O2061">
        <v>-0.59208877714439001</v>
      </c>
      <c r="P2061">
        <v>-1.4583832273762301</v>
      </c>
      <c r="Q2061">
        <v>0.40677966101694901</v>
      </c>
      <c r="R2061">
        <v>0.25423728813559299</v>
      </c>
      <c r="S2061">
        <f t="shared" si="32"/>
        <v>0.13425149504057204</v>
      </c>
    </row>
    <row r="2062" spans="1:19" x14ac:dyDescent="0.2">
      <c r="A2062" t="s">
        <v>4089</v>
      </c>
      <c r="B2062" t="s">
        <v>4090</v>
      </c>
      <c r="C2062">
        <v>12</v>
      </c>
      <c r="D2062">
        <v>3</v>
      </c>
      <c r="E2062">
        <v>2</v>
      </c>
      <c r="F2062">
        <v>1</v>
      </c>
      <c r="G2062">
        <v>-0.52180175903243398</v>
      </c>
      <c r="H2062">
        <v>-1.27240926016204</v>
      </c>
      <c r="I2062">
        <v>-1.96337841900962</v>
      </c>
      <c r="J2062">
        <v>19</v>
      </c>
      <c r="K2062">
        <v>23</v>
      </c>
      <c r="L2062">
        <v>50</v>
      </c>
      <c r="M2062">
        <v>1</v>
      </c>
      <c r="N2062">
        <v>0.16020233848648499</v>
      </c>
      <c r="O2062">
        <v>-0.17187237376119999</v>
      </c>
      <c r="P2062">
        <v>-2.2889792695447202</v>
      </c>
      <c r="Q2062">
        <v>0.42372881355932202</v>
      </c>
      <c r="R2062">
        <v>0.28813559322033899</v>
      </c>
      <c r="S2062">
        <f t="shared" si="32"/>
        <v>-0.17847031204391439</v>
      </c>
    </row>
    <row r="2063" spans="1:19" x14ac:dyDescent="0.2">
      <c r="A2063" t="s">
        <v>4091</v>
      </c>
      <c r="B2063" t="s">
        <v>4092</v>
      </c>
      <c r="C2063">
        <v>0</v>
      </c>
      <c r="D2063">
        <v>0</v>
      </c>
      <c r="E2063">
        <v>5</v>
      </c>
      <c r="F2063">
        <v>0</v>
      </c>
      <c r="G2063" t="s">
        <v>373</v>
      </c>
      <c r="H2063" t="s">
        <v>599</v>
      </c>
      <c r="I2063" t="s">
        <v>373</v>
      </c>
      <c r="J2063">
        <v>2</v>
      </c>
      <c r="K2063">
        <v>8</v>
      </c>
      <c r="L2063">
        <v>4</v>
      </c>
      <c r="M2063">
        <v>0</v>
      </c>
      <c r="N2063">
        <v>0.67928809474968399</v>
      </c>
      <c r="O2063">
        <v>-0.29105878148040898</v>
      </c>
      <c r="P2063" t="e">
        <f>-inf</f>
        <v>#NAME?</v>
      </c>
      <c r="Q2063">
        <v>0.44067796610169402</v>
      </c>
      <c r="R2063">
        <v>0.22033898305084701</v>
      </c>
      <c r="S2063" t="e">
        <f t="shared" si="32"/>
        <v>#VALUE!</v>
      </c>
    </row>
    <row r="2064" spans="1:19" x14ac:dyDescent="0.2">
      <c r="A2064" t="s">
        <v>4093</v>
      </c>
      <c r="B2064" t="s">
        <v>4094</v>
      </c>
      <c r="C2064">
        <v>165</v>
      </c>
      <c r="D2064">
        <v>210</v>
      </c>
      <c r="E2064">
        <v>120</v>
      </c>
      <c r="F2064">
        <v>16</v>
      </c>
      <c r="G2064">
        <v>0.18499358281554101</v>
      </c>
      <c r="H2064">
        <v>-0.632560707944685</v>
      </c>
      <c r="I2064">
        <v>-1.8975611345199801</v>
      </c>
      <c r="J2064">
        <v>405</v>
      </c>
      <c r="K2064">
        <v>466</v>
      </c>
      <c r="L2064">
        <v>259</v>
      </c>
      <c r="M2064">
        <v>41</v>
      </c>
      <c r="N2064">
        <v>0.13815899689705299</v>
      </c>
      <c r="O2064">
        <v>-0.78624403627780703</v>
      </c>
      <c r="P2064">
        <v>-2.0048968350868202</v>
      </c>
      <c r="Q2064">
        <v>0.40677966101694901</v>
      </c>
      <c r="R2064">
        <v>0.22033898305084701</v>
      </c>
      <c r="S2064">
        <f t="shared" si="32"/>
        <v>-8.3502291082813498E-2</v>
      </c>
    </row>
    <row r="2065" spans="1:19" x14ac:dyDescent="0.2">
      <c r="A2065" t="s">
        <v>4095</v>
      </c>
      <c r="B2065" t="s">
        <v>4096</v>
      </c>
      <c r="C2065">
        <v>220</v>
      </c>
      <c r="D2065">
        <v>234</v>
      </c>
      <c r="E2065">
        <v>139</v>
      </c>
      <c r="F2065">
        <v>24</v>
      </c>
      <c r="G2065">
        <v>0.107051408883465</v>
      </c>
      <c r="H2065">
        <v>-0.69366589034651405</v>
      </c>
      <c r="I2065">
        <v>-1.84640861207259</v>
      </c>
      <c r="J2065">
        <v>390</v>
      </c>
      <c r="K2065">
        <v>620</v>
      </c>
      <c r="L2065">
        <v>395</v>
      </c>
      <c r="M2065">
        <v>50</v>
      </c>
      <c r="N2065">
        <v>0.278555185893476</v>
      </c>
      <c r="O2065">
        <v>-0.58655628854442898</v>
      </c>
      <c r="P2065">
        <v>-1.9023202712823699</v>
      </c>
      <c r="Q2065">
        <v>0.44067796610169402</v>
      </c>
      <c r="R2065">
        <v>0.22033898305084701</v>
      </c>
      <c r="S2065">
        <f t="shared" si="32"/>
        <v>-4.1313197860209781E-2</v>
      </c>
    </row>
    <row r="2066" spans="1:19" x14ac:dyDescent="0.2">
      <c r="A2066" t="s">
        <v>4097</v>
      </c>
      <c r="B2066" t="s">
        <v>4098</v>
      </c>
      <c r="C2066">
        <v>116</v>
      </c>
      <c r="D2066">
        <v>126</v>
      </c>
      <c r="E2066">
        <v>74</v>
      </c>
      <c r="F2066">
        <v>8</v>
      </c>
      <c r="G2066">
        <v>0.11617078818617201</v>
      </c>
      <c r="H2066">
        <v>-0.68948427927434497</v>
      </c>
      <c r="I2066">
        <v>-2.0455651751969701</v>
      </c>
      <c r="J2066">
        <v>229</v>
      </c>
      <c r="K2066">
        <v>356</v>
      </c>
      <c r="L2066">
        <v>214</v>
      </c>
      <c r="M2066">
        <v>24</v>
      </c>
      <c r="N2066">
        <v>0.26884261905470802</v>
      </c>
      <c r="O2066">
        <v>-0.62151048613508697</v>
      </c>
      <c r="P2066">
        <v>-1.98984990922017</v>
      </c>
      <c r="Q2066">
        <v>0.47457627118644002</v>
      </c>
      <c r="R2066">
        <v>0.305084745762711</v>
      </c>
      <c r="S2066">
        <f t="shared" si="32"/>
        <v>-0.12215939494185776</v>
      </c>
    </row>
    <row r="2067" spans="1:19" x14ac:dyDescent="0.2">
      <c r="A2067" t="s">
        <v>4099</v>
      </c>
      <c r="B2067" t="s">
        <v>4100</v>
      </c>
      <c r="C2067">
        <v>124</v>
      </c>
      <c r="D2067">
        <v>82</v>
      </c>
      <c r="E2067">
        <v>41</v>
      </c>
      <c r="F2067">
        <v>7</v>
      </c>
      <c r="G2067">
        <v>-9.9349600482989894E-2</v>
      </c>
      <c r="H2067">
        <v>-0.97489583822090298</v>
      </c>
      <c r="I2067">
        <v>-2.13252081810997</v>
      </c>
      <c r="J2067">
        <v>147</v>
      </c>
      <c r="K2067">
        <v>160</v>
      </c>
      <c r="L2067">
        <v>88</v>
      </c>
      <c r="M2067">
        <v>9</v>
      </c>
      <c r="N2067">
        <v>0.11403075132947001</v>
      </c>
      <c r="O2067">
        <v>-0.814923439742397</v>
      </c>
      <c r="P2067">
        <v>-2.2233004939007399</v>
      </c>
      <c r="Q2067">
        <v>0.86440677966101698</v>
      </c>
      <c r="R2067">
        <v>0.338983050847457</v>
      </c>
      <c r="S2067">
        <f t="shared" si="32"/>
        <v>-0.20968017566620206</v>
      </c>
    </row>
    <row r="2068" spans="1:19" x14ac:dyDescent="0.2">
      <c r="A2068" t="s">
        <v>4101</v>
      </c>
      <c r="B2068" t="s">
        <v>4102</v>
      </c>
      <c r="C2068">
        <v>9</v>
      </c>
      <c r="D2068">
        <v>5</v>
      </c>
      <c r="E2068">
        <v>5</v>
      </c>
      <c r="F2068">
        <v>1</v>
      </c>
      <c r="G2068">
        <v>-0.17501427280777701</v>
      </c>
      <c r="H2068">
        <v>-0.74953051488170896</v>
      </c>
      <c r="I2068">
        <v>-1.8384396824013201</v>
      </c>
      <c r="J2068">
        <v>105</v>
      </c>
      <c r="K2068">
        <v>103</v>
      </c>
      <c r="L2068">
        <v>74</v>
      </c>
      <c r="M2068">
        <v>15</v>
      </c>
      <c r="N2068">
        <v>6.8876029056955806E-2</v>
      </c>
      <c r="O2068">
        <v>-0.74404635648335204</v>
      </c>
      <c r="P2068">
        <v>-1.85532370860614</v>
      </c>
      <c r="Q2068">
        <v>0.93220338983050799</v>
      </c>
      <c r="R2068">
        <v>0.338983050847457</v>
      </c>
      <c r="S2068">
        <f t="shared" si="32"/>
        <v>-2.6444278381002322E-2</v>
      </c>
    </row>
    <row r="2069" spans="1:19" x14ac:dyDescent="0.2">
      <c r="A2069" t="s">
        <v>4103</v>
      </c>
      <c r="B2069" t="s">
        <v>4104</v>
      </c>
      <c r="C2069">
        <v>53</v>
      </c>
      <c r="D2069">
        <v>31</v>
      </c>
      <c r="E2069">
        <v>48</v>
      </c>
      <c r="F2069">
        <v>2</v>
      </c>
      <c r="G2069">
        <v>-0.15265594347098699</v>
      </c>
      <c r="H2069">
        <v>-0.53729264200360505</v>
      </c>
      <c r="I2069">
        <v>-2.3074430468988001</v>
      </c>
      <c r="J2069">
        <v>123</v>
      </c>
      <c r="K2069">
        <v>120</v>
      </c>
      <c r="L2069">
        <v>50</v>
      </c>
      <c r="M2069">
        <v>15</v>
      </c>
      <c r="N2069">
        <v>6.6504238029948606E-2</v>
      </c>
      <c r="O2069">
        <v>-0.98302388424776899</v>
      </c>
      <c r="P2069">
        <v>-1.9240395209756</v>
      </c>
      <c r="Q2069">
        <v>0.86440677966101698</v>
      </c>
      <c r="R2069">
        <v>0.305084745762711</v>
      </c>
      <c r="S2069">
        <f t="shared" si="32"/>
        <v>-0.18007742655895354</v>
      </c>
    </row>
    <row r="2070" spans="1:19" x14ac:dyDescent="0.2">
      <c r="A2070" t="s">
        <v>4105</v>
      </c>
      <c r="B2070" t="s">
        <v>4106</v>
      </c>
      <c r="C2070">
        <v>155</v>
      </c>
      <c r="D2070">
        <v>142</v>
      </c>
      <c r="E2070">
        <v>83</v>
      </c>
      <c r="F2070">
        <v>11</v>
      </c>
      <c r="G2070">
        <v>4.2214878508293502E-2</v>
      </c>
      <c r="H2070">
        <v>-0.76551161557262104</v>
      </c>
      <c r="I2070">
        <v>-2.03313618597406</v>
      </c>
      <c r="J2070">
        <v>251</v>
      </c>
      <c r="K2070">
        <v>396</v>
      </c>
      <c r="L2070">
        <v>141</v>
      </c>
      <c r="M2070">
        <v>16</v>
      </c>
      <c r="N2070">
        <v>0.27524956786619498</v>
      </c>
      <c r="O2070">
        <v>-0.84254338597004796</v>
      </c>
      <c r="P2070">
        <v>-2.2057794074169998</v>
      </c>
      <c r="Q2070">
        <v>0.83050847457627097</v>
      </c>
      <c r="R2070">
        <v>0.322033898305084</v>
      </c>
      <c r="S2070">
        <f t="shared" si="32"/>
        <v>-0.17633269188030065</v>
      </c>
    </row>
    <row r="2071" spans="1:19" x14ac:dyDescent="0.2">
      <c r="A2071" t="s">
        <v>4107</v>
      </c>
      <c r="B2071" t="s">
        <v>4108</v>
      </c>
      <c r="C2071">
        <v>129</v>
      </c>
      <c r="D2071">
        <v>129</v>
      </c>
      <c r="E2071">
        <v>71</v>
      </c>
      <c r="F2071">
        <v>8</v>
      </c>
      <c r="G2071">
        <v>8.0258232295528406E-2</v>
      </c>
      <c r="H2071">
        <v>-0.75358937135857695</v>
      </c>
      <c r="I2071">
        <v>-2.0916968962692999</v>
      </c>
      <c r="J2071">
        <v>274</v>
      </c>
      <c r="K2071">
        <v>367</v>
      </c>
      <c r="L2071">
        <v>179</v>
      </c>
      <c r="M2071">
        <v>46</v>
      </c>
      <c r="N2071">
        <v>0.20414360485342301</v>
      </c>
      <c r="O2071">
        <v>-0.77698630898488497</v>
      </c>
      <c r="P2071">
        <v>-1.7852183997307001</v>
      </c>
      <c r="Q2071">
        <v>0.93220338983050799</v>
      </c>
      <c r="R2071">
        <v>0.338983050847457</v>
      </c>
      <c r="S2071">
        <f t="shared" si="32"/>
        <v>-8.0727434192560246E-2</v>
      </c>
    </row>
    <row r="2072" spans="1:19" x14ac:dyDescent="0.2">
      <c r="A2072" t="s">
        <v>4109</v>
      </c>
      <c r="B2072" t="s">
        <v>4110</v>
      </c>
      <c r="C2072">
        <v>61</v>
      </c>
      <c r="D2072">
        <v>78</v>
      </c>
      <c r="E2072">
        <v>52</v>
      </c>
      <c r="F2072">
        <v>8</v>
      </c>
      <c r="G2072">
        <v>0.18702299997524099</v>
      </c>
      <c r="H2072">
        <v>-0.56358450115437098</v>
      </c>
      <c r="I2072">
        <v>-1.76643702098082</v>
      </c>
      <c r="J2072">
        <v>259</v>
      </c>
      <c r="K2072">
        <v>531</v>
      </c>
      <c r="L2072">
        <v>169</v>
      </c>
      <c r="M2072">
        <v>42</v>
      </c>
      <c r="N2072">
        <v>0.38902286042193901</v>
      </c>
      <c r="O2072">
        <v>-0.77750183661196803</v>
      </c>
      <c r="P2072">
        <v>-1.80027614227524</v>
      </c>
      <c r="Q2072">
        <v>0.88135593220338904</v>
      </c>
      <c r="R2072">
        <v>0.35593220338983</v>
      </c>
      <c r="S2072">
        <f t="shared" si="32"/>
        <v>9.0444191692297636E-3</v>
      </c>
    </row>
    <row r="2073" spans="1:19" x14ac:dyDescent="0.2">
      <c r="A2073" t="s">
        <v>4111</v>
      </c>
      <c r="B2073" t="s">
        <v>4112</v>
      </c>
      <c r="C2073">
        <v>75</v>
      </c>
      <c r="D2073">
        <v>78</v>
      </c>
      <c r="E2073">
        <v>90</v>
      </c>
      <c r="F2073">
        <v>9</v>
      </c>
      <c r="G2073">
        <v>9.7291571594308804E-2</v>
      </c>
      <c r="H2073">
        <v>-0.41507676373077801</v>
      </c>
      <c r="I2073">
        <v>-1.80501592691437</v>
      </c>
      <c r="J2073">
        <v>326</v>
      </c>
      <c r="K2073">
        <v>482</v>
      </c>
      <c r="L2073">
        <v>320</v>
      </c>
      <c r="M2073">
        <v>90</v>
      </c>
      <c r="N2073">
        <v>0.24705754159263199</v>
      </c>
      <c r="O2073">
        <v>-0.600156398892423</v>
      </c>
      <c r="P2073">
        <v>-1.5692007592205</v>
      </c>
      <c r="Q2073">
        <v>0.84745762711864403</v>
      </c>
      <c r="R2073">
        <v>0.338983050847457</v>
      </c>
      <c r="S2073">
        <f t="shared" si="32"/>
        <v>5.9727790475431322E-2</v>
      </c>
    </row>
    <row r="2074" spans="1:19" x14ac:dyDescent="0.2">
      <c r="A2074" t="s">
        <v>4113</v>
      </c>
      <c r="B2074" t="s">
        <v>4114</v>
      </c>
      <c r="C2074">
        <v>1</v>
      </c>
      <c r="D2074">
        <v>0</v>
      </c>
      <c r="E2074">
        <v>0</v>
      </c>
      <c r="F2074">
        <v>0</v>
      </c>
      <c r="G2074" t="e">
        <f>-inf</f>
        <v>#NAME?</v>
      </c>
      <c r="H2074" t="e">
        <f>-inf</f>
        <v>#NAME?</v>
      </c>
      <c r="I2074" t="e">
        <f>-inf</f>
        <v>#NAME?</v>
      </c>
      <c r="J2074">
        <v>195</v>
      </c>
      <c r="K2074">
        <v>270</v>
      </c>
      <c r="L2074">
        <v>156</v>
      </c>
      <c r="M2074">
        <v>42</v>
      </c>
      <c r="N2074">
        <v>0.218557256218191</v>
      </c>
      <c r="O2074">
        <v>-0.68899879015244603</v>
      </c>
      <c r="P2074">
        <v>-1.67701098955651</v>
      </c>
      <c r="Q2074">
        <v>0.91525423728813504</v>
      </c>
      <c r="R2074">
        <v>0.338983050847457</v>
      </c>
      <c r="S2074" t="e">
        <f t="shared" si="32"/>
        <v>#NAME?</v>
      </c>
    </row>
    <row r="2075" spans="1:19" x14ac:dyDescent="0.2">
      <c r="A2075" t="s">
        <v>4115</v>
      </c>
      <c r="B2075" t="s">
        <v>4116</v>
      </c>
      <c r="C2075">
        <v>95</v>
      </c>
      <c r="D2075">
        <v>179</v>
      </c>
      <c r="E2075">
        <v>148</v>
      </c>
      <c r="F2075">
        <v>13</v>
      </c>
      <c r="G2075">
        <v>0.35538765798657301</v>
      </c>
      <c r="H2075">
        <v>-0.30171989967229301</v>
      </c>
      <c r="I2075">
        <v>-1.74797742594401</v>
      </c>
      <c r="J2075">
        <v>301</v>
      </c>
      <c r="K2075">
        <v>361</v>
      </c>
      <c r="L2075">
        <v>191</v>
      </c>
      <c r="M2075">
        <v>56</v>
      </c>
      <c r="N2075">
        <v>0.156168809733536</v>
      </c>
      <c r="O2075">
        <v>-0.78962190549050604</v>
      </c>
      <c r="P2075">
        <v>-1.74060413717953</v>
      </c>
      <c r="Q2075">
        <v>0.89830508474576198</v>
      </c>
      <c r="R2075">
        <v>0.338983050847457</v>
      </c>
      <c r="S2075">
        <f t="shared" si="32"/>
        <v>3.0329146205128971E-2</v>
      </c>
    </row>
    <row r="2076" spans="1:19" x14ac:dyDescent="0.2">
      <c r="A2076" t="s">
        <v>4117</v>
      </c>
      <c r="B2076" t="s">
        <v>4118</v>
      </c>
      <c r="C2076">
        <v>110</v>
      </c>
      <c r="D2076">
        <v>114</v>
      </c>
      <c r="E2076">
        <v>132</v>
      </c>
      <c r="F2076">
        <v>7</v>
      </c>
      <c r="G2076">
        <v>9.5770398473775997E-2</v>
      </c>
      <c r="H2076">
        <v>-0.41507676373077801</v>
      </c>
      <c r="I2076">
        <v>-2.0804918181059602</v>
      </c>
      <c r="J2076">
        <v>321</v>
      </c>
      <c r="K2076">
        <v>471</v>
      </c>
      <c r="L2076">
        <v>156</v>
      </c>
      <c r="M2076">
        <v>23</v>
      </c>
      <c r="N2076">
        <v>0.243743978145745</v>
      </c>
      <c r="O2076">
        <v>-0.90546921119480095</v>
      </c>
      <c r="P2076">
        <v>-2.1550028649791702</v>
      </c>
      <c r="Q2076">
        <v>0.88135593220338904</v>
      </c>
      <c r="R2076">
        <v>0.35593220338983</v>
      </c>
      <c r="S2076">
        <f t="shared" si="32"/>
        <v>-0.17640737562726266</v>
      </c>
    </row>
    <row r="2077" spans="1:19" x14ac:dyDescent="0.2">
      <c r="A2077" t="s">
        <v>4119</v>
      </c>
      <c r="B2077" t="s">
        <v>4120</v>
      </c>
      <c r="C2077">
        <v>41</v>
      </c>
      <c r="D2077">
        <v>59</v>
      </c>
      <c r="E2077">
        <v>49</v>
      </c>
      <c r="F2077">
        <v>2</v>
      </c>
      <c r="G2077">
        <v>0.238326387217937</v>
      </c>
      <c r="H2077">
        <v>-0.416845786469625</v>
      </c>
      <c r="I2077">
        <v>-2.1959510340177499</v>
      </c>
      <c r="J2077">
        <v>97</v>
      </c>
      <c r="K2077">
        <v>128</v>
      </c>
      <c r="L2077">
        <v>19</v>
      </c>
      <c r="M2077">
        <v>24</v>
      </c>
      <c r="N2077">
        <v>0.197666338803345</v>
      </c>
      <c r="O2077">
        <v>-1.3001069104578</v>
      </c>
      <c r="P2077">
        <v>-1.61678616114653</v>
      </c>
      <c r="Q2077">
        <v>0.42372881355932202</v>
      </c>
      <c r="R2077">
        <v>0.13559322033898299</v>
      </c>
      <c r="S2077">
        <f t="shared" si="32"/>
        <v>-6.5739727681927138E-2</v>
      </c>
    </row>
    <row r="2078" spans="1:19" x14ac:dyDescent="0.2">
      <c r="A2078" t="s">
        <v>4121</v>
      </c>
      <c r="B2078" t="s">
        <v>4122</v>
      </c>
      <c r="C2078">
        <v>97</v>
      </c>
      <c r="D2078">
        <v>81</v>
      </c>
      <c r="E2078">
        <v>105</v>
      </c>
      <c r="F2078">
        <v>16</v>
      </c>
      <c r="G2078">
        <v>1.9715169079333799E-3</v>
      </c>
      <c r="H2078">
        <v>-0.45984044497470999</v>
      </c>
      <c r="I2078">
        <v>-1.6668489245723099</v>
      </c>
      <c r="J2078">
        <v>243</v>
      </c>
      <c r="K2078">
        <v>254</v>
      </c>
      <c r="L2078">
        <v>249</v>
      </c>
      <c r="M2078">
        <v>28</v>
      </c>
      <c r="N2078">
        <v>9.6455546443347598E-2</v>
      </c>
      <c r="O2078">
        <v>-0.58149570364696601</v>
      </c>
      <c r="P2078">
        <v>-1.94867391084798</v>
      </c>
      <c r="Q2078">
        <v>0.47457627118644002</v>
      </c>
      <c r="R2078">
        <v>0.11864406779661001</v>
      </c>
      <c r="S2078">
        <f t="shared" si="32"/>
        <v>-1.930003020083098E-3</v>
      </c>
    </row>
    <row r="2079" spans="1:19" x14ac:dyDescent="0.2">
      <c r="A2079" t="s">
        <v>4123</v>
      </c>
      <c r="B2079" t="s">
        <v>4124</v>
      </c>
      <c r="C2079">
        <v>62</v>
      </c>
      <c r="D2079">
        <v>46</v>
      </c>
      <c r="E2079">
        <v>64</v>
      </c>
      <c r="F2079">
        <v>1</v>
      </c>
      <c r="G2079">
        <v>-4.9375625521151302E-2</v>
      </c>
      <c r="H2079">
        <v>-0.48046972529276999</v>
      </c>
      <c r="I2079">
        <v>-2.6765888624602501</v>
      </c>
      <c r="J2079">
        <v>99</v>
      </c>
      <c r="K2079">
        <v>66</v>
      </c>
      <c r="L2079">
        <v>87</v>
      </c>
      <c r="M2079">
        <v>4</v>
      </c>
      <c r="N2079">
        <v>-9.8863155633959393E-2</v>
      </c>
      <c r="O2079">
        <v>-0.648204719123321</v>
      </c>
      <c r="P2079">
        <v>-2.4038008718614798</v>
      </c>
      <c r="Q2079">
        <v>0.40677966101694901</v>
      </c>
      <c r="R2079">
        <v>0.152542372881355</v>
      </c>
      <c r="S2079">
        <f t="shared" si="32"/>
        <v>-0.41486127663061451</v>
      </c>
    </row>
    <row r="2080" spans="1:19" x14ac:dyDescent="0.2">
      <c r="A2080" t="s">
        <v>4125</v>
      </c>
      <c r="B2080" t="s">
        <v>4126</v>
      </c>
      <c r="C2080">
        <v>145</v>
      </c>
      <c r="D2080">
        <v>126</v>
      </c>
      <c r="E2080">
        <v>108</v>
      </c>
      <c r="F2080">
        <v>16</v>
      </c>
      <c r="G2080">
        <v>1.9260775178116401E-2</v>
      </c>
      <c r="H2080">
        <v>-0.62220225652642802</v>
      </c>
      <c r="I2080">
        <v>-1.84144519254104</v>
      </c>
      <c r="J2080">
        <v>278</v>
      </c>
      <c r="K2080">
        <v>248</v>
      </c>
      <c r="L2080">
        <v>252</v>
      </c>
      <c r="M2080">
        <v>26</v>
      </c>
      <c r="N2080">
        <v>2.76349883298618E-2</v>
      </c>
      <c r="O2080">
        <v>-0.63473303228092204</v>
      </c>
      <c r="P2080">
        <v>-2.0392971165391498</v>
      </c>
      <c r="Q2080">
        <v>0.66101694915254205</v>
      </c>
      <c r="R2080">
        <v>0.11864406779661001</v>
      </c>
      <c r="S2080">
        <f t="shared" si="32"/>
        <v>-7.6520897136924171E-2</v>
      </c>
    </row>
    <row r="2081" spans="1:19" x14ac:dyDescent="0.2">
      <c r="A2081" t="s">
        <v>4127</v>
      </c>
      <c r="B2081" t="s">
        <v>4128</v>
      </c>
      <c r="C2081">
        <v>123</v>
      </c>
      <c r="D2081">
        <v>125</v>
      </c>
      <c r="E2081">
        <v>110</v>
      </c>
      <c r="F2081">
        <v>25</v>
      </c>
      <c r="G2081">
        <v>8.7263133864186895E-2</v>
      </c>
      <c r="H2081">
        <v>-0.54277043605957598</v>
      </c>
      <c r="I2081">
        <v>-1.5761622757293501</v>
      </c>
      <c r="J2081">
        <v>206</v>
      </c>
      <c r="K2081">
        <v>241</v>
      </c>
      <c r="L2081">
        <v>107</v>
      </c>
      <c r="M2081">
        <v>24</v>
      </c>
      <c r="N2081">
        <v>0.14537792562743601</v>
      </c>
      <c r="O2081">
        <v>-0.876572219828334</v>
      </c>
      <c r="P2081">
        <v>-1.94388164724944</v>
      </c>
      <c r="Q2081">
        <v>0.40677966101694901</v>
      </c>
      <c r="R2081">
        <v>0.25423728813559299</v>
      </c>
      <c r="S2081">
        <f t="shared" si="32"/>
        <v>2.5504374583900032E-2</v>
      </c>
    </row>
    <row r="2082" spans="1:19" x14ac:dyDescent="0.2">
      <c r="A2082" t="s">
        <v>4129</v>
      </c>
      <c r="B2082" t="s">
        <v>4130</v>
      </c>
      <c r="C2082">
        <v>241</v>
      </c>
      <c r="D2082">
        <v>300</v>
      </c>
      <c r="E2082">
        <v>141</v>
      </c>
      <c r="F2082">
        <v>23</v>
      </c>
      <c r="G2082">
        <v>0.17536244444032201</v>
      </c>
      <c r="H2082">
        <v>-0.72705593969789195</v>
      </c>
      <c r="I2082">
        <v>-1.9044863795192699</v>
      </c>
      <c r="J2082">
        <v>379</v>
      </c>
      <c r="K2082">
        <v>615</v>
      </c>
      <c r="L2082">
        <v>271</v>
      </c>
      <c r="M2082">
        <v>73</v>
      </c>
      <c r="N2082">
        <v>0.28746400922906601</v>
      </c>
      <c r="O2082">
        <v>-0.73775869623805701</v>
      </c>
      <c r="P2082">
        <v>-1.7255420184395001</v>
      </c>
      <c r="Q2082">
        <v>0.37288135593220301</v>
      </c>
      <c r="R2082">
        <v>0.27118644067796599</v>
      </c>
      <c r="S2082">
        <f t="shared" si="32"/>
        <v>-1.0776569628425055E-2</v>
      </c>
    </row>
    <row r="2083" spans="1:19" x14ac:dyDescent="0.2">
      <c r="A2083" t="s">
        <v>4131</v>
      </c>
      <c r="B2083" t="s">
        <v>4132</v>
      </c>
      <c r="C2083">
        <v>42</v>
      </c>
      <c r="D2083">
        <v>77</v>
      </c>
      <c r="E2083">
        <v>53</v>
      </c>
      <c r="F2083">
        <v>0</v>
      </c>
      <c r="G2083">
        <v>0.34349966707010898</v>
      </c>
      <c r="H2083">
        <v>-0.39323143057551402</v>
      </c>
      <c r="I2083" t="e">
        <f>-inf</f>
        <v>#NAME?</v>
      </c>
      <c r="J2083">
        <v>87</v>
      </c>
      <c r="K2083">
        <v>137</v>
      </c>
      <c r="L2083">
        <v>85</v>
      </c>
      <c r="M2083">
        <v>10</v>
      </c>
      <c r="N2083">
        <v>0.27442941795950998</v>
      </c>
      <c r="O2083">
        <v>-0.60218910404871595</v>
      </c>
      <c r="P2083">
        <v>-1.94974492121051</v>
      </c>
      <c r="Q2083">
        <v>0.44067796610169402</v>
      </c>
      <c r="R2083">
        <v>0.13559322033898299</v>
      </c>
      <c r="S2083" t="e">
        <f t="shared" si="32"/>
        <v>#NAME?</v>
      </c>
    </row>
    <row r="2084" spans="1:19" x14ac:dyDescent="0.2">
      <c r="A2084" t="s">
        <v>4133</v>
      </c>
      <c r="B2084" t="s">
        <v>4134</v>
      </c>
      <c r="C2084">
        <v>133</v>
      </c>
      <c r="D2084">
        <v>153</v>
      </c>
      <c r="E2084">
        <v>109</v>
      </c>
      <c r="F2084">
        <v>19</v>
      </c>
      <c r="G2084">
        <v>0.141098022146041</v>
      </c>
      <c r="H2084">
        <v>-0.58068315280486504</v>
      </c>
      <c r="I2084">
        <v>-1.72929521297625</v>
      </c>
      <c r="J2084">
        <v>345</v>
      </c>
      <c r="K2084">
        <v>329</v>
      </c>
      <c r="L2084">
        <v>179</v>
      </c>
      <c r="M2084">
        <v>26</v>
      </c>
      <c r="N2084">
        <v>5.6604906298421902E-2</v>
      </c>
      <c r="O2084">
        <v>-0.877054841237771</v>
      </c>
      <c r="P2084">
        <v>-2.13307141569434</v>
      </c>
      <c r="Q2084">
        <v>0.40677966101694901</v>
      </c>
      <c r="R2084">
        <v>0.169491525423728</v>
      </c>
      <c r="S2084">
        <f t="shared" si="32"/>
        <v>-6.926179535185914E-2</v>
      </c>
    </row>
    <row r="2085" spans="1:19" x14ac:dyDescent="0.2">
      <c r="A2085" t="s">
        <v>4135</v>
      </c>
      <c r="B2085" t="s">
        <v>4136</v>
      </c>
      <c r="C2085">
        <v>332</v>
      </c>
      <c r="D2085">
        <v>305</v>
      </c>
      <c r="E2085">
        <v>176</v>
      </c>
      <c r="F2085">
        <v>19</v>
      </c>
      <c r="G2085">
        <v>4.34199879382779E-2</v>
      </c>
      <c r="H2085">
        <v>-0.76988342566829004</v>
      </c>
      <c r="I2085">
        <v>-2.1265816557132</v>
      </c>
      <c r="J2085">
        <v>453</v>
      </c>
      <c r="K2085">
        <v>508</v>
      </c>
      <c r="L2085">
        <v>240</v>
      </c>
      <c r="M2085">
        <v>52</v>
      </c>
      <c r="N2085">
        <v>0.12699361369280901</v>
      </c>
      <c r="O2085">
        <v>-0.86797573744561596</v>
      </c>
      <c r="P2085">
        <v>-1.95032052696992</v>
      </c>
      <c r="Q2085">
        <v>0.38983050847457601</v>
      </c>
      <c r="R2085">
        <v>8.4745762711864403E-2</v>
      </c>
      <c r="S2085">
        <f t="shared" si="32"/>
        <v>-0.13494974058307804</v>
      </c>
    </row>
    <row r="2086" spans="1:19" x14ac:dyDescent="0.2">
      <c r="A2086" t="s">
        <v>4137</v>
      </c>
      <c r="B2086" t="s">
        <v>4138</v>
      </c>
      <c r="C2086">
        <v>193</v>
      </c>
      <c r="D2086">
        <v>227</v>
      </c>
      <c r="E2086">
        <v>115</v>
      </c>
      <c r="F2086">
        <v>11</v>
      </c>
      <c r="G2086">
        <v>0.15072678048087701</v>
      </c>
      <c r="H2086">
        <v>-0.71911747843256502</v>
      </c>
      <c r="I2086">
        <v>-2.1283617968115398</v>
      </c>
      <c r="J2086">
        <v>299</v>
      </c>
      <c r="K2086">
        <v>494</v>
      </c>
      <c r="L2086">
        <v>293</v>
      </c>
      <c r="M2086">
        <v>53</v>
      </c>
      <c r="N2086">
        <v>0.29528386402093898</v>
      </c>
      <c r="O2086">
        <v>-0.60089234511471001</v>
      </c>
      <c r="P2086">
        <v>-1.76162098731553</v>
      </c>
      <c r="Q2086">
        <v>0.44067796610169402</v>
      </c>
      <c r="R2086">
        <v>0.13559322033898299</v>
      </c>
      <c r="S2086">
        <f t="shared" si="32"/>
        <v>-8.4989061286401726E-2</v>
      </c>
    </row>
    <row r="2087" spans="1:19" x14ac:dyDescent="0.2">
      <c r="A2087" t="s">
        <v>4139</v>
      </c>
      <c r="B2087" t="s">
        <v>4140</v>
      </c>
      <c r="C2087">
        <v>64</v>
      </c>
      <c r="D2087">
        <v>44</v>
      </c>
      <c r="E2087">
        <v>60</v>
      </c>
      <c r="F2087">
        <v>0</v>
      </c>
      <c r="G2087">
        <v>-8.2469065202171205E-2</v>
      </c>
      <c r="H2087">
        <v>-0.52228673337864695</v>
      </c>
      <c r="I2087" t="e">
        <f>-inf</f>
        <v>#NAME?</v>
      </c>
      <c r="J2087">
        <v>122</v>
      </c>
      <c r="K2087">
        <v>91</v>
      </c>
      <c r="L2087">
        <v>59</v>
      </c>
      <c r="M2087">
        <v>7</v>
      </c>
      <c r="N2087">
        <v>-5.0090334931932802E-2</v>
      </c>
      <c r="O2087">
        <v>-0.90759659617699395</v>
      </c>
      <c r="P2087">
        <v>-2.2514874592523801</v>
      </c>
      <c r="Q2087">
        <v>0.55932203389830504</v>
      </c>
      <c r="R2087">
        <v>0.305084745762711</v>
      </c>
      <c r="S2087" t="e">
        <f t="shared" si="32"/>
        <v>#NAME?</v>
      </c>
    </row>
    <row r="2088" spans="1:19" x14ac:dyDescent="0.2">
      <c r="A2088" t="s">
        <v>4141</v>
      </c>
      <c r="B2088" t="s">
        <v>4142</v>
      </c>
      <c r="C2088">
        <v>134</v>
      </c>
      <c r="D2088">
        <v>240</v>
      </c>
      <c r="E2088">
        <v>80</v>
      </c>
      <c r="F2088">
        <v>22</v>
      </c>
      <c r="G2088">
        <v>0.33336467564232602</v>
      </c>
      <c r="H2088">
        <v>-0.718272821151267</v>
      </c>
      <c r="I2088">
        <v>-1.6688792905045999</v>
      </c>
      <c r="J2088">
        <v>257</v>
      </c>
      <c r="K2088">
        <v>292</v>
      </c>
      <c r="L2088">
        <v>152</v>
      </c>
      <c r="M2088">
        <v>30</v>
      </c>
      <c r="N2088">
        <v>0.13267783153884499</v>
      </c>
      <c r="O2088">
        <v>-0.820178312530912</v>
      </c>
      <c r="P2088">
        <v>-1.94303753720352</v>
      </c>
      <c r="Q2088">
        <v>0.54237288135593198</v>
      </c>
      <c r="R2088">
        <v>0.305084745762711</v>
      </c>
      <c r="S2088">
        <f t="shared" si="32"/>
        <v>-1.0078890594784305E-3</v>
      </c>
    </row>
    <row r="2089" spans="1:19" x14ac:dyDescent="0.2">
      <c r="A2089" t="s">
        <v>4143</v>
      </c>
      <c r="B2089" t="s">
        <v>4144</v>
      </c>
      <c r="C2089">
        <v>99</v>
      </c>
      <c r="D2089">
        <v>181</v>
      </c>
      <c r="E2089">
        <v>93</v>
      </c>
      <c r="F2089">
        <v>4</v>
      </c>
      <c r="G2089">
        <v>0.34230161256716302</v>
      </c>
      <c r="H2089">
        <v>-0.52141025582201805</v>
      </c>
      <c r="I2089">
        <v>-2.2777723762315798</v>
      </c>
      <c r="J2089">
        <v>204</v>
      </c>
      <c r="K2089">
        <v>191</v>
      </c>
      <c r="L2089">
        <v>104</v>
      </c>
      <c r="M2089">
        <v>12</v>
      </c>
      <c r="N2089">
        <v>4.86313032435505E-2</v>
      </c>
      <c r="O2089">
        <v>-0.88468560527150797</v>
      </c>
      <c r="P2089">
        <v>-2.2406745899701601</v>
      </c>
      <c r="Q2089">
        <v>0.49152542372881303</v>
      </c>
      <c r="R2089">
        <v>0.37288135593220301</v>
      </c>
      <c r="S2089">
        <f t="shared" si="32"/>
        <v>-0.25621560263744214</v>
      </c>
    </row>
    <row r="2090" spans="1:19" x14ac:dyDescent="0.2">
      <c r="A2090" t="s">
        <v>4145</v>
      </c>
      <c r="B2090" t="s">
        <v>4146</v>
      </c>
      <c r="C2090">
        <v>264</v>
      </c>
      <c r="D2090">
        <v>271</v>
      </c>
      <c r="E2090">
        <v>242</v>
      </c>
      <c r="F2090">
        <v>115</v>
      </c>
      <c r="G2090">
        <v>9.1623596300103194E-2</v>
      </c>
      <c r="H2090">
        <v>-0.53204657066780303</v>
      </c>
      <c r="I2090">
        <v>-1.2451032594782101</v>
      </c>
      <c r="J2090">
        <v>646</v>
      </c>
      <c r="K2090">
        <v>811</v>
      </c>
      <c r="L2090">
        <v>379</v>
      </c>
      <c r="M2090">
        <v>70</v>
      </c>
      <c r="N2090">
        <v>0.17601643963779301</v>
      </c>
      <c r="O2090">
        <v>-0.82368208517140196</v>
      </c>
      <c r="P2090">
        <v>-1.97536014657272</v>
      </c>
      <c r="Q2090">
        <v>0.55932203389830504</v>
      </c>
      <c r="R2090">
        <v>0.27118644067796599</v>
      </c>
      <c r="S2090">
        <f t="shared" si="32"/>
        <v>0.11255631998400037</v>
      </c>
    </row>
    <row r="2091" spans="1:19" x14ac:dyDescent="0.2">
      <c r="A2091" t="s">
        <v>4147</v>
      </c>
      <c r="B2091" t="s">
        <v>4148</v>
      </c>
      <c r="C2091">
        <v>372</v>
      </c>
      <c r="D2091">
        <v>386</v>
      </c>
      <c r="E2091">
        <v>377</v>
      </c>
      <c r="F2091">
        <v>28</v>
      </c>
      <c r="G2091">
        <v>9.6302597085385896E-2</v>
      </c>
      <c r="H2091">
        <v>-0.48845959945450801</v>
      </c>
      <c r="I2091">
        <v>-2.0075820815016701</v>
      </c>
      <c r="J2091">
        <v>492</v>
      </c>
      <c r="K2091">
        <v>704</v>
      </c>
      <c r="L2091">
        <v>445</v>
      </c>
      <c r="M2091">
        <v>82</v>
      </c>
      <c r="N2091">
        <v>0.232835659796473</v>
      </c>
      <c r="O2091">
        <v>-0.63569386893081903</v>
      </c>
      <c r="P2091">
        <v>-1.7883769189755301</v>
      </c>
      <c r="Q2091">
        <v>0.52542372881355903</v>
      </c>
      <c r="R2091">
        <v>0.28813559322033899</v>
      </c>
      <c r="S2091">
        <f t="shared" si="32"/>
        <v>-5.7314968988220735E-2</v>
      </c>
    </row>
    <row r="2092" spans="1:19" x14ac:dyDescent="0.2">
      <c r="A2092" t="s">
        <v>4149</v>
      </c>
      <c r="B2092" t="s">
        <v>4150</v>
      </c>
      <c r="C2092">
        <v>42</v>
      </c>
      <c r="D2092">
        <v>25</v>
      </c>
      <c r="E2092">
        <v>11</v>
      </c>
      <c r="F2092">
        <v>7</v>
      </c>
      <c r="G2092">
        <v>-0.14505104943033401</v>
      </c>
      <c r="H2092">
        <v>-1.07611461501807</v>
      </c>
      <c r="I2092">
        <v>-1.66234842334564</v>
      </c>
      <c r="J2092">
        <v>37</v>
      </c>
      <c r="K2092">
        <v>66</v>
      </c>
      <c r="L2092">
        <v>15</v>
      </c>
      <c r="M2092">
        <v>1</v>
      </c>
      <c r="N2092">
        <v>0.32857031489659499</v>
      </c>
      <c r="O2092">
        <v>-0.98419924215570398</v>
      </c>
      <c r="P2092">
        <v>-2.5784273926588801</v>
      </c>
      <c r="Q2092">
        <v>0.54237288135593198</v>
      </c>
      <c r="R2092">
        <v>0.338983050847457</v>
      </c>
      <c r="S2092">
        <f t="shared" si="32"/>
        <v>-0.1690808958435385</v>
      </c>
    </row>
    <row r="2093" spans="1:19" x14ac:dyDescent="0.2">
      <c r="A2093" t="s">
        <v>4151</v>
      </c>
      <c r="B2093" t="s">
        <v>4152</v>
      </c>
      <c r="C2093">
        <v>42</v>
      </c>
      <c r="D2093">
        <v>34</v>
      </c>
      <c r="E2093">
        <v>14</v>
      </c>
      <c r="F2093">
        <v>8</v>
      </c>
      <c r="G2093">
        <v>-1.15121410601168E-2</v>
      </c>
      <c r="H2093">
        <v>-0.971379264498066</v>
      </c>
      <c r="I2093">
        <v>-1.6043564763679501</v>
      </c>
      <c r="J2093">
        <v>77</v>
      </c>
      <c r="K2093">
        <v>99</v>
      </c>
      <c r="L2093">
        <v>77</v>
      </c>
      <c r="M2093">
        <v>23</v>
      </c>
      <c r="N2093">
        <v>0.18637257284678899</v>
      </c>
      <c r="O2093">
        <v>-0.59208877714439001</v>
      </c>
      <c r="P2093">
        <v>-1.5349885577467799</v>
      </c>
      <c r="Q2093">
        <v>0.50847457627118597</v>
      </c>
      <c r="R2093">
        <v>0.305084745762711</v>
      </c>
      <c r="S2093">
        <f t="shared" si="32"/>
        <v>0.12674585261047766</v>
      </c>
    </row>
    <row r="2094" spans="1:19" x14ac:dyDescent="0.2">
      <c r="A2094" t="s">
        <v>4153</v>
      </c>
      <c r="B2094" t="e">
        <f>-NLQRVTALFDYAGTVDDDDHLSFAKGDVIEVIEE-NAWWYGKLASGTQGLFPKNYVEKMNT</f>
        <v>#NAME?</v>
      </c>
      <c r="C2094">
        <v>18</v>
      </c>
      <c r="D2094">
        <v>27</v>
      </c>
      <c r="E2094">
        <v>25</v>
      </c>
      <c r="F2094">
        <v>5</v>
      </c>
      <c r="G2094">
        <v>0.25634949135120899</v>
      </c>
      <c r="H2094">
        <v>-0.35159050620967203</v>
      </c>
      <c r="I2094">
        <v>-1.4404996737292799</v>
      </c>
      <c r="J2094">
        <v>114</v>
      </c>
      <c r="K2094">
        <v>149</v>
      </c>
      <c r="L2094">
        <v>75</v>
      </c>
      <c r="M2094">
        <v>11</v>
      </c>
      <c r="N2094">
        <v>0.19350952049752301</v>
      </c>
      <c r="O2094">
        <v>-0.77393236508916297</v>
      </c>
      <c r="P2094">
        <v>-2.02573783477014</v>
      </c>
      <c r="Q2094">
        <v>0.54237288135593198</v>
      </c>
      <c r="R2094">
        <v>0.23728813559322001</v>
      </c>
      <c r="S2094">
        <f t="shared" si="32"/>
        <v>4.2732026760091295E-2</v>
      </c>
    </row>
    <row r="2095" spans="1:19" x14ac:dyDescent="0.2">
      <c r="A2095" t="s">
        <v>4154</v>
      </c>
      <c r="B2095" t="s">
        <v>4155</v>
      </c>
      <c r="C2095">
        <v>70</v>
      </c>
      <c r="D2095">
        <v>81</v>
      </c>
      <c r="E2095">
        <v>35</v>
      </c>
      <c r="F2095">
        <v>12</v>
      </c>
      <c r="G2095">
        <v>0.14364521115992099</v>
      </c>
      <c r="H2095">
        <v>-0.79528800544238398</v>
      </c>
      <c r="I2095">
        <v>-1.65011396692863</v>
      </c>
      <c r="J2095">
        <v>229</v>
      </c>
      <c r="K2095">
        <v>220</v>
      </c>
      <c r="L2095">
        <v>131</v>
      </c>
      <c r="M2095">
        <v>29</v>
      </c>
      <c r="N2095">
        <v>5.98153019040399E-2</v>
      </c>
      <c r="O2095">
        <v>-0.83465296382851395</v>
      </c>
      <c r="P2095">
        <v>-1.9076631530328201</v>
      </c>
      <c r="Q2095">
        <v>0.55932203389830504</v>
      </c>
      <c r="R2095">
        <v>0.28813559322033899</v>
      </c>
      <c r="S2095">
        <f t="shared" si="32"/>
        <v>1.3865788576315843E-2</v>
      </c>
    </row>
    <row r="2096" spans="1:19" x14ac:dyDescent="0.2">
      <c r="A2096" t="s">
        <v>4156</v>
      </c>
      <c r="B2096" t="s">
        <v>4157</v>
      </c>
      <c r="C2096">
        <v>65</v>
      </c>
      <c r="D2096">
        <v>69</v>
      </c>
      <c r="E2096">
        <v>52</v>
      </c>
      <c r="F2096">
        <v>13</v>
      </c>
      <c r="G2096">
        <v>0.10619396638992799</v>
      </c>
      <c r="H2096">
        <v>-0.59116802278645997</v>
      </c>
      <c r="I2096">
        <v>-1.58316717729801</v>
      </c>
      <c r="J2096">
        <v>106</v>
      </c>
      <c r="K2096">
        <v>127</v>
      </c>
      <c r="L2096">
        <v>61</v>
      </c>
      <c r="M2096">
        <v>7</v>
      </c>
      <c r="N2096">
        <v>0.15572595911290801</v>
      </c>
      <c r="O2096">
        <v>-0.83206480739839295</v>
      </c>
      <c r="P2096">
        <v>-2.1904334938423999</v>
      </c>
      <c r="Q2096">
        <v>0.57627118644067798</v>
      </c>
      <c r="R2096">
        <v>0.37288135593220301</v>
      </c>
      <c r="S2096">
        <f t="shared" si="32"/>
        <v>-4.2464311791472857E-2</v>
      </c>
    </row>
    <row r="2097" spans="1:19" x14ac:dyDescent="0.2">
      <c r="A2097" t="s">
        <v>4158</v>
      </c>
      <c r="B2097" t="s">
        <v>4159</v>
      </c>
      <c r="C2097">
        <v>24</v>
      </c>
      <c r="D2097">
        <v>28</v>
      </c>
      <c r="E2097">
        <v>13</v>
      </c>
      <c r="F2097">
        <v>2</v>
      </c>
      <c r="G2097">
        <v>0.14720502192614099</v>
      </c>
      <c r="H2097">
        <v>-0.76052589918317204</v>
      </c>
      <c r="I2097">
        <v>-1.96337841900962</v>
      </c>
      <c r="J2097">
        <v>40</v>
      </c>
      <c r="K2097">
        <v>50</v>
      </c>
      <c r="L2097">
        <v>26</v>
      </c>
      <c r="M2097">
        <v>7</v>
      </c>
      <c r="N2097">
        <v>0.174138116429778</v>
      </c>
      <c r="O2097">
        <v>-0.77917542050153399</v>
      </c>
      <c r="P2097">
        <v>-1.76718761990559</v>
      </c>
      <c r="Q2097">
        <v>0.76271186440677896</v>
      </c>
      <c r="R2097">
        <v>0.50847457627118597</v>
      </c>
      <c r="S2097">
        <f t="shared" si="32"/>
        <v>-3.8899574723848598E-2</v>
      </c>
    </row>
    <row r="2098" spans="1:19" x14ac:dyDescent="0.2">
      <c r="A2098" t="s">
        <v>4160</v>
      </c>
      <c r="B2098" t="s">
        <v>4161</v>
      </c>
      <c r="C2098">
        <v>292</v>
      </c>
      <c r="D2098">
        <v>239</v>
      </c>
      <c r="E2098">
        <v>141</v>
      </c>
      <c r="F2098">
        <v>39</v>
      </c>
      <c r="G2098">
        <v>-6.7267182047521098E-3</v>
      </c>
      <c r="H2098">
        <v>-0.810421748571442</v>
      </c>
      <c r="I2098">
        <v>-1.7585154173839099</v>
      </c>
      <c r="J2098">
        <v>702</v>
      </c>
      <c r="K2098">
        <v>660</v>
      </c>
      <c r="L2098">
        <v>368</v>
      </c>
      <c r="M2098">
        <v>53</v>
      </c>
      <c r="N2098">
        <v>5.0434926833785199E-2</v>
      </c>
      <c r="O2098">
        <v>-0.87257807060067705</v>
      </c>
      <c r="P2098">
        <v>-2.1322869111209002</v>
      </c>
      <c r="Q2098">
        <v>0.81355932203389802</v>
      </c>
      <c r="R2098">
        <v>0.54237288135593198</v>
      </c>
      <c r="S2098">
        <f t="shared" si="32"/>
        <v>-7.74785755148025E-2</v>
      </c>
    </row>
    <row r="2099" spans="1:19" x14ac:dyDescent="0.2">
      <c r="A2099" t="s">
        <v>4162</v>
      </c>
      <c r="B2099" t="s">
        <v>4163</v>
      </c>
      <c r="C2099">
        <v>214</v>
      </c>
      <c r="D2099">
        <v>170</v>
      </c>
      <c r="E2099">
        <v>153</v>
      </c>
      <c r="F2099">
        <v>17</v>
      </c>
      <c r="G2099">
        <v>-1.97066196753884E-2</v>
      </c>
      <c r="H2099">
        <v>-0.63998035230999495</v>
      </c>
      <c r="I2099">
        <v>-1.9841620249329099</v>
      </c>
      <c r="J2099">
        <v>420</v>
      </c>
      <c r="K2099">
        <v>541</v>
      </c>
      <c r="L2099">
        <v>288</v>
      </c>
      <c r="M2099">
        <v>49</v>
      </c>
      <c r="N2099">
        <v>0.18717607813039</v>
      </c>
      <c r="O2099">
        <v>-0.75594557978305998</v>
      </c>
      <c r="P2099">
        <v>-1.9432788789612701</v>
      </c>
      <c r="Q2099">
        <v>0.71186440677966101</v>
      </c>
      <c r="R2099">
        <v>0.47457627118644002</v>
      </c>
      <c r="S2099">
        <f t="shared" si="32"/>
        <v>-9.1994755454505028E-2</v>
      </c>
    </row>
    <row r="2100" spans="1:19" x14ac:dyDescent="0.2">
      <c r="A2100" t="s">
        <v>4164</v>
      </c>
      <c r="B2100" t="s">
        <v>4165</v>
      </c>
      <c r="C2100">
        <v>52</v>
      </c>
      <c r="D2100">
        <v>54</v>
      </c>
      <c r="E2100">
        <v>69</v>
      </c>
      <c r="F2100">
        <v>14</v>
      </c>
      <c r="G2100">
        <v>9.6648648483697697E-2</v>
      </c>
      <c r="H2100">
        <v>-0.37141226267594701</v>
      </c>
      <c r="I2100">
        <v>-1.4540724809185599</v>
      </c>
      <c r="J2100">
        <v>119</v>
      </c>
      <c r="K2100">
        <v>127</v>
      </c>
      <c r="L2100">
        <v>140</v>
      </c>
      <c r="M2100">
        <v>47</v>
      </c>
      <c r="N2100">
        <v>0.105484862985147</v>
      </c>
      <c r="O2100">
        <v>-0.52150770285868298</v>
      </c>
      <c r="P2100">
        <v>-1.4136747720487</v>
      </c>
      <c r="Q2100">
        <v>0.72881355932203395</v>
      </c>
      <c r="R2100">
        <v>0.52542372881355903</v>
      </c>
      <c r="S2100">
        <f t="shared" si="32"/>
        <v>0.2025347190673622</v>
      </c>
    </row>
    <row r="2101" spans="1:19" x14ac:dyDescent="0.2">
      <c r="A2101" t="s">
        <v>4166</v>
      </c>
      <c r="B2101" t="s">
        <v>4167</v>
      </c>
      <c r="C2101">
        <v>140</v>
      </c>
      <c r="D2101">
        <v>123</v>
      </c>
      <c r="E2101">
        <v>106</v>
      </c>
      <c r="F2101">
        <v>5</v>
      </c>
      <c r="G2101">
        <v>2.4035308056688399E-2</v>
      </c>
      <c r="H2101">
        <v>-0.61508018019187105</v>
      </c>
      <c r="I2101">
        <v>-2.3313552043042098</v>
      </c>
      <c r="J2101">
        <v>356</v>
      </c>
      <c r="K2101">
        <v>358</v>
      </c>
      <c r="L2101">
        <v>172</v>
      </c>
      <c r="M2101">
        <v>27</v>
      </c>
      <c r="N2101">
        <v>7.9661132092720896E-2</v>
      </c>
      <c r="O2101">
        <v>-0.90801032820971606</v>
      </c>
      <c r="P2101">
        <v>-2.1303119024057802</v>
      </c>
      <c r="Q2101">
        <v>0.83050847457627097</v>
      </c>
      <c r="R2101">
        <v>0.54237288135593198</v>
      </c>
      <c r="S2101">
        <f t="shared" si="32"/>
        <v>-0.24214778655668295</v>
      </c>
    </row>
    <row r="2102" spans="1:19" x14ac:dyDescent="0.2">
      <c r="A2102" t="s">
        <v>4168</v>
      </c>
      <c r="B2102" t="s">
        <v>4169</v>
      </c>
      <c r="C2102">
        <v>76</v>
      </c>
      <c r="D2102">
        <v>73</v>
      </c>
      <c r="E2102">
        <v>434</v>
      </c>
      <c r="F2102">
        <v>966</v>
      </c>
      <c r="G2102">
        <v>6.2767500135193E-2</v>
      </c>
      <c r="H2102">
        <v>0.262418127453315</v>
      </c>
      <c r="I2102">
        <v>0.21996636117270299</v>
      </c>
      <c r="J2102">
        <v>157</v>
      </c>
      <c r="K2102">
        <v>152</v>
      </c>
      <c r="L2102">
        <v>748</v>
      </c>
      <c r="M2102">
        <v>1512</v>
      </c>
      <c r="N2102">
        <v>6.3172038957260507E-2</v>
      </c>
      <c r="O2102">
        <v>8.5913168310837201E-2</v>
      </c>
      <c r="P2102">
        <v>-2.65735298359389E-2</v>
      </c>
      <c r="Q2102">
        <v>0.83050847457627097</v>
      </c>
      <c r="R2102">
        <v>0.55932203389830504</v>
      </c>
      <c r="S2102">
        <f t="shared" si="32"/>
        <v>1.0563266653901087</v>
      </c>
    </row>
    <row r="2103" spans="1:19" x14ac:dyDescent="0.2">
      <c r="A2103" t="s">
        <v>4170</v>
      </c>
      <c r="B2103" t="s">
        <v>4171</v>
      </c>
      <c r="C2103">
        <v>54</v>
      </c>
      <c r="D2103">
        <v>54</v>
      </c>
      <c r="E2103">
        <v>31</v>
      </c>
      <c r="F2103">
        <v>0</v>
      </c>
      <c r="G2103">
        <v>8.0258232295528406E-2</v>
      </c>
      <c r="H2103">
        <v>-0.73529007576709904</v>
      </c>
      <c r="I2103" t="e">
        <f>-inf</f>
        <v>#NAME?</v>
      </c>
      <c r="J2103">
        <v>124</v>
      </c>
      <c r="K2103">
        <v>184</v>
      </c>
      <c r="L2103">
        <v>78</v>
      </c>
      <c r="M2103">
        <v>29</v>
      </c>
      <c r="N2103">
        <v>0.24862424126902299</v>
      </c>
      <c r="O2103">
        <v>-0.79341585961614502</v>
      </c>
      <c r="P2103">
        <v>-1.64124935585517</v>
      </c>
      <c r="Q2103">
        <v>0.77966101694915202</v>
      </c>
      <c r="R2103">
        <v>0.49152542372881303</v>
      </c>
      <c r="S2103" t="e">
        <f t="shared" si="32"/>
        <v>#NAME?</v>
      </c>
    </row>
    <row r="2104" spans="1:19" x14ac:dyDescent="0.2">
      <c r="A2104" t="s">
        <v>4172</v>
      </c>
      <c r="B2104" t="s">
        <v>4173</v>
      </c>
      <c r="C2104">
        <v>161</v>
      </c>
      <c r="D2104">
        <v>143</v>
      </c>
      <c r="E2104">
        <v>136</v>
      </c>
      <c r="F2104">
        <v>17</v>
      </c>
      <c r="G2104">
        <v>2.8768393728740502E-2</v>
      </c>
      <c r="H2104">
        <v>-0.56754497744003496</v>
      </c>
      <c r="I2104">
        <v>-1.8605741276155701</v>
      </c>
      <c r="J2104">
        <v>254</v>
      </c>
      <c r="K2104">
        <v>354</v>
      </c>
      <c r="L2104">
        <v>174</v>
      </c>
      <c r="M2104">
        <v>29</v>
      </c>
      <c r="N2104">
        <v>0.22139764882757099</v>
      </c>
      <c r="O2104">
        <v>-0.75637324548172802</v>
      </c>
      <c r="P2104">
        <v>-1.95266138731287</v>
      </c>
      <c r="Q2104">
        <v>0.83050847457627097</v>
      </c>
      <c r="R2104">
        <v>0.50847457627118597</v>
      </c>
      <c r="S2104">
        <f t="shared" si="32"/>
        <v>-5.8863723283801087E-2</v>
      </c>
    </row>
    <row r="2105" spans="1:19" x14ac:dyDescent="0.2">
      <c r="A2105" t="s">
        <v>4174</v>
      </c>
      <c r="B2105" t="s">
        <v>4175</v>
      </c>
      <c r="C2105">
        <v>15</v>
      </c>
      <c r="D2105">
        <v>2</v>
      </c>
      <c r="E2105">
        <v>4</v>
      </c>
      <c r="F2105">
        <v>0</v>
      </c>
      <c r="G2105">
        <v>-0.79480303109617101</v>
      </c>
      <c r="H2105">
        <v>-1.0682892775061199</v>
      </c>
      <c r="I2105" t="e">
        <f>-inf</f>
        <v>#NAME?</v>
      </c>
      <c r="J2105">
        <v>67</v>
      </c>
      <c r="K2105">
        <v>32</v>
      </c>
      <c r="L2105">
        <v>7</v>
      </c>
      <c r="M2105">
        <v>2</v>
      </c>
      <c r="N2105">
        <v>-0.243696720959198</v>
      </c>
      <c r="O2105">
        <v>-1.5730655398309501</v>
      </c>
      <c r="P2105">
        <v>-2.5352704756287299</v>
      </c>
      <c r="Q2105">
        <v>0.79661016949152497</v>
      </c>
      <c r="R2105">
        <v>0.50847457627118597</v>
      </c>
      <c r="S2105" t="e">
        <f t="shared" si="32"/>
        <v>#NAME?</v>
      </c>
    </row>
    <row r="2106" spans="1:19" x14ac:dyDescent="0.2">
      <c r="A2106" t="s">
        <v>4176</v>
      </c>
      <c r="B2106" t="s">
        <v>4177</v>
      </c>
      <c r="C2106">
        <v>232</v>
      </c>
      <c r="D2106">
        <v>198</v>
      </c>
      <c r="E2106">
        <v>246</v>
      </c>
      <c r="F2106">
        <v>17</v>
      </c>
      <c r="G2106">
        <v>1.1435437666159801E-2</v>
      </c>
      <c r="H2106">
        <v>-0.46881088756592398</v>
      </c>
      <c r="I2106">
        <v>-2.0192362364746201</v>
      </c>
      <c r="J2106">
        <v>597</v>
      </c>
      <c r="K2106">
        <v>621</v>
      </c>
      <c r="L2106">
        <v>355</v>
      </c>
      <c r="M2106">
        <v>59</v>
      </c>
      <c r="N2106">
        <v>9.4345372468932806E-2</v>
      </c>
      <c r="O2106">
        <v>-0.817834755218665</v>
      </c>
      <c r="P2106">
        <v>-2.0153479880791099</v>
      </c>
      <c r="Q2106">
        <v>0.76271186440677896</v>
      </c>
      <c r="R2106">
        <v>0.50847457627118597</v>
      </c>
      <c r="S2106">
        <f t="shared" si="32"/>
        <v>-0.12138688501387784</v>
      </c>
    </row>
    <row r="2107" spans="1:19" x14ac:dyDescent="0.2">
      <c r="A2107" t="s">
        <v>4178</v>
      </c>
      <c r="B2107" t="s">
        <v>4179</v>
      </c>
      <c r="C2107">
        <v>54</v>
      </c>
      <c r="D2107">
        <v>36</v>
      </c>
      <c r="E2107">
        <v>15</v>
      </c>
      <c r="F2107">
        <v>7</v>
      </c>
      <c r="G2107">
        <v>-9.5833026760152804E-2</v>
      </c>
      <c r="H2107">
        <v>-1.0505605105456901</v>
      </c>
      <c r="I2107">
        <v>-1.7714928927707101</v>
      </c>
      <c r="J2107">
        <v>102</v>
      </c>
      <c r="K2107">
        <v>193</v>
      </c>
      <c r="L2107">
        <v>63</v>
      </c>
      <c r="M2107">
        <v>10</v>
      </c>
      <c r="N2107">
        <v>0.35418524066757801</v>
      </c>
      <c r="O2107">
        <v>-0.80134839945272596</v>
      </c>
      <c r="P2107">
        <v>-2.0188258403538102</v>
      </c>
      <c r="Q2107">
        <v>0.49152542372881303</v>
      </c>
      <c r="R2107">
        <v>0.23728813559322001</v>
      </c>
      <c r="S2107">
        <f t="shared" si="32"/>
        <v>-5.0872082326213985E-2</v>
      </c>
    </row>
    <row r="2108" spans="1:19" x14ac:dyDescent="0.2">
      <c r="A2108" t="s">
        <v>4180</v>
      </c>
      <c r="B2108" t="s">
        <v>4181</v>
      </c>
      <c r="C2108">
        <v>334</v>
      </c>
      <c r="D2108">
        <v>250</v>
      </c>
      <c r="E2108">
        <v>208</v>
      </c>
      <c r="F2108">
        <v>47</v>
      </c>
      <c r="G2108">
        <v>-4.55482258439983E-2</v>
      </c>
      <c r="H2108">
        <v>-0.699941141627206</v>
      </c>
      <c r="I2108">
        <v>-1.7358457818378401</v>
      </c>
      <c r="J2108">
        <v>495</v>
      </c>
      <c r="K2108">
        <v>644</v>
      </c>
      <c r="L2108">
        <v>407</v>
      </c>
      <c r="M2108">
        <v>68</v>
      </c>
      <c r="N2108">
        <v>0.191508771847965</v>
      </c>
      <c r="O2108">
        <v>-0.67709956685273898</v>
      </c>
      <c r="P2108">
        <v>-1.87232195481922</v>
      </c>
      <c r="Q2108">
        <v>0.52542372881355903</v>
      </c>
      <c r="R2108">
        <v>0.305084745762711</v>
      </c>
      <c r="S2108">
        <f t="shared" si="32"/>
        <v>-1.4046520683870609E-3</v>
      </c>
    </row>
    <row r="2109" spans="1:19" x14ac:dyDescent="0.2">
      <c r="A2109" t="s">
        <v>4182</v>
      </c>
      <c r="B2109" t="s">
        <v>4183</v>
      </c>
      <c r="C2109">
        <v>62</v>
      </c>
      <c r="D2109">
        <v>108</v>
      </c>
      <c r="E2109">
        <v>60</v>
      </c>
      <c r="F2109">
        <v>6</v>
      </c>
      <c r="G2109">
        <v>0.32129029828422401</v>
      </c>
      <c r="H2109">
        <v>-0.50849844889301299</v>
      </c>
      <c r="I2109">
        <v>-1.8984376120766</v>
      </c>
      <c r="J2109">
        <v>192</v>
      </c>
      <c r="K2109">
        <v>264</v>
      </c>
      <c r="L2109">
        <v>127</v>
      </c>
      <c r="M2109">
        <v>25</v>
      </c>
      <c r="N2109">
        <v>0.215530801588003</v>
      </c>
      <c r="O2109">
        <v>-0.771586284891983</v>
      </c>
      <c r="P2109">
        <v>-1.8955868886234</v>
      </c>
      <c r="Q2109">
        <v>0.45762711864406702</v>
      </c>
      <c r="R2109">
        <v>0.305084745762711</v>
      </c>
      <c r="S2109">
        <f t="shared" si="32"/>
        <v>-5.4516428722622898E-2</v>
      </c>
    </row>
    <row r="2110" spans="1:19" x14ac:dyDescent="0.2">
      <c r="A2110" t="s">
        <v>4184</v>
      </c>
      <c r="B2110" t="s">
        <v>4185</v>
      </c>
      <c r="C2110">
        <v>68</v>
      </c>
      <c r="D2110">
        <v>51</v>
      </c>
      <c r="E2110">
        <v>34</v>
      </c>
      <c r="F2110">
        <v>6</v>
      </c>
      <c r="G2110">
        <v>-4.4680504312771499E-2</v>
      </c>
      <c r="H2110">
        <v>-0.79528800544238398</v>
      </c>
      <c r="I2110">
        <v>-1.93855483528459</v>
      </c>
      <c r="J2110">
        <v>145</v>
      </c>
      <c r="K2110">
        <v>73</v>
      </c>
      <c r="L2110">
        <v>95</v>
      </c>
      <c r="M2110">
        <v>29</v>
      </c>
      <c r="N2110">
        <v>-0.22081703869279701</v>
      </c>
      <c r="O2110">
        <v>-0.77573317409051701</v>
      </c>
      <c r="P2110">
        <v>-1.7091956729279101</v>
      </c>
      <c r="Q2110">
        <v>0.49152542372881303</v>
      </c>
      <c r="R2110">
        <v>0.25423728813559299</v>
      </c>
      <c r="S2110">
        <f t="shared" si="32"/>
        <v>-1.6228966986707873E-2</v>
      </c>
    </row>
    <row r="2111" spans="1:19" x14ac:dyDescent="0.2">
      <c r="A2111" t="s">
        <v>4186</v>
      </c>
      <c r="B2111" t="s">
        <v>4187</v>
      </c>
      <c r="C2111">
        <v>58</v>
      </c>
      <c r="D2111">
        <v>58</v>
      </c>
      <c r="E2111">
        <v>43</v>
      </c>
      <c r="F2111">
        <v>7</v>
      </c>
      <c r="G2111">
        <v>8.0258232295528406E-2</v>
      </c>
      <c r="H2111">
        <v>-0.62421754776175398</v>
      </c>
      <c r="I2111">
        <v>-1.8025271265106699</v>
      </c>
      <c r="J2111">
        <v>222</v>
      </c>
      <c r="K2111">
        <v>319</v>
      </c>
      <c r="L2111">
        <v>197</v>
      </c>
      <c r="M2111">
        <v>28</v>
      </c>
      <c r="N2111">
        <v>0.234665812028264</v>
      </c>
      <c r="O2111">
        <v>-0.64397552543343595</v>
      </c>
      <c r="P2111">
        <v>-1.9094206117003101</v>
      </c>
      <c r="Q2111">
        <v>0.55932203389830504</v>
      </c>
      <c r="R2111">
        <v>0.37288135593220301</v>
      </c>
      <c r="S2111">
        <f t="shared" si="32"/>
        <v>-3.0557730232953863E-2</v>
      </c>
    </row>
    <row r="2112" spans="1:19" x14ac:dyDescent="0.2">
      <c r="A2112" t="s">
        <v>4188</v>
      </c>
      <c r="B2112" t="s">
        <v>4189</v>
      </c>
      <c r="C2112">
        <v>76</v>
      </c>
      <c r="D2112">
        <v>71</v>
      </c>
      <c r="E2112">
        <v>21</v>
      </c>
      <c r="F2112">
        <v>11</v>
      </c>
      <c r="G2112">
        <v>5.0702988733812397E-2</v>
      </c>
      <c r="H2112">
        <v>-1.05285230732527</v>
      </c>
      <c r="I2112">
        <v>-1.72361808008456</v>
      </c>
      <c r="J2112">
        <v>91</v>
      </c>
      <c r="K2112">
        <v>114</v>
      </c>
      <c r="L2112">
        <v>27</v>
      </c>
      <c r="M2112">
        <v>15</v>
      </c>
      <c r="N2112">
        <v>0.1750915624371</v>
      </c>
      <c r="O2112">
        <v>-1.11976640530649</v>
      </c>
      <c r="P2112">
        <v>-1.7931758018573001</v>
      </c>
      <c r="Q2112">
        <v>0.52542372881355903</v>
      </c>
      <c r="R2112">
        <v>0.305084745762711</v>
      </c>
      <c r="S2112">
        <f t="shared" si="32"/>
        <v>2.3291916543987597E-2</v>
      </c>
    </row>
    <row r="2113" spans="1:19" x14ac:dyDescent="0.2">
      <c r="A2113" t="s">
        <v>4190</v>
      </c>
      <c r="B2113" t="s">
        <v>4191</v>
      </c>
      <c r="C2113">
        <v>135</v>
      </c>
      <c r="D2113">
        <v>110</v>
      </c>
      <c r="E2113">
        <v>91</v>
      </c>
      <c r="F2113">
        <v>13</v>
      </c>
      <c r="G2113">
        <v>-8.6828510412526594E-3</v>
      </c>
      <c r="H2113">
        <v>-0.66555038595231597</v>
      </c>
      <c r="I2113">
        <v>-1.90058758915016</v>
      </c>
      <c r="J2113">
        <v>288</v>
      </c>
      <c r="K2113">
        <v>286</v>
      </c>
      <c r="L2113">
        <v>133</v>
      </c>
      <c r="M2113">
        <v>74</v>
      </c>
      <c r="N2113">
        <v>7.4201648791534E-2</v>
      </c>
      <c r="O2113">
        <v>-0.92762962393653503</v>
      </c>
      <c r="P2113">
        <v>-1.6003864366201399</v>
      </c>
      <c r="Q2113">
        <v>0.45762711864406702</v>
      </c>
      <c r="R2113">
        <v>0.25423728813559299</v>
      </c>
      <c r="S2113">
        <f t="shared" si="32"/>
        <v>2.3824849252801955E-2</v>
      </c>
    </row>
    <row r="2114" spans="1:19" x14ac:dyDescent="0.2">
      <c r="A2114" t="s">
        <v>4192</v>
      </c>
      <c r="B2114" t="s">
        <v>4193</v>
      </c>
      <c r="C2114">
        <v>110</v>
      </c>
      <c r="D2114">
        <v>92</v>
      </c>
      <c r="E2114">
        <v>67</v>
      </c>
      <c r="F2114">
        <v>6</v>
      </c>
      <c r="G2114">
        <v>2.65337448285873E-3</v>
      </c>
      <c r="H2114">
        <v>-0.70957589223580197</v>
      </c>
      <c r="I2114">
        <v>-2.1474386077365799</v>
      </c>
      <c r="J2114">
        <v>219</v>
      </c>
      <c r="K2114">
        <v>174</v>
      </c>
      <c r="L2114">
        <v>79</v>
      </c>
      <c r="M2114">
        <v>19</v>
      </c>
      <c r="N2114">
        <v>-2.26667631357968E-2</v>
      </c>
      <c r="O2114">
        <v>-1.0349058006940599</v>
      </c>
      <c r="P2114">
        <v>-2.0719161824791801</v>
      </c>
      <c r="Q2114">
        <v>0.50847457627118597</v>
      </c>
      <c r="R2114">
        <v>0.25423728813559299</v>
      </c>
      <c r="S2114">
        <f t="shared" si="32"/>
        <v>-0.17348938992308027</v>
      </c>
    </row>
    <row r="2115" spans="1:19" x14ac:dyDescent="0.2">
      <c r="A2115" t="s">
        <v>4194</v>
      </c>
      <c r="B2115" t="s">
        <v>4195</v>
      </c>
      <c r="C2115">
        <v>171</v>
      </c>
      <c r="D2115">
        <v>99</v>
      </c>
      <c r="E2115">
        <v>106</v>
      </c>
      <c r="F2115">
        <v>23</v>
      </c>
      <c r="G2115">
        <v>-0.157102683499075</v>
      </c>
      <c r="H2115">
        <v>-0.70194825490578705</v>
      </c>
      <c r="I2115">
        <v>-1.7554654473365501</v>
      </c>
      <c r="J2115">
        <v>257</v>
      </c>
      <c r="K2115">
        <v>392</v>
      </c>
      <c r="L2115">
        <v>199</v>
      </c>
      <c r="M2115">
        <v>34</v>
      </c>
      <c r="N2115">
        <v>0.26058104711088398</v>
      </c>
      <c r="O2115">
        <v>-0.70316882406597803</v>
      </c>
      <c r="P2115">
        <v>-1.8886798748809299</v>
      </c>
      <c r="Q2115">
        <v>0.49152542372881303</v>
      </c>
      <c r="R2115">
        <v>0.25423728813559299</v>
      </c>
      <c r="S2115">
        <f t="shared" ref="S2115:S2178" si="33">((I2115+1.7338029)/1.7338029+(P2115+1.8692731)/1.8692731)/2</f>
        <v>-1.1438114429761045E-2</v>
      </c>
    </row>
    <row r="2116" spans="1:19" x14ac:dyDescent="0.2">
      <c r="A2116" t="s">
        <v>4196</v>
      </c>
      <c r="B2116" t="s">
        <v>4197</v>
      </c>
      <c r="C2116">
        <v>42</v>
      </c>
      <c r="D2116">
        <v>81</v>
      </c>
      <c r="E2116">
        <v>48</v>
      </c>
      <c r="F2116">
        <v>5</v>
      </c>
      <c r="G2116">
        <v>0.36549396077627699</v>
      </c>
      <c r="H2116">
        <v>-0.436266062800716</v>
      </c>
      <c r="I2116">
        <v>-1.80847645902388</v>
      </c>
      <c r="J2116">
        <v>51</v>
      </c>
      <c r="K2116">
        <v>82</v>
      </c>
      <c r="L2116">
        <v>87</v>
      </c>
      <c r="M2116">
        <v>12</v>
      </c>
      <c r="N2116">
        <v>0.28347177970750198</v>
      </c>
      <c r="O2116">
        <v>-0.36013970062370798</v>
      </c>
      <c r="P2116">
        <v>-1.6386145986422</v>
      </c>
      <c r="Q2116">
        <v>0.50847457627118597</v>
      </c>
      <c r="R2116">
        <v>0.28813559322033899</v>
      </c>
      <c r="S2116">
        <f t="shared" si="33"/>
        <v>4.0162762970782293E-2</v>
      </c>
    </row>
    <row r="2117" spans="1:19" x14ac:dyDescent="0.2">
      <c r="A2117" t="s">
        <v>4198</v>
      </c>
      <c r="B2117" t="s">
        <v>4199</v>
      </c>
      <c r="C2117">
        <v>310</v>
      </c>
      <c r="D2117">
        <v>334</v>
      </c>
      <c r="E2117">
        <v>300</v>
      </c>
      <c r="F2117">
        <v>38</v>
      </c>
      <c r="G2117">
        <v>0.11264300527281999</v>
      </c>
      <c r="H2117">
        <v>-0.50849844889301299</v>
      </c>
      <c r="I2117">
        <v>-1.79577527017946</v>
      </c>
      <c r="J2117">
        <v>747</v>
      </c>
      <c r="K2117">
        <v>912</v>
      </c>
      <c r="L2117">
        <v>586</v>
      </c>
      <c r="M2117">
        <v>136</v>
      </c>
      <c r="N2117">
        <v>0.16390233993473899</v>
      </c>
      <c r="O2117">
        <v>-0.69751176294169803</v>
      </c>
      <c r="P2117">
        <v>-1.75000736203707</v>
      </c>
      <c r="Q2117">
        <v>0.42372881355932202</v>
      </c>
      <c r="R2117">
        <v>0.186440677966101</v>
      </c>
      <c r="S2117">
        <f t="shared" si="33"/>
        <v>1.4029831740280271E-2</v>
      </c>
    </row>
    <row r="2118" spans="1:19" x14ac:dyDescent="0.2">
      <c r="A2118" t="s">
        <v>4200</v>
      </c>
      <c r="B2118" t="s">
        <v>4201</v>
      </c>
      <c r="C2118">
        <v>106</v>
      </c>
      <c r="D2118">
        <v>149</v>
      </c>
      <c r="E2118">
        <v>57</v>
      </c>
      <c r="F2118">
        <v>10</v>
      </c>
      <c r="G2118">
        <v>0.22813863544303201</v>
      </c>
      <c r="H2118">
        <v>-0.76368901937068201</v>
      </c>
      <c r="I2118">
        <v>-1.9095030382267599</v>
      </c>
      <c r="J2118">
        <v>354</v>
      </c>
      <c r="K2118">
        <v>455</v>
      </c>
      <c r="L2118">
        <v>247</v>
      </c>
      <c r="M2118">
        <v>41</v>
      </c>
      <c r="N2118">
        <v>0.18623623805304601</v>
      </c>
      <c r="O2118">
        <v>-0.74839508591051196</v>
      </c>
      <c r="P2118">
        <v>-1.94644507389794</v>
      </c>
      <c r="Q2118">
        <v>0.40677966101694901</v>
      </c>
      <c r="R2118">
        <v>0.23728813559322001</v>
      </c>
      <c r="S2118">
        <f t="shared" si="33"/>
        <v>-7.1311247353535126E-2</v>
      </c>
    </row>
    <row r="2119" spans="1:19" x14ac:dyDescent="0.2">
      <c r="A2119" t="s">
        <v>4202</v>
      </c>
      <c r="B2119" t="s">
        <v>4203</v>
      </c>
      <c r="C2119">
        <v>126</v>
      </c>
      <c r="D2119">
        <v>188</v>
      </c>
      <c r="E2119">
        <v>109</v>
      </c>
      <c r="F2119">
        <v>19</v>
      </c>
      <c r="G2119">
        <v>0.25404553644164501</v>
      </c>
      <c r="H2119">
        <v>-0.55720205695534197</v>
      </c>
      <c r="I2119">
        <v>-1.70581411712673</v>
      </c>
      <c r="J2119">
        <v>262</v>
      </c>
      <c r="K2119">
        <v>287</v>
      </c>
      <c r="L2119">
        <v>221</v>
      </c>
      <c r="M2119">
        <v>29</v>
      </c>
      <c r="N2119">
        <v>0.116808708835968</v>
      </c>
      <c r="O2119">
        <v>-0.66599779477902499</v>
      </c>
      <c r="P2119">
        <v>-1.9661289620126801</v>
      </c>
      <c r="Q2119">
        <v>0.45762711864406702</v>
      </c>
      <c r="R2119">
        <v>0.28813559322033899</v>
      </c>
      <c r="S2119">
        <f t="shared" si="33"/>
        <v>-1.7835859161800256E-2</v>
      </c>
    </row>
    <row r="2120" spans="1:19" x14ac:dyDescent="0.2">
      <c r="A2120" t="s">
        <v>4204</v>
      </c>
      <c r="B2120" t="s">
        <v>4205</v>
      </c>
      <c r="C2120">
        <v>115</v>
      </c>
      <c r="D2120">
        <v>90</v>
      </c>
      <c r="E2120">
        <v>70</v>
      </c>
      <c r="F2120">
        <v>5</v>
      </c>
      <c r="G2120">
        <v>-2.6197098618758401E-2</v>
      </c>
      <c r="H2120">
        <v>-0.70985781011775795</v>
      </c>
      <c r="I2120">
        <v>-2.2459250089795901</v>
      </c>
      <c r="J2120">
        <v>174</v>
      </c>
      <c r="K2120">
        <v>166</v>
      </c>
      <c r="L2120">
        <v>92</v>
      </c>
      <c r="M2120">
        <v>17</v>
      </c>
      <c r="N2120">
        <v>5.67869431791772E-2</v>
      </c>
      <c r="O2120">
        <v>-0.86885019808143404</v>
      </c>
      <c r="P2120">
        <v>-2.0203259954962101</v>
      </c>
      <c r="Q2120">
        <v>0.61016949152542299</v>
      </c>
      <c r="R2120">
        <v>0.23728813559322001</v>
      </c>
      <c r="S2120">
        <f t="shared" si="33"/>
        <v>-0.18809170282496693</v>
      </c>
    </row>
    <row r="2121" spans="1:19" x14ac:dyDescent="0.2">
      <c r="A2121" t="s">
        <v>4206</v>
      </c>
      <c r="B2121" t="s">
        <v>4207</v>
      </c>
      <c r="C2121">
        <v>190</v>
      </c>
      <c r="D2121">
        <v>243</v>
      </c>
      <c r="E2121">
        <v>176</v>
      </c>
      <c r="F2121">
        <v>25</v>
      </c>
      <c r="G2121">
        <v>0.18711090494101101</v>
      </c>
      <c r="H2121">
        <v>-0.52749894291708199</v>
      </c>
      <c r="I2121">
        <v>-1.76501076524279</v>
      </c>
      <c r="J2121">
        <v>475</v>
      </c>
      <c r="K2121">
        <v>553</v>
      </c>
      <c r="L2121">
        <v>190</v>
      </c>
      <c r="M2121">
        <v>31</v>
      </c>
      <c r="N2121">
        <v>0.14325962510155299</v>
      </c>
      <c r="O2121">
        <v>-0.99002878581642795</v>
      </c>
      <c r="P2121">
        <v>-2.1955575843824802</v>
      </c>
      <c r="Q2121">
        <v>0.38983050847457601</v>
      </c>
      <c r="R2121">
        <v>0.22033898305084701</v>
      </c>
      <c r="S2121">
        <f t="shared" si="33"/>
        <v>-9.6275597012425412E-2</v>
      </c>
    </row>
    <row r="2122" spans="1:19" x14ac:dyDescent="0.2">
      <c r="A2122" t="s">
        <v>4208</v>
      </c>
      <c r="B2122" t="s">
        <v>4209</v>
      </c>
      <c r="C2122">
        <v>172</v>
      </c>
      <c r="D2122">
        <v>150</v>
      </c>
      <c r="E2122">
        <v>167</v>
      </c>
      <c r="F2122">
        <v>17</v>
      </c>
      <c r="G2122">
        <v>2.0821044443660699E-2</v>
      </c>
      <c r="H2122">
        <v>-0.50706998553836902</v>
      </c>
      <c r="I2122">
        <v>-1.8892766984912699</v>
      </c>
      <c r="J2122">
        <v>321</v>
      </c>
      <c r="K2122">
        <v>353</v>
      </c>
      <c r="L2122">
        <v>103</v>
      </c>
      <c r="M2122">
        <v>31</v>
      </c>
      <c r="N2122">
        <v>0.118497776404672</v>
      </c>
      <c r="O2122">
        <v>-1.08575658484409</v>
      </c>
      <c r="P2122">
        <v>-2.0253690071624901</v>
      </c>
      <c r="Q2122">
        <v>0.40677966101694901</v>
      </c>
      <c r="R2122">
        <v>0.27118644067796599</v>
      </c>
      <c r="S2122">
        <f t="shared" si="33"/>
        <v>-8.658916853726803E-2</v>
      </c>
    </row>
    <row r="2123" spans="1:19" x14ac:dyDescent="0.2">
      <c r="A2123" t="s">
        <v>4210</v>
      </c>
      <c r="B2123" t="s">
        <v>4211</v>
      </c>
      <c r="C2123">
        <v>114</v>
      </c>
      <c r="D2123">
        <v>65</v>
      </c>
      <c r="E2123">
        <v>82</v>
      </c>
      <c r="F2123">
        <v>10</v>
      </c>
      <c r="G2123">
        <v>-0.163733262398088</v>
      </c>
      <c r="H2123">
        <v>-0.63734900873115896</v>
      </c>
      <c r="I2123">
        <v>-1.94110202429847</v>
      </c>
      <c r="J2123">
        <v>224</v>
      </c>
      <c r="K2123">
        <v>178</v>
      </c>
      <c r="L2123">
        <v>96</v>
      </c>
      <c r="M2123">
        <v>7</v>
      </c>
      <c r="N2123">
        <v>-2.2599912603547E-2</v>
      </c>
      <c r="O2123">
        <v>-0.960065562438984</v>
      </c>
      <c r="P2123">
        <v>-2.5153756469117901</v>
      </c>
      <c r="Q2123">
        <v>0.42372881355932202</v>
      </c>
      <c r="R2123">
        <v>0.27118644067796599</v>
      </c>
      <c r="S2123">
        <f t="shared" si="33"/>
        <v>-0.23260349965721061</v>
      </c>
    </row>
    <row r="2124" spans="1:19" x14ac:dyDescent="0.2">
      <c r="A2124" t="s">
        <v>4212</v>
      </c>
      <c r="B2124" t="s">
        <v>4213</v>
      </c>
      <c r="C2124">
        <v>119</v>
      </c>
      <c r="D2124">
        <v>101</v>
      </c>
      <c r="E2124">
        <v>70</v>
      </c>
      <c r="F2124">
        <v>19</v>
      </c>
      <c r="G2124">
        <v>9.0326446856403408E-3</v>
      </c>
      <c r="H2124">
        <v>-0.72470693115667695</v>
      </c>
      <c r="I2124">
        <v>-1.6809905334016999</v>
      </c>
      <c r="J2124">
        <v>232</v>
      </c>
      <c r="K2124">
        <v>276</v>
      </c>
      <c r="L2124">
        <v>90</v>
      </c>
      <c r="M2124">
        <v>8</v>
      </c>
      <c r="N2124">
        <v>0.15264920059603901</v>
      </c>
      <c r="O2124">
        <v>-1.0033342525959601</v>
      </c>
      <c r="P2124">
        <v>-2.4726236664908399</v>
      </c>
      <c r="Q2124">
        <v>0.44067796610169402</v>
      </c>
      <c r="R2124">
        <v>0.169491525423728</v>
      </c>
      <c r="S2124">
        <f t="shared" si="33"/>
        <v>-0.14615620385847977</v>
      </c>
    </row>
    <row r="2125" spans="1:19" x14ac:dyDescent="0.2">
      <c r="A2125" t="s">
        <v>4214</v>
      </c>
      <c r="B2125" t="s">
        <v>4215</v>
      </c>
      <c r="C2125">
        <v>162</v>
      </c>
      <c r="D2125">
        <v>256</v>
      </c>
      <c r="E2125">
        <v>154</v>
      </c>
      <c r="F2125">
        <v>15</v>
      </c>
      <c r="G2125">
        <v>0.27898318306474701</v>
      </c>
      <c r="H2125">
        <v>-0.51625230348457096</v>
      </c>
      <c r="I2125">
        <v>-1.9176209284489401</v>
      </c>
      <c r="J2125">
        <v>265</v>
      </c>
      <c r="K2125">
        <v>429</v>
      </c>
      <c r="L2125">
        <v>211</v>
      </c>
      <c r="M2125">
        <v>57</v>
      </c>
      <c r="N2125">
        <v>0.28643952166963799</v>
      </c>
      <c r="O2125">
        <v>-0.69105219578350496</v>
      </c>
      <c r="P2125">
        <v>-1.6775966868562</v>
      </c>
      <c r="Q2125">
        <v>0.37288135593220301</v>
      </c>
      <c r="R2125">
        <v>0.22033898305084701</v>
      </c>
      <c r="S2125">
        <f t="shared" si="33"/>
        <v>-1.739763186940968E-3</v>
      </c>
    </row>
    <row r="2126" spans="1:19" x14ac:dyDescent="0.2">
      <c r="A2126" t="s">
        <v>4216</v>
      </c>
      <c r="B2126" t="s">
        <v>4217</v>
      </c>
      <c r="C2126">
        <v>23</v>
      </c>
      <c r="D2126">
        <v>39</v>
      </c>
      <c r="E2126">
        <v>12</v>
      </c>
      <c r="F2126">
        <v>5</v>
      </c>
      <c r="G2126">
        <v>0.30959500330443401</v>
      </c>
      <c r="H2126">
        <v>-0.77680459974837102</v>
      </c>
      <c r="I2126">
        <v>-1.5469550046435701</v>
      </c>
      <c r="J2126">
        <v>97</v>
      </c>
      <c r="K2126">
        <v>23</v>
      </c>
      <c r="L2126">
        <v>18</v>
      </c>
      <c r="M2126">
        <v>2</v>
      </c>
      <c r="N2126">
        <v>-0.54781579482692999</v>
      </c>
      <c r="O2126">
        <v>-1.32358800630732</v>
      </c>
      <c r="P2126">
        <v>-2.69596740719415</v>
      </c>
      <c r="Q2126">
        <v>0.40677966101694901</v>
      </c>
      <c r="R2126">
        <v>0.27118644067796599</v>
      </c>
      <c r="S2126">
        <f t="shared" si="33"/>
        <v>-0.16724338040711645</v>
      </c>
    </row>
    <row r="2127" spans="1:19" x14ac:dyDescent="0.2">
      <c r="A2127" t="s">
        <v>4218</v>
      </c>
      <c r="B2127" t="s">
        <v>4219</v>
      </c>
      <c r="C2127">
        <v>104</v>
      </c>
      <c r="D2127">
        <v>65</v>
      </c>
      <c r="E2127">
        <v>85</v>
      </c>
      <c r="F2127">
        <v>18</v>
      </c>
      <c r="G2127">
        <v>-0.123861750360396</v>
      </c>
      <c r="H2127">
        <v>-0.58187242336289102</v>
      </c>
      <c r="I2127">
        <v>-1.64595800715747</v>
      </c>
      <c r="J2127">
        <v>163</v>
      </c>
      <c r="K2127">
        <v>183</v>
      </c>
      <c r="L2127">
        <v>100</v>
      </c>
      <c r="M2127">
        <v>48</v>
      </c>
      <c r="N2127">
        <v>0.127491588748193</v>
      </c>
      <c r="O2127">
        <v>-0.80427638154834802</v>
      </c>
      <c r="P2127">
        <v>-1.5411720356202601</v>
      </c>
      <c r="Q2127">
        <v>0.59322033898305004</v>
      </c>
      <c r="R2127">
        <v>0.322033898305084</v>
      </c>
      <c r="S2127">
        <f t="shared" si="33"/>
        <v>0.1130946818629306</v>
      </c>
    </row>
    <row r="2128" spans="1:19" x14ac:dyDescent="0.2">
      <c r="A2128" t="s">
        <v>4220</v>
      </c>
      <c r="B2128" t="s">
        <v>4221</v>
      </c>
      <c r="C2128">
        <v>173</v>
      </c>
      <c r="D2128">
        <v>281</v>
      </c>
      <c r="E2128">
        <v>212</v>
      </c>
      <c r="F2128">
        <v>16</v>
      </c>
      <c r="G2128">
        <v>0.29091844907181202</v>
      </c>
      <c r="H2128">
        <v>-0.40596825197844699</v>
      </c>
      <c r="I2128">
        <v>-1.91812329343486</v>
      </c>
      <c r="J2128">
        <v>231</v>
      </c>
      <c r="K2128">
        <v>305</v>
      </c>
      <c r="L2128">
        <v>182</v>
      </c>
      <c r="M2128">
        <v>27</v>
      </c>
      <c r="N2128">
        <v>0.19791596287636301</v>
      </c>
      <c r="O2128">
        <v>-0.695629369051459</v>
      </c>
      <c r="P2128">
        <v>-1.94247388432505</v>
      </c>
      <c r="Q2128">
        <v>0.644067796610169</v>
      </c>
      <c r="R2128">
        <v>0.35593220338983</v>
      </c>
      <c r="S2128">
        <f t="shared" si="33"/>
        <v>-7.2734957682888846E-2</v>
      </c>
    </row>
    <row r="2129" spans="1:19" x14ac:dyDescent="0.2">
      <c r="A2129" t="s">
        <v>4222</v>
      </c>
      <c r="B2129" t="s">
        <v>4223</v>
      </c>
      <c r="C2129">
        <v>41</v>
      </c>
      <c r="D2129">
        <v>26</v>
      </c>
      <c r="E2129">
        <v>11</v>
      </c>
      <c r="F2129">
        <v>0</v>
      </c>
      <c r="G2129">
        <v>-0.117552276453389</v>
      </c>
      <c r="H2129">
        <v>-1.06564918133991</v>
      </c>
      <c r="I2129" t="e">
        <f>-inf</f>
        <v>#NAME?</v>
      </c>
      <c r="J2129">
        <v>64</v>
      </c>
      <c r="K2129">
        <v>53</v>
      </c>
      <c r="L2129">
        <v>66</v>
      </c>
      <c r="M2129">
        <v>6</v>
      </c>
      <c r="N2129">
        <v>-4.6760009613763497E-3</v>
      </c>
      <c r="O2129">
        <v>-0.57872481558640798</v>
      </c>
      <c r="P2129">
        <v>-2.0382543921921301</v>
      </c>
      <c r="Q2129">
        <v>0.677966101694915</v>
      </c>
      <c r="R2129">
        <v>0.338983050847457</v>
      </c>
      <c r="S2129" t="e">
        <f t="shared" si="33"/>
        <v>#NAME?</v>
      </c>
    </row>
    <row r="2130" spans="1:19" x14ac:dyDescent="0.2">
      <c r="A2130" t="s">
        <v>4224</v>
      </c>
      <c r="B2130" t="s">
        <v>4225</v>
      </c>
      <c r="C2130">
        <v>240</v>
      </c>
      <c r="D2130">
        <v>282</v>
      </c>
      <c r="E2130">
        <v>238</v>
      </c>
      <c r="F2130">
        <v>18</v>
      </c>
      <c r="G2130">
        <v>0.15029609890328299</v>
      </c>
      <c r="H2130">
        <v>-0.49789229443349697</v>
      </c>
      <c r="I2130">
        <v>-2.0091359095702899</v>
      </c>
      <c r="J2130">
        <v>381</v>
      </c>
      <c r="K2130">
        <v>549</v>
      </c>
      <c r="L2130">
        <v>267</v>
      </c>
      <c r="M2130">
        <v>40</v>
      </c>
      <c r="N2130">
        <v>0.23587547219619401</v>
      </c>
      <c r="O2130">
        <v>-0.74650249145543401</v>
      </c>
      <c r="P2130">
        <v>-1.98909065293954</v>
      </c>
      <c r="Q2130">
        <v>0.57627118644067798</v>
      </c>
      <c r="R2130">
        <v>0.305084745762711</v>
      </c>
      <c r="S2130">
        <f t="shared" si="33"/>
        <v>-0.11145071029589836</v>
      </c>
    </row>
    <row r="2131" spans="1:19" x14ac:dyDescent="0.2">
      <c r="A2131" t="s">
        <v>4226</v>
      </c>
      <c r="B2131" t="s">
        <v>4227</v>
      </c>
      <c r="C2131">
        <v>280</v>
      </c>
      <c r="D2131">
        <v>265</v>
      </c>
      <c r="E2131">
        <v>169</v>
      </c>
      <c r="F2131">
        <v>24</v>
      </c>
      <c r="G2131">
        <v>5.6346074890117101E-2</v>
      </c>
      <c r="H2131">
        <v>-0.71352933650694905</v>
      </c>
      <c r="I2131">
        <v>-1.9511439625926099</v>
      </c>
      <c r="J2131">
        <v>343</v>
      </c>
      <c r="K2131">
        <v>435</v>
      </c>
      <c r="L2131">
        <v>243</v>
      </c>
      <c r="M2131">
        <v>46</v>
      </c>
      <c r="N2131">
        <v>0.180423240333588</v>
      </c>
      <c r="O2131">
        <v>-0.74177662358884799</v>
      </c>
      <c r="P2131">
        <v>-1.88276195695308</v>
      </c>
      <c r="Q2131">
        <v>0.55932203389830504</v>
      </c>
      <c r="R2131">
        <v>0.338983050847457</v>
      </c>
      <c r="S2131">
        <f t="shared" si="33"/>
        <v>-6.6285606447384432E-2</v>
      </c>
    </row>
    <row r="2132" spans="1:19" x14ac:dyDescent="0.2">
      <c r="A2132" t="s">
        <v>4228</v>
      </c>
      <c r="B2132" t="s">
        <v>4229</v>
      </c>
      <c r="C2132">
        <v>52</v>
      </c>
      <c r="D2132">
        <v>14</v>
      </c>
      <c r="E2132">
        <v>38</v>
      </c>
      <c r="F2132">
        <v>5</v>
      </c>
      <c r="G2132">
        <v>-0.48961707566103202</v>
      </c>
      <c r="H2132">
        <v>-0.63047775679639195</v>
      </c>
      <c r="I2132">
        <v>-1.90123051226077</v>
      </c>
      <c r="J2132">
        <v>56</v>
      </c>
      <c r="K2132">
        <v>40</v>
      </c>
      <c r="L2132">
        <v>26</v>
      </c>
      <c r="M2132">
        <v>2</v>
      </c>
      <c r="N2132">
        <v>-6.8899932256516194E-2</v>
      </c>
      <c r="O2132">
        <v>-0.92530345617977205</v>
      </c>
      <c r="P2132">
        <v>-2.4573836999341099</v>
      </c>
      <c r="Q2132">
        <v>0.45762711864406702</v>
      </c>
      <c r="R2132">
        <v>0.27118644067796599</v>
      </c>
      <c r="S2132">
        <f t="shared" si="33"/>
        <v>-0.20559331897533942</v>
      </c>
    </row>
    <row r="2133" spans="1:19" x14ac:dyDescent="0.2">
      <c r="A2133" t="s">
        <v>4230</v>
      </c>
      <c r="B2133" t="s">
        <v>4231</v>
      </c>
      <c r="C2133">
        <v>223</v>
      </c>
      <c r="D2133">
        <v>265</v>
      </c>
      <c r="E2133">
        <v>145</v>
      </c>
      <c r="F2133">
        <v>34</v>
      </c>
      <c r="G2133">
        <v>0.155199243184175</v>
      </c>
      <c r="H2133">
        <v>-0.68119487059158901</v>
      </c>
      <c r="I2133">
        <v>-1.7010231189678999</v>
      </c>
      <c r="J2133">
        <v>386</v>
      </c>
      <c r="K2133">
        <v>489</v>
      </c>
      <c r="L2133">
        <v>187</v>
      </c>
      <c r="M2133">
        <v>25</v>
      </c>
      <c r="N2133">
        <v>0.17994965787358699</v>
      </c>
      <c r="O2133">
        <v>-0.906834475279646</v>
      </c>
      <c r="P2133">
        <v>-2.1988729645916099</v>
      </c>
      <c r="Q2133">
        <v>0.59322033898305004</v>
      </c>
      <c r="R2133">
        <v>0.338983050847457</v>
      </c>
      <c r="S2133">
        <f t="shared" si="33"/>
        <v>-7.870943112189592E-2</v>
      </c>
    </row>
    <row r="2134" spans="1:19" x14ac:dyDescent="0.2">
      <c r="A2134" t="s">
        <v>4232</v>
      </c>
      <c r="B2134" t="s">
        <v>4233</v>
      </c>
      <c r="C2134">
        <v>48</v>
      </c>
      <c r="D2134">
        <v>38</v>
      </c>
      <c r="E2134">
        <v>44</v>
      </c>
      <c r="F2134">
        <v>4</v>
      </c>
      <c r="G2134">
        <v>-2.1199408463248599E-2</v>
      </c>
      <c r="H2134">
        <v>-0.53204657066780303</v>
      </c>
      <c r="I2134">
        <v>-1.96337841900962</v>
      </c>
      <c r="J2134">
        <v>32</v>
      </c>
      <c r="K2134">
        <v>62</v>
      </c>
      <c r="L2134">
        <v>27</v>
      </c>
      <c r="M2134">
        <v>14</v>
      </c>
      <c r="N2134">
        <v>0.364469814600069</v>
      </c>
      <c r="O2134">
        <v>-0.66587499130530903</v>
      </c>
      <c r="P2134">
        <v>-1.3692476112335601</v>
      </c>
      <c r="Q2134">
        <v>0.59322033898305004</v>
      </c>
      <c r="R2134">
        <v>0.305084745762711</v>
      </c>
      <c r="S2134">
        <f t="shared" si="33"/>
        <v>6.7542873057599151E-2</v>
      </c>
    </row>
    <row r="2135" spans="1:19" x14ac:dyDescent="0.2">
      <c r="A2135" t="s">
        <v>4234</v>
      </c>
      <c r="B2135" t="s">
        <v>4235</v>
      </c>
      <c r="C2135">
        <v>149</v>
      </c>
      <c r="D2135">
        <v>240</v>
      </c>
      <c r="E2135">
        <v>136</v>
      </c>
      <c r="F2135">
        <v>23</v>
      </c>
      <c r="G2135">
        <v>0.28728320559485998</v>
      </c>
      <c r="H2135">
        <v>-0.53390536982046</v>
      </c>
      <c r="I2135">
        <v>-1.69565560535668</v>
      </c>
      <c r="J2135">
        <v>330</v>
      </c>
      <c r="K2135">
        <v>551</v>
      </c>
      <c r="L2135">
        <v>221</v>
      </c>
      <c r="M2135">
        <v>47</v>
      </c>
      <c r="N2135">
        <v>0.29986576239561902</v>
      </c>
      <c r="O2135">
        <v>-0.76621044333716704</v>
      </c>
      <c r="P2135">
        <v>-1.85664175053406</v>
      </c>
      <c r="Q2135">
        <v>0.62711864406779605</v>
      </c>
      <c r="R2135">
        <v>0.35593220338983</v>
      </c>
      <c r="S2135">
        <f t="shared" si="33"/>
        <v>1.4379726591095075E-2</v>
      </c>
    </row>
    <row r="2136" spans="1:19" x14ac:dyDescent="0.2">
      <c r="A2136" t="s">
        <v>4236</v>
      </c>
      <c r="B2136" t="s">
        <v>4237</v>
      </c>
      <c r="C2136">
        <v>31</v>
      </c>
      <c r="D2136">
        <v>23</v>
      </c>
      <c r="E2136">
        <v>32</v>
      </c>
      <c r="F2136">
        <v>3</v>
      </c>
      <c r="G2136">
        <v>-4.9375625521151302E-2</v>
      </c>
      <c r="H2136">
        <v>-0.48046972529276999</v>
      </c>
      <c r="I2136">
        <v>-1.8984376120766</v>
      </c>
      <c r="J2136">
        <v>83</v>
      </c>
      <c r="K2136">
        <v>127</v>
      </c>
      <c r="L2136">
        <v>97</v>
      </c>
      <c r="M2136">
        <v>19</v>
      </c>
      <c r="N2136">
        <v>0.26195373200160399</v>
      </c>
      <c r="O2136">
        <v>-0.52439513525421899</v>
      </c>
      <c r="P2136">
        <v>-1.65055016001513</v>
      </c>
      <c r="Q2136">
        <v>0.61016949152542299</v>
      </c>
      <c r="R2136">
        <v>0.42372881355932202</v>
      </c>
      <c r="S2136">
        <f t="shared" si="33"/>
        <v>1.1026890926140565E-2</v>
      </c>
    </row>
    <row r="2137" spans="1:19" x14ac:dyDescent="0.2">
      <c r="A2137" t="s">
        <v>4238</v>
      </c>
      <c r="B2137" t="s">
        <v>4239</v>
      </c>
      <c r="C2137">
        <v>140</v>
      </c>
      <c r="D2137">
        <v>156</v>
      </c>
      <c r="E2137">
        <v>49</v>
      </c>
      <c r="F2137">
        <v>12</v>
      </c>
      <c r="G2137">
        <v>0.12725479497175199</v>
      </c>
      <c r="H2137">
        <v>-0.95018996542812795</v>
      </c>
      <c r="I2137">
        <v>-1.9511439625926099</v>
      </c>
      <c r="J2137">
        <v>199</v>
      </c>
      <c r="K2137">
        <v>264</v>
      </c>
      <c r="L2137">
        <v>67</v>
      </c>
      <c r="M2137">
        <v>36</v>
      </c>
      <c r="N2137">
        <v>0.199978953881846</v>
      </c>
      <c r="O2137">
        <v>-1.06486705085327</v>
      </c>
      <c r="P2137">
        <v>-1.75277624423431</v>
      </c>
      <c r="Q2137">
        <v>0.84745762711864403</v>
      </c>
      <c r="R2137">
        <v>0.23728813559322001</v>
      </c>
      <c r="S2137">
        <f t="shared" si="33"/>
        <v>-3.1516552979817279E-2</v>
      </c>
    </row>
    <row r="2138" spans="1:19" x14ac:dyDescent="0.2">
      <c r="A2138" t="s">
        <v>4240</v>
      </c>
      <c r="B2138" t="s">
        <v>4241</v>
      </c>
      <c r="C2138">
        <v>400</v>
      </c>
      <c r="D2138">
        <v>254</v>
      </c>
      <c r="E2138">
        <v>301</v>
      </c>
      <c r="F2138">
        <v>20</v>
      </c>
      <c r="G2138">
        <v>-0.116968042412495</v>
      </c>
      <c r="H2138">
        <v>-0.617751505512522</v>
      </c>
      <c r="I2138">
        <v>-2.1852271686259801</v>
      </c>
      <c r="J2138">
        <v>665</v>
      </c>
      <c r="K2138">
        <v>900</v>
      </c>
      <c r="L2138">
        <v>341</v>
      </c>
      <c r="M2138">
        <v>88</v>
      </c>
      <c r="N2138">
        <v>0.20864896755794199</v>
      </c>
      <c r="O2138">
        <v>-0.88215604345499699</v>
      </c>
      <c r="P2138">
        <v>-1.8885646417448201</v>
      </c>
      <c r="Q2138">
        <v>0.89830508474576198</v>
      </c>
      <c r="R2138">
        <v>0.23728813559322001</v>
      </c>
      <c r="S2138">
        <f t="shared" si="33"/>
        <v>-0.13534344396403195</v>
      </c>
    </row>
    <row r="2139" spans="1:19" x14ac:dyDescent="0.2">
      <c r="A2139" t="s">
        <v>4242</v>
      </c>
      <c r="B2139" t="s">
        <v>4243</v>
      </c>
      <c r="C2139">
        <v>50</v>
      </c>
      <c r="D2139">
        <v>39</v>
      </c>
      <c r="E2139">
        <v>31</v>
      </c>
      <c r="F2139">
        <v>4</v>
      </c>
      <c r="G2139">
        <v>-2.7647165013991101E-2</v>
      </c>
      <c r="H2139">
        <v>-0.70186632028014895</v>
      </c>
      <c r="I2139">
        <v>-1.98110718597005</v>
      </c>
      <c r="J2139">
        <v>61</v>
      </c>
      <c r="K2139">
        <v>122</v>
      </c>
      <c r="L2139">
        <v>44</v>
      </c>
      <c r="M2139">
        <v>12</v>
      </c>
      <c r="N2139">
        <v>0.37825809908570202</v>
      </c>
      <c r="O2139">
        <v>-0.73396593566896995</v>
      </c>
      <c r="P2139">
        <v>-1.71637425755503</v>
      </c>
      <c r="Q2139">
        <v>0.86440677966101698</v>
      </c>
      <c r="R2139">
        <v>0.25423728813559299</v>
      </c>
      <c r="S2139">
        <f t="shared" si="33"/>
        <v>-3.0420513213273076E-2</v>
      </c>
    </row>
    <row r="2140" spans="1:19" x14ac:dyDescent="0.2">
      <c r="A2140" t="s">
        <v>4244</v>
      </c>
      <c r="B2140" t="s">
        <v>4245</v>
      </c>
      <c r="C2140">
        <v>107</v>
      </c>
      <c r="D2140">
        <v>130</v>
      </c>
      <c r="E2140">
        <v>99</v>
      </c>
      <c r="F2140">
        <v>22</v>
      </c>
      <c r="G2140">
        <v>0.164817806917155</v>
      </c>
      <c r="H2140">
        <v>-0.528006592866063</v>
      </c>
      <c r="I2140">
        <v>-1.571158269825</v>
      </c>
      <c r="J2140">
        <v>278</v>
      </c>
      <c r="K2140">
        <v>319</v>
      </c>
      <c r="L2140">
        <v>88</v>
      </c>
      <c r="M2140">
        <v>34</v>
      </c>
      <c r="N2140">
        <v>0.13697399056082599</v>
      </c>
      <c r="O2140">
        <v>-1.0916509009122899</v>
      </c>
      <c r="P2140">
        <v>-1.92279154746771</v>
      </c>
      <c r="Q2140">
        <v>0.77966101694915202</v>
      </c>
      <c r="R2140">
        <v>0.23728813559322001</v>
      </c>
      <c r="S2140">
        <f t="shared" si="33"/>
        <v>3.2588703854562702E-2</v>
      </c>
    </row>
    <row r="2141" spans="1:19" x14ac:dyDescent="0.2">
      <c r="A2141" t="s">
        <v>4246</v>
      </c>
      <c r="B2141" t="s">
        <v>4247</v>
      </c>
      <c r="C2141">
        <v>151</v>
      </c>
      <c r="D2141">
        <v>175</v>
      </c>
      <c r="E2141">
        <v>103</v>
      </c>
      <c r="F2141">
        <v>28</v>
      </c>
      <c r="G2141">
        <v>0.14431933368865299</v>
      </c>
      <c r="H2141">
        <v>-0.66039773236639998</v>
      </c>
      <c r="I2141">
        <v>-1.61601608891294</v>
      </c>
      <c r="J2141">
        <v>266</v>
      </c>
      <c r="K2141">
        <v>358</v>
      </c>
      <c r="L2141">
        <v>113</v>
      </c>
      <c r="M2141">
        <v>32</v>
      </c>
      <c r="N2141">
        <v>0.20622949343452901</v>
      </c>
      <c r="O2141">
        <v>-0.96389197029203699</v>
      </c>
      <c r="P2141">
        <v>-1.9299573269030501</v>
      </c>
      <c r="Q2141">
        <v>0.94915254237288105</v>
      </c>
      <c r="R2141">
        <v>0.27118644067796599</v>
      </c>
      <c r="S2141">
        <f t="shared" si="33"/>
        <v>1.7735723958056594E-2</v>
      </c>
    </row>
    <row r="2142" spans="1:19" x14ac:dyDescent="0.2">
      <c r="A2142" t="s">
        <v>4248</v>
      </c>
      <c r="B2142" t="s">
        <v>4249</v>
      </c>
      <c r="C2142">
        <v>93</v>
      </c>
      <c r="D2142">
        <v>126</v>
      </c>
      <c r="E2142">
        <v>69</v>
      </c>
      <c r="F2142">
        <v>19</v>
      </c>
      <c r="G2142">
        <v>0.212145828859156</v>
      </c>
      <c r="H2142">
        <v>-0.62389186759508297</v>
      </c>
      <c r="I2142">
        <v>-1.5739265205630999</v>
      </c>
      <c r="J2142">
        <v>127</v>
      </c>
      <c r="K2142">
        <v>223</v>
      </c>
      <c r="L2142">
        <v>142</v>
      </c>
      <c r="M2142">
        <v>39</v>
      </c>
      <c r="N2142">
        <v>0.32172924551392501</v>
      </c>
      <c r="O2142">
        <v>-0.54360415371728998</v>
      </c>
      <c r="P2142">
        <v>-1.5229647825213499</v>
      </c>
      <c r="Q2142">
        <v>0.79661016949152497</v>
      </c>
      <c r="R2142">
        <v>0.22033898305084701</v>
      </c>
      <c r="S2142">
        <f t="shared" si="33"/>
        <v>0.13873751049992064</v>
      </c>
    </row>
    <row r="2143" spans="1:19" x14ac:dyDescent="0.2">
      <c r="A2143" t="s">
        <v>4250</v>
      </c>
      <c r="B2143" t="s">
        <v>4251</v>
      </c>
      <c r="C2143">
        <v>137</v>
      </c>
      <c r="D2143">
        <v>149</v>
      </c>
      <c r="E2143">
        <v>110</v>
      </c>
      <c r="F2143">
        <v>9</v>
      </c>
      <c r="G2143">
        <v>0.116723933551395</v>
      </c>
      <c r="H2143">
        <v>-0.58958589177658505</v>
      </c>
      <c r="I2143">
        <v>-2.0666752306790799</v>
      </c>
      <c r="J2143">
        <v>317</v>
      </c>
      <c r="K2143">
        <v>253</v>
      </c>
      <c r="L2143">
        <v>159</v>
      </c>
      <c r="M2143">
        <v>17</v>
      </c>
      <c r="N2143">
        <v>-2.07106376202119E-2</v>
      </c>
      <c r="O2143">
        <v>-0.89175091504169002</v>
      </c>
      <c r="P2143">
        <v>-2.2808360094313702</v>
      </c>
      <c r="Q2143">
        <v>0.76271186440677896</v>
      </c>
      <c r="R2143">
        <v>0.23728813559322001</v>
      </c>
      <c r="S2143">
        <f t="shared" si="33"/>
        <v>-0.2060812103034933</v>
      </c>
    </row>
    <row r="2144" spans="1:19" x14ac:dyDescent="0.2">
      <c r="A2144" t="s">
        <v>4252</v>
      </c>
      <c r="B2144" t="e">
        <f>-PTLFVRAMYDYDATDDDHTSLSFRKGDIIQVLTQLEGWWDGVIAQNKERGWFPSNYCETIN</f>
        <v>#NAME?</v>
      </c>
      <c r="C2144">
        <v>343</v>
      </c>
      <c r="D2144">
        <v>254</v>
      </c>
      <c r="E2144">
        <v>213</v>
      </c>
      <c r="F2144">
        <v>21</v>
      </c>
      <c r="G2144">
        <v>-5.02021711273039E-2</v>
      </c>
      <c r="H2144">
        <v>-0.70117252638243599</v>
      </c>
      <c r="I2144">
        <v>-2.0972719982708501</v>
      </c>
      <c r="J2144">
        <v>493</v>
      </c>
      <c r="K2144">
        <v>706</v>
      </c>
      <c r="L2144">
        <v>413</v>
      </c>
      <c r="M2144">
        <v>68</v>
      </c>
      <c r="N2144">
        <v>0.23318588519629499</v>
      </c>
      <c r="O2144">
        <v>-0.66898564476521905</v>
      </c>
      <c r="P2144">
        <v>-1.87056367516288</v>
      </c>
      <c r="Q2144">
        <v>0.81355932203389802</v>
      </c>
      <c r="R2144">
        <v>0.22033898305084701</v>
      </c>
      <c r="S2144">
        <f t="shared" si="33"/>
        <v>-0.1051636673075404</v>
      </c>
    </row>
    <row r="2145" spans="1:19" x14ac:dyDescent="0.2">
      <c r="A2145" t="s">
        <v>4253</v>
      </c>
      <c r="B2145" t="s">
        <v>4254</v>
      </c>
      <c r="C2145">
        <v>218</v>
      </c>
      <c r="D2145">
        <v>248</v>
      </c>
      <c r="E2145">
        <v>215</v>
      </c>
      <c r="F2145">
        <v>38</v>
      </c>
      <c r="G2145">
        <v>0.13625341951713901</v>
      </c>
      <c r="H2145">
        <v>-0.50027604346740295</v>
      </c>
      <c r="I2145">
        <v>-1.64287006994979</v>
      </c>
      <c r="J2145">
        <v>475</v>
      </c>
      <c r="K2145">
        <v>540</v>
      </c>
      <c r="L2145">
        <v>285</v>
      </c>
      <c r="M2145">
        <v>78</v>
      </c>
      <c r="N2145">
        <v>0.13292825361982299</v>
      </c>
      <c r="O2145">
        <v>-0.81393752676074604</v>
      </c>
      <c r="P2145">
        <v>-1.79482467552627</v>
      </c>
      <c r="Q2145">
        <v>0.89830508474576198</v>
      </c>
      <c r="R2145">
        <v>0.20338983050847401</v>
      </c>
      <c r="S2145">
        <f t="shared" si="33"/>
        <v>4.6137256648664152E-2</v>
      </c>
    </row>
    <row r="2146" spans="1:19" x14ac:dyDescent="0.2">
      <c r="A2146" t="s">
        <v>4255</v>
      </c>
      <c r="B2146" t="s">
        <v>4256</v>
      </c>
      <c r="C2146">
        <v>236</v>
      </c>
      <c r="D2146">
        <v>317</v>
      </c>
      <c r="E2146">
        <v>193</v>
      </c>
      <c r="F2146">
        <v>37</v>
      </c>
      <c r="G2146">
        <v>0.208405491543173</v>
      </c>
      <c r="H2146">
        <v>-0.58161270374073604</v>
      </c>
      <c r="I2146">
        <v>-1.6889074518651099</v>
      </c>
      <c r="J2146">
        <v>403</v>
      </c>
      <c r="K2146">
        <v>425</v>
      </c>
      <c r="L2146">
        <v>267</v>
      </c>
      <c r="M2146">
        <v>36</v>
      </c>
      <c r="N2146">
        <v>0.100311987330923</v>
      </c>
      <c r="O2146">
        <v>-0.77088256192092397</v>
      </c>
      <c r="P2146">
        <v>-2.0592282139657101</v>
      </c>
      <c r="Q2146">
        <v>0.89830508474576198</v>
      </c>
      <c r="R2146">
        <v>0.22033898305084701</v>
      </c>
      <c r="S2146">
        <f t="shared" si="33"/>
        <v>-3.7862785450767794E-2</v>
      </c>
    </row>
    <row r="2147" spans="1:19" x14ac:dyDescent="0.2">
      <c r="A2147" t="s">
        <v>4257</v>
      </c>
      <c r="B2147" t="s">
        <v>4258</v>
      </c>
      <c r="C2147">
        <v>66</v>
      </c>
      <c r="D2147">
        <v>36</v>
      </c>
      <c r="E2147">
        <v>27</v>
      </c>
      <c r="F2147">
        <v>16</v>
      </c>
      <c r="G2147">
        <v>-0.182983202479052</v>
      </c>
      <c r="H2147">
        <v>-0.88243818116128403</v>
      </c>
      <c r="I2147">
        <v>-1.4996211258479399</v>
      </c>
      <c r="J2147">
        <v>160</v>
      </c>
      <c r="K2147">
        <v>116</v>
      </c>
      <c r="L2147">
        <v>60</v>
      </c>
      <c r="M2147">
        <v>14</v>
      </c>
      <c r="N2147">
        <v>-6.2433890007284401E-2</v>
      </c>
      <c r="O2147">
        <v>-1.0180575094166699</v>
      </c>
      <c r="P2147">
        <v>-2.0682176155695799</v>
      </c>
      <c r="Q2147">
        <v>0.69491525423728795</v>
      </c>
      <c r="R2147">
        <v>0.27118644067796599</v>
      </c>
      <c r="S2147">
        <f t="shared" si="33"/>
        <v>1.4319733531063458E-2</v>
      </c>
    </row>
    <row r="2148" spans="1:19" x14ac:dyDescent="0.2">
      <c r="A2148" t="s">
        <v>4259</v>
      </c>
      <c r="B2148" t="s">
        <v>4260</v>
      </c>
      <c r="C2148">
        <v>105</v>
      </c>
      <c r="D2148">
        <v>172</v>
      </c>
      <c r="E2148">
        <v>60</v>
      </c>
      <c r="F2148">
        <v>39</v>
      </c>
      <c r="G2148">
        <v>0.29459738013313902</v>
      </c>
      <c r="H2148">
        <v>-0.73729605846469803</v>
      </c>
      <c r="I2148">
        <v>-1.31432186500543</v>
      </c>
      <c r="J2148">
        <v>361</v>
      </c>
      <c r="K2148">
        <v>345</v>
      </c>
      <c r="L2148">
        <v>228</v>
      </c>
      <c r="M2148">
        <v>34</v>
      </c>
      <c r="N2148">
        <v>5.7539996589337901E-2</v>
      </c>
      <c r="O2148">
        <v>-0.79166113204959399</v>
      </c>
      <c r="P2148">
        <v>-2.0362539534552901</v>
      </c>
      <c r="Q2148">
        <v>0.81355932203389802</v>
      </c>
      <c r="R2148">
        <v>0.27118644067796599</v>
      </c>
      <c r="S2148">
        <f t="shared" si="33"/>
        <v>7.6306724190132652E-2</v>
      </c>
    </row>
    <row r="2149" spans="1:19" x14ac:dyDescent="0.2">
      <c r="A2149" t="s">
        <v>4261</v>
      </c>
      <c r="B2149" t="s">
        <v>4262</v>
      </c>
      <c r="C2149">
        <v>321</v>
      </c>
      <c r="D2149">
        <v>323</v>
      </c>
      <c r="E2149">
        <v>190</v>
      </c>
      <c r="F2149">
        <v>25</v>
      </c>
      <c r="G2149">
        <v>8.2955722221759204E-2</v>
      </c>
      <c r="H2149">
        <v>-0.72200944123044597</v>
      </c>
      <c r="I2149">
        <v>-1.9927621966948299</v>
      </c>
      <c r="J2149">
        <v>655</v>
      </c>
      <c r="K2149">
        <v>810</v>
      </c>
      <c r="L2149">
        <v>384</v>
      </c>
      <c r="M2149">
        <v>65</v>
      </c>
      <c r="N2149">
        <v>0.16947182230858801</v>
      </c>
      <c r="O2149">
        <v>-0.82399885276864204</v>
      </c>
      <c r="P2149">
        <v>-2.0135536119408202</v>
      </c>
      <c r="Q2149">
        <v>0.74576271186440601</v>
      </c>
      <c r="R2149">
        <v>0.25423728813559299</v>
      </c>
      <c r="S2149">
        <f t="shared" si="33"/>
        <v>-0.11327224474528068</v>
      </c>
    </row>
    <row r="2150" spans="1:19" x14ac:dyDescent="0.2">
      <c r="A2150" t="s">
        <v>4263</v>
      </c>
      <c r="B2150" t="s">
        <v>4264</v>
      </c>
      <c r="C2150">
        <v>111</v>
      </c>
      <c r="D2150">
        <v>130</v>
      </c>
      <c r="E2150">
        <v>157</v>
      </c>
      <c r="F2150">
        <v>15</v>
      </c>
      <c r="G2150">
        <v>0.148878605815707</v>
      </c>
      <c r="H2150">
        <v>-0.34368133615582702</v>
      </c>
      <c r="I2150">
        <v>-1.75342889269297</v>
      </c>
      <c r="J2150">
        <v>253</v>
      </c>
      <c r="K2150">
        <v>244</v>
      </c>
      <c r="L2150">
        <v>130</v>
      </c>
      <c r="M2150">
        <v>30</v>
      </c>
      <c r="N2150">
        <v>6.1497408584633297E-2</v>
      </c>
      <c r="O2150">
        <v>-0.88126594601337105</v>
      </c>
      <c r="P2150">
        <v>-1.9362249350480401</v>
      </c>
      <c r="Q2150">
        <v>0.71186440677966101</v>
      </c>
      <c r="R2150">
        <v>0.27118644067796599</v>
      </c>
      <c r="S2150">
        <f t="shared" si="33"/>
        <v>-2.3568332294003694E-2</v>
      </c>
    </row>
    <row r="2151" spans="1:19" x14ac:dyDescent="0.2">
      <c r="A2151" t="s">
        <v>4265</v>
      </c>
      <c r="B2151" t="s">
        <v>4266</v>
      </c>
      <c r="C2151">
        <v>100</v>
      </c>
      <c r="D2151">
        <v>125</v>
      </c>
      <c r="E2151">
        <v>46</v>
      </c>
      <c r="F2151">
        <v>13</v>
      </c>
      <c r="G2151">
        <v>0.17716824530358399</v>
      </c>
      <c r="H2151">
        <v>-0.83150017809682897</v>
      </c>
      <c r="I2151">
        <v>-1.7702538206551599</v>
      </c>
      <c r="J2151">
        <v>315</v>
      </c>
      <c r="K2151">
        <v>206</v>
      </c>
      <c r="L2151">
        <v>127</v>
      </c>
      <c r="M2151">
        <v>19</v>
      </c>
      <c r="N2151">
        <v>-0.107215229998725</v>
      </c>
      <c r="O2151">
        <v>-0.98659560997803397</v>
      </c>
      <c r="P2151">
        <v>-2.2297826214286598</v>
      </c>
      <c r="Q2151">
        <v>0.81355932203389802</v>
      </c>
      <c r="R2151">
        <v>0.28813559322033899</v>
      </c>
      <c r="S2151">
        <f t="shared" si="33"/>
        <v>-0.10694224521719024</v>
      </c>
    </row>
    <row r="2152" spans="1:19" x14ac:dyDescent="0.2">
      <c r="A2152" t="s">
        <v>4267</v>
      </c>
      <c r="B2152" t="s">
        <v>4268</v>
      </c>
      <c r="C2152">
        <v>57</v>
      </c>
      <c r="D2152">
        <v>64</v>
      </c>
      <c r="E2152">
        <v>46</v>
      </c>
      <c r="F2152">
        <v>5</v>
      </c>
      <c r="G2152">
        <v>0.13056335060692401</v>
      </c>
      <c r="H2152">
        <v>-0.58737503376931999</v>
      </c>
      <c r="I2152">
        <v>-1.94110202429847</v>
      </c>
      <c r="J2152">
        <v>182</v>
      </c>
      <c r="K2152">
        <v>210</v>
      </c>
      <c r="L2152">
        <v>65</v>
      </c>
      <c r="M2152">
        <v>30</v>
      </c>
      <c r="N2152">
        <v>0.139376010170566</v>
      </c>
      <c r="O2152">
        <v>-1.0392468084866</v>
      </c>
      <c r="P2152">
        <v>-1.7931758018573001</v>
      </c>
      <c r="Q2152">
        <v>0.72881355932203395</v>
      </c>
      <c r="R2152">
        <v>0.27118644067796599</v>
      </c>
      <c r="S2152">
        <f t="shared" si="33"/>
        <v>-3.9426845840684288E-2</v>
      </c>
    </row>
    <row r="2153" spans="1:19" x14ac:dyDescent="0.2">
      <c r="A2153" t="s">
        <v>4269</v>
      </c>
      <c r="B2153" t="s">
        <v>4270</v>
      </c>
      <c r="C2153">
        <v>128</v>
      </c>
      <c r="D2153">
        <v>130</v>
      </c>
      <c r="E2153">
        <v>110</v>
      </c>
      <c r="F2153">
        <v>13</v>
      </c>
      <c r="G2153">
        <v>8.6991614954496893E-2</v>
      </c>
      <c r="H2153">
        <v>-0.56007529426804603</v>
      </c>
      <c r="I2153">
        <v>-1.87746379030303</v>
      </c>
      <c r="J2153">
        <v>224</v>
      </c>
      <c r="K2153">
        <v>304</v>
      </c>
      <c r="L2153">
        <v>153</v>
      </c>
      <c r="M2153">
        <v>26</v>
      </c>
      <c r="N2153">
        <v>0.209853668696312</v>
      </c>
      <c r="O2153">
        <v>-0.757645364660954</v>
      </c>
      <c r="P2153">
        <v>-1.9455003389552299</v>
      </c>
      <c r="Q2153">
        <v>0.71186440677966101</v>
      </c>
      <c r="R2153">
        <v>0.22033898305084701</v>
      </c>
      <c r="S2153">
        <f t="shared" si="33"/>
        <v>-6.1818958491165726E-2</v>
      </c>
    </row>
    <row r="2154" spans="1:19" x14ac:dyDescent="0.2">
      <c r="A2154" t="s">
        <v>4271</v>
      </c>
      <c r="B2154" t="s">
        <v>4272</v>
      </c>
      <c r="C2154">
        <v>54</v>
      </c>
      <c r="D2154">
        <v>64</v>
      </c>
      <c r="E2154">
        <v>21</v>
      </c>
      <c r="F2154">
        <v>4</v>
      </c>
      <c r="G2154">
        <v>0.15404444645644699</v>
      </c>
      <c r="H2154">
        <v>-0.90443247486745204</v>
      </c>
      <c r="I2154">
        <v>-2.0145309414570001</v>
      </c>
      <c r="J2154">
        <v>110</v>
      </c>
      <c r="K2154">
        <v>56</v>
      </c>
      <c r="L2154">
        <v>30</v>
      </c>
      <c r="M2154">
        <v>5</v>
      </c>
      <c r="N2154">
        <v>-0.215976554730302</v>
      </c>
      <c r="O2154">
        <v>-1.15636020758295</v>
      </c>
      <c r="P2154">
        <v>-2.35264834941409</v>
      </c>
      <c r="Q2154">
        <v>0.69491525423728795</v>
      </c>
      <c r="R2154">
        <v>0.23728813559322001</v>
      </c>
      <c r="S2154">
        <f t="shared" si="33"/>
        <v>-0.21025228927712863</v>
      </c>
    </row>
    <row r="2155" spans="1:19" x14ac:dyDescent="0.2">
      <c r="A2155" t="s">
        <v>4273</v>
      </c>
      <c r="B2155" t="s">
        <v>4274</v>
      </c>
      <c r="C2155">
        <v>18</v>
      </c>
      <c r="D2155">
        <v>4</v>
      </c>
      <c r="E2155">
        <v>4</v>
      </c>
      <c r="F2155">
        <v>1</v>
      </c>
      <c r="G2155">
        <v>-0.57295428147981498</v>
      </c>
      <c r="H2155">
        <v>-1.1474705235537399</v>
      </c>
      <c r="I2155">
        <v>-2.1394696780653</v>
      </c>
      <c r="J2155">
        <v>29</v>
      </c>
      <c r="K2155">
        <v>47</v>
      </c>
      <c r="L2155">
        <v>12</v>
      </c>
      <c r="M2155">
        <v>4</v>
      </c>
      <c r="N2155">
        <v>0.28692796345848298</v>
      </c>
      <c r="O2155">
        <v>-0.97530552899572098</v>
      </c>
      <c r="P2155">
        <v>-1.87056367516288</v>
      </c>
      <c r="Q2155">
        <v>0.77966101694915202</v>
      </c>
      <c r="R2155">
        <v>0.25423728813559299</v>
      </c>
      <c r="S2155">
        <f t="shared" si="33"/>
        <v>-0.11733277828158764</v>
      </c>
    </row>
    <row r="2156" spans="1:19" x14ac:dyDescent="0.2">
      <c r="A2156" t="s">
        <v>4275</v>
      </c>
      <c r="B2156" t="s">
        <v>4276</v>
      </c>
      <c r="C2156">
        <v>37</v>
      </c>
      <c r="D2156">
        <v>55</v>
      </c>
      <c r="E2156">
        <v>12</v>
      </c>
      <c r="F2156">
        <v>7</v>
      </c>
      <c r="G2156">
        <v>0.25241919772277699</v>
      </c>
      <c r="H2156">
        <v>-0.98327848779777305</v>
      </c>
      <c r="I2156">
        <v>-1.60730085701473</v>
      </c>
      <c r="J2156">
        <v>76</v>
      </c>
      <c r="K2156">
        <v>122</v>
      </c>
      <c r="L2156">
        <v>60</v>
      </c>
      <c r="M2156">
        <v>13</v>
      </c>
      <c r="N2156">
        <v>0.28277434181567801</v>
      </c>
      <c r="O2156">
        <v>-0.69475111904153797</v>
      </c>
      <c r="P2156">
        <v>-1.77709590856584</v>
      </c>
      <c r="Q2156">
        <v>0.76271186440677896</v>
      </c>
      <c r="R2156">
        <v>0.28813559322033899</v>
      </c>
      <c r="S2156">
        <f t="shared" si="33"/>
        <v>6.1136983094235889E-2</v>
      </c>
    </row>
    <row r="2157" spans="1:19" x14ac:dyDescent="0.2">
      <c r="A2157" t="s">
        <v>4277</v>
      </c>
      <c r="B2157" t="s">
        <v>4278</v>
      </c>
      <c r="C2157">
        <v>58</v>
      </c>
      <c r="D2157">
        <v>53</v>
      </c>
      <c r="E2157">
        <v>33</v>
      </c>
      <c r="F2157">
        <v>2</v>
      </c>
      <c r="G2157">
        <v>4.1106108333380201E-2</v>
      </c>
      <c r="H2157">
        <v>-0.73917206346345299</v>
      </c>
      <c r="I2157">
        <v>-2.34659517086095</v>
      </c>
      <c r="J2157">
        <v>161</v>
      </c>
      <c r="K2157">
        <v>149</v>
      </c>
      <c r="L2157">
        <v>67</v>
      </c>
      <c r="M2157">
        <v>15</v>
      </c>
      <c r="N2157">
        <v>4.3588495802146097E-2</v>
      </c>
      <c r="O2157">
        <v>-0.97283985047541299</v>
      </c>
      <c r="P2157">
        <v>-2.04096028556806</v>
      </c>
      <c r="Q2157">
        <v>0.44067796610169402</v>
      </c>
      <c r="R2157">
        <v>0.13559322033898299</v>
      </c>
      <c r="S2157">
        <f t="shared" si="33"/>
        <v>-0.22264264314089929</v>
      </c>
    </row>
    <row r="2158" spans="1:19" x14ac:dyDescent="0.2">
      <c r="A2158" t="s">
        <v>4279</v>
      </c>
      <c r="B2158" t="s">
        <v>4280</v>
      </c>
      <c r="C2158">
        <v>205</v>
      </c>
      <c r="D2158">
        <v>161</v>
      </c>
      <c r="E2158">
        <v>117</v>
      </c>
      <c r="F2158">
        <v>9</v>
      </c>
      <c r="G2158">
        <v>-2.4669752728376099E-2</v>
      </c>
      <c r="H2158">
        <v>-0.737826009087996</v>
      </c>
      <c r="I2158">
        <v>-2.2417085245784198</v>
      </c>
      <c r="J2158">
        <v>301</v>
      </c>
      <c r="K2158">
        <v>387</v>
      </c>
      <c r="L2158">
        <v>245</v>
      </c>
      <c r="M2158">
        <v>27</v>
      </c>
      <c r="N2158">
        <v>0.18637257284678899</v>
      </c>
      <c r="O2158">
        <v>-0.68148918837370098</v>
      </c>
      <c r="P2158">
        <v>-2.05742840002674</v>
      </c>
      <c r="Q2158">
        <v>0.49152542372881303</v>
      </c>
      <c r="R2158">
        <v>0.20338983050847401</v>
      </c>
      <c r="S2158">
        <f t="shared" si="33"/>
        <v>-0.19680002541071581</v>
      </c>
    </row>
    <row r="2159" spans="1:19" x14ac:dyDescent="0.2">
      <c r="A2159" t="s">
        <v>4281</v>
      </c>
      <c r="B2159" t="s">
        <v>4282</v>
      </c>
      <c r="C2159">
        <v>131</v>
      </c>
      <c r="D2159">
        <v>142</v>
      </c>
      <c r="E2159">
        <v>79</v>
      </c>
      <c r="F2159">
        <v>14</v>
      </c>
      <c r="G2159">
        <v>0.11527528102282</v>
      </c>
      <c r="H2159">
        <v>-0.71390221414372601</v>
      </c>
      <c r="I2159">
        <v>-1.85534043293952</v>
      </c>
      <c r="J2159">
        <v>282</v>
      </c>
      <c r="K2159">
        <v>316</v>
      </c>
      <c r="L2159">
        <v>176</v>
      </c>
      <c r="M2159">
        <v>43</v>
      </c>
      <c r="N2159">
        <v>0.12666607772076399</v>
      </c>
      <c r="O2159">
        <v>-0.79682521764960101</v>
      </c>
      <c r="P2159">
        <v>-1.8270063213316601</v>
      </c>
      <c r="Q2159">
        <v>0.52542372881355903</v>
      </c>
      <c r="R2159">
        <v>0.152542372881355</v>
      </c>
      <c r="S2159">
        <f t="shared" si="33"/>
        <v>-2.3743736291830325E-2</v>
      </c>
    </row>
    <row r="2160" spans="1:19" x14ac:dyDescent="0.2">
      <c r="A2160" t="s">
        <v>4283</v>
      </c>
      <c r="B2160" t="s">
        <v>4284</v>
      </c>
      <c r="C2160">
        <v>85</v>
      </c>
      <c r="D2160">
        <v>52</v>
      </c>
      <c r="E2160">
        <v>38</v>
      </c>
      <c r="F2160">
        <v>5</v>
      </c>
      <c r="G2160">
        <v>-0.13315734978396501</v>
      </c>
      <c r="H2160">
        <v>-0.84389333887588602</v>
      </c>
      <c r="I2160">
        <v>-2.1146460943402698</v>
      </c>
      <c r="J2160">
        <v>110</v>
      </c>
      <c r="K2160">
        <v>103</v>
      </c>
      <c r="L2160">
        <v>76</v>
      </c>
      <c r="M2160">
        <v>7</v>
      </c>
      <c r="N2160">
        <v>4.86726429686688E-2</v>
      </c>
      <c r="O2160">
        <v>-0.752667870021824</v>
      </c>
      <c r="P2160">
        <v>-2.2065203137358602</v>
      </c>
      <c r="Q2160">
        <v>0.47457627118644002</v>
      </c>
      <c r="R2160">
        <v>0.23728813559322001</v>
      </c>
      <c r="S2160">
        <f t="shared" si="33"/>
        <v>-0.2000369778828342</v>
      </c>
    </row>
    <row r="2161" spans="1:19" x14ac:dyDescent="0.2">
      <c r="A2161" t="s">
        <v>4285</v>
      </c>
      <c r="B2161" t="s">
        <v>4286</v>
      </c>
      <c r="C2161">
        <v>177</v>
      </c>
      <c r="D2161">
        <v>261</v>
      </c>
      <c r="E2161">
        <v>156</v>
      </c>
      <c r="F2161">
        <v>23</v>
      </c>
      <c r="G2161">
        <v>0.24892547327200201</v>
      </c>
      <c r="H2161">
        <v>-0.54910667778574795</v>
      </c>
      <c r="I2161">
        <v>-1.7704426033062099</v>
      </c>
      <c r="J2161">
        <v>463</v>
      </c>
      <c r="K2161">
        <v>589</v>
      </c>
      <c r="L2161">
        <v>269</v>
      </c>
      <c r="M2161">
        <v>54</v>
      </c>
      <c r="N2161">
        <v>0.18176240719087</v>
      </c>
      <c r="O2161">
        <v>-0.82791748815993504</v>
      </c>
      <c r="P2161">
        <v>-1.94341289978687</v>
      </c>
      <c r="Q2161">
        <v>0.50847457627118597</v>
      </c>
      <c r="R2161">
        <v>0.186440677966101</v>
      </c>
      <c r="S2161">
        <f t="shared" si="33"/>
        <v>-3.0397467326894696E-2</v>
      </c>
    </row>
    <row r="2162" spans="1:19" x14ac:dyDescent="0.2">
      <c r="A2162" t="s">
        <v>4287</v>
      </c>
      <c r="B2162" t="s">
        <v>4288</v>
      </c>
      <c r="C2162">
        <v>132</v>
      </c>
      <c r="D2162">
        <v>118</v>
      </c>
      <c r="E2162">
        <v>163</v>
      </c>
      <c r="F2162">
        <v>12</v>
      </c>
      <c r="G2162">
        <v>3.1566308395804002E-2</v>
      </c>
      <c r="H2162">
        <v>-0.40264433658029503</v>
      </c>
      <c r="I2162">
        <v>-1.92558985812022</v>
      </c>
      <c r="J2162">
        <v>262</v>
      </c>
      <c r="K2162">
        <v>252</v>
      </c>
      <c r="L2162">
        <v>143</v>
      </c>
      <c r="M2162">
        <v>26</v>
      </c>
      <c r="N2162">
        <v>6.0327352883520403E-2</v>
      </c>
      <c r="O2162">
        <v>-0.85505403099907396</v>
      </c>
      <c r="P2162">
        <v>-2.0135536119408202</v>
      </c>
      <c r="Q2162">
        <v>0.40677966101694901</v>
      </c>
      <c r="R2162">
        <v>0.186440677966101</v>
      </c>
      <c r="S2162">
        <f t="shared" si="33"/>
        <v>-9.390085640159701E-2</v>
      </c>
    </row>
    <row r="2163" spans="1:19" x14ac:dyDescent="0.2">
      <c r="A2163" t="s">
        <v>4289</v>
      </c>
      <c r="B2163" t="s">
        <v>4290</v>
      </c>
      <c r="C2163">
        <v>183</v>
      </c>
      <c r="D2163">
        <v>191</v>
      </c>
      <c r="E2163">
        <v>197</v>
      </c>
      <c r="F2163">
        <v>19</v>
      </c>
      <c r="G2163">
        <v>9.8840509812826494E-2</v>
      </c>
      <c r="H2163">
        <v>-0.46224287334724001</v>
      </c>
      <c r="I2163">
        <v>-1.86789466173959</v>
      </c>
      <c r="J2163">
        <v>342</v>
      </c>
      <c r="K2163">
        <v>431</v>
      </c>
      <c r="L2163">
        <v>270</v>
      </c>
      <c r="M2163">
        <v>39</v>
      </c>
      <c r="N2163">
        <v>0.17767926752631799</v>
      </c>
      <c r="O2163">
        <v>-0.69475111904153797</v>
      </c>
      <c r="P2163">
        <v>-1.95318716762152</v>
      </c>
      <c r="Q2163">
        <v>0.40677966101694901</v>
      </c>
      <c r="R2163">
        <v>0.152542372881355</v>
      </c>
      <c r="S2163">
        <f t="shared" si="33"/>
        <v>-6.1115481547287784E-2</v>
      </c>
    </row>
    <row r="2164" spans="1:19" x14ac:dyDescent="0.2">
      <c r="A2164" t="s">
        <v>4291</v>
      </c>
      <c r="B2164" t="s">
        <v>4292</v>
      </c>
      <c r="C2164">
        <v>76</v>
      </c>
      <c r="D2164">
        <v>128</v>
      </c>
      <c r="E2164">
        <v>82</v>
      </c>
      <c r="F2164">
        <v>8</v>
      </c>
      <c r="G2164">
        <v>0.30665460966260499</v>
      </c>
      <c r="H2164">
        <v>-0.461257749675478</v>
      </c>
      <c r="I2164">
        <v>-1.86192077825084</v>
      </c>
      <c r="J2164">
        <v>187</v>
      </c>
      <c r="K2164">
        <v>143</v>
      </c>
      <c r="L2164">
        <v>108</v>
      </c>
      <c r="M2164">
        <v>27</v>
      </c>
      <c r="N2164">
        <v>-3.92774656497153E-2</v>
      </c>
      <c r="O2164">
        <v>-0.83050662819393894</v>
      </c>
      <c r="P2164">
        <v>-1.8507035109693999</v>
      </c>
      <c r="Q2164">
        <v>0.45762711864406702</v>
      </c>
      <c r="R2164">
        <v>0.11864406779661001</v>
      </c>
      <c r="S2164">
        <f t="shared" si="33"/>
        <v>-3.1980009624978115E-2</v>
      </c>
    </row>
    <row r="2165" spans="1:19" x14ac:dyDescent="0.2">
      <c r="A2165" t="s">
        <v>4293</v>
      </c>
      <c r="B2165" t="s">
        <v>4294</v>
      </c>
      <c r="C2165">
        <v>126</v>
      </c>
      <c r="D2165">
        <v>123</v>
      </c>
      <c r="E2165">
        <v>160</v>
      </c>
      <c r="F2165">
        <v>13</v>
      </c>
      <c r="G2165">
        <v>6.97927986173634E-2</v>
      </c>
      <c r="H2165">
        <v>-0.39050857224004099</v>
      </c>
      <c r="I2165">
        <v>-1.87062436577272</v>
      </c>
      <c r="J2165">
        <v>312</v>
      </c>
      <c r="K2165">
        <v>269</v>
      </c>
      <c r="L2165">
        <v>146</v>
      </c>
      <c r="M2165">
        <v>23</v>
      </c>
      <c r="N2165">
        <v>1.28257894056869E-2</v>
      </c>
      <c r="O2165">
        <v>-0.92189051537839595</v>
      </c>
      <c r="P2165">
        <v>-2.1426524265927398</v>
      </c>
      <c r="Q2165">
        <v>0.49152542372881303</v>
      </c>
      <c r="R2165">
        <v>0.169491525423728</v>
      </c>
      <c r="S2165">
        <f t="shared" si="33"/>
        <v>-0.11258154278204374</v>
      </c>
    </row>
    <row r="2166" spans="1:19" x14ac:dyDescent="0.2">
      <c r="A2166" t="s">
        <v>4295</v>
      </c>
      <c r="B2166" t="s">
        <v>4296</v>
      </c>
      <c r="C2166">
        <v>79</v>
      </c>
      <c r="D2166">
        <v>108</v>
      </c>
      <c r="E2166">
        <v>62</v>
      </c>
      <c r="F2166">
        <v>13</v>
      </c>
      <c r="G2166">
        <v>0.21605489649203599</v>
      </c>
      <c r="H2166">
        <v>-0.59949341157059099</v>
      </c>
      <c r="I2166">
        <v>-1.6678809119456</v>
      </c>
      <c r="J2166">
        <v>93</v>
      </c>
      <c r="K2166">
        <v>89</v>
      </c>
      <c r="L2166">
        <v>60</v>
      </c>
      <c r="M2166">
        <v>9</v>
      </c>
      <c r="N2166">
        <v>5.8135161512699401E-2</v>
      </c>
      <c r="O2166">
        <v>-0.78242047531468095</v>
      </c>
      <c r="P2166">
        <v>-2.0244661077065</v>
      </c>
      <c r="Q2166">
        <v>0.42372881355932202</v>
      </c>
      <c r="R2166">
        <v>0.28813559322033899</v>
      </c>
      <c r="S2166">
        <f t="shared" si="33"/>
        <v>-2.2500784858705103E-2</v>
      </c>
    </row>
    <row r="2167" spans="1:19" x14ac:dyDescent="0.2">
      <c r="A2167" t="s">
        <v>4297</v>
      </c>
      <c r="B2167" t="s">
        <v>4298</v>
      </c>
      <c r="C2167">
        <v>73</v>
      </c>
      <c r="D2167">
        <v>63</v>
      </c>
      <c r="E2167">
        <v>69</v>
      </c>
      <c r="F2167">
        <v>5</v>
      </c>
      <c r="G2167">
        <v>1.62759216286542E-2</v>
      </c>
      <c r="H2167">
        <v>-0.51873177916160396</v>
      </c>
      <c r="I2167">
        <v>-2.0485500287464302</v>
      </c>
      <c r="J2167">
        <v>137</v>
      </c>
      <c r="K2167">
        <v>157</v>
      </c>
      <c r="L2167">
        <v>89</v>
      </c>
      <c r="M2167">
        <v>14</v>
      </c>
      <c r="N2167">
        <v>0.13640718867454801</v>
      </c>
      <c r="O2167">
        <v>-0.779419337655884</v>
      </c>
      <c r="P2167">
        <v>-2.0008182000700598</v>
      </c>
      <c r="Q2167">
        <v>0.77966101694915202</v>
      </c>
      <c r="R2167">
        <v>0.35593220338983</v>
      </c>
      <c r="S2167">
        <f t="shared" si="33"/>
        <v>-0.12595401571946743</v>
      </c>
    </row>
    <row r="2168" spans="1:19" x14ac:dyDescent="0.2">
      <c r="A2168" t="s">
        <v>4299</v>
      </c>
      <c r="B2168" t="s">
        <v>4300</v>
      </c>
      <c r="C2168">
        <v>60</v>
      </c>
      <c r="D2168">
        <v>23</v>
      </c>
      <c r="E2168">
        <v>26</v>
      </c>
      <c r="F2168">
        <v>8</v>
      </c>
      <c r="G2168">
        <v>-0.33616518207052198</v>
      </c>
      <c r="H2168">
        <v>-0.85743591219122905</v>
      </c>
      <c r="I2168">
        <v>-1.7592584363536901</v>
      </c>
      <c r="J2168">
        <v>146</v>
      </c>
      <c r="K2168">
        <v>225</v>
      </c>
      <c r="L2168">
        <v>87</v>
      </c>
      <c r="M2168">
        <v>17</v>
      </c>
      <c r="N2168">
        <v>0.26505776574864698</v>
      </c>
      <c r="O2168">
        <v>-0.81692238031020803</v>
      </c>
      <c r="P2168">
        <v>-1.9441296029980499</v>
      </c>
      <c r="Q2168">
        <v>0.84745762711864403</v>
      </c>
      <c r="R2168">
        <v>0.305084745762711</v>
      </c>
      <c r="S2168">
        <f t="shared" si="33"/>
        <v>-2.7363845469289046E-2</v>
      </c>
    </row>
    <row r="2169" spans="1:19" x14ac:dyDescent="0.2">
      <c r="A2169" t="s">
        <v>4301</v>
      </c>
      <c r="B2169" t="s">
        <v>4302</v>
      </c>
      <c r="C2169">
        <v>20</v>
      </c>
      <c r="D2169">
        <v>0</v>
      </c>
      <c r="E2169">
        <v>0</v>
      </c>
      <c r="F2169">
        <v>1</v>
      </c>
      <c r="G2169" t="e">
        <f>-inf</f>
        <v>#NAME?</v>
      </c>
      <c r="H2169" t="e">
        <f>-inf</f>
        <v>#NAME?</v>
      </c>
      <c r="I2169">
        <v>-2.1852271686259801</v>
      </c>
      <c r="J2169">
        <v>22</v>
      </c>
      <c r="K2169">
        <v>23</v>
      </c>
      <c r="L2169">
        <v>7</v>
      </c>
      <c r="M2169">
        <v>5</v>
      </c>
      <c r="N2169">
        <v>9.6533258617108403E-2</v>
      </c>
      <c r="O2169">
        <v>-1.08941341795233</v>
      </c>
      <c r="P2169">
        <v>-1.6536783450780801</v>
      </c>
      <c r="Q2169">
        <v>0.76271186440677896</v>
      </c>
      <c r="R2169">
        <v>0.27118644067796599</v>
      </c>
      <c r="S2169">
        <f t="shared" si="33"/>
        <v>-7.2515198945489703E-2</v>
      </c>
    </row>
    <row r="2170" spans="1:19" x14ac:dyDescent="0.2">
      <c r="A2170" t="s">
        <v>4303</v>
      </c>
      <c r="B2170" t="s">
        <v>4304</v>
      </c>
      <c r="C2170">
        <v>262</v>
      </c>
      <c r="D2170">
        <v>211</v>
      </c>
      <c r="E2170">
        <v>167</v>
      </c>
      <c r="F2170">
        <v>13</v>
      </c>
      <c r="G2170">
        <v>-1.37606037265242E-2</v>
      </c>
      <c r="H2170">
        <v>-0.68984282995056501</v>
      </c>
      <c r="I2170">
        <v>-2.1885551119749</v>
      </c>
      <c r="J2170">
        <v>409</v>
      </c>
      <c r="K2170">
        <v>542</v>
      </c>
      <c r="L2170">
        <v>258</v>
      </c>
      <c r="M2170">
        <v>40</v>
      </c>
      <c r="N2170">
        <v>0.199504081952766</v>
      </c>
      <c r="O2170">
        <v>-0.79219237918850205</v>
      </c>
      <c r="P2170">
        <v>-2.0198889852712698</v>
      </c>
      <c r="Q2170">
        <v>0.71186440677966101</v>
      </c>
      <c r="R2170">
        <v>0.23728813559322001</v>
      </c>
      <c r="S2170">
        <f t="shared" si="33"/>
        <v>-0.17143028295754029</v>
      </c>
    </row>
    <row r="2171" spans="1:19" x14ac:dyDescent="0.2">
      <c r="A2171" t="s">
        <v>4305</v>
      </c>
      <c r="B2171" t="s">
        <v>4306</v>
      </c>
      <c r="C2171">
        <v>83</v>
      </c>
      <c r="D2171">
        <v>92</v>
      </c>
      <c r="E2171">
        <v>51</v>
      </c>
      <c r="F2171">
        <v>19</v>
      </c>
      <c r="G2171">
        <v>0.124967967265009</v>
      </c>
      <c r="H2171">
        <v>-0.70576592605654098</v>
      </c>
      <c r="I2171">
        <v>-1.5245216643852399</v>
      </c>
      <c r="J2171">
        <v>125</v>
      </c>
      <c r="K2171">
        <v>161</v>
      </c>
      <c r="L2171">
        <v>76</v>
      </c>
      <c r="M2171">
        <v>5</v>
      </c>
      <c r="N2171">
        <v>0.18714396644551501</v>
      </c>
      <c r="O2171">
        <v>-0.80818519787165499</v>
      </c>
      <c r="P2171">
        <v>-2.4081656772639302</v>
      </c>
      <c r="Q2171">
        <v>0.74576271186440601</v>
      </c>
      <c r="R2171">
        <v>0.28813559322033899</v>
      </c>
      <c r="S2171">
        <f t="shared" si="33"/>
        <v>-8.3791718663601064E-2</v>
      </c>
    </row>
    <row r="2172" spans="1:19" x14ac:dyDescent="0.2">
      <c r="A2172" t="s">
        <v>4307</v>
      </c>
      <c r="B2172" t="s">
        <v>4308</v>
      </c>
      <c r="C2172">
        <v>83</v>
      </c>
      <c r="D2172">
        <v>117</v>
      </c>
      <c r="E2172">
        <v>80</v>
      </c>
      <c r="F2172">
        <v>4</v>
      </c>
      <c r="G2172">
        <v>0.22936600166561599</v>
      </c>
      <c r="H2172">
        <v>-0.51024611516253304</v>
      </c>
      <c r="I2172">
        <v>-2.2012152740101101</v>
      </c>
      <c r="J2172">
        <v>146</v>
      </c>
      <c r="K2172">
        <v>199</v>
      </c>
      <c r="L2172">
        <v>77</v>
      </c>
      <c r="M2172">
        <v>17</v>
      </c>
      <c r="N2172">
        <v>0.21172832404699099</v>
      </c>
      <c r="O2172">
        <v>-0.86995090775634498</v>
      </c>
      <c r="P2172">
        <v>-1.9441296029980499</v>
      </c>
      <c r="Q2172">
        <v>0.69491525423728795</v>
      </c>
      <c r="R2172">
        <v>0.22033898305084701</v>
      </c>
      <c r="S2172">
        <f t="shared" si="33"/>
        <v>-0.15481686727944405</v>
      </c>
    </row>
    <row r="2173" spans="1:19" x14ac:dyDescent="0.2">
      <c r="A2173" t="s">
        <v>4309</v>
      </c>
      <c r="B2173" t="s">
        <v>4310</v>
      </c>
      <c r="C2173">
        <v>62</v>
      </c>
      <c r="D2173">
        <v>110</v>
      </c>
      <c r="E2173">
        <v>50</v>
      </c>
      <c r="F2173">
        <v>8</v>
      </c>
      <c r="G2173">
        <v>0.329259227955499</v>
      </c>
      <c r="H2173">
        <v>-0.58767969494063799</v>
      </c>
      <c r="I2173">
        <v>-1.7734988754683001</v>
      </c>
      <c r="J2173">
        <v>153</v>
      </c>
      <c r="K2173">
        <v>148</v>
      </c>
      <c r="L2173">
        <v>98</v>
      </c>
      <c r="M2173">
        <v>44</v>
      </c>
      <c r="N2173">
        <v>6.2798387999080399E-2</v>
      </c>
      <c r="O2173">
        <v>-0.785554132269494</v>
      </c>
      <c r="P2173">
        <v>-1.5514644229232999</v>
      </c>
      <c r="Q2173">
        <v>0.76271186440677896</v>
      </c>
      <c r="R2173">
        <v>0.322033898305084</v>
      </c>
      <c r="S2173">
        <f t="shared" si="33"/>
        <v>7.3560965429433314E-2</v>
      </c>
    </row>
    <row r="2174" spans="1:19" x14ac:dyDescent="0.2">
      <c r="A2174" t="s">
        <v>4311</v>
      </c>
      <c r="B2174" t="s">
        <v>4312</v>
      </c>
      <c r="C2174">
        <v>260</v>
      </c>
      <c r="D2174">
        <v>283</v>
      </c>
      <c r="E2174">
        <v>161</v>
      </c>
      <c r="F2174">
        <v>20</v>
      </c>
      <c r="G2174">
        <v>0.117071319849</v>
      </c>
      <c r="H2174">
        <v>-0.70240548171737105</v>
      </c>
      <c r="I2174">
        <v>-1.99814052526883</v>
      </c>
      <c r="J2174">
        <v>443</v>
      </c>
      <c r="K2174">
        <v>509</v>
      </c>
      <c r="L2174">
        <v>292</v>
      </c>
      <c r="M2174">
        <v>44</v>
      </c>
      <c r="N2174">
        <v>0.13754215953540999</v>
      </c>
      <c r="O2174">
        <v>-0.77310965191904102</v>
      </c>
      <c r="P2174">
        <v>-2.0131767183287699</v>
      </c>
      <c r="Q2174">
        <v>0.81355932203389802</v>
      </c>
      <c r="R2174">
        <v>0.28813559322033899</v>
      </c>
      <c r="S2174">
        <f t="shared" si="33"/>
        <v>-0.11472245262190026</v>
      </c>
    </row>
    <row r="2175" spans="1:19" x14ac:dyDescent="0.2">
      <c r="A2175" t="s">
        <v>4313</v>
      </c>
      <c r="B2175" t="s">
        <v>4314</v>
      </c>
      <c r="C2175">
        <v>185</v>
      </c>
      <c r="D2175">
        <v>193</v>
      </c>
      <c r="E2175">
        <v>121</v>
      </c>
      <c r="F2175">
        <v>35</v>
      </c>
      <c r="G2175">
        <v>9.8643812900288397E-2</v>
      </c>
      <c r="H2175">
        <v>-0.67864436786496696</v>
      </c>
      <c r="I2175">
        <v>-1.60730085701473</v>
      </c>
      <c r="J2175">
        <v>188</v>
      </c>
      <c r="K2175">
        <v>228</v>
      </c>
      <c r="L2175">
        <v>132</v>
      </c>
      <c r="M2175">
        <v>26</v>
      </c>
      <c r="N2175">
        <v>0.16100510115849501</v>
      </c>
      <c r="O2175">
        <v>-0.74567269520222001</v>
      </c>
      <c r="P2175">
        <v>-1.8694101698847501</v>
      </c>
      <c r="Q2175">
        <v>0.81355932203389802</v>
      </c>
      <c r="R2175">
        <v>0.322033898305084</v>
      </c>
      <c r="S2175">
        <f t="shared" si="33"/>
        <v>3.6444427116484407E-2</v>
      </c>
    </row>
    <row r="2176" spans="1:19" x14ac:dyDescent="0.2">
      <c r="A2176" t="s">
        <v>4315</v>
      </c>
      <c r="B2176" t="s">
        <v>4316</v>
      </c>
      <c r="C2176">
        <v>188</v>
      </c>
      <c r="D2176">
        <v>216</v>
      </c>
      <c r="E2176">
        <v>132</v>
      </c>
      <c r="F2176">
        <v>22</v>
      </c>
      <c r="G2176">
        <v>0.14055413418277901</v>
      </c>
      <c r="H2176">
        <v>-0.64784192783623296</v>
      </c>
      <c r="I2176">
        <v>-1.81593234140347</v>
      </c>
      <c r="J2176">
        <v>303</v>
      </c>
      <c r="K2176">
        <v>433</v>
      </c>
      <c r="L2176">
        <v>258</v>
      </c>
      <c r="M2176">
        <v>38</v>
      </c>
      <c r="N2176">
        <v>0.232273371272782</v>
      </c>
      <c r="O2176">
        <v>-0.66191169968346497</v>
      </c>
      <c r="P2176">
        <v>-1.91188470047738</v>
      </c>
      <c r="Q2176">
        <v>0.81355932203389802</v>
      </c>
      <c r="R2176">
        <v>0.28813559322033899</v>
      </c>
      <c r="S2176">
        <f t="shared" si="33"/>
        <v>-3.5082675344011355E-2</v>
      </c>
    </row>
    <row r="2177" spans="1:19" x14ac:dyDescent="0.2">
      <c r="A2177" t="s">
        <v>4317</v>
      </c>
      <c r="B2177" t="s">
        <v>4318</v>
      </c>
      <c r="C2177">
        <v>139</v>
      </c>
      <c r="D2177">
        <v>167</v>
      </c>
      <c r="E2177">
        <v>74</v>
      </c>
      <c r="F2177">
        <v>19</v>
      </c>
      <c r="G2177">
        <v>0.15995990318901601</v>
      </c>
      <c r="H2177">
        <v>-0.76804109030152201</v>
      </c>
      <c r="I2177">
        <v>-1.7484583722632601</v>
      </c>
      <c r="J2177">
        <v>374</v>
      </c>
      <c r="K2177">
        <v>494</v>
      </c>
      <c r="L2177">
        <v>294</v>
      </c>
      <c r="M2177">
        <v>35</v>
      </c>
      <c r="N2177">
        <v>0.19808345014488801</v>
      </c>
      <c r="O2177">
        <v>-0.69661304893271303</v>
      </c>
      <c r="P2177">
        <v>-2.0390292264420902</v>
      </c>
      <c r="Q2177">
        <v>0.47457627118644002</v>
      </c>
      <c r="R2177">
        <v>0.22033898305084701</v>
      </c>
      <c r="S2177">
        <f t="shared" si="33"/>
        <v>-4.9633384199512062E-2</v>
      </c>
    </row>
    <row r="2178" spans="1:19" x14ac:dyDescent="0.2">
      <c r="A2178" t="s">
        <v>4319</v>
      </c>
      <c r="B2178" t="s">
        <v>4320</v>
      </c>
      <c r="C2178">
        <v>101</v>
      </c>
      <c r="D2178">
        <v>86</v>
      </c>
      <c r="E2178">
        <v>71</v>
      </c>
      <c r="F2178">
        <v>2</v>
      </c>
      <c r="G2178">
        <v>1.0435309756453501E-2</v>
      </c>
      <c r="H2178">
        <v>-0.64732103484197001</v>
      </c>
      <c r="I2178">
        <v>-2.5874885510806598</v>
      </c>
      <c r="J2178">
        <v>153</v>
      </c>
      <c r="K2178">
        <v>130</v>
      </c>
      <c r="L2178">
        <v>95</v>
      </c>
      <c r="M2178">
        <v>21</v>
      </c>
      <c r="N2178">
        <v>6.4800249109597903E-3</v>
      </c>
      <c r="O2178">
        <v>-0.79905660267314105</v>
      </c>
      <c r="P2178">
        <v>-1.87269780467557</v>
      </c>
      <c r="Q2178">
        <v>0.47457627118644002</v>
      </c>
      <c r="R2178">
        <v>0.28813559322033899</v>
      </c>
      <c r="S2178">
        <f t="shared" si="33"/>
        <v>-0.24710483530725028</v>
      </c>
    </row>
    <row r="2179" spans="1:19" x14ac:dyDescent="0.2">
      <c r="A2179" t="s">
        <v>4321</v>
      </c>
      <c r="B2179" t="s">
        <v>4322</v>
      </c>
      <c r="C2179">
        <v>157</v>
      </c>
      <c r="D2179">
        <v>212</v>
      </c>
      <c r="E2179">
        <v>93</v>
      </c>
      <c r="F2179">
        <v>24</v>
      </c>
      <c r="G2179">
        <v>0.21069444081504601</v>
      </c>
      <c r="H2179">
        <v>-0.72167471363370195</v>
      </c>
      <c r="I2179">
        <v>-1.6998855836596201</v>
      </c>
      <c r="J2179">
        <v>344</v>
      </c>
      <c r="K2179">
        <v>267</v>
      </c>
      <c r="L2179">
        <v>246</v>
      </c>
      <c r="M2179">
        <v>42</v>
      </c>
      <c r="N2179">
        <v>-3.2819077785232999E-2</v>
      </c>
      <c r="O2179">
        <v>-0.73771211261254099</v>
      </c>
      <c r="P2179">
        <v>-1.9235348207655201</v>
      </c>
      <c r="Q2179">
        <v>0.49152542372881303</v>
      </c>
      <c r="R2179">
        <v>0.28813559322033899</v>
      </c>
      <c r="S2179">
        <f t="shared" ref="S2179:S2242" si="34">((I2179+1.7338029)/1.7338029+(P2179+1.8692731)/1.8692731)/2</f>
        <v>-4.7329318788306065E-3</v>
      </c>
    </row>
    <row r="2180" spans="1:19" x14ac:dyDescent="0.2">
      <c r="A2180" t="s">
        <v>4323</v>
      </c>
      <c r="B2180" t="s">
        <v>4324</v>
      </c>
      <c r="C2180">
        <v>159</v>
      </c>
      <c r="D2180">
        <v>112</v>
      </c>
      <c r="E2180">
        <v>95</v>
      </c>
      <c r="F2180">
        <v>10</v>
      </c>
      <c r="G2180">
        <v>-7.1920869354741304E-2</v>
      </c>
      <c r="H2180">
        <v>-0.71793152881000699</v>
      </c>
      <c r="I2180">
        <v>-2.0855942972824502</v>
      </c>
      <c r="J2180">
        <v>328</v>
      </c>
      <c r="K2180">
        <v>320</v>
      </c>
      <c r="L2180">
        <v>158</v>
      </c>
      <c r="M2180">
        <v>17</v>
      </c>
      <c r="N2180">
        <v>6.6504238029948606E-2</v>
      </c>
      <c r="O2180">
        <v>-0.90930553390164603</v>
      </c>
      <c r="P2180">
        <v>-2.2956505909252898</v>
      </c>
      <c r="Q2180">
        <v>0.57627118644067798</v>
      </c>
      <c r="R2180">
        <v>0.305084745762711</v>
      </c>
      <c r="S2180">
        <f t="shared" si="34"/>
        <v>-0.21549981372317972</v>
      </c>
    </row>
    <row r="2181" spans="1:19" x14ac:dyDescent="0.2">
      <c r="A2181" t="s">
        <v>4325</v>
      </c>
      <c r="B2181" t="s">
        <v>4326</v>
      </c>
      <c r="C2181">
        <v>94</v>
      </c>
      <c r="D2181">
        <v>115</v>
      </c>
      <c r="E2181">
        <v>59</v>
      </c>
      <c r="F2181">
        <v>13</v>
      </c>
      <c r="G2181">
        <v>0.16782821904944101</v>
      </c>
      <c r="H2181">
        <v>-0.69653385173595805</v>
      </c>
      <c r="I2181">
        <v>-1.74338167425486</v>
      </c>
      <c r="J2181">
        <v>189</v>
      </c>
      <c r="K2181">
        <v>122</v>
      </c>
      <c r="L2181">
        <v>92</v>
      </c>
      <c r="M2181">
        <v>5</v>
      </c>
      <c r="N2181">
        <v>-0.112873870076774</v>
      </c>
      <c r="O2181">
        <v>-0.90476275397207895</v>
      </c>
      <c r="P2181">
        <v>-2.5877174684291102</v>
      </c>
      <c r="Q2181">
        <v>0.47457627118644002</v>
      </c>
      <c r="R2181">
        <v>0.28813559322033899</v>
      </c>
      <c r="S2181">
        <f t="shared" si="34"/>
        <v>-0.19493448482875994</v>
      </c>
    </row>
    <row r="2182" spans="1:19" x14ac:dyDescent="0.2">
      <c r="A2182" t="s">
        <v>4327</v>
      </c>
      <c r="B2182" t="s">
        <v>4328</v>
      </c>
      <c r="C2182">
        <v>171</v>
      </c>
      <c r="D2182">
        <v>142</v>
      </c>
      <c r="E2182">
        <v>110</v>
      </c>
      <c r="F2182">
        <v>10</v>
      </c>
      <c r="G2182">
        <v>-4.4953371356886698E-4</v>
      </c>
      <c r="H2182">
        <v>-0.68586143501233199</v>
      </c>
      <c r="I2182">
        <v>-2.1171932833541498</v>
      </c>
      <c r="J2182">
        <v>366</v>
      </c>
      <c r="K2182">
        <v>359</v>
      </c>
      <c r="L2182">
        <v>176</v>
      </c>
      <c r="M2182">
        <v>31</v>
      </c>
      <c r="N2182">
        <v>6.8841466605630203E-2</v>
      </c>
      <c r="O2182">
        <v>-0.91005719472465096</v>
      </c>
      <c r="P2182">
        <v>-2.0823450601520301</v>
      </c>
      <c r="Q2182">
        <v>0.52542372881355903</v>
      </c>
      <c r="R2182">
        <v>0.22033898305084701</v>
      </c>
      <c r="S2182">
        <f t="shared" si="34"/>
        <v>-0.16755669432351206</v>
      </c>
    </row>
    <row r="2183" spans="1:19" x14ac:dyDescent="0.2">
      <c r="A2183" t="s">
        <v>4329</v>
      </c>
      <c r="B2183" t="s">
        <v>4330</v>
      </c>
      <c r="C2183">
        <v>134</v>
      </c>
      <c r="D2183">
        <v>147</v>
      </c>
      <c r="E2183">
        <v>129</v>
      </c>
      <c r="F2183">
        <v>17</v>
      </c>
      <c r="G2183">
        <v>0.120470768678897</v>
      </c>
      <c r="H2183">
        <v>-0.51077309784396197</v>
      </c>
      <c r="I2183">
        <v>-1.78085304994853</v>
      </c>
      <c r="J2183">
        <v>273</v>
      </c>
      <c r="K2183">
        <v>280</v>
      </c>
      <c r="L2183">
        <v>153</v>
      </c>
      <c r="M2183">
        <v>42</v>
      </c>
      <c r="N2183">
        <v>8.8223487723184904E-2</v>
      </c>
      <c r="O2183">
        <v>-0.84355999336754695</v>
      </c>
      <c r="P2183">
        <v>-1.8231390252347399</v>
      </c>
      <c r="Q2183">
        <v>0.49152542372881303</v>
      </c>
      <c r="R2183">
        <v>0.27118644067796599</v>
      </c>
      <c r="S2183">
        <f t="shared" si="34"/>
        <v>-1.2283719707598083E-3</v>
      </c>
    </row>
    <row r="2184" spans="1:19" x14ac:dyDescent="0.2">
      <c r="A2184" t="s">
        <v>4331</v>
      </c>
      <c r="B2184" t="s">
        <v>4332</v>
      </c>
      <c r="C2184">
        <v>176</v>
      </c>
      <c r="D2184">
        <v>235</v>
      </c>
      <c r="E2184">
        <v>195</v>
      </c>
      <c r="F2184">
        <v>18</v>
      </c>
      <c r="G2184">
        <v>0.20581342675311401</v>
      </c>
      <c r="H2184">
        <v>-0.44973606623003498</v>
      </c>
      <c r="I2184">
        <v>-1.8744373356728401</v>
      </c>
      <c r="J2184">
        <v>409</v>
      </c>
      <c r="K2184">
        <v>527</v>
      </c>
      <c r="L2184">
        <v>384</v>
      </c>
      <c r="M2184">
        <v>30</v>
      </c>
      <c r="N2184">
        <v>0.187315410626926</v>
      </c>
      <c r="O2184">
        <v>-0.61948086078420095</v>
      </c>
      <c r="P2184">
        <v>-2.1448277218795702</v>
      </c>
      <c r="Q2184">
        <v>0.45762711864406702</v>
      </c>
      <c r="R2184">
        <v>0.13559322033898299</v>
      </c>
      <c r="S2184">
        <f t="shared" si="34"/>
        <v>-0.11426299599329186</v>
      </c>
    </row>
    <row r="2185" spans="1:19" x14ac:dyDescent="0.2">
      <c r="A2185" t="s">
        <v>4333</v>
      </c>
      <c r="B2185" t="s">
        <v>4334</v>
      </c>
      <c r="C2185">
        <v>71</v>
      </c>
      <c r="D2185">
        <v>59</v>
      </c>
      <c r="E2185">
        <v>77</v>
      </c>
      <c r="F2185">
        <v>9</v>
      </c>
      <c r="G2185">
        <v>-1.4810478140262501E-4</v>
      </c>
      <c r="H2185">
        <v>-0.45902563332499602</v>
      </c>
      <c r="I2185">
        <v>-1.78121301224174</v>
      </c>
      <c r="J2185">
        <v>122</v>
      </c>
      <c r="K2185">
        <v>233</v>
      </c>
      <c r="L2185">
        <v>82</v>
      </c>
      <c r="M2185">
        <v>48</v>
      </c>
      <c r="N2185">
        <v>0.35822419377299197</v>
      </c>
      <c r="O2185">
        <v>-0.76463475543542103</v>
      </c>
      <c r="P2185">
        <v>-1.4153442618910499</v>
      </c>
      <c r="Q2185">
        <v>0.50847457627118597</v>
      </c>
      <c r="R2185">
        <v>0.25423728813559299</v>
      </c>
      <c r="S2185">
        <f t="shared" si="34"/>
        <v>0.10774625444908924</v>
      </c>
    </row>
    <row r="2186" spans="1:19" x14ac:dyDescent="0.2">
      <c r="A2186" t="s">
        <v>4335</v>
      </c>
      <c r="B2186" t="s">
        <v>4336</v>
      </c>
      <c r="C2186">
        <v>48</v>
      </c>
      <c r="D2186">
        <v>42</v>
      </c>
      <c r="E2186">
        <v>38</v>
      </c>
      <c r="F2186">
        <v>4</v>
      </c>
      <c r="G2186">
        <v>2.2266285317841601E-2</v>
      </c>
      <c r="H2186">
        <v>-0.59571565053718001</v>
      </c>
      <c r="I2186">
        <v>-1.96337841900962</v>
      </c>
      <c r="J2186">
        <v>96</v>
      </c>
      <c r="K2186">
        <v>79</v>
      </c>
      <c r="L2186">
        <v>74</v>
      </c>
      <c r="M2186">
        <v>13</v>
      </c>
      <c r="N2186">
        <v>-7.4160383274052104E-3</v>
      </c>
      <c r="O2186">
        <v>-0.70512829045298198</v>
      </c>
      <c r="P2186">
        <v>-1.8785535493246199</v>
      </c>
      <c r="Q2186">
        <v>0.50847457627118597</v>
      </c>
      <c r="R2186">
        <v>0.305084745762711</v>
      </c>
      <c r="S2186">
        <f t="shared" si="34"/>
        <v>-6.8688140508866832E-2</v>
      </c>
    </row>
    <row r="2187" spans="1:19" x14ac:dyDescent="0.2">
      <c r="A2187" t="s">
        <v>4337</v>
      </c>
      <c r="B2187" t="s">
        <v>4338</v>
      </c>
      <c r="C2187">
        <v>151</v>
      </c>
      <c r="D2187">
        <v>280</v>
      </c>
      <c r="E2187">
        <v>132</v>
      </c>
      <c r="F2187">
        <v>18</v>
      </c>
      <c r="G2187">
        <v>0.34843931634457798</v>
      </c>
      <c r="H2187">
        <v>-0.55266102586572297</v>
      </c>
      <c r="I2187">
        <v>-1.8079016151518601</v>
      </c>
      <c r="J2187">
        <v>268</v>
      </c>
      <c r="K2187">
        <v>505</v>
      </c>
      <c r="L2187">
        <v>177</v>
      </c>
      <c r="M2187">
        <v>59</v>
      </c>
      <c r="N2187">
        <v>0.35238468751159402</v>
      </c>
      <c r="O2187">
        <v>-0.77225030481137202</v>
      </c>
      <c r="P2187">
        <v>-1.6675084509785301</v>
      </c>
      <c r="Q2187">
        <v>0.77966101694915202</v>
      </c>
      <c r="R2187">
        <v>0.338983050847457</v>
      </c>
      <c r="S2187">
        <f t="shared" si="34"/>
        <v>3.2599905194490977E-2</v>
      </c>
    </row>
    <row r="2188" spans="1:19" x14ac:dyDescent="0.2">
      <c r="A2188" t="s">
        <v>4339</v>
      </c>
      <c r="B2188" t="s">
        <v>4340</v>
      </c>
      <c r="C2188">
        <v>239</v>
      </c>
      <c r="D2188">
        <v>352</v>
      </c>
      <c r="E2188">
        <v>165</v>
      </c>
      <c r="F2188">
        <v>30</v>
      </c>
      <c r="G2188">
        <v>0.248402994825521</v>
      </c>
      <c r="H2188">
        <v>-0.65517196651263498</v>
      </c>
      <c r="I2188">
        <v>-1.78547381919047</v>
      </c>
      <c r="J2188">
        <v>414</v>
      </c>
      <c r="K2188">
        <v>492</v>
      </c>
      <c r="L2188">
        <v>312</v>
      </c>
      <c r="M2188">
        <v>84</v>
      </c>
      <c r="N2188">
        <v>0.152192865068183</v>
      </c>
      <c r="O2188">
        <v>-0.714934524246846</v>
      </c>
      <c r="P2188">
        <v>-1.7029467236509099</v>
      </c>
      <c r="Q2188">
        <v>0.86440677966101698</v>
      </c>
      <c r="R2188">
        <v>0.338983050847457</v>
      </c>
      <c r="S2188">
        <f t="shared" si="34"/>
        <v>2.9588550886040635E-2</v>
      </c>
    </row>
    <row r="2189" spans="1:19" x14ac:dyDescent="0.2">
      <c r="A2189" t="s">
        <v>4341</v>
      </c>
      <c r="B2189" t="s">
        <v>4342</v>
      </c>
      <c r="C2189">
        <v>311</v>
      </c>
      <c r="D2189">
        <v>360</v>
      </c>
      <c r="E2189">
        <v>249</v>
      </c>
      <c r="F2189">
        <v>41</v>
      </c>
      <c r="G2189">
        <v>0.14380034403597799</v>
      </c>
      <c r="H2189">
        <v>-0.590819051709504</v>
      </c>
      <c r="I2189">
        <v>-1.7641737052691</v>
      </c>
      <c r="J2189">
        <v>724</v>
      </c>
      <c r="K2189">
        <v>760</v>
      </c>
      <c r="L2189">
        <v>333</v>
      </c>
      <c r="M2189">
        <v>80</v>
      </c>
      <c r="N2189">
        <v>9.8303129505366196E-2</v>
      </c>
      <c r="O2189">
        <v>-0.92938310983521699</v>
      </c>
      <c r="P2189">
        <v>-1.96687424779709</v>
      </c>
      <c r="Q2189">
        <v>0.83050847457627097</v>
      </c>
      <c r="R2189">
        <v>0.322033898305084</v>
      </c>
      <c r="S2189">
        <f t="shared" si="34"/>
        <v>-3.4865148211831384E-2</v>
      </c>
    </row>
    <row r="2190" spans="1:19" x14ac:dyDescent="0.2">
      <c r="A2190" t="s">
        <v>4343</v>
      </c>
      <c r="B2190" t="s">
        <v>4344</v>
      </c>
      <c r="C2190">
        <v>146</v>
      </c>
      <c r="D2190">
        <v>202</v>
      </c>
      <c r="E2190">
        <v>112</v>
      </c>
      <c r="F2190">
        <v>16</v>
      </c>
      <c r="G2190">
        <v>0.221256745957715</v>
      </c>
      <c r="H2190">
        <v>-0.60939284289265905</v>
      </c>
      <c r="I2190">
        <v>-1.8444300460905101</v>
      </c>
      <c r="J2190">
        <v>297</v>
      </c>
      <c r="K2190">
        <v>268</v>
      </c>
      <c r="L2190">
        <v>168</v>
      </c>
      <c r="M2190">
        <v>35</v>
      </c>
      <c r="N2190">
        <v>3.2606448133298202E-2</v>
      </c>
      <c r="O2190">
        <v>-0.839535944735739</v>
      </c>
      <c r="P2190">
        <v>-1.93891407355882</v>
      </c>
      <c r="Q2190">
        <v>0.77966101694915202</v>
      </c>
      <c r="R2190">
        <v>0.305084745762711</v>
      </c>
      <c r="S2190">
        <f t="shared" si="34"/>
        <v>-5.0530856210952657E-2</v>
      </c>
    </row>
    <row r="2191" spans="1:19" x14ac:dyDescent="0.2">
      <c r="A2191" t="s">
        <v>4345</v>
      </c>
      <c r="B2191" t="s">
        <v>4346</v>
      </c>
      <c r="C2191">
        <v>267</v>
      </c>
      <c r="D2191">
        <v>385</v>
      </c>
      <c r="E2191">
        <v>306</v>
      </c>
      <c r="F2191">
        <v>23</v>
      </c>
      <c r="G2191">
        <v>0.239207700439453</v>
      </c>
      <c r="H2191">
        <v>-0.43504784466139801</v>
      </c>
      <c r="I2191">
        <v>-1.9489805983089801</v>
      </c>
      <c r="J2191">
        <v>431</v>
      </c>
      <c r="K2191">
        <v>719</v>
      </c>
      <c r="L2191">
        <v>471</v>
      </c>
      <c r="M2191">
        <v>68</v>
      </c>
      <c r="N2191">
        <v>0.29947972364387199</v>
      </c>
      <c r="O2191">
        <v>-0.55354514017622503</v>
      </c>
      <c r="P2191">
        <v>-1.81219402604638</v>
      </c>
      <c r="Q2191">
        <v>0.83050847457627097</v>
      </c>
      <c r="R2191">
        <v>0.338983050847457</v>
      </c>
      <c r="S2191">
        <f t="shared" si="34"/>
        <v>-4.678596002125758E-2</v>
      </c>
    </row>
    <row r="2192" spans="1:19" x14ac:dyDescent="0.2">
      <c r="A2192" t="s">
        <v>4347</v>
      </c>
      <c r="B2192" t="s">
        <v>4348</v>
      </c>
      <c r="C2192">
        <v>189</v>
      </c>
      <c r="D2192">
        <v>287</v>
      </c>
      <c r="E2192">
        <v>148</v>
      </c>
      <c r="F2192">
        <v>32</v>
      </c>
      <c r="G2192">
        <v>0.26167832485627601</v>
      </c>
      <c r="H2192">
        <v>-0.60045809855668997</v>
      </c>
      <c r="I2192">
        <v>-1.65550899881533</v>
      </c>
      <c r="J2192">
        <v>429</v>
      </c>
      <c r="K2192">
        <v>461</v>
      </c>
      <c r="L2192">
        <v>237</v>
      </c>
      <c r="M2192">
        <v>131</v>
      </c>
      <c r="N2192">
        <v>0.108471736626645</v>
      </c>
      <c r="O2192">
        <v>-0.84979772331901005</v>
      </c>
      <c r="P2192">
        <v>-1.52541166512085</v>
      </c>
      <c r="Q2192">
        <v>0.66101694915254205</v>
      </c>
      <c r="R2192">
        <v>0.28813559322033899</v>
      </c>
      <c r="S2192">
        <f t="shared" si="34"/>
        <v>0.11455597577588893</v>
      </c>
    </row>
    <row r="2193" spans="1:19" x14ac:dyDescent="0.2">
      <c r="A2193" t="s">
        <v>4349</v>
      </c>
      <c r="B2193" t="s">
        <v>4350</v>
      </c>
      <c r="C2193">
        <v>110</v>
      </c>
      <c r="D2193">
        <v>117</v>
      </c>
      <c r="E2193">
        <v>101</v>
      </c>
      <c r="F2193">
        <v>23</v>
      </c>
      <c r="G2193">
        <v>0.107051408883465</v>
      </c>
      <c r="H2193">
        <v>-0.53132932115398601</v>
      </c>
      <c r="I2193">
        <v>-1.56386202210263</v>
      </c>
      <c r="J2193">
        <v>320</v>
      </c>
      <c r="K2193">
        <v>368</v>
      </c>
      <c r="L2193">
        <v>156</v>
      </c>
      <c r="M2193">
        <v>27</v>
      </c>
      <c r="N2193">
        <v>0.13792594377533299</v>
      </c>
      <c r="O2193">
        <v>-0.904114157109834</v>
      </c>
      <c r="P2193">
        <v>-2.0840118827528098</v>
      </c>
      <c r="Q2193">
        <v>0.81355932203389802</v>
      </c>
      <c r="R2193">
        <v>0.305084745762711</v>
      </c>
      <c r="S2193">
        <f t="shared" si="34"/>
        <v>-8.4309837735473819E-3</v>
      </c>
    </row>
    <row r="2194" spans="1:19" x14ac:dyDescent="0.2">
      <c r="A2194" t="s">
        <v>4351</v>
      </c>
      <c r="B2194" t="s">
        <v>4352</v>
      </c>
      <c r="C2194">
        <v>472</v>
      </c>
      <c r="D2194">
        <v>635</v>
      </c>
      <c r="E2194">
        <v>468</v>
      </c>
      <c r="F2194">
        <v>70</v>
      </c>
      <c r="G2194">
        <v>0.20908995895341601</v>
      </c>
      <c r="H2194">
        <v>-0.49795415533836701</v>
      </c>
      <c r="I2194">
        <v>-1.7130411315818299</v>
      </c>
      <c r="J2194">
        <v>855</v>
      </c>
      <c r="K2194">
        <v>1147</v>
      </c>
      <c r="L2194">
        <v>598</v>
      </c>
      <c r="M2194">
        <v>97</v>
      </c>
      <c r="N2194">
        <v>0.20482540659481599</v>
      </c>
      <c r="O2194">
        <v>-0.74735370788415201</v>
      </c>
      <c r="P2194">
        <v>-1.9554200490538201</v>
      </c>
      <c r="Q2194">
        <v>0.81355932203389802</v>
      </c>
      <c r="R2194">
        <v>0.305084745762711</v>
      </c>
      <c r="S2194">
        <f t="shared" si="34"/>
        <v>-1.7055551091760567E-2</v>
      </c>
    </row>
    <row r="2195" spans="1:19" x14ac:dyDescent="0.2">
      <c r="A2195" t="s">
        <v>4353</v>
      </c>
      <c r="B2195" t="s">
        <v>4354</v>
      </c>
      <c r="C2195">
        <v>147</v>
      </c>
      <c r="D2195">
        <v>125</v>
      </c>
      <c r="E2195">
        <v>129</v>
      </c>
      <c r="F2195">
        <v>20</v>
      </c>
      <c r="G2195">
        <v>9.8509105554087407E-3</v>
      </c>
      <c r="H2195">
        <v>-0.55098563422733005</v>
      </c>
      <c r="I2195">
        <v>-1.75048451204619</v>
      </c>
      <c r="J2195">
        <v>101</v>
      </c>
      <c r="K2195">
        <v>232</v>
      </c>
      <c r="L2195">
        <v>139</v>
      </c>
      <c r="M2195">
        <v>23</v>
      </c>
      <c r="N2195">
        <v>0.43839471452997802</v>
      </c>
      <c r="O2195">
        <v>-0.45339535067293701</v>
      </c>
      <c r="P2195">
        <v>-1.65281920635694</v>
      </c>
      <c r="Q2195">
        <v>0.84745762711864403</v>
      </c>
      <c r="R2195">
        <v>0.338983050847457</v>
      </c>
      <c r="S2195">
        <f t="shared" si="34"/>
        <v>5.3087178259344961E-2</v>
      </c>
    </row>
    <row r="2196" spans="1:19" x14ac:dyDescent="0.2">
      <c r="A2196" t="s">
        <v>4355</v>
      </c>
      <c r="B2196" t="s">
        <v>4356</v>
      </c>
      <c r="C2196">
        <v>114</v>
      </c>
      <c r="D2196">
        <v>165</v>
      </c>
      <c r="E2196">
        <v>45</v>
      </c>
      <c r="F2196">
        <v>33</v>
      </c>
      <c r="G2196">
        <v>0.240837325172962</v>
      </c>
      <c r="H2196">
        <v>-0.89795034733953205</v>
      </c>
      <c r="I2196">
        <v>-1.42258808442058</v>
      </c>
      <c r="J2196">
        <v>91</v>
      </c>
      <c r="K2196">
        <v>216</v>
      </c>
      <c r="L2196">
        <v>101</v>
      </c>
      <c r="M2196">
        <v>65</v>
      </c>
      <c r="N2196">
        <v>0.45264046225155902</v>
      </c>
      <c r="O2196">
        <v>-0.54680879568284102</v>
      </c>
      <c r="P2196">
        <v>-1.15635370427013</v>
      </c>
      <c r="Q2196">
        <v>0.77966101694915202</v>
      </c>
      <c r="R2196">
        <v>0.338983050847457</v>
      </c>
      <c r="S2196">
        <f t="shared" si="34"/>
        <v>0.28044347640901313</v>
      </c>
    </row>
    <row r="2197" spans="1:19" x14ac:dyDescent="0.2">
      <c r="A2197" t="s">
        <v>4357</v>
      </c>
      <c r="B2197" t="s">
        <v>4358</v>
      </c>
      <c r="C2197">
        <v>66</v>
      </c>
      <c r="D2197">
        <v>37</v>
      </c>
      <c r="E2197">
        <v>21</v>
      </c>
      <c r="F2197">
        <v>5</v>
      </c>
      <c r="G2197">
        <v>-0.17108397917934501</v>
      </c>
      <c r="H2197">
        <v>-0.99158265058635298</v>
      </c>
      <c r="I2197">
        <v>-2.00477110416784</v>
      </c>
      <c r="J2197">
        <v>81</v>
      </c>
      <c r="K2197">
        <v>93</v>
      </c>
      <c r="L2197">
        <v>67</v>
      </c>
      <c r="M2197">
        <v>12</v>
      </c>
      <c r="N2197">
        <v>0.13722603309700701</v>
      </c>
      <c r="O2197">
        <v>-0.67449899332221297</v>
      </c>
      <c r="P2197">
        <v>-1.83952944142291</v>
      </c>
      <c r="Q2197">
        <v>0.66101694915254205</v>
      </c>
      <c r="R2197">
        <v>0.40677966101694901</v>
      </c>
      <c r="S2197">
        <f t="shared" si="34"/>
        <v>-7.018679338705662E-2</v>
      </c>
    </row>
    <row r="2198" spans="1:19" x14ac:dyDescent="0.2">
      <c r="A2198" t="s">
        <v>4359</v>
      </c>
      <c r="B2198" t="s">
        <v>4360</v>
      </c>
      <c r="C2198">
        <v>133</v>
      </c>
      <c r="D2198">
        <v>181</v>
      </c>
      <c r="E2198">
        <v>117</v>
      </c>
      <c r="F2198">
        <v>17</v>
      </c>
      <c r="G2198">
        <v>0.21408516619762699</v>
      </c>
      <c r="H2198">
        <v>-0.54992378899932703</v>
      </c>
      <c r="I2198">
        <v>-1.7775998925508101</v>
      </c>
      <c r="J2198">
        <v>200</v>
      </c>
      <c r="K2198">
        <v>368</v>
      </c>
      <c r="L2198">
        <v>165</v>
      </c>
      <c r="M2198">
        <v>39</v>
      </c>
      <c r="N2198">
        <v>0.34204592643125797</v>
      </c>
      <c r="O2198">
        <v>-0.675634828594465</v>
      </c>
      <c r="P2198">
        <v>-1.7201910572293699</v>
      </c>
      <c r="Q2198">
        <v>0.71186440677966101</v>
      </c>
      <c r="R2198">
        <v>0.47457627118644002</v>
      </c>
      <c r="S2198">
        <f t="shared" si="34"/>
        <v>2.7246683369664692E-2</v>
      </c>
    </row>
    <row r="2199" spans="1:19" x14ac:dyDescent="0.2">
      <c r="A2199" t="s">
        <v>4361</v>
      </c>
      <c r="B2199" t="s">
        <v>4362</v>
      </c>
      <c r="C2199">
        <v>167</v>
      </c>
      <c r="D2199">
        <v>257</v>
      </c>
      <c r="E2199">
        <v>88</v>
      </c>
      <c r="F2199">
        <v>10</v>
      </c>
      <c r="G2199">
        <v>0.26747488447923901</v>
      </c>
      <c r="H2199">
        <v>-0.77249180877581802</v>
      </c>
      <c r="I2199">
        <v>-2.1069136441095799</v>
      </c>
      <c r="J2199">
        <v>285</v>
      </c>
      <c r="K2199">
        <v>374</v>
      </c>
      <c r="L2199">
        <v>167</v>
      </c>
      <c r="M2199">
        <v>27</v>
      </c>
      <c r="N2199">
        <v>0.195254845613691</v>
      </c>
      <c r="O2199">
        <v>-0.82421716600531703</v>
      </c>
      <c r="P2199">
        <v>-2.0337067644414102</v>
      </c>
      <c r="Q2199">
        <v>0.66101694915254205</v>
      </c>
      <c r="R2199">
        <v>0.44067796610169402</v>
      </c>
      <c r="S2199">
        <f t="shared" si="34"/>
        <v>-0.15158226777642317</v>
      </c>
    </row>
    <row r="2200" spans="1:19" x14ac:dyDescent="0.2">
      <c r="A2200" t="s">
        <v>4363</v>
      </c>
      <c r="B2200" t="s">
        <v>4364</v>
      </c>
      <c r="C2200">
        <v>304</v>
      </c>
      <c r="D2200">
        <v>289</v>
      </c>
      <c r="E2200">
        <v>203</v>
      </c>
      <c r="F2200">
        <v>14</v>
      </c>
      <c r="G2200">
        <v>5.8282491443322502E-2</v>
      </c>
      <c r="H2200">
        <v>-0.66963555547394404</v>
      </c>
      <c r="I2200">
        <v>-2.2209427208925101</v>
      </c>
      <c r="J2200">
        <v>407</v>
      </c>
      <c r="K2200">
        <v>584</v>
      </c>
      <c r="L2200">
        <v>245</v>
      </c>
      <c r="M2200">
        <v>56</v>
      </c>
      <c r="N2200">
        <v>0.23404654130890101</v>
      </c>
      <c r="O2200">
        <v>-0.81251710200507798</v>
      </c>
      <c r="P2200">
        <v>-1.8716320508109101</v>
      </c>
      <c r="Q2200">
        <v>0.61016949152542299</v>
      </c>
      <c r="R2200">
        <v>0.45762711864406702</v>
      </c>
      <c r="S2200">
        <f t="shared" si="34"/>
        <v>-0.14111402556700978</v>
      </c>
    </row>
    <row r="2201" spans="1:19" x14ac:dyDescent="0.2">
      <c r="A2201" t="s">
        <v>4365</v>
      </c>
      <c r="B2201" t="s">
        <v>4366</v>
      </c>
      <c r="C2201">
        <v>68</v>
      </c>
      <c r="D2201">
        <v>70</v>
      </c>
      <c r="E2201">
        <v>77</v>
      </c>
      <c r="F2201">
        <v>3</v>
      </c>
      <c r="G2201">
        <v>9.2847359603548896E-2</v>
      </c>
      <c r="H2201">
        <v>-0.440276197312158</v>
      </c>
      <c r="I2201">
        <v>-2.2395848309485702</v>
      </c>
      <c r="J2201">
        <v>150</v>
      </c>
      <c r="K2201">
        <v>192</v>
      </c>
      <c r="L2201">
        <v>109</v>
      </c>
      <c r="M2201">
        <v>24</v>
      </c>
      <c r="N2201">
        <v>0.18443807306959001</v>
      </c>
      <c r="O2201">
        <v>-0.730753538259448</v>
      </c>
      <c r="P2201">
        <v>-1.8061056859359601</v>
      </c>
      <c r="Q2201">
        <v>0.79661016949152497</v>
      </c>
      <c r="R2201">
        <v>0.45762711864406702</v>
      </c>
      <c r="S2201">
        <f t="shared" si="34"/>
        <v>-0.12896286937324086</v>
      </c>
    </row>
    <row r="2202" spans="1:19" x14ac:dyDescent="0.2">
      <c r="A2202" t="s">
        <v>4367</v>
      </c>
      <c r="B2202" t="s">
        <v>4368</v>
      </c>
      <c r="C2202">
        <v>110</v>
      </c>
      <c r="D2202">
        <v>138</v>
      </c>
      <c r="E2202">
        <v>118</v>
      </c>
      <c r="F2202">
        <v>14</v>
      </c>
      <c r="G2202">
        <v>0.17874463353853901</v>
      </c>
      <c r="H2202">
        <v>-0.463768687630503</v>
      </c>
      <c r="I2202">
        <v>-1.77946182244198</v>
      </c>
      <c r="J2202">
        <v>305</v>
      </c>
      <c r="K2202">
        <v>376</v>
      </c>
      <c r="L2202">
        <v>209</v>
      </c>
      <c r="M2202">
        <v>38</v>
      </c>
      <c r="N2202">
        <v>0.16811610900259699</v>
      </c>
      <c r="O2202">
        <v>-0.75624233038012201</v>
      </c>
      <c r="P2202">
        <v>-1.91474191132186</v>
      </c>
      <c r="Q2202">
        <v>0.677966101694915</v>
      </c>
      <c r="R2202">
        <v>0.45762711864406702</v>
      </c>
      <c r="S2202">
        <f t="shared" si="34"/>
        <v>-2.5329439763422328E-2</v>
      </c>
    </row>
    <row r="2203" spans="1:19" x14ac:dyDescent="0.2">
      <c r="A2203" t="s">
        <v>4369</v>
      </c>
      <c r="B2203" t="s">
        <v>4370</v>
      </c>
      <c r="C2203">
        <v>121</v>
      </c>
      <c r="D2203">
        <v>90</v>
      </c>
      <c r="E2203">
        <v>47</v>
      </c>
      <c r="F2203">
        <v>11</v>
      </c>
      <c r="G2203">
        <v>-4.8284628581596697E-2</v>
      </c>
      <c r="H2203">
        <v>-0.90494552215913604</v>
      </c>
      <c r="I2203">
        <v>-1.92558985812022</v>
      </c>
      <c r="J2203">
        <v>189</v>
      </c>
      <c r="K2203">
        <v>297</v>
      </c>
      <c r="L2203">
        <v>172</v>
      </c>
      <c r="M2203">
        <v>25</v>
      </c>
      <c r="N2203">
        <v>0.27352274856568998</v>
      </c>
      <c r="O2203">
        <v>-0.63302213441008504</v>
      </c>
      <c r="P2203">
        <v>-1.8887474640930899</v>
      </c>
      <c r="Q2203">
        <v>0.57627118644067798</v>
      </c>
      <c r="R2203">
        <v>0.44067796610169402</v>
      </c>
      <c r="S2203">
        <f t="shared" si="34"/>
        <v>-6.0517251874326418E-2</v>
      </c>
    </row>
    <row r="2204" spans="1:19" x14ac:dyDescent="0.2">
      <c r="A2204" t="s">
        <v>4371</v>
      </c>
      <c r="B2204" t="s">
        <v>4372</v>
      </c>
      <c r="C2204">
        <v>179</v>
      </c>
      <c r="D2204">
        <v>302</v>
      </c>
      <c r="E2204">
        <v>150</v>
      </c>
      <c r="F2204">
        <v>23</v>
      </c>
      <c r="G2204">
        <v>0.30741214427278502</v>
      </c>
      <c r="H2204">
        <v>-0.57101978170261503</v>
      </c>
      <c r="I2204">
        <v>-1.77532236792429</v>
      </c>
      <c r="J2204">
        <v>325</v>
      </c>
      <c r="K2204">
        <v>426</v>
      </c>
      <c r="L2204">
        <v>260</v>
      </c>
      <c r="M2204">
        <v>46</v>
      </c>
      <c r="N2204">
        <v>0.19475434154556601</v>
      </c>
      <c r="O2204">
        <v>-0.68899879015244603</v>
      </c>
      <c r="P2204">
        <v>-1.8593511978891899</v>
      </c>
      <c r="Q2204">
        <v>0.61016949152542299</v>
      </c>
      <c r="R2204">
        <v>0.38983050847457601</v>
      </c>
      <c r="S2204">
        <f t="shared" si="34"/>
        <v>-9.3195792833779406E-3</v>
      </c>
    </row>
    <row r="2205" spans="1:19" x14ac:dyDescent="0.2">
      <c r="A2205" t="s">
        <v>4373</v>
      </c>
      <c r="B2205" t="s">
        <v>4374</v>
      </c>
      <c r="C2205">
        <v>154</v>
      </c>
      <c r="D2205">
        <v>190</v>
      </c>
      <c r="E2205">
        <v>57</v>
      </c>
      <c r="F2205">
        <v>11</v>
      </c>
      <c r="G2205">
        <v>0.17149111241189399</v>
      </c>
      <c r="H2205">
        <v>-0.92590387494237503</v>
      </c>
      <c r="I2205">
        <v>-2.0303252086402299</v>
      </c>
      <c r="J2205">
        <v>216</v>
      </c>
      <c r="K2205">
        <v>395</v>
      </c>
      <c r="L2205">
        <v>131</v>
      </c>
      <c r="M2205">
        <v>27</v>
      </c>
      <c r="N2205">
        <v>0.33937144789725099</v>
      </c>
      <c r="O2205">
        <v>-0.80927123263955703</v>
      </c>
      <c r="P2205">
        <v>-1.91331565558383</v>
      </c>
      <c r="Q2205">
        <v>0.677966101694915</v>
      </c>
      <c r="R2205">
        <v>0.44067796610169402</v>
      </c>
      <c r="S2205">
        <f t="shared" si="34"/>
        <v>-9.72927794974566E-2</v>
      </c>
    </row>
    <row r="2206" spans="1:19" x14ac:dyDescent="0.2">
      <c r="A2206" t="s">
        <v>4375</v>
      </c>
      <c r="B2206" t="s">
        <v>4376</v>
      </c>
      <c r="C2206">
        <v>155</v>
      </c>
      <c r="D2206">
        <v>142</v>
      </c>
      <c r="E2206">
        <v>155</v>
      </c>
      <c r="F2206">
        <v>17</v>
      </c>
      <c r="G2206">
        <v>4.2214878508293502E-2</v>
      </c>
      <c r="H2206">
        <v>-0.49425800977840301</v>
      </c>
      <c r="I2206">
        <v>-1.8440799497540099</v>
      </c>
      <c r="J2206">
        <v>253</v>
      </c>
      <c r="K2206">
        <v>308</v>
      </c>
      <c r="L2206">
        <v>154</v>
      </c>
      <c r="M2206">
        <v>58</v>
      </c>
      <c r="N2206">
        <v>0.16265829874634799</v>
      </c>
      <c r="O2206">
        <v>-0.80768857748374501</v>
      </c>
      <c r="P2206">
        <v>-1.64991819620477</v>
      </c>
      <c r="Q2206">
        <v>0.62711864406779605</v>
      </c>
      <c r="R2206">
        <v>0.45762711864406702</v>
      </c>
      <c r="S2206">
        <f t="shared" si="34"/>
        <v>2.6871779168795316E-2</v>
      </c>
    </row>
    <row r="2207" spans="1:19" x14ac:dyDescent="0.2">
      <c r="A2207" t="s">
        <v>4377</v>
      </c>
      <c r="B2207" t="s">
        <v>4378</v>
      </c>
      <c r="C2207">
        <v>216</v>
      </c>
      <c r="D2207">
        <v>225</v>
      </c>
      <c r="E2207">
        <v>138</v>
      </c>
      <c r="F2207">
        <v>32</v>
      </c>
      <c r="G2207">
        <v>9.7986999255959994E-2</v>
      </c>
      <c r="H2207">
        <v>-0.68883267452809804</v>
      </c>
      <c r="I2207">
        <v>-1.7135009457930199</v>
      </c>
      <c r="J2207">
        <v>463</v>
      </c>
      <c r="K2207">
        <v>480</v>
      </c>
      <c r="L2207">
        <v>247</v>
      </c>
      <c r="M2207">
        <v>90</v>
      </c>
      <c r="N2207">
        <v>9.2888349779355797E-2</v>
      </c>
      <c r="O2207">
        <v>-0.86497281490267697</v>
      </c>
      <c r="P2207">
        <v>-1.7215641501705199</v>
      </c>
      <c r="Q2207">
        <v>0.40677966101694901</v>
      </c>
      <c r="R2207">
        <v>0.169491525423728</v>
      </c>
      <c r="S2207">
        <f t="shared" si="34"/>
        <v>4.536447656994419E-2</v>
      </c>
    </row>
    <row r="2208" spans="1:19" x14ac:dyDescent="0.2">
      <c r="A2208" t="s">
        <v>4379</v>
      </c>
      <c r="B2208" t="s">
        <v>4380</v>
      </c>
      <c r="C2208">
        <v>74</v>
      </c>
      <c r="D2208">
        <v>71</v>
      </c>
      <c r="E2208">
        <v>73</v>
      </c>
      <c r="F2208">
        <v>8</v>
      </c>
      <c r="G2208">
        <v>6.22848612836275E-2</v>
      </c>
      <c r="H2208">
        <v>-0.50016686938892396</v>
      </c>
      <c r="I2208">
        <v>-1.85033890570103</v>
      </c>
      <c r="J2208">
        <v>102</v>
      </c>
      <c r="K2208">
        <v>117</v>
      </c>
      <c r="L2208">
        <v>92</v>
      </c>
      <c r="M2208">
        <v>12</v>
      </c>
      <c r="N2208">
        <v>0.136813793405965</v>
      </c>
      <c r="O2208">
        <v>-0.63690112156075196</v>
      </c>
      <c r="P2208">
        <v>-1.93964459430618</v>
      </c>
      <c r="Q2208">
        <v>0.38983050847457601</v>
      </c>
      <c r="R2208">
        <v>0.152542372881355</v>
      </c>
      <c r="S2208">
        <f t="shared" si="34"/>
        <v>-5.2430275679141471E-2</v>
      </c>
    </row>
    <row r="2209" spans="1:19" x14ac:dyDescent="0.2">
      <c r="A2209" t="s">
        <v>4381</v>
      </c>
      <c r="B2209" t="s">
        <v>4382</v>
      </c>
      <c r="C2209">
        <v>131</v>
      </c>
      <c r="D2209">
        <v>80</v>
      </c>
      <c r="E2209">
        <v>65</v>
      </c>
      <c r="F2209">
        <v>7</v>
      </c>
      <c r="G2209">
        <v>-0.13392307636829201</v>
      </c>
      <c r="H2209">
        <v>-0.79861594879131204</v>
      </c>
      <c r="I2209">
        <v>-2.1563704286035001</v>
      </c>
      <c r="J2209">
        <v>165</v>
      </c>
      <c r="K2209">
        <v>176</v>
      </c>
      <c r="L2209">
        <v>92</v>
      </c>
      <c r="M2209">
        <v>22</v>
      </c>
      <c r="N2209">
        <v>0.105256827021965</v>
      </c>
      <c r="O2209">
        <v>-0.84578489401274104</v>
      </c>
      <c r="P2209">
        <v>-1.8852869319835901</v>
      </c>
      <c r="Q2209">
        <v>0.45762711864406702</v>
      </c>
      <c r="R2209">
        <v>0.23728813559322001</v>
      </c>
      <c r="S2209">
        <f t="shared" si="34"/>
        <v>-0.12614490496595931</v>
      </c>
    </row>
    <row r="2210" spans="1:19" x14ac:dyDescent="0.2">
      <c r="A2210" t="s">
        <v>4383</v>
      </c>
      <c r="B2210" t="s">
        <v>4384</v>
      </c>
      <c r="C2210">
        <v>91</v>
      </c>
      <c r="D2210">
        <v>85</v>
      </c>
      <c r="E2210">
        <v>79</v>
      </c>
      <c r="F2210">
        <v>12</v>
      </c>
      <c r="G2210">
        <v>5.0635765688727602E-2</v>
      </c>
      <c r="H2210">
        <v>-0.55567231080905499</v>
      </c>
      <c r="I2210">
        <v>-1.7640573192354601</v>
      </c>
      <c r="J2210">
        <v>124</v>
      </c>
      <c r="K2210">
        <v>151</v>
      </c>
      <c r="L2210">
        <v>141</v>
      </c>
      <c r="M2210">
        <v>12</v>
      </c>
      <c r="N2210">
        <v>0.16278336555265599</v>
      </c>
      <c r="O2210">
        <v>-0.53629134965124503</v>
      </c>
      <c r="P2210">
        <v>-2.0244661077065</v>
      </c>
      <c r="Q2210">
        <v>0.62711864406779605</v>
      </c>
      <c r="R2210">
        <v>0.186440677966101</v>
      </c>
      <c r="S2210">
        <f t="shared" si="34"/>
        <v>-5.023646556666219E-2</v>
      </c>
    </row>
    <row r="2211" spans="1:19" x14ac:dyDescent="0.2">
      <c r="A2211" t="s">
        <v>4385</v>
      </c>
      <c r="B2211" t="s">
        <v>4386</v>
      </c>
      <c r="C2211">
        <v>170</v>
      </c>
      <c r="D2211">
        <v>202</v>
      </c>
      <c r="E2211">
        <v>46</v>
      </c>
      <c r="F2211">
        <v>20</v>
      </c>
      <c r="G2211">
        <v>0.15516068036387801</v>
      </c>
      <c r="H2211">
        <v>-1.0619490994751</v>
      </c>
      <c r="I2211">
        <v>-1.8136160986762899</v>
      </c>
      <c r="J2211">
        <v>365</v>
      </c>
      <c r="K2211">
        <v>476</v>
      </c>
      <c r="L2211">
        <v>126</v>
      </c>
      <c r="M2211">
        <v>39</v>
      </c>
      <c r="N2211">
        <v>0.19254219168573999</v>
      </c>
      <c r="O2211">
        <v>-1.0540110964833</v>
      </c>
      <c r="P2211">
        <v>-1.98145392602186</v>
      </c>
      <c r="Q2211">
        <v>0.45762711864406702</v>
      </c>
      <c r="R2211">
        <v>0.322033898305084</v>
      </c>
      <c r="S2211">
        <f t="shared" si="34"/>
        <v>-5.3023340045673356E-2</v>
      </c>
    </row>
    <row r="2212" spans="1:19" x14ac:dyDescent="0.2">
      <c r="A2212" t="s">
        <v>4387</v>
      </c>
      <c r="B2212" t="s">
        <v>4388</v>
      </c>
      <c r="C2212">
        <v>189</v>
      </c>
      <c r="D2212">
        <v>144</v>
      </c>
      <c r="E2212">
        <v>235</v>
      </c>
      <c r="F2212">
        <v>20</v>
      </c>
      <c r="G2212">
        <v>-3.7841079782466001E-2</v>
      </c>
      <c r="H2212">
        <v>-0.39965195167991102</v>
      </c>
      <c r="I2212">
        <v>-1.8596289814712601</v>
      </c>
      <c r="J2212">
        <v>525</v>
      </c>
      <c r="K2212">
        <v>446</v>
      </c>
      <c r="L2212">
        <v>271</v>
      </c>
      <c r="M2212">
        <v>27</v>
      </c>
      <c r="N2212">
        <v>6.4036587279066998E-3</v>
      </c>
      <c r="O2212">
        <v>-0.87927878967594097</v>
      </c>
      <c r="P2212">
        <v>-2.2990212078388601</v>
      </c>
      <c r="Q2212">
        <v>0.47457627118644002</v>
      </c>
      <c r="R2212">
        <v>0.322033898305084</v>
      </c>
      <c r="S2212">
        <f t="shared" si="34"/>
        <v>-0.15123674936933801</v>
      </c>
    </row>
    <row r="2213" spans="1:19" x14ac:dyDescent="0.2">
      <c r="A2213" t="s">
        <v>4389</v>
      </c>
      <c r="B2213" t="s">
        <v>4390</v>
      </c>
      <c r="C2213">
        <v>152</v>
      </c>
      <c r="D2213">
        <v>144</v>
      </c>
      <c r="E2213">
        <v>91</v>
      </c>
      <c r="F2213">
        <v>19</v>
      </c>
      <c r="G2213">
        <v>5.6777136446005502E-2</v>
      </c>
      <c r="H2213">
        <v>-0.71706020540208204</v>
      </c>
      <c r="I2213">
        <v>-1.7872871599539399</v>
      </c>
      <c r="J2213">
        <v>337</v>
      </c>
      <c r="K2213">
        <v>390</v>
      </c>
      <c r="L2213">
        <v>164</v>
      </c>
      <c r="M2213">
        <v>25</v>
      </c>
      <c r="N2213">
        <v>0.14066280957688199</v>
      </c>
      <c r="O2213">
        <v>-0.90487482996803104</v>
      </c>
      <c r="P2213">
        <v>-2.1399155607911902</v>
      </c>
      <c r="Q2213">
        <v>0.35593220338983</v>
      </c>
      <c r="R2213">
        <v>0.152542372881355</v>
      </c>
      <c r="S2213">
        <f t="shared" si="34"/>
        <v>-8.7816407964608975E-2</v>
      </c>
    </row>
    <row r="2214" spans="1:19" x14ac:dyDescent="0.2">
      <c r="A2214" t="s">
        <v>4391</v>
      </c>
      <c r="B2214" t="s">
        <v>4392</v>
      </c>
      <c r="C2214">
        <v>117</v>
      </c>
      <c r="D2214">
        <v>95</v>
      </c>
      <c r="E2214">
        <v>74</v>
      </c>
      <c r="F2214">
        <v>14</v>
      </c>
      <c r="G2214">
        <v>-1.02040241617854E-2</v>
      </c>
      <c r="H2214">
        <v>-0.69321215179358897</v>
      </c>
      <c r="I2214">
        <v>-1.8062549990299199</v>
      </c>
      <c r="J2214">
        <v>195</v>
      </c>
      <c r="K2214">
        <v>230</v>
      </c>
      <c r="L2214">
        <v>122</v>
      </c>
      <c r="M2214">
        <v>28</v>
      </c>
      <c r="N2214">
        <v>0.14892132807679601</v>
      </c>
      <c r="O2214">
        <v>-0.79576355783216002</v>
      </c>
      <c r="P2214">
        <v>-1.85310224861219</v>
      </c>
      <c r="Q2214">
        <v>0.44067796610169402</v>
      </c>
      <c r="R2214">
        <v>0.23728813559322001</v>
      </c>
      <c r="S2214">
        <f t="shared" si="34"/>
        <v>-1.6568545265210077E-2</v>
      </c>
    </row>
    <row r="2215" spans="1:19" x14ac:dyDescent="0.2">
      <c r="A2215" t="s">
        <v>4393</v>
      </c>
      <c r="B2215" t="s">
        <v>4394</v>
      </c>
      <c r="C2215">
        <v>167</v>
      </c>
      <c r="D2215">
        <v>163</v>
      </c>
      <c r="E2215">
        <v>160</v>
      </c>
      <c r="F2215">
        <v>37</v>
      </c>
      <c r="G2215">
        <v>6.9729365551902997E-2</v>
      </c>
      <c r="H2215">
        <v>-0.51285449827006202</v>
      </c>
      <c r="I2215">
        <v>-1.5387119200425801</v>
      </c>
      <c r="J2215">
        <v>363</v>
      </c>
      <c r="K2215">
        <v>600</v>
      </c>
      <c r="L2215">
        <v>267</v>
      </c>
      <c r="M2215">
        <v>54</v>
      </c>
      <c r="N2215">
        <v>0.29547272876925201</v>
      </c>
      <c r="O2215">
        <v>-0.72548414081592705</v>
      </c>
      <c r="P2215">
        <v>-1.8377385338050301</v>
      </c>
      <c r="Q2215">
        <v>0.40677966101694901</v>
      </c>
      <c r="R2215">
        <v>0.11864406779661001</v>
      </c>
      <c r="S2215">
        <f t="shared" si="34"/>
        <v>6.4695983904530921E-2</v>
      </c>
    </row>
    <row r="2216" spans="1:19" x14ac:dyDescent="0.2">
      <c r="A2216" t="s">
        <v>4395</v>
      </c>
      <c r="B2216" t="s">
        <v>4396</v>
      </c>
      <c r="C2216">
        <v>134</v>
      </c>
      <c r="D2216">
        <v>99</v>
      </c>
      <c r="E2216">
        <v>84</v>
      </c>
      <c r="F2216">
        <v>10</v>
      </c>
      <c r="G2216">
        <v>-5.1211371471729203E-2</v>
      </c>
      <c r="H2216">
        <v>-0.69708352208132895</v>
      </c>
      <c r="I2216">
        <v>-2.0113019713267999</v>
      </c>
      <c r="J2216">
        <v>392</v>
      </c>
      <c r="K2216">
        <v>316</v>
      </c>
      <c r="L2216">
        <v>192</v>
      </c>
      <c r="M2216">
        <v>36</v>
      </c>
      <c r="N2216">
        <v>-1.6370880980331601E-2</v>
      </c>
      <c r="O2216">
        <v>-0.90207361546129805</v>
      </c>
      <c r="P2216">
        <v>-2.0472092348450599</v>
      </c>
      <c r="Q2216">
        <v>0.35593220338983</v>
      </c>
      <c r="R2216">
        <v>0.169491525423728</v>
      </c>
      <c r="S2216">
        <f t="shared" si="34"/>
        <v>-0.12762113726179275</v>
      </c>
    </row>
    <row r="2217" spans="1:19" x14ac:dyDescent="0.2">
      <c r="A2217" t="s">
        <v>4397</v>
      </c>
      <c r="B2217" t="s">
        <v>4398</v>
      </c>
      <c r="C2217">
        <v>171</v>
      </c>
      <c r="D2217">
        <v>164</v>
      </c>
      <c r="E2217">
        <v>127</v>
      </c>
      <c r="F2217">
        <v>11</v>
      </c>
      <c r="G2217">
        <v>6.2105969951072398E-2</v>
      </c>
      <c r="H2217">
        <v>-0.62345039921459999</v>
      </c>
      <c r="I2217">
        <v>-2.07580059819592</v>
      </c>
      <c r="J2217">
        <v>370</v>
      </c>
      <c r="K2217">
        <v>486</v>
      </c>
      <c r="L2217">
        <v>195</v>
      </c>
      <c r="M2217">
        <v>40</v>
      </c>
      <c r="N2217">
        <v>0.19566264861702001</v>
      </c>
      <c r="O2217">
        <v>-0.87025588984886704</v>
      </c>
      <c r="P2217">
        <v>-1.97636740133092</v>
      </c>
      <c r="Q2217">
        <v>0.42372881355932202</v>
      </c>
      <c r="R2217">
        <v>0.11864406779661001</v>
      </c>
      <c r="S2217">
        <f t="shared" si="34"/>
        <v>-0.12727243897695353</v>
      </c>
    </row>
    <row r="2218" spans="1:19" x14ac:dyDescent="0.2">
      <c r="A2218" t="s">
        <v>4399</v>
      </c>
      <c r="B2218" t="s">
        <v>4400</v>
      </c>
      <c r="C2218">
        <v>168</v>
      </c>
      <c r="D2218">
        <v>185</v>
      </c>
      <c r="E2218">
        <v>133</v>
      </c>
      <c r="F2218">
        <v>15</v>
      </c>
      <c r="G2218">
        <v>0.122120678972679</v>
      </c>
      <c r="H2218">
        <v>-0.59571565053718001</v>
      </c>
      <c r="I2218">
        <v>-1.9334151956321799</v>
      </c>
      <c r="J2218">
        <v>316</v>
      </c>
      <c r="K2218">
        <v>338</v>
      </c>
      <c r="L2218">
        <v>257</v>
      </c>
      <c r="M2218">
        <v>33</v>
      </c>
      <c r="N2218">
        <v>0.106457721080972</v>
      </c>
      <c r="O2218">
        <v>-0.68184273643149895</v>
      </c>
      <c r="P2218">
        <v>-1.9913988113323999</v>
      </c>
      <c r="Q2218">
        <v>0.44067796610169402</v>
      </c>
      <c r="R2218">
        <v>0.152542372881355</v>
      </c>
      <c r="S2218">
        <f t="shared" si="34"/>
        <v>-9.0231506920324514E-2</v>
      </c>
    </row>
    <row r="2219" spans="1:19" x14ac:dyDescent="0.2">
      <c r="A2219" t="s">
        <v>4401</v>
      </c>
      <c r="B2219" t="s">
        <v>4402</v>
      </c>
      <c r="C2219">
        <v>100</v>
      </c>
      <c r="D2219">
        <v>135</v>
      </c>
      <c r="E2219">
        <v>22</v>
      </c>
      <c r="F2219">
        <v>9</v>
      </c>
      <c r="G2219">
        <v>0.210592000790534</v>
      </c>
      <c r="H2219">
        <v>-1.15183532895619</v>
      </c>
      <c r="I2219">
        <v>-1.9299546635226701</v>
      </c>
      <c r="J2219">
        <v>181</v>
      </c>
      <c r="K2219">
        <v>191</v>
      </c>
      <c r="L2219">
        <v>115</v>
      </c>
      <c r="M2219">
        <v>8</v>
      </c>
      <c r="N2219">
        <v>0.100582895800264</v>
      </c>
      <c r="O2219">
        <v>-0.78906951165996297</v>
      </c>
      <c r="P2219">
        <v>-2.3648142564691299</v>
      </c>
      <c r="Q2219">
        <v>0.49152542372881303</v>
      </c>
      <c r="R2219">
        <v>0.22033898305084701</v>
      </c>
      <c r="S2219">
        <f t="shared" si="34"/>
        <v>-0.18911607475795861</v>
      </c>
    </row>
    <row r="2220" spans="1:19" x14ac:dyDescent="0.2">
      <c r="A2220" t="s">
        <v>4403</v>
      </c>
      <c r="B2220" t="s">
        <v>4404</v>
      </c>
      <c r="C2220">
        <v>96</v>
      </c>
      <c r="D2220">
        <v>124</v>
      </c>
      <c r="E2220">
        <v>86</v>
      </c>
      <c r="F2220">
        <v>27</v>
      </c>
      <c r="G2220">
        <v>0.191408684418195</v>
      </c>
      <c r="H2220">
        <v>-0.54203079157440404</v>
      </c>
      <c r="I2220">
        <v>-1.4351046418425799</v>
      </c>
      <c r="J2220">
        <v>250</v>
      </c>
      <c r="K2220">
        <v>328</v>
      </c>
      <c r="L2220">
        <v>185</v>
      </c>
      <c r="M2220">
        <v>70</v>
      </c>
      <c r="N2220">
        <v>0.19516193846136301</v>
      </c>
      <c r="O2220">
        <v>-0.72285705741341399</v>
      </c>
      <c r="P2220">
        <v>-1.5630676372496699</v>
      </c>
      <c r="Q2220">
        <v>0.74576271186440601</v>
      </c>
      <c r="R2220">
        <v>0.13559322033898299</v>
      </c>
      <c r="S2220">
        <f t="shared" si="34"/>
        <v>0.16804457972524861</v>
      </c>
    </row>
    <row r="2221" spans="1:19" x14ac:dyDescent="0.2">
      <c r="A2221" t="s">
        <v>4405</v>
      </c>
      <c r="B2221" t="s">
        <v>4406</v>
      </c>
      <c r="C2221">
        <v>174</v>
      </c>
      <c r="D2221">
        <v>136</v>
      </c>
      <c r="E2221">
        <v>171</v>
      </c>
      <c r="F2221">
        <v>16</v>
      </c>
      <c r="G2221">
        <v>-2.6752107616853701E-2</v>
      </c>
      <c r="H2221">
        <v>-0.50181114766884904</v>
      </c>
      <c r="I2221">
        <v>-1.92062643858867</v>
      </c>
      <c r="J2221">
        <v>437</v>
      </c>
      <c r="K2221">
        <v>377</v>
      </c>
      <c r="L2221">
        <v>342</v>
      </c>
      <c r="M2221">
        <v>37</v>
      </c>
      <c r="N2221">
        <v>1.3088016657092701E-2</v>
      </c>
      <c r="O2221">
        <v>-0.69854410805867695</v>
      </c>
      <c r="P2221">
        <v>-2.0825053814953201</v>
      </c>
      <c r="Q2221">
        <v>0.45762711864406702</v>
      </c>
      <c r="R2221">
        <v>0.169491525423728</v>
      </c>
      <c r="S2221">
        <f t="shared" si="34"/>
        <v>-0.11091295983352017</v>
      </c>
    </row>
    <row r="2222" spans="1:19" x14ac:dyDescent="0.2">
      <c r="A2222" t="s">
        <v>4407</v>
      </c>
      <c r="B2222" t="s">
        <v>4408</v>
      </c>
      <c r="C2222">
        <v>274</v>
      </c>
      <c r="D2222">
        <v>350</v>
      </c>
      <c r="E2222">
        <v>252</v>
      </c>
      <c r="F2222">
        <v>11</v>
      </c>
      <c r="G2222">
        <v>0.18657571382541599</v>
      </c>
      <c r="H2222">
        <v>-0.53060803181724703</v>
      </c>
      <c r="I2222">
        <v>-2.2805550506241601</v>
      </c>
      <c r="J2222">
        <v>431</v>
      </c>
      <c r="K2222">
        <v>622</v>
      </c>
      <c r="L2222">
        <v>234</v>
      </c>
      <c r="M2222">
        <v>74</v>
      </c>
      <c r="N2222">
        <v>0.23654121795180799</v>
      </c>
      <c r="O2222">
        <v>-0.85735018989497902</v>
      </c>
      <c r="P2222">
        <v>-1.77547121902164</v>
      </c>
      <c r="Q2222">
        <v>0.47457627118644002</v>
      </c>
      <c r="R2222">
        <v>0.20338983050847401</v>
      </c>
      <c r="S2222">
        <f t="shared" si="34"/>
        <v>-0.13258378204417318</v>
      </c>
    </row>
    <row r="2223" spans="1:19" x14ac:dyDescent="0.2">
      <c r="A2223" t="s">
        <v>4409</v>
      </c>
      <c r="B2223" t="s">
        <v>4410</v>
      </c>
      <c r="C2223">
        <v>361</v>
      </c>
      <c r="D2223">
        <v>538</v>
      </c>
      <c r="E2223">
        <v>288</v>
      </c>
      <c r="F2223">
        <v>54</v>
      </c>
      <c r="G2223">
        <v>0.25353330605625901</v>
      </c>
      <c r="H2223">
        <v>-0.59237272392482998</v>
      </c>
      <c r="I2223">
        <v>-1.70931061504468</v>
      </c>
      <c r="J2223">
        <v>672</v>
      </c>
      <c r="K2223">
        <v>884</v>
      </c>
      <c r="L2223">
        <v>468</v>
      </c>
      <c r="M2223">
        <v>95</v>
      </c>
      <c r="N2223">
        <v>0.196311095380969</v>
      </c>
      <c r="O2223">
        <v>-0.74921219712409104</v>
      </c>
      <c r="P2223">
        <v>-1.85987133635687</v>
      </c>
      <c r="Q2223">
        <v>0.45762711864406702</v>
      </c>
      <c r="R2223">
        <v>0.186440677966101</v>
      </c>
      <c r="S2223">
        <f t="shared" si="34"/>
        <v>9.5779868568426872E-3</v>
      </c>
    </row>
    <row r="2224" spans="1:19" x14ac:dyDescent="0.2">
      <c r="A2224" t="s">
        <v>4411</v>
      </c>
      <c r="B2224" t="s">
        <v>4412</v>
      </c>
      <c r="C2224">
        <v>2</v>
      </c>
      <c r="D2224">
        <v>5</v>
      </c>
      <c r="E2224">
        <v>0</v>
      </c>
      <c r="F2224">
        <v>1</v>
      </c>
      <c r="G2224">
        <v>0.47819824096756602</v>
      </c>
      <c r="H2224" t="e">
        <f>-inf</f>
        <v>#NAME?</v>
      </c>
      <c r="I2224">
        <v>-1.1852271686259801</v>
      </c>
      <c r="J2224">
        <v>22</v>
      </c>
      <c r="K2224">
        <v>1</v>
      </c>
      <c r="L2224">
        <v>12</v>
      </c>
      <c r="M2224">
        <v>2</v>
      </c>
      <c r="N2224">
        <v>-1.26519457740048</v>
      </c>
      <c r="O2224">
        <v>-0.85533021191897096</v>
      </c>
      <c r="P2224">
        <v>-2.05161835375011</v>
      </c>
      <c r="Q2224">
        <v>0.45762711864406702</v>
      </c>
      <c r="R2224">
        <v>0.152542372881355</v>
      </c>
      <c r="S2224">
        <f t="shared" si="34"/>
        <v>0.10942576755850411</v>
      </c>
    </row>
    <row r="2225" spans="1:19" x14ac:dyDescent="0.2">
      <c r="A2225" t="s">
        <v>4413</v>
      </c>
      <c r="B2225" t="s">
        <v>4414</v>
      </c>
      <c r="C2225">
        <v>244</v>
      </c>
      <c r="D2225">
        <v>193</v>
      </c>
      <c r="E2225">
        <v>90</v>
      </c>
      <c r="F2225">
        <v>43</v>
      </c>
      <c r="G2225">
        <v>-2.1574285035427101E-2</v>
      </c>
      <c r="H2225">
        <v>-0.92740532667780795</v>
      </c>
      <c r="I2225">
        <v>-1.6381185437211401</v>
      </c>
      <c r="J2225">
        <v>392</v>
      </c>
      <c r="K2225">
        <v>427</v>
      </c>
      <c r="L2225">
        <v>328</v>
      </c>
      <c r="M2225">
        <v>65</v>
      </c>
      <c r="N2225">
        <v>0.114369911426288</v>
      </c>
      <c r="O2225">
        <v>-0.66950100045316796</v>
      </c>
      <c r="P2225">
        <v>-1.7905983789694899</v>
      </c>
      <c r="Q2225">
        <v>0.47457627118644002</v>
      </c>
      <c r="R2225">
        <v>0.13559322033898299</v>
      </c>
      <c r="S2225">
        <f t="shared" si="34"/>
        <v>4.8637983253452116E-2</v>
      </c>
    </row>
    <row r="2226" spans="1:19" x14ac:dyDescent="0.2">
      <c r="A2226" t="s">
        <v>4415</v>
      </c>
      <c r="B2226" t="s">
        <v>4416</v>
      </c>
      <c r="C2226">
        <v>93</v>
      </c>
      <c r="D2226">
        <v>150</v>
      </c>
      <c r="E2226">
        <v>48</v>
      </c>
      <c r="F2226">
        <v>3</v>
      </c>
      <c r="G2226">
        <v>0.28786654279727403</v>
      </c>
      <c r="H2226">
        <v>-0.78149972095675102</v>
      </c>
      <c r="I2226">
        <v>-2.3755588667962702</v>
      </c>
      <c r="J2226">
        <v>173</v>
      </c>
      <c r="K2226">
        <v>176</v>
      </c>
      <c r="L2226">
        <v>122</v>
      </c>
      <c r="M2226">
        <v>20</v>
      </c>
      <c r="N2226">
        <v>8.4694668107076099E-2</v>
      </c>
      <c r="O2226">
        <v>-0.74377504959843699</v>
      </c>
      <c r="P2226">
        <v>-1.9472417760567</v>
      </c>
      <c r="Q2226">
        <v>0.45762711864406702</v>
      </c>
      <c r="R2226">
        <v>0.152542372881355</v>
      </c>
      <c r="S2226">
        <f t="shared" si="34"/>
        <v>-0.20592712324899426</v>
      </c>
    </row>
    <row r="2227" spans="1:19" x14ac:dyDescent="0.2">
      <c r="A2227" t="s">
        <v>4417</v>
      </c>
      <c r="B2227" t="s">
        <v>4418</v>
      </c>
      <c r="C2227">
        <v>268</v>
      </c>
      <c r="D2227">
        <v>320</v>
      </c>
      <c r="E2227">
        <v>211</v>
      </c>
      <c r="F2227">
        <v>25</v>
      </c>
      <c r="G2227">
        <v>0.15727341658664501</v>
      </c>
      <c r="H2227">
        <v>-0.59811034850949896</v>
      </c>
      <c r="I2227">
        <v>-1.9143919583187501</v>
      </c>
      <c r="J2227">
        <v>689</v>
      </c>
      <c r="K2227">
        <v>610</v>
      </c>
      <c r="L2227">
        <v>306</v>
      </c>
      <c r="M2227">
        <v>62</v>
      </c>
      <c r="N2227">
        <v>2.4338716524862899E-2</v>
      </c>
      <c r="O2227">
        <v>-0.94458657257043599</v>
      </c>
      <c r="P2227">
        <v>-2.05605320100126</v>
      </c>
      <c r="Q2227">
        <v>0.54237288135593198</v>
      </c>
      <c r="R2227">
        <v>0.322033898305084</v>
      </c>
      <c r="S2227">
        <f t="shared" si="34"/>
        <v>-0.1020395132195993</v>
      </c>
    </row>
    <row r="2228" spans="1:19" x14ac:dyDescent="0.2">
      <c r="A2228" t="s">
        <v>4419</v>
      </c>
      <c r="B2228" t="e">
        <f>-ESSIVRALYDFISTDDDPSALSFSKGDIIQVTEQDAGWWDGHVAQGNRGWFPSNYVEDVLD</f>
        <v>#NAME?</v>
      </c>
      <c r="C2228">
        <v>59</v>
      </c>
      <c r="D2228">
        <v>55</v>
      </c>
      <c r="E2228">
        <v>35</v>
      </c>
      <c r="F2228">
        <v>4</v>
      </c>
      <c r="G2228">
        <v>4.9768910147628E-2</v>
      </c>
      <c r="H2228">
        <v>-0.72104197707027196</v>
      </c>
      <c r="I2228">
        <v>-2.0529891932761801</v>
      </c>
      <c r="J2228">
        <v>93</v>
      </c>
      <c r="K2228">
        <v>116</v>
      </c>
      <c r="L2228">
        <v>75</v>
      </c>
      <c r="M2228">
        <v>15</v>
      </c>
      <c r="N2228">
        <v>0.173203144094705</v>
      </c>
      <c r="O2228">
        <v>-0.68551046230662505</v>
      </c>
      <c r="P2228">
        <v>-1.8026173580901399</v>
      </c>
      <c r="Q2228">
        <v>0.59322033898305004</v>
      </c>
      <c r="R2228">
        <v>0.305084745762711</v>
      </c>
      <c r="S2228">
        <f t="shared" si="34"/>
        <v>-7.4218711610300622E-2</v>
      </c>
    </row>
    <row r="2229" spans="1:19" x14ac:dyDescent="0.2">
      <c r="A2229" t="s">
        <v>4420</v>
      </c>
      <c r="B2229" t="e">
        <f>-SIARVRALFDFVTGIDDANSLSFQQGDFIQVISQLPGWWDGICAEGKRGWFPSNYVEIENA</f>
        <v>#NAME?</v>
      </c>
      <c r="C2229">
        <v>142</v>
      </c>
      <c r="D2229">
        <v>127</v>
      </c>
      <c r="E2229">
        <v>99</v>
      </c>
      <c r="F2229">
        <v>8</v>
      </c>
      <c r="G2229">
        <v>3.1773608868428803E-2</v>
      </c>
      <c r="H2229">
        <v>-0.65091115956390999</v>
      </c>
      <c r="I2229">
        <v>-2.13339553035311</v>
      </c>
      <c r="J2229">
        <v>305</v>
      </c>
      <c r="K2229">
        <v>341</v>
      </c>
      <c r="L2229">
        <v>147</v>
      </c>
      <c r="M2229">
        <v>29</v>
      </c>
      <c r="N2229">
        <v>0.12568264306743299</v>
      </c>
      <c r="O2229">
        <v>-0.909071281743</v>
      </c>
      <c r="P2229">
        <v>-2.0321275100397198</v>
      </c>
      <c r="Q2229">
        <v>0.59322033898305004</v>
      </c>
      <c r="R2229">
        <v>0.305084745762711</v>
      </c>
      <c r="S2229">
        <f t="shared" si="34"/>
        <v>-0.15879677980934101</v>
      </c>
    </row>
    <row r="2230" spans="1:19" x14ac:dyDescent="0.2">
      <c r="A2230" t="s">
        <v>4421</v>
      </c>
      <c r="B2230" t="s">
        <v>4422</v>
      </c>
      <c r="C2230">
        <v>168</v>
      </c>
      <c r="D2230">
        <v>141</v>
      </c>
      <c r="E2230">
        <v>137</v>
      </c>
      <c r="F2230">
        <v>10</v>
      </c>
      <c r="G2230">
        <v>4.1680632250455296E-3</v>
      </c>
      <c r="H2230">
        <v>-0.582846724347859</v>
      </c>
      <c r="I2230">
        <v>-2.1095064546878599</v>
      </c>
      <c r="J2230">
        <v>284</v>
      </c>
      <c r="K2230">
        <v>342</v>
      </c>
      <c r="L2230">
        <v>123</v>
      </c>
      <c r="M2230">
        <v>34</v>
      </c>
      <c r="N2230">
        <v>0.157935869430819</v>
      </c>
      <c r="O2230">
        <v>-0.95550200575203004</v>
      </c>
      <c r="P2230">
        <v>-1.9320650915966699</v>
      </c>
      <c r="Q2230">
        <v>0.59322033898305004</v>
      </c>
      <c r="R2230">
        <v>0.322033898305084</v>
      </c>
      <c r="S2230">
        <f t="shared" si="34"/>
        <v>-0.12514250524410925</v>
      </c>
    </row>
    <row r="2231" spans="1:19" x14ac:dyDescent="0.2">
      <c r="A2231" t="s">
        <v>4423</v>
      </c>
      <c r="B2231" t="e">
        <f>-GSSIVRAVYPYEADEDDPSSLSFNKGDVIQVLARLPGWWDGLVANDVRGWFPSNYVKLILV</f>
        <v>#NAME?</v>
      </c>
      <c r="C2231">
        <v>129</v>
      </c>
      <c r="D2231">
        <v>237</v>
      </c>
      <c r="E2231">
        <v>199</v>
      </c>
      <c r="F2231">
        <v>19</v>
      </c>
      <c r="G2231">
        <v>0.34441686800638299</v>
      </c>
      <c r="H2231">
        <v>-0.30599464366794599</v>
      </c>
      <c r="I2231">
        <v>-1.7160332823084099</v>
      </c>
      <c r="J2231">
        <v>265</v>
      </c>
      <c r="K2231">
        <v>368</v>
      </c>
      <c r="L2231">
        <v>248</v>
      </c>
      <c r="M2231">
        <v>37</v>
      </c>
      <c r="N2231">
        <v>0.21983004815843099</v>
      </c>
      <c r="O2231">
        <v>-0.62088297025498196</v>
      </c>
      <c r="P2231">
        <v>-1.8652698184617</v>
      </c>
      <c r="Q2231">
        <v>0.62711864406779605</v>
      </c>
      <c r="R2231">
        <v>0.35593220338983</v>
      </c>
      <c r="S2231">
        <f t="shared" si="34"/>
        <v>6.1952753962048997E-3</v>
      </c>
    </row>
    <row r="2232" spans="1:19" x14ac:dyDescent="0.2">
      <c r="A2232" t="s">
        <v>4424</v>
      </c>
      <c r="B2232" t="s">
        <v>4425</v>
      </c>
      <c r="C2232">
        <v>50</v>
      </c>
      <c r="D2232">
        <v>94</v>
      </c>
      <c r="E2232">
        <v>66</v>
      </c>
      <c r="F2232">
        <v>8</v>
      </c>
      <c r="G2232">
        <v>0.35441608155920801</v>
      </c>
      <c r="H2232">
        <v>-0.37368407857255298</v>
      </c>
      <c r="I2232">
        <v>-1.6800771903060701</v>
      </c>
      <c r="J2232">
        <v>177</v>
      </c>
      <c r="K2232">
        <v>168</v>
      </c>
      <c r="L2232">
        <v>53</v>
      </c>
      <c r="M2232">
        <v>17</v>
      </c>
      <c r="N2232">
        <v>5.4564118785778E-2</v>
      </c>
      <c r="O2232">
        <v>-1.1157861739054</v>
      </c>
      <c r="P2232">
        <v>-2.0277500135754201</v>
      </c>
      <c r="Q2232">
        <v>0.57627118644067798</v>
      </c>
      <c r="R2232">
        <v>0.35593220338983</v>
      </c>
      <c r="S2232">
        <f t="shared" si="34"/>
        <v>-2.689638039664408E-2</v>
      </c>
    </row>
    <row r="2233" spans="1:19" x14ac:dyDescent="0.2">
      <c r="A2233" t="s">
        <v>4426</v>
      </c>
      <c r="B2233" t="s">
        <v>4427</v>
      </c>
      <c r="C2233">
        <v>165</v>
      </c>
      <c r="D2233">
        <v>231</v>
      </c>
      <c r="E2233">
        <v>102</v>
      </c>
      <c r="F2233">
        <v>12</v>
      </c>
      <c r="G2233">
        <v>0.22638626797376599</v>
      </c>
      <c r="H2233">
        <v>-0.70314178223039203</v>
      </c>
      <c r="I2233">
        <v>-2.02249987112828</v>
      </c>
      <c r="J2233">
        <v>314</v>
      </c>
      <c r="K2233">
        <v>373</v>
      </c>
      <c r="L2233">
        <v>209</v>
      </c>
      <c r="M2233">
        <v>28</v>
      </c>
      <c r="N2233">
        <v>0.152007287157194</v>
      </c>
      <c r="O2233">
        <v>-0.76887213910655094</v>
      </c>
      <c r="P2233">
        <v>-2.0599972853228801</v>
      </c>
      <c r="Q2233">
        <v>0.62711864406779605</v>
      </c>
      <c r="R2233">
        <v>0.27118644067796599</v>
      </c>
      <c r="S2233">
        <f t="shared" si="34"/>
        <v>-0.13427102031478924</v>
      </c>
    </row>
    <row r="2234" spans="1:19" x14ac:dyDescent="0.2">
      <c r="A2234" t="s">
        <v>4428</v>
      </c>
      <c r="B2234" t="s">
        <v>4429</v>
      </c>
      <c r="C2234">
        <v>58</v>
      </c>
      <c r="D2234">
        <v>81</v>
      </c>
      <c r="E2234">
        <v>63</v>
      </c>
      <c r="F2234">
        <v>1</v>
      </c>
      <c r="G2234">
        <v>0.22531525761123999</v>
      </c>
      <c r="H2234">
        <v>-0.45834545388775899</v>
      </c>
      <c r="I2234">
        <v>-2.64762516652493</v>
      </c>
      <c r="J2234">
        <v>56</v>
      </c>
      <c r="K2234">
        <v>73</v>
      </c>
      <c r="L2234">
        <v>71</v>
      </c>
      <c r="M2234">
        <v>4</v>
      </c>
      <c r="N2234">
        <v>0.192362936535977</v>
      </c>
      <c r="O2234">
        <v>-0.48901845543151501</v>
      </c>
      <c r="P2234">
        <v>-2.15635370427013</v>
      </c>
      <c r="Q2234">
        <v>0.57627118644067798</v>
      </c>
      <c r="R2234">
        <v>0.305084745762711</v>
      </c>
      <c r="S2234">
        <f t="shared" si="34"/>
        <v>-0.34032055442961462</v>
      </c>
    </row>
    <row r="2235" spans="1:19" x14ac:dyDescent="0.2">
      <c r="A2235" t="s">
        <v>4430</v>
      </c>
      <c r="B2235" t="e">
        <f>-MFVLVRALYDFSSTEDDDSALSFNQGDIIQVFERKAGWWDGTCAAGNRGWFPSNYVERVLD</f>
        <v>#NAME?</v>
      </c>
      <c r="C2235">
        <v>203</v>
      </c>
      <c r="D2235">
        <v>205</v>
      </c>
      <c r="E2235">
        <v>179</v>
      </c>
      <c r="F2235">
        <v>13</v>
      </c>
      <c r="G2235">
        <v>8.4516055438069795E-2</v>
      </c>
      <c r="H2235">
        <v>-0.54890101671172298</v>
      </c>
      <c r="I2235">
        <v>-2.07774985856837</v>
      </c>
      <c r="J2235">
        <v>440</v>
      </c>
      <c r="K2235">
        <v>492</v>
      </c>
      <c r="L2235">
        <v>368</v>
      </c>
      <c r="M2235">
        <v>61</v>
      </c>
      <c r="N2235">
        <v>0.12574052970289401</v>
      </c>
      <c r="O2235">
        <v>-0.66969363495706002</v>
      </c>
      <c r="P2235">
        <v>-1.8683485100673101</v>
      </c>
      <c r="Q2235">
        <v>0.644067796610169</v>
      </c>
      <c r="R2235">
        <v>0.305084745762711</v>
      </c>
      <c r="S2235">
        <f t="shared" si="34"/>
        <v>-9.8941285550953079E-2</v>
      </c>
    </row>
    <row r="2236" spans="1:19" x14ac:dyDescent="0.2">
      <c r="A2236" t="s">
        <v>4431</v>
      </c>
      <c r="B2236" t="s">
        <v>4432</v>
      </c>
      <c r="C2236">
        <v>26</v>
      </c>
      <c r="D2236">
        <v>33</v>
      </c>
      <c r="E2236">
        <v>13</v>
      </c>
      <c r="F2236">
        <v>0</v>
      </c>
      <c r="G2236">
        <v>0.18379882420259699</v>
      </c>
      <c r="H2236">
        <v>-0.79528800544238398</v>
      </c>
      <c r="I2236" t="e">
        <f>-inf</f>
        <v>#NAME?</v>
      </c>
      <c r="J2236">
        <v>83</v>
      </c>
      <c r="K2236">
        <v>53</v>
      </c>
      <c r="L2236">
        <v>69</v>
      </c>
      <c r="M2236">
        <v>13</v>
      </c>
      <c r="N2236">
        <v>-0.117574119353563</v>
      </c>
      <c r="O2236">
        <v>-0.67231777878320897</v>
      </c>
      <c r="P2236">
        <v>-1.8153604086611299</v>
      </c>
      <c r="Q2236">
        <v>0.644067796610169</v>
      </c>
      <c r="R2236">
        <v>0.38983050847457601</v>
      </c>
      <c r="S2236" t="e">
        <f t="shared" si="34"/>
        <v>#NAME?</v>
      </c>
    </row>
    <row r="2237" spans="1:19" x14ac:dyDescent="0.2">
      <c r="A2237" t="s">
        <v>4433</v>
      </c>
      <c r="B2237" t="s">
        <v>4434</v>
      </c>
      <c r="C2237">
        <v>21</v>
      </c>
      <c r="D2237">
        <v>31</v>
      </c>
      <c r="E2237">
        <v>23</v>
      </c>
      <c r="F2237">
        <v>6</v>
      </c>
      <c r="G2237">
        <v>0.24940063139588101</v>
      </c>
      <c r="H2237">
        <v>-0.45474946849472903</v>
      </c>
      <c r="I2237">
        <v>-1.4282652173122701</v>
      </c>
      <c r="J2237">
        <v>62</v>
      </c>
      <c r="K2237">
        <v>62</v>
      </c>
      <c r="L2237">
        <v>61</v>
      </c>
      <c r="M2237">
        <v>0</v>
      </c>
      <c r="N2237">
        <v>7.7228103421721706E-2</v>
      </c>
      <c r="O2237">
        <v>-0.59915063163187698</v>
      </c>
      <c r="P2237" t="e">
        <f>-inf</f>
        <v>#NAME?</v>
      </c>
      <c r="Q2237">
        <v>0.61016949152542299</v>
      </c>
      <c r="R2237">
        <v>0.42372881355932202</v>
      </c>
      <c r="S2237" t="e">
        <f t="shared" si="34"/>
        <v>#NAME?</v>
      </c>
    </row>
    <row r="2238" spans="1:19" x14ac:dyDescent="0.2">
      <c r="A2238" t="s">
        <v>4435</v>
      </c>
      <c r="B2238" t="s">
        <v>4436</v>
      </c>
      <c r="C2238">
        <v>60</v>
      </c>
      <c r="D2238">
        <v>74</v>
      </c>
      <c r="E2238">
        <v>33</v>
      </c>
      <c r="F2238">
        <v>10</v>
      </c>
      <c r="G2238">
        <v>0.171338701642861</v>
      </c>
      <c r="H2238">
        <v>-0.75389532028415895</v>
      </c>
      <c r="I2238">
        <v>-1.66234842334564</v>
      </c>
      <c r="J2238">
        <v>63</v>
      </c>
      <c r="K2238">
        <v>111</v>
      </c>
      <c r="L2238">
        <v>79</v>
      </c>
      <c r="M2238">
        <v>10</v>
      </c>
      <c r="N2238">
        <v>0.323210532754797</v>
      </c>
      <c r="O2238">
        <v>-0.49380223530752998</v>
      </c>
      <c r="P2238">
        <v>-1.8095662180454699</v>
      </c>
      <c r="Q2238">
        <v>0.59322033898305004</v>
      </c>
      <c r="R2238">
        <v>0.49152542372881303</v>
      </c>
      <c r="S2238">
        <f t="shared" si="34"/>
        <v>3.6576900926074823E-2</v>
      </c>
    </row>
    <row r="2239" spans="1:19" x14ac:dyDescent="0.2">
      <c r="A2239" t="s">
        <v>4437</v>
      </c>
      <c r="B2239" t="s">
        <v>4438</v>
      </c>
      <c r="C2239">
        <v>128</v>
      </c>
      <c r="D2239">
        <v>168</v>
      </c>
      <c r="E2239">
        <v>78</v>
      </c>
      <c r="F2239">
        <v>6</v>
      </c>
      <c r="G2239">
        <v>0.19835754437352199</v>
      </c>
      <c r="H2239">
        <v>-0.70937337673579104</v>
      </c>
      <c r="I2239">
        <v>-2.2132558922262202</v>
      </c>
      <c r="J2239">
        <v>176</v>
      </c>
      <c r="K2239">
        <v>286</v>
      </c>
      <c r="L2239">
        <v>157</v>
      </c>
      <c r="M2239">
        <v>32</v>
      </c>
      <c r="N2239">
        <v>0.288081468736614</v>
      </c>
      <c r="O2239">
        <v>-0.64170179254930604</v>
      </c>
      <c r="P2239">
        <v>-1.7505883580861299</v>
      </c>
      <c r="Q2239">
        <v>0.55932203389830504</v>
      </c>
      <c r="R2239">
        <v>0.50847457627118597</v>
      </c>
      <c r="S2239">
        <f t="shared" si="34"/>
        <v>-0.10652006239001255</v>
      </c>
    </row>
    <row r="2240" spans="1:19" x14ac:dyDescent="0.2">
      <c r="A2240" t="s">
        <v>4439</v>
      </c>
      <c r="B2240" t="s">
        <v>4440</v>
      </c>
      <c r="C2240">
        <v>94</v>
      </c>
      <c r="D2240">
        <v>79</v>
      </c>
      <c r="E2240">
        <v>139</v>
      </c>
      <c r="F2240">
        <v>12</v>
      </c>
      <c r="G2240">
        <v>4.7574699862712603E-3</v>
      </c>
      <c r="H2240">
        <v>-0.32437106312400699</v>
      </c>
      <c r="I2240">
        <v>-1.7781437805140701</v>
      </c>
      <c r="J2240">
        <v>198</v>
      </c>
      <c r="K2240">
        <v>232</v>
      </c>
      <c r="L2240">
        <v>168</v>
      </c>
      <c r="M2240">
        <v>22</v>
      </c>
      <c r="N2240">
        <v>0.14605089805109001</v>
      </c>
      <c r="O2240">
        <v>-0.66344468568005799</v>
      </c>
      <c r="P2240">
        <v>-1.9644681780312101</v>
      </c>
      <c r="Q2240">
        <v>0.57627118644067798</v>
      </c>
      <c r="R2240">
        <v>0.50847457627118597</v>
      </c>
      <c r="S2240">
        <f t="shared" si="34"/>
        <v>-3.8250301874900784E-2</v>
      </c>
    </row>
    <row r="2241" spans="1:19" x14ac:dyDescent="0.2">
      <c r="A2241" t="s">
        <v>4441</v>
      </c>
      <c r="B2241" t="s">
        <v>4442</v>
      </c>
      <c r="C2241">
        <v>126</v>
      </c>
      <c r="D2241">
        <v>121</v>
      </c>
      <c r="E2241">
        <v>92</v>
      </c>
      <c r="F2241">
        <v>14</v>
      </c>
      <c r="G2241">
        <v>6.2673057494415596E-2</v>
      </c>
      <c r="H2241">
        <v>-0.63084072755041098</v>
      </c>
      <c r="I2241">
        <v>-1.8384396824013201</v>
      </c>
      <c r="J2241">
        <v>242</v>
      </c>
      <c r="K2241">
        <v>202</v>
      </c>
      <c r="L2241">
        <v>218</v>
      </c>
      <c r="M2241">
        <v>26</v>
      </c>
      <c r="N2241">
        <v>-1.2358931120857301E-3</v>
      </c>
      <c r="O2241">
        <v>-0.63744764952021604</v>
      </c>
      <c r="P2241">
        <v>-1.9790676866015</v>
      </c>
      <c r="Q2241">
        <v>0.72881355932203395</v>
      </c>
      <c r="R2241">
        <v>0.47457627118644002</v>
      </c>
      <c r="S2241">
        <f t="shared" si="34"/>
        <v>-5.9543769834487628E-2</v>
      </c>
    </row>
    <row r="2242" spans="1:19" x14ac:dyDescent="0.2">
      <c r="A2242" t="s">
        <v>4443</v>
      </c>
      <c r="B2242" t="s">
        <v>4444</v>
      </c>
      <c r="C2242">
        <v>188</v>
      </c>
      <c r="D2242">
        <v>239</v>
      </c>
      <c r="E2242">
        <v>168</v>
      </c>
      <c r="F2242">
        <v>16</v>
      </c>
      <c r="G2242">
        <v>0.18449828397998599</v>
      </c>
      <c r="H2242">
        <v>-0.54310657731622003</v>
      </c>
      <c r="I2242">
        <v>-1.9542350395697501</v>
      </c>
      <c r="J2242">
        <v>372</v>
      </c>
      <c r="K2242">
        <v>506</v>
      </c>
      <c r="L2242">
        <v>330</v>
      </c>
      <c r="M2242">
        <v>50</v>
      </c>
      <c r="N2242">
        <v>0.210835680379623</v>
      </c>
      <c r="O2242">
        <v>-0.64411777714840002</v>
      </c>
      <c r="P2242">
        <v>-1.8817986041377699</v>
      </c>
      <c r="Q2242">
        <v>0.61016949152542299</v>
      </c>
      <c r="R2242">
        <v>0.44067796610169402</v>
      </c>
      <c r="S2242">
        <f t="shared" si="34"/>
        <v>-6.6919340648283213E-2</v>
      </c>
    </row>
    <row r="2243" spans="1:19" x14ac:dyDescent="0.2">
      <c r="A2243" t="s">
        <v>4445</v>
      </c>
      <c r="B2243" t="s">
        <v>4446</v>
      </c>
      <c r="C2243">
        <v>97</v>
      </c>
      <c r="D2243">
        <v>176</v>
      </c>
      <c r="E2243">
        <v>115</v>
      </c>
      <c r="F2243">
        <v>17</v>
      </c>
      <c r="G2243">
        <v>0.33899916584343298</v>
      </c>
      <c r="H2243">
        <v>-0.42033190369103601</v>
      </c>
      <c r="I2243">
        <v>-1.6405199858499599</v>
      </c>
      <c r="J2243">
        <v>216</v>
      </c>
      <c r="K2243">
        <v>343</v>
      </c>
      <c r="L2243">
        <v>103</v>
      </c>
      <c r="M2243">
        <v>28</v>
      </c>
      <c r="N2243">
        <v>0.27806847231356102</v>
      </c>
      <c r="O2243">
        <v>-0.91370530359014901</v>
      </c>
      <c r="P2243">
        <v>-1.8975213884005999</v>
      </c>
      <c r="Q2243">
        <v>0.52542372881355903</v>
      </c>
      <c r="R2243">
        <v>0.45762711864406702</v>
      </c>
      <c r="S2243">
        <f t="shared" ref="S2243:S2306" si="35">((I2243+1.7338029)/1.7338029+(P2243+1.8692731)/1.8692731)/2</f>
        <v>1.9345289863025208E-2</v>
      </c>
    </row>
    <row r="2244" spans="1:19" x14ac:dyDescent="0.2">
      <c r="A2244" t="s">
        <v>4447</v>
      </c>
      <c r="B2244" t="s">
        <v>4448</v>
      </c>
      <c r="C2244">
        <v>47</v>
      </c>
      <c r="D2244">
        <v>127</v>
      </c>
      <c r="E2244">
        <v>65</v>
      </c>
      <c r="F2244">
        <v>10</v>
      </c>
      <c r="G2244">
        <v>0.51196409531576703</v>
      </c>
      <c r="H2244">
        <v>-0.35344251107126501</v>
      </c>
      <c r="I2244">
        <v>-1.5562950308977099</v>
      </c>
      <c r="J2244">
        <v>153</v>
      </c>
      <c r="K2244">
        <v>231</v>
      </c>
      <c r="L2244">
        <v>82</v>
      </c>
      <c r="M2244">
        <v>24</v>
      </c>
      <c r="N2244">
        <v>0.256148652496267</v>
      </c>
      <c r="O2244">
        <v>-0.86296635557827195</v>
      </c>
      <c r="P2244">
        <v>-1.8147058576978801</v>
      </c>
      <c r="Q2244">
        <v>0.644067796610169</v>
      </c>
      <c r="R2244">
        <v>0.44067796610169402</v>
      </c>
      <c r="S2244">
        <f t="shared" si="35"/>
        <v>6.5786170739850977E-2</v>
      </c>
    </row>
    <row r="2245" spans="1:19" x14ac:dyDescent="0.2">
      <c r="A2245" t="s">
        <v>4449</v>
      </c>
      <c r="B2245" t="s">
        <v>4450</v>
      </c>
      <c r="C2245">
        <v>110</v>
      </c>
      <c r="D2245">
        <v>100</v>
      </c>
      <c r="E2245">
        <v>92</v>
      </c>
      <c r="F2245">
        <v>13</v>
      </c>
      <c r="G2245">
        <v>3.8865547137303398E-2</v>
      </c>
      <c r="H2245">
        <v>-0.57186286759107297</v>
      </c>
      <c r="I2245">
        <v>-1.8116465058133799</v>
      </c>
      <c r="J2245">
        <v>285</v>
      </c>
      <c r="K2245">
        <v>246</v>
      </c>
      <c r="L2245">
        <v>94</v>
      </c>
      <c r="M2245">
        <v>29</v>
      </c>
      <c r="N2245">
        <v>1.33183505165906E-2</v>
      </c>
      <c r="O2245">
        <v>-1.0738057835532</v>
      </c>
      <c r="P2245">
        <v>-2.0026725307014401</v>
      </c>
      <c r="Q2245">
        <v>0.62711864406779605</v>
      </c>
      <c r="R2245">
        <v>0.50847457627118597</v>
      </c>
      <c r="S2245">
        <f t="shared" si="35"/>
        <v>-5.8130972053671695E-2</v>
      </c>
    </row>
    <row r="2246" spans="1:19" x14ac:dyDescent="0.2">
      <c r="A2246" t="s">
        <v>4451</v>
      </c>
      <c r="B2246" t="s">
        <v>4452</v>
      </c>
      <c r="C2246">
        <v>143</v>
      </c>
      <c r="D2246">
        <v>170</v>
      </c>
      <c r="E2246">
        <v>101</v>
      </c>
      <c r="F2246">
        <v>11</v>
      </c>
      <c r="G2246">
        <v>0.15537111620874</v>
      </c>
      <c r="H2246">
        <v>-0.64527267346082195</v>
      </c>
      <c r="I2246">
        <v>-1.99814052526883</v>
      </c>
      <c r="J2246">
        <v>243</v>
      </c>
      <c r="K2246">
        <v>292</v>
      </c>
      <c r="L2246">
        <v>100</v>
      </c>
      <c r="M2246">
        <v>34</v>
      </c>
      <c r="N2246">
        <v>0.15700468127182701</v>
      </c>
      <c r="O2246">
        <v>-0.97769505074270202</v>
      </c>
      <c r="P2246">
        <v>-1.8643530251479401</v>
      </c>
      <c r="Q2246">
        <v>0.55932203389830504</v>
      </c>
      <c r="R2246">
        <v>0.49152542372881303</v>
      </c>
      <c r="S2246">
        <f t="shared" si="35"/>
        <v>-7.4914547297410816E-2</v>
      </c>
    </row>
    <row r="2247" spans="1:19" x14ac:dyDescent="0.2">
      <c r="A2247" t="s">
        <v>4453</v>
      </c>
      <c r="B2247" t="s">
        <v>4454</v>
      </c>
      <c r="C2247">
        <v>96</v>
      </c>
      <c r="D2247">
        <v>55</v>
      </c>
      <c r="E2247">
        <v>137</v>
      </c>
      <c r="F2247">
        <v>8</v>
      </c>
      <c r="G2247">
        <v>-0.16165031124979601</v>
      </c>
      <c r="H2247">
        <v>-0.33980867566156497</v>
      </c>
      <c r="I2247">
        <v>-1.96337841900962</v>
      </c>
      <c r="J2247">
        <v>115</v>
      </c>
      <c r="K2247">
        <v>85</v>
      </c>
      <c r="L2247">
        <v>77</v>
      </c>
      <c r="M2247">
        <v>10</v>
      </c>
      <c r="N2247">
        <v>-5.4050811217597097E-2</v>
      </c>
      <c r="O2247">
        <v>-0.76629589232551998</v>
      </c>
      <c r="P2247">
        <v>-2.0709235089455</v>
      </c>
      <c r="Q2247">
        <v>0.49152542372881303</v>
      </c>
      <c r="R2247">
        <v>0.338983050847457</v>
      </c>
      <c r="S2247">
        <f t="shared" si="35"/>
        <v>-0.12014396031948735</v>
      </c>
    </row>
    <row r="2248" spans="1:19" x14ac:dyDescent="0.2">
      <c r="A2248" t="s">
        <v>4455</v>
      </c>
      <c r="B2248" t="s">
        <v>4456</v>
      </c>
      <c r="C2248">
        <v>123</v>
      </c>
      <c r="D2248">
        <v>131</v>
      </c>
      <c r="E2248">
        <v>70</v>
      </c>
      <c r="F2248">
        <v>12</v>
      </c>
      <c r="G2248">
        <v>0.107624416511894</v>
      </c>
      <c r="H2248">
        <v>-0.73906508120354397</v>
      </c>
      <c r="I2248">
        <v>-1.89492103835377</v>
      </c>
      <c r="J2248">
        <v>180</v>
      </c>
      <c r="K2248">
        <v>242</v>
      </c>
      <c r="L2248">
        <v>161</v>
      </c>
      <c r="M2248">
        <v>27</v>
      </c>
      <c r="N2248">
        <v>0.205770964298847</v>
      </c>
      <c r="O2248">
        <v>-0.64053540621584604</v>
      </c>
      <c r="P2248">
        <v>-1.83413440953621</v>
      </c>
      <c r="Q2248">
        <v>0.52542372881355903</v>
      </c>
      <c r="R2248">
        <v>0.338983050847457</v>
      </c>
      <c r="S2248">
        <f t="shared" si="35"/>
        <v>-3.7064773503050451E-2</v>
      </c>
    </row>
    <row r="2249" spans="1:19" x14ac:dyDescent="0.2">
      <c r="A2249" t="s">
        <v>4457</v>
      </c>
      <c r="B2249" t="s">
        <v>4458</v>
      </c>
      <c r="C2249">
        <v>43</v>
      </c>
      <c r="D2249">
        <v>65</v>
      </c>
      <c r="E2249">
        <v>22</v>
      </c>
      <c r="F2249">
        <v>3</v>
      </c>
      <c r="G2249">
        <v>0.25970313335879702</v>
      </c>
      <c r="H2249">
        <v>-0.78530378453578298</v>
      </c>
      <c r="I2249">
        <v>-2.0405443738219202</v>
      </c>
      <c r="J2249">
        <v>78</v>
      </c>
      <c r="K2249">
        <v>109</v>
      </c>
      <c r="L2249">
        <v>83</v>
      </c>
      <c r="M2249">
        <v>11</v>
      </c>
      <c r="N2249">
        <v>0.22255999867186499</v>
      </c>
      <c r="O2249">
        <v>-0.56510528745879596</v>
      </c>
      <c r="P2249">
        <v>-1.8609275861241401</v>
      </c>
      <c r="Q2249">
        <v>0.54237288135593198</v>
      </c>
      <c r="R2249">
        <v>0.35593220338983</v>
      </c>
      <c r="S2249">
        <f t="shared" si="35"/>
        <v>-8.62268649737261E-2</v>
      </c>
    </row>
    <row r="2250" spans="1:19" x14ac:dyDescent="0.2">
      <c r="A2250" t="s">
        <v>4459</v>
      </c>
      <c r="B2250" t="s">
        <v>4460</v>
      </c>
      <c r="C2250">
        <v>120</v>
      </c>
      <c r="D2250">
        <v>130</v>
      </c>
      <c r="E2250">
        <v>99</v>
      </c>
      <c r="F2250">
        <v>14</v>
      </c>
      <c r="G2250">
        <v>0.11502033855474</v>
      </c>
      <c r="H2250">
        <v>-0.57780406122847805</v>
      </c>
      <c r="I2250">
        <v>-1.81725038333138</v>
      </c>
      <c r="J2250">
        <v>155</v>
      </c>
      <c r="K2250">
        <v>224</v>
      </c>
      <c r="L2250">
        <v>133</v>
      </c>
      <c r="M2250">
        <v>18</v>
      </c>
      <c r="N2250">
        <v>0.23714442358559301</v>
      </c>
      <c r="O2250">
        <v>-0.65856883434759605</v>
      </c>
      <c r="P2250">
        <v>-1.94528486165887</v>
      </c>
      <c r="Q2250">
        <v>0.49152542372881303</v>
      </c>
      <c r="R2250">
        <v>0.322033898305084</v>
      </c>
      <c r="S2250">
        <f t="shared" si="35"/>
        <v>-4.439677394823574E-2</v>
      </c>
    </row>
    <row r="2251" spans="1:19" x14ac:dyDescent="0.2">
      <c r="A2251" t="s">
        <v>4461</v>
      </c>
      <c r="B2251" t="s">
        <v>4462</v>
      </c>
      <c r="C2251">
        <v>166</v>
      </c>
      <c r="D2251">
        <v>224</v>
      </c>
      <c r="E2251">
        <v>117</v>
      </c>
      <c r="F2251">
        <v>29</v>
      </c>
      <c r="G2251">
        <v>0.21039816258963601</v>
      </c>
      <c r="H2251">
        <v>-0.64618023607229702</v>
      </c>
      <c r="I2251">
        <v>-1.64190726310309</v>
      </c>
      <c r="J2251">
        <v>277</v>
      </c>
      <c r="K2251">
        <v>351</v>
      </c>
      <c r="L2251">
        <v>163</v>
      </c>
      <c r="M2251">
        <v>33</v>
      </c>
      <c r="N2251">
        <v>0.18005545082309701</v>
      </c>
      <c r="O2251">
        <v>-0.82238094180488097</v>
      </c>
      <c r="P2251">
        <v>-1.93419149777845</v>
      </c>
      <c r="Q2251">
        <v>0.47457627118644002</v>
      </c>
      <c r="R2251">
        <v>0.322033898305084</v>
      </c>
      <c r="S2251">
        <f t="shared" si="35"/>
        <v>9.1365672458180412E-3</v>
      </c>
    </row>
    <row r="2252" spans="1:19" x14ac:dyDescent="0.2">
      <c r="A2252" t="s">
        <v>4463</v>
      </c>
      <c r="B2252" t="s">
        <v>4464</v>
      </c>
      <c r="C2252">
        <v>0</v>
      </c>
      <c r="D2252">
        <v>0</v>
      </c>
      <c r="E2252">
        <v>0</v>
      </c>
      <c r="F2252">
        <v>0</v>
      </c>
      <c r="G2252" t="s">
        <v>373</v>
      </c>
      <c r="H2252" t="s">
        <v>373</v>
      </c>
      <c r="I2252" t="s">
        <v>373</v>
      </c>
      <c r="J2252">
        <v>0</v>
      </c>
      <c r="K2252">
        <v>0</v>
      </c>
      <c r="L2252">
        <v>0</v>
      </c>
      <c r="M2252">
        <v>0</v>
      </c>
      <c r="N2252" t="s">
        <v>373</v>
      </c>
      <c r="O2252" t="s">
        <v>373</v>
      </c>
      <c r="P2252" t="s">
        <v>373</v>
      </c>
      <c r="Q2252">
        <v>0.49152542372881303</v>
      </c>
      <c r="R2252">
        <v>0.305084745762711</v>
      </c>
      <c r="S2252" t="e">
        <f t="shared" si="35"/>
        <v>#VALUE!</v>
      </c>
    </row>
    <row r="2253" spans="1:19" x14ac:dyDescent="0.2">
      <c r="A2253" t="s">
        <v>4465</v>
      </c>
      <c r="B2253" t="s">
        <v>4466</v>
      </c>
      <c r="C2253">
        <v>7</v>
      </c>
      <c r="D2253">
        <v>2</v>
      </c>
      <c r="E2253">
        <v>5</v>
      </c>
      <c r="F2253">
        <v>0</v>
      </c>
      <c r="G2253">
        <v>-0.46380981205474697</v>
      </c>
      <c r="H2253">
        <v>-0.64038604545664102</v>
      </c>
      <c r="I2253" t="e">
        <f>-inf</f>
        <v>#NAME?</v>
      </c>
      <c r="J2253">
        <v>4</v>
      </c>
      <c r="K2253">
        <v>23</v>
      </c>
      <c r="L2253">
        <v>0</v>
      </c>
      <c r="M2253">
        <v>2</v>
      </c>
      <c r="N2253">
        <v>0.83689594811135204</v>
      </c>
      <c r="O2253" t="e">
        <f>-inf</f>
        <v>#NAME?</v>
      </c>
      <c r="P2253">
        <v>-1.3112556642558699</v>
      </c>
      <c r="Q2253">
        <v>0.47457627118644002</v>
      </c>
      <c r="R2253">
        <v>0.305084745762711</v>
      </c>
      <c r="S2253" t="e">
        <f t="shared" si="35"/>
        <v>#NAME?</v>
      </c>
    </row>
    <row r="2254" spans="1:19" x14ac:dyDescent="0.2">
      <c r="A2254" t="s">
        <v>4467</v>
      </c>
      <c r="B2254" t="s">
        <v>4468</v>
      </c>
      <c r="C2254">
        <v>47</v>
      </c>
      <c r="D2254">
        <v>60</v>
      </c>
      <c r="E2254">
        <v>33</v>
      </c>
      <c r="F2254">
        <v>10</v>
      </c>
      <c r="G2254">
        <v>0.186311624743454</v>
      </c>
      <c r="H2254">
        <v>-0.64784192783623296</v>
      </c>
      <c r="I2254">
        <v>-1.5562950308977099</v>
      </c>
      <c r="J2254">
        <v>86</v>
      </c>
      <c r="K2254">
        <v>78</v>
      </c>
      <c r="L2254">
        <v>27</v>
      </c>
      <c r="M2254">
        <v>6</v>
      </c>
      <c r="N2254">
        <v>3.4824254868634399E-2</v>
      </c>
      <c r="O2254">
        <v>-1.09522346422897</v>
      </c>
      <c r="P2254">
        <v>-2.16657286945181</v>
      </c>
      <c r="Q2254">
        <v>0.45762711864406702</v>
      </c>
      <c r="R2254">
        <v>0.305084745762711</v>
      </c>
      <c r="S2254">
        <f t="shared" si="35"/>
        <v>-2.8332503453323367E-2</v>
      </c>
    </row>
    <row r="2255" spans="1:19" x14ac:dyDescent="0.2">
      <c r="A2255" t="s">
        <v>4469</v>
      </c>
      <c r="B2255" t="s">
        <v>4470</v>
      </c>
      <c r="C2255">
        <v>156</v>
      </c>
      <c r="D2255">
        <v>187</v>
      </c>
      <c r="E2255">
        <v>132</v>
      </c>
      <c r="F2255">
        <v>21</v>
      </c>
      <c r="G2255">
        <v>0.15897524047756501</v>
      </c>
      <c r="H2255">
        <v>-0.56680867692701498</v>
      </c>
      <c r="I2255">
        <v>-1.75510247658254</v>
      </c>
      <c r="J2255">
        <v>214</v>
      </c>
      <c r="K2255">
        <v>282</v>
      </c>
      <c r="L2255">
        <v>213</v>
      </c>
      <c r="M2255">
        <v>20</v>
      </c>
      <c r="N2255">
        <v>0.197063438391892</v>
      </c>
      <c r="O2255">
        <v>-0.59412294705484303</v>
      </c>
      <c r="P2255">
        <v>-2.0396094462771002</v>
      </c>
      <c r="Q2255">
        <v>0.47457627118644002</v>
      </c>
      <c r="R2255">
        <v>0.28813559322033899</v>
      </c>
      <c r="S2255">
        <f t="shared" si="35"/>
        <v>-5.1704633009842078E-2</v>
      </c>
    </row>
    <row r="2256" spans="1:19" x14ac:dyDescent="0.2">
      <c r="A2256" t="s">
        <v>4471</v>
      </c>
      <c r="B2256" t="s">
        <v>4472</v>
      </c>
      <c r="C2256">
        <v>179</v>
      </c>
      <c r="D2256">
        <v>218</v>
      </c>
      <c r="E2256">
        <v>163</v>
      </c>
      <c r="F2256">
        <v>30</v>
      </c>
      <c r="G2256">
        <v>0.16586169492024</v>
      </c>
      <c r="H2256">
        <v>-0.53492343635433803</v>
      </c>
      <c r="I2256">
        <v>-1.65992894922222</v>
      </c>
      <c r="J2256">
        <v>303</v>
      </c>
      <c r="K2256">
        <v>406</v>
      </c>
      <c r="L2256">
        <v>220</v>
      </c>
      <c r="M2256">
        <v>40</v>
      </c>
      <c r="N2256">
        <v>0.20431150849661001</v>
      </c>
      <c r="O2256">
        <v>-0.73110872482448896</v>
      </c>
      <c r="P2256">
        <v>-1.8896083057662301</v>
      </c>
      <c r="Q2256">
        <v>0.50847457627118597</v>
      </c>
      <c r="R2256">
        <v>0.338983050847457</v>
      </c>
      <c r="S2256">
        <f t="shared" si="35"/>
        <v>1.5864686999196478E-2</v>
      </c>
    </row>
    <row r="2257" spans="1:19" x14ac:dyDescent="0.2">
      <c r="A2257" t="s">
        <v>4473</v>
      </c>
      <c r="B2257" t="s">
        <v>4474</v>
      </c>
      <c r="C2257">
        <v>47</v>
      </c>
      <c r="D2257">
        <v>113</v>
      </c>
      <c r="E2257">
        <v>24</v>
      </c>
      <c r="F2257">
        <v>2</v>
      </c>
      <c r="G2257">
        <v>0.46123881784323001</v>
      </c>
      <c r="H2257">
        <v>-0.786144626002515</v>
      </c>
      <c r="I2257">
        <v>-2.2552650352337298</v>
      </c>
      <c r="J2257">
        <v>85</v>
      </c>
      <c r="K2257">
        <v>77</v>
      </c>
      <c r="L2257">
        <v>50</v>
      </c>
      <c r="M2257">
        <v>16</v>
      </c>
      <c r="N2257">
        <v>3.4299902879910901E-2</v>
      </c>
      <c r="O2257">
        <v>-0.82253769852266401</v>
      </c>
      <c r="P2257">
        <v>-1.7355246116502601</v>
      </c>
      <c r="Q2257">
        <v>0.69491525423728795</v>
      </c>
      <c r="R2257">
        <v>0.338983050847457</v>
      </c>
      <c r="S2257">
        <f t="shared" si="35"/>
        <v>-0.11460549653497083</v>
      </c>
    </row>
    <row r="2258" spans="1:19" x14ac:dyDescent="0.2">
      <c r="A2258" t="s">
        <v>4475</v>
      </c>
      <c r="B2258" t="s">
        <v>4476</v>
      </c>
      <c r="C2258">
        <v>242</v>
      </c>
      <c r="D2258">
        <v>204</v>
      </c>
      <c r="E2258">
        <v>82</v>
      </c>
      <c r="F2258">
        <v>23</v>
      </c>
      <c r="G2258">
        <v>6.0730337409959497E-3</v>
      </c>
      <c r="H2258">
        <v>-0.964259523375118</v>
      </c>
      <c r="I2258">
        <v>-1.90628470292483</v>
      </c>
      <c r="J2258">
        <v>211</v>
      </c>
      <c r="K2258">
        <v>295</v>
      </c>
      <c r="L2258">
        <v>217</v>
      </c>
      <c r="M2258">
        <v>41</v>
      </c>
      <c r="N2258">
        <v>0.22276766410219201</v>
      </c>
      <c r="O2258">
        <v>-0.57991149859355295</v>
      </c>
      <c r="P2258">
        <v>-1.7217242671698501</v>
      </c>
      <c r="Q2258">
        <v>0.677966101694915</v>
      </c>
      <c r="R2258">
        <v>0.338983050847457</v>
      </c>
      <c r="S2258">
        <f t="shared" si="35"/>
        <v>-1.0273990210626957E-2</v>
      </c>
    </row>
    <row r="2259" spans="1:19" x14ac:dyDescent="0.2">
      <c r="A2259" t="s">
        <v>4477</v>
      </c>
      <c r="B2259" t="s">
        <v>4478</v>
      </c>
      <c r="C2259">
        <v>119</v>
      </c>
      <c r="D2259">
        <v>161</v>
      </c>
      <c r="E2259">
        <v>66</v>
      </c>
      <c r="F2259">
        <v>11</v>
      </c>
      <c r="G2259">
        <v>0.21153714693484699</v>
      </c>
      <c r="H2259">
        <v>-0.75026103562906499</v>
      </c>
      <c r="I2259">
        <v>-1.9183514491963001</v>
      </c>
      <c r="J2259">
        <v>218</v>
      </c>
      <c r="K2259">
        <v>243</v>
      </c>
      <c r="L2259">
        <v>118</v>
      </c>
      <c r="M2259">
        <v>13</v>
      </c>
      <c r="N2259">
        <v>0.12437788341542901</v>
      </c>
      <c r="O2259">
        <v>-0.85866326344286903</v>
      </c>
      <c r="P2259">
        <v>-2.2347388098896599</v>
      </c>
      <c r="Q2259">
        <v>0.644067796610169</v>
      </c>
      <c r="R2259">
        <v>0.305084745762711</v>
      </c>
      <c r="S2259">
        <f t="shared" si="35"/>
        <v>-0.15097684438527692</v>
      </c>
    </row>
    <row r="2260" spans="1:19" x14ac:dyDescent="0.2">
      <c r="A2260" t="s">
        <v>4479</v>
      </c>
      <c r="B2260" t="s">
        <v>4480</v>
      </c>
      <c r="C2260">
        <v>145</v>
      </c>
      <c r="D2260">
        <v>118</v>
      </c>
      <c r="E2260">
        <v>98</v>
      </c>
      <c r="F2260">
        <v>6</v>
      </c>
      <c r="G2260">
        <v>-9.2277626333210801E-3</v>
      </c>
      <c r="H2260">
        <v>-0.66439993632088301</v>
      </c>
      <c r="I2260">
        <v>-2.2674139248133298</v>
      </c>
      <c r="J2260">
        <v>253</v>
      </c>
      <c r="K2260">
        <v>339</v>
      </c>
      <c r="L2260">
        <v>172</v>
      </c>
      <c r="M2260">
        <v>48</v>
      </c>
      <c r="N2260">
        <v>0.204307280448986</v>
      </c>
      <c r="O2260">
        <v>-0.75968085141265895</v>
      </c>
      <c r="P2260">
        <v>-1.7321049523921199</v>
      </c>
      <c r="Q2260">
        <v>0.644067796610169</v>
      </c>
      <c r="R2260">
        <v>0.338983050847457</v>
      </c>
      <c r="S2260">
        <f t="shared" si="35"/>
        <v>-0.11719433183628578</v>
      </c>
    </row>
    <row r="2261" spans="1:19" x14ac:dyDescent="0.2">
      <c r="A2261" t="s">
        <v>4481</v>
      </c>
      <c r="B2261" t="s">
        <v>4482</v>
      </c>
      <c r="C2261">
        <v>253</v>
      </c>
      <c r="D2261">
        <v>214</v>
      </c>
      <c r="E2261">
        <v>163</v>
      </c>
      <c r="F2261">
        <v>10</v>
      </c>
      <c r="G2261">
        <v>7.5514844689013299E-3</v>
      </c>
      <c r="H2261">
        <v>-0.68519092655026304</v>
      </c>
      <c r="I2261">
        <v>-2.2873176941378102</v>
      </c>
      <c r="J2261">
        <v>406</v>
      </c>
      <c r="K2261">
        <v>511</v>
      </c>
      <c r="L2261">
        <v>246</v>
      </c>
      <c r="M2261">
        <v>54</v>
      </c>
      <c r="N2261">
        <v>0.17712296997924001</v>
      </c>
      <c r="O2261">
        <v>-0.80967970361820496</v>
      </c>
      <c r="P2261">
        <v>-1.8863579423461101</v>
      </c>
      <c r="Q2261">
        <v>0.66101694915254205</v>
      </c>
      <c r="R2261">
        <v>0.28813559322033899</v>
      </c>
      <c r="S2261">
        <f t="shared" si="35"/>
        <v>-0.16419440225783349</v>
      </c>
    </row>
    <row r="2262" spans="1:19" x14ac:dyDescent="0.2">
      <c r="A2262" t="s">
        <v>4483</v>
      </c>
      <c r="B2262" t="s">
        <v>4484</v>
      </c>
      <c r="C2262">
        <v>66</v>
      </c>
      <c r="D2262">
        <v>68</v>
      </c>
      <c r="E2262">
        <v>35</v>
      </c>
      <c r="F2262">
        <v>3</v>
      </c>
      <c r="G2262">
        <v>9.3223209459895998E-2</v>
      </c>
      <c r="H2262">
        <v>-0.76973390096999605</v>
      </c>
      <c r="I2262">
        <v>-2.2266198537842001</v>
      </c>
      <c r="J2262">
        <v>126</v>
      </c>
      <c r="K2262">
        <v>214</v>
      </c>
      <c r="L2262">
        <v>71</v>
      </c>
      <c r="M2262">
        <v>13</v>
      </c>
      <c r="N2262">
        <v>0.30727133165334902</v>
      </c>
      <c r="O2262">
        <v>-0.84120097354287804</v>
      </c>
      <c r="P2262">
        <v>-1.99665286140261</v>
      </c>
      <c r="Q2262">
        <v>0.59322033898305004</v>
      </c>
      <c r="R2262">
        <v>0.28813559322033899</v>
      </c>
      <c r="S2262">
        <f t="shared" si="35"/>
        <v>-0.1761922398361748</v>
      </c>
    </row>
    <row r="2263" spans="1:19" x14ac:dyDescent="0.2">
      <c r="A2263" t="s">
        <v>4485</v>
      </c>
      <c r="B2263" t="s">
        <v>4486</v>
      </c>
      <c r="C2263">
        <v>114</v>
      </c>
      <c r="D2263">
        <v>114</v>
      </c>
      <c r="E2263">
        <v>60</v>
      </c>
      <c r="F2263">
        <v>18</v>
      </c>
      <c r="G2263">
        <v>8.0258232295528406E-2</v>
      </c>
      <c r="H2263">
        <v>-0.77301161073123204</v>
      </c>
      <c r="I2263">
        <v>-1.68582951919516</v>
      </c>
      <c r="J2263">
        <v>177</v>
      </c>
      <c r="K2263">
        <v>154</v>
      </c>
      <c r="L2263">
        <v>54</v>
      </c>
      <c r="M2263">
        <v>33</v>
      </c>
      <c r="N2263">
        <v>1.6775557896378201E-2</v>
      </c>
      <c r="O2263">
        <v>-1.1076682836832199</v>
      </c>
      <c r="P2263">
        <v>-1.73968499507581</v>
      </c>
      <c r="Q2263">
        <v>0.62711864406779605</v>
      </c>
      <c r="R2263">
        <v>0.338983050847457</v>
      </c>
      <c r="S2263">
        <f t="shared" si="35"/>
        <v>4.8497427232940524E-2</v>
      </c>
    </row>
    <row r="2264" spans="1:19" x14ac:dyDescent="0.2">
      <c r="A2264" t="s">
        <v>4487</v>
      </c>
      <c r="B2264" t="s">
        <v>4488</v>
      </c>
      <c r="C2264">
        <v>74</v>
      </c>
      <c r="D2264">
        <v>42</v>
      </c>
      <c r="E2264">
        <v>52</v>
      </c>
      <c r="F2264">
        <v>9</v>
      </c>
      <c r="G2264">
        <v>-0.16572419703754701</v>
      </c>
      <c r="H2264">
        <v>-0.64748638587457996</v>
      </c>
      <c r="I2264">
        <v>-1.7991863832536501</v>
      </c>
      <c r="J2264">
        <v>186</v>
      </c>
      <c r="K2264">
        <v>225</v>
      </c>
      <c r="L2264">
        <v>110</v>
      </c>
      <c r="M2264">
        <v>36</v>
      </c>
      <c r="N2264">
        <v>0.15989767731516699</v>
      </c>
      <c r="O2264">
        <v>-0.82020903620408103</v>
      </c>
      <c r="P2264">
        <v>-1.7234361120425199</v>
      </c>
      <c r="Q2264">
        <v>0.677966101694915</v>
      </c>
      <c r="R2264">
        <v>0.322033898305084</v>
      </c>
      <c r="S2264">
        <f t="shared" si="35"/>
        <v>2.0153498357945374E-2</v>
      </c>
    </row>
    <row r="2265" spans="1:19" x14ac:dyDescent="0.2">
      <c r="A2265" t="s">
        <v>4489</v>
      </c>
      <c r="B2265" t="s">
        <v>4490</v>
      </c>
      <c r="C2265">
        <v>48</v>
      </c>
      <c r="D2265">
        <v>209</v>
      </c>
      <c r="E2265">
        <v>77</v>
      </c>
      <c r="F2265">
        <v>2</v>
      </c>
      <c r="G2265">
        <v>0.71916328103099503</v>
      </c>
      <c r="H2265">
        <v>-0.289008521981508</v>
      </c>
      <c r="I2265">
        <v>-2.2644084146735999</v>
      </c>
      <c r="J2265">
        <v>173</v>
      </c>
      <c r="K2265">
        <v>234</v>
      </c>
      <c r="L2265">
        <v>172</v>
      </c>
      <c r="M2265">
        <v>18</v>
      </c>
      <c r="N2265">
        <v>0.20839785770306901</v>
      </c>
      <c r="O2265">
        <v>-0.59460643336563601</v>
      </c>
      <c r="P2265">
        <v>-1.9929992666173799</v>
      </c>
      <c r="Q2265">
        <v>0.62711864406779605</v>
      </c>
      <c r="R2265">
        <v>0.338983050847457</v>
      </c>
      <c r="S2265">
        <f t="shared" si="35"/>
        <v>-0.18611255716126868</v>
      </c>
    </row>
    <row r="2266" spans="1:19" x14ac:dyDescent="0.2">
      <c r="A2266" t="s">
        <v>4491</v>
      </c>
      <c r="B2266" t="s">
        <v>4492</v>
      </c>
      <c r="C2266">
        <v>181</v>
      </c>
      <c r="D2266">
        <v>177</v>
      </c>
      <c r="E2266">
        <v>116</v>
      </c>
      <c r="F2266">
        <v>21</v>
      </c>
      <c r="G2266">
        <v>7.0552923788150507E-2</v>
      </c>
      <c r="H2266">
        <v>-0.68747859542066903</v>
      </c>
      <c r="I2266">
        <v>-1.8196564530972601</v>
      </c>
      <c r="J2266">
        <v>367</v>
      </c>
      <c r="K2266">
        <v>417</v>
      </c>
      <c r="L2266">
        <v>234</v>
      </c>
      <c r="M2266">
        <v>39</v>
      </c>
      <c r="N2266">
        <v>0.13269809414338901</v>
      </c>
      <c r="O2266">
        <v>-0.78753898398633604</v>
      </c>
      <c r="P2266">
        <v>-1.98382712581748</v>
      </c>
      <c r="Q2266">
        <v>0.644067796610169</v>
      </c>
      <c r="R2266">
        <v>0.338983050847457</v>
      </c>
      <c r="S2266">
        <f t="shared" si="35"/>
        <v>-5.5400070231218894E-2</v>
      </c>
    </row>
    <row r="2267" spans="1:19" x14ac:dyDescent="0.2">
      <c r="A2267" t="s">
        <v>4493</v>
      </c>
      <c r="B2267" t="s">
        <v>4494</v>
      </c>
      <c r="C2267">
        <v>116</v>
      </c>
      <c r="D2267">
        <v>145</v>
      </c>
      <c r="E2267">
        <v>41</v>
      </c>
      <c r="F2267">
        <v>5</v>
      </c>
      <c r="G2267">
        <v>0.17716824530358399</v>
      </c>
      <c r="H2267">
        <v>-0.94593214228558598</v>
      </c>
      <c r="I2267">
        <v>-2.2496851578528898</v>
      </c>
      <c r="J2267">
        <v>176</v>
      </c>
      <c r="K2267">
        <v>321</v>
      </c>
      <c r="L2267">
        <v>120</v>
      </c>
      <c r="M2267">
        <v>23</v>
      </c>
      <c r="N2267">
        <v>0.33822046801244399</v>
      </c>
      <c r="O2267">
        <v>-0.75842019891091506</v>
      </c>
      <c r="P2267">
        <v>-1.89401050038845</v>
      </c>
      <c r="Q2267">
        <v>0.74576271186440601</v>
      </c>
      <c r="R2267">
        <v>0.27118644067796599</v>
      </c>
      <c r="S2267">
        <f t="shared" si="35"/>
        <v>-0.15538873714701532</v>
      </c>
    </row>
    <row r="2268" spans="1:19" x14ac:dyDescent="0.2">
      <c r="A2268" t="s">
        <v>4495</v>
      </c>
      <c r="B2268" t="s">
        <v>4496</v>
      </c>
      <c r="C2268">
        <v>83</v>
      </c>
      <c r="D2268">
        <v>134</v>
      </c>
      <c r="E2268">
        <v>114</v>
      </c>
      <c r="F2268">
        <v>7</v>
      </c>
      <c r="G2268">
        <v>0.28828493828426199</v>
      </c>
      <c r="H2268">
        <v>-0.35643125081800398</v>
      </c>
      <c r="I2268">
        <v>-1.9581772253238099</v>
      </c>
      <c r="J2268">
        <v>165</v>
      </c>
      <c r="K2268">
        <v>231</v>
      </c>
      <c r="L2268">
        <v>105</v>
      </c>
      <c r="M2268">
        <v>9</v>
      </c>
      <c r="N2268">
        <v>0.22335613909995899</v>
      </c>
      <c r="O2268">
        <v>-0.788383422288358</v>
      </c>
      <c r="P2268">
        <v>-2.2734671033664702</v>
      </c>
      <c r="Q2268">
        <v>0.83050847457627097</v>
      </c>
      <c r="R2268">
        <v>0.27118644067796599</v>
      </c>
      <c r="S2268">
        <f t="shared" si="35"/>
        <v>-0.17282112315225723</v>
      </c>
    </row>
    <row r="2269" spans="1:19" x14ac:dyDescent="0.2">
      <c r="A2269" t="s">
        <v>4497</v>
      </c>
      <c r="B2269" t="s">
        <v>4498</v>
      </c>
      <c r="C2269">
        <v>128</v>
      </c>
      <c r="D2269">
        <v>74</v>
      </c>
      <c r="E2269">
        <v>124</v>
      </c>
      <c r="F2269">
        <v>27</v>
      </c>
      <c r="G2269">
        <v>-0.15772001762136301</v>
      </c>
      <c r="H2269">
        <v>-0.50804629426403602</v>
      </c>
      <c r="I2269">
        <v>-1.56004337845088</v>
      </c>
      <c r="J2269">
        <v>228</v>
      </c>
      <c r="K2269">
        <v>423</v>
      </c>
      <c r="L2269">
        <v>163</v>
      </c>
      <c r="M2269">
        <v>47</v>
      </c>
      <c r="N2269">
        <v>0.34563362379631002</v>
      </c>
      <c r="O2269">
        <v>-0.73783601974088597</v>
      </c>
      <c r="P2269">
        <v>-1.69606265765662</v>
      </c>
      <c r="Q2269">
        <v>0.74576271186440601</v>
      </c>
      <c r="R2269">
        <v>0.25423728813559299</v>
      </c>
      <c r="S2269">
        <f t="shared" si="35"/>
        <v>9.6440326200195936E-2</v>
      </c>
    </row>
    <row r="2270" spans="1:19" x14ac:dyDescent="0.2">
      <c r="A2270" t="s">
        <v>4499</v>
      </c>
      <c r="B2270" t="s">
        <v>4500</v>
      </c>
      <c r="C2270">
        <v>277</v>
      </c>
      <c r="D2270">
        <v>184</v>
      </c>
      <c r="E2270">
        <v>171</v>
      </c>
      <c r="F2270">
        <v>12</v>
      </c>
      <c r="G2270">
        <v>-9.7403713759383601E-2</v>
      </c>
      <c r="H2270">
        <v>-0.70374166845069797</v>
      </c>
      <c r="I2270">
        <v>-2.2474956959788202</v>
      </c>
      <c r="J2270">
        <v>402</v>
      </c>
      <c r="K2270">
        <v>352</v>
      </c>
      <c r="L2270">
        <v>201</v>
      </c>
      <c r="M2270">
        <v>42</v>
      </c>
      <c r="N2270">
        <v>1.9544713815382801E-2</v>
      </c>
      <c r="O2270">
        <v>-0.89311877280837104</v>
      </c>
      <c r="P2270">
        <v>-1.99120243127846</v>
      </c>
      <c r="Q2270">
        <v>0.71186440677966101</v>
      </c>
      <c r="R2270">
        <v>0.27118644067796599</v>
      </c>
      <c r="S2270">
        <f t="shared" si="35"/>
        <v>-0.18075458551627457</v>
      </c>
    </row>
    <row r="2271" spans="1:19" x14ac:dyDescent="0.2">
      <c r="A2271" t="s">
        <v>4501</v>
      </c>
      <c r="B2271" t="s">
        <v>4502</v>
      </c>
      <c r="C2271">
        <v>101</v>
      </c>
      <c r="D2271">
        <v>66</v>
      </c>
      <c r="E2271">
        <v>41</v>
      </c>
      <c r="F2271">
        <v>14</v>
      </c>
      <c r="G2271">
        <v>-0.104519205945245</v>
      </c>
      <c r="H2271">
        <v>-0.88579552684131002</v>
      </c>
      <c r="I2271">
        <v>-1.7423905110664</v>
      </c>
      <c r="J2271">
        <v>145</v>
      </c>
      <c r="K2271">
        <v>215</v>
      </c>
      <c r="L2271">
        <v>82</v>
      </c>
      <c r="M2271">
        <v>61</v>
      </c>
      <c r="N2271">
        <v>0.24829856110235199</v>
      </c>
      <c r="O2271">
        <v>-0.83964292699564802</v>
      </c>
      <c r="P2271">
        <v>-1.3862638358160999</v>
      </c>
      <c r="Q2271">
        <v>0.77966101694915202</v>
      </c>
      <c r="R2271">
        <v>0.25423728813559299</v>
      </c>
      <c r="S2271">
        <f t="shared" si="35"/>
        <v>0.12672055852935499</v>
      </c>
    </row>
    <row r="2272" spans="1:19" x14ac:dyDescent="0.2">
      <c r="A2272" t="s">
        <v>4503</v>
      </c>
      <c r="B2272" t="s">
        <v>4504</v>
      </c>
      <c r="C2272">
        <v>8</v>
      </c>
      <c r="D2272">
        <v>2</v>
      </c>
      <c r="E2272">
        <v>0</v>
      </c>
      <c r="F2272">
        <v>0</v>
      </c>
      <c r="G2272">
        <v>-0.52180175903243398</v>
      </c>
      <c r="H2272" t="e">
        <f>-inf</f>
        <v>#NAME?</v>
      </c>
      <c r="I2272" t="e">
        <f>-inf</f>
        <v>#NAME?</v>
      </c>
      <c r="J2272">
        <v>8</v>
      </c>
      <c r="K2272">
        <v>0</v>
      </c>
      <c r="L2272">
        <v>15</v>
      </c>
      <c r="M2272">
        <v>0</v>
      </c>
      <c r="N2272" t="e">
        <f>-inf</f>
        <v>#NAME?</v>
      </c>
      <c r="O2272">
        <v>-0.31908750508065198</v>
      </c>
      <c r="P2272" t="e">
        <f>-inf</f>
        <v>#NAME?</v>
      </c>
      <c r="Q2272">
        <v>0.76271186440677896</v>
      </c>
      <c r="R2272">
        <v>0.27118644067796599</v>
      </c>
      <c r="S2272" t="e">
        <f t="shared" si="35"/>
        <v>#NAME?</v>
      </c>
    </row>
    <row r="2273" spans="1:19" x14ac:dyDescent="0.2">
      <c r="A2273" t="s">
        <v>4505</v>
      </c>
      <c r="B2273" t="s">
        <v>4506</v>
      </c>
      <c r="C2273">
        <v>140</v>
      </c>
      <c r="D2273">
        <v>155</v>
      </c>
      <c r="E2273">
        <v>118</v>
      </c>
      <c r="F2273">
        <v>10</v>
      </c>
      <c r="G2273">
        <v>0.124461894787581</v>
      </c>
      <c r="H2273">
        <v>-0.56850403815051598</v>
      </c>
      <c r="I2273">
        <v>-2.0303252086402299</v>
      </c>
      <c r="J2273">
        <v>314</v>
      </c>
      <c r="K2273">
        <v>388</v>
      </c>
      <c r="L2273">
        <v>197</v>
      </c>
      <c r="M2273">
        <v>44</v>
      </c>
      <c r="N2273">
        <v>0.16913018094271401</v>
      </c>
      <c r="O2273">
        <v>-0.79455219905601204</v>
      </c>
      <c r="P2273">
        <v>-1.8637026401789201</v>
      </c>
      <c r="Q2273">
        <v>0.69491525423728795</v>
      </c>
      <c r="R2273">
        <v>0.25423728813559299</v>
      </c>
      <c r="S2273">
        <f t="shared" si="35"/>
        <v>-8.4022108827421838E-2</v>
      </c>
    </row>
    <row r="2274" spans="1:19" x14ac:dyDescent="0.2">
      <c r="A2274" t="s">
        <v>4507</v>
      </c>
      <c r="B2274" t="s">
        <v>4508</v>
      </c>
      <c r="C2274">
        <v>90</v>
      </c>
      <c r="D2274">
        <v>100</v>
      </c>
      <c r="E2274">
        <v>67</v>
      </c>
      <c r="F2274">
        <v>10</v>
      </c>
      <c r="G2274">
        <v>0.12601572285620299</v>
      </c>
      <c r="H2274">
        <v>-0.62242571651690204</v>
      </c>
      <c r="I2274">
        <v>-1.8384396824013201</v>
      </c>
      <c r="J2274">
        <v>227</v>
      </c>
      <c r="K2274">
        <v>269</v>
      </c>
      <c r="L2274">
        <v>169</v>
      </c>
      <c r="M2274">
        <v>35</v>
      </c>
      <c r="N2274">
        <v>0.150954526231006</v>
      </c>
      <c r="O2274">
        <v>-0.72022792972383898</v>
      </c>
      <c r="P2274">
        <v>-1.82218348143474</v>
      </c>
      <c r="Q2274">
        <v>0.69491525423728795</v>
      </c>
      <c r="R2274">
        <v>0.25423728813559299</v>
      </c>
      <c r="S2274">
        <f t="shared" si="35"/>
        <v>-1.7579809307061205E-2</v>
      </c>
    </row>
    <row r="2275" spans="1:19" x14ac:dyDescent="0.2">
      <c r="A2275" t="s">
        <v>4509</v>
      </c>
      <c r="B2275" t="s">
        <v>4510</v>
      </c>
      <c r="C2275">
        <v>54</v>
      </c>
      <c r="D2275">
        <v>104</v>
      </c>
      <c r="E2275">
        <v>54</v>
      </c>
      <c r="F2275">
        <v>6</v>
      </c>
      <c r="G2275">
        <v>0.36489781177134001</v>
      </c>
      <c r="H2275">
        <v>-0.49425800977840301</v>
      </c>
      <c r="I2275">
        <v>-1.8384396824013201</v>
      </c>
      <c r="J2275">
        <v>163</v>
      </c>
      <c r="K2275">
        <v>239</v>
      </c>
      <c r="L2275">
        <v>96</v>
      </c>
      <c r="M2275">
        <v>20</v>
      </c>
      <c r="N2275">
        <v>0.243438399965901</v>
      </c>
      <c r="O2275">
        <v>-0.82200514850877904</v>
      </c>
      <c r="P2275">
        <v>-1.92138327733186</v>
      </c>
      <c r="Q2275">
        <v>0.81355932203389802</v>
      </c>
      <c r="R2275">
        <v>0.305084745762711</v>
      </c>
      <c r="S2275">
        <f t="shared" si="35"/>
        <v>-4.4114133236806949E-2</v>
      </c>
    </row>
    <row r="2276" spans="1:19" x14ac:dyDescent="0.2">
      <c r="A2276" t="s">
        <v>4511</v>
      </c>
      <c r="B2276" t="s">
        <v>4512</v>
      </c>
      <c r="C2276">
        <v>37</v>
      </c>
      <c r="D2276">
        <v>75</v>
      </c>
      <c r="E2276">
        <v>78</v>
      </c>
      <c r="F2276">
        <v>13</v>
      </c>
      <c r="G2276">
        <v>0.38711777162023298</v>
      </c>
      <c r="H2276">
        <v>-0.170365131154918</v>
      </c>
      <c r="I2276">
        <v>-1.33845554472215</v>
      </c>
      <c r="J2276">
        <v>213</v>
      </c>
      <c r="K2276">
        <v>201</v>
      </c>
      <c r="L2276">
        <v>126</v>
      </c>
      <c r="M2276">
        <v>33</v>
      </c>
      <c r="N2276">
        <v>5.2044557403472899E-2</v>
      </c>
      <c r="O2276">
        <v>-0.82009783546556503</v>
      </c>
      <c r="P2276">
        <v>-1.8200913321527401</v>
      </c>
      <c r="Q2276">
        <v>0.76271186440677896</v>
      </c>
      <c r="R2276">
        <v>0.28813559322033899</v>
      </c>
      <c r="S2276">
        <f t="shared" si="35"/>
        <v>0.12716693914107693</v>
      </c>
    </row>
    <row r="2277" spans="1:19" x14ac:dyDescent="0.2">
      <c r="A2277" t="s">
        <v>4513</v>
      </c>
      <c r="B2277" t="s">
        <v>4514</v>
      </c>
      <c r="C2277">
        <v>49</v>
      </c>
      <c r="D2277">
        <v>64</v>
      </c>
      <c r="E2277">
        <v>29</v>
      </c>
      <c r="F2277">
        <v>4</v>
      </c>
      <c r="G2277">
        <v>0.19624212625090101</v>
      </c>
      <c r="H2277">
        <v>-0.72205609190796105</v>
      </c>
      <c r="I2277">
        <v>-1.97233326166255</v>
      </c>
      <c r="J2277">
        <v>150</v>
      </c>
      <c r="K2277">
        <v>132</v>
      </c>
      <c r="L2277">
        <v>76</v>
      </c>
      <c r="M2277">
        <v>17</v>
      </c>
      <c r="N2277">
        <v>2.1710775571890301E-2</v>
      </c>
      <c r="O2277">
        <v>-0.88736644391927999</v>
      </c>
      <c r="P2277">
        <v>-1.9558680062692999</v>
      </c>
      <c r="Q2277">
        <v>0.55932203389830504</v>
      </c>
      <c r="R2277">
        <v>0.25423728813559299</v>
      </c>
      <c r="S2277">
        <f t="shared" si="35"/>
        <v>-9.1950922094828497E-2</v>
      </c>
    </row>
    <row r="2278" spans="1:19" x14ac:dyDescent="0.2">
      <c r="A2278" t="s">
        <v>4515</v>
      </c>
      <c r="B2278" t="s">
        <v>4516</v>
      </c>
      <c r="C2278">
        <v>139</v>
      </c>
      <c r="D2278">
        <v>192</v>
      </c>
      <c r="E2278">
        <v>152</v>
      </c>
      <c r="F2278">
        <v>24</v>
      </c>
      <c r="G2278">
        <v>0.220544660744982</v>
      </c>
      <c r="H2278">
        <v>-0.45542922208772602</v>
      </c>
      <c r="I2278">
        <v>-1.6470007315044799</v>
      </c>
      <c r="J2278">
        <v>254</v>
      </c>
      <c r="K2278">
        <v>325</v>
      </c>
      <c r="L2278">
        <v>248</v>
      </c>
      <c r="M2278">
        <v>26</v>
      </c>
      <c r="N2278">
        <v>0.184277747780658</v>
      </c>
      <c r="O2278">
        <v>-0.602470812938112</v>
      </c>
      <c r="P2278">
        <v>-2.0000860372410099</v>
      </c>
      <c r="Q2278">
        <v>0.59322033898305004</v>
      </c>
      <c r="R2278">
        <v>0.27118644067796599</v>
      </c>
      <c r="S2278">
        <f t="shared" si="35"/>
        <v>-9.9580167877290279E-3</v>
      </c>
    </row>
    <row r="2279" spans="1:19" x14ac:dyDescent="0.2">
      <c r="A2279" t="s">
        <v>4517</v>
      </c>
      <c r="B2279" t="s">
        <v>4518</v>
      </c>
      <c r="C2279">
        <v>45</v>
      </c>
      <c r="D2279">
        <v>42</v>
      </c>
      <c r="E2279">
        <v>39</v>
      </c>
      <c r="F2279">
        <v>7</v>
      </c>
      <c r="G2279">
        <v>5.02950089180852E-2</v>
      </c>
      <c r="H2279">
        <v>-0.55640591652724802</v>
      </c>
      <c r="I2279">
        <v>-1.6923116467230801</v>
      </c>
      <c r="J2279">
        <v>114</v>
      </c>
      <c r="K2279">
        <v>85</v>
      </c>
      <c r="L2279">
        <v>46</v>
      </c>
      <c r="M2279">
        <v>10</v>
      </c>
      <c r="N2279">
        <v>-5.0257822200457998E-2</v>
      </c>
      <c r="O2279">
        <v>-0.98623579679928897</v>
      </c>
      <c r="P2279">
        <v>-2.0671305199283601</v>
      </c>
      <c r="Q2279">
        <v>0.59322033898305004</v>
      </c>
      <c r="R2279">
        <v>0.27118644067796599</v>
      </c>
      <c r="S2279">
        <f t="shared" si="35"/>
        <v>-4.0958236464472164E-2</v>
      </c>
    </row>
    <row r="2280" spans="1:19" x14ac:dyDescent="0.2">
      <c r="A2280" t="s">
        <v>4519</v>
      </c>
      <c r="B2280" t="s">
        <v>4520</v>
      </c>
      <c r="C2280">
        <v>179</v>
      </c>
      <c r="D2280">
        <v>206</v>
      </c>
      <c r="E2280">
        <v>125</v>
      </c>
      <c r="F2280">
        <v>13</v>
      </c>
      <c r="G2280">
        <v>0.14127242168478801</v>
      </c>
      <c r="H2280">
        <v>-0.65020102775024002</v>
      </c>
      <c r="I2280">
        <v>-2.0231068516350499</v>
      </c>
      <c r="J2280">
        <v>221</v>
      </c>
      <c r="K2280">
        <v>282</v>
      </c>
      <c r="L2280">
        <v>167</v>
      </c>
      <c r="M2280">
        <v>10</v>
      </c>
      <c r="N2280">
        <v>0.18308493805597201</v>
      </c>
      <c r="O2280">
        <v>-0.71376457968191698</v>
      </c>
      <c r="P2280">
        <v>-2.3546179422770002</v>
      </c>
      <c r="Q2280">
        <v>0.52542372881355903</v>
      </c>
      <c r="R2280">
        <v>0.25423728813559299</v>
      </c>
      <c r="S2280">
        <f t="shared" si="35"/>
        <v>-0.21325227343167924</v>
      </c>
    </row>
    <row r="2281" spans="1:19" x14ac:dyDescent="0.2">
      <c r="A2281" t="s">
        <v>4521</v>
      </c>
      <c r="B2281" t="s">
        <v>4522</v>
      </c>
      <c r="C2281">
        <v>234</v>
      </c>
      <c r="D2281">
        <v>293</v>
      </c>
      <c r="E2281">
        <v>243</v>
      </c>
      <c r="F2281">
        <v>21</v>
      </c>
      <c r="G2281">
        <v>0.17790999523949499</v>
      </c>
      <c r="H2281">
        <v>-0.47786759359023401</v>
      </c>
      <c r="I2281">
        <v>-1.9311937356382201</v>
      </c>
      <c r="J2281">
        <v>462</v>
      </c>
      <c r="K2281">
        <v>584</v>
      </c>
      <c r="L2281">
        <v>292</v>
      </c>
      <c r="M2281">
        <v>54</v>
      </c>
      <c r="N2281">
        <v>0.178998974977995</v>
      </c>
      <c r="O2281">
        <v>-0.79134790125209697</v>
      </c>
      <c r="P2281">
        <v>-1.94247388432505</v>
      </c>
      <c r="Q2281">
        <v>0.54237288135593198</v>
      </c>
      <c r="R2281">
        <v>0.322033898305084</v>
      </c>
      <c r="S2281">
        <f t="shared" si="35"/>
        <v>-7.6504256431714351E-2</v>
      </c>
    </row>
    <row r="2282" spans="1:19" x14ac:dyDescent="0.2">
      <c r="A2282" t="s">
        <v>4523</v>
      </c>
      <c r="B2282" t="s">
        <v>4524</v>
      </c>
      <c r="C2282">
        <v>116</v>
      </c>
      <c r="D2282">
        <v>98</v>
      </c>
      <c r="E2282">
        <v>75</v>
      </c>
      <c r="F2282">
        <v>12</v>
      </c>
      <c r="G2282">
        <v>7.0263187611048798E-3</v>
      </c>
      <c r="H2282">
        <v>-0.683654735613622</v>
      </c>
      <c r="I2282">
        <v>-1.8694739161412901</v>
      </c>
      <c r="J2282">
        <v>206</v>
      </c>
      <c r="K2282">
        <v>203</v>
      </c>
      <c r="L2282">
        <v>137</v>
      </c>
      <c r="M2282">
        <v>25</v>
      </c>
      <c r="N2282">
        <v>7.0856920965781306E-2</v>
      </c>
      <c r="O2282">
        <v>-0.76923543035713704</v>
      </c>
      <c r="P2282">
        <v>-1.926152880289</v>
      </c>
      <c r="Q2282">
        <v>0.54237288135593198</v>
      </c>
      <c r="R2282">
        <v>0.28813559322033899</v>
      </c>
      <c r="S2282">
        <f t="shared" si="35"/>
        <v>-5.433968235184302E-2</v>
      </c>
    </row>
    <row r="2283" spans="1:19" x14ac:dyDescent="0.2">
      <c r="A2283" t="s">
        <v>4525</v>
      </c>
      <c r="B2283" t="s">
        <v>4526</v>
      </c>
      <c r="C2283">
        <v>205</v>
      </c>
      <c r="D2283">
        <v>183</v>
      </c>
      <c r="E2283">
        <v>139</v>
      </c>
      <c r="F2283">
        <v>33</v>
      </c>
      <c r="G2283">
        <v>3.0955460970203599E-2</v>
      </c>
      <c r="H2283">
        <v>-0.66299707058006196</v>
      </c>
      <c r="I2283">
        <v>-1.67743709413986</v>
      </c>
      <c r="J2283">
        <v>312</v>
      </c>
      <c r="K2283">
        <v>506</v>
      </c>
      <c r="L2283">
        <v>381</v>
      </c>
      <c r="M2283">
        <v>57</v>
      </c>
      <c r="N2283">
        <v>0.28722402624307802</v>
      </c>
      <c r="O2283">
        <v>-0.50531839548721302</v>
      </c>
      <c r="P2283">
        <v>-1.7485054069378401</v>
      </c>
      <c r="Q2283">
        <v>0.52542372881355903</v>
      </c>
      <c r="R2283">
        <v>0.25423728813559299</v>
      </c>
      <c r="S2283">
        <f t="shared" si="35"/>
        <v>4.8558347425691296E-2</v>
      </c>
    </row>
    <row r="2284" spans="1:19" x14ac:dyDescent="0.2">
      <c r="A2284" t="s">
        <v>4527</v>
      </c>
      <c r="B2284" t="e">
        <f>-SAVRARALFNFAGEDDDDADLSFASGDIIDIIQESADWWTGKVASGRQGMFPANYVELLNT</f>
        <v>#NAME?</v>
      </c>
      <c r="C2284">
        <v>41</v>
      </c>
      <c r="D2284">
        <v>68</v>
      </c>
      <c r="E2284">
        <v>69</v>
      </c>
      <c r="F2284">
        <v>9</v>
      </c>
      <c r="G2284">
        <v>0.29998328828202903</v>
      </c>
      <c r="H2284">
        <v>-0.26819277576088302</v>
      </c>
      <c r="I2284">
        <v>-1.5427385202424</v>
      </c>
      <c r="J2284">
        <v>127</v>
      </c>
      <c r="K2284">
        <v>190</v>
      </c>
      <c r="L2284">
        <v>139</v>
      </c>
      <c r="M2284">
        <v>24</v>
      </c>
      <c r="N2284">
        <v>0.25217798341859299</v>
      </c>
      <c r="O2284">
        <v>-0.55287769784625196</v>
      </c>
      <c r="P2284">
        <v>-1.73381814783624</v>
      </c>
      <c r="Q2284">
        <v>0.59322033898305004</v>
      </c>
      <c r="R2284">
        <v>0.27118644067796599</v>
      </c>
      <c r="S2284">
        <f t="shared" si="35"/>
        <v>9.1331783804339331E-2</v>
      </c>
    </row>
    <row r="2285" spans="1:19" x14ac:dyDescent="0.2">
      <c r="A2285" t="s">
        <v>4528</v>
      </c>
      <c r="B2285" t="s">
        <v>4529</v>
      </c>
      <c r="C2285">
        <v>167</v>
      </c>
      <c r="D2285">
        <v>208</v>
      </c>
      <c r="E2285">
        <v>97</v>
      </c>
      <c r="F2285">
        <v>15</v>
      </c>
      <c r="G2285">
        <v>0.17560509611070599</v>
      </c>
      <c r="H2285">
        <v>-0.73020274665974205</v>
      </c>
      <c r="I2285">
        <v>-1.9308223850538999</v>
      </c>
      <c r="J2285">
        <v>386</v>
      </c>
      <c r="K2285">
        <v>446</v>
      </c>
      <c r="L2285">
        <v>265</v>
      </c>
      <c r="M2285">
        <v>70</v>
      </c>
      <c r="N2285">
        <v>0.13997565746210799</v>
      </c>
      <c r="O2285">
        <v>-0.75543020787933701</v>
      </c>
      <c r="P2285">
        <v>-1.75171493324939</v>
      </c>
      <c r="Q2285">
        <v>0.59322033898305004</v>
      </c>
      <c r="R2285">
        <v>0.25423728813559299</v>
      </c>
      <c r="S2285">
        <f t="shared" si="35"/>
        <v>-2.5372263724756781E-2</v>
      </c>
    </row>
    <row r="2286" spans="1:19" x14ac:dyDescent="0.2">
      <c r="A2286" t="s">
        <v>4530</v>
      </c>
      <c r="B2286" t="s">
        <v>4531</v>
      </c>
      <c r="C2286">
        <v>182</v>
      </c>
      <c r="D2286">
        <v>172</v>
      </c>
      <c r="E2286">
        <v>98</v>
      </c>
      <c r="F2286">
        <v>7</v>
      </c>
      <c r="G2286">
        <v>5.5715291218002498E-2</v>
      </c>
      <c r="H2286">
        <v>-0.76310332207098297</v>
      </c>
      <c r="I2286">
        <v>-2.2991705209328099</v>
      </c>
      <c r="J2286">
        <v>294</v>
      </c>
      <c r="K2286">
        <v>260</v>
      </c>
      <c r="L2286">
        <v>174</v>
      </c>
      <c r="M2286">
        <v>22</v>
      </c>
      <c r="N2286">
        <v>2.38541209803824E-2</v>
      </c>
      <c r="O2286">
        <v>-0.819886859273948</v>
      </c>
      <c r="P2286">
        <v>-2.1361503181818402</v>
      </c>
      <c r="Q2286">
        <v>0.59322033898305004</v>
      </c>
      <c r="R2286">
        <v>0.305084745762711</v>
      </c>
      <c r="S2286">
        <f t="shared" si="35"/>
        <v>-0.23442793846646837</v>
      </c>
    </row>
    <row r="2287" spans="1:19" x14ac:dyDescent="0.2">
      <c r="A2287" t="s">
        <v>4532</v>
      </c>
      <c r="B2287" t="s">
        <v>4533</v>
      </c>
      <c r="C2287">
        <v>262</v>
      </c>
      <c r="D2287">
        <v>317</v>
      </c>
      <c r="E2287">
        <v>200</v>
      </c>
      <c r="F2287">
        <v>39</v>
      </c>
      <c r="G2287">
        <v>0.16301620319353399</v>
      </c>
      <c r="H2287">
        <v>-0.61152930543416795</v>
      </c>
      <c r="I2287">
        <v>-1.7114338572552401</v>
      </c>
      <c r="J2287">
        <v>740</v>
      </c>
      <c r="K2287">
        <v>992</v>
      </c>
      <c r="L2287">
        <v>559</v>
      </c>
      <c r="M2287">
        <v>91</v>
      </c>
      <c r="N2287">
        <v>0.20450805584492401</v>
      </c>
      <c r="O2287">
        <v>-0.713908688988943</v>
      </c>
      <c r="P2287">
        <v>-1.9204159960017699</v>
      </c>
      <c r="Q2287">
        <v>0.76271186440677896</v>
      </c>
      <c r="R2287">
        <v>0.338983050847457</v>
      </c>
      <c r="S2287">
        <f t="shared" si="35"/>
        <v>-7.2290278019626003E-3</v>
      </c>
    </row>
    <row r="2288" spans="1:19" x14ac:dyDescent="0.2">
      <c r="A2288" t="s">
        <v>4534</v>
      </c>
      <c r="B2288" t="s">
        <v>4535</v>
      </c>
      <c r="C2288">
        <v>75</v>
      </c>
      <c r="D2288">
        <v>68</v>
      </c>
      <c r="E2288">
        <v>57</v>
      </c>
      <c r="F2288">
        <v>2</v>
      </c>
      <c r="G2288">
        <v>3.7705881610064697E-2</v>
      </c>
      <c r="H2288">
        <v>-0.61344441749761203</v>
      </c>
      <c r="I2288">
        <v>-2.4582284406897101</v>
      </c>
      <c r="J2288">
        <v>160</v>
      </c>
      <c r="K2288">
        <v>203</v>
      </c>
      <c r="L2288">
        <v>112</v>
      </c>
      <c r="M2288">
        <v>16</v>
      </c>
      <c r="N2288">
        <v>0.18060415867901</v>
      </c>
      <c r="O2288">
        <v>-0.74699073713013298</v>
      </c>
      <c r="P2288">
        <v>-2.01022566859189</v>
      </c>
      <c r="Q2288">
        <v>0.86440677966101698</v>
      </c>
      <c r="R2288">
        <v>0.338983050847457</v>
      </c>
      <c r="S2288">
        <f t="shared" si="35"/>
        <v>-0.24661481897428672</v>
      </c>
    </row>
    <row r="2289" spans="1:19" x14ac:dyDescent="0.2">
      <c r="A2289" t="s">
        <v>4536</v>
      </c>
      <c r="B2289" t="s">
        <v>4537</v>
      </c>
      <c r="C2289">
        <v>220</v>
      </c>
      <c r="D2289">
        <v>318</v>
      </c>
      <c r="E2289">
        <v>211</v>
      </c>
      <c r="F2289">
        <v>46</v>
      </c>
      <c r="G2289">
        <v>0.24026267145775401</v>
      </c>
      <c r="H2289">
        <v>-0.51239823530291695</v>
      </c>
      <c r="I2289">
        <v>-1.56386202210263</v>
      </c>
      <c r="J2289">
        <v>405</v>
      </c>
      <c r="K2289">
        <v>691</v>
      </c>
      <c r="L2289">
        <v>364</v>
      </c>
      <c r="M2289">
        <v>68</v>
      </c>
      <c r="N2289">
        <v>0.30925112758125101</v>
      </c>
      <c r="O2289">
        <v>-0.63844241671000301</v>
      </c>
      <c r="P2289">
        <v>-1.7851717791003201</v>
      </c>
      <c r="Q2289">
        <v>0.77966101694915202</v>
      </c>
      <c r="R2289">
        <v>0.322033898305084</v>
      </c>
      <c r="S2289">
        <f t="shared" si="35"/>
        <v>7.1503859255138399E-2</v>
      </c>
    </row>
    <row r="2290" spans="1:19" x14ac:dyDescent="0.2">
      <c r="A2290" t="s">
        <v>4538</v>
      </c>
      <c r="B2290" t="s">
        <v>4539</v>
      </c>
      <c r="C2290">
        <v>92</v>
      </c>
      <c r="D2290">
        <v>73</v>
      </c>
      <c r="E2290">
        <v>46</v>
      </c>
      <c r="F2290">
        <v>6</v>
      </c>
      <c r="G2290">
        <v>-2.02067349295709E-2</v>
      </c>
      <c r="H2290">
        <v>-0.79528800544238398</v>
      </c>
      <c r="I2290">
        <v>-2.0698337499239101</v>
      </c>
      <c r="J2290">
        <v>156</v>
      </c>
      <c r="K2290">
        <v>283</v>
      </c>
      <c r="L2290">
        <v>138</v>
      </c>
      <c r="M2290">
        <v>23</v>
      </c>
      <c r="N2290">
        <v>0.33588994059154997</v>
      </c>
      <c r="O2290">
        <v>-0.64533428909761503</v>
      </c>
      <c r="P2290">
        <v>-1.8416224309287601</v>
      </c>
      <c r="Q2290">
        <v>0.71186440677966101</v>
      </c>
      <c r="R2290">
        <v>0.322033898305084</v>
      </c>
      <c r="S2290">
        <f t="shared" si="35"/>
        <v>-8.9509621794439137E-2</v>
      </c>
    </row>
    <row r="2291" spans="1:19" x14ac:dyDescent="0.2">
      <c r="A2291" t="s">
        <v>4540</v>
      </c>
      <c r="B2291" t="s">
        <v>4541</v>
      </c>
      <c r="C2291">
        <v>131</v>
      </c>
      <c r="D2291">
        <v>138</v>
      </c>
      <c r="E2291">
        <v>138</v>
      </c>
      <c r="F2291">
        <v>21</v>
      </c>
      <c r="G2291">
        <v>0.102866023041</v>
      </c>
      <c r="H2291">
        <v>-0.47165021903293097</v>
      </c>
      <c r="I2291">
        <v>-1.67924917388384</v>
      </c>
      <c r="J2291">
        <v>363</v>
      </c>
      <c r="K2291">
        <v>382</v>
      </c>
      <c r="L2291">
        <v>229</v>
      </c>
      <c r="M2291">
        <v>22</v>
      </c>
      <c r="N2291">
        <v>9.9384841297317894E-2</v>
      </c>
      <c r="O2291">
        <v>-0.79215991984061396</v>
      </c>
      <c r="P2291">
        <v>-2.2277096128057901</v>
      </c>
      <c r="Q2291">
        <v>0.83050847457627097</v>
      </c>
      <c r="R2291">
        <v>0.35593220338983</v>
      </c>
      <c r="S2291">
        <f t="shared" si="35"/>
        <v>-8.0143518543232803E-2</v>
      </c>
    </row>
    <row r="2292" spans="1:19" x14ac:dyDescent="0.2">
      <c r="A2292" t="s">
        <v>4542</v>
      </c>
      <c r="B2292" t="s">
        <v>4543</v>
      </c>
      <c r="C2292">
        <v>41</v>
      </c>
      <c r="D2292">
        <v>83</v>
      </c>
      <c r="E2292">
        <v>47</v>
      </c>
      <c r="F2292">
        <v>4</v>
      </c>
      <c r="G2292">
        <v>0.38655246795186599</v>
      </c>
      <c r="H2292">
        <v>-0.43494400856242099</v>
      </c>
      <c r="I2292">
        <v>-1.89492103835377</v>
      </c>
      <c r="J2292">
        <v>67</v>
      </c>
      <c r="K2292">
        <v>80</v>
      </c>
      <c r="L2292">
        <v>89</v>
      </c>
      <c r="M2292">
        <v>23</v>
      </c>
      <c r="N2292">
        <v>0.15424328771283799</v>
      </c>
      <c r="O2292">
        <v>-0.46877357320030399</v>
      </c>
      <c r="P2292">
        <v>-1.4745726352751201</v>
      </c>
      <c r="Q2292">
        <v>0.69491525423728795</v>
      </c>
      <c r="R2292">
        <v>0.28813559322033899</v>
      </c>
      <c r="S2292">
        <f t="shared" si="35"/>
        <v>5.9112123885857015E-2</v>
      </c>
    </row>
    <row r="2293" spans="1:19" x14ac:dyDescent="0.2">
      <c r="A2293" t="s">
        <v>4544</v>
      </c>
      <c r="B2293" t="s">
        <v>4545</v>
      </c>
      <c r="C2293">
        <v>205</v>
      </c>
      <c r="D2293">
        <v>285</v>
      </c>
      <c r="E2293">
        <v>236</v>
      </c>
      <c r="F2293">
        <v>37</v>
      </c>
      <c r="G2293">
        <v>0.22334923124828401</v>
      </c>
      <c r="H2293">
        <v>-0.43309986786405102</v>
      </c>
      <c r="I2293">
        <v>-1.6277493099507501</v>
      </c>
      <c r="J2293">
        <v>369</v>
      </c>
      <c r="K2293">
        <v>510</v>
      </c>
      <c r="L2293">
        <v>320</v>
      </c>
      <c r="M2293">
        <v>65</v>
      </c>
      <c r="N2293">
        <v>0.21777191336059701</v>
      </c>
      <c r="O2293">
        <v>-0.65396516498354396</v>
      </c>
      <c r="P2293">
        <v>-1.7643386781080901</v>
      </c>
      <c r="Q2293">
        <v>0.79661016949152497</v>
      </c>
      <c r="R2293">
        <v>0.35593220338983</v>
      </c>
      <c r="S2293">
        <f t="shared" si="35"/>
        <v>5.8652339043511262E-2</v>
      </c>
    </row>
    <row r="2294" spans="1:19" x14ac:dyDescent="0.2">
      <c r="A2294" t="s">
        <v>4546</v>
      </c>
      <c r="B2294" t="s">
        <v>4547</v>
      </c>
      <c r="C2294">
        <v>200</v>
      </c>
      <c r="D2294">
        <v>207</v>
      </c>
      <c r="E2294">
        <v>129</v>
      </c>
      <c r="F2294">
        <v>24</v>
      </c>
      <c r="G2294">
        <v>9.5198582088465003E-2</v>
      </c>
      <c r="H2294">
        <v>-0.68469829514313496</v>
      </c>
      <c r="I2294">
        <v>-1.80501592691437</v>
      </c>
      <c r="J2294">
        <v>334</v>
      </c>
      <c r="K2294">
        <v>436</v>
      </c>
      <c r="L2294">
        <v>173</v>
      </c>
      <c r="M2294">
        <v>77</v>
      </c>
      <c r="N2294">
        <v>0.19296812587874301</v>
      </c>
      <c r="O2294">
        <v>-0.87778914082715898</v>
      </c>
      <c r="P2294">
        <v>-1.6474814102309701</v>
      </c>
      <c r="Q2294">
        <v>0.77966101694915202</v>
      </c>
      <c r="R2294">
        <v>0.37288135593220301</v>
      </c>
      <c r="S2294">
        <f t="shared" si="35"/>
        <v>3.8788995868460824E-2</v>
      </c>
    </row>
    <row r="2295" spans="1:19" x14ac:dyDescent="0.2">
      <c r="A2295" t="s">
        <v>4548</v>
      </c>
      <c r="B2295" t="s">
        <v>4549</v>
      </c>
      <c r="C2295">
        <v>139</v>
      </c>
      <c r="D2295">
        <v>109</v>
      </c>
      <c r="E2295">
        <v>170</v>
      </c>
      <c r="F2295">
        <v>28</v>
      </c>
      <c r="G2295">
        <v>-2.5330070017943001E-2</v>
      </c>
      <c r="H2295">
        <v>-0.40682388865422398</v>
      </c>
      <c r="I2295">
        <v>-1.5800539418738699</v>
      </c>
      <c r="J2295">
        <v>381</v>
      </c>
      <c r="K2295">
        <v>276</v>
      </c>
      <c r="L2295">
        <v>254</v>
      </c>
      <c r="M2295">
        <v>41</v>
      </c>
      <c r="N2295">
        <v>-6.2787790188679707E-2</v>
      </c>
      <c r="O2295">
        <v>-0.76818003620007103</v>
      </c>
      <c r="P2295">
        <v>-1.97836678754777</v>
      </c>
      <c r="Q2295">
        <v>0.84745762711864403</v>
      </c>
      <c r="R2295">
        <v>0.338983050847457</v>
      </c>
      <c r="S2295">
        <f t="shared" si="35"/>
        <v>1.5157871261800487E-2</v>
      </c>
    </row>
    <row r="2296" spans="1:19" x14ac:dyDescent="0.2">
      <c r="A2296" t="s">
        <v>4550</v>
      </c>
      <c r="B2296" t="s">
        <v>4551</v>
      </c>
      <c r="C2296">
        <v>161</v>
      </c>
      <c r="D2296">
        <v>238</v>
      </c>
      <c r="E2296">
        <v>87</v>
      </c>
      <c r="F2296">
        <v>11</v>
      </c>
      <c r="G2296">
        <v>0.25000931332019</v>
      </c>
      <c r="H2296">
        <v>-0.76156463319163403</v>
      </c>
      <c r="I2296">
        <v>-2.0496303638356199</v>
      </c>
      <c r="J2296">
        <v>139</v>
      </c>
      <c r="K2296">
        <v>273</v>
      </c>
      <c r="L2296">
        <v>92</v>
      </c>
      <c r="M2296">
        <v>26</v>
      </c>
      <c r="N2296">
        <v>0.37037595020838199</v>
      </c>
      <c r="O2296">
        <v>-0.77131575005292996</v>
      </c>
      <c r="P2296">
        <v>-1.7382671208751701</v>
      </c>
      <c r="Q2296">
        <v>0.74576271186440601</v>
      </c>
      <c r="R2296">
        <v>0.338983050847457</v>
      </c>
      <c r="S2296">
        <f t="shared" si="35"/>
        <v>-5.6037444291629684E-2</v>
      </c>
    </row>
    <row r="2297" spans="1:19" x14ac:dyDescent="0.2">
      <c r="A2297" t="s">
        <v>4552</v>
      </c>
      <c r="B2297" t="s">
        <v>4553</v>
      </c>
      <c r="C2297">
        <v>39</v>
      </c>
      <c r="D2297">
        <v>32</v>
      </c>
      <c r="E2297">
        <v>46</v>
      </c>
      <c r="F2297">
        <v>4</v>
      </c>
      <c r="G2297">
        <v>-5.65639641106479E-3</v>
      </c>
      <c r="H2297">
        <v>-0.42256478512332801</v>
      </c>
      <c r="I2297">
        <v>-1.8732017886605301</v>
      </c>
      <c r="J2297">
        <v>65</v>
      </c>
      <c r="K2297">
        <v>164</v>
      </c>
      <c r="L2297">
        <v>48</v>
      </c>
      <c r="M2297">
        <v>25</v>
      </c>
      <c r="N2297">
        <v>0.47915859482656398</v>
      </c>
      <c r="O2297">
        <v>-0.72376089641165797</v>
      </c>
      <c r="P2297">
        <v>-1.42519901656271</v>
      </c>
      <c r="Q2297">
        <v>0.45762711864406702</v>
      </c>
      <c r="R2297">
        <v>0.23728813559322001</v>
      </c>
      <c r="S2297">
        <f t="shared" si="35"/>
        <v>7.858223123596722E-2</v>
      </c>
    </row>
    <row r="2298" spans="1:19" x14ac:dyDescent="0.2">
      <c r="A2298" t="s">
        <v>4554</v>
      </c>
      <c r="B2298" t="s">
        <v>4555</v>
      </c>
      <c r="C2298">
        <v>171</v>
      </c>
      <c r="D2298">
        <v>188</v>
      </c>
      <c r="E2298">
        <v>89</v>
      </c>
      <c r="F2298">
        <v>14</v>
      </c>
      <c r="G2298">
        <v>0.121419971167054</v>
      </c>
      <c r="H2298">
        <v>-0.777864113525644</v>
      </c>
      <c r="I2298">
        <v>-1.9710652476759101</v>
      </c>
      <c r="J2298">
        <v>280</v>
      </c>
      <c r="K2298">
        <v>430</v>
      </c>
      <c r="L2298">
        <v>164</v>
      </c>
      <c r="M2298">
        <v>37</v>
      </c>
      <c r="N2298">
        <v>0.26353852765908897</v>
      </c>
      <c r="O2298">
        <v>-0.82440296043891104</v>
      </c>
      <c r="P2298">
        <v>-1.88918197586711</v>
      </c>
      <c r="Q2298">
        <v>0.40677966101694901</v>
      </c>
      <c r="R2298">
        <v>0.23728813559322001</v>
      </c>
      <c r="S2298">
        <f t="shared" si="35"/>
        <v>-7.3747824777584181E-2</v>
      </c>
    </row>
    <row r="2299" spans="1:19" x14ac:dyDescent="0.2">
      <c r="A2299" t="s">
        <v>4556</v>
      </c>
      <c r="B2299" t="s">
        <v>4557</v>
      </c>
      <c r="C2299">
        <v>79</v>
      </c>
      <c r="D2299">
        <v>75</v>
      </c>
      <c r="E2299">
        <v>54</v>
      </c>
      <c r="F2299">
        <v>9</v>
      </c>
      <c r="G2299">
        <v>5.7692404396787002E-2</v>
      </c>
      <c r="H2299">
        <v>-0.65949134124587605</v>
      </c>
      <c r="I2299">
        <v>-1.8275817548131099</v>
      </c>
      <c r="J2299">
        <v>146</v>
      </c>
      <c r="K2299">
        <v>278</v>
      </c>
      <c r="L2299">
        <v>91</v>
      </c>
      <c r="M2299">
        <v>30</v>
      </c>
      <c r="N2299">
        <v>0.35692004355536</v>
      </c>
      <c r="O2299">
        <v>-0.79740024060773296</v>
      </c>
      <c r="P2299">
        <v>-1.6974572696566601</v>
      </c>
      <c r="Q2299">
        <v>0.45762711864406702</v>
      </c>
      <c r="R2299">
        <v>0.28813559322033899</v>
      </c>
      <c r="S2299">
        <f t="shared" si="35"/>
        <v>1.8913659858127048E-2</v>
      </c>
    </row>
    <row r="2300" spans="1:19" x14ac:dyDescent="0.2">
      <c r="A2300" t="s">
        <v>4558</v>
      </c>
      <c r="B2300" t="s">
        <v>4559</v>
      </c>
      <c r="C2300">
        <v>126</v>
      </c>
      <c r="D2300">
        <v>76</v>
      </c>
      <c r="E2300">
        <v>96</v>
      </c>
      <c r="F2300">
        <v>16</v>
      </c>
      <c r="G2300">
        <v>-0.13929872054124301</v>
      </c>
      <c r="H2300">
        <v>-0.61235732185639802</v>
      </c>
      <c r="I2300">
        <v>-1.7804477354236301</v>
      </c>
      <c r="J2300">
        <v>181</v>
      </c>
      <c r="K2300">
        <v>208</v>
      </c>
      <c r="L2300">
        <v>155</v>
      </c>
      <c r="M2300">
        <v>24</v>
      </c>
      <c r="N2300">
        <v>0.137612863515298</v>
      </c>
      <c r="O2300">
        <v>-0.65943565384328295</v>
      </c>
      <c r="P2300">
        <v>-1.88769300174947</v>
      </c>
      <c r="Q2300">
        <v>0.47457627118644002</v>
      </c>
      <c r="R2300">
        <v>0.22033898305084701</v>
      </c>
      <c r="S2300">
        <f t="shared" si="35"/>
        <v>-1.8378619533269504E-2</v>
      </c>
    </row>
    <row r="2301" spans="1:19" x14ac:dyDescent="0.2">
      <c r="A2301" t="s">
        <v>4560</v>
      </c>
      <c r="B2301" t="s">
        <v>4561</v>
      </c>
      <c r="C2301">
        <v>136</v>
      </c>
      <c r="D2301">
        <v>130</v>
      </c>
      <c r="E2301">
        <v>142</v>
      </c>
      <c r="F2301">
        <v>13</v>
      </c>
      <c r="G2301">
        <v>6.0662676232147703E-2</v>
      </c>
      <c r="H2301">
        <v>-0.47550857376556399</v>
      </c>
      <c r="I2301">
        <v>-1.90379272902537</v>
      </c>
      <c r="J2301">
        <v>252</v>
      </c>
      <c r="K2301">
        <v>342</v>
      </c>
      <c r="L2301">
        <v>163</v>
      </c>
      <c r="M2301">
        <v>71</v>
      </c>
      <c r="N2301">
        <v>0.209853668696312</v>
      </c>
      <c r="O2301">
        <v>-0.78130171352197597</v>
      </c>
      <c r="P2301">
        <v>-1.5603678606543601</v>
      </c>
      <c r="Q2301">
        <v>0.49152542372881303</v>
      </c>
      <c r="R2301">
        <v>0.305084745762711</v>
      </c>
      <c r="S2301">
        <f t="shared" si="35"/>
        <v>3.3604855018542705E-2</v>
      </c>
    </row>
    <row r="2302" spans="1:19" x14ac:dyDescent="0.2">
      <c r="A2302" t="s">
        <v>4562</v>
      </c>
      <c r="B2302" t="s">
        <v>4563</v>
      </c>
      <c r="C2302">
        <v>101</v>
      </c>
      <c r="D2302">
        <v>113</v>
      </c>
      <c r="E2302">
        <v>50</v>
      </c>
      <c r="F2302">
        <v>9</v>
      </c>
      <c r="G2302">
        <v>0.12901530199630501</v>
      </c>
      <c r="H2302">
        <v>-0.79960937922502695</v>
      </c>
      <c r="I2302">
        <v>-1.9342760373053101</v>
      </c>
      <c r="J2302">
        <v>191</v>
      </c>
      <c r="K2302">
        <v>169</v>
      </c>
      <c r="L2302">
        <v>102</v>
      </c>
      <c r="M2302">
        <v>20</v>
      </c>
      <c r="N2302">
        <v>2.4081440787667802E-2</v>
      </c>
      <c r="O2302">
        <v>-0.86452197263020003</v>
      </c>
      <c r="P2302">
        <v>-1.99022904017563</v>
      </c>
      <c r="Q2302">
        <v>0.38983050847457601</v>
      </c>
      <c r="R2302">
        <v>0.23728813559322001</v>
      </c>
      <c r="S2302">
        <f t="shared" si="35"/>
        <v>-9.0166864717268591E-2</v>
      </c>
    </row>
    <row r="2303" spans="1:19" x14ac:dyDescent="0.2">
      <c r="A2303" t="s">
        <v>4564</v>
      </c>
      <c r="B2303" t="s">
        <v>4565</v>
      </c>
      <c r="C2303">
        <v>177</v>
      </c>
      <c r="D2303">
        <v>181</v>
      </c>
      <c r="E2303">
        <v>202</v>
      </c>
      <c r="F2303">
        <v>19</v>
      </c>
      <c r="G2303">
        <v>8.9963540802906306E-2</v>
      </c>
      <c r="H2303">
        <v>-0.43687990669358601</v>
      </c>
      <c r="I2303">
        <v>-1.8534168383709699</v>
      </c>
      <c r="J2303">
        <v>293</v>
      </c>
      <c r="K2303">
        <v>293</v>
      </c>
      <c r="L2303">
        <v>184</v>
      </c>
      <c r="M2303">
        <v>29</v>
      </c>
      <c r="N2303">
        <v>7.7228103421721706E-2</v>
      </c>
      <c r="O2303">
        <v>-0.79413857448896297</v>
      </c>
      <c r="P2303">
        <v>-2.0146952910470399</v>
      </c>
      <c r="Q2303">
        <v>0.44067796610169402</v>
      </c>
      <c r="R2303">
        <v>0.23728813559322001</v>
      </c>
      <c r="S2303">
        <f t="shared" si="35"/>
        <v>-7.3392735046587193E-2</v>
      </c>
    </row>
    <row r="2304" spans="1:19" x14ac:dyDescent="0.2">
      <c r="A2304" t="s">
        <v>4566</v>
      </c>
      <c r="B2304" t="s">
        <v>4567</v>
      </c>
      <c r="C2304">
        <v>33</v>
      </c>
      <c r="D2304">
        <v>41</v>
      </c>
      <c r="E2304">
        <v>43</v>
      </c>
      <c r="F2304">
        <v>9</v>
      </c>
      <c r="G2304">
        <v>0.17452814913737599</v>
      </c>
      <c r="H2304">
        <v>-0.379303494076704</v>
      </c>
      <c r="I2304">
        <v>-1.4484686034005601</v>
      </c>
      <c r="J2304">
        <v>14</v>
      </c>
      <c r="K2304">
        <v>51</v>
      </c>
      <c r="L2304">
        <v>18</v>
      </c>
      <c r="M2304">
        <v>8</v>
      </c>
      <c r="N2304">
        <v>0.63867024384142002</v>
      </c>
      <c r="O2304">
        <v>-0.48294430771932201</v>
      </c>
      <c r="P2304">
        <v>-1.25326371727818</v>
      </c>
      <c r="Q2304">
        <v>0.44067796610169402</v>
      </c>
      <c r="R2304">
        <v>0.28813559322033899</v>
      </c>
      <c r="S2304">
        <f t="shared" si="35"/>
        <v>0.24705811954746459</v>
      </c>
    </row>
    <row r="2305" spans="1:19" x14ac:dyDescent="0.2">
      <c r="A2305" t="s">
        <v>4568</v>
      </c>
      <c r="B2305" t="s">
        <v>4569</v>
      </c>
      <c r="C2305">
        <v>120</v>
      </c>
      <c r="D2305">
        <v>108</v>
      </c>
      <c r="E2305">
        <v>85</v>
      </c>
      <c r="F2305">
        <v>9</v>
      </c>
      <c r="G2305">
        <v>3.4500741734853298E-2</v>
      </c>
      <c r="H2305">
        <v>-0.64402033011173498</v>
      </c>
      <c r="I2305">
        <v>-2.0091359095702899</v>
      </c>
      <c r="J2305">
        <v>445</v>
      </c>
      <c r="K2305">
        <v>389</v>
      </c>
      <c r="L2305">
        <v>161</v>
      </c>
      <c r="M2305">
        <v>32</v>
      </c>
      <c r="N2305">
        <v>1.88176937664979E-2</v>
      </c>
      <c r="O2305">
        <v>-1.0336229120934699</v>
      </c>
      <c r="P2305">
        <v>-2.15343570125291</v>
      </c>
      <c r="Q2305">
        <v>0.42372881355932202</v>
      </c>
      <c r="R2305">
        <v>0.22033898305084701</v>
      </c>
      <c r="S2305">
        <f t="shared" si="35"/>
        <v>-0.1554103244136455</v>
      </c>
    </row>
    <row r="2306" spans="1:19" x14ac:dyDescent="0.2">
      <c r="A2306" t="s">
        <v>4570</v>
      </c>
      <c r="B2306" t="s">
        <v>4571</v>
      </c>
      <c r="C2306">
        <v>57</v>
      </c>
      <c r="D2306">
        <v>58</v>
      </c>
      <c r="E2306">
        <v>83</v>
      </c>
      <c r="F2306">
        <v>11</v>
      </c>
      <c r="G2306">
        <v>8.7811370185974194E-2</v>
      </c>
      <c r="H2306">
        <v>-0.33105477307482101</v>
      </c>
      <c r="I2306">
        <v>-1.5986793434762601</v>
      </c>
      <c r="J2306">
        <v>113</v>
      </c>
      <c r="K2306">
        <v>134</v>
      </c>
      <c r="L2306">
        <v>95</v>
      </c>
      <c r="M2306">
        <v>21</v>
      </c>
      <c r="N2306">
        <v>0.15125445830310899</v>
      </c>
      <c r="O2306">
        <v>-0.66744361533896202</v>
      </c>
      <c r="P2306">
        <v>-1.74108481734139</v>
      </c>
      <c r="Q2306">
        <v>0.38983050847457601</v>
      </c>
      <c r="R2306">
        <v>0.28813559322033899</v>
      </c>
      <c r="S2306">
        <f t="shared" si="35"/>
        <v>7.3255662887120127E-2</v>
      </c>
    </row>
    <row r="2307" spans="1:19" x14ac:dyDescent="0.2">
      <c r="A2307" t="s">
        <v>4572</v>
      </c>
      <c r="B2307" t="s">
        <v>4573</v>
      </c>
      <c r="C2307">
        <v>190</v>
      </c>
      <c r="D2307">
        <v>107</v>
      </c>
      <c r="E2307">
        <v>114</v>
      </c>
      <c r="F2307">
        <v>25</v>
      </c>
      <c r="G2307">
        <v>-0.16911159097209</v>
      </c>
      <c r="H2307">
        <v>-0.71610675939475998</v>
      </c>
      <c r="I2307">
        <v>-1.76501076524279</v>
      </c>
      <c r="J2307">
        <v>295</v>
      </c>
      <c r="K2307">
        <v>334</v>
      </c>
      <c r="L2307">
        <v>220</v>
      </c>
      <c r="M2307">
        <v>36</v>
      </c>
      <c r="N2307">
        <v>0.13115255425512301</v>
      </c>
      <c r="O2307">
        <v>-0.71948811230034704</v>
      </c>
      <c r="P2307">
        <v>-1.9237451838027599</v>
      </c>
      <c r="Q2307">
        <v>0.66101694915254205</v>
      </c>
      <c r="R2307">
        <v>0.52542372881355903</v>
      </c>
      <c r="S2307">
        <f t="shared" ref="S2307:S2370" si="36">((I2307+1.7338029)/1.7338029+(P2307+1.8692731)/1.8692731)/2</f>
        <v>-2.3570222773711916E-2</v>
      </c>
    </row>
    <row r="2308" spans="1:19" x14ac:dyDescent="0.2">
      <c r="A2308" t="s">
        <v>4574</v>
      </c>
      <c r="B2308" t="s">
        <v>4575</v>
      </c>
      <c r="C2308">
        <v>63</v>
      </c>
      <c r="D2308">
        <v>20</v>
      </c>
      <c r="E2308">
        <v>35</v>
      </c>
      <c r="F2308">
        <v>4</v>
      </c>
      <c r="G2308">
        <v>-0.41805232149407201</v>
      </c>
      <c r="H2308">
        <v>-0.74953051488170896</v>
      </c>
      <c r="I2308">
        <v>-2.08147773108761</v>
      </c>
      <c r="J2308">
        <v>100</v>
      </c>
      <c r="K2308">
        <v>80</v>
      </c>
      <c r="L2308">
        <v>53</v>
      </c>
      <c r="M2308">
        <v>8</v>
      </c>
      <c r="N2308">
        <v>-1.96819095863346E-2</v>
      </c>
      <c r="O2308">
        <v>-0.86781290754360096</v>
      </c>
      <c r="P2308">
        <v>-2.10713568159994</v>
      </c>
      <c r="Q2308">
        <v>0.69491525423728795</v>
      </c>
      <c r="R2308">
        <v>0.49152542372881303</v>
      </c>
      <c r="S2308">
        <f t="shared" si="36"/>
        <v>-0.16388800743939294</v>
      </c>
    </row>
    <row r="2309" spans="1:19" x14ac:dyDescent="0.2">
      <c r="A2309" t="s">
        <v>4576</v>
      </c>
      <c r="B2309" t="s">
        <v>4577</v>
      </c>
      <c r="C2309">
        <v>75</v>
      </c>
      <c r="D2309">
        <v>47</v>
      </c>
      <c r="E2309">
        <v>174</v>
      </c>
      <c r="F2309">
        <v>121</v>
      </c>
      <c r="G2309">
        <v>-0.122705173160454</v>
      </c>
      <c r="H2309">
        <v>-0.128770024887503</v>
      </c>
      <c r="I2309">
        <v>-0.67647306603724799</v>
      </c>
      <c r="J2309">
        <v>165</v>
      </c>
      <c r="K2309">
        <v>121</v>
      </c>
      <c r="L2309">
        <v>241</v>
      </c>
      <c r="M2309">
        <v>183</v>
      </c>
      <c r="N2309">
        <v>-5.7470470475734399E-2</v>
      </c>
      <c r="O2309">
        <v>-0.42755567878342798</v>
      </c>
      <c r="P2309">
        <v>-0.96525852307536897</v>
      </c>
      <c r="Q2309">
        <v>0.71186440677966101</v>
      </c>
      <c r="R2309">
        <v>0.54237288135593198</v>
      </c>
      <c r="S2309">
        <f t="shared" si="36"/>
        <v>0.54672551027859961</v>
      </c>
    </row>
    <row r="2310" spans="1:19" x14ac:dyDescent="0.2">
      <c r="A2310" t="s">
        <v>4578</v>
      </c>
      <c r="B2310" t="s">
        <v>4579</v>
      </c>
      <c r="C2310">
        <v>70</v>
      </c>
      <c r="D2310">
        <v>74</v>
      </c>
      <c r="E2310">
        <v>93</v>
      </c>
      <c r="F2310">
        <v>2</v>
      </c>
      <c r="G2310">
        <v>0.104391912012247</v>
      </c>
      <c r="H2310">
        <v>-0.37087310123872502</v>
      </c>
      <c r="I2310">
        <v>-2.4282652173122701</v>
      </c>
      <c r="J2310">
        <v>171</v>
      </c>
      <c r="K2310">
        <v>126</v>
      </c>
      <c r="L2310">
        <v>58</v>
      </c>
      <c r="M2310">
        <v>5</v>
      </c>
      <c r="N2310">
        <v>-5.5397461852869E-2</v>
      </c>
      <c r="O2310">
        <v>-1.0616568939736</v>
      </c>
      <c r="P2310">
        <v>-2.54425177464802</v>
      </c>
      <c r="Q2310">
        <v>0.59322033898305004</v>
      </c>
      <c r="R2310">
        <v>0.44067796610169402</v>
      </c>
      <c r="S2310">
        <f t="shared" si="36"/>
        <v>-0.38081717674670446</v>
      </c>
    </row>
    <row r="2311" spans="1:19" x14ac:dyDescent="0.2">
      <c r="A2311" t="s">
        <v>4580</v>
      </c>
      <c r="B2311" t="s">
        <v>4581</v>
      </c>
      <c r="C2311">
        <v>124</v>
      </c>
      <c r="D2311">
        <v>134</v>
      </c>
      <c r="E2311">
        <v>158</v>
      </c>
      <c r="F2311">
        <v>59</v>
      </c>
      <c r="G2311">
        <v>0.11394134549810001</v>
      </c>
      <c r="H2311">
        <v>-0.38902260798621502</v>
      </c>
      <c r="I2311">
        <v>-1.20676684648208</v>
      </c>
      <c r="J2311">
        <v>201</v>
      </c>
      <c r="K2311">
        <v>164</v>
      </c>
      <c r="L2311">
        <v>232</v>
      </c>
      <c r="M2311">
        <v>102</v>
      </c>
      <c r="N2311">
        <v>-1.1124105951069101E-2</v>
      </c>
      <c r="O2311">
        <v>-0.529796849673979</v>
      </c>
      <c r="P2311">
        <v>-1.30482155425046</v>
      </c>
      <c r="Q2311">
        <v>0.74576271186440601</v>
      </c>
      <c r="R2311">
        <v>0.54237288135593198</v>
      </c>
      <c r="S2311">
        <f t="shared" si="36"/>
        <v>0.30297001879622881</v>
      </c>
    </row>
    <row r="2312" spans="1:19" x14ac:dyDescent="0.2">
      <c r="A2312" t="s">
        <v>4582</v>
      </c>
      <c r="B2312" t="s">
        <v>4583</v>
      </c>
      <c r="C2312">
        <v>50</v>
      </c>
      <c r="D2312">
        <v>54</v>
      </c>
      <c r="E2312">
        <v>56</v>
      </c>
      <c r="F2312">
        <v>5</v>
      </c>
      <c r="G2312">
        <v>0.113681987782478</v>
      </c>
      <c r="H2312">
        <v>-0.44503998710822101</v>
      </c>
      <c r="I2312">
        <v>-1.88419717296199</v>
      </c>
      <c r="J2312">
        <v>139</v>
      </c>
      <c r="K2312">
        <v>118</v>
      </c>
      <c r="L2312">
        <v>42</v>
      </c>
      <c r="M2312">
        <v>10</v>
      </c>
      <c r="N2312">
        <v>6.0953104737520997E-3</v>
      </c>
      <c r="O2312">
        <v>-1.1118542870005801</v>
      </c>
      <c r="P2312">
        <v>-2.1532404688459801</v>
      </c>
      <c r="Q2312">
        <v>0.66101694915254205</v>
      </c>
      <c r="R2312">
        <v>0.50847457627118597</v>
      </c>
      <c r="S2312">
        <f t="shared" si="36"/>
        <v>-0.11932784349635692</v>
      </c>
    </row>
    <row r="2313" spans="1:19" x14ac:dyDescent="0.2">
      <c r="A2313" t="s">
        <v>4584</v>
      </c>
      <c r="B2313" t="s">
        <v>4585</v>
      </c>
      <c r="C2313">
        <v>174</v>
      </c>
      <c r="D2313">
        <v>231</v>
      </c>
      <c r="E2313">
        <v>141</v>
      </c>
      <c r="F2313">
        <v>15</v>
      </c>
      <c r="G2313">
        <v>0.20332096390507201</v>
      </c>
      <c r="H2313">
        <v>-0.58558814540562298</v>
      </c>
      <c r="I2313">
        <v>-1.9486551621889101</v>
      </c>
      <c r="J2313">
        <v>362</v>
      </c>
      <c r="K2313">
        <v>457</v>
      </c>
      <c r="L2313">
        <v>217</v>
      </c>
      <c r="M2313">
        <v>69</v>
      </c>
      <c r="N2313">
        <v>0.17843573295840601</v>
      </c>
      <c r="O2313">
        <v>-0.81433761382902603</v>
      </c>
      <c r="P2313">
        <v>-1.7300851483877999</v>
      </c>
      <c r="Q2313">
        <v>0.61016949152542299</v>
      </c>
      <c r="R2313">
        <v>0.47457627118644002</v>
      </c>
      <c r="S2313">
        <f t="shared" si="36"/>
        <v>-2.4729326980854061E-2</v>
      </c>
    </row>
    <row r="2314" spans="1:19" x14ac:dyDescent="0.2">
      <c r="A2314" t="s">
        <v>4586</v>
      </c>
      <c r="B2314" t="s">
        <v>4587</v>
      </c>
      <c r="C2314">
        <v>31</v>
      </c>
      <c r="D2314">
        <v>29</v>
      </c>
      <c r="E2314">
        <v>13</v>
      </c>
      <c r="F2314">
        <v>2</v>
      </c>
      <c r="G2314">
        <v>5.1294536360211702E-2</v>
      </c>
      <c r="H2314">
        <v>-0.87167635130583898</v>
      </c>
      <c r="I2314">
        <v>-2.0745288711322898</v>
      </c>
      <c r="J2314">
        <v>104</v>
      </c>
      <c r="K2314">
        <v>43</v>
      </c>
      <c r="L2314">
        <v>54</v>
      </c>
      <c r="M2314">
        <v>15</v>
      </c>
      <c r="N2314">
        <v>-0.30633678029747202</v>
      </c>
      <c r="O2314">
        <v>-0.87672835662020199</v>
      </c>
      <c r="P2314">
        <v>-1.85116774883499</v>
      </c>
      <c r="Q2314">
        <v>0.66101694915254205</v>
      </c>
      <c r="R2314">
        <v>0.49152542372881303</v>
      </c>
      <c r="S2314">
        <f t="shared" si="36"/>
        <v>-9.341683339568066E-2</v>
      </c>
    </row>
    <row r="2315" spans="1:19" x14ac:dyDescent="0.2">
      <c r="A2315" t="s">
        <v>4588</v>
      </c>
      <c r="B2315" t="s">
        <v>4589</v>
      </c>
      <c r="C2315">
        <v>157</v>
      </c>
      <c r="D2315">
        <v>248</v>
      </c>
      <c r="E2315">
        <v>155</v>
      </c>
      <c r="F2315">
        <v>29</v>
      </c>
      <c r="G2315">
        <v>0.27881026071251103</v>
      </c>
      <c r="H2315">
        <v>-0.49982596401734503</v>
      </c>
      <c r="I2315">
        <v>-1.6176988274722699</v>
      </c>
      <c r="J2315">
        <v>306</v>
      </c>
      <c r="K2315">
        <v>417</v>
      </c>
      <c r="L2315">
        <v>247</v>
      </c>
      <c r="M2315">
        <v>62</v>
      </c>
      <c r="N2315">
        <v>0.21164273191389901</v>
      </c>
      <c r="O2315">
        <v>-0.68511325036630399</v>
      </c>
      <c r="P2315">
        <v>-1.70355540557521</v>
      </c>
      <c r="Q2315">
        <v>0.71186440677966101</v>
      </c>
      <c r="R2315">
        <v>0.52542372881355903</v>
      </c>
      <c r="S2315">
        <f t="shared" si="36"/>
        <v>7.7809263363922132E-2</v>
      </c>
    </row>
    <row r="2316" spans="1:19" x14ac:dyDescent="0.2">
      <c r="A2316" t="s">
        <v>4590</v>
      </c>
      <c r="B2316" t="s">
        <v>4591</v>
      </c>
      <c r="C2316">
        <v>156</v>
      </c>
      <c r="D2316">
        <v>166</v>
      </c>
      <c r="E2316">
        <v>170</v>
      </c>
      <c r="F2316">
        <v>72</v>
      </c>
      <c r="G2316">
        <v>0.107241721981121</v>
      </c>
      <c r="H2316">
        <v>-0.45693368675459101</v>
      </c>
      <c r="I2316">
        <v>-1.2199892748851899</v>
      </c>
      <c r="J2316">
        <v>347</v>
      </c>
      <c r="K2316">
        <v>376</v>
      </c>
      <c r="L2316">
        <v>443</v>
      </c>
      <c r="M2316">
        <v>222</v>
      </c>
      <c r="N2316">
        <v>0.11208647355850899</v>
      </c>
      <c r="O2316">
        <v>-0.486014525712194</v>
      </c>
      <c r="P2316">
        <v>-1.2042021689321201</v>
      </c>
      <c r="Q2316">
        <v>0.71186440677966101</v>
      </c>
      <c r="R2316">
        <v>0.50847457627118597</v>
      </c>
      <c r="S2316">
        <f t="shared" si="36"/>
        <v>0.32607093064418302</v>
      </c>
    </row>
    <row r="2317" spans="1:19" x14ac:dyDescent="0.2">
      <c r="A2317" t="s">
        <v>4592</v>
      </c>
      <c r="B2317" t="s">
        <v>4593</v>
      </c>
      <c r="C2317">
        <v>326</v>
      </c>
      <c r="D2317">
        <v>279</v>
      </c>
      <c r="E2317">
        <v>249</v>
      </c>
      <c r="F2317">
        <v>27</v>
      </c>
      <c r="G2317">
        <v>1.2644835501186899E-2</v>
      </c>
      <c r="H2317">
        <v>-0.61127626275060598</v>
      </c>
      <c r="I2317">
        <v>-1.96605100887095</v>
      </c>
      <c r="J2317">
        <v>348</v>
      </c>
      <c r="K2317">
        <v>585</v>
      </c>
      <c r="L2317">
        <v>292</v>
      </c>
      <c r="M2317">
        <v>60</v>
      </c>
      <c r="N2317">
        <v>0.30280472555732102</v>
      </c>
      <c r="O2317">
        <v>-0.66828516964255202</v>
      </c>
      <c r="P2317">
        <v>-1.77365366215483</v>
      </c>
      <c r="Q2317">
        <v>0.57627118644067798</v>
      </c>
      <c r="R2317">
        <v>0.27118644067796599</v>
      </c>
      <c r="S2317">
        <f t="shared" si="36"/>
        <v>-4.1399865923860718E-2</v>
      </c>
    </row>
    <row r="2318" spans="1:19" x14ac:dyDescent="0.2">
      <c r="A2318" t="s">
        <v>4594</v>
      </c>
      <c r="B2318" t="s">
        <v>4595</v>
      </c>
      <c r="C2318">
        <v>252</v>
      </c>
      <c r="D2318">
        <v>365</v>
      </c>
      <c r="E2318">
        <v>220</v>
      </c>
      <c r="F2318">
        <v>52</v>
      </c>
      <c r="G2318">
        <v>0.24115055597045901</v>
      </c>
      <c r="H2318">
        <v>-0.55323586973774097</v>
      </c>
      <c r="I2318">
        <v>-1.56959437010874</v>
      </c>
      <c r="J2318">
        <v>516</v>
      </c>
      <c r="K2318">
        <v>579</v>
      </c>
      <c r="L2318">
        <v>295</v>
      </c>
      <c r="M2318">
        <v>109</v>
      </c>
      <c r="N2318">
        <v>0.12725696552194601</v>
      </c>
      <c r="O2318">
        <v>-0.83491646279343801</v>
      </c>
      <c r="P2318">
        <v>-1.6854488722784799</v>
      </c>
      <c r="Q2318">
        <v>0.644067796610169</v>
      </c>
      <c r="R2318">
        <v>0.25423728813559299</v>
      </c>
      <c r="S2318">
        <f t="shared" si="36"/>
        <v>9.6524992716849778E-2</v>
      </c>
    </row>
    <row r="2319" spans="1:19" x14ac:dyDescent="0.2">
      <c r="A2319" t="s">
        <v>4596</v>
      </c>
      <c r="B2319" t="s">
        <v>4597</v>
      </c>
      <c r="C2319">
        <v>127</v>
      </c>
      <c r="D2319">
        <v>170</v>
      </c>
      <c r="E2319">
        <v>99</v>
      </c>
      <c r="F2319">
        <v>18</v>
      </c>
      <c r="G2319">
        <v>0.206903432717845</v>
      </c>
      <c r="H2319">
        <v>-0.60242653613680996</v>
      </c>
      <c r="I2319">
        <v>-1.7327283888146401</v>
      </c>
      <c r="J2319">
        <v>245</v>
      </c>
      <c r="K2319">
        <v>333</v>
      </c>
      <c r="L2319">
        <v>132</v>
      </c>
      <c r="M2319">
        <v>42</v>
      </c>
      <c r="N2319">
        <v>0.21050625256350899</v>
      </c>
      <c r="O2319">
        <v>-0.86068093030307202</v>
      </c>
      <c r="P2319">
        <v>-1.77614246255852</v>
      </c>
      <c r="Q2319">
        <v>0.57627118644067798</v>
      </c>
      <c r="R2319">
        <v>0.28813559322033899</v>
      </c>
      <c r="S2319">
        <f t="shared" si="36"/>
        <v>2.5220794450764659E-2</v>
      </c>
    </row>
    <row r="2320" spans="1:19" x14ac:dyDescent="0.2">
      <c r="A2320" t="s">
        <v>4598</v>
      </c>
      <c r="B2320" t="s">
        <v>4599</v>
      </c>
      <c r="C2320">
        <v>76</v>
      </c>
      <c r="D2320">
        <v>94</v>
      </c>
      <c r="E2320">
        <v>109</v>
      </c>
      <c r="F2320">
        <v>11</v>
      </c>
      <c r="G2320">
        <v>0.172572493614435</v>
      </c>
      <c r="H2320">
        <v>-0.33764510411857102</v>
      </c>
      <c r="I2320">
        <v>-1.72361808008456</v>
      </c>
      <c r="J2320">
        <v>163</v>
      </c>
      <c r="K2320">
        <v>227</v>
      </c>
      <c r="L2320">
        <v>109</v>
      </c>
      <c r="M2320">
        <v>40</v>
      </c>
      <c r="N2320">
        <v>0.22106635621088599</v>
      </c>
      <c r="O2320">
        <v>-0.76684988360772399</v>
      </c>
      <c r="P2320">
        <v>-1.6203532816678801</v>
      </c>
      <c r="Q2320">
        <v>0.50847457627118597</v>
      </c>
      <c r="R2320">
        <v>0.25423728813559299</v>
      </c>
      <c r="S2320">
        <f t="shared" si="36"/>
        <v>6.9519115819850499E-2</v>
      </c>
    </row>
    <row r="2321" spans="1:19" x14ac:dyDescent="0.2">
      <c r="A2321" t="s">
        <v>4600</v>
      </c>
      <c r="B2321" t="s">
        <v>4601</v>
      </c>
      <c r="C2321">
        <v>114</v>
      </c>
      <c r="D2321">
        <v>118</v>
      </c>
      <c r="E2321">
        <v>116</v>
      </c>
      <c r="F2321">
        <v>10</v>
      </c>
      <c r="G2321">
        <v>9.5235388265181298E-2</v>
      </c>
      <c r="H2321">
        <v>-0.48670487188795702</v>
      </c>
      <c r="I2321">
        <v>-1.94110202429847</v>
      </c>
      <c r="J2321">
        <v>192</v>
      </c>
      <c r="K2321">
        <v>346</v>
      </c>
      <c r="L2321">
        <v>116</v>
      </c>
      <c r="M2321">
        <v>42</v>
      </c>
      <c r="N2321">
        <v>0.33300297351094799</v>
      </c>
      <c r="O2321">
        <v>-0.81093201662102099</v>
      </c>
      <c r="P2321">
        <v>-1.67027760689754</v>
      </c>
      <c r="Q2321">
        <v>0.69491525423728795</v>
      </c>
      <c r="R2321">
        <v>0.28813559322033899</v>
      </c>
      <c r="S2321">
        <f t="shared" si="36"/>
        <v>-6.5535875244542921E-3</v>
      </c>
    </row>
    <row r="2322" spans="1:19" x14ac:dyDescent="0.2">
      <c r="A2322" t="s">
        <v>4602</v>
      </c>
      <c r="B2322" t="s">
        <v>4603</v>
      </c>
      <c r="C2322">
        <v>166</v>
      </c>
      <c r="D2322">
        <v>120</v>
      </c>
      <c r="E2322">
        <v>217</v>
      </c>
      <c r="F2322">
        <v>6</v>
      </c>
      <c r="G2322">
        <v>-6.0668609696901799E-2</v>
      </c>
      <c r="H2322">
        <v>-0.37790636396992899</v>
      </c>
      <c r="I2322">
        <v>-2.32615401061841</v>
      </c>
      <c r="J2322">
        <v>231</v>
      </c>
      <c r="K2322">
        <v>280</v>
      </c>
      <c r="L2322">
        <v>142</v>
      </c>
      <c r="M2322">
        <v>21</v>
      </c>
      <c r="N2322">
        <v>0.160774154871796</v>
      </c>
      <c r="O2322">
        <v>-0.80341241265347796</v>
      </c>
      <c r="P2322">
        <v>-2.05161835375011</v>
      </c>
      <c r="Q2322">
        <v>0.54237288135593198</v>
      </c>
      <c r="R2322">
        <v>0.23728813559322001</v>
      </c>
      <c r="S2322">
        <f t="shared" si="36"/>
        <v>-0.21959861058517932</v>
      </c>
    </row>
    <row r="2323" spans="1:19" x14ac:dyDescent="0.2">
      <c r="A2323" t="s">
        <v>4604</v>
      </c>
      <c r="B2323" t="s">
        <v>4605</v>
      </c>
      <c r="C2323">
        <v>161</v>
      </c>
      <c r="D2323">
        <v>143</v>
      </c>
      <c r="E2323">
        <v>120</v>
      </c>
      <c r="F2323">
        <v>30</v>
      </c>
      <c r="G2323">
        <v>2.8768393728740502E-2</v>
      </c>
      <c r="H2323">
        <v>-0.62190263976262805</v>
      </c>
      <c r="I2323">
        <v>-1.61390179427418</v>
      </c>
      <c r="J2323">
        <v>393</v>
      </c>
      <c r="K2323">
        <v>406</v>
      </c>
      <c r="L2323">
        <v>329</v>
      </c>
      <c r="M2323">
        <v>48</v>
      </c>
      <c r="N2323">
        <v>9.1361586623489199E-2</v>
      </c>
      <c r="O2323">
        <v>-0.66928542956984205</v>
      </c>
      <c r="P2323">
        <v>-1.9233769815917301</v>
      </c>
      <c r="Q2323">
        <v>0.55932203389830504</v>
      </c>
      <c r="R2323">
        <v>0.23728813559322001</v>
      </c>
      <c r="S2323">
        <f t="shared" si="36"/>
        <v>2.0105586276367573E-2</v>
      </c>
    </row>
    <row r="2324" spans="1:19" x14ac:dyDescent="0.2">
      <c r="A2324" t="s">
        <v>4606</v>
      </c>
      <c r="B2324" t="s">
        <v>4607</v>
      </c>
      <c r="C2324">
        <v>79</v>
      </c>
      <c r="D2324">
        <v>114</v>
      </c>
      <c r="E2324">
        <v>33</v>
      </c>
      <c r="F2324">
        <v>3</v>
      </c>
      <c r="G2324">
        <v>0.23953599234155901</v>
      </c>
      <c r="H2324">
        <v>-0.87337116119095703</v>
      </c>
      <c r="I2324">
        <v>-2.3047030095327701</v>
      </c>
      <c r="J2324">
        <v>104</v>
      </c>
      <c r="K2324">
        <v>169</v>
      </c>
      <c r="L2324">
        <v>80</v>
      </c>
      <c r="M2324">
        <v>10</v>
      </c>
      <c r="N2324">
        <v>0.288081468736614</v>
      </c>
      <c r="O2324">
        <v>-0.70603212945122695</v>
      </c>
      <c r="P2324">
        <v>-2.0272590078906698</v>
      </c>
      <c r="Q2324">
        <v>0.59322033898305004</v>
      </c>
      <c r="R2324">
        <v>0.25423728813559299</v>
      </c>
      <c r="S2324">
        <f t="shared" si="36"/>
        <v>-0.20689677080115582</v>
      </c>
    </row>
    <row r="2325" spans="1:19" x14ac:dyDescent="0.2">
      <c r="A2325" t="s">
        <v>4608</v>
      </c>
      <c r="B2325" t="s">
        <v>4609</v>
      </c>
      <c r="C2325">
        <v>129</v>
      </c>
      <c r="D2325">
        <v>178</v>
      </c>
      <c r="E2325">
        <v>173</v>
      </c>
      <c r="F2325">
        <v>28</v>
      </c>
      <c r="G2325">
        <v>0.22008852430517301</v>
      </c>
      <c r="H2325">
        <v>-0.36680161694885699</v>
      </c>
      <c r="I2325">
        <v>-1.54762885191902</v>
      </c>
      <c r="J2325">
        <v>352</v>
      </c>
      <c r="K2325">
        <v>499</v>
      </c>
      <c r="L2325">
        <v>246</v>
      </c>
      <c r="M2325">
        <v>54</v>
      </c>
      <c r="N2325">
        <v>0.22878598556697999</v>
      </c>
      <c r="O2325">
        <v>-0.747696333519142</v>
      </c>
      <c r="P2325">
        <v>-1.8243745722470499</v>
      </c>
      <c r="Q2325">
        <v>0.66101694915254205</v>
      </c>
      <c r="R2325">
        <v>0.25423728813559299</v>
      </c>
      <c r="S2325">
        <f t="shared" si="36"/>
        <v>6.569912992084577E-2</v>
      </c>
    </row>
    <row r="2326" spans="1:19" x14ac:dyDescent="0.2">
      <c r="A2326" t="s">
        <v>4610</v>
      </c>
      <c r="B2326" t="s">
        <v>4611</v>
      </c>
      <c r="C2326">
        <v>226</v>
      </c>
      <c r="D2326">
        <v>213</v>
      </c>
      <c r="E2326">
        <v>188</v>
      </c>
      <c r="F2326">
        <v>16</v>
      </c>
      <c r="G2326">
        <v>5.4529396586865203E-2</v>
      </c>
      <c r="H2326">
        <v>-0.57420859966212401</v>
      </c>
      <c r="I2326">
        <v>-2.0341856294534701</v>
      </c>
      <c r="J2326">
        <v>437</v>
      </c>
      <c r="K2326">
        <v>487</v>
      </c>
      <c r="L2326">
        <v>256</v>
      </c>
      <c r="M2326">
        <v>59</v>
      </c>
      <c r="N2326">
        <v>0.124275627665934</v>
      </c>
      <c r="O2326">
        <v>-0.82433024880296202</v>
      </c>
      <c r="P2326">
        <v>-1.8798550939201699</v>
      </c>
      <c r="Q2326">
        <v>0.62711864406779605</v>
      </c>
      <c r="R2326">
        <v>0.27118644067796599</v>
      </c>
      <c r="S2326">
        <f t="shared" si="36"/>
        <v>-8.9455907517572153E-2</v>
      </c>
    </row>
    <row r="2327" spans="1:19" x14ac:dyDescent="0.2">
      <c r="A2327" t="s">
        <v>4612</v>
      </c>
      <c r="B2327" t="s">
        <v>4613</v>
      </c>
      <c r="C2327">
        <v>150</v>
      </c>
      <c r="D2327">
        <v>194</v>
      </c>
      <c r="E2327">
        <v>114</v>
      </c>
      <c r="F2327">
        <v>21</v>
      </c>
      <c r="G2327">
        <v>0.191968703170073</v>
      </c>
      <c r="H2327">
        <v>-0.61344441749761203</v>
      </c>
      <c r="I2327">
        <v>-1.73806913728376</v>
      </c>
      <c r="J2327">
        <v>384</v>
      </c>
      <c r="K2327">
        <v>529</v>
      </c>
      <c r="L2327">
        <v>289</v>
      </c>
      <c r="M2327">
        <v>38</v>
      </c>
      <c r="N2327">
        <v>0.21635255108937601</v>
      </c>
      <c r="O2327">
        <v>-0.71552215875537295</v>
      </c>
      <c r="P2327">
        <v>-2.0147732963426099</v>
      </c>
      <c r="Q2327">
        <v>0.79661016949152497</v>
      </c>
      <c r="R2327">
        <v>0.338983050847457</v>
      </c>
      <c r="S2327">
        <f t="shared" si="36"/>
        <v>-4.0149236318608533E-2</v>
      </c>
    </row>
    <row r="2328" spans="1:19" x14ac:dyDescent="0.2">
      <c r="A2328" t="s">
        <v>4614</v>
      </c>
      <c r="B2328" t="s">
        <v>4615</v>
      </c>
      <c r="C2328">
        <v>300</v>
      </c>
      <c r="D2328">
        <v>411</v>
      </c>
      <c r="E2328">
        <v>283</v>
      </c>
      <c r="F2328">
        <v>49</v>
      </c>
      <c r="G2328">
        <v>0.21697879945193499</v>
      </c>
      <c r="H2328">
        <v>-0.51959282897377501</v>
      </c>
      <c r="I2328">
        <v>-1.6711223476531401</v>
      </c>
      <c r="J2328">
        <v>660</v>
      </c>
      <c r="K2328">
        <v>1035</v>
      </c>
      <c r="L2328">
        <v>402</v>
      </c>
      <c r="M2328">
        <v>113</v>
      </c>
      <c r="N2328">
        <v>0.272624517672789</v>
      </c>
      <c r="O2328">
        <v>-0.80740665960178803</v>
      </c>
      <c r="P2328">
        <v>-1.7766911606503399</v>
      </c>
      <c r="Q2328">
        <v>0.84745762711864403</v>
      </c>
      <c r="R2328">
        <v>0.338983050847457</v>
      </c>
      <c r="S2328">
        <f t="shared" si="36"/>
        <v>4.2840187170723985E-2</v>
      </c>
    </row>
    <row r="2329" spans="1:19" x14ac:dyDescent="0.2">
      <c r="A2329" t="s">
        <v>4616</v>
      </c>
      <c r="B2329" t="s">
        <v>4617</v>
      </c>
      <c r="C2329">
        <v>431</v>
      </c>
      <c r="D2329">
        <v>492</v>
      </c>
      <c r="E2329">
        <v>368</v>
      </c>
      <c r="F2329">
        <v>52</v>
      </c>
      <c r="G2329">
        <v>0.13774606490215699</v>
      </c>
      <c r="H2329">
        <v>-0.56288746126561695</v>
      </c>
      <c r="I2329">
        <v>-1.80267109948793</v>
      </c>
      <c r="J2329">
        <v>566</v>
      </c>
      <c r="K2329">
        <v>911</v>
      </c>
      <c r="L2329">
        <v>567</v>
      </c>
      <c r="M2329">
        <v>243</v>
      </c>
      <c r="N2329">
        <v>0.28393004920644799</v>
      </c>
      <c r="O2329">
        <v>-0.59132214943975503</v>
      </c>
      <c r="P2329">
        <v>-1.37743582618185</v>
      </c>
      <c r="Q2329">
        <v>0.83050847457627097</v>
      </c>
      <c r="R2329">
        <v>0.338983050847457</v>
      </c>
      <c r="S2329">
        <f t="shared" si="36"/>
        <v>0.11169798490392924</v>
      </c>
    </row>
    <row r="2330" spans="1:19" x14ac:dyDescent="0.2">
      <c r="A2330" t="s">
        <v>4618</v>
      </c>
      <c r="B2330" t="s">
        <v>4619</v>
      </c>
      <c r="C2330">
        <v>268</v>
      </c>
      <c r="D2330">
        <v>237</v>
      </c>
      <c r="E2330">
        <v>166</v>
      </c>
      <c r="F2330">
        <v>31</v>
      </c>
      <c r="G2330">
        <v>2.6871784276843402E-2</v>
      </c>
      <c r="H2330">
        <v>-0.70228471576713702</v>
      </c>
      <c r="I2330">
        <v>-1.8209702731565101</v>
      </c>
      <c r="J2330">
        <v>463</v>
      </c>
      <c r="K2330">
        <v>430</v>
      </c>
      <c r="L2330">
        <v>278</v>
      </c>
      <c r="M2330">
        <v>61</v>
      </c>
      <c r="N2330">
        <v>4.5115567983355101E-2</v>
      </c>
      <c r="O2330">
        <v>-0.813624972244267</v>
      </c>
      <c r="P2330">
        <v>-1.89047682459907</v>
      </c>
      <c r="Q2330">
        <v>0.72881355932203395</v>
      </c>
      <c r="R2330">
        <v>0.305084745762711</v>
      </c>
      <c r="S2330">
        <f t="shared" si="36"/>
        <v>-3.0809274429410352E-2</v>
      </c>
    </row>
    <row r="2331" spans="1:19" x14ac:dyDescent="0.2">
      <c r="A2331" t="s">
        <v>4620</v>
      </c>
      <c r="B2331" t="s">
        <v>4621</v>
      </c>
      <c r="C2331">
        <v>205</v>
      </c>
      <c r="D2331">
        <v>235</v>
      </c>
      <c r="E2331">
        <v>200</v>
      </c>
      <c r="F2331">
        <v>30</v>
      </c>
      <c r="G2331">
        <v>0.13957223351150999</v>
      </c>
      <c r="H2331">
        <v>-0.50498187517017601</v>
      </c>
      <c r="I2331">
        <v>-1.71882977929809</v>
      </c>
      <c r="J2331">
        <v>338</v>
      </c>
      <c r="K2331">
        <v>554</v>
      </c>
      <c r="L2331">
        <v>280</v>
      </c>
      <c r="M2331">
        <v>51</v>
      </c>
      <c r="N2331">
        <v>0.29182116787249601</v>
      </c>
      <c r="O2331">
        <v>-0.67384744607982505</v>
      </c>
      <c r="P2331">
        <v>-1.83157219277161</v>
      </c>
      <c r="Q2331">
        <v>0.84745762711864403</v>
      </c>
      <c r="R2331">
        <v>0.37288135593220301</v>
      </c>
      <c r="S2331">
        <f t="shared" si="36"/>
        <v>1.4402376113001311E-2</v>
      </c>
    </row>
    <row r="2332" spans="1:19" x14ac:dyDescent="0.2">
      <c r="A2332" t="s">
        <v>4622</v>
      </c>
      <c r="B2332" t="s">
        <v>4623</v>
      </c>
      <c r="C2332">
        <v>142</v>
      </c>
      <c r="D2332">
        <v>119</v>
      </c>
      <c r="E2332">
        <v>79</v>
      </c>
      <c r="F2332">
        <v>16</v>
      </c>
      <c r="G2332">
        <v>3.5168493050026701E-3</v>
      </c>
      <c r="H2332">
        <v>-0.74891926287101795</v>
      </c>
      <c r="I2332">
        <v>-1.8323655346891301</v>
      </c>
      <c r="J2332">
        <v>265</v>
      </c>
      <c r="K2332">
        <v>408</v>
      </c>
      <c r="L2332">
        <v>202</v>
      </c>
      <c r="M2332">
        <v>42</v>
      </c>
      <c r="N2332">
        <v>0.264642392574793</v>
      </c>
      <c r="O2332">
        <v>-0.70998328163457403</v>
      </c>
      <c r="P2332">
        <v>-1.8102222521308</v>
      </c>
      <c r="Q2332">
        <v>0.76271186440677896</v>
      </c>
      <c r="R2332">
        <v>0.28813559322033899</v>
      </c>
      <c r="S2332">
        <f t="shared" si="36"/>
        <v>-1.2628692524713245E-2</v>
      </c>
    </row>
    <row r="2333" spans="1:19" x14ac:dyDescent="0.2">
      <c r="A2333" t="s">
        <v>4624</v>
      </c>
      <c r="B2333" t="s">
        <v>4625</v>
      </c>
      <c r="C2333">
        <v>513</v>
      </c>
      <c r="D2333">
        <v>540</v>
      </c>
      <c r="E2333">
        <v>385</v>
      </c>
      <c r="F2333">
        <v>73</v>
      </c>
      <c r="G2333">
        <v>0.10253462700667999</v>
      </c>
      <c r="H2333">
        <v>-0.61891464538171903</v>
      </c>
      <c r="I2333">
        <v>-1.7309916779533501</v>
      </c>
      <c r="J2333">
        <v>800</v>
      </c>
      <c r="K2333">
        <v>1287</v>
      </c>
      <c r="L2333">
        <v>578</v>
      </c>
      <c r="M2333">
        <v>137</v>
      </c>
      <c r="N2333">
        <v>0.28371666333416401</v>
      </c>
      <c r="O2333">
        <v>-0.73325092571580397</v>
      </c>
      <c r="P2333">
        <v>-1.77659508842742</v>
      </c>
      <c r="Q2333">
        <v>0.81355932203389802</v>
      </c>
      <c r="R2333">
        <v>0.338983050847457</v>
      </c>
      <c r="S2333">
        <f t="shared" si="36"/>
        <v>2.5600563037046758E-2</v>
      </c>
    </row>
    <row r="2334" spans="1:19" x14ac:dyDescent="0.2">
      <c r="A2334" t="s">
        <v>4626</v>
      </c>
      <c r="B2334" t="s">
        <v>4627</v>
      </c>
      <c r="C2334">
        <v>307</v>
      </c>
      <c r="D2334">
        <v>387</v>
      </c>
      <c r="E2334">
        <v>234</v>
      </c>
      <c r="F2334">
        <v>42</v>
      </c>
      <c r="G2334">
        <v>0.18083082183725299</v>
      </c>
      <c r="H2334">
        <v>-0.61218052784544696</v>
      </c>
      <c r="I2334">
        <v>-1.7480862580412799</v>
      </c>
      <c r="J2334">
        <v>595</v>
      </c>
      <c r="K2334">
        <v>1056</v>
      </c>
      <c r="L2334">
        <v>369</v>
      </c>
      <c r="M2334">
        <v>100</v>
      </c>
      <c r="N2334">
        <v>0.32637505589096499</v>
      </c>
      <c r="O2334">
        <v>-0.79957937671387902</v>
      </c>
      <c r="P2334">
        <v>-1.78474263432044</v>
      </c>
      <c r="Q2334">
        <v>0.88135593220338904</v>
      </c>
      <c r="R2334">
        <v>0.35593220338983</v>
      </c>
      <c r="S2334">
        <f t="shared" si="36"/>
        <v>1.8491434315045026E-2</v>
      </c>
    </row>
    <row r="2335" spans="1:19" x14ac:dyDescent="0.2">
      <c r="A2335" t="s">
        <v>4628</v>
      </c>
      <c r="B2335" t="s">
        <v>4629</v>
      </c>
      <c r="C2335">
        <v>180</v>
      </c>
      <c r="D2335">
        <v>128</v>
      </c>
      <c r="E2335">
        <v>130</v>
      </c>
      <c r="F2335">
        <v>21</v>
      </c>
      <c r="G2335">
        <v>-6.7804303159909304E-2</v>
      </c>
      <c r="H2335">
        <v>-0.63558716257487202</v>
      </c>
      <c r="I2335">
        <v>-1.81725038333138</v>
      </c>
      <c r="J2335">
        <v>241</v>
      </c>
      <c r="K2335">
        <v>371</v>
      </c>
      <c r="L2335">
        <v>275</v>
      </c>
      <c r="M2335">
        <v>40</v>
      </c>
      <c r="N2335">
        <v>0.26458497046189899</v>
      </c>
      <c r="O2335">
        <v>-0.53477312588899595</v>
      </c>
      <c r="P2335">
        <v>-1.7901827198387901</v>
      </c>
      <c r="Q2335">
        <v>0.83050847457627097</v>
      </c>
      <c r="R2335">
        <v>0.322033898305084</v>
      </c>
      <c r="S2335">
        <f t="shared" si="36"/>
        <v>-2.9094862372854337E-3</v>
      </c>
    </row>
    <row r="2336" spans="1:19" x14ac:dyDescent="0.2">
      <c r="A2336" t="s">
        <v>4630</v>
      </c>
      <c r="B2336" t="s">
        <v>4631</v>
      </c>
      <c r="C2336">
        <v>133</v>
      </c>
      <c r="D2336">
        <v>123</v>
      </c>
      <c r="E2336">
        <v>80</v>
      </c>
      <c r="F2336">
        <v>8</v>
      </c>
      <c r="G2336">
        <v>4.6311702767840503E-2</v>
      </c>
      <c r="H2336">
        <v>-0.71501966375354498</v>
      </c>
      <c r="I2336">
        <v>-2.10495882693714</v>
      </c>
      <c r="J2336">
        <v>255</v>
      </c>
      <c r="K2336">
        <v>300</v>
      </c>
      <c r="L2336">
        <v>173</v>
      </c>
      <c r="M2336">
        <v>35</v>
      </c>
      <c r="N2336">
        <v>0.14780917770742899</v>
      </c>
      <c r="O2336">
        <v>-0.76058285444954998</v>
      </c>
      <c r="P2336">
        <v>-1.87269780467557</v>
      </c>
      <c r="Q2336">
        <v>0.74576271186440601</v>
      </c>
      <c r="R2336">
        <v>0.322033898305084</v>
      </c>
      <c r="S2336">
        <f t="shared" si="36"/>
        <v>-0.10795126596452977</v>
      </c>
    </row>
    <row r="2337" spans="1:19" x14ac:dyDescent="0.2">
      <c r="A2337" t="s">
        <v>4632</v>
      </c>
      <c r="B2337" t="s">
        <v>4633</v>
      </c>
      <c r="C2337">
        <v>41</v>
      </c>
      <c r="D2337">
        <v>21</v>
      </c>
      <c r="E2337">
        <v>30</v>
      </c>
      <c r="F2337">
        <v>6</v>
      </c>
      <c r="G2337">
        <v>-0.21030632969028701</v>
      </c>
      <c r="H2337">
        <v>-0.62992061177847603</v>
      </c>
      <c r="I2337">
        <v>-1.71882977929809</v>
      </c>
      <c r="J2337">
        <v>54</v>
      </c>
      <c r="K2337">
        <v>86</v>
      </c>
      <c r="L2337">
        <v>59</v>
      </c>
      <c r="M2337">
        <v>10</v>
      </c>
      <c r="N2337">
        <v>0.27933279484232099</v>
      </c>
      <c r="O2337">
        <v>-0.55363052532521395</v>
      </c>
      <c r="P2337">
        <v>-1.74261942841486</v>
      </c>
      <c r="Q2337">
        <v>0.644067796610169</v>
      </c>
      <c r="R2337">
        <v>0.305084745762711</v>
      </c>
      <c r="S2337">
        <f t="shared" si="36"/>
        <v>3.8195786598807277E-2</v>
      </c>
    </row>
    <row r="2338" spans="1:19" x14ac:dyDescent="0.2">
      <c r="A2338" t="s">
        <v>4634</v>
      </c>
      <c r="B2338" t="s">
        <v>4635</v>
      </c>
      <c r="C2338">
        <v>98</v>
      </c>
      <c r="D2338">
        <v>85</v>
      </c>
      <c r="E2338">
        <v>115</v>
      </c>
      <c r="F2338">
        <v>18</v>
      </c>
      <c r="G2338">
        <v>1.8451082317326301E-2</v>
      </c>
      <c r="H2338">
        <v>-0.42478624511728602</v>
      </c>
      <c r="I2338">
        <v>-1.6201507435511799</v>
      </c>
      <c r="J2338">
        <v>201</v>
      </c>
      <c r="K2338">
        <v>215</v>
      </c>
      <c r="L2338">
        <v>119</v>
      </c>
      <c r="M2338">
        <v>55</v>
      </c>
      <c r="N2338">
        <v>0.106470505916838</v>
      </c>
      <c r="O2338">
        <v>-0.81973787317234803</v>
      </c>
      <c r="P2338">
        <v>-1.5730590365181301</v>
      </c>
      <c r="Q2338">
        <v>0.677966101694915</v>
      </c>
      <c r="R2338">
        <v>0.27118644067796599</v>
      </c>
      <c r="S2338">
        <f t="shared" si="36"/>
        <v>0.11200781712466386</v>
      </c>
    </row>
    <row r="2339" spans="1:19" x14ac:dyDescent="0.2">
      <c r="A2339" t="s">
        <v>4636</v>
      </c>
      <c r="B2339" t="e">
        <f>-RGMKVIAKFDFAGRDDDADDLEFQRGEILTIESKEEQWWRARNAVGQEGSIPVPYVRIYDA</f>
        <v>#NAME?</v>
      </c>
      <c r="C2339">
        <v>17</v>
      </c>
      <c r="D2339">
        <v>26</v>
      </c>
      <c r="E2339">
        <v>24</v>
      </c>
      <c r="F2339">
        <v>0</v>
      </c>
      <c r="G2339">
        <v>0.26478265888807201</v>
      </c>
      <c r="H2339">
        <v>-0.34449568944507097</v>
      </c>
      <c r="I2339" t="e">
        <f>-inf</f>
        <v>#NAME?</v>
      </c>
      <c r="J2339">
        <v>27</v>
      </c>
      <c r="K2339">
        <v>41</v>
      </c>
      <c r="L2339">
        <v>27</v>
      </c>
      <c r="M2339">
        <v>0</v>
      </c>
      <c r="N2339">
        <v>0.25864819598246902</v>
      </c>
      <c r="O2339">
        <v>-0.59208877714439001</v>
      </c>
      <c r="P2339" t="e">
        <f>-inf</f>
        <v>#NAME?</v>
      </c>
      <c r="Q2339">
        <v>0.644067796610169</v>
      </c>
      <c r="R2339">
        <v>0.338983050847457</v>
      </c>
      <c r="S2339" t="e">
        <f t="shared" si="36"/>
        <v>#NAME?</v>
      </c>
    </row>
    <row r="2340" spans="1:19" x14ac:dyDescent="0.2">
      <c r="A2340" t="s">
        <v>4637</v>
      </c>
      <c r="B2340" t="s">
        <v>4638</v>
      </c>
      <c r="C2340">
        <v>124</v>
      </c>
      <c r="D2340">
        <v>124</v>
      </c>
      <c r="E2340">
        <v>65</v>
      </c>
      <c r="F2340">
        <v>3</v>
      </c>
      <c r="G2340">
        <v>8.0258232295528406E-2</v>
      </c>
      <c r="H2340">
        <v>-0.77476633829778296</v>
      </c>
      <c r="I2340">
        <v>-2.5004976034045701</v>
      </c>
      <c r="J2340">
        <v>228</v>
      </c>
      <c r="K2340">
        <v>193</v>
      </c>
      <c r="L2340">
        <v>146</v>
      </c>
      <c r="M2340">
        <v>32</v>
      </c>
      <c r="N2340">
        <v>4.8505654290417503E-3</v>
      </c>
      <c r="O2340">
        <v>-0.78567076836040695</v>
      </c>
      <c r="P2340">
        <v>-1.8630105372724399</v>
      </c>
      <c r="Q2340">
        <v>0.47457627118644002</v>
      </c>
      <c r="R2340">
        <v>0.23728813559322001</v>
      </c>
      <c r="S2340">
        <f t="shared" si="36"/>
        <v>-0.21942690311762658</v>
      </c>
    </row>
    <row r="2341" spans="1:19" x14ac:dyDescent="0.2">
      <c r="A2341" t="s">
        <v>4639</v>
      </c>
      <c r="B2341" t="s">
        <v>4640</v>
      </c>
      <c r="C2341">
        <v>21</v>
      </c>
      <c r="D2341">
        <v>33</v>
      </c>
      <c r="E2341">
        <v>18</v>
      </c>
      <c r="F2341">
        <v>1</v>
      </c>
      <c r="G2341">
        <v>0.27655287743949603</v>
      </c>
      <c r="H2341">
        <v>-0.56120479940901602</v>
      </c>
      <c r="I2341">
        <v>-2.2064164676959099</v>
      </c>
      <c r="J2341">
        <v>47</v>
      </c>
      <c r="K2341">
        <v>95</v>
      </c>
      <c r="L2341">
        <v>66</v>
      </c>
      <c r="M2341">
        <v>4</v>
      </c>
      <c r="N2341">
        <v>0.38285385077485201</v>
      </c>
      <c r="O2341">
        <v>-0.44464269953823898</v>
      </c>
      <c r="P2341">
        <v>-2.0802635351996401</v>
      </c>
      <c r="Q2341">
        <v>0.644067796610169</v>
      </c>
      <c r="R2341">
        <v>0.35593220338983</v>
      </c>
      <c r="S2341">
        <f t="shared" si="36"/>
        <v>-0.19273040695626181</v>
      </c>
    </row>
    <row r="2342" spans="1:19" x14ac:dyDescent="0.2">
      <c r="A2342" t="s">
        <v>4641</v>
      </c>
      <c r="B2342" t="s">
        <v>4642</v>
      </c>
      <c r="C2342">
        <v>41</v>
      </c>
      <c r="D2342">
        <v>45</v>
      </c>
      <c r="E2342">
        <v>32</v>
      </c>
      <c r="F2342">
        <v>5</v>
      </c>
      <c r="G2342">
        <v>0.120686889351136</v>
      </c>
      <c r="H2342">
        <v>-0.60189188817823303</v>
      </c>
      <c r="I2342">
        <v>-1.79801102534571</v>
      </c>
      <c r="J2342">
        <v>161</v>
      </c>
      <c r="K2342">
        <v>267</v>
      </c>
      <c r="L2342">
        <v>146</v>
      </c>
      <c r="M2342">
        <v>23</v>
      </c>
      <c r="N2342">
        <v>0.29691348875444701</v>
      </c>
      <c r="O2342">
        <v>-0.63456179739180296</v>
      </c>
      <c r="P2342">
        <v>-1.85532370860614</v>
      </c>
      <c r="Q2342">
        <v>0.55932203389830504</v>
      </c>
      <c r="R2342">
        <v>0.38983050847457601</v>
      </c>
      <c r="S2342">
        <f t="shared" si="36"/>
        <v>-1.4785324224330286E-2</v>
      </c>
    </row>
    <row r="2343" spans="1:19" x14ac:dyDescent="0.2">
      <c r="A2343" t="s">
        <v>4643</v>
      </c>
      <c r="B2343" t="s">
        <v>4644</v>
      </c>
      <c r="C2343">
        <v>50</v>
      </c>
      <c r="D2343">
        <v>52</v>
      </c>
      <c r="E2343">
        <v>41</v>
      </c>
      <c r="F2343">
        <v>5</v>
      </c>
      <c r="G2343">
        <v>9.7291571594308804E-2</v>
      </c>
      <c r="H2343">
        <v>-0.58044415739468602</v>
      </c>
      <c r="I2343">
        <v>-1.88419717296199</v>
      </c>
      <c r="J2343">
        <v>139</v>
      </c>
      <c r="K2343">
        <v>135</v>
      </c>
      <c r="L2343">
        <v>78</v>
      </c>
      <c r="M2343">
        <v>18</v>
      </c>
      <c r="N2343">
        <v>6.4547071662632793E-2</v>
      </c>
      <c r="O2343">
        <v>-0.84300897470800495</v>
      </c>
      <c r="P2343">
        <v>-1.8979679637426801</v>
      </c>
      <c r="Q2343">
        <v>0.57627118644067798</v>
      </c>
      <c r="R2343">
        <v>0.28813559322033899</v>
      </c>
      <c r="S2343">
        <f t="shared" si="36"/>
        <v>-5.1046620944312476E-2</v>
      </c>
    </row>
    <row r="2344" spans="1:19" x14ac:dyDescent="0.2">
      <c r="A2344" t="s">
        <v>4645</v>
      </c>
      <c r="B2344" t="s">
        <v>4646</v>
      </c>
      <c r="C2344">
        <v>33</v>
      </c>
      <c r="D2344">
        <v>84</v>
      </c>
      <c r="E2344">
        <v>77</v>
      </c>
      <c r="F2344">
        <v>5</v>
      </c>
      <c r="G2344">
        <v>0.48602357847952199</v>
      </c>
      <c r="H2344">
        <v>-0.12628122448380899</v>
      </c>
      <c r="I2344">
        <v>-1.7037411085038601</v>
      </c>
      <c r="J2344">
        <v>141</v>
      </c>
      <c r="K2344">
        <v>153</v>
      </c>
      <c r="L2344">
        <v>102</v>
      </c>
      <c r="M2344">
        <v>11</v>
      </c>
      <c r="N2344">
        <v>0.11270042158394</v>
      </c>
      <c r="O2344">
        <v>-0.73270771803785195</v>
      </c>
      <c r="P2344">
        <v>-2.1180520960890399</v>
      </c>
      <c r="Q2344">
        <v>0.61016949152542299</v>
      </c>
      <c r="R2344">
        <v>0.322033898305084</v>
      </c>
      <c r="S2344">
        <f t="shared" si="36"/>
        <v>-5.7874992959349253E-2</v>
      </c>
    </row>
    <row r="2345" spans="1:19" x14ac:dyDescent="0.2">
      <c r="A2345" t="s">
        <v>4647</v>
      </c>
      <c r="B2345" t="s">
        <v>4648</v>
      </c>
      <c r="C2345">
        <v>26</v>
      </c>
      <c r="D2345">
        <v>45</v>
      </c>
      <c r="E2345">
        <v>27</v>
      </c>
      <c r="F2345">
        <v>0</v>
      </c>
      <c r="G2345">
        <v>0.31849739810005401</v>
      </c>
      <c r="H2345">
        <v>-0.47786759359023401</v>
      </c>
      <c r="I2345" t="e">
        <f>-inf</f>
        <v>#NAME?</v>
      </c>
      <c r="J2345">
        <v>52</v>
      </c>
      <c r="K2345">
        <v>101</v>
      </c>
      <c r="L2345">
        <v>61</v>
      </c>
      <c r="M2345">
        <v>4</v>
      </c>
      <c r="N2345">
        <v>0.365546133569565</v>
      </c>
      <c r="O2345">
        <v>-0.52276228576842199</v>
      </c>
      <c r="P2345">
        <v>-2.1241690208987198</v>
      </c>
      <c r="Q2345">
        <v>0.72881355932203395</v>
      </c>
      <c r="R2345">
        <v>0.28813559322033899</v>
      </c>
      <c r="S2345" t="e">
        <f t="shared" si="36"/>
        <v>#NAME?</v>
      </c>
    </row>
    <row r="2346" spans="1:19" x14ac:dyDescent="0.2">
      <c r="A2346" t="s">
        <v>4649</v>
      </c>
      <c r="B2346" t="s">
        <v>4650</v>
      </c>
      <c r="C2346">
        <v>136</v>
      </c>
      <c r="D2346">
        <v>133</v>
      </c>
      <c r="E2346">
        <v>98</v>
      </c>
      <c r="F2346">
        <v>2</v>
      </c>
      <c r="G2346">
        <v>7.0570964892396698E-2</v>
      </c>
      <c r="H2346">
        <v>-0.63657084245612605</v>
      </c>
      <c r="I2346">
        <v>-2.7167060856682301</v>
      </c>
      <c r="J2346">
        <v>293</v>
      </c>
      <c r="K2346">
        <v>254</v>
      </c>
      <c r="L2346">
        <v>153</v>
      </c>
      <c r="M2346">
        <v>32</v>
      </c>
      <c r="N2346">
        <v>1.51941996875503E-2</v>
      </c>
      <c r="O2346">
        <v>-0.87426496668090103</v>
      </c>
      <c r="P2346">
        <v>-1.97194331062609</v>
      </c>
      <c r="Q2346">
        <v>0.644067796610169</v>
      </c>
      <c r="R2346">
        <v>0.338983050847457</v>
      </c>
      <c r="S2346">
        <f t="shared" si="36"/>
        <v>-0.31091557973903639</v>
      </c>
    </row>
    <row r="2347" spans="1:19" x14ac:dyDescent="0.2">
      <c r="A2347" t="s">
        <v>4651</v>
      </c>
      <c r="B2347" t="s">
        <v>4652</v>
      </c>
      <c r="C2347">
        <v>464</v>
      </c>
      <c r="D2347">
        <v>316</v>
      </c>
      <c r="E2347">
        <v>365</v>
      </c>
      <c r="F2347">
        <v>27</v>
      </c>
      <c r="G2347">
        <v>-8.6572665640948496E-2</v>
      </c>
      <c r="H2347">
        <v>-0.59848312587680896</v>
      </c>
      <c r="I2347">
        <v>-2.1193513893578899</v>
      </c>
      <c r="J2347">
        <v>747</v>
      </c>
      <c r="K2347">
        <v>1038</v>
      </c>
      <c r="L2347">
        <v>472</v>
      </c>
      <c r="M2347">
        <v>86</v>
      </c>
      <c r="N2347">
        <v>0.22010485511876199</v>
      </c>
      <c r="O2347">
        <v>-0.79146738032570096</v>
      </c>
      <c r="P2347">
        <v>-1.9490478191637199</v>
      </c>
      <c r="Q2347">
        <v>0.44067796610169402</v>
      </c>
      <c r="R2347">
        <v>0.25423728813559299</v>
      </c>
      <c r="S2347">
        <f t="shared" si="36"/>
        <v>-0.13252422315025919</v>
      </c>
    </row>
    <row r="2348" spans="1:19" x14ac:dyDescent="0.2">
      <c r="A2348" t="s">
        <v>4653</v>
      </c>
      <c r="B2348" t="s">
        <v>4654</v>
      </c>
      <c r="C2348">
        <v>271</v>
      </c>
      <c r="D2348">
        <v>309</v>
      </c>
      <c r="E2348">
        <v>324</v>
      </c>
      <c r="F2348">
        <v>32</v>
      </c>
      <c r="G2348">
        <v>0.13724742084595701</v>
      </c>
      <c r="H2348">
        <v>-0.41668229044619698</v>
      </c>
      <c r="I2348">
        <v>-1.81201648551649</v>
      </c>
      <c r="J2348">
        <v>515</v>
      </c>
      <c r="K2348">
        <v>662</v>
      </c>
      <c r="L2348">
        <v>401</v>
      </c>
      <c r="M2348">
        <v>99</v>
      </c>
      <c r="N2348">
        <v>0.18627886382023001</v>
      </c>
      <c r="O2348">
        <v>-0.70075163356539905</v>
      </c>
      <c r="P2348">
        <v>-1.72639770303553</v>
      </c>
      <c r="Q2348">
        <v>0.44067796610169402</v>
      </c>
      <c r="R2348">
        <v>0.322033898305084</v>
      </c>
      <c r="S2348">
        <f t="shared" si="36"/>
        <v>1.5661332479885364E-2</v>
      </c>
    </row>
    <row r="2349" spans="1:19" x14ac:dyDescent="0.2">
      <c r="A2349" t="s">
        <v>4655</v>
      </c>
      <c r="B2349" t="s">
        <v>4656</v>
      </c>
      <c r="C2349">
        <v>146</v>
      </c>
      <c r="D2349">
        <v>157</v>
      </c>
      <c r="E2349">
        <v>54</v>
      </c>
      <c r="F2349">
        <v>12</v>
      </c>
      <c r="G2349">
        <v>0.111805028920325</v>
      </c>
      <c r="H2349">
        <v>-0.92621710573987204</v>
      </c>
      <c r="I2349">
        <v>-1.96936878269881</v>
      </c>
      <c r="J2349">
        <v>211</v>
      </c>
      <c r="K2349">
        <v>313</v>
      </c>
      <c r="L2349">
        <v>127</v>
      </c>
      <c r="M2349">
        <v>18</v>
      </c>
      <c r="N2349">
        <v>0.248489985670477</v>
      </c>
      <c r="O2349">
        <v>-0.81256751148612605</v>
      </c>
      <c r="P2349">
        <v>-2.0792356187862699</v>
      </c>
      <c r="Q2349">
        <v>0.44067796610169402</v>
      </c>
      <c r="R2349">
        <v>0.28813559322033899</v>
      </c>
      <c r="S2349">
        <f t="shared" si="36"/>
        <v>-0.12409483536959509</v>
      </c>
    </row>
    <row r="2350" spans="1:19" x14ac:dyDescent="0.2">
      <c r="A2350" t="s">
        <v>4657</v>
      </c>
      <c r="B2350" t="s">
        <v>4658</v>
      </c>
      <c r="C2350">
        <v>139</v>
      </c>
      <c r="D2350">
        <v>183</v>
      </c>
      <c r="E2350">
        <v>102</v>
      </c>
      <c r="F2350">
        <v>26</v>
      </c>
      <c r="G2350">
        <v>0.199694521771862</v>
      </c>
      <c r="H2350">
        <v>-0.62867263827058095</v>
      </c>
      <c r="I2350">
        <v>-1.6122386252452701</v>
      </c>
      <c r="J2350">
        <v>300</v>
      </c>
      <c r="K2350">
        <v>383</v>
      </c>
      <c r="L2350">
        <v>192</v>
      </c>
      <c r="M2350">
        <v>26</v>
      </c>
      <c r="N2350">
        <v>0.18330562267068201</v>
      </c>
      <c r="O2350">
        <v>-0.78590880316050304</v>
      </c>
      <c r="P2350">
        <v>-2.07237357534073</v>
      </c>
      <c r="Q2350">
        <v>0.45762711864406702</v>
      </c>
      <c r="R2350">
        <v>0.20338983050847401</v>
      </c>
      <c r="S2350">
        <f t="shared" si="36"/>
        <v>-1.9268936760865968E-2</v>
      </c>
    </row>
    <row r="2351" spans="1:19" x14ac:dyDescent="0.2">
      <c r="A2351" t="s">
        <v>4659</v>
      </c>
      <c r="B2351" t="s">
        <v>4660</v>
      </c>
      <c r="C2351">
        <v>231</v>
      </c>
      <c r="D2351">
        <v>209</v>
      </c>
      <c r="E2351">
        <v>259</v>
      </c>
      <c r="F2351">
        <v>28</v>
      </c>
      <c r="G2351">
        <v>3.6792538514438103E-2</v>
      </c>
      <c r="H2351">
        <v>-0.44457022558929599</v>
      </c>
      <c r="I2351">
        <v>-1.8006511215119201</v>
      </c>
      <c r="J2351">
        <v>546</v>
      </c>
      <c r="K2351">
        <v>656</v>
      </c>
      <c r="L2351">
        <v>461</v>
      </c>
      <c r="M2351">
        <v>61</v>
      </c>
      <c r="N2351">
        <v>0.15693930009264401</v>
      </c>
      <c r="O2351">
        <v>-0.66558049445947898</v>
      </c>
      <c r="P2351">
        <v>-1.9620884762858599</v>
      </c>
      <c r="Q2351">
        <v>0.42372881355932202</v>
      </c>
      <c r="R2351">
        <v>0.27118644067796599</v>
      </c>
      <c r="S2351">
        <f t="shared" si="36"/>
        <v>-4.410451439894042E-2</v>
      </c>
    </row>
    <row r="2352" spans="1:19" x14ac:dyDescent="0.2">
      <c r="A2352" t="s">
        <v>4661</v>
      </c>
      <c r="B2352" t="s">
        <v>4662</v>
      </c>
      <c r="C2352">
        <v>97</v>
      </c>
      <c r="D2352">
        <v>57</v>
      </c>
      <c r="E2352">
        <v>49</v>
      </c>
      <c r="F2352">
        <v>9</v>
      </c>
      <c r="G2352">
        <v>-0.15063864629822399</v>
      </c>
      <c r="H2352">
        <v>-0.79083366401613397</v>
      </c>
      <c r="I2352">
        <v>-1.91672639778891</v>
      </c>
      <c r="J2352">
        <v>213</v>
      </c>
      <c r="K2352">
        <v>146</v>
      </c>
      <c r="L2352">
        <v>73</v>
      </c>
      <c r="M2352">
        <v>4</v>
      </c>
      <c r="N2352">
        <v>-8.6798644232578798E-2</v>
      </c>
      <c r="O2352">
        <v>-1.0571455204626701</v>
      </c>
      <c r="P2352">
        <v>-2.7365452807026598</v>
      </c>
      <c r="Q2352">
        <v>0.38983050847457601</v>
      </c>
      <c r="R2352">
        <v>0.25423728813559299</v>
      </c>
      <c r="S2352">
        <f t="shared" si="36"/>
        <v>-0.28473323516433846</v>
      </c>
    </row>
    <row r="2353" spans="1:19" x14ac:dyDescent="0.2">
      <c r="A2353" t="s">
        <v>4663</v>
      </c>
      <c r="B2353" t="s">
        <v>4664</v>
      </c>
      <c r="C2353">
        <v>178</v>
      </c>
      <c r="D2353">
        <v>208</v>
      </c>
      <c r="E2353">
        <v>130</v>
      </c>
      <c r="F2353">
        <v>8</v>
      </c>
      <c r="G2353">
        <v>0.14790156494939599</v>
      </c>
      <c r="H2353">
        <v>-0.63073465978045995</v>
      </c>
      <c r="I2353">
        <v>-2.2315271882789398</v>
      </c>
      <c r="J2353">
        <v>320</v>
      </c>
      <c r="K2353">
        <v>455</v>
      </c>
      <c r="L2353">
        <v>259</v>
      </c>
      <c r="M2353">
        <v>19</v>
      </c>
      <c r="N2353">
        <v>0.230089521758928</v>
      </c>
      <c r="O2353">
        <v>-0.68393899138304404</v>
      </c>
      <c r="P2353">
        <v>-2.2366220459589701</v>
      </c>
      <c r="Q2353">
        <v>0.45762711864406702</v>
      </c>
      <c r="R2353">
        <v>0.22033898305084701</v>
      </c>
      <c r="S2353">
        <f t="shared" si="36"/>
        <v>-0.24179526815935359</v>
      </c>
    </row>
    <row r="2354" spans="1:19" x14ac:dyDescent="0.2">
      <c r="A2354" t="s">
        <v>4665</v>
      </c>
      <c r="B2354" t="s">
        <v>4666</v>
      </c>
      <c r="C2354">
        <v>218</v>
      </c>
      <c r="D2354">
        <v>232</v>
      </c>
      <c r="E2354">
        <v>157</v>
      </c>
      <c r="F2354">
        <v>3</v>
      </c>
      <c r="G2354">
        <v>0.107289723581823</v>
      </c>
      <c r="H2354">
        <v>-0.63681485097377399</v>
      </c>
      <c r="I2354">
        <v>-2.74553241184694</v>
      </c>
      <c r="J2354">
        <v>400</v>
      </c>
      <c r="K2354">
        <v>542</v>
      </c>
      <c r="L2354">
        <v>257</v>
      </c>
      <c r="M2354">
        <v>62</v>
      </c>
      <c r="N2354">
        <v>0.20916739863214601</v>
      </c>
      <c r="O2354">
        <v>-0.78421564514105802</v>
      </c>
      <c r="P2354">
        <v>-1.8198939704215999</v>
      </c>
      <c r="Q2354">
        <v>0.44067796610169402</v>
      </c>
      <c r="R2354">
        <v>0.22033898305084701</v>
      </c>
      <c r="S2354">
        <f t="shared" si="36"/>
        <v>-0.27855790092533372</v>
      </c>
    </row>
    <row r="2355" spans="1:19" x14ac:dyDescent="0.2">
      <c r="A2355" t="s">
        <v>4667</v>
      </c>
      <c r="B2355" t="s">
        <v>4668</v>
      </c>
      <c r="C2355">
        <v>96</v>
      </c>
      <c r="D2355">
        <v>77</v>
      </c>
      <c r="E2355">
        <v>40</v>
      </c>
      <c r="F2355">
        <v>8</v>
      </c>
      <c r="G2355">
        <v>-1.5522275571557999E-2</v>
      </c>
      <c r="H2355">
        <v>-0.87446925149000898</v>
      </c>
      <c r="I2355">
        <v>-1.96337841900962</v>
      </c>
      <c r="J2355">
        <v>195</v>
      </c>
      <c r="K2355">
        <v>274</v>
      </c>
      <c r="L2355">
        <v>184</v>
      </c>
      <c r="M2355">
        <v>16</v>
      </c>
      <c r="N2355">
        <v>0.22494405487959099</v>
      </c>
      <c r="O2355">
        <v>-0.61730556549737103</v>
      </c>
      <c r="P2355">
        <v>-2.0961402972984802</v>
      </c>
      <c r="Q2355">
        <v>0.47457627118644002</v>
      </c>
      <c r="R2355">
        <v>0.25423728813559299</v>
      </c>
      <c r="S2355">
        <f t="shared" si="36"/>
        <v>-0.12688903902226764</v>
      </c>
    </row>
    <row r="2356" spans="1:19" x14ac:dyDescent="0.2">
      <c r="A2356" t="s">
        <v>4669</v>
      </c>
      <c r="B2356" t="s">
        <v>4670</v>
      </c>
      <c r="C2356">
        <v>72</v>
      </c>
      <c r="D2356">
        <v>75</v>
      </c>
      <c r="E2356">
        <v>91</v>
      </c>
      <c r="F2356">
        <v>7</v>
      </c>
      <c r="G2356">
        <v>9.7986999255959994E-2</v>
      </c>
      <c r="H2356">
        <v>-0.39254911388857799</v>
      </c>
      <c r="I2356">
        <v>-1.89643162937901</v>
      </c>
      <c r="J2356">
        <v>181</v>
      </c>
      <c r="K2356">
        <v>205</v>
      </c>
      <c r="L2356">
        <v>117</v>
      </c>
      <c r="M2356">
        <v>23</v>
      </c>
      <c r="N2356">
        <v>0.13130338960829099</v>
      </c>
      <c r="O2356">
        <v>-0.78158149026741297</v>
      </c>
      <c r="P2356">
        <v>-1.9061764074434799</v>
      </c>
      <c r="Q2356">
        <v>0.44067796610169402</v>
      </c>
      <c r="R2356">
        <v>0.305084745762711</v>
      </c>
      <c r="S2356">
        <f t="shared" si="36"/>
        <v>-5.6770459776422214E-2</v>
      </c>
    </row>
    <row r="2357" spans="1:19" x14ac:dyDescent="0.2">
      <c r="A2357" t="s">
        <v>4671</v>
      </c>
      <c r="B2357" t="s">
        <v>4672</v>
      </c>
      <c r="C2357">
        <v>223</v>
      </c>
      <c r="D2357">
        <v>203</v>
      </c>
      <c r="E2357">
        <v>164</v>
      </c>
      <c r="F2357">
        <v>22</v>
      </c>
      <c r="G2357">
        <v>3.9449407160580603E-2</v>
      </c>
      <c r="H2357">
        <v>-0.62771902477886599</v>
      </c>
      <c r="I2357">
        <v>-1.89007935518795</v>
      </c>
      <c r="J2357">
        <v>371</v>
      </c>
      <c r="K2357">
        <v>511</v>
      </c>
      <c r="L2357">
        <v>253</v>
      </c>
      <c r="M2357">
        <v>53</v>
      </c>
      <c r="N2357">
        <v>0.216275093941388</v>
      </c>
      <c r="O2357">
        <v>-0.758342165583618</v>
      </c>
      <c r="P2357">
        <v>-1.85532370860614</v>
      </c>
      <c r="Q2357">
        <v>0.45762711864406702</v>
      </c>
      <c r="R2357">
        <v>0.28813559322033899</v>
      </c>
      <c r="S2357">
        <f t="shared" si="36"/>
        <v>-4.1336303531793669E-2</v>
      </c>
    </row>
    <row r="2358" spans="1:19" x14ac:dyDescent="0.2">
      <c r="A2358" t="s">
        <v>4673</v>
      </c>
      <c r="B2358" t="s">
        <v>4674</v>
      </c>
      <c r="C2358">
        <v>290</v>
      </c>
      <c r="D2358">
        <v>439</v>
      </c>
      <c r="E2358">
        <v>263</v>
      </c>
      <c r="F2358">
        <v>39</v>
      </c>
      <c r="G2358">
        <v>0.26032475463869298</v>
      </c>
      <c r="H2358">
        <v>-0.536700259187601</v>
      </c>
      <c r="I2358">
        <v>-1.7555305638344501</v>
      </c>
      <c r="J2358">
        <v>612</v>
      </c>
      <c r="K2358">
        <v>940</v>
      </c>
      <c r="L2358">
        <v>633</v>
      </c>
      <c r="M2358">
        <v>175</v>
      </c>
      <c r="N2358">
        <v>0.263604534875859</v>
      </c>
      <c r="O2358">
        <v>-0.57743648927259605</v>
      </c>
      <c r="P2358">
        <v>-1.5539390420511501</v>
      </c>
      <c r="Q2358">
        <v>0.49152542372881303</v>
      </c>
      <c r="R2358">
        <v>0.28813559322033899</v>
      </c>
      <c r="S2358">
        <f t="shared" si="36"/>
        <v>7.8080808319596462E-2</v>
      </c>
    </row>
    <row r="2359" spans="1:19" x14ac:dyDescent="0.2">
      <c r="A2359" t="s">
        <v>4675</v>
      </c>
      <c r="B2359" t="s">
        <v>4676</v>
      </c>
      <c r="C2359">
        <v>79</v>
      </c>
      <c r="D2359">
        <v>152</v>
      </c>
      <c r="E2359">
        <v>26</v>
      </c>
      <c r="F2359">
        <v>0</v>
      </c>
      <c r="G2359">
        <v>0.36447472894985899</v>
      </c>
      <c r="H2359">
        <v>-0.97691175309802702</v>
      </c>
      <c r="I2359" t="e">
        <f>-inf</f>
        <v>#NAME?</v>
      </c>
      <c r="J2359">
        <v>185</v>
      </c>
      <c r="K2359">
        <v>332</v>
      </c>
      <c r="L2359">
        <v>119</v>
      </c>
      <c r="M2359">
        <v>14</v>
      </c>
      <c r="N2359">
        <v>0.331194458722744</v>
      </c>
      <c r="O2359">
        <v>-0.78371354415487304</v>
      </c>
      <c r="P2359">
        <v>-2.1312693613166598</v>
      </c>
      <c r="Q2359">
        <v>0.50847457627118597</v>
      </c>
      <c r="R2359">
        <v>0.35593220338983</v>
      </c>
      <c r="S2359" t="e">
        <f t="shared" si="36"/>
        <v>#NAME?</v>
      </c>
    </row>
    <row r="2360" spans="1:19" x14ac:dyDescent="0.2">
      <c r="A2360" t="s">
        <v>4677</v>
      </c>
      <c r="B2360" t="s">
        <v>4678</v>
      </c>
      <c r="C2360">
        <v>21</v>
      </c>
      <c r="D2360">
        <v>23</v>
      </c>
      <c r="E2360">
        <v>35</v>
      </c>
      <c r="F2360">
        <v>2</v>
      </c>
      <c r="G2360">
        <v>0.119766773579202</v>
      </c>
      <c r="H2360">
        <v>-0.27240926016204697</v>
      </c>
      <c r="I2360">
        <v>-1.90538647203193</v>
      </c>
      <c r="J2360">
        <v>58</v>
      </c>
      <c r="K2360">
        <v>57</v>
      </c>
      <c r="L2360">
        <v>32</v>
      </c>
      <c r="M2360">
        <v>0</v>
      </c>
      <c r="N2360">
        <v>6.9674965531275904E-2</v>
      </c>
      <c r="O2360">
        <v>-0.85036679238742097</v>
      </c>
      <c r="P2360" t="e">
        <f>-inf</f>
        <v>#NAME?</v>
      </c>
      <c r="Q2360">
        <v>0.47457627118644002</v>
      </c>
      <c r="R2360">
        <v>0.28813559322033899</v>
      </c>
      <c r="S2360" t="e">
        <f t="shared" si="36"/>
        <v>#NAME?</v>
      </c>
    </row>
    <row r="2361" spans="1:19" x14ac:dyDescent="0.2">
      <c r="A2361" t="s">
        <v>4679</v>
      </c>
      <c r="B2361" t="s">
        <v>4680</v>
      </c>
      <c r="C2361">
        <v>51</v>
      </c>
      <c r="D2361">
        <v>26</v>
      </c>
      <c r="E2361">
        <v>48</v>
      </c>
      <c r="F2361">
        <v>2</v>
      </c>
      <c r="G2361">
        <v>-0.21233859583158901</v>
      </c>
      <c r="H2361">
        <v>-0.52058694850075204</v>
      </c>
      <c r="I2361">
        <v>-2.2907373533959499</v>
      </c>
      <c r="J2361">
        <v>128</v>
      </c>
      <c r="K2361">
        <v>103</v>
      </c>
      <c r="L2361">
        <v>83</v>
      </c>
      <c r="M2361">
        <v>17</v>
      </c>
      <c r="N2361">
        <v>-1.7144641520974301E-2</v>
      </c>
      <c r="O2361">
        <v>-0.78022065441618405</v>
      </c>
      <c r="P2361">
        <v>-1.88698671686148</v>
      </c>
      <c r="Q2361">
        <v>0.44067796610169402</v>
      </c>
      <c r="R2361">
        <v>0.322033898305084</v>
      </c>
      <c r="S2361">
        <f t="shared" si="36"/>
        <v>-0.16534876217560063</v>
      </c>
    </row>
    <row r="2362" spans="1:19" x14ac:dyDescent="0.2">
      <c r="A2362" t="s">
        <v>4681</v>
      </c>
      <c r="B2362" t="s">
        <v>4682</v>
      </c>
      <c r="C2362">
        <v>106</v>
      </c>
      <c r="D2362">
        <v>111</v>
      </c>
      <c r="E2362">
        <v>121</v>
      </c>
      <c r="F2362">
        <v>7</v>
      </c>
      <c r="G2362">
        <v>0.100275345817415</v>
      </c>
      <c r="H2362">
        <v>-0.43677850472672303</v>
      </c>
      <c r="I2362">
        <v>-2.0644049982125101</v>
      </c>
      <c r="J2362">
        <v>269</v>
      </c>
      <c r="K2362">
        <v>241</v>
      </c>
      <c r="L2362">
        <v>222</v>
      </c>
      <c r="M2362">
        <v>26</v>
      </c>
      <c r="N2362">
        <v>2.9492865994182198E-2</v>
      </c>
      <c r="O2362">
        <v>-0.67548808269615901</v>
      </c>
      <c r="P2362">
        <v>-2.0250046006234799</v>
      </c>
      <c r="Q2362">
        <v>0.44067796610169402</v>
      </c>
      <c r="R2362">
        <v>0.23728813559322001</v>
      </c>
      <c r="S2362">
        <f t="shared" si="36"/>
        <v>-0.13699579275611434</v>
      </c>
    </row>
    <row r="2363" spans="1:19" x14ac:dyDescent="0.2">
      <c r="A2363" t="s">
        <v>4683</v>
      </c>
      <c r="B2363" t="s">
        <v>4684</v>
      </c>
      <c r="C2363">
        <v>108</v>
      </c>
      <c r="D2363">
        <v>182</v>
      </c>
      <c r="E2363">
        <v>59</v>
      </c>
      <c r="F2363">
        <v>11</v>
      </c>
      <c r="G2363">
        <v>0.306905864793653</v>
      </c>
      <c r="H2363">
        <v>-0.75682975362320903</v>
      </c>
      <c r="I2363">
        <v>-1.87622824329072</v>
      </c>
      <c r="J2363">
        <v>193</v>
      </c>
      <c r="K2363">
        <v>244</v>
      </c>
      <c r="L2363">
        <v>115</v>
      </c>
      <c r="M2363">
        <v>32</v>
      </c>
      <c r="N2363">
        <v>0.17906062075267701</v>
      </c>
      <c r="O2363">
        <v>-0.81694824579855196</v>
      </c>
      <c r="P2363">
        <v>-1.7906329992797601</v>
      </c>
      <c r="Q2363">
        <v>0.50847457627118597</v>
      </c>
      <c r="R2363">
        <v>0.25423728813559299</v>
      </c>
      <c r="S2363">
        <f t="shared" si="36"/>
        <v>-2.0038165250014197E-2</v>
      </c>
    </row>
    <row r="2364" spans="1:19" x14ac:dyDescent="0.2">
      <c r="A2364" t="s">
        <v>4685</v>
      </c>
      <c r="B2364" t="s">
        <v>4686</v>
      </c>
      <c r="C2364">
        <v>52</v>
      </c>
      <c r="D2364">
        <v>51</v>
      </c>
      <c r="E2364">
        <v>61</v>
      </c>
      <c r="F2364">
        <v>2</v>
      </c>
      <c r="G2364">
        <v>7.1825064758665597E-2</v>
      </c>
      <c r="H2364">
        <v>-0.42493151840243498</v>
      </c>
      <c r="I2364">
        <v>-2.2991705209328099</v>
      </c>
      <c r="J2364">
        <v>72</v>
      </c>
      <c r="K2364">
        <v>152</v>
      </c>
      <c r="L2364">
        <v>60</v>
      </c>
      <c r="M2364">
        <v>16</v>
      </c>
      <c r="N2364">
        <v>0.40173919493522497</v>
      </c>
      <c r="O2364">
        <v>-0.67127002319201501</v>
      </c>
      <c r="P2364">
        <v>-1.66343818236723</v>
      </c>
      <c r="Q2364">
        <v>0.40677966101694901</v>
      </c>
      <c r="R2364">
        <v>0.20338983050847401</v>
      </c>
      <c r="S2364">
        <f t="shared" si="36"/>
        <v>-0.10798516886404638</v>
      </c>
    </row>
    <row r="2365" spans="1:19" x14ac:dyDescent="0.2">
      <c r="A2365" t="s">
        <v>4687</v>
      </c>
      <c r="B2365" t="s">
        <v>4688</v>
      </c>
      <c r="C2365">
        <v>58</v>
      </c>
      <c r="D2365">
        <v>105</v>
      </c>
      <c r="E2365">
        <v>60</v>
      </c>
      <c r="F2365">
        <v>4</v>
      </c>
      <c r="G2365">
        <v>0.33801953780252902</v>
      </c>
      <c r="H2365">
        <v>-0.47953475295769699</v>
      </c>
      <c r="I2365">
        <v>-2.0455651751969701</v>
      </c>
      <c r="J2365">
        <v>132</v>
      </c>
      <c r="K2365">
        <v>158</v>
      </c>
      <c r="L2365">
        <v>75</v>
      </c>
      <c r="M2365">
        <v>30</v>
      </c>
      <c r="N2365">
        <v>0.15531125917029401</v>
      </c>
      <c r="O2365">
        <v>-0.83760144495854005</v>
      </c>
      <c r="P2365">
        <v>-1.6536783450780801</v>
      </c>
      <c r="Q2365">
        <v>0.50847457627118597</v>
      </c>
      <c r="R2365">
        <v>0.28813559322033899</v>
      </c>
      <c r="S2365">
        <f t="shared" si="36"/>
        <v>-3.2238996434520897E-2</v>
      </c>
    </row>
    <row r="2366" spans="1:19" x14ac:dyDescent="0.2">
      <c r="A2366" t="s">
        <v>4689</v>
      </c>
      <c r="B2366" t="s">
        <v>4690</v>
      </c>
      <c r="C2366">
        <v>87</v>
      </c>
      <c r="D2366">
        <v>129</v>
      </c>
      <c r="E2366">
        <v>86</v>
      </c>
      <c r="F2366">
        <v>9</v>
      </c>
      <c r="G2366">
        <v>0.25132868997615798</v>
      </c>
      <c r="H2366">
        <v>-0.49927881115345402</v>
      </c>
      <c r="I2366">
        <v>-1.8694739161412901</v>
      </c>
      <c r="J2366">
        <v>189</v>
      </c>
      <c r="K2366">
        <v>223</v>
      </c>
      <c r="L2366">
        <v>98</v>
      </c>
      <c r="M2366">
        <v>16</v>
      </c>
      <c r="N2366">
        <v>0.149071162296638</v>
      </c>
      <c r="O2366">
        <v>-0.87732450562513897</v>
      </c>
      <c r="P2366">
        <v>-2.0825674901092102</v>
      </c>
      <c r="Q2366">
        <v>0.47457627118644002</v>
      </c>
      <c r="R2366">
        <v>0.28813559322033899</v>
      </c>
      <c r="S2366">
        <f t="shared" si="36"/>
        <v>-9.617803379984978E-2</v>
      </c>
    </row>
    <row r="2367" spans="1:19" x14ac:dyDescent="0.2">
      <c r="A2367" t="s">
        <v>4691</v>
      </c>
      <c r="B2367" t="s">
        <v>4692</v>
      </c>
      <c r="C2367">
        <v>126</v>
      </c>
      <c r="D2367">
        <v>120</v>
      </c>
      <c r="E2367">
        <v>81</v>
      </c>
      <c r="F2367">
        <v>19</v>
      </c>
      <c r="G2367">
        <v>5.90689332255903E-2</v>
      </c>
      <c r="H2367">
        <v>-0.68614353601731604</v>
      </c>
      <c r="I2367">
        <v>-1.70581411712673</v>
      </c>
      <c r="J2367">
        <v>245</v>
      </c>
      <c r="K2367">
        <v>188</v>
      </c>
      <c r="L2367">
        <v>130</v>
      </c>
      <c r="M2367">
        <v>27</v>
      </c>
      <c r="N2367">
        <v>-3.7780131679130802E-2</v>
      </c>
      <c r="O2367">
        <v>-0.867311509202086</v>
      </c>
      <c r="P2367">
        <v>-1.9680279887974299</v>
      </c>
      <c r="Q2367">
        <v>0.74576271186440601</v>
      </c>
      <c r="R2367">
        <v>0.27118644067796599</v>
      </c>
      <c r="S2367">
        <f t="shared" si="36"/>
        <v>-1.8343817786131245E-2</v>
      </c>
    </row>
    <row r="2368" spans="1:19" x14ac:dyDescent="0.2">
      <c r="A2368" t="s">
        <v>4693</v>
      </c>
      <c r="B2368" t="s">
        <v>4694</v>
      </c>
      <c r="C2368">
        <v>65</v>
      </c>
      <c r="D2368">
        <v>90</v>
      </c>
      <c r="E2368">
        <v>62</v>
      </c>
      <c r="F2368">
        <v>9</v>
      </c>
      <c r="G2368">
        <v>0.22158738509199699</v>
      </c>
      <c r="H2368">
        <v>-0.51477967692300497</v>
      </c>
      <c r="I2368">
        <v>-1.74286802016552</v>
      </c>
      <c r="J2368">
        <v>122</v>
      </c>
      <c r="K2368">
        <v>89</v>
      </c>
      <c r="L2368">
        <v>27</v>
      </c>
      <c r="M2368">
        <v>8</v>
      </c>
      <c r="N2368">
        <v>-5.9741720608113703E-2</v>
      </c>
      <c r="O2368">
        <v>-1.24708484366015</v>
      </c>
      <c r="P2368">
        <v>-2.1934955122746902</v>
      </c>
      <c r="Q2368">
        <v>0.77966101694915202</v>
      </c>
      <c r="R2368">
        <v>0.28813559322033899</v>
      </c>
      <c r="S2368">
        <f t="shared" si="36"/>
        <v>-8.9338426002207302E-2</v>
      </c>
    </row>
    <row r="2369" spans="1:19" x14ac:dyDescent="0.2">
      <c r="A2369" t="s">
        <v>4695</v>
      </c>
      <c r="B2369" t="s">
        <v>4696</v>
      </c>
      <c r="C2369">
        <v>183</v>
      </c>
      <c r="D2369">
        <v>280</v>
      </c>
      <c r="E2369">
        <v>199</v>
      </c>
      <c r="F2369">
        <v>15</v>
      </c>
      <c r="G2369">
        <v>0.264965173907318</v>
      </c>
      <c r="H2369">
        <v>-0.45785602309912599</v>
      </c>
      <c r="I2369">
        <v>-1.9705570036367399</v>
      </c>
      <c r="J2369">
        <v>297</v>
      </c>
      <c r="K2369">
        <v>337</v>
      </c>
      <c r="L2369">
        <v>158</v>
      </c>
      <c r="M2369">
        <v>59</v>
      </c>
      <c r="N2369">
        <v>0.132101554975848</v>
      </c>
      <c r="O2369">
        <v>-0.86618813950717999</v>
      </c>
      <c r="P2369">
        <v>-1.7121301062669601</v>
      </c>
      <c r="Q2369">
        <v>0.72881355932203395</v>
      </c>
      <c r="R2369">
        <v>0.28813559322033899</v>
      </c>
      <c r="S2369">
        <f t="shared" si="36"/>
        <v>-2.6242774513981014E-2</v>
      </c>
    </row>
    <row r="2370" spans="1:19" x14ac:dyDescent="0.2">
      <c r="A2370" t="s">
        <v>4697</v>
      </c>
      <c r="B2370" t="s">
        <v>4698</v>
      </c>
      <c r="C2370">
        <v>77</v>
      </c>
      <c r="D2370">
        <v>72</v>
      </c>
      <c r="E2370">
        <v>69</v>
      </c>
      <c r="F2370">
        <v>5</v>
      </c>
      <c r="G2370">
        <v>5.1100003554315002E-2</v>
      </c>
      <c r="H2370">
        <v>-0.54189964421363002</v>
      </c>
      <c r="I2370">
        <v>-2.0717178937984602</v>
      </c>
      <c r="J2370">
        <v>185</v>
      </c>
      <c r="K2370">
        <v>192</v>
      </c>
      <c r="L2370">
        <v>81</v>
      </c>
      <c r="M2370">
        <v>7</v>
      </c>
      <c r="N2370">
        <v>9.3357603722257598E-2</v>
      </c>
      <c r="O2370">
        <v>-0.950775486668754</v>
      </c>
      <c r="P2370">
        <v>-2.4322993569806499</v>
      </c>
      <c r="Q2370">
        <v>0.74576271186440601</v>
      </c>
      <c r="R2370">
        <v>0.25423728813559299</v>
      </c>
      <c r="S2370">
        <f t="shared" si="36"/>
        <v>-0.24804940043246509</v>
      </c>
    </row>
    <row r="2371" spans="1:19" x14ac:dyDescent="0.2">
      <c r="A2371" t="s">
        <v>4699</v>
      </c>
      <c r="B2371" t="s">
        <v>4700</v>
      </c>
      <c r="C2371">
        <v>138</v>
      </c>
      <c r="D2371">
        <v>130</v>
      </c>
      <c r="E2371">
        <v>82</v>
      </c>
      <c r="F2371">
        <v>22</v>
      </c>
      <c r="G2371">
        <v>5.4322498201128701E-2</v>
      </c>
      <c r="H2371">
        <v>-0.72032324379592305</v>
      </c>
      <c r="I2371">
        <v>-1.68165357854102</v>
      </c>
      <c r="J2371">
        <v>267</v>
      </c>
      <c r="K2371">
        <v>260</v>
      </c>
      <c r="L2371">
        <v>144</v>
      </c>
      <c r="M2371">
        <v>45</v>
      </c>
      <c r="N2371">
        <v>6.5690190027964501E-2</v>
      </c>
      <c r="O2371">
        <v>-0.86023754641371597</v>
      </c>
      <c r="P2371">
        <v>-1.7835244161811199</v>
      </c>
      <c r="Q2371">
        <v>0.79661016949152497</v>
      </c>
      <c r="R2371">
        <v>0.27118644067796599</v>
      </c>
      <c r="S2371">
        <f t="shared" ref="S2371:S2434" si="37">((I2371+1.7338029)/1.7338029+(P2371+1.8692731)/1.8692731)/2</f>
        <v>3.7975370689313635E-2</v>
      </c>
    </row>
    <row r="2372" spans="1:19" x14ac:dyDescent="0.2">
      <c r="A2372" t="s">
        <v>4701</v>
      </c>
      <c r="B2372" t="s">
        <v>4702</v>
      </c>
      <c r="C2372">
        <v>272</v>
      </c>
      <c r="D2372">
        <v>199</v>
      </c>
      <c r="E2372">
        <v>170</v>
      </c>
      <c r="F2372">
        <v>17</v>
      </c>
      <c r="G2372">
        <v>-5.5457595328963598E-2</v>
      </c>
      <c r="H2372">
        <v>-0.69837799243432797</v>
      </c>
      <c r="I2372">
        <v>-2.0883171556179199</v>
      </c>
      <c r="J2372">
        <v>382</v>
      </c>
      <c r="K2372">
        <v>449</v>
      </c>
      <c r="L2372">
        <v>248</v>
      </c>
      <c r="M2372">
        <v>55</v>
      </c>
      <c r="N2372">
        <v>0.14741108151333601</v>
      </c>
      <c r="O2372">
        <v>-0.77970045922988196</v>
      </c>
      <c r="P2372">
        <v>-1.8519263420093499</v>
      </c>
      <c r="Q2372">
        <v>0.74576271186440601</v>
      </c>
      <c r="R2372">
        <v>0.322033898305084</v>
      </c>
      <c r="S2372">
        <f t="shared" si="37"/>
        <v>-9.7596057227323299E-2</v>
      </c>
    </row>
    <row r="2373" spans="1:19" x14ac:dyDescent="0.2">
      <c r="A2373" t="s">
        <v>4703</v>
      </c>
      <c r="B2373" t="s">
        <v>4704</v>
      </c>
      <c r="C2373">
        <v>390</v>
      </c>
      <c r="D2373">
        <v>420</v>
      </c>
      <c r="E2373">
        <v>259</v>
      </c>
      <c r="F2373">
        <v>75</v>
      </c>
      <c r="G2373">
        <v>0.112442915666929</v>
      </c>
      <c r="H2373">
        <v>-0.67202285272365003</v>
      </c>
      <c r="I2373">
        <v>-1.6002005165967901</v>
      </c>
      <c r="J2373">
        <v>574</v>
      </c>
      <c r="K2373">
        <v>788</v>
      </c>
      <c r="L2373">
        <v>381</v>
      </c>
      <c r="M2373">
        <v>139</v>
      </c>
      <c r="N2373">
        <v>0.21484242851330301</v>
      </c>
      <c r="O2373">
        <v>-0.77007569386674402</v>
      </c>
      <c r="P2373">
        <v>-1.62612276073577</v>
      </c>
      <c r="Q2373">
        <v>0.74576271186440601</v>
      </c>
      <c r="R2373">
        <v>0.28813559322033899</v>
      </c>
      <c r="S2373">
        <f t="shared" si="37"/>
        <v>0.10356745281574703</v>
      </c>
    </row>
    <row r="2374" spans="1:19" x14ac:dyDescent="0.2">
      <c r="A2374" t="s">
        <v>4705</v>
      </c>
      <c r="B2374" t="s">
        <v>4706</v>
      </c>
      <c r="C2374">
        <v>258</v>
      </c>
      <c r="D2374">
        <v>266</v>
      </c>
      <c r="E2374">
        <v>253</v>
      </c>
      <c r="F2374">
        <v>17</v>
      </c>
      <c r="G2374">
        <v>9.3520162963365294E-2</v>
      </c>
      <c r="H2374">
        <v>-0.50275719456581502</v>
      </c>
      <c r="I2374">
        <v>-2.0653679575469499</v>
      </c>
      <c r="J2374">
        <v>578</v>
      </c>
      <c r="K2374">
        <v>494</v>
      </c>
      <c r="L2374">
        <v>325</v>
      </c>
      <c r="M2374">
        <v>57</v>
      </c>
      <c r="N2374">
        <v>9.0272139248396693E-3</v>
      </c>
      <c r="O2374">
        <v>-0.84213325458604504</v>
      </c>
      <c r="P2374">
        <v>-2.0162786513399298</v>
      </c>
      <c r="Q2374">
        <v>0.71186440677966101</v>
      </c>
      <c r="R2374">
        <v>0.27118644067796599</v>
      </c>
      <c r="S2374">
        <f t="shared" si="37"/>
        <v>-0.13493944545366976</v>
      </c>
    </row>
    <row r="2375" spans="1:19" x14ac:dyDescent="0.2">
      <c r="A2375" t="s">
        <v>4707</v>
      </c>
      <c r="B2375" t="s">
        <v>4708</v>
      </c>
      <c r="C2375">
        <v>363</v>
      </c>
      <c r="D2375">
        <v>407</v>
      </c>
      <c r="E2375">
        <v>299</v>
      </c>
      <c r="F2375">
        <v>40</v>
      </c>
      <c r="G2375">
        <v>0.129946016484636</v>
      </c>
      <c r="H2375">
        <v>-0.57849344649008605</v>
      </c>
      <c r="I2375">
        <v>-1.8420438066701399</v>
      </c>
      <c r="J2375">
        <v>558</v>
      </c>
      <c r="K2375">
        <v>705</v>
      </c>
      <c r="L2375">
        <v>423</v>
      </c>
      <c r="M2375">
        <v>94</v>
      </c>
      <c r="N2375">
        <v>0.17878302147554101</v>
      </c>
      <c r="O2375">
        <v>-0.71238260870692605</v>
      </c>
      <c r="P2375">
        <v>-1.7837320139297701</v>
      </c>
      <c r="Q2375">
        <v>0.79661016949152497</v>
      </c>
      <c r="R2375">
        <v>0.28813559322033899</v>
      </c>
      <c r="S2375">
        <f t="shared" si="37"/>
        <v>-8.3340399210525794E-3</v>
      </c>
    </row>
    <row r="2376" spans="1:19" x14ac:dyDescent="0.2">
      <c r="A2376" t="s">
        <v>4709</v>
      </c>
      <c r="B2376" t="s">
        <v>4710</v>
      </c>
      <c r="C2376">
        <v>51</v>
      </c>
      <c r="D2376">
        <v>32</v>
      </c>
      <c r="E2376">
        <v>51</v>
      </c>
      <c r="F2376">
        <v>17</v>
      </c>
      <c r="G2376">
        <v>-0.12216196548250099</v>
      </c>
      <c r="H2376">
        <v>-0.49425800977840301</v>
      </c>
      <c r="I2376">
        <v>-1.3613184276816599</v>
      </c>
      <c r="J2376">
        <v>58</v>
      </c>
      <c r="K2376">
        <v>103</v>
      </c>
      <c r="L2376">
        <v>100</v>
      </c>
      <c r="M2376">
        <v>22</v>
      </c>
      <c r="N2376">
        <v>0.32663733456395599</v>
      </c>
      <c r="O2376">
        <v>-0.35551677070732701</v>
      </c>
      <c r="P2376">
        <v>-1.4312309813326201</v>
      </c>
      <c r="Q2376">
        <v>0.84745762711864403</v>
      </c>
      <c r="R2376">
        <v>0.338983050847457</v>
      </c>
      <c r="S2376">
        <f t="shared" si="37"/>
        <v>0.22458745061064039</v>
      </c>
    </row>
    <row r="2377" spans="1:19" x14ac:dyDescent="0.2">
      <c r="A2377" t="s">
        <v>4711</v>
      </c>
      <c r="B2377" t="s">
        <v>4712</v>
      </c>
      <c r="C2377">
        <v>98</v>
      </c>
      <c r="D2377">
        <v>119</v>
      </c>
      <c r="E2377">
        <v>101</v>
      </c>
      <c r="F2377">
        <v>39</v>
      </c>
      <c r="G2377">
        <v>0.16457911799556399</v>
      </c>
      <c r="H2377">
        <v>-0.48116271168825497</v>
      </c>
      <c r="I2377">
        <v>-1.28435864162799</v>
      </c>
      <c r="J2377">
        <v>138</v>
      </c>
      <c r="K2377">
        <v>145</v>
      </c>
      <c r="L2377">
        <v>112</v>
      </c>
      <c r="M2377">
        <v>72</v>
      </c>
      <c r="N2377">
        <v>9.8717019255460198E-2</v>
      </c>
      <c r="O2377">
        <v>-0.68274984087544499</v>
      </c>
      <c r="P2377">
        <v>-1.29277225856186</v>
      </c>
      <c r="Q2377">
        <v>0.55932203389830504</v>
      </c>
      <c r="R2377">
        <v>0.28813559322033899</v>
      </c>
      <c r="S2377">
        <f t="shared" si="37"/>
        <v>0.28381682163615257</v>
      </c>
    </row>
    <row r="2378" spans="1:19" x14ac:dyDescent="0.2">
      <c r="A2378" t="s">
        <v>4713</v>
      </c>
      <c r="B2378" t="s">
        <v>4714</v>
      </c>
      <c r="C2378">
        <v>135</v>
      </c>
      <c r="D2378">
        <v>140</v>
      </c>
      <c r="E2378">
        <v>176</v>
      </c>
      <c r="F2378">
        <v>5</v>
      </c>
      <c r="G2378">
        <v>9.6052499478760295E-2</v>
      </c>
      <c r="H2378">
        <v>-0.37907911045925902</v>
      </c>
      <c r="I2378">
        <v>-2.31556093712098</v>
      </c>
      <c r="J2378">
        <v>355</v>
      </c>
      <c r="K2378">
        <v>290</v>
      </c>
      <c r="L2378">
        <v>195</v>
      </c>
      <c r="M2378">
        <v>53</v>
      </c>
      <c r="N2378">
        <v>-1.0602251734416099E-2</v>
      </c>
      <c r="O2378">
        <v>-0.85228251883696604</v>
      </c>
      <c r="P2378">
        <v>-1.8361781520461899</v>
      </c>
      <c r="Q2378">
        <v>0.52542372881355903</v>
      </c>
      <c r="R2378">
        <v>0.27118644067796599</v>
      </c>
      <c r="S2378">
        <f t="shared" si="37"/>
        <v>-0.15891701140959652</v>
      </c>
    </row>
    <row r="2379" spans="1:19" x14ac:dyDescent="0.2">
      <c r="A2379" t="s">
        <v>4715</v>
      </c>
      <c r="B2379" t="s">
        <v>4716</v>
      </c>
      <c r="C2379">
        <v>167</v>
      </c>
      <c r="D2379">
        <v>275</v>
      </c>
      <c r="E2379">
        <v>173</v>
      </c>
      <c r="F2379">
        <v>28</v>
      </c>
      <c r="G2379">
        <v>0.29687445497820703</v>
      </c>
      <c r="H2379">
        <v>-0.478928377797191</v>
      </c>
      <c r="I2379">
        <v>-1.6597556127673601</v>
      </c>
      <c r="J2379">
        <v>390</v>
      </c>
      <c r="K2379">
        <v>468</v>
      </c>
      <c r="L2379">
        <v>255</v>
      </c>
      <c r="M2379">
        <v>64</v>
      </c>
      <c r="N2379">
        <v>0.15640934946934601</v>
      </c>
      <c r="O2379">
        <v>-0.77661320373693399</v>
      </c>
      <c r="P2379">
        <v>-1.7951103016345</v>
      </c>
      <c r="Q2379">
        <v>0.57627118644067798</v>
      </c>
      <c r="R2379">
        <v>0.305084745762711</v>
      </c>
      <c r="S2379">
        <f t="shared" si="37"/>
        <v>4.1191345843627422E-2</v>
      </c>
    </row>
    <row r="2380" spans="1:19" x14ac:dyDescent="0.2">
      <c r="A2380" t="s">
        <v>4717</v>
      </c>
      <c r="B2380" t="s">
        <v>4718</v>
      </c>
      <c r="C2380">
        <v>141</v>
      </c>
      <c r="D2380">
        <v>110</v>
      </c>
      <c r="E2380">
        <v>76</v>
      </c>
      <c r="F2380">
        <v>4</v>
      </c>
      <c r="G2380">
        <v>-2.75681952016264E-2</v>
      </c>
      <c r="H2380">
        <v>-0.76266353015299204</v>
      </c>
      <c r="I2380">
        <v>-2.4313562942894098</v>
      </c>
      <c r="J2380">
        <v>259</v>
      </c>
      <c r="K2380">
        <v>208</v>
      </c>
      <c r="L2380">
        <v>234</v>
      </c>
      <c r="M2380">
        <v>12</v>
      </c>
      <c r="N2380">
        <v>-1.8008325696768399E-2</v>
      </c>
      <c r="O2380">
        <v>-0.63617268381549896</v>
      </c>
      <c r="P2380">
        <v>-2.3443441866255199</v>
      </c>
      <c r="Q2380">
        <v>0.50847457627118597</v>
      </c>
      <c r="R2380">
        <v>0.28813559322033899</v>
      </c>
      <c r="S2380">
        <f t="shared" si="37"/>
        <v>-0.32823657987762994</v>
      </c>
    </row>
    <row r="2381" spans="1:19" x14ac:dyDescent="0.2">
      <c r="A2381" t="s">
        <v>4719</v>
      </c>
      <c r="B2381" t="s">
        <v>4720</v>
      </c>
      <c r="C2381">
        <v>58</v>
      </c>
      <c r="D2381">
        <v>96</v>
      </c>
      <c r="E2381">
        <v>35</v>
      </c>
      <c r="F2381">
        <v>0</v>
      </c>
      <c r="G2381">
        <v>0.29910147177215901</v>
      </c>
      <c r="H2381">
        <v>-0.71361795899106495</v>
      </c>
      <c r="I2381" t="e">
        <f>-inf</f>
        <v>#NAME?</v>
      </c>
      <c r="J2381">
        <v>154</v>
      </c>
      <c r="K2381">
        <v>119</v>
      </c>
      <c r="L2381">
        <v>72</v>
      </c>
      <c r="M2381">
        <v>25</v>
      </c>
      <c r="N2381">
        <v>-3.4745656022210497E-2</v>
      </c>
      <c r="O2381">
        <v>-0.92227700154958503</v>
      </c>
      <c r="P2381">
        <v>-1.7998063807563101</v>
      </c>
      <c r="Q2381">
        <v>0.54237288135593198</v>
      </c>
      <c r="R2381">
        <v>0.27118644067796599</v>
      </c>
      <c r="S2381" t="e">
        <f t="shared" si="37"/>
        <v>#NAME?</v>
      </c>
    </row>
    <row r="2382" spans="1:19" x14ac:dyDescent="0.2">
      <c r="A2382" t="s">
        <v>4721</v>
      </c>
      <c r="B2382" t="s">
        <v>4722</v>
      </c>
      <c r="C2382">
        <v>7</v>
      </c>
      <c r="D2382">
        <v>2</v>
      </c>
      <c r="E2382">
        <v>0</v>
      </c>
      <c r="F2382">
        <v>0</v>
      </c>
      <c r="G2382">
        <v>-0.46380981205474697</v>
      </c>
      <c r="H2382" t="e">
        <f>-inf</f>
        <v>#NAME?</v>
      </c>
      <c r="I2382" t="e">
        <f>-inf</f>
        <v>#NAME?</v>
      </c>
      <c r="J2382">
        <v>2</v>
      </c>
      <c r="K2382">
        <v>1</v>
      </c>
      <c r="L2382">
        <v>1</v>
      </c>
      <c r="M2382">
        <v>0</v>
      </c>
      <c r="N2382">
        <v>-0.22380189224225899</v>
      </c>
      <c r="O2382">
        <v>-0.89311877280837104</v>
      </c>
      <c r="P2382" t="e">
        <f>-inf</f>
        <v>#NAME?</v>
      </c>
      <c r="Q2382">
        <v>0.52542372881355903</v>
      </c>
      <c r="R2382">
        <v>0.305084745762711</v>
      </c>
      <c r="S2382" t="e">
        <f t="shared" si="37"/>
        <v>#NAME?</v>
      </c>
    </row>
    <row r="2383" spans="1:19" x14ac:dyDescent="0.2">
      <c r="A2383" t="s">
        <v>4723</v>
      </c>
      <c r="B2383" t="s">
        <v>4724</v>
      </c>
      <c r="C2383">
        <v>178</v>
      </c>
      <c r="D2383">
        <v>235</v>
      </c>
      <c r="E2383">
        <v>197</v>
      </c>
      <c r="F2383">
        <v>18</v>
      </c>
      <c r="G2383">
        <v>0.20090609225837</v>
      </c>
      <c r="H2383">
        <v>-0.45021178592570399</v>
      </c>
      <c r="I2383">
        <v>-1.87934467016758</v>
      </c>
      <c r="J2383">
        <v>529</v>
      </c>
      <c r="K2383">
        <v>671</v>
      </c>
      <c r="L2383">
        <v>318</v>
      </c>
      <c r="M2383">
        <v>88</v>
      </c>
      <c r="N2383">
        <v>0.180494951555528</v>
      </c>
      <c r="O2383">
        <v>-0.81311732919514301</v>
      </c>
      <c r="P2383">
        <v>-1.7891986684769099</v>
      </c>
      <c r="Q2383">
        <v>0.55932203389830504</v>
      </c>
      <c r="R2383">
        <v>0.322033898305084</v>
      </c>
      <c r="S2383">
        <f t="shared" si="37"/>
        <v>-2.055323102826143E-2</v>
      </c>
    </row>
    <row r="2384" spans="1:19" x14ac:dyDescent="0.2">
      <c r="A2384" t="s">
        <v>4725</v>
      </c>
      <c r="B2384" t="s">
        <v>4726</v>
      </c>
      <c r="C2384">
        <v>169</v>
      </c>
      <c r="D2384">
        <v>153</v>
      </c>
      <c r="E2384">
        <v>81</v>
      </c>
      <c r="F2384">
        <v>13</v>
      </c>
      <c r="G2384">
        <v>3.7062958499453701E-2</v>
      </c>
      <c r="H2384">
        <v>-0.81365969551342698</v>
      </c>
      <c r="I2384">
        <v>-1.99814052526883</v>
      </c>
      <c r="J2384">
        <v>232</v>
      </c>
      <c r="K2384">
        <v>370</v>
      </c>
      <c r="L2384">
        <v>165</v>
      </c>
      <c r="M2384">
        <v>10</v>
      </c>
      <c r="N2384">
        <v>0.27994184259781701</v>
      </c>
      <c r="O2384">
        <v>-0.74009281782138303</v>
      </c>
      <c r="P2384">
        <v>-2.3757136534827898</v>
      </c>
      <c r="Q2384">
        <v>0.54237288135593198</v>
      </c>
      <c r="R2384">
        <v>0.27118644067796599</v>
      </c>
      <c r="S2384">
        <f t="shared" si="37"/>
        <v>-0.21169515691910004</v>
      </c>
    </row>
    <row r="2385" spans="1:19" x14ac:dyDescent="0.2">
      <c r="A2385" t="s">
        <v>4727</v>
      </c>
      <c r="B2385" t="s">
        <v>4728</v>
      </c>
      <c r="C2385">
        <v>264</v>
      </c>
      <c r="D2385">
        <v>284</v>
      </c>
      <c r="E2385">
        <v>257</v>
      </c>
      <c r="F2385">
        <v>19</v>
      </c>
      <c r="G2385">
        <v>0.111972645472735</v>
      </c>
      <c r="H2385">
        <v>-0.50592881331693995</v>
      </c>
      <c r="I2385">
        <v>-2.0270474988789999</v>
      </c>
      <c r="J2385">
        <v>375</v>
      </c>
      <c r="K2385">
        <v>458</v>
      </c>
      <c r="L2385">
        <v>300</v>
      </c>
      <c r="M2385">
        <v>63</v>
      </c>
      <c r="N2385">
        <v>0.164062313697872</v>
      </c>
      <c r="O2385">
        <v>-0.68899879015244603</v>
      </c>
      <c r="P2385">
        <v>-1.78491638686603</v>
      </c>
      <c r="Q2385">
        <v>0.57627118644067798</v>
      </c>
      <c r="R2385">
        <v>0.27118644067796599</v>
      </c>
      <c r="S2385">
        <f t="shared" si="37"/>
        <v>-6.2002836736908803E-2</v>
      </c>
    </row>
    <row r="2386" spans="1:19" x14ac:dyDescent="0.2">
      <c r="A2386" t="s">
        <v>4729</v>
      </c>
      <c r="B2386" t="s">
        <v>4730</v>
      </c>
      <c r="C2386">
        <v>150</v>
      </c>
      <c r="D2386">
        <v>212</v>
      </c>
      <c r="E2386">
        <v>156</v>
      </c>
      <c r="F2386">
        <v>20</v>
      </c>
      <c r="G2386">
        <v>0.23050283416859799</v>
      </c>
      <c r="H2386">
        <v>-0.47722467047962303</v>
      </c>
      <c r="I2386">
        <v>-1.7592584363536901</v>
      </c>
      <c r="J2386">
        <v>297</v>
      </c>
      <c r="K2386">
        <v>481</v>
      </c>
      <c r="L2386">
        <v>221</v>
      </c>
      <c r="M2386">
        <v>45</v>
      </c>
      <c r="N2386">
        <v>0.28661673047834102</v>
      </c>
      <c r="O2386">
        <v>-0.72045295277649202</v>
      </c>
      <c r="P2386">
        <v>-1.8297696041337601</v>
      </c>
      <c r="Q2386">
        <v>0.52542372881355903</v>
      </c>
      <c r="R2386">
        <v>0.27118644067796599</v>
      </c>
      <c r="S2386">
        <f t="shared" si="37"/>
        <v>3.2255849526995374E-3</v>
      </c>
    </row>
    <row r="2387" spans="1:19" x14ac:dyDescent="0.2">
      <c r="A2387" t="s">
        <v>4731</v>
      </c>
      <c r="B2387" t="s">
        <v>4732</v>
      </c>
      <c r="C2387">
        <v>149</v>
      </c>
      <c r="D2387">
        <v>103</v>
      </c>
      <c r="E2387">
        <v>141</v>
      </c>
      <c r="F2387">
        <v>16</v>
      </c>
      <c r="G2387">
        <v>-8.0090811411573301E-2</v>
      </c>
      <c r="H2387">
        <v>-0.51822516553529696</v>
      </c>
      <c r="I2387">
        <v>-1.8532634587183401</v>
      </c>
      <c r="J2387">
        <v>355</v>
      </c>
      <c r="K2387">
        <v>419</v>
      </c>
      <c r="L2387">
        <v>194</v>
      </c>
      <c r="M2387">
        <v>51</v>
      </c>
      <c r="N2387">
        <v>0.14921377333292299</v>
      </c>
      <c r="O2387">
        <v>-0.85451540026925799</v>
      </c>
      <c r="P2387">
        <v>-1.8528838455490499</v>
      </c>
      <c r="Q2387">
        <v>0.59322033898305004</v>
      </c>
      <c r="R2387">
        <v>0.20338983050847401</v>
      </c>
      <c r="S2387">
        <f t="shared" si="37"/>
        <v>-3.0066586120978976E-2</v>
      </c>
    </row>
    <row r="2388" spans="1:19" x14ac:dyDescent="0.2">
      <c r="A2388" t="s">
        <v>4733</v>
      </c>
      <c r="B2388" t="s">
        <v>4734</v>
      </c>
      <c r="C2388">
        <v>284</v>
      </c>
      <c r="D2388">
        <v>409</v>
      </c>
      <c r="E2388">
        <v>242</v>
      </c>
      <c r="F2388">
        <v>29</v>
      </c>
      <c r="G2388">
        <v>0.23866320025583199</v>
      </c>
      <c r="H2388">
        <v>-0.56376098384500895</v>
      </c>
      <c r="I2388">
        <v>-1.8751175151100801</v>
      </c>
      <c r="J2388">
        <v>764</v>
      </c>
      <c r="K2388">
        <v>1263</v>
      </c>
      <c r="L2388">
        <v>593</v>
      </c>
      <c r="M2388">
        <v>146</v>
      </c>
      <c r="N2388">
        <v>0.295538095401362</v>
      </c>
      <c r="O2388">
        <v>-0.70212744235581703</v>
      </c>
      <c r="P2388">
        <v>-1.7289661713831399</v>
      </c>
      <c r="Q2388">
        <v>0.677966101694915</v>
      </c>
      <c r="R2388">
        <v>0.25423728813559299</v>
      </c>
      <c r="S2388">
        <f t="shared" si="37"/>
        <v>-3.2229811792631666E-3</v>
      </c>
    </row>
    <row r="2389" spans="1:19" x14ac:dyDescent="0.2">
      <c r="A2389" t="s">
        <v>4735</v>
      </c>
      <c r="B2389" t="s">
        <v>4736</v>
      </c>
      <c r="C2389">
        <v>189</v>
      </c>
      <c r="D2389">
        <v>259</v>
      </c>
      <c r="E2389">
        <v>233</v>
      </c>
      <c r="F2389">
        <v>87</v>
      </c>
      <c r="G2389">
        <v>0.21709619220353599</v>
      </c>
      <c r="H2389">
        <v>-0.40336389292562802</v>
      </c>
      <c r="I2389">
        <v>-1.22113972451662</v>
      </c>
      <c r="J2389">
        <v>221</v>
      </c>
      <c r="K2389">
        <v>374</v>
      </c>
      <c r="L2389">
        <v>278</v>
      </c>
      <c r="M2389">
        <v>133</v>
      </c>
      <c r="N2389">
        <v>0.30570743193709099</v>
      </c>
      <c r="O2389">
        <v>-0.49243625491142401</v>
      </c>
      <c r="P2389">
        <v>-1.2307663013099099</v>
      </c>
      <c r="Q2389">
        <v>0.62711864406779605</v>
      </c>
      <c r="R2389">
        <v>0.25423728813559299</v>
      </c>
      <c r="S2389">
        <f t="shared" si="37"/>
        <v>0.31863368884513621</v>
      </c>
    </row>
    <row r="2390" spans="1:19" x14ac:dyDescent="0.2">
      <c r="A2390" t="s">
        <v>4737</v>
      </c>
      <c r="B2390" t="s">
        <v>4738</v>
      </c>
      <c r="C2390">
        <v>204</v>
      </c>
      <c r="D2390">
        <v>184</v>
      </c>
      <c r="E2390">
        <v>242</v>
      </c>
      <c r="F2390">
        <v>23</v>
      </c>
      <c r="G2390">
        <v>3.5445887879166103E-2</v>
      </c>
      <c r="H2390">
        <v>-0.42007281122387102</v>
      </c>
      <c r="I2390">
        <v>-1.8320995043702999</v>
      </c>
      <c r="J2390">
        <v>270</v>
      </c>
      <c r="K2390">
        <v>340</v>
      </c>
      <c r="L2390">
        <v>229</v>
      </c>
      <c r="M2390">
        <v>42</v>
      </c>
      <c r="N2390">
        <v>0.17734325630498901</v>
      </c>
      <c r="O2390">
        <v>-0.66361705896348899</v>
      </c>
      <c r="P2390">
        <v>-1.8183401423529699</v>
      </c>
      <c r="Q2390">
        <v>0.62711864406779605</v>
      </c>
      <c r="R2390">
        <v>0.28813559322033899</v>
      </c>
      <c r="S2390">
        <f t="shared" si="37"/>
        <v>-1.4723376736319236E-2</v>
      </c>
    </row>
    <row r="2391" spans="1:19" x14ac:dyDescent="0.2">
      <c r="A2391" t="s">
        <v>4739</v>
      </c>
      <c r="B2391" t="s">
        <v>4740</v>
      </c>
      <c r="C2391">
        <v>150</v>
      </c>
      <c r="D2391">
        <v>136</v>
      </c>
      <c r="E2391">
        <v>142</v>
      </c>
      <c r="F2391">
        <v>24</v>
      </c>
      <c r="G2391">
        <v>3.7705881610064697E-2</v>
      </c>
      <c r="H2391">
        <v>-0.51806092445102803</v>
      </c>
      <c r="I2391">
        <v>-1.6800771903060701</v>
      </c>
      <c r="J2391">
        <v>208</v>
      </c>
      <c r="K2391">
        <v>390</v>
      </c>
      <c r="L2391">
        <v>156</v>
      </c>
      <c r="M2391">
        <v>19</v>
      </c>
      <c r="N2391">
        <v>0.35022937548545902</v>
      </c>
      <c r="O2391">
        <v>-0.71702751375269003</v>
      </c>
      <c r="P2391">
        <v>-2.04953540260182</v>
      </c>
      <c r="Q2391">
        <v>0.644067796610169</v>
      </c>
      <c r="R2391">
        <v>0.169491525423728</v>
      </c>
      <c r="S2391">
        <f t="shared" si="37"/>
        <v>-3.2723615867587277E-2</v>
      </c>
    </row>
    <row r="2392" spans="1:19" x14ac:dyDescent="0.2">
      <c r="A2392" t="s">
        <v>4741</v>
      </c>
      <c r="B2392" t="s">
        <v>4742</v>
      </c>
      <c r="C2392">
        <v>102</v>
      </c>
      <c r="D2392">
        <v>105</v>
      </c>
      <c r="E2392">
        <v>67</v>
      </c>
      <c r="F2392">
        <v>15</v>
      </c>
      <c r="G2392">
        <v>9.2847359603548896E-2</v>
      </c>
      <c r="H2392">
        <v>-0.67678337883949402</v>
      </c>
      <c r="I2392">
        <v>-1.7167060856682299</v>
      </c>
      <c r="J2392">
        <v>116</v>
      </c>
      <c r="K2392">
        <v>226</v>
      </c>
      <c r="L2392">
        <v>50</v>
      </c>
      <c r="M2392">
        <v>16</v>
      </c>
      <c r="N2392">
        <v>0.36687855334220398</v>
      </c>
      <c r="O2392">
        <v>-0.95757676203528996</v>
      </c>
      <c r="P2392">
        <v>-1.87056367516288</v>
      </c>
      <c r="Q2392">
        <v>0.55932203389830504</v>
      </c>
      <c r="R2392">
        <v>0.20338983050847401</v>
      </c>
      <c r="S2392">
        <f t="shared" si="37"/>
        <v>4.5852299294581655E-3</v>
      </c>
    </row>
    <row r="2393" spans="1:19" x14ac:dyDescent="0.2">
      <c r="A2393" t="s">
        <v>4743</v>
      </c>
      <c r="B2393" t="s">
        <v>4744</v>
      </c>
      <c r="C2393">
        <v>100</v>
      </c>
      <c r="D2393">
        <v>104</v>
      </c>
      <c r="E2393">
        <v>101</v>
      </c>
      <c r="F2393">
        <v>5</v>
      </c>
      <c r="G2393">
        <v>9.7291571594308804E-2</v>
      </c>
      <c r="H2393">
        <v>-0.48993663599576098</v>
      </c>
      <c r="I2393">
        <v>-2.1852271686259801</v>
      </c>
      <c r="J2393">
        <v>306</v>
      </c>
      <c r="K2393">
        <v>377</v>
      </c>
      <c r="L2393">
        <v>179</v>
      </c>
      <c r="M2393">
        <v>23</v>
      </c>
      <c r="N2393">
        <v>0.167848027145934</v>
      </c>
      <c r="O2393">
        <v>-0.82495717264607704</v>
      </c>
      <c r="P2393">
        <v>-2.1342192590558802</v>
      </c>
      <c r="Q2393">
        <v>0.62711864406779605</v>
      </c>
      <c r="R2393">
        <v>0.23728813559322001</v>
      </c>
      <c r="S2393">
        <f t="shared" si="37"/>
        <v>-0.20105203874107658</v>
      </c>
    </row>
    <row r="2394" spans="1:19" x14ac:dyDescent="0.2">
      <c r="A2394" t="s">
        <v>4745</v>
      </c>
      <c r="B2394" t="s">
        <v>4746</v>
      </c>
      <c r="C2394">
        <v>239</v>
      </c>
      <c r="D2394">
        <v>158</v>
      </c>
      <c r="E2394">
        <v>215</v>
      </c>
      <c r="F2394">
        <v>43</v>
      </c>
      <c r="G2394">
        <v>-9.9482581698186606E-2</v>
      </c>
      <c r="H2394">
        <v>-0.54021745081093497</v>
      </c>
      <c r="I2394">
        <v>-1.6291266183305499</v>
      </c>
      <c r="J2394">
        <v>266</v>
      </c>
      <c r="K2394">
        <v>497</v>
      </c>
      <c r="L2394">
        <v>197</v>
      </c>
      <c r="M2394">
        <v>111</v>
      </c>
      <c r="N2394">
        <v>0.348702855523986</v>
      </c>
      <c r="O2394">
        <v>-0.72250418761386404</v>
      </c>
      <c r="P2394">
        <v>-1.3897843264362999</v>
      </c>
      <c r="Q2394">
        <v>0.62711864406779605</v>
      </c>
      <c r="R2394">
        <v>0.20338983050847401</v>
      </c>
      <c r="S2394">
        <f t="shared" si="37"/>
        <v>0.15844231293514305</v>
      </c>
    </row>
    <row r="2395" spans="1:19" x14ac:dyDescent="0.2">
      <c r="A2395" t="s">
        <v>4747</v>
      </c>
      <c r="B2395" t="s">
        <v>4748</v>
      </c>
      <c r="C2395">
        <v>151</v>
      </c>
      <c r="D2395">
        <v>174</v>
      </c>
      <c r="E2395">
        <v>237</v>
      </c>
      <c r="F2395">
        <v>9</v>
      </c>
      <c r="G2395">
        <v>0.14183053328495801</v>
      </c>
      <c r="H2395">
        <v>-0.29848661106146901</v>
      </c>
      <c r="I2395">
        <v>-2.1089316108158398</v>
      </c>
      <c r="J2395">
        <v>451</v>
      </c>
      <c r="K2395">
        <v>614</v>
      </c>
      <c r="L2395">
        <v>299</v>
      </c>
      <c r="M2395">
        <v>60</v>
      </c>
      <c r="N2395">
        <v>0.211219932684928</v>
      </c>
      <c r="O2395">
        <v>-0.77059413069792104</v>
      </c>
      <c r="P2395">
        <v>-1.8862509600862001</v>
      </c>
      <c r="Q2395">
        <v>0.57627118644067798</v>
      </c>
      <c r="R2395">
        <v>0.20338983050847401</v>
      </c>
      <c r="S2395">
        <f t="shared" si="37"/>
        <v>-0.1127221984825917</v>
      </c>
    </row>
    <row r="2396" spans="1:19" x14ac:dyDescent="0.2">
      <c r="A2396" t="s">
        <v>4749</v>
      </c>
      <c r="B2396" t="s">
        <v>4750</v>
      </c>
      <c r="C2396">
        <v>74</v>
      </c>
      <c r="D2396">
        <v>102</v>
      </c>
      <c r="E2396">
        <v>68</v>
      </c>
      <c r="F2396">
        <v>14</v>
      </c>
      <c r="G2396">
        <v>0.21962668432646901</v>
      </c>
      <c r="H2396">
        <v>-0.53098081680314302</v>
      </c>
      <c r="I2396">
        <v>-1.60730085701473</v>
      </c>
      <c r="J2396">
        <v>139</v>
      </c>
      <c r="K2396">
        <v>177</v>
      </c>
      <c r="L2396">
        <v>149</v>
      </c>
      <c r="M2396">
        <v>30</v>
      </c>
      <c r="N2396">
        <v>0.18218656952943299</v>
      </c>
      <c r="O2396">
        <v>-0.56191730898621095</v>
      </c>
      <c r="P2396">
        <v>-1.6761192141263199</v>
      </c>
      <c r="Q2396">
        <v>0.62711864406779605</v>
      </c>
      <c r="R2396">
        <v>0.23728813559322001</v>
      </c>
      <c r="S2396">
        <f t="shared" si="37"/>
        <v>8.8146598339734275E-2</v>
      </c>
    </row>
    <row r="2397" spans="1:19" x14ac:dyDescent="0.2">
      <c r="A2397" t="s">
        <v>4751</v>
      </c>
      <c r="B2397" t="s">
        <v>4752</v>
      </c>
      <c r="C2397">
        <v>285</v>
      </c>
      <c r="D2397">
        <v>346</v>
      </c>
      <c r="E2397">
        <v>245</v>
      </c>
      <c r="F2397">
        <v>22</v>
      </c>
      <c r="G2397">
        <v>0.164489471079794</v>
      </c>
      <c r="H2397">
        <v>-0.55993678542238101</v>
      </c>
      <c r="I2397">
        <v>-1.9966193521483</v>
      </c>
      <c r="J2397">
        <v>615</v>
      </c>
      <c r="K2397">
        <v>853</v>
      </c>
      <c r="L2397">
        <v>317</v>
      </c>
      <c r="M2397">
        <v>51</v>
      </c>
      <c r="N2397">
        <v>0.21930201881382799</v>
      </c>
      <c r="O2397">
        <v>-0.87990463070205505</v>
      </c>
      <c r="P2397">
        <v>-2.0915306082693701</v>
      </c>
      <c r="Q2397">
        <v>0.74576271186440601</v>
      </c>
      <c r="R2397">
        <v>0.169491525423728</v>
      </c>
      <c r="S2397">
        <f t="shared" si="37"/>
        <v>-0.13524215634733414</v>
      </c>
    </row>
    <row r="2398" spans="1:19" x14ac:dyDescent="0.2">
      <c r="A2398" t="s">
        <v>4753</v>
      </c>
      <c r="B2398" t="s">
        <v>4754</v>
      </c>
      <c r="C2398">
        <v>80</v>
      </c>
      <c r="D2398">
        <v>101</v>
      </c>
      <c r="E2398">
        <v>92</v>
      </c>
      <c r="F2398">
        <v>15</v>
      </c>
      <c r="G2398">
        <v>0.18148961908622699</v>
      </c>
      <c r="H2398">
        <v>-0.43356016942479098</v>
      </c>
      <c r="I2398">
        <v>-1.6111959008982599</v>
      </c>
      <c r="J2398">
        <v>118</v>
      </c>
      <c r="K2398">
        <v>152</v>
      </c>
      <c r="L2398">
        <v>82</v>
      </c>
      <c r="M2398">
        <v>15</v>
      </c>
      <c r="N2398">
        <v>0.18718968406036801</v>
      </c>
      <c r="O2398">
        <v>-0.75015693206679901</v>
      </c>
      <c r="P2398">
        <v>-1.9060164168423299</v>
      </c>
      <c r="Q2398">
        <v>0.677966101694915</v>
      </c>
      <c r="R2398">
        <v>0.22033898305084701</v>
      </c>
      <c r="S2398">
        <f t="shared" si="37"/>
        <v>2.5529588349728939E-2</v>
      </c>
    </row>
    <row r="2399" spans="1:19" x14ac:dyDescent="0.2">
      <c r="A2399" t="s">
        <v>4755</v>
      </c>
      <c r="B2399" t="s">
        <v>4756</v>
      </c>
      <c r="C2399">
        <v>246</v>
      </c>
      <c r="D2399">
        <v>203</v>
      </c>
      <c r="E2399">
        <v>269</v>
      </c>
      <c r="F2399">
        <v>28</v>
      </c>
      <c r="G2399">
        <v>-3.18083689463775E-3</v>
      </c>
      <c r="H2399">
        <v>-0.45544083687937398</v>
      </c>
      <c r="I2399">
        <v>-1.8279742487231501</v>
      </c>
      <c r="J2399">
        <v>444</v>
      </c>
      <c r="K2399">
        <v>364</v>
      </c>
      <c r="L2399">
        <v>304</v>
      </c>
      <c r="M2399">
        <v>50</v>
      </c>
      <c r="N2399">
        <v>-9.0534830438420803E-3</v>
      </c>
      <c r="O2399">
        <v>-0.75659816365025601</v>
      </c>
      <c r="P2399">
        <v>-1.95863863437049</v>
      </c>
      <c r="Q2399">
        <v>0.71186440677966101</v>
      </c>
      <c r="R2399">
        <v>0.20338983050847401</v>
      </c>
      <c r="S2399">
        <f t="shared" si="37"/>
        <v>-5.1061274790185865E-2</v>
      </c>
    </row>
    <row r="2400" spans="1:19" x14ac:dyDescent="0.2">
      <c r="A2400" t="s">
        <v>4757</v>
      </c>
      <c r="B2400" t="s">
        <v>4758</v>
      </c>
      <c r="C2400">
        <v>201</v>
      </c>
      <c r="D2400">
        <v>294</v>
      </c>
      <c r="E2400">
        <v>196</v>
      </c>
      <c r="F2400">
        <v>45</v>
      </c>
      <c r="G2400">
        <v>0.24540950528719599</v>
      </c>
      <c r="H2400">
        <v>-0.50519799584241598</v>
      </c>
      <c r="I2400">
        <v>-1.5341807166071399</v>
      </c>
      <c r="J2400">
        <v>403</v>
      </c>
      <c r="K2400">
        <v>617</v>
      </c>
      <c r="L2400">
        <v>229</v>
      </c>
      <c r="M2400">
        <v>57</v>
      </c>
      <c r="N2400">
        <v>0.26220822131385302</v>
      </c>
      <c r="O2400">
        <v>-0.83755834094561099</v>
      </c>
      <c r="P2400">
        <v>-1.8596558590605099</v>
      </c>
      <c r="Q2400">
        <v>0.74576271186440601</v>
      </c>
      <c r="R2400">
        <v>0.22033898305084701</v>
      </c>
      <c r="S2400">
        <f t="shared" si="37"/>
        <v>6.0140181566409899E-2</v>
      </c>
    </row>
    <row r="2401" spans="1:19" x14ac:dyDescent="0.2">
      <c r="A2401" t="s">
        <v>4759</v>
      </c>
      <c r="B2401" t="s">
        <v>4760</v>
      </c>
      <c r="C2401">
        <v>424</v>
      </c>
      <c r="D2401">
        <v>408</v>
      </c>
      <c r="E2401">
        <v>319</v>
      </c>
      <c r="F2401">
        <v>44</v>
      </c>
      <c r="G2401">
        <v>6.3552538792675806E-2</v>
      </c>
      <c r="H2401">
        <v>-0.61783318331395498</v>
      </c>
      <c r="I2401">
        <v>-1.8681103530685399</v>
      </c>
      <c r="J2401">
        <v>695</v>
      </c>
      <c r="K2401">
        <v>981</v>
      </c>
      <c r="L2401">
        <v>501</v>
      </c>
      <c r="M2401">
        <v>81</v>
      </c>
      <c r="N2401">
        <v>0.226912306211556</v>
      </c>
      <c r="O2401">
        <v>-0.73423585586725804</v>
      </c>
      <c r="P2401">
        <v>-1.94372545430335</v>
      </c>
      <c r="Q2401">
        <v>0.71186440677966101</v>
      </c>
      <c r="R2401">
        <v>0.186440677966101</v>
      </c>
      <c r="S2401">
        <f t="shared" si="37"/>
        <v>-5.8646829693222283E-2</v>
      </c>
    </row>
    <row r="2402" spans="1:19" x14ac:dyDescent="0.2">
      <c r="A2402" t="s">
        <v>4761</v>
      </c>
      <c r="B2402" t="s">
        <v>4762</v>
      </c>
      <c r="C2402">
        <v>101</v>
      </c>
      <c r="D2402">
        <v>74</v>
      </c>
      <c r="E2402">
        <v>32</v>
      </c>
      <c r="F2402">
        <v>4</v>
      </c>
      <c r="G2402">
        <v>-5.4831421756137901E-2</v>
      </c>
      <c r="H2402">
        <v>-0.99342940524113998</v>
      </c>
      <c r="I2402">
        <v>-2.2864585554166701</v>
      </c>
      <c r="J2402">
        <v>134</v>
      </c>
      <c r="K2402">
        <v>136</v>
      </c>
      <c r="L2402">
        <v>91</v>
      </c>
      <c r="M2402">
        <v>9</v>
      </c>
      <c r="N2402">
        <v>8.3662213427131593E-2</v>
      </c>
      <c r="O2402">
        <v>-0.76015218318810396</v>
      </c>
      <c r="P2402">
        <v>-2.1830879575173698</v>
      </c>
      <c r="Q2402">
        <v>0.55932203389830504</v>
      </c>
      <c r="R2402">
        <v>0.23728813559322001</v>
      </c>
      <c r="S2402">
        <f t="shared" si="37"/>
        <v>-0.24331706975054687</v>
      </c>
    </row>
    <row r="2403" spans="1:19" x14ac:dyDescent="0.2">
      <c r="A2403" t="s">
        <v>4763</v>
      </c>
      <c r="B2403" t="s">
        <v>4764</v>
      </c>
      <c r="C2403">
        <v>274</v>
      </c>
      <c r="D2403">
        <v>297</v>
      </c>
      <c r="E2403">
        <v>183</v>
      </c>
      <c r="F2403">
        <v>39</v>
      </c>
      <c r="G2403">
        <v>0.115264118792352</v>
      </c>
      <c r="H2403">
        <v>-0.66955748286836203</v>
      </c>
      <c r="I2403">
        <v>-1.7308831287558799</v>
      </c>
      <c r="J2403">
        <v>599</v>
      </c>
      <c r="K2403">
        <v>696</v>
      </c>
      <c r="L2403">
        <v>454</v>
      </c>
      <c r="M2403">
        <v>47</v>
      </c>
      <c r="N2403">
        <v>0.14241052064297199</v>
      </c>
      <c r="O2403">
        <v>-0.71245974667659695</v>
      </c>
      <c r="P2403">
        <v>-2.11555463304548</v>
      </c>
      <c r="Q2403">
        <v>0.72881355932203395</v>
      </c>
      <c r="R2403">
        <v>0.186440677966101</v>
      </c>
      <c r="S2403">
        <f t="shared" si="37"/>
        <v>-6.5034270888423423E-2</v>
      </c>
    </row>
    <row r="2404" spans="1:19" x14ac:dyDescent="0.2">
      <c r="A2404" t="s">
        <v>4765</v>
      </c>
      <c r="B2404" t="s">
        <v>4766</v>
      </c>
      <c r="C2404">
        <v>150</v>
      </c>
      <c r="D2404">
        <v>125</v>
      </c>
      <c r="E2404">
        <v>100</v>
      </c>
      <c r="F2404">
        <v>13</v>
      </c>
      <c r="G2404">
        <v>1.0769862479035499E-3</v>
      </c>
      <c r="H2404">
        <v>-0.67034926883408397</v>
      </c>
      <c r="I2404">
        <v>-1.9463450797108399</v>
      </c>
      <c r="J2404">
        <v>359</v>
      </c>
      <c r="K2404">
        <v>492</v>
      </c>
      <c r="L2404">
        <v>290</v>
      </c>
      <c r="M2404">
        <v>42</v>
      </c>
      <c r="N2404">
        <v>0.214098757610762</v>
      </c>
      <c r="O2404">
        <v>-0.68478522782375295</v>
      </c>
      <c r="P2404">
        <v>-1.9420708267723099</v>
      </c>
      <c r="Q2404">
        <v>0.76271186440677896</v>
      </c>
      <c r="R2404">
        <v>0.186440677966101</v>
      </c>
      <c r="S2404">
        <f t="shared" si="37"/>
        <v>-8.0765841459219251E-2</v>
      </c>
    </row>
    <row r="2405" spans="1:19" x14ac:dyDescent="0.2">
      <c r="A2405" t="s">
        <v>4767</v>
      </c>
      <c r="B2405" t="s">
        <v>4768</v>
      </c>
      <c r="C2405">
        <v>164</v>
      </c>
      <c r="D2405">
        <v>224</v>
      </c>
      <c r="E2405">
        <v>118</v>
      </c>
      <c r="F2405">
        <v>31</v>
      </c>
      <c r="G2405">
        <v>0.21566240258199301</v>
      </c>
      <c r="H2405">
        <v>-0.63721985051997598</v>
      </c>
      <c r="I2405">
        <v>-1.6076793271754199</v>
      </c>
      <c r="J2405">
        <v>349</v>
      </c>
      <c r="K2405">
        <v>383</v>
      </c>
      <c r="L2405">
        <v>154</v>
      </c>
      <c r="M2405">
        <v>24</v>
      </c>
      <c r="N2405">
        <v>0.117601450431164</v>
      </c>
      <c r="O2405">
        <v>-0.94739348326710704</v>
      </c>
      <c r="P2405">
        <v>-2.1728398538394602</v>
      </c>
      <c r="Q2405">
        <v>0.72881355932203395</v>
      </c>
      <c r="R2405">
        <v>0.22033898305084701</v>
      </c>
      <c r="S2405">
        <f t="shared" si="37"/>
        <v>-4.4827198141091144E-2</v>
      </c>
    </row>
    <row r="2406" spans="1:19" x14ac:dyDescent="0.2">
      <c r="A2406" t="s">
        <v>4769</v>
      </c>
      <c r="B2406" t="s">
        <v>4770</v>
      </c>
      <c r="C2406">
        <v>284</v>
      </c>
      <c r="D2406">
        <v>328</v>
      </c>
      <c r="E2406">
        <v>275</v>
      </c>
      <c r="F2406">
        <v>56</v>
      </c>
      <c r="G2406">
        <v>0.142813735960169</v>
      </c>
      <c r="H2406">
        <v>-0.50824365599517796</v>
      </c>
      <c r="I2406">
        <v>-1.5893274860028299</v>
      </c>
      <c r="J2406">
        <v>563</v>
      </c>
      <c r="K2406">
        <v>678</v>
      </c>
      <c r="L2406">
        <v>400</v>
      </c>
      <c r="M2406">
        <v>61</v>
      </c>
      <c r="N2406">
        <v>0.15794940243743799</v>
      </c>
      <c r="O2406">
        <v>-0.74053718066777396</v>
      </c>
      <c r="P2406">
        <v>-1.97540422843247</v>
      </c>
      <c r="Q2406">
        <v>0.69491525423728795</v>
      </c>
      <c r="R2406">
        <v>0.22033898305084701</v>
      </c>
      <c r="S2406">
        <f t="shared" si="37"/>
        <v>1.327597108212325E-2</v>
      </c>
    </row>
    <row r="2407" spans="1:19" x14ac:dyDescent="0.2">
      <c r="A2407" t="s">
        <v>4771</v>
      </c>
      <c r="B2407" t="s">
        <v>4772</v>
      </c>
      <c r="C2407">
        <v>44</v>
      </c>
      <c r="D2407">
        <v>59</v>
      </c>
      <c r="E2407">
        <v>44</v>
      </c>
      <c r="F2407">
        <v>5</v>
      </c>
      <c r="G2407">
        <v>0.207657567451485</v>
      </c>
      <c r="H2407">
        <v>-0.49425800977840301</v>
      </c>
      <c r="I2407">
        <v>-1.82867984511216</v>
      </c>
      <c r="J2407">
        <v>119</v>
      </c>
      <c r="K2407">
        <v>95</v>
      </c>
      <c r="L2407">
        <v>74</v>
      </c>
      <c r="M2407">
        <v>5</v>
      </c>
      <c r="N2407">
        <v>-2.05952526819611E-2</v>
      </c>
      <c r="O2407">
        <v>-0.79840401880594403</v>
      </c>
      <c r="P2407">
        <v>-2.3868026256484001</v>
      </c>
      <c r="Q2407">
        <v>0.44067796610169402</v>
      </c>
      <c r="R2407">
        <v>0.25423728813559299</v>
      </c>
      <c r="S2407">
        <f t="shared" si="37"/>
        <v>-0.16579162618761648</v>
      </c>
    </row>
    <row r="2408" spans="1:19" x14ac:dyDescent="0.2">
      <c r="A2408" t="s">
        <v>4773</v>
      </c>
      <c r="B2408" t="s">
        <v>4774</v>
      </c>
      <c r="C2408">
        <v>46</v>
      </c>
      <c r="D2408">
        <v>70</v>
      </c>
      <c r="E2408">
        <v>70</v>
      </c>
      <c r="F2408">
        <v>4</v>
      </c>
      <c r="G2408">
        <v>0.26259844062821103</v>
      </c>
      <c r="H2408">
        <v>-0.31191780144572001</v>
      </c>
      <c r="I2408">
        <v>-1.94489501331561</v>
      </c>
      <c r="J2408">
        <v>138</v>
      </c>
      <c r="K2408">
        <v>144</v>
      </c>
      <c r="L2408">
        <v>59</v>
      </c>
      <c r="M2408">
        <v>16</v>
      </c>
      <c r="N2408">
        <v>9.5711509115734797E-2</v>
      </c>
      <c r="O2408">
        <v>-0.96111585190348203</v>
      </c>
      <c r="P2408">
        <v>-1.9459847723371999</v>
      </c>
      <c r="Q2408">
        <v>0.42372881355932202</v>
      </c>
      <c r="R2408">
        <v>0.37288135593220301</v>
      </c>
      <c r="S2408">
        <f t="shared" si="37"/>
        <v>-8.1394582824335662E-2</v>
      </c>
    </row>
    <row r="2409" spans="1:19" x14ac:dyDescent="0.2">
      <c r="A2409" t="s">
        <v>4775</v>
      </c>
      <c r="B2409" t="s">
        <v>4776</v>
      </c>
      <c r="C2409">
        <v>28</v>
      </c>
      <c r="D2409">
        <v>45</v>
      </c>
      <c r="E2409">
        <v>36</v>
      </c>
      <c r="F2409">
        <v>3</v>
      </c>
      <c r="G2409">
        <v>0.286312714728652</v>
      </c>
      <c r="H2409">
        <v>-0.385113540353335</v>
      </c>
      <c r="I2409">
        <v>-1.8542339495845499</v>
      </c>
      <c r="J2409">
        <v>66</v>
      </c>
      <c r="K2409">
        <v>66</v>
      </c>
      <c r="L2409">
        <v>46</v>
      </c>
      <c r="M2409">
        <v>13</v>
      </c>
      <c r="N2409">
        <v>7.7228103421721706E-2</v>
      </c>
      <c r="O2409">
        <v>-0.74887488100468502</v>
      </c>
      <c r="P2409">
        <v>-1.7158262518269201</v>
      </c>
      <c r="Q2409">
        <v>0.40677966101694901</v>
      </c>
      <c r="R2409">
        <v>0.27118644067796599</v>
      </c>
      <c r="S2409">
        <f t="shared" si="37"/>
        <v>6.3142064518494981E-3</v>
      </c>
    </row>
    <row r="2410" spans="1:19" x14ac:dyDescent="0.2">
      <c r="A2410" t="s">
        <v>4777</v>
      </c>
      <c r="B2410" t="s">
        <v>4778</v>
      </c>
      <c r="C2410">
        <v>196</v>
      </c>
      <c r="D2410">
        <v>266</v>
      </c>
      <c r="E2410">
        <v>167</v>
      </c>
      <c r="F2410">
        <v>23</v>
      </c>
      <c r="G2410">
        <v>0.21288379757011899</v>
      </c>
      <c r="H2410">
        <v>-0.563797609987296</v>
      </c>
      <c r="I2410">
        <v>-1.8147254083008799</v>
      </c>
      <c r="J2410">
        <v>584</v>
      </c>
      <c r="K2410">
        <v>715</v>
      </c>
      <c r="L2410">
        <v>293</v>
      </c>
      <c r="M2410">
        <v>98</v>
      </c>
      <c r="N2410">
        <v>0.16512129811040199</v>
      </c>
      <c r="O2410">
        <v>-0.89163400390267999</v>
      </c>
      <c r="P2410">
        <v>-1.7854124400117899</v>
      </c>
      <c r="Q2410">
        <v>0.47457627118644002</v>
      </c>
      <c r="R2410">
        <v>0.322033898305084</v>
      </c>
      <c r="S2410">
        <f t="shared" si="37"/>
        <v>-9.0535343600947615E-4</v>
      </c>
    </row>
    <row r="2411" spans="1:19" x14ac:dyDescent="0.2">
      <c r="A2411" t="s">
        <v>4779</v>
      </c>
      <c r="B2411" t="s">
        <v>4780</v>
      </c>
      <c r="C2411">
        <v>28</v>
      </c>
      <c r="D2411">
        <v>15</v>
      </c>
      <c r="E2411">
        <v>37</v>
      </c>
      <c r="F2411">
        <v>1</v>
      </c>
      <c r="G2411">
        <v>-0.190808539991009</v>
      </c>
      <c r="H2411">
        <v>-0.37321431705362701</v>
      </c>
      <c r="I2411">
        <v>-2.3313552043042098</v>
      </c>
      <c r="J2411">
        <v>70</v>
      </c>
      <c r="K2411">
        <v>77</v>
      </c>
      <c r="L2411">
        <v>21</v>
      </c>
      <c r="M2411">
        <v>4</v>
      </c>
      <c r="N2411">
        <v>0.118620788579946</v>
      </c>
      <c r="O2411">
        <v>-1.11496752242472</v>
      </c>
      <c r="P2411">
        <v>-2.25326371727818</v>
      </c>
      <c r="Q2411">
        <v>0.44067796610169402</v>
      </c>
      <c r="R2411">
        <v>0.25423728813559299</v>
      </c>
      <c r="S2411">
        <f t="shared" si="37"/>
        <v>-0.27503538732309846</v>
      </c>
    </row>
    <row r="2412" spans="1:19" x14ac:dyDescent="0.2">
      <c r="A2412" t="s">
        <v>4781</v>
      </c>
      <c r="B2412" t="s">
        <v>4782</v>
      </c>
      <c r="C2412">
        <v>133</v>
      </c>
      <c r="D2412">
        <v>110</v>
      </c>
      <c r="E2412">
        <v>126</v>
      </c>
      <c r="F2412">
        <v>9</v>
      </c>
      <c r="G2412">
        <v>-2.2007235133323999E-3</v>
      </c>
      <c r="H2412">
        <v>-0.51773910562792602</v>
      </c>
      <c r="I2412">
        <v>-2.0538063044897599</v>
      </c>
      <c r="J2412">
        <v>313</v>
      </c>
      <c r="K2412">
        <v>355</v>
      </c>
      <c r="L2412">
        <v>164</v>
      </c>
      <c r="M2412">
        <v>38</v>
      </c>
      <c r="N2412">
        <v>0.131912118930367</v>
      </c>
      <c r="O2412">
        <v>-0.87278926664314005</v>
      </c>
      <c r="P2412">
        <v>-1.92598640952153</v>
      </c>
      <c r="Q2412">
        <v>0.66101694915254205</v>
      </c>
      <c r="R2412">
        <v>0.22033898305084701</v>
      </c>
      <c r="S2412">
        <f t="shared" si="37"/>
        <v>-0.10745355765791853</v>
      </c>
    </row>
    <row r="2413" spans="1:19" x14ac:dyDescent="0.2">
      <c r="A2413" t="s">
        <v>4783</v>
      </c>
      <c r="B2413" t="s">
        <v>4784</v>
      </c>
      <c r="C2413">
        <v>29</v>
      </c>
      <c r="D2413">
        <v>24</v>
      </c>
      <c r="E2413">
        <v>21</v>
      </c>
      <c r="F2413">
        <v>5</v>
      </c>
      <c r="G2413">
        <v>-1.9285238918215499E-3</v>
      </c>
      <c r="H2413">
        <v>-0.63443671294343995</v>
      </c>
      <c r="I2413">
        <v>-1.64762516652493</v>
      </c>
      <c r="J2413">
        <v>48</v>
      </c>
      <c r="K2413">
        <v>43</v>
      </c>
      <c r="L2413">
        <v>23</v>
      </c>
      <c r="M2413">
        <v>2</v>
      </c>
      <c r="N2413">
        <v>2.9455321625720999E-2</v>
      </c>
      <c r="O2413">
        <v>-0.91160217850238401</v>
      </c>
      <c r="P2413">
        <v>-2.3904369103034901</v>
      </c>
      <c r="Q2413">
        <v>0.44067796610169402</v>
      </c>
      <c r="R2413">
        <v>0.27118644067796599</v>
      </c>
      <c r="S2413">
        <f t="shared" si="37"/>
        <v>-0.11455057154522412</v>
      </c>
    </row>
    <row r="2414" spans="1:19" x14ac:dyDescent="0.2">
      <c r="A2414" t="s">
        <v>4785</v>
      </c>
      <c r="B2414" t="s">
        <v>4786</v>
      </c>
      <c r="C2414">
        <v>81</v>
      </c>
      <c r="D2414">
        <v>104</v>
      </c>
      <c r="E2414">
        <v>104</v>
      </c>
      <c r="F2414">
        <v>2</v>
      </c>
      <c r="G2414">
        <v>0.18880655271565899</v>
      </c>
      <c r="H2414">
        <v>-0.38570968935827299</v>
      </c>
      <c r="I2414">
        <v>-2.49165219617666</v>
      </c>
      <c r="J2414">
        <v>226</v>
      </c>
      <c r="K2414">
        <v>224</v>
      </c>
      <c r="L2414">
        <v>179</v>
      </c>
      <c r="M2414">
        <v>29</v>
      </c>
      <c r="N2414">
        <v>7.3367682608483697E-2</v>
      </c>
      <c r="O2414">
        <v>-0.69334418531189801</v>
      </c>
      <c r="P2414">
        <v>-1.90193610984033</v>
      </c>
      <c r="Q2414">
        <v>0.44067796610169402</v>
      </c>
      <c r="R2414">
        <v>0.35593220338983</v>
      </c>
      <c r="S2414">
        <f t="shared" si="37"/>
        <v>-0.22728798878349171</v>
      </c>
    </row>
    <row r="2415" spans="1:19" x14ac:dyDescent="0.2">
      <c r="A2415" t="s">
        <v>4787</v>
      </c>
      <c r="B2415" t="s">
        <v>4788</v>
      </c>
      <c r="C2415">
        <v>70</v>
      </c>
      <c r="D2415">
        <v>98</v>
      </c>
      <c r="E2415">
        <v>83</v>
      </c>
      <c r="F2415">
        <v>9</v>
      </c>
      <c r="G2415">
        <v>0.22638626797376599</v>
      </c>
      <c r="H2415">
        <v>-0.42027795741658602</v>
      </c>
      <c r="I2415">
        <v>-1.7750527035369299</v>
      </c>
      <c r="J2415">
        <v>222</v>
      </c>
      <c r="K2415">
        <v>219</v>
      </c>
      <c r="L2415">
        <v>144</v>
      </c>
      <c r="M2415">
        <v>24</v>
      </c>
      <c r="N2415">
        <v>7.1319243811201499E-2</v>
      </c>
      <c r="O2415">
        <v>-0.78007925949977897</v>
      </c>
      <c r="P2415">
        <v>-1.97636740133092</v>
      </c>
      <c r="Q2415">
        <v>0.44067796610169402</v>
      </c>
      <c r="R2415">
        <v>0.27118644067796599</v>
      </c>
      <c r="S2415">
        <f t="shared" si="37"/>
        <v>-4.0541734276035656E-2</v>
      </c>
    </row>
    <row r="2416" spans="1:19" x14ac:dyDescent="0.2">
      <c r="A2416" t="s">
        <v>4789</v>
      </c>
      <c r="B2416" t="s">
        <v>4790</v>
      </c>
      <c r="C2416">
        <v>91</v>
      </c>
      <c r="D2416">
        <v>45</v>
      </c>
      <c r="E2416">
        <v>44</v>
      </c>
      <c r="F2416">
        <v>5</v>
      </c>
      <c r="G2416">
        <v>-0.225570646250221</v>
      </c>
      <c r="H2416">
        <v>-0.80984672561330895</v>
      </c>
      <c r="I2416">
        <v>-2.14426856094707</v>
      </c>
      <c r="J2416">
        <v>159</v>
      </c>
      <c r="K2416">
        <v>208</v>
      </c>
      <c r="L2416">
        <v>125</v>
      </c>
      <c r="M2416">
        <v>8</v>
      </c>
      <c r="N2416">
        <v>0.19389431406403099</v>
      </c>
      <c r="O2416">
        <v>-0.69657588845678498</v>
      </c>
      <c r="P2416">
        <v>-2.3085328059204002</v>
      </c>
      <c r="Q2416">
        <v>0.40677966101694901</v>
      </c>
      <c r="R2416">
        <v>0.35593220338983</v>
      </c>
      <c r="S2416">
        <f t="shared" si="37"/>
        <v>-0.23586628015409308</v>
      </c>
    </row>
    <row r="2417" spans="1:19" x14ac:dyDescent="0.2">
      <c r="A2417" t="s">
        <v>4791</v>
      </c>
      <c r="B2417" t="s">
        <v>4792</v>
      </c>
      <c r="C2417">
        <v>32</v>
      </c>
      <c r="D2417">
        <v>35</v>
      </c>
      <c r="E2417">
        <v>1</v>
      </c>
      <c r="F2417">
        <v>0</v>
      </c>
      <c r="G2417">
        <v>0.119176298325898</v>
      </c>
      <c r="H2417">
        <v>-1.9994079880983</v>
      </c>
      <c r="I2417" t="e">
        <f>-inf</f>
        <v>#NAME?</v>
      </c>
      <c r="J2417">
        <v>34</v>
      </c>
      <c r="K2417">
        <v>34</v>
      </c>
      <c r="L2417">
        <v>50</v>
      </c>
      <c r="M2417">
        <v>5</v>
      </c>
      <c r="N2417">
        <v>7.7228103421721706E-2</v>
      </c>
      <c r="O2417">
        <v>-0.42459768985062601</v>
      </c>
      <c r="P2417">
        <v>-1.84273458129812</v>
      </c>
      <c r="Q2417">
        <v>0.52542372881355903</v>
      </c>
      <c r="R2417">
        <v>0.23728813559322001</v>
      </c>
      <c r="S2417" t="e">
        <f t="shared" si="37"/>
        <v>#NAME?</v>
      </c>
    </row>
    <row r="2418" spans="1:19" x14ac:dyDescent="0.2">
      <c r="A2418" t="s">
        <v>4793</v>
      </c>
      <c r="B2418" t="s">
        <v>4794</v>
      </c>
      <c r="C2418">
        <v>78</v>
      </c>
      <c r="D2418">
        <v>144</v>
      </c>
      <c r="E2418">
        <v>49</v>
      </c>
      <c r="F2418">
        <v>5</v>
      </c>
      <c r="G2418">
        <v>0.34652612170029701</v>
      </c>
      <c r="H2418">
        <v>-0.69615653244037001</v>
      </c>
      <c r="I2418">
        <v>-2.07732177131646</v>
      </c>
      <c r="J2418">
        <v>74</v>
      </c>
      <c r="K2418">
        <v>132</v>
      </c>
      <c r="L2418">
        <v>78</v>
      </c>
      <c r="M2418">
        <v>15</v>
      </c>
      <c r="N2418">
        <v>0.32857031489659499</v>
      </c>
      <c r="O2418">
        <v>-0.56922589418488601</v>
      </c>
      <c r="P2418">
        <v>-1.70336612926718</v>
      </c>
      <c r="Q2418">
        <v>0.50847457627118597</v>
      </c>
      <c r="R2418">
        <v>0.35593220338983</v>
      </c>
      <c r="S2418">
        <f t="shared" si="37"/>
        <v>-5.468774214721376E-2</v>
      </c>
    </row>
    <row r="2419" spans="1:19" x14ac:dyDescent="0.2">
      <c r="A2419" t="s">
        <v>4795</v>
      </c>
      <c r="B2419" t="s">
        <v>4796</v>
      </c>
      <c r="C2419">
        <v>120</v>
      </c>
      <c r="D2419">
        <v>60</v>
      </c>
      <c r="E2419">
        <v>57</v>
      </c>
      <c r="F2419">
        <v>17</v>
      </c>
      <c r="G2419">
        <v>-0.220771763368452</v>
      </c>
      <c r="H2419">
        <v>-0.81756440015353604</v>
      </c>
      <c r="I2419">
        <v>-1.7329294976313401</v>
      </c>
      <c r="J2419">
        <v>242</v>
      </c>
      <c r="K2419">
        <v>285</v>
      </c>
      <c r="L2419">
        <v>142</v>
      </c>
      <c r="M2419">
        <v>31</v>
      </c>
      <c r="N2419">
        <v>0.14825759744979999</v>
      </c>
      <c r="O2419">
        <v>-0.82361579874176505</v>
      </c>
      <c r="P2419">
        <v>-1.90267934073805</v>
      </c>
      <c r="Q2419">
        <v>0.55932203389830504</v>
      </c>
      <c r="R2419">
        <v>0.25423728813559299</v>
      </c>
      <c r="S2419">
        <f t="shared" si="37"/>
        <v>-8.6837485977694709E-3</v>
      </c>
    </row>
    <row r="2420" spans="1:19" x14ac:dyDescent="0.2">
      <c r="A2420" t="s">
        <v>4797</v>
      </c>
      <c r="B2420" t="s">
        <v>4798</v>
      </c>
      <c r="C2420">
        <v>153</v>
      </c>
      <c r="D2420">
        <v>100</v>
      </c>
      <c r="E2420">
        <v>98</v>
      </c>
      <c r="F2420">
        <v>7</v>
      </c>
      <c r="G2420">
        <v>-0.10443319852207</v>
      </c>
      <c r="H2420">
        <v>-0.68772336490350705</v>
      </c>
      <c r="I2420">
        <v>-2.2237905637653399</v>
      </c>
      <c r="J2420">
        <v>265</v>
      </c>
      <c r="K2420">
        <v>342</v>
      </c>
      <c r="L2420">
        <v>167</v>
      </c>
      <c r="M2420">
        <v>67</v>
      </c>
      <c r="N2420">
        <v>0.18800833554104801</v>
      </c>
      <c r="O2420">
        <v>-0.79261817993361405</v>
      </c>
      <c r="P2420">
        <v>-1.6073967398278699</v>
      </c>
      <c r="Q2420">
        <v>0.55932203389830504</v>
      </c>
      <c r="R2420">
        <v>0.27118644067796599</v>
      </c>
      <c r="S2420">
        <f t="shared" si="37"/>
        <v>-7.1256669594916652E-2</v>
      </c>
    </row>
    <row r="2421" spans="1:19" x14ac:dyDescent="0.2">
      <c r="A2421" t="s">
        <v>4799</v>
      </c>
      <c r="B2421" t="s">
        <v>4800</v>
      </c>
      <c r="C2421">
        <v>93</v>
      </c>
      <c r="D2421">
        <v>80</v>
      </c>
      <c r="E2421">
        <v>140</v>
      </c>
      <c r="F2421">
        <v>26</v>
      </c>
      <c r="G2421">
        <v>1.4865270733536899E-2</v>
      </c>
      <c r="H2421">
        <v>-0.31661292265410002</v>
      </c>
      <c r="I2421">
        <v>-1.4377067735451099</v>
      </c>
      <c r="J2421">
        <v>171</v>
      </c>
      <c r="K2421">
        <v>229</v>
      </c>
      <c r="L2421">
        <v>180</v>
      </c>
      <c r="M2421">
        <v>26</v>
      </c>
      <c r="N2421">
        <v>0.20406747536945499</v>
      </c>
      <c r="O2421">
        <v>-0.56981238243323795</v>
      </c>
      <c r="P2421">
        <v>-1.8282484310132201</v>
      </c>
      <c r="Q2421">
        <v>0.52542372881355903</v>
      </c>
      <c r="R2421">
        <v>0.22033898305084701</v>
      </c>
      <c r="S2421">
        <f t="shared" si="37"/>
        <v>9.6362640287970258E-2</v>
      </c>
    </row>
    <row r="2422" spans="1:19" x14ac:dyDescent="0.2">
      <c r="A2422" t="s">
        <v>4801</v>
      </c>
      <c r="B2422" t="s">
        <v>4802</v>
      </c>
      <c r="C2422">
        <v>93</v>
      </c>
      <c r="D2422">
        <v>62</v>
      </c>
      <c r="E2422">
        <v>82</v>
      </c>
      <c r="F2422">
        <v>6</v>
      </c>
      <c r="G2422">
        <v>-9.5833026760152706E-2</v>
      </c>
      <c r="H2422">
        <v>-0.54892710594862204</v>
      </c>
      <c r="I2422">
        <v>-2.0745288711322898</v>
      </c>
      <c r="J2422">
        <v>204</v>
      </c>
      <c r="K2422">
        <v>149</v>
      </c>
      <c r="L2422">
        <v>113</v>
      </c>
      <c r="M2422">
        <v>18</v>
      </c>
      <c r="N2422">
        <v>-5.9215795591902799E-2</v>
      </c>
      <c r="O2422">
        <v>-0.84864050108686895</v>
      </c>
      <c r="P2422">
        <v>-2.0645833309144801</v>
      </c>
      <c r="Q2422">
        <v>0.66101694915254205</v>
      </c>
      <c r="R2422">
        <v>0.25423728813559299</v>
      </c>
      <c r="S2422">
        <f t="shared" si="37"/>
        <v>-0.15050201321223344</v>
      </c>
    </row>
    <row r="2423" spans="1:19" x14ac:dyDescent="0.2">
      <c r="A2423" t="s">
        <v>4803</v>
      </c>
      <c r="B2423" t="s">
        <v>4804</v>
      </c>
      <c r="C2423">
        <v>274</v>
      </c>
      <c r="D2423">
        <v>251</v>
      </c>
      <c r="E2423">
        <v>183</v>
      </c>
      <c r="F2423">
        <v>43</v>
      </c>
      <c r="G2423">
        <v>4.2181390956178601E-2</v>
      </c>
      <c r="H2423">
        <v>-0.66955748286836203</v>
      </c>
      <c r="I2423">
        <v>-1.6884792802027999</v>
      </c>
      <c r="J2423">
        <v>593</v>
      </c>
      <c r="K2423">
        <v>557</v>
      </c>
      <c r="L2423">
        <v>228</v>
      </c>
      <c r="M2423">
        <v>125</v>
      </c>
      <c r="N2423">
        <v>5.0028605231188003E-2</v>
      </c>
      <c r="O2423">
        <v>-1.0072086235081901</v>
      </c>
      <c r="P2423">
        <v>-1.6863703489480899</v>
      </c>
      <c r="Q2423">
        <v>0.47457627118644002</v>
      </c>
      <c r="R2423">
        <v>0.305084745762711</v>
      </c>
      <c r="S2423">
        <f t="shared" si="37"/>
        <v>6.1994076489806219E-2</v>
      </c>
    </row>
    <row r="2424" spans="1:19" x14ac:dyDescent="0.2">
      <c r="A2424" t="s">
        <v>4805</v>
      </c>
      <c r="B2424" t="s">
        <v>4806</v>
      </c>
      <c r="C2424">
        <v>76</v>
      </c>
      <c r="D2424">
        <v>67</v>
      </c>
      <c r="E2424">
        <v>38</v>
      </c>
      <c r="F2424">
        <v>3</v>
      </c>
      <c r="G2424">
        <v>2.55194427155634E-2</v>
      </c>
      <c r="H2424">
        <v>-0.79528800544238398</v>
      </c>
      <c r="I2424">
        <v>-2.2878895105231201</v>
      </c>
      <c r="J2424">
        <v>142</v>
      </c>
      <c r="K2424">
        <v>149</v>
      </c>
      <c r="L2424">
        <v>66</v>
      </c>
      <c r="M2424">
        <v>18</v>
      </c>
      <c r="N2424">
        <v>9.8126027450939304E-2</v>
      </c>
      <c r="O2424">
        <v>-0.92483318598557795</v>
      </c>
      <c r="P2424">
        <v>-1.90724150787164</v>
      </c>
      <c r="Q2424">
        <v>0.50847457627118597</v>
      </c>
      <c r="R2424">
        <v>0.35593220338983</v>
      </c>
      <c r="S2424">
        <f t="shared" si="37"/>
        <v>-0.16994531704461252</v>
      </c>
    </row>
    <row r="2425" spans="1:19" x14ac:dyDescent="0.2">
      <c r="A2425" t="s">
        <v>4807</v>
      </c>
      <c r="B2425" t="s">
        <v>4808</v>
      </c>
      <c r="C2425">
        <v>86</v>
      </c>
      <c r="D2425">
        <v>121</v>
      </c>
      <c r="E2425">
        <v>54</v>
      </c>
      <c r="F2425">
        <v>15</v>
      </c>
      <c r="G2425">
        <v>0.22854515136841</v>
      </c>
      <c r="H2425">
        <v>-0.69636270119900201</v>
      </c>
      <c r="I2425">
        <v>-1.6426043651498801</v>
      </c>
      <c r="J2425">
        <v>177</v>
      </c>
      <c r="K2425">
        <v>191</v>
      </c>
      <c r="L2425">
        <v>159</v>
      </c>
      <c r="M2425">
        <v>15</v>
      </c>
      <c r="N2425">
        <v>0.110288204307642</v>
      </c>
      <c r="O2425">
        <v>-0.63866491918574497</v>
      </c>
      <c r="P2425">
        <v>-2.0821076758980102</v>
      </c>
      <c r="Q2425">
        <v>0.52542372881355903</v>
      </c>
      <c r="R2425">
        <v>0.305084745762711</v>
      </c>
      <c r="S2425">
        <f t="shared" si="37"/>
        <v>-3.06296253019505E-2</v>
      </c>
    </row>
    <row r="2426" spans="1:19" x14ac:dyDescent="0.2">
      <c r="A2426" t="s">
        <v>4809</v>
      </c>
      <c r="B2426" t="s">
        <v>4810</v>
      </c>
      <c r="C2426">
        <v>15</v>
      </c>
      <c r="D2426">
        <v>19</v>
      </c>
      <c r="E2426">
        <v>42</v>
      </c>
      <c r="F2426">
        <v>3</v>
      </c>
      <c r="G2426">
        <v>0.18292057419267599</v>
      </c>
      <c r="H2426">
        <v>-4.7099978436184402E-2</v>
      </c>
      <c r="I2426">
        <v>-1.58316717729801</v>
      </c>
      <c r="J2426">
        <v>104</v>
      </c>
      <c r="K2426">
        <v>102</v>
      </c>
      <c r="L2426">
        <v>50</v>
      </c>
      <c r="M2426">
        <v>8</v>
      </c>
      <c r="N2426">
        <v>6.8794935884858993E-2</v>
      </c>
      <c r="O2426">
        <v>-0.91015211210715097</v>
      </c>
      <c r="P2426">
        <v>-2.1241690208987198</v>
      </c>
      <c r="Q2426">
        <v>0.52542372881355903</v>
      </c>
      <c r="R2426">
        <v>0.28813559322033899</v>
      </c>
      <c r="S2426">
        <f t="shared" si="37"/>
        <v>-2.4739648406630878E-2</v>
      </c>
    </row>
    <row r="2427" spans="1:19" x14ac:dyDescent="0.2">
      <c r="A2427" t="s">
        <v>4811</v>
      </c>
      <c r="B2427" t="s">
        <v>4812</v>
      </c>
      <c r="C2427">
        <v>176</v>
      </c>
      <c r="D2427">
        <v>130</v>
      </c>
      <c r="E2427">
        <v>720</v>
      </c>
      <c r="F2427">
        <v>2120</v>
      </c>
      <c r="G2427">
        <v>-5.13110832117845E-2</v>
      </c>
      <c r="H2427">
        <v>0.117561818838715</v>
      </c>
      <c r="I2427">
        <v>0.196626020152602</v>
      </c>
      <c r="J2427">
        <v>303</v>
      </c>
      <c r="K2427">
        <v>293</v>
      </c>
      <c r="L2427">
        <v>1410</v>
      </c>
      <c r="M2427">
        <v>3782</v>
      </c>
      <c r="N2427">
        <v>6.2653095273526194E-2</v>
      </c>
      <c r="O2427">
        <v>7.5687707008684504E-2</v>
      </c>
      <c r="P2427">
        <v>8.6053227414822894E-2</v>
      </c>
      <c r="Q2427">
        <v>0.89830508474576198</v>
      </c>
      <c r="R2427">
        <v>0.57627118644067798</v>
      </c>
      <c r="S2427">
        <f t="shared" si="37"/>
        <v>1.0797215147772592</v>
      </c>
    </row>
    <row r="2428" spans="1:19" x14ac:dyDescent="0.2">
      <c r="A2428" t="s">
        <v>4813</v>
      </c>
      <c r="B2428" t="s">
        <v>4814</v>
      </c>
      <c r="C2428">
        <v>289</v>
      </c>
      <c r="D2428">
        <v>234</v>
      </c>
      <c r="E2428">
        <v>786</v>
      </c>
      <c r="F2428">
        <v>2462</v>
      </c>
      <c r="G2428">
        <v>-1.1423753050876499E-2</v>
      </c>
      <c r="H2428">
        <v>-5.9733306495543502E-2</v>
      </c>
      <c r="I2428">
        <v>4.6193032876750702E-2</v>
      </c>
      <c r="J2428">
        <v>432</v>
      </c>
      <c r="K2428">
        <v>588</v>
      </c>
      <c r="L2428">
        <v>1606</v>
      </c>
      <c r="M2428">
        <v>4652</v>
      </c>
      <c r="N2428">
        <v>0.21112168268294801</v>
      </c>
      <c r="O2428">
        <v>-2.1826983016640301E-2</v>
      </c>
      <c r="P2428">
        <v>2.1930290649605701E-2</v>
      </c>
      <c r="Q2428">
        <v>0.94915254237288105</v>
      </c>
      <c r="R2428">
        <v>0.62711864406779605</v>
      </c>
      <c r="S2428">
        <f t="shared" si="37"/>
        <v>1.0191872988238546</v>
      </c>
    </row>
    <row r="2429" spans="1:19" x14ac:dyDescent="0.2">
      <c r="A2429" t="s">
        <v>4815</v>
      </c>
      <c r="B2429" t="s">
        <v>4816</v>
      </c>
      <c r="C2429">
        <v>225</v>
      </c>
      <c r="D2429">
        <v>227</v>
      </c>
      <c r="E2429">
        <v>1240</v>
      </c>
      <c r="F2429">
        <v>3795</v>
      </c>
      <c r="G2429">
        <v>8.41015713772887E-2</v>
      </c>
      <c r="H2429">
        <v>0.246981157272468</v>
      </c>
      <c r="I2429">
        <v>0.34283208915813701</v>
      </c>
      <c r="J2429">
        <v>353</v>
      </c>
      <c r="K2429">
        <v>462</v>
      </c>
      <c r="L2429">
        <v>1799</v>
      </c>
      <c r="M2429">
        <v>5301</v>
      </c>
      <c r="N2429">
        <v>0.19409537359002399</v>
      </c>
      <c r="O2429">
        <v>0.115167680813338</v>
      </c>
      <c r="P2429">
        <v>0.16635743024670999</v>
      </c>
      <c r="Q2429">
        <v>0.91525423728813504</v>
      </c>
      <c r="R2429">
        <v>0.62711864406779605</v>
      </c>
      <c r="S2429">
        <f t="shared" si="37"/>
        <v>1.1433649817895111</v>
      </c>
    </row>
    <row r="2430" spans="1:19" x14ac:dyDescent="0.2">
      <c r="A2430" t="s">
        <v>4817</v>
      </c>
      <c r="B2430" t="s">
        <v>4818</v>
      </c>
      <c r="C2430">
        <v>192</v>
      </c>
      <c r="D2430">
        <v>205</v>
      </c>
      <c r="E2430">
        <v>98</v>
      </c>
      <c r="F2430">
        <v>14</v>
      </c>
      <c r="G2430">
        <v>0.108710864647733</v>
      </c>
      <c r="H2430">
        <v>-0.78633316278945797</v>
      </c>
      <c r="I2430">
        <v>-2.0213703659873099</v>
      </c>
      <c r="J2430">
        <v>223</v>
      </c>
      <c r="K2430">
        <v>400</v>
      </c>
      <c r="L2430">
        <v>209</v>
      </c>
      <c r="M2430">
        <v>45</v>
      </c>
      <c r="N2430">
        <v>0.330983231701523</v>
      </c>
      <c r="O2430">
        <v>-0.620247354081497</v>
      </c>
      <c r="P2430">
        <v>-1.70531801786471</v>
      </c>
      <c r="Q2430">
        <v>0.61016949152542299</v>
      </c>
      <c r="R2430">
        <v>0.45762711864406702</v>
      </c>
      <c r="S2430">
        <f t="shared" si="37"/>
        <v>-3.907438313952042E-2</v>
      </c>
    </row>
    <row r="2431" spans="1:19" x14ac:dyDescent="0.2">
      <c r="A2431" t="s">
        <v>4819</v>
      </c>
      <c r="B2431" t="s">
        <v>4820</v>
      </c>
      <c r="C2431">
        <v>93</v>
      </c>
      <c r="D2431">
        <v>108</v>
      </c>
      <c r="E2431">
        <v>206</v>
      </c>
      <c r="F2431">
        <v>1083</v>
      </c>
      <c r="G2431">
        <v>0.14519903922854299</v>
      </c>
      <c r="H2431">
        <v>-0.14887373796318501</v>
      </c>
      <c r="I2431">
        <v>0.18194833510938599</v>
      </c>
      <c r="J2431">
        <v>196</v>
      </c>
      <c r="K2431">
        <v>332</v>
      </c>
      <c r="L2431">
        <v>869</v>
      </c>
      <c r="M2431">
        <v>2348</v>
      </c>
      <c r="N2431">
        <v>0.30611011576928199</v>
      </c>
      <c r="O2431">
        <v>5.4674927947800003E-2</v>
      </c>
      <c r="P2431">
        <v>6.8216352627207794E-2</v>
      </c>
      <c r="Q2431">
        <v>0.96610169491525399</v>
      </c>
      <c r="R2431">
        <v>0.59322033898305004</v>
      </c>
      <c r="S2431">
        <f t="shared" si="37"/>
        <v>1.0707176413980841</v>
      </c>
    </row>
    <row r="2432" spans="1:19" x14ac:dyDescent="0.2">
      <c r="A2432" t="s">
        <v>4821</v>
      </c>
      <c r="B2432" t="s">
        <v>4822</v>
      </c>
      <c r="C2432">
        <v>180</v>
      </c>
      <c r="D2432">
        <v>193</v>
      </c>
      <c r="E2432">
        <v>986</v>
      </c>
      <c r="F2432">
        <v>2601</v>
      </c>
      <c r="G2432">
        <v>0.110543036199996</v>
      </c>
      <c r="H2432">
        <v>0.24434640005950101</v>
      </c>
      <c r="I2432">
        <v>0.27567067413056701</v>
      </c>
      <c r="J2432">
        <v>389</v>
      </c>
      <c r="K2432">
        <v>417</v>
      </c>
      <c r="L2432">
        <v>2030</v>
      </c>
      <c r="M2432">
        <v>5267</v>
      </c>
      <c r="N2432">
        <v>0.107414557069771</v>
      </c>
      <c r="O2432">
        <v>0.12545765944311399</v>
      </c>
      <c r="P2432">
        <v>0.12138804843988001</v>
      </c>
      <c r="Q2432">
        <v>0.94915254237288105</v>
      </c>
      <c r="R2432">
        <v>0.59322033898305004</v>
      </c>
      <c r="S2432">
        <f t="shared" si="37"/>
        <v>1.1119681690304419</v>
      </c>
    </row>
    <row r="2433" spans="1:19" x14ac:dyDescent="0.2">
      <c r="A2433" t="s">
        <v>4823</v>
      </c>
      <c r="B2433" t="s">
        <v>4824</v>
      </c>
      <c r="C2433">
        <v>96</v>
      </c>
      <c r="D2433">
        <v>136</v>
      </c>
      <c r="E2433">
        <v>472</v>
      </c>
      <c r="F2433">
        <v>1513</v>
      </c>
      <c r="G2433">
        <v>0.231525907626177</v>
      </c>
      <c r="H2433">
        <v>0.197412755816115</v>
      </c>
      <c r="I2433">
        <v>0.31337052202161902</v>
      </c>
      <c r="J2433">
        <v>263</v>
      </c>
      <c r="K2433">
        <v>378</v>
      </c>
      <c r="L2433">
        <v>815</v>
      </c>
      <c r="M2433">
        <v>2958</v>
      </c>
      <c r="N2433">
        <v>0.23476415476918899</v>
      </c>
      <c r="O2433">
        <v>-0.10088691689417099</v>
      </c>
      <c r="P2433">
        <v>4.0816752579222799E-2</v>
      </c>
      <c r="Q2433">
        <v>0.93220338983050799</v>
      </c>
      <c r="R2433">
        <v>0.55932203389830504</v>
      </c>
      <c r="S2433">
        <f t="shared" si="37"/>
        <v>1.1012886752207023</v>
      </c>
    </row>
    <row r="2434" spans="1:19" x14ac:dyDescent="0.2">
      <c r="A2434" t="s">
        <v>4825</v>
      </c>
      <c r="B2434" t="s">
        <v>4826</v>
      </c>
      <c r="C2434">
        <v>100</v>
      </c>
      <c r="D2434">
        <v>70</v>
      </c>
      <c r="E2434">
        <v>93</v>
      </c>
      <c r="F2434">
        <v>32</v>
      </c>
      <c r="G2434">
        <v>-7.4643727690214698E-2</v>
      </c>
      <c r="H2434">
        <v>-0.52577506122446804</v>
      </c>
      <c r="I2434">
        <v>-1.3790471946420899</v>
      </c>
      <c r="J2434">
        <v>346</v>
      </c>
      <c r="K2434">
        <v>360</v>
      </c>
      <c r="L2434">
        <v>195</v>
      </c>
      <c r="M2434">
        <v>72</v>
      </c>
      <c r="N2434">
        <v>9.4454505396232402E-2</v>
      </c>
      <c r="O2434">
        <v>-0.84113026457464901</v>
      </c>
      <c r="P2434">
        <v>-1.6919692709534</v>
      </c>
      <c r="Q2434">
        <v>0.89830508474576198</v>
      </c>
      <c r="R2434">
        <v>0.55932203389830504</v>
      </c>
      <c r="S2434">
        <f t="shared" si="37"/>
        <v>0.14973153769416725</v>
      </c>
    </row>
    <row r="2435" spans="1:19" x14ac:dyDescent="0.2">
      <c r="A2435" t="s">
        <v>4827</v>
      </c>
      <c r="B2435" t="s">
        <v>4828</v>
      </c>
      <c r="C2435">
        <v>106</v>
      </c>
      <c r="D2435">
        <v>80</v>
      </c>
      <c r="E2435">
        <v>123</v>
      </c>
      <c r="F2435">
        <v>6</v>
      </c>
      <c r="G2435">
        <v>-4.1957645977298098E-2</v>
      </c>
      <c r="H2435">
        <v>-0.42965876360377597</v>
      </c>
      <c r="I2435">
        <v>-2.1313517878431201</v>
      </c>
      <c r="J2435">
        <v>173</v>
      </c>
      <c r="K2435">
        <v>118</v>
      </c>
      <c r="L2435">
        <v>62</v>
      </c>
      <c r="M2435">
        <v>12</v>
      </c>
      <c r="N2435">
        <v>-8.8935992400948197E-2</v>
      </c>
      <c r="O2435">
        <v>-1.0377431907749299</v>
      </c>
      <c r="P2435">
        <v>-2.1690905256730599</v>
      </c>
      <c r="Q2435">
        <v>0.47457627118644002</v>
      </c>
      <c r="R2435">
        <v>0.20338983050847401</v>
      </c>
      <c r="S2435">
        <f t="shared" ref="S2435:S2498" si="38">((I2435+1.7338029)/1.7338029+(P2435+1.8692731)/1.8692731)/2</f>
        <v>-0.19484276631592595</v>
      </c>
    </row>
    <row r="2436" spans="1:19" x14ac:dyDescent="0.2">
      <c r="A2436" t="s">
        <v>4829</v>
      </c>
      <c r="B2436" t="s">
        <v>4830</v>
      </c>
      <c r="C2436">
        <v>104</v>
      </c>
      <c r="D2436">
        <v>130</v>
      </c>
      <c r="E2436">
        <v>52</v>
      </c>
      <c r="F2436">
        <v>6</v>
      </c>
      <c r="G2436">
        <v>0.17716824530358399</v>
      </c>
      <c r="H2436">
        <v>-0.79528800544238398</v>
      </c>
      <c r="I2436">
        <v>-2.1230792618771299</v>
      </c>
      <c r="J2436">
        <v>219</v>
      </c>
      <c r="K2436">
        <v>172</v>
      </c>
      <c r="L2436">
        <v>114</v>
      </c>
      <c r="M2436">
        <v>15</v>
      </c>
      <c r="N2436">
        <v>-2.7687564510847602E-2</v>
      </c>
      <c r="O2436">
        <v>-0.87562804064803601</v>
      </c>
      <c r="P2436">
        <v>-2.1745785243763298</v>
      </c>
      <c r="Q2436">
        <v>0.42372881355932202</v>
      </c>
      <c r="R2436">
        <v>0.25423728813559299</v>
      </c>
      <c r="S2436">
        <f t="shared" si="38"/>
        <v>-0.19392505698199397</v>
      </c>
    </row>
    <row r="2437" spans="1:19" x14ac:dyDescent="0.2">
      <c r="A2437" t="s">
        <v>4831</v>
      </c>
      <c r="B2437" t="s">
        <v>4832</v>
      </c>
      <c r="C2437">
        <v>85</v>
      </c>
      <c r="D2437">
        <v>74</v>
      </c>
      <c r="E2437">
        <v>68</v>
      </c>
      <c r="F2437">
        <v>8</v>
      </c>
      <c r="G2437">
        <v>2.0071026312211901E-2</v>
      </c>
      <c r="H2437">
        <v>-0.59116802278645997</v>
      </c>
      <c r="I2437">
        <v>-1.9105261116843399</v>
      </c>
      <c r="J2437">
        <v>79</v>
      </c>
      <c r="K2437">
        <v>114</v>
      </c>
      <c r="L2437">
        <v>101</v>
      </c>
      <c r="M2437">
        <v>24</v>
      </c>
      <c r="N2437">
        <v>0.23650586346775199</v>
      </c>
      <c r="O2437">
        <v>-0.48539449465218898</v>
      </c>
      <c r="P2437">
        <v>-1.5276415181707199</v>
      </c>
      <c r="Q2437">
        <v>0.49152542372881303</v>
      </c>
      <c r="R2437">
        <v>0.186440677966101</v>
      </c>
      <c r="S2437">
        <f t="shared" si="38"/>
        <v>4.0416820822786373E-2</v>
      </c>
    </row>
    <row r="2438" spans="1:19" x14ac:dyDescent="0.2">
      <c r="A2438" t="s">
        <v>4833</v>
      </c>
      <c r="B2438" t="s">
        <v>4834</v>
      </c>
      <c r="C2438">
        <v>82</v>
      </c>
      <c r="D2438">
        <v>162</v>
      </c>
      <c r="E2438">
        <v>117</v>
      </c>
      <c r="F2438">
        <v>15</v>
      </c>
      <c r="G2438">
        <v>0.37595939445444199</v>
      </c>
      <c r="H2438">
        <v>-0.33988600041595801</v>
      </c>
      <c r="I2438">
        <v>-1.62191976629003</v>
      </c>
      <c r="J2438">
        <v>234</v>
      </c>
      <c r="K2438">
        <v>339</v>
      </c>
      <c r="L2438">
        <v>149</v>
      </c>
      <c r="M2438">
        <v>20</v>
      </c>
      <c r="N2438">
        <v>0.23821194421466099</v>
      </c>
      <c r="O2438">
        <v>-0.78811836614225905</v>
      </c>
      <c r="P2438">
        <v>-2.0784115303380499</v>
      </c>
      <c r="Q2438">
        <v>0.49152542372881303</v>
      </c>
      <c r="R2438">
        <v>0.20338983050847401</v>
      </c>
      <c r="S2438">
        <f t="shared" si="38"/>
        <v>-2.3675871537772106E-2</v>
      </c>
    </row>
    <row r="2439" spans="1:19" x14ac:dyDescent="0.2">
      <c r="A2439" t="s">
        <v>4835</v>
      </c>
      <c r="B2439" t="s">
        <v>4836</v>
      </c>
      <c r="C2439">
        <v>114</v>
      </c>
      <c r="D2439">
        <v>94</v>
      </c>
      <c r="E2439">
        <v>54</v>
      </c>
      <c r="F2439">
        <v>12</v>
      </c>
      <c r="G2439">
        <v>-3.5187654412454699E-3</v>
      </c>
      <c r="H2439">
        <v>-0.81876910129190705</v>
      </c>
      <c r="I2439">
        <v>-1.86192077825084</v>
      </c>
      <c r="J2439">
        <v>201</v>
      </c>
      <c r="K2439">
        <v>251</v>
      </c>
      <c r="L2439">
        <v>158</v>
      </c>
      <c r="M2439">
        <v>15</v>
      </c>
      <c r="N2439">
        <v>0.17370576748227101</v>
      </c>
      <c r="O2439">
        <v>-0.69662774761045598</v>
      </c>
      <c r="P2439">
        <v>-2.1373304669566999</v>
      </c>
      <c r="Q2439">
        <v>0.44067796610169402</v>
      </c>
      <c r="R2439">
        <v>0.20338983050847401</v>
      </c>
      <c r="S2439">
        <f t="shared" si="38"/>
        <v>-0.10864803528353492</v>
      </c>
    </row>
    <row r="2440" spans="1:19" x14ac:dyDescent="0.2">
      <c r="A2440" t="s">
        <v>4837</v>
      </c>
      <c r="B2440" t="s">
        <v>4838</v>
      </c>
      <c r="C2440">
        <v>120</v>
      </c>
      <c r="D2440">
        <v>118</v>
      </c>
      <c r="E2440">
        <v>74</v>
      </c>
      <c r="F2440">
        <v>14</v>
      </c>
      <c r="G2440">
        <v>7.2958993554029003E-2</v>
      </c>
      <c r="H2440">
        <v>-0.70420753609505204</v>
      </c>
      <c r="I2440">
        <v>-1.81725038333138</v>
      </c>
      <c r="J2440">
        <v>193</v>
      </c>
      <c r="K2440">
        <v>313</v>
      </c>
      <c r="L2440">
        <v>101</v>
      </c>
      <c r="M2440">
        <v>21</v>
      </c>
      <c r="N2440">
        <v>0.287215131960396</v>
      </c>
      <c r="O2440">
        <v>-0.87332471236952103</v>
      </c>
      <c r="P2440">
        <v>-1.9735636828657399</v>
      </c>
      <c r="Q2440">
        <v>0.59322033898305004</v>
      </c>
      <c r="R2440">
        <v>0.20338983050847401</v>
      </c>
      <c r="S2440">
        <f t="shared" si="38"/>
        <v>-5.1960896388897268E-2</v>
      </c>
    </row>
    <row r="2441" spans="1:19" x14ac:dyDescent="0.2">
      <c r="A2441" t="s">
        <v>4839</v>
      </c>
      <c r="B2441" t="s">
        <v>4840</v>
      </c>
      <c r="C2441">
        <v>90</v>
      </c>
      <c r="D2441">
        <v>126</v>
      </c>
      <c r="E2441">
        <v>71</v>
      </c>
      <c r="F2441">
        <v>8</v>
      </c>
      <c r="G2441">
        <v>0.22638626797376599</v>
      </c>
      <c r="H2441">
        <v>-0.59724217049865302</v>
      </c>
      <c r="I2441">
        <v>-1.9353496954093801</v>
      </c>
      <c r="J2441">
        <v>305</v>
      </c>
      <c r="K2441">
        <v>269</v>
      </c>
      <c r="L2441">
        <v>204</v>
      </c>
      <c r="M2441">
        <v>25</v>
      </c>
      <c r="N2441">
        <v>2.2680544077343798E-2</v>
      </c>
      <c r="O2441">
        <v>-0.76675844906527701</v>
      </c>
      <c r="P2441">
        <v>-2.0965854992666402</v>
      </c>
      <c r="Q2441">
        <v>0.44067796610169402</v>
      </c>
      <c r="R2441">
        <v>0.20338983050847401</v>
      </c>
      <c r="S2441">
        <f t="shared" si="38"/>
        <v>-0.11892510426179048</v>
      </c>
    </row>
    <row r="2442" spans="1:19" x14ac:dyDescent="0.2">
      <c r="A2442" t="s">
        <v>4841</v>
      </c>
      <c r="B2442" t="s">
        <v>4842</v>
      </c>
      <c r="C2442">
        <v>139</v>
      </c>
      <c r="D2442">
        <v>91</v>
      </c>
      <c r="E2442">
        <v>49</v>
      </c>
      <c r="F2442">
        <v>8</v>
      </c>
      <c r="G2442">
        <v>-0.103715175637473</v>
      </c>
      <c r="H2442">
        <v>-0.94707673000398496</v>
      </c>
      <c r="I2442">
        <v>-2.12412198622415</v>
      </c>
      <c r="J2442">
        <v>119</v>
      </c>
      <c r="K2442">
        <v>171</v>
      </c>
      <c r="L2442">
        <v>118</v>
      </c>
      <c r="M2442">
        <v>10</v>
      </c>
      <c r="N2442">
        <v>0.23467725242134399</v>
      </c>
      <c r="O2442">
        <v>-0.595753731230795</v>
      </c>
      <c r="P2442">
        <v>-2.0857726299844201</v>
      </c>
      <c r="Q2442">
        <v>0.49152542372881303</v>
      </c>
      <c r="R2442">
        <v>0.28813559322033899</v>
      </c>
      <c r="S2442">
        <f t="shared" si="38"/>
        <v>-0.17047163621846836</v>
      </c>
    </row>
    <row r="2443" spans="1:19" x14ac:dyDescent="0.2">
      <c r="A2443" t="s">
        <v>4843</v>
      </c>
      <c r="B2443" t="s">
        <v>4844</v>
      </c>
      <c r="C2443">
        <v>78</v>
      </c>
      <c r="D2443">
        <v>130</v>
      </c>
      <c r="E2443">
        <v>64</v>
      </c>
      <c r="F2443">
        <v>15</v>
      </c>
      <c r="G2443">
        <v>0.30210698191188401</v>
      </c>
      <c r="H2443">
        <v>-0.58017263848499601</v>
      </c>
      <c r="I2443">
        <v>-1.6002005165967901</v>
      </c>
      <c r="J2443">
        <v>98</v>
      </c>
      <c r="K2443">
        <v>198</v>
      </c>
      <c r="L2443">
        <v>67</v>
      </c>
      <c r="M2443">
        <v>18</v>
      </c>
      <c r="N2443">
        <v>0.38266721799075798</v>
      </c>
      <c r="O2443">
        <v>-0.757240050136058</v>
      </c>
      <c r="P2443">
        <v>-1.74617923918108</v>
      </c>
      <c r="Q2443">
        <v>0.44067796610169402</v>
      </c>
      <c r="R2443">
        <v>0.169491525423728</v>
      </c>
      <c r="S2443">
        <f t="shared" si="38"/>
        <v>7.1454307217784396E-2</v>
      </c>
    </row>
    <row r="2444" spans="1:19" x14ac:dyDescent="0.2">
      <c r="A2444" t="s">
        <v>4845</v>
      </c>
      <c r="B2444" t="s">
        <v>4846</v>
      </c>
      <c r="C2444">
        <v>17</v>
      </c>
      <c r="D2444">
        <v>29</v>
      </c>
      <c r="E2444">
        <v>12</v>
      </c>
      <c r="F2444">
        <v>0</v>
      </c>
      <c r="G2444">
        <v>0.31220730881621001</v>
      </c>
      <c r="H2444">
        <v>-0.64552568510905195</v>
      </c>
      <c r="I2444" t="e">
        <f>-inf</f>
        <v>#NAME?</v>
      </c>
      <c r="J2444">
        <v>11</v>
      </c>
      <c r="K2444">
        <v>20</v>
      </c>
      <c r="L2444">
        <v>2</v>
      </c>
      <c r="M2444">
        <v>1</v>
      </c>
      <c r="N2444">
        <v>0.33686541392747699</v>
      </c>
      <c r="O2444">
        <v>-1.33245146663863</v>
      </c>
      <c r="P2444">
        <v>-2.05161835375011</v>
      </c>
      <c r="Q2444">
        <v>0.42372881355932202</v>
      </c>
      <c r="R2444">
        <v>0.25423728813559299</v>
      </c>
      <c r="S2444" t="e">
        <f t="shared" si="38"/>
        <v>#NAME?</v>
      </c>
    </row>
    <row r="2445" spans="1:19" x14ac:dyDescent="0.2">
      <c r="A2445" t="s">
        <v>4847</v>
      </c>
      <c r="B2445" t="s">
        <v>4848</v>
      </c>
      <c r="C2445">
        <v>404</v>
      </c>
      <c r="D2445">
        <v>377</v>
      </c>
      <c r="E2445">
        <v>339</v>
      </c>
      <c r="F2445">
        <v>42</v>
      </c>
      <c r="G2445">
        <v>5.0218217390716302E-2</v>
      </c>
      <c r="H2445">
        <v>-0.57043967668592599</v>
      </c>
      <c r="I2445">
        <v>-1.8673292476747001</v>
      </c>
      <c r="J2445">
        <v>541</v>
      </c>
      <c r="K2445">
        <v>1026</v>
      </c>
      <c r="L2445">
        <v>417</v>
      </c>
      <c r="M2445">
        <v>86</v>
      </c>
      <c r="N2445">
        <v>0.355178199090949</v>
      </c>
      <c r="O2445">
        <v>-0.70514998727720202</v>
      </c>
      <c r="P2445">
        <v>-1.80892448245489</v>
      </c>
      <c r="Q2445">
        <v>0.59322033898305004</v>
      </c>
      <c r="R2445">
        <v>0.23728813559322001</v>
      </c>
      <c r="S2445">
        <f t="shared" si="38"/>
        <v>-2.2364515276008773E-2</v>
      </c>
    </row>
    <row r="2446" spans="1:19" x14ac:dyDescent="0.2">
      <c r="A2446" t="s">
        <v>4849</v>
      </c>
      <c r="B2446" t="s">
        <v>4850</v>
      </c>
      <c r="C2446">
        <v>111</v>
      </c>
      <c r="D2446">
        <v>94</v>
      </c>
      <c r="E2446">
        <v>11</v>
      </c>
      <c r="F2446">
        <v>12</v>
      </c>
      <c r="G2446">
        <v>8.0631071085696497E-3</v>
      </c>
      <c r="H2446">
        <v>-1.49818830340683</v>
      </c>
      <c r="I2446">
        <v>-1.85033890570103</v>
      </c>
      <c r="J2446">
        <v>128</v>
      </c>
      <c r="K2446">
        <v>200</v>
      </c>
      <c r="L2446">
        <v>70</v>
      </c>
      <c r="M2446">
        <v>18</v>
      </c>
      <c r="N2446">
        <v>0.27104812943783402</v>
      </c>
      <c r="O2446">
        <v>-0.85420070677800197</v>
      </c>
      <c r="P2446">
        <v>-1.8621631331364501</v>
      </c>
      <c r="Q2446">
        <v>0.59322033898305004</v>
      </c>
      <c r="R2446">
        <v>0.28813559322033899</v>
      </c>
      <c r="S2446">
        <f t="shared" si="38"/>
        <v>-3.1705251291391533E-2</v>
      </c>
    </row>
    <row r="2447" spans="1:19" x14ac:dyDescent="0.2">
      <c r="A2447" t="s">
        <v>4851</v>
      </c>
      <c r="B2447" t="s">
        <v>4852</v>
      </c>
      <c r="C2447">
        <v>31</v>
      </c>
      <c r="D2447">
        <v>91</v>
      </c>
      <c r="E2447">
        <v>34</v>
      </c>
      <c r="F2447">
        <v>4</v>
      </c>
      <c r="G2447">
        <v>0.54793793078234898</v>
      </c>
      <c r="H2447">
        <v>-0.45414078657042101</v>
      </c>
      <c r="I2447">
        <v>-1.7734988754683001</v>
      </c>
      <c r="J2447">
        <v>84</v>
      </c>
      <c r="K2447">
        <v>85</v>
      </c>
      <c r="L2447">
        <v>46</v>
      </c>
      <c r="M2447">
        <v>8</v>
      </c>
      <c r="N2447">
        <v>8.2367743074132804E-2</v>
      </c>
      <c r="O2447">
        <v>-0.85361023152469795</v>
      </c>
      <c r="P2447">
        <v>-2.0314149676618301</v>
      </c>
      <c r="Q2447">
        <v>0.62711864406779605</v>
      </c>
      <c r="R2447">
        <v>0.23728813559322001</v>
      </c>
      <c r="S2447">
        <f t="shared" si="38"/>
        <v>-5.4817960244543953E-2</v>
      </c>
    </row>
    <row r="2448" spans="1:19" x14ac:dyDescent="0.2">
      <c r="A2448" t="s">
        <v>4853</v>
      </c>
      <c r="B2448" t="s">
        <v>4854</v>
      </c>
      <c r="C2448">
        <v>15</v>
      </c>
      <c r="D2448">
        <v>22</v>
      </c>
      <c r="E2448">
        <v>4</v>
      </c>
      <c r="F2448">
        <v>1</v>
      </c>
      <c r="G2448">
        <v>0.24658965406205299</v>
      </c>
      <c r="H2448">
        <v>-1.0682892775061199</v>
      </c>
      <c r="I2448">
        <v>-2.0602884320176802</v>
      </c>
      <c r="J2448">
        <v>63</v>
      </c>
      <c r="K2448">
        <v>99</v>
      </c>
      <c r="L2448">
        <v>35</v>
      </c>
      <c r="M2448">
        <v>5</v>
      </c>
      <c r="N2448">
        <v>0.27352274856568998</v>
      </c>
      <c r="O2448">
        <v>-0.84736128224769602</v>
      </c>
      <c r="P2448">
        <v>-2.1105962137094498</v>
      </c>
      <c r="Q2448">
        <v>0.62711864406779605</v>
      </c>
      <c r="R2448">
        <v>0.22033898305084701</v>
      </c>
      <c r="S2448">
        <f t="shared" si="38"/>
        <v>-0.15870300080237135</v>
      </c>
    </row>
    <row r="2449" spans="1:19" x14ac:dyDescent="0.2">
      <c r="A2449" t="s">
        <v>4855</v>
      </c>
      <c r="B2449" t="s">
        <v>4856</v>
      </c>
      <c r="C2449">
        <v>162</v>
      </c>
      <c r="D2449">
        <v>246</v>
      </c>
      <c r="E2449">
        <v>150</v>
      </c>
      <c r="F2449">
        <v>20</v>
      </c>
      <c r="G2449">
        <v>0.26167832485627601</v>
      </c>
      <c r="H2449">
        <v>-0.52768176526535304</v>
      </c>
      <c r="I2449">
        <v>-1.7926821918406399</v>
      </c>
      <c r="J2449">
        <v>376</v>
      </c>
      <c r="K2449">
        <v>463</v>
      </c>
      <c r="L2449">
        <v>214</v>
      </c>
      <c r="M2449">
        <v>41</v>
      </c>
      <c r="N2449">
        <v>0.16762124951201299</v>
      </c>
      <c r="O2449">
        <v>-0.83686284872285999</v>
      </c>
      <c r="P2449">
        <v>-1.9726296567998101</v>
      </c>
      <c r="Q2449">
        <v>0.61016949152542299</v>
      </c>
      <c r="R2449">
        <v>0.25423728813559299</v>
      </c>
      <c r="S2449">
        <f t="shared" si="38"/>
        <v>-4.4626000738489192E-2</v>
      </c>
    </row>
    <row r="2450" spans="1:19" x14ac:dyDescent="0.2">
      <c r="A2450" t="s">
        <v>4857</v>
      </c>
      <c r="B2450" t="s">
        <v>4858</v>
      </c>
      <c r="C2450">
        <v>254</v>
      </c>
      <c r="D2450">
        <v>258</v>
      </c>
      <c r="E2450">
        <v>226</v>
      </c>
      <c r="F2450">
        <v>24</v>
      </c>
      <c r="G2450">
        <v>8.7044221638820501E-2</v>
      </c>
      <c r="H2450">
        <v>-0.54498328725094003</v>
      </c>
      <c r="I2450">
        <v>-1.9088196478703301</v>
      </c>
      <c r="J2450">
        <v>555</v>
      </c>
      <c r="K2450">
        <v>600</v>
      </c>
      <c r="L2450">
        <v>286</v>
      </c>
      <c r="M2450">
        <v>59</v>
      </c>
      <c r="N2450">
        <v>0.11108637068268901</v>
      </c>
      <c r="O2450">
        <v>-0.88001572713802301</v>
      </c>
      <c r="P2450">
        <v>-1.9836666400724201</v>
      </c>
      <c r="Q2450">
        <v>0.49152542372881303</v>
      </c>
      <c r="R2450">
        <v>0.28813559322033899</v>
      </c>
      <c r="S2450">
        <f t="shared" si="38"/>
        <v>-8.1070329454894882E-2</v>
      </c>
    </row>
    <row r="2451" spans="1:19" x14ac:dyDescent="0.2">
      <c r="A2451" t="s">
        <v>4859</v>
      </c>
      <c r="B2451" t="s">
        <v>4860</v>
      </c>
      <c r="C2451">
        <v>46</v>
      </c>
      <c r="D2451">
        <v>57</v>
      </c>
      <c r="E2451">
        <v>41</v>
      </c>
      <c r="F2451">
        <v>2</v>
      </c>
      <c r="G2451">
        <v>0.17337525628644501</v>
      </c>
      <c r="H2451">
        <v>-0.54423198474024204</v>
      </c>
      <c r="I2451">
        <v>-2.2459250089795901</v>
      </c>
      <c r="J2451">
        <v>51</v>
      </c>
      <c r="K2451">
        <v>110</v>
      </c>
      <c r="L2451">
        <v>75</v>
      </c>
      <c r="M2451">
        <v>10</v>
      </c>
      <c r="N2451">
        <v>0.41105061248201002</v>
      </c>
      <c r="O2451">
        <v>-0.42459768985062601</v>
      </c>
      <c r="P2451">
        <v>-1.7177958446898201</v>
      </c>
      <c r="Q2451">
        <v>0.62711864406779605</v>
      </c>
      <c r="R2451">
        <v>0.23728813559322001</v>
      </c>
      <c r="S2451">
        <f t="shared" si="38"/>
        <v>-0.10716983249837045</v>
      </c>
    </row>
    <row r="2452" spans="1:19" x14ac:dyDescent="0.2">
      <c r="A2452" t="s">
        <v>4861</v>
      </c>
      <c r="B2452" t="s">
        <v>4862</v>
      </c>
      <c r="C2452">
        <v>70</v>
      </c>
      <c r="D2452">
        <v>59</v>
      </c>
      <c r="E2452">
        <v>36</v>
      </c>
      <c r="F2452">
        <v>1</v>
      </c>
      <c r="G2452">
        <v>6.0122039234158601E-3</v>
      </c>
      <c r="H2452">
        <v>-0.78305354902537305</v>
      </c>
      <c r="I2452">
        <v>-2.72929521297625</v>
      </c>
      <c r="J2452">
        <v>108</v>
      </c>
      <c r="K2452">
        <v>163</v>
      </c>
      <c r="L2452">
        <v>43</v>
      </c>
      <c r="M2452">
        <v>34</v>
      </c>
      <c r="N2452">
        <v>0.25599195233872901</v>
      </c>
      <c r="O2452">
        <v>-0.99204407705175301</v>
      </c>
      <c r="P2452">
        <v>-1.5121705070365801</v>
      </c>
      <c r="Q2452">
        <v>0.61016949152542299</v>
      </c>
      <c r="R2452">
        <v>0.27118644067796599</v>
      </c>
      <c r="S2452">
        <f t="shared" si="38"/>
        <v>-0.1915643655226125</v>
      </c>
    </row>
    <row r="2453" spans="1:19" x14ac:dyDescent="0.2">
      <c r="A2453" t="s">
        <v>4863</v>
      </c>
      <c r="B2453" t="s">
        <v>4864</v>
      </c>
      <c r="C2453">
        <v>220</v>
      </c>
      <c r="D2453">
        <v>214</v>
      </c>
      <c r="E2453">
        <v>123</v>
      </c>
      <c r="F2453">
        <v>24</v>
      </c>
      <c r="G2453">
        <v>6.8249324822513099E-2</v>
      </c>
      <c r="H2453">
        <v>-0.74677557916121196</v>
      </c>
      <c r="I2453">
        <v>-1.84640861207259</v>
      </c>
      <c r="J2453">
        <v>430</v>
      </c>
      <c r="K2453">
        <v>520</v>
      </c>
      <c r="L2453">
        <v>212</v>
      </c>
      <c r="M2453">
        <v>44</v>
      </c>
      <c r="N2453">
        <v>0.15976299147693401</v>
      </c>
      <c r="O2453">
        <v>-0.89922137179522499</v>
      </c>
      <c r="P2453">
        <v>-2.0002414476852901</v>
      </c>
      <c r="Q2453">
        <v>0.59322033898305004</v>
      </c>
      <c r="R2453">
        <v>0.27118644067796599</v>
      </c>
      <c r="S2453">
        <f t="shared" si="38"/>
        <v>-6.750551197496385E-2</v>
      </c>
    </row>
    <row r="2454" spans="1:19" x14ac:dyDescent="0.2">
      <c r="A2454" t="s">
        <v>4865</v>
      </c>
      <c r="B2454" t="s">
        <v>4866</v>
      </c>
      <c r="C2454">
        <v>214</v>
      </c>
      <c r="D2454">
        <v>183</v>
      </c>
      <c r="E2454">
        <v>121</v>
      </c>
      <c r="F2454">
        <v>35</v>
      </c>
      <c r="G2454">
        <v>1.2295548676767E-2</v>
      </c>
      <c r="H2454">
        <v>-0.74188641281114398</v>
      </c>
      <c r="I2454">
        <v>-1.6705429019609099</v>
      </c>
      <c r="J2454">
        <v>266</v>
      </c>
      <c r="K2454">
        <v>352</v>
      </c>
      <c r="L2454">
        <v>169</v>
      </c>
      <c r="M2454">
        <v>32</v>
      </c>
      <c r="N2454">
        <v>0.19888913026878499</v>
      </c>
      <c r="O2454">
        <v>-0.78908370916178305</v>
      </c>
      <c r="P2454">
        <v>-1.9299573269030501</v>
      </c>
      <c r="Q2454">
        <v>0.54237288135593198</v>
      </c>
      <c r="R2454">
        <v>0.28813559322033899</v>
      </c>
      <c r="S2454">
        <f t="shared" si="38"/>
        <v>2.011095441179063E-3</v>
      </c>
    </row>
    <row r="2455" spans="1:19" x14ac:dyDescent="0.2">
      <c r="A2455" t="s">
        <v>4867</v>
      </c>
      <c r="B2455" t="s">
        <v>4868</v>
      </c>
      <c r="C2455">
        <v>124</v>
      </c>
      <c r="D2455">
        <v>89</v>
      </c>
      <c r="E2455">
        <v>121</v>
      </c>
      <c r="F2455">
        <v>11</v>
      </c>
      <c r="G2455">
        <v>-6.3773446221793706E-2</v>
      </c>
      <c r="H2455">
        <v>-0.50489432462418804</v>
      </c>
      <c r="I2455">
        <v>-1.936226172966</v>
      </c>
      <c r="J2455">
        <v>271</v>
      </c>
      <c r="K2455">
        <v>311</v>
      </c>
      <c r="L2455">
        <v>144</v>
      </c>
      <c r="M2455">
        <v>31</v>
      </c>
      <c r="N2455">
        <v>0.13701920157415301</v>
      </c>
      <c r="O2455">
        <v>-0.86669557592354596</v>
      </c>
      <c r="P2455">
        <v>-1.9518332656320201</v>
      </c>
      <c r="Q2455">
        <v>0.42372881355932202</v>
      </c>
      <c r="R2455">
        <v>0.23728813559322001</v>
      </c>
      <c r="S2455">
        <f t="shared" si="38"/>
        <v>-8.0459009406091339E-2</v>
      </c>
    </row>
    <row r="2456" spans="1:19" x14ac:dyDescent="0.2">
      <c r="A2456" t="s">
        <v>4869</v>
      </c>
      <c r="B2456" t="s">
        <v>4870</v>
      </c>
      <c r="C2456">
        <v>104</v>
      </c>
      <c r="D2456">
        <v>86</v>
      </c>
      <c r="E2456">
        <v>70</v>
      </c>
      <c r="F2456">
        <v>17</v>
      </c>
      <c r="G2456">
        <v>-2.2766557596841201E-3</v>
      </c>
      <c r="H2456">
        <v>-0.66619330906292695</v>
      </c>
      <c r="I2456">
        <v>-1.6707815908824999</v>
      </c>
      <c r="J2456">
        <v>176</v>
      </c>
      <c r="K2456">
        <v>154</v>
      </c>
      <c r="L2456">
        <v>119</v>
      </c>
      <c r="M2456">
        <v>16</v>
      </c>
      <c r="N2456">
        <v>1.9236156444035001E-2</v>
      </c>
      <c r="O2456">
        <v>-0.76205448356600902</v>
      </c>
      <c r="P2456">
        <v>-2.05161835375011</v>
      </c>
      <c r="Q2456">
        <v>0.38983050847457601</v>
      </c>
      <c r="R2456">
        <v>0.305084745762711</v>
      </c>
      <c r="S2456">
        <f t="shared" si="38"/>
        <v>-3.060007455322606E-2</v>
      </c>
    </row>
    <row r="2457" spans="1:19" x14ac:dyDescent="0.2">
      <c r="A2457" t="s">
        <v>4871</v>
      </c>
      <c r="B2457" t="s">
        <v>4872</v>
      </c>
      <c r="C2457">
        <v>135</v>
      </c>
      <c r="D2457">
        <v>99</v>
      </c>
      <c r="E2457">
        <v>132</v>
      </c>
      <c r="F2457">
        <v>24</v>
      </c>
      <c r="G2457">
        <v>-5.4440341601927698E-2</v>
      </c>
      <c r="H2457">
        <v>-0.50401784706755903</v>
      </c>
      <c r="I2457">
        <v>-1.6343196997453899</v>
      </c>
      <c r="J2457">
        <v>285</v>
      </c>
      <c r="K2457">
        <v>288</v>
      </c>
      <c r="L2457">
        <v>158</v>
      </c>
      <c r="M2457">
        <v>32</v>
      </c>
      <c r="N2457">
        <v>8.1775731172442301E-2</v>
      </c>
      <c r="O2457">
        <v>-0.84827655019847703</v>
      </c>
      <c r="P2457">
        <v>-1.9599205502804899</v>
      </c>
      <c r="Q2457">
        <v>0.44067796610169402</v>
      </c>
      <c r="R2457">
        <v>0.25423728813559299</v>
      </c>
      <c r="S2457">
        <f t="shared" si="38"/>
        <v>4.4425936835913171E-3</v>
      </c>
    </row>
    <row r="2458" spans="1:19" x14ac:dyDescent="0.2">
      <c r="A2458" t="s">
        <v>4873</v>
      </c>
      <c r="B2458" t="s">
        <v>4874</v>
      </c>
      <c r="C2458">
        <v>33</v>
      </c>
      <c r="D2458">
        <v>35</v>
      </c>
      <c r="E2458">
        <v>38</v>
      </c>
      <c r="F2458">
        <v>3</v>
      </c>
      <c r="G2458">
        <v>0.105812336767916</v>
      </c>
      <c r="H2458">
        <v>-0.43298835303948002</v>
      </c>
      <c r="I2458">
        <v>-1.92558985812022</v>
      </c>
      <c r="J2458">
        <v>54</v>
      </c>
      <c r="K2458">
        <v>145</v>
      </c>
      <c r="L2458">
        <v>19</v>
      </c>
      <c r="M2458">
        <v>21</v>
      </c>
      <c r="N2458">
        <v>0.50620234583372803</v>
      </c>
      <c r="O2458">
        <v>-1.0457289360145301</v>
      </c>
      <c r="P2458">
        <v>-1.42040013368094</v>
      </c>
      <c r="Q2458">
        <v>0.42372881355932202</v>
      </c>
      <c r="R2458">
        <v>0.22033898305084701</v>
      </c>
      <c r="S2458">
        <f t="shared" si="38"/>
        <v>6.4758003627972821E-2</v>
      </c>
    </row>
    <row r="2459" spans="1:19" x14ac:dyDescent="0.2">
      <c r="A2459" t="s">
        <v>4875</v>
      </c>
      <c r="B2459" t="s">
        <v>4876</v>
      </c>
      <c r="C2459">
        <v>125</v>
      </c>
      <c r="D2459">
        <v>154</v>
      </c>
      <c r="E2459">
        <v>188</v>
      </c>
      <c r="F2459">
        <v>18</v>
      </c>
      <c r="G2459">
        <v>0.170868940123935</v>
      </c>
      <c r="H2459">
        <v>-0.31701017352277999</v>
      </c>
      <c r="I2459">
        <v>-1.72583468086674</v>
      </c>
      <c r="J2459">
        <v>239</v>
      </c>
      <c r="K2459">
        <v>334</v>
      </c>
      <c r="L2459">
        <v>285</v>
      </c>
      <c r="M2459">
        <v>10</v>
      </c>
      <c r="N2459">
        <v>0.22257666928514799</v>
      </c>
      <c r="O2459">
        <v>-0.51564181808401699</v>
      </c>
      <c r="P2459">
        <v>-2.3886235695400302</v>
      </c>
      <c r="Q2459">
        <v>0.44067796610169402</v>
      </c>
      <c r="R2459">
        <v>0.186440677966101</v>
      </c>
      <c r="S2459">
        <f t="shared" si="38"/>
        <v>-0.13661985930650256</v>
      </c>
    </row>
    <row r="2460" spans="1:19" x14ac:dyDescent="0.2">
      <c r="A2460" t="s">
        <v>4877</v>
      </c>
      <c r="B2460" t="s">
        <v>4878</v>
      </c>
      <c r="C2460">
        <v>107</v>
      </c>
      <c r="D2460">
        <v>93</v>
      </c>
      <c r="E2460">
        <v>116</v>
      </c>
      <c r="F2460">
        <v>6</v>
      </c>
      <c r="G2460">
        <v>1.93574031642538E-2</v>
      </c>
      <c r="H2460">
        <v>-0.45918379823669397</v>
      </c>
      <c r="I2460">
        <v>-2.1354297002635598</v>
      </c>
      <c r="J2460">
        <v>238</v>
      </c>
      <c r="K2460">
        <v>269</v>
      </c>
      <c r="L2460">
        <v>120</v>
      </c>
      <c r="M2460">
        <v>23</v>
      </c>
      <c r="N2460">
        <v>0.13040342636761701</v>
      </c>
      <c r="O2460">
        <v>-0.88948448815327696</v>
      </c>
      <c r="P2460">
        <v>-2.0250747896308101</v>
      </c>
      <c r="Q2460">
        <v>0.66101694915254205</v>
      </c>
      <c r="R2460">
        <v>0.186440677966101</v>
      </c>
      <c r="S2460">
        <f t="shared" si="38"/>
        <v>-0.15749691324438694</v>
      </c>
    </row>
    <row r="2461" spans="1:19" x14ac:dyDescent="0.2">
      <c r="A2461" t="s">
        <v>4879</v>
      </c>
      <c r="B2461" t="s">
        <v>4880</v>
      </c>
      <c r="C2461">
        <v>184</v>
      </c>
      <c r="D2461">
        <v>151</v>
      </c>
      <c r="E2461">
        <v>142</v>
      </c>
      <c r="F2461">
        <v>10</v>
      </c>
      <c r="G2461">
        <v>-5.5826434208385801E-3</v>
      </c>
      <c r="H2461">
        <v>-0.60678748840488295</v>
      </c>
      <c r="I2461">
        <v>-2.1490149959715299</v>
      </c>
      <c r="J2461">
        <v>346</v>
      </c>
      <c r="K2461">
        <v>371</v>
      </c>
      <c r="L2461">
        <v>216</v>
      </c>
      <c r="M2461">
        <v>31</v>
      </c>
      <c r="N2461">
        <v>0.10752591424399099</v>
      </c>
      <c r="O2461">
        <v>-0.79671112478623596</v>
      </c>
      <c r="P2461">
        <v>-2.0579400735503901</v>
      </c>
      <c r="Q2461">
        <v>0.40677966101694901</v>
      </c>
      <c r="R2461">
        <v>0.22033898305084701</v>
      </c>
      <c r="S2461">
        <f t="shared" si="38"/>
        <v>-0.17020561345289972</v>
      </c>
    </row>
    <row r="2462" spans="1:19" x14ac:dyDescent="0.2">
      <c r="A2462" t="s">
        <v>4881</v>
      </c>
      <c r="B2462" t="s">
        <v>4882</v>
      </c>
      <c r="C2462">
        <v>124</v>
      </c>
      <c r="D2462">
        <v>82</v>
      </c>
      <c r="E2462">
        <v>83</v>
      </c>
      <c r="F2462">
        <v>10</v>
      </c>
      <c r="G2462">
        <v>-9.9349600482989894E-2</v>
      </c>
      <c r="H2462">
        <v>-0.66860160256456402</v>
      </c>
      <c r="I2462">
        <v>-1.97761885812423</v>
      </c>
      <c r="J2462">
        <v>274</v>
      </c>
      <c r="K2462">
        <v>210</v>
      </c>
      <c r="L2462">
        <v>191</v>
      </c>
      <c r="M2462">
        <v>31</v>
      </c>
      <c r="N2462">
        <v>-3.83031646647468E-2</v>
      </c>
      <c r="O2462">
        <v>-0.74880597271704996</v>
      </c>
      <c r="P2462">
        <v>-1.956614537578</v>
      </c>
      <c r="Q2462">
        <v>0.44067796610169402</v>
      </c>
      <c r="R2462">
        <v>0.37288135593220301</v>
      </c>
      <c r="S2462">
        <f t="shared" si="38"/>
        <v>-9.3674885371614017E-2</v>
      </c>
    </row>
    <row r="2463" spans="1:19" x14ac:dyDescent="0.2">
      <c r="A2463" t="s">
        <v>4883</v>
      </c>
      <c r="B2463" t="s">
        <v>4884</v>
      </c>
      <c r="C2463">
        <v>123</v>
      </c>
      <c r="D2463">
        <v>72</v>
      </c>
      <c r="E2463">
        <v>47</v>
      </c>
      <c r="F2463">
        <v>5</v>
      </c>
      <c r="G2463">
        <v>-0.152314382712601</v>
      </c>
      <c r="H2463">
        <v>-0.91206526328208404</v>
      </c>
      <c r="I2463">
        <v>-2.2751322800653702</v>
      </c>
      <c r="J2463">
        <v>170</v>
      </c>
      <c r="K2463">
        <v>244</v>
      </c>
      <c r="L2463">
        <v>101</v>
      </c>
      <c r="M2463">
        <v>35</v>
      </c>
      <c r="N2463">
        <v>0.234169008382177</v>
      </c>
      <c r="O2463">
        <v>-0.81821632474002104</v>
      </c>
      <c r="P2463">
        <v>-1.69660654561989</v>
      </c>
      <c r="Q2463">
        <v>0.44067796610169402</v>
      </c>
      <c r="R2463">
        <v>0.23728813559322001</v>
      </c>
      <c r="S2463">
        <f t="shared" si="38"/>
        <v>-0.10992493390505742</v>
      </c>
    </row>
    <row r="2464" spans="1:19" x14ac:dyDescent="0.2">
      <c r="A2464" t="s">
        <v>4885</v>
      </c>
      <c r="B2464" t="s">
        <v>4886</v>
      </c>
      <c r="C2464">
        <v>123</v>
      </c>
      <c r="D2464">
        <v>113</v>
      </c>
      <c r="E2464">
        <v>96</v>
      </c>
      <c r="F2464">
        <v>9</v>
      </c>
      <c r="G2464">
        <v>4.3431564339550199E-2</v>
      </c>
      <c r="H2464">
        <v>-0.60189188817823303</v>
      </c>
      <c r="I2464">
        <v>-2.0198597749620699</v>
      </c>
      <c r="J2464">
        <v>212</v>
      </c>
      <c r="K2464">
        <v>216</v>
      </c>
      <c r="L2464">
        <v>165</v>
      </c>
      <c r="M2464">
        <v>29</v>
      </c>
      <c r="N2464">
        <v>8.5345993643901205E-2</v>
      </c>
      <c r="O2464">
        <v>-0.70094069385923496</v>
      </c>
      <c r="P2464">
        <v>-1.87416353162168</v>
      </c>
      <c r="Q2464">
        <v>0.40677966101694901</v>
      </c>
      <c r="R2464">
        <v>0.27118644067796599</v>
      </c>
      <c r="S2464">
        <f t="shared" si="38"/>
        <v>-8.3802168803512961E-2</v>
      </c>
    </row>
    <row r="2465" spans="1:19" x14ac:dyDescent="0.2">
      <c r="A2465" t="s">
        <v>4887</v>
      </c>
      <c r="B2465" t="s">
        <v>4888</v>
      </c>
      <c r="C2465">
        <v>54</v>
      </c>
      <c r="D2465">
        <v>98</v>
      </c>
      <c r="E2465">
        <v>66</v>
      </c>
      <c r="F2465">
        <v>13</v>
      </c>
      <c r="G2465">
        <v>0.33909054816505402</v>
      </c>
      <c r="H2465">
        <v>-0.40710783405950302</v>
      </c>
      <c r="I2465">
        <v>-1.5026475804781301</v>
      </c>
      <c r="J2465">
        <v>126</v>
      </c>
      <c r="K2465">
        <v>176</v>
      </c>
      <c r="L2465">
        <v>101</v>
      </c>
      <c r="M2465">
        <v>18</v>
      </c>
      <c r="N2465">
        <v>0.22237022611830801</v>
      </c>
      <c r="O2465">
        <v>-0.68813794847930998</v>
      </c>
      <c r="P2465">
        <v>-1.85532370860614</v>
      </c>
      <c r="Q2465">
        <v>0.42372881355932202</v>
      </c>
      <c r="R2465">
        <v>0.13559322033898299</v>
      </c>
      <c r="S2465">
        <f t="shared" si="38"/>
        <v>7.0392594461692187E-2</v>
      </c>
    </row>
    <row r="2466" spans="1:19" x14ac:dyDescent="0.2">
      <c r="A2466" t="s">
        <v>4889</v>
      </c>
      <c r="B2466" t="s">
        <v>4890</v>
      </c>
      <c r="C2466">
        <v>103</v>
      </c>
      <c r="D2466">
        <v>97</v>
      </c>
      <c r="E2466">
        <v>84</v>
      </c>
      <c r="F2466">
        <v>4</v>
      </c>
      <c r="G2466">
        <v>5.4192741856601098E-2</v>
      </c>
      <c r="H2466">
        <v>-0.58281594842169404</v>
      </c>
      <c r="I2466">
        <v>-2.2949744063391999</v>
      </c>
      <c r="J2466">
        <v>150</v>
      </c>
      <c r="K2466">
        <v>218</v>
      </c>
      <c r="L2466">
        <v>88</v>
      </c>
      <c r="M2466">
        <v>19</v>
      </c>
      <c r="N2466">
        <v>0.239593337970645</v>
      </c>
      <c r="O2466">
        <v>-0.82369736404990301</v>
      </c>
      <c r="P2466">
        <v>-1.90756332669474</v>
      </c>
      <c r="Q2466">
        <v>0.40677966101694901</v>
      </c>
      <c r="R2466">
        <v>0.22033898305084701</v>
      </c>
      <c r="S2466">
        <f t="shared" si="38"/>
        <v>-0.17207456476479191</v>
      </c>
    </row>
    <row r="2467" spans="1:19" x14ac:dyDescent="0.2">
      <c r="A2467" t="s">
        <v>4891</v>
      </c>
      <c r="B2467" t="s">
        <v>4892</v>
      </c>
      <c r="C2467">
        <v>201</v>
      </c>
      <c r="D2467">
        <v>267</v>
      </c>
      <c r="E2467">
        <v>150</v>
      </c>
      <c r="F2467">
        <v>67</v>
      </c>
      <c r="G2467">
        <v>0.20357343623961399</v>
      </c>
      <c r="H2467">
        <v>-0.62136280814321099</v>
      </c>
      <c r="I2467">
        <v>-1.3613184276816599</v>
      </c>
      <c r="J2467">
        <v>405</v>
      </c>
      <c r="K2467">
        <v>468</v>
      </c>
      <c r="L2467">
        <v>294</v>
      </c>
      <c r="M2467">
        <v>146</v>
      </c>
      <c r="N2467">
        <v>0.14001893328117701</v>
      </c>
      <c r="O2467">
        <v>-0.73119646994690102</v>
      </c>
      <c r="P2467">
        <v>-1.45332783602212</v>
      </c>
      <c r="Q2467">
        <v>0.38983050847457601</v>
      </c>
      <c r="R2467">
        <v>0.13559322033898299</v>
      </c>
      <c r="S2467">
        <f t="shared" si="38"/>
        <v>0.21867690316588767</v>
      </c>
    </row>
    <row r="2468" spans="1:19" x14ac:dyDescent="0.2">
      <c r="A2468" t="s">
        <v>4893</v>
      </c>
      <c r="B2468" t="s">
        <v>4894</v>
      </c>
      <c r="C2468">
        <v>14</v>
      </c>
      <c r="D2468">
        <v>11</v>
      </c>
      <c r="E2468">
        <v>11</v>
      </c>
      <c r="F2468">
        <v>2</v>
      </c>
      <c r="G2468">
        <v>-2.44771182244846E-2</v>
      </c>
      <c r="H2468">
        <v>-0.59899336029841599</v>
      </c>
      <c r="I2468">
        <v>-1.72929521297625</v>
      </c>
      <c r="J2468">
        <v>43</v>
      </c>
      <c r="K2468">
        <v>28</v>
      </c>
      <c r="L2468">
        <v>18</v>
      </c>
      <c r="M2468">
        <v>4</v>
      </c>
      <c r="N2468">
        <v>-0.10908232081564501</v>
      </c>
      <c r="O2468">
        <v>-0.97028472762066997</v>
      </c>
      <c r="P2468">
        <v>-2.0416341328435101</v>
      </c>
      <c r="Q2468">
        <v>0.37288135593220301</v>
      </c>
      <c r="R2468">
        <v>0.13559322033898299</v>
      </c>
      <c r="S2468">
        <f t="shared" si="38"/>
        <v>-4.4803816779645726E-2</v>
      </c>
    </row>
    <row r="2469" spans="1:19" x14ac:dyDescent="0.2">
      <c r="A2469" t="s">
        <v>4895</v>
      </c>
      <c r="B2469" t="s">
        <v>4896</v>
      </c>
      <c r="C2469">
        <v>31</v>
      </c>
      <c r="D2469">
        <v>19</v>
      </c>
      <c r="E2469">
        <v>9</v>
      </c>
      <c r="F2469">
        <v>2</v>
      </c>
      <c r="G2469">
        <v>-0.132349860585915</v>
      </c>
      <c r="H2469">
        <v>-1.0313771941733501</v>
      </c>
      <c r="I2469">
        <v>-2.0745288711322898</v>
      </c>
      <c r="J2469">
        <v>95</v>
      </c>
      <c r="K2469">
        <v>65</v>
      </c>
      <c r="L2469">
        <v>45</v>
      </c>
      <c r="M2469">
        <v>11</v>
      </c>
      <c r="N2469">
        <v>-8.7582145224270297E-2</v>
      </c>
      <c r="O2469">
        <v>-0.916599868657894</v>
      </c>
      <c r="P2469">
        <v>-1.94655658872251</v>
      </c>
      <c r="Q2469">
        <v>0.47457627118644002</v>
      </c>
      <c r="R2469">
        <v>0.20338983050847401</v>
      </c>
      <c r="S2469">
        <f t="shared" si="38"/>
        <v>-0.11893178888493475</v>
      </c>
    </row>
    <row r="2470" spans="1:19" x14ac:dyDescent="0.2">
      <c r="A2470" t="s">
        <v>4897</v>
      </c>
      <c r="B2470" t="s">
        <v>4898</v>
      </c>
      <c r="C2470">
        <v>175</v>
      </c>
      <c r="D2470">
        <v>112</v>
      </c>
      <c r="E2470">
        <v>97</v>
      </c>
      <c r="F2470">
        <v>17</v>
      </c>
      <c r="G2470">
        <v>-0.113561793720584</v>
      </c>
      <c r="H2470">
        <v>-0.75052432419845305</v>
      </c>
      <c r="I2470">
        <v>-1.8967863002700101</v>
      </c>
      <c r="J2470">
        <v>184</v>
      </c>
      <c r="K2470">
        <v>204</v>
      </c>
      <c r="L2470">
        <v>114</v>
      </c>
      <c r="M2470">
        <v>30</v>
      </c>
      <c r="N2470">
        <v>0.122040447838083</v>
      </c>
      <c r="O2470">
        <v>-0.80000174881745401</v>
      </c>
      <c r="P2470">
        <v>-1.79792223688176</v>
      </c>
      <c r="Q2470">
        <v>0.84745762711864403</v>
      </c>
      <c r="R2470">
        <v>0.11864406779661001</v>
      </c>
      <c r="S2470">
        <f t="shared" si="38"/>
        <v>-2.7916519824896773E-2</v>
      </c>
    </row>
    <row r="2471" spans="1:19" x14ac:dyDescent="0.2">
      <c r="A2471" t="s">
        <v>4899</v>
      </c>
      <c r="B2471" t="s">
        <v>4900</v>
      </c>
      <c r="C2471">
        <v>122</v>
      </c>
      <c r="D2471">
        <v>125</v>
      </c>
      <c r="E2471">
        <v>79</v>
      </c>
      <c r="F2471">
        <v>16</v>
      </c>
      <c r="G2471">
        <v>9.0808414628836501E-2</v>
      </c>
      <c r="H2471">
        <v>-0.68299074916270996</v>
      </c>
      <c r="I2471">
        <v>-1.76643702098082</v>
      </c>
      <c r="J2471">
        <v>244</v>
      </c>
      <c r="K2471">
        <v>320</v>
      </c>
      <c r="L2471">
        <v>118</v>
      </c>
      <c r="M2471">
        <v>42</v>
      </c>
      <c r="N2471">
        <v>0.19498825540289799</v>
      </c>
      <c r="O2471">
        <v>-0.90759659617699395</v>
      </c>
      <c r="P2471">
        <v>-1.77436620453272</v>
      </c>
      <c r="Q2471">
        <v>0.38983050847457601</v>
      </c>
      <c r="R2471">
        <v>0.11864406779661001</v>
      </c>
      <c r="S2471">
        <f t="shared" si="38"/>
        <v>1.5974904003821358E-2</v>
      </c>
    </row>
    <row r="2472" spans="1:19" x14ac:dyDescent="0.2">
      <c r="A2472" t="s">
        <v>4901</v>
      </c>
      <c r="B2472" t="s">
        <v>4902</v>
      </c>
      <c r="C2472">
        <v>55</v>
      </c>
      <c r="D2472">
        <v>103</v>
      </c>
      <c r="E2472">
        <v>111</v>
      </c>
      <c r="F2472">
        <v>7</v>
      </c>
      <c r="G2472">
        <v>0.35273276750645599</v>
      </c>
      <c r="H2472">
        <v>-0.18929772048599</v>
      </c>
      <c r="I2472">
        <v>-1.77946182244198</v>
      </c>
      <c r="J2472">
        <v>212</v>
      </c>
      <c r="K2472">
        <v>235</v>
      </c>
      <c r="L2472">
        <v>122</v>
      </c>
      <c r="M2472">
        <v>17</v>
      </c>
      <c r="N2472">
        <v>0.12196010476470601</v>
      </c>
      <c r="O2472">
        <v>-0.83206480739839295</v>
      </c>
      <c r="P2472">
        <v>-2.1061126081423698</v>
      </c>
      <c r="Q2472">
        <v>0.45762711864406702</v>
      </c>
      <c r="R2472">
        <v>0.25423728813559299</v>
      </c>
      <c r="S2472">
        <f t="shared" si="38"/>
        <v>-7.6517973108418791E-2</v>
      </c>
    </row>
    <row r="2473" spans="1:19" x14ac:dyDescent="0.2">
      <c r="A2473" t="s">
        <v>4903</v>
      </c>
      <c r="B2473" t="s">
        <v>4904</v>
      </c>
      <c r="C2473">
        <v>157</v>
      </c>
      <c r="D2473">
        <v>210</v>
      </c>
      <c r="E2473">
        <v>149</v>
      </c>
      <c r="F2473">
        <v>19</v>
      </c>
      <c r="G2473">
        <v>0.20657787462021299</v>
      </c>
      <c r="H2473">
        <v>-0.51697139377536305</v>
      </c>
      <c r="I2473">
        <v>-1.8013432244184</v>
      </c>
      <c r="J2473">
        <v>566</v>
      </c>
      <c r="K2473">
        <v>943</v>
      </c>
      <c r="L2473">
        <v>472</v>
      </c>
      <c r="M2473">
        <v>67</v>
      </c>
      <c r="N2473">
        <v>0.29892336497077798</v>
      </c>
      <c r="O2473">
        <v>-0.67096320969857404</v>
      </c>
      <c r="P2473">
        <v>-1.9369672970793299</v>
      </c>
      <c r="Q2473">
        <v>0.45762711864406702</v>
      </c>
      <c r="R2473">
        <v>0.152542372881355</v>
      </c>
      <c r="S2473">
        <f t="shared" si="38"/>
        <v>-3.7584600579261426E-2</v>
      </c>
    </row>
    <row r="2474" spans="1:19" x14ac:dyDescent="0.2">
      <c r="A2474" t="s">
        <v>4905</v>
      </c>
      <c r="B2474" t="s">
        <v>4906</v>
      </c>
      <c r="C2474">
        <v>167</v>
      </c>
      <c r="D2474">
        <v>133</v>
      </c>
      <c r="E2474">
        <v>178</v>
      </c>
      <c r="F2474">
        <v>4</v>
      </c>
      <c r="G2474">
        <v>-1.8606597884969E-2</v>
      </c>
      <c r="H2474">
        <v>-0.46655447861709198</v>
      </c>
      <c r="I2474">
        <v>-2.5048536527816099</v>
      </c>
      <c r="J2474">
        <v>170</v>
      </c>
      <c r="K2474">
        <v>203</v>
      </c>
      <c r="L2474">
        <v>114</v>
      </c>
      <c r="M2474">
        <v>17</v>
      </c>
      <c r="N2474">
        <v>0.15427521995665999</v>
      </c>
      <c r="O2474">
        <v>-0.76563284718619096</v>
      </c>
      <c r="P2474">
        <v>-2.01022566859189</v>
      </c>
      <c r="Q2474">
        <v>0.40677966101694901</v>
      </c>
      <c r="R2474">
        <v>0.20338983050847401</v>
      </c>
      <c r="S2474">
        <f t="shared" si="38"/>
        <v>-0.2600607568291316</v>
      </c>
    </row>
    <row r="2475" spans="1:19" x14ac:dyDescent="0.2">
      <c r="A2475" t="s">
        <v>4907</v>
      </c>
      <c r="B2475" t="s">
        <v>4908</v>
      </c>
      <c r="C2475">
        <v>49</v>
      </c>
      <c r="D2475">
        <v>112</v>
      </c>
      <c r="E2475">
        <v>50</v>
      </c>
      <c r="F2475">
        <v>9</v>
      </c>
      <c r="G2475">
        <v>0.43928017493719601</v>
      </c>
      <c r="H2475">
        <v>-0.485484085470898</v>
      </c>
      <c r="I2475">
        <v>-1.6201507435511799</v>
      </c>
      <c r="J2475">
        <v>136</v>
      </c>
      <c r="K2475">
        <v>137</v>
      </c>
      <c r="L2475">
        <v>50</v>
      </c>
      <c r="M2475">
        <v>12</v>
      </c>
      <c r="N2475">
        <v>8.0409762207911004E-2</v>
      </c>
      <c r="O2475">
        <v>-1.0266576811785799</v>
      </c>
      <c r="P2475">
        <v>-2.0645833309144801</v>
      </c>
      <c r="Q2475">
        <v>0.79661016949152497</v>
      </c>
      <c r="R2475">
        <v>0.22033898305084701</v>
      </c>
      <c r="S2475">
        <f t="shared" si="38"/>
        <v>-1.946689740376701E-2</v>
      </c>
    </row>
    <row r="2476" spans="1:19" x14ac:dyDescent="0.2">
      <c r="A2476" t="s">
        <v>4909</v>
      </c>
      <c r="B2476" t="s">
        <v>4910</v>
      </c>
      <c r="C2476">
        <v>179</v>
      </c>
      <c r="D2476">
        <v>240</v>
      </c>
      <c r="E2476">
        <v>78</v>
      </c>
      <c r="F2476">
        <v>33</v>
      </c>
      <c r="G2476">
        <v>0.207616443027241</v>
      </c>
      <c r="H2476">
        <v>-0.85501643806781602</v>
      </c>
      <c r="I2476">
        <v>-1.618536264064</v>
      </c>
      <c r="J2476">
        <v>319</v>
      </c>
      <c r="K2476">
        <v>388</v>
      </c>
      <c r="L2476">
        <v>241</v>
      </c>
      <c r="M2476">
        <v>30</v>
      </c>
      <c r="N2476">
        <v>0.162269145958747</v>
      </c>
      <c r="O2476">
        <v>-0.71386241762670299</v>
      </c>
      <c r="P2476">
        <v>-2.0368950969294102</v>
      </c>
      <c r="Q2476">
        <v>0.77966101694915202</v>
      </c>
      <c r="R2476">
        <v>0.22033898305084701</v>
      </c>
      <c r="S2476">
        <f t="shared" si="38"/>
        <v>-1.1595158284672065E-2</v>
      </c>
    </row>
    <row r="2477" spans="1:19" x14ac:dyDescent="0.2">
      <c r="A2477" t="s">
        <v>4911</v>
      </c>
      <c r="B2477" t="s">
        <v>4912</v>
      </c>
      <c r="C2477">
        <v>56</v>
      </c>
      <c r="D2477">
        <v>75</v>
      </c>
      <c r="E2477">
        <v>96</v>
      </c>
      <c r="F2477">
        <v>13</v>
      </c>
      <c r="G2477">
        <v>0.207131468681028</v>
      </c>
      <c r="H2477">
        <v>-0.26017480374503499</v>
      </c>
      <c r="I2477">
        <v>-1.5184418476613599</v>
      </c>
      <c r="J2477">
        <v>112</v>
      </c>
      <c r="K2477">
        <v>194</v>
      </c>
      <c r="L2477">
        <v>86</v>
      </c>
      <c r="M2477">
        <v>23</v>
      </c>
      <c r="N2477">
        <v>0.315811810681766</v>
      </c>
      <c r="O2477">
        <v>-0.70680834857100405</v>
      </c>
      <c r="P2477">
        <v>-1.69771585524448</v>
      </c>
      <c r="Q2477">
        <v>0.83050847457627097</v>
      </c>
      <c r="R2477">
        <v>0.22033898305084701</v>
      </c>
      <c r="S2477">
        <f t="shared" si="38"/>
        <v>0.10799531435640845</v>
      </c>
    </row>
    <row r="2478" spans="1:19" x14ac:dyDescent="0.2">
      <c r="A2478" t="s">
        <v>4913</v>
      </c>
      <c r="B2478" t="s">
        <v>4914</v>
      </c>
      <c r="C2478">
        <v>107</v>
      </c>
      <c r="D2478">
        <v>80</v>
      </c>
      <c r="E2478">
        <v>95</v>
      </c>
      <c r="F2478">
        <v>5</v>
      </c>
      <c r="G2478">
        <v>-4.6035558397737597E-2</v>
      </c>
      <c r="H2478">
        <v>-0.54591818217476495</v>
      </c>
      <c r="I2478">
        <v>-2.2146109463111898</v>
      </c>
      <c r="J2478">
        <v>173</v>
      </c>
      <c r="K2478">
        <v>232</v>
      </c>
      <c r="L2478">
        <v>86</v>
      </c>
      <c r="M2478">
        <v>11</v>
      </c>
      <c r="N2478">
        <v>0.20466998518382601</v>
      </c>
      <c r="O2478">
        <v>-0.89563642902961804</v>
      </c>
      <c r="P2478">
        <v>-2.2068790865624601</v>
      </c>
      <c r="Q2478">
        <v>0.77966101694915202</v>
      </c>
      <c r="R2478">
        <v>0.23728813559322001</v>
      </c>
      <c r="S2478">
        <f t="shared" si="38"/>
        <v>-0.22896114906953213</v>
      </c>
    </row>
    <row r="2479" spans="1:19" x14ac:dyDescent="0.2">
      <c r="A2479" t="s">
        <v>4915</v>
      </c>
      <c r="B2479" t="s">
        <v>4916</v>
      </c>
      <c r="C2479">
        <v>158</v>
      </c>
      <c r="D2479">
        <v>194</v>
      </c>
      <c r="E2479">
        <v>154</v>
      </c>
      <c r="F2479">
        <v>8</v>
      </c>
      <c r="G2479">
        <v>0.16940287527133099</v>
      </c>
      <c r="H2479">
        <v>-0.50539437589636305</v>
      </c>
      <c r="I2479">
        <v>-2.1797642729244702</v>
      </c>
      <c r="J2479">
        <v>267</v>
      </c>
      <c r="K2479">
        <v>393</v>
      </c>
      <c r="L2479">
        <v>197</v>
      </c>
      <c r="M2479">
        <v>32</v>
      </c>
      <c r="N2479">
        <v>0.24510939243257299</v>
      </c>
      <c r="O2479">
        <v>-0.72413381234737195</v>
      </c>
      <c r="P2479">
        <v>-1.93158695163656</v>
      </c>
      <c r="Q2479">
        <v>0.81355932203389802</v>
      </c>
      <c r="R2479">
        <v>0.23728813559322001</v>
      </c>
      <c r="S2479">
        <f t="shared" si="38"/>
        <v>-0.1452758001235481</v>
      </c>
    </row>
    <row r="2480" spans="1:19" x14ac:dyDescent="0.2">
      <c r="A2480" t="s">
        <v>4917</v>
      </c>
      <c r="B2480" t="s">
        <v>4918</v>
      </c>
      <c r="C2480">
        <v>126</v>
      </c>
      <c r="D2480">
        <v>146</v>
      </c>
      <c r="E2480">
        <v>75</v>
      </c>
      <c r="F2480">
        <v>6</v>
      </c>
      <c r="G2480">
        <v>0.14424054296240199</v>
      </c>
      <c r="H2480">
        <v>-0.71956729150426602</v>
      </c>
      <c r="I2480">
        <v>-2.2064164676959099</v>
      </c>
      <c r="J2480">
        <v>184</v>
      </c>
      <c r="K2480">
        <v>239</v>
      </c>
      <c r="L2480">
        <v>116</v>
      </c>
      <c r="M2480">
        <v>20</v>
      </c>
      <c r="N2480">
        <v>0.19080818136032299</v>
      </c>
      <c r="O2480">
        <v>-0.79244861092700802</v>
      </c>
      <c r="P2480">
        <v>-1.97401349593744</v>
      </c>
      <c r="Q2480">
        <v>0.52542372881355903</v>
      </c>
      <c r="R2480">
        <v>0.22033898305084701</v>
      </c>
      <c r="S2480">
        <f t="shared" si="38"/>
        <v>-0.16431025816628561</v>
      </c>
    </row>
    <row r="2481" spans="1:19" x14ac:dyDescent="0.2">
      <c r="A2481" t="s">
        <v>4919</v>
      </c>
      <c r="B2481" t="s">
        <v>4920</v>
      </c>
      <c r="C2481">
        <v>9</v>
      </c>
      <c r="D2481">
        <v>1</v>
      </c>
      <c r="E2481">
        <v>25</v>
      </c>
      <c r="F2481">
        <v>0</v>
      </c>
      <c r="G2481">
        <v>-0.87398427714379601</v>
      </c>
      <c r="H2481">
        <v>-5.0560510545690801E-2</v>
      </c>
      <c r="I2481" t="e">
        <f>-inf</f>
        <v>#NAME?</v>
      </c>
      <c r="J2481">
        <v>6</v>
      </c>
      <c r="K2481">
        <v>28</v>
      </c>
      <c r="L2481">
        <v>5</v>
      </c>
      <c r="M2481">
        <v>9</v>
      </c>
      <c r="N2481">
        <v>0.74623488438029695</v>
      </c>
      <c r="O2481">
        <v>-0.67127002319201501</v>
      </c>
      <c r="P2481">
        <v>-0.83413440953621099</v>
      </c>
      <c r="Q2481">
        <v>0.74576271186440601</v>
      </c>
      <c r="R2481">
        <v>0.22033898305084701</v>
      </c>
      <c r="S2481" t="e">
        <f t="shared" si="38"/>
        <v>#NAME?</v>
      </c>
    </row>
    <row r="2482" spans="1:19" x14ac:dyDescent="0.2">
      <c r="A2482" t="s">
        <v>4921</v>
      </c>
      <c r="B2482" t="s">
        <v>4922</v>
      </c>
      <c r="C2482">
        <v>41</v>
      </c>
      <c r="D2482">
        <v>98</v>
      </c>
      <c r="E2482">
        <v>55</v>
      </c>
      <c r="F2482">
        <v>24</v>
      </c>
      <c r="G2482">
        <v>0.45870045126828701</v>
      </c>
      <c r="H2482">
        <v>-0.36667917700389502</v>
      </c>
      <c r="I2482">
        <v>-1.1167697879701199</v>
      </c>
      <c r="J2482">
        <v>136</v>
      </c>
      <c r="K2482">
        <v>174</v>
      </c>
      <c r="L2482">
        <v>140</v>
      </c>
      <c r="M2482">
        <v>10</v>
      </c>
      <c r="N2482">
        <v>0.184238443334104</v>
      </c>
      <c r="O2482">
        <v>-0.57949964983636904</v>
      </c>
      <c r="P2482">
        <v>-2.1437645769621101</v>
      </c>
      <c r="Q2482">
        <v>0.83050847457627097</v>
      </c>
      <c r="R2482">
        <v>0.23728813559322001</v>
      </c>
      <c r="S2482">
        <f t="shared" si="38"/>
        <v>0.1045201321942551</v>
      </c>
    </row>
    <row r="2483" spans="1:19" x14ac:dyDescent="0.2">
      <c r="A2483" t="s">
        <v>4923</v>
      </c>
      <c r="B2483" t="s">
        <v>4924</v>
      </c>
      <c r="C2483">
        <v>138</v>
      </c>
      <c r="D2483">
        <v>220</v>
      </c>
      <c r="E2483">
        <v>105</v>
      </c>
      <c r="F2483">
        <v>14</v>
      </c>
      <c r="G2483">
        <v>0.28280182671649801</v>
      </c>
      <c r="H2483">
        <v>-0.61294779710970204</v>
      </c>
      <c r="I2483">
        <v>-1.87794822368499</v>
      </c>
      <c r="J2483">
        <v>332</v>
      </c>
      <c r="K2483">
        <v>356</v>
      </c>
      <c r="L2483">
        <v>176</v>
      </c>
      <c r="M2483">
        <v>32</v>
      </c>
      <c r="N2483">
        <v>0.10754001769056</v>
      </c>
      <c r="O2483">
        <v>-0.86771419303427599</v>
      </c>
      <c r="P2483">
        <v>-2.02621377397602</v>
      </c>
      <c r="Q2483">
        <v>0.81355932203389802</v>
      </c>
      <c r="R2483">
        <v>0.20338983050847401</v>
      </c>
      <c r="S2483">
        <f t="shared" si="38"/>
        <v>-8.3548185608448705E-2</v>
      </c>
    </row>
    <row r="2484" spans="1:19" x14ac:dyDescent="0.2">
      <c r="A2484" t="s">
        <v>4925</v>
      </c>
      <c r="B2484" t="s">
        <v>4926</v>
      </c>
      <c r="C2484">
        <v>126</v>
      </c>
      <c r="D2484">
        <v>138</v>
      </c>
      <c r="E2484">
        <v>113</v>
      </c>
      <c r="F2484">
        <v>78</v>
      </c>
      <c r="G2484">
        <v>0.119766773579202</v>
      </c>
      <c r="H2484">
        <v>-0.54155011141254605</v>
      </c>
      <c r="I2484">
        <v>-1.0924731153890801</v>
      </c>
      <c r="J2484">
        <v>258</v>
      </c>
      <c r="K2484">
        <v>396</v>
      </c>
      <c r="L2484">
        <v>289</v>
      </c>
      <c r="M2484">
        <v>97</v>
      </c>
      <c r="N2484">
        <v>0.263303583384003</v>
      </c>
      <c r="O2484">
        <v>-0.54281064035107196</v>
      </c>
      <c r="P2484">
        <v>-1.43507364028887</v>
      </c>
      <c r="Q2484">
        <v>0.81355932203389802</v>
      </c>
      <c r="R2484">
        <v>0.22033898305084701</v>
      </c>
      <c r="S2484">
        <f t="shared" si="38"/>
        <v>0.30109013122369116</v>
      </c>
    </row>
    <row r="2485" spans="1:19" x14ac:dyDescent="0.2">
      <c r="A2485" t="s">
        <v>4927</v>
      </c>
      <c r="B2485" t="s">
        <v>4928</v>
      </c>
      <c r="C2485">
        <v>102</v>
      </c>
      <c r="D2485">
        <v>130</v>
      </c>
      <c r="E2485">
        <v>33</v>
      </c>
      <c r="F2485">
        <v>14</v>
      </c>
      <c r="G2485">
        <v>0.18560141284044701</v>
      </c>
      <c r="H2485">
        <v>-0.98434424166243295</v>
      </c>
      <c r="I2485">
        <v>-1.74666930904567</v>
      </c>
      <c r="J2485">
        <v>101</v>
      </c>
      <c r="K2485">
        <v>154</v>
      </c>
      <c r="L2485">
        <v>63</v>
      </c>
      <c r="M2485">
        <v>6</v>
      </c>
      <c r="N2485">
        <v>0.260427450475542</v>
      </c>
      <c r="O2485">
        <v>-0.79706960147345096</v>
      </c>
      <c r="P2485">
        <v>-2.2363957919908901</v>
      </c>
      <c r="Q2485">
        <v>0.45762711864406702</v>
      </c>
      <c r="R2485">
        <v>0.20338983050847401</v>
      </c>
      <c r="S2485">
        <f t="shared" si="38"/>
        <v>-0.10190977826464341</v>
      </c>
    </row>
    <row r="2486" spans="1:19" x14ac:dyDescent="0.2">
      <c r="A2486" t="s">
        <v>4929</v>
      </c>
      <c r="B2486" t="s">
        <v>4930</v>
      </c>
      <c r="C2486">
        <v>181</v>
      </c>
      <c r="D2486">
        <v>131</v>
      </c>
      <c r="E2486">
        <v>197</v>
      </c>
      <c r="F2486">
        <v>13</v>
      </c>
      <c r="G2486">
        <v>-6.0149046917891802E-2</v>
      </c>
      <c r="H2486">
        <v>-0.45747035848599499</v>
      </c>
      <c r="I2486">
        <v>-2.0279323955243398</v>
      </c>
      <c r="J2486">
        <v>211</v>
      </c>
      <c r="K2486">
        <v>408</v>
      </c>
      <c r="L2486">
        <v>224</v>
      </c>
      <c r="M2486">
        <v>28</v>
      </c>
      <c r="N2486">
        <v>0.363605811213909</v>
      </c>
      <c r="O2486">
        <v>-0.56612321410791999</v>
      </c>
      <c r="P2486">
        <v>-1.8873500925473601</v>
      </c>
      <c r="Q2486">
        <v>0.42372881355932202</v>
      </c>
      <c r="R2486">
        <v>0.22033898305084701</v>
      </c>
      <c r="S2486">
        <f t="shared" si="38"/>
        <v>-8.965736818985065E-2</v>
      </c>
    </row>
    <row r="2487" spans="1:19" x14ac:dyDescent="0.2">
      <c r="A2487" t="s">
        <v>4931</v>
      </c>
      <c r="B2487" t="s">
        <v>4932</v>
      </c>
      <c r="C2487">
        <v>233</v>
      </c>
      <c r="D2487">
        <v>249</v>
      </c>
      <c r="E2487">
        <v>176</v>
      </c>
      <c r="F2487">
        <v>21</v>
      </c>
      <c r="G2487">
        <v>0.10910165836524501</v>
      </c>
      <c r="H2487">
        <v>-0.61610126299027201</v>
      </c>
      <c r="I2487">
        <v>-1.92933379925409</v>
      </c>
      <c r="J2487">
        <v>420</v>
      </c>
      <c r="K2487">
        <v>540</v>
      </c>
      <c r="L2487">
        <v>243</v>
      </c>
      <c r="M2487">
        <v>64</v>
      </c>
      <c r="N2487">
        <v>0.18637257284678899</v>
      </c>
      <c r="O2487">
        <v>-0.829731793943978</v>
      </c>
      <c r="P2487">
        <v>-1.8272949850058999</v>
      </c>
      <c r="Q2487">
        <v>0.47457627118644002</v>
      </c>
      <c r="R2487">
        <v>0.186440677966101</v>
      </c>
      <c r="S2487">
        <f t="shared" si="38"/>
        <v>-4.5159408718599282E-2</v>
      </c>
    </row>
    <row r="2488" spans="1:19" x14ac:dyDescent="0.2">
      <c r="A2488" t="s">
        <v>4933</v>
      </c>
      <c r="B2488" t="s">
        <v>4934</v>
      </c>
      <c r="C2488">
        <v>425</v>
      </c>
      <c r="D2488">
        <v>458</v>
      </c>
      <c r="E2488">
        <v>281</v>
      </c>
      <c r="F2488">
        <v>35</v>
      </c>
      <c r="G2488">
        <v>0.11273478024908599</v>
      </c>
      <c r="H2488">
        <v>-0.67394061992363496</v>
      </c>
      <c r="I2488">
        <v>-1.9685180586620299</v>
      </c>
      <c r="J2488">
        <v>768</v>
      </c>
      <c r="K2488">
        <v>947</v>
      </c>
      <c r="L2488">
        <v>584</v>
      </c>
      <c r="M2488">
        <v>115</v>
      </c>
      <c r="N2488">
        <v>0.16821686239348299</v>
      </c>
      <c r="O2488">
        <v>-0.71103715006350199</v>
      </c>
      <c r="P2488">
        <v>-1.8348890482697899</v>
      </c>
      <c r="Q2488">
        <v>0.44067796610169402</v>
      </c>
      <c r="R2488">
        <v>0.152542372881355</v>
      </c>
      <c r="S2488">
        <f t="shared" si="38"/>
        <v>-5.8490787027047839E-2</v>
      </c>
    </row>
    <row r="2489" spans="1:19" x14ac:dyDescent="0.2">
      <c r="A2489" t="s">
        <v>4935</v>
      </c>
      <c r="B2489" t="s">
        <v>4936</v>
      </c>
      <c r="C2489">
        <v>69</v>
      </c>
      <c r="D2489">
        <v>65</v>
      </c>
      <c r="E2489">
        <v>38</v>
      </c>
      <c r="F2489">
        <v>5</v>
      </c>
      <c r="G2489">
        <v>5.4322498201128701E-2</v>
      </c>
      <c r="H2489">
        <v>-0.75332350389884795</v>
      </c>
      <c r="I2489">
        <v>-2.02407625936323</v>
      </c>
      <c r="J2489">
        <v>127</v>
      </c>
      <c r="K2489">
        <v>121</v>
      </c>
      <c r="L2489">
        <v>91</v>
      </c>
      <c r="M2489">
        <v>28</v>
      </c>
      <c r="N2489">
        <v>5.6209752782214899E-2</v>
      </c>
      <c r="O2489">
        <v>-0.73685110577925295</v>
      </c>
      <c r="P2489">
        <v>-1.66687135820563</v>
      </c>
      <c r="Q2489">
        <v>0.47457627118644002</v>
      </c>
      <c r="R2489">
        <v>0.20338983050847401</v>
      </c>
      <c r="S2489">
        <f t="shared" si="38"/>
        <v>-2.957086488198947E-2</v>
      </c>
    </row>
    <row r="2490" spans="1:19" x14ac:dyDescent="0.2">
      <c r="A2490" t="s">
        <v>4937</v>
      </c>
      <c r="B2490" t="s">
        <v>4938</v>
      </c>
      <c r="C2490">
        <v>165</v>
      </c>
      <c r="D2490">
        <v>185</v>
      </c>
      <c r="E2490">
        <v>176</v>
      </c>
      <c r="F2490">
        <v>37</v>
      </c>
      <c r="G2490">
        <v>0.129946016484635</v>
      </c>
      <c r="H2490">
        <v>-0.46622928617816001</v>
      </c>
      <c r="I2490">
        <v>-1.5334793931089099</v>
      </c>
      <c r="J2490">
        <v>311</v>
      </c>
      <c r="K2490">
        <v>271</v>
      </c>
      <c r="L2490">
        <v>151</v>
      </c>
      <c r="M2490">
        <v>41</v>
      </c>
      <c r="N2490">
        <v>1.7437005269289901E-2</v>
      </c>
      <c r="O2490">
        <v>-0.90587221887805802</v>
      </c>
      <c r="P2490">
        <v>-1.89020220089899</v>
      </c>
      <c r="Q2490">
        <v>0.86440677966101698</v>
      </c>
      <c r="R2490">
        <v>0.152542372881355</v>
      </c>
      <c r="S2490">
        <f t="shared" si="38"/>
        <v>5.2171784485545755E-2</v>
      </c>
    </row>
    <row r="2491" spans="1:19" x14ac:dyDescent="0.2">
      <c r="A2491" t="s">
        <v>4939</v>
      </c>
      <c r="B2491" t="s">
        <v>4940</v>
      </c>
      <c r="C2491">
        <v>213</v>
      </c>
      <c r="D2491">
        <v>147</v>
      </c>
      <c r="E2491">
        <v>154</v>
      </c>
      <c r="F2491">
        <v>27</v>
      </c>
      <c r="G2491">
        <v>-8.0804036395033196E-2</v>
      </c>
      <c r="H2491">
        <v>-0.63511689238067803</v>
      </c>
      <c r="I2491">
        <v>-1.78121301224174</v>
      </c>
      <c r="J2491">
        <v>507</v>
      </c>
      <c r="K2491">
        <v>505</v>
      </c>
      <c r="L2491">
        <v>368</v>
      </c>
      <c r="M2491">
        <v>45</v>
      </c>
      <c r="N2491">
        <v>7.5511522207047196E-2</v>
      </c>
      <c r="O2491">
        <v>-0.73124891780420798</v>
      </c>
      <c r="P2491">
        <v>-2.0620211141498799</v>
      </c>
      <c r="Q2491">
        <v>0.44067796610169402</v>
      </c>
      <c r="R2491">
        <v>0.169491525423728</v>
      </c>
      <c r="S2491">
        <f t="shared" si="38"/>
        <v>-6.5229233257557251E-2</v>
      </c>
    </row>
    <row r="2492" spans="1:19" x14ac:dyDescent="0.2">
      <c r="A2492" t="s">
        <v>4941</v>
      </c>
      <c r="B2492" t="s">
        <v>4942</v>
      </c>
      <c r="C2492">
        <v>122</v>
      </c>
      <c r="D2492">
        <v>104</v>
      </c>
      <c r="E2492">
        <v>96</v>
      </c>
      <c r="F2492">
        <v>4</v>
      </c>
      <c r="G2492">
        <v>1.09317409195606E-2</v>
      </c>
      <c r="H2492">
        <v>-0.59834660741358303</v>
      </c>
      <c r="I2492">
        <v>-2.3684970123087798</v>
      </c>
      <c r="J2492">
        <v>219</v>
      </c>
      <c r="K2492">
        <v>215</v>
      </c>
      <c r="L2492">
        <v>72</v>
      </c>
      <c r="M2492">
        <v>66</v>
      </c>
      <c r="N2492">
        <v>6.9222448497208697E-2</v>
      </c>
      <c r="O2492">
        <v>-1.0752003955532401</v>
      </c>
      <c r="P2492">
        <v>-1.5311258478901399</v>
      </c>
      <c r="Q2492">
        <v>0.45762711864406702</v>
      </c>
      <c r="R2492">
        <v>0.305084745762711</v>
      </c>
      <c r="S2492">
        <f t="shared" si="38"/>
        <v>-9.2586392389414962E-2</v>
      </c>
    </row>
    <row r="2493" spans="1:19" x14ac:dyDescent="0.2">
      <c r="A2493" t="s">
        <v>4943</v>
      </c>
      <c r="B2493" t="s">
        <v>4944</v>
      </c>
      <c r="C2493">
        <v>670</v>
      </c>
      <c r="D2493">
        <v>846</v>
      </c>
      <c r="E2493">
        <v>509</v>
      </c>
      <c r="F2493">
        <v>68</v>
      </c>
      <c r="G2493">
        <v>0.18155379263372501</v>
      </c>
      <c r="H2493">
        <v>-0.61361503014247099</v>
      </c>
      <c r="I2493">
        <v>-1.87776306295658</v>
      </c>
      <c r="J2493">
        <v>745</v>
      </c>
      <c r="K2493">
        <v>1425</v>
      </c>
      <c r="L2493">
        <v>830</v>
      </c>
      <c r="M2493">
        <v>140</v>
      </c>
      <c r="N2493">
        <v>0.358886695017958</v>
      </c>
      <c r="O2493">
        <v>-0.54516695751660904</v>
      </c>
      <c r="P2493">
        <v>-1.7362539056619399</v>
      </c>
      <c r="Q2493">
        <v>0.45762711864406702</v>
      </c>
      <c r="R2493">
        <v>0.169491525423728</v>
      </c>
      <c r="S2493">
        <f t="shared" si="38"/>
        <v>-5.9352630976292065E-3</v>
      </c>
    </row>
    <row r="2494" spans="1:19" x14ac:dyDescent="0.2">
      <c r="A2494" t="s">
        <v>4945</v>
      </c>
      <c r="B2494" t="s">
        <v>4946</v>
      </c>
      <c r="C2494">
        <v>126</v>
      </c>
      <c r="D2494">
        <v>137</v>
      </c>
      <c r="E2494">
        <v>128</v>
      </c>
      <c r="F2494">
        <v>19</v>
      </c>
      <c r="G2494">
        <v>0.116608254334372</v>
      </c>
      <c r="H2494">
        <v>-0.487418585248098</v>
      </c>
      <c r="I2494">
        <v>-1.70581411712673</v>
      </c>
      <c r="J2494">
        <v>300</v>
      </c>
      <c r="K2494">
        <v>299</v>
      </c>
      <c r="L2494">
        <v>174</v>
      </c>
      <c r="M2494">
        <v>38</v>
      </c>
      <c r="N2494">
        <v>7.5778037026488998E-2</v>
      </c>
      <c r="O2494">
        <v>-0.82866078358145301</v>
      </c>
      <c r="P2494">
        <v>-1.90756332669474</v>
      </c>
      <c r="Q2494">
        <v>0.45762711864406702</v>
      </c>
      <c r="R2494">
        <v>0.22033898305084701</v>
      </c>
      <c r="S2494">
        <f t="shared" si="38"/>
        <v>-2.1705090003016486E-3</v>
      </c>
    </row>
    <row r="2495" spans="1:19" x14ac:dyDescent="0.2">
      <c r="A2495" t="s">
        <v>4947</v>
      </c>
      <c r="B2495" t="s">
        <v>4948</v>
      </c>
      <c r="C2495">
        <v>129</v>
      </c>
      <c r="D2495">
        <v>134</v>
      </c>
      <c r="E2495">
        <v>90</v>
      </c>
      <c r="F2495">
        <v>8</v>
      </c>
      <c r="G2495">
        <v>9.6773320361087004E-2</v>
      </c>
      <c r="H2495">
        <v>-0.65060521063832699</v>
      </c>
      <c r="I2495">
        <v>-2.0916968962692999</v>
      </c>
      <c r="J2495">
        <v>315</v>
      </c>
      <c r="K2495">
        <v>271</v>
      </c>
      <c r="L2495">
        <v>188</v>
      </c>
      <c r="M2495">
        <v>16</v>
      </c>
      <c r="N2495">
        <v>1.1886840506526899E-2</v>
      </c>
      <c r="O2495">
        <v>-0.81624148167031096</v>
      </c>
      <c r="P2495">
        <v>-2.3044162397255601</v>
      </c>
      <c r="Q2495">
        <v>0.55932203389830504</v>
      </c>
      <c r="R2495">
        <v>0.22033898305084701</v>
      </c>
      <c r="S2495">
        <f t="shared" si="38"/>
        <v>-0.2196043698299639</v>
      </c>
    </row>
    <row r="2496" spans="1:19" x14ac:dyDescent="0.2">
      <c r="A2496" t="s">
        <v>4949</v>
      </c>
      <c r="B2496" t="s">
        <v>4950</v>
      </c>
      <c r="C2496">
        <v>86</v>
      </c>
      <c r="D2496">
        <v>160</v>
      </c>
      <c r="E2496">
        <v>119</v>
      </c>
      <c r="F2496">
        <v>13</v>
      </c>
      <c r="G2496">
        <v>0.34987976370788498</v>
      </c>
      <c r="H2496">
        <v>-0.35320949962943998</v>
      </c>
      <c r="I2496">
        <v>-1.70475227189872</v>
      </c>
      <c r="J2496">
        <v>251</v>
      </c>
      <c r="K2496">
        <v>240</v>
      </c>
      <c r="L2496">
        <v>157</v>
      </c>
      <c r="M2496">
        <v>20</v>
      </c>
      <c r="N2496">
        <v>5.7765623652289599E-2</v>
      </c>
      <c r="O2496">
        <v>-0.79586284621619396</v>
      </c>
      <c r="P2496">
        <v>-2.1088693944089498</v>
      </c>
      <c r="Q2496">
        <v>0.47457627118644002</v>
      </c>
      <c r="R2496">
        <v>0.305084745762711</v>
      </c>
      <c r="S2496">
        <f t="shared" si="38"/>
        <v>-5.5710373108214292E-2</v>
      </c>
    </row>
    <row r="2497" spans="1:19" x14ac:dyDescent="0.2">
      <c r="A2497" t="s">
        <v>4951</v>
      </c>
      <c r="B2497" t="s">
        <v>4952</v>
      </c>
      <c r="C2497">
        <v>28</v>
      </c>
      <c r="D2497">
        <v>46</v>
      </c>
      <c r="E2497">
        <v>23</v>
      </c>
      <c r="F2497">
        <v>6</v>
      </c>
      <c r="G2497">
        <v>0.29585803263488297</v>
      </c>
      <c r="H2497">
        <v>-0.57968820510302999</v>
      </c>
      <c r="I2497">
        <v>-1.55320395392057</v>
      </c>
      <c r="J2497">
        <v>88</v>
      </c>
      <c r="K2497">
        <v>77</v>
      </c>
      <c r="L2497">
        <v>43</v>
      </c>
      <c r="M2497">
        <v>9</v>
      </c>
      <c r="N2497">
        <v>1.9236156444035001E-2</v>
      </c>
      <c r="O2497">
        <v>-0.90310299371497205</v>
      </c>
      <c r="P2497">
        <v>-2.0004658313027299</v>
      </c>
      <c r="Q2497">
        <v>0.61016949152542299</v>
      </c>
      <c r="R2497">
        <v>0.23728813559322001</v>
      </c>
      <c r="S2497">
        <f t="shared" si="38"/>
        <v>1.6989829477314262E-2</v>
      </c>
    </row>
    <row r="2498" spans="1:19" x14ac:dyDescent="0.2">
      <c r="A2498" t="s">
        <v>4953</v>
      </c>
      <c r="B2498" t="s">
        <v>4954</v>
      </c>
      <c r="C2498">
        <v>125</v>
      </c>
      <c r="D2498">
        <v>87</v>
      </c>
      <c r="E2498">
        <v>113</v>
      </c>
      <c r="F2498">
        <v>15</v>
      </c>
      <c r="G2498">
        <v>-7.7132528093909303E-2</v>
      </c>
      <c r="H2498">
        <v>-0.53808957930304002</v>
      </c>
      <c r="I2498">
        <v>-1.80501592691437</v>
      </c>
      <c r="J2498">
        <v>191</v>
      </c>
      <c r="K2498">
        <v>283</v>
      </c>
      <c r="L2498">
        <v>154</v>
      </c>
      <c r="M2498">
        <v>32</v>
      </c>
      <c r="N2498">
        <v>0.24798117169828399</v>
      </c>
      <c r="O2498">
        <v>-0.68560142355565401</v>
      </c>
      <c r="P2498">
        <v>-1.7861090575197101</v>
      </c>
      <c r="Q2498">
        <v>0.644067796610169</v>
      </c>
      <c r="R2498">
        <v>0.25423728813559299</v>
      </c>
      <c r="S2498">
        <f t="shared" si="38"/>
        <v>1.7083661603833865E-3</v>
      </c>
    </row>
    <row r="2499" spans="1:19" x14ac:dyDescent="0.2">
      <c r="A2499" t="s">
        <v>4955</v>
      </c>
      <c r="B2499" t="s">
        <v>4956</v>
      </c>
      <c r="C2499">
        <v>79</v>
      </c>
      <c r="D2499">
        <v>117</v>
      </c>
      <c r="E2499">
        <v>80</v>
      </c>
      <c r="F2499">
        <v>17</v>
      </c>
      <c r="G2499">
        <v>0.25081700275124802</v>
      </c>
      <c r="H2499">
        <v>-0.48879511407690102</v>
      </c>
      <c r="I2499">
        <v>-1.5513753428741599</v>
      </c>
      <c r="J2499">
        <v>224</v>
      </c>
      <c r="K2499">
        <v>200</v>
      </c>
      <c r="L2499">
        <v>134</v>
      </c>
      <c r="M2499">
        <v>35</v>
      </c>
      <c r="N2499">
        <v>2.8010080751540201E-2</v>
      </c>
      <c r="O2499">
        <v>-0.81523199711374505</v>
      </c>
      <c r="P2499">
        <v>-1.81640564257578</v>
      </c>
      <c r="Q2499">
        <v>0.66101694915254205</v>
      </c>
      <c r="R2499">
        <v>0.22033898305084701</v>
      </c>
      <c r="S2499">
        <f t="shared" ref="S2499:S2562" si="39">((I2499+1.7338029)/1.7338029+(P2499+1.8692731)/1.8692731)/2</f>
        <v>6.6750262498339347E-2</v>
      </c>
    </row>
    <row r="2500" spans="1:19" x14ac:dyDescent="0.2">
      <c r="A2500" t="s">
        <v>4957</v>
      </c>
      <c r="B2500" t="s">
        <v>4958</v>
      </c>
      <c r="C2500">
        <v>58</v>
      </c>
      <c r="D2500">
        <v>62</v>
      </c>
      <c r="E2500">
        <v>45</v>
      </c>
      <c r="F2500">
        <v>5</v>
      </c>
      <c r="G2500">
        <v>0.10922192823084501</v>
      </c>
      <c r="H2500">
        <v>-0.604473489565997</v>
      </c>
      <c r="I2500">
        <v>-1.9486551621889101</v>
      </c>
      <c r="J2500">
        <v>113</v>
      </c>
      <c r="K2500">
        <v>121</v>
      </c>
      <c r="L2500">
        <v>37</v>
      </c>
      <c r="M2500">
        <v>28</v>
      </c>
      <c r="N2500">
        <v>0.106935030254752</v>
      </c>
      <c r="O2500">
        <v>-1.07696549656081</v>
      </c>
      <c r="P2500">
        <v>-1.6161460807330901</v>
      </c>
      <c r="Q2500">
        <v>0.57627118644067798</v>
      </c>
      <c r="R2500">
        <v>0.25423728813559299</v>
      </c>
      <c r="S2500">
        <f t="shared" si="39"/>
        <v>5.7475112229134484E-3</v>
      </c>
    </row>
    <row r="2501" spans="1:19" x14ac:dyDescent="0.2">
      <c r="A2501" t="s">
        <v>4959</v>
      </c>
      <c r="B2501" t="s">
        <v>4960</v>
      </c>
      <c r="C2501">
        <v>22</v>
      </c>
      <c r="D2501">
        <v>13</v>
      </c>
      <c r="E2501">
        <v>1</v>
      </c>
      <c r="F2501">
        <v>0</v>
      </c>
      <c r="G2501">
        <v>-0.14822109621984</v>
      </c>
      <c r="H2501">
        <v>-1.8366806906006099</v>
      </c>
      <c r="I2501" t="e">
        <f>-inf</f>
        <v>#NAME?</v>
      </c>
      <c r="J2501">
        <v>31</v>
      </c>
      <c r="K2501">
        <v>43</v>
      </c>
      <c r="L2501">
        <v>21</v>
      </c>
      <c r="M2501">
        <v>1</v>
      </c>
      <c r="N2501">
        <v>0.21933486516703499</v>
      </c>
      <c r="O2501">
        <v>-0.76123117624474301</v>
      </c>
      <c r="P2501">
        <v>-2.50158736242616</v>
      </c>
      <c r="Q2501">
        <v>0.644067796610169</v>
      </c>
      <c r="R2501">
        <v>0.27118644067796599</v>
      </c>
      <c r="S2501" t="e">
        <f t="shared" si="39"/>
        <v>#NAME?</v>
      </c>
    </row>
    <row r="2502" spans="1:19" x14ac:dyDescent="0.2">
      <c r="A2502" t="s">
        <v>4961</v>
      </c>
      <c r="B2502" t="s">
        <v>4962</v>
      </c>
      <c r="C2502">
        <v>80</v>
      </c>
      <c r="D2502">
        <v>95</v>
      </c>
      <c r="E2502">
        <v>67</v>
      </c>
      <c r="F2502">
        <v>5</v>
      </c>
      <c r="G2502">
        <v>0.15489185059243199</v>
      </c>
      <c r="H2502">
        <v>-0.57127319406952004</v>
      </c>
      <c r="I2502">
        <v>-2.0883171556179199</v>
      </c>
      <c r="J2502">
        <v>169</v>
      </c>
      <c r="K2502">
        <v>249</v>
      </c>
      <c r="L2502">
        <v>139</v>
      </c>
      <c r="M2502">
        <v>26</v>
      </c>
      <c r="N2502">
        <v>0.245540745903784</v>
      </c>
      <c r="O2502">
        <v>-0.67696068150396804</v>
      </c>
      <c r="P2502">
        <v>-1.8231390252347399</v>
      </c>
      <c r="Q2502">
        <v>0.57627118644067798</v>
      </c>
      <c r="R2502">
        <v>0.305084745762711</v>
      </c>
      <c r="S2502">
        <f t="shared" si="39"/>
        <v>-8.9895920533918247E-2</v>
      </c>
    </row>
    <row r="2503" spans="1:19" x14ac:dyDescent="0.2">
      <c r="A2503" t="s">
        <v>4963</v>
      </c>
      <c r="B2503" t="s">
        <v>4964</v>
      </c>
      <c r="C2503">
        <v>73</v>
      </c>
      <c r="D2503">
        <v>66</v>
      </c>
      <c r="E2503">
        <v>39</v>
      </c>
      <c r="F2503">
        <v>12</v>
      </c>
      <c r="G2503">
        <v>3.6479307716941203E-2</v>
      </c>
      <c r="H2503">
        <v>-0.76651626287235997</v>
      </c>
      <c r="I2503">
        <v>-1.6683387870348301</v>
      </c>
      <c r="J2503">
        <v>166</v>
      </c>
      <c r="K2503">
        <v>234</v>
      </c>
      <c r="L2503">
        <v>138</v>
      </c>
      <c r="M2503">
        <v>24</v>
      </c>
      <c r="N2503">
        <v>0.226335872791809</v>
      </c>
      <c r="O2503">
        <v>-0.67231777878320897</v>
      </c>
      <c r="P2503">
        <v>-1.85012251492034</v>
      </c>
      <c r="Q2503">
        <v>0.59322033898305004</v>
      </c>
      <c r="R2503">
        <v>0.27118644067796599</v>
      </c>
      <c r="S2503">
        <f t="shared" si="39"/>
        <v>2.4001232892507329E-2</v>
      </c>
    </row>
    <row r="2504" spans="1:19" x14ac:dyDescent="0.2">
      <c r="A2504" t="s">
        <v>4965</v>
      </c>
      <c r="B2504" t="s">
        <v>4966</v>
      </c>
      <c r="C2504">
        <v>49</v>
      </c>
      <c r="D2504">
        <v>61</v>
      </c>
      <c r="E2504">
        <v>41</v>
      </c>
      <c r="F2504">
        <v>7</v>
      </c>
      <c r="G2504">
        <v>0.17539198727778099</v>
      </c>
      <c r="H2504">
        <v>-0.57167023308718101</v>
      </c>
      <c r="I2504">
        <v>-1.72929521297625</v>
      </c>
      <c r="J2504">
        <v>172</v>
      </c>
      <c r="K2504">
        <v>131</v>
      </c>
      <c r="L2504">
        <v>88</v>
      </c>
      <c r="M2504">
        <v>14</v>
      </c>
      <c r="N2504">
        <v>-4.1029047830062899E-2</v>
      </c>
      <c r="O2504">
        <v>-0.88313455190177004</v>
      </c>
      <c r="P2504">
        <v>-2.0996260798212001</v>
      </c>
      <c r="Q2504">
        <v>0.52542372881355903</v>
      </c>
      <c r="R2504">
        <v>0.322033898305084</v>
      </c>
      <c r="S2504">
        <f t="shared" si="39"/>
        <v>-6.0315714687364491E-2</v>
      </c>
    </row>
    <row r="2505" spans="1:19" x14ac:dyDescent="0.2">
      <c r="A2505" t="s">
        <v>4967</v>
      </c>
      <c r="B2505" t="s">
        <v>4968</v>
      </c>
      <c r="C2505">
        <v>209</v>
      </c>
      <c r="D2505">
        <v>387</v>
      </c>
      <c r="E2505">
        <v>206</v>
      </c>
      <c r="F2505">
        <v>22</v>
      </c>
      <c r="G2505">
        <v>0.34782291120338499</v>
      </c>
      <c r="H2505">
        <v>-0.50053707552030402</v>
      </c>
      <c r="I2505">
        <v>-1.86192077825084</v>
      </c>
      <c r="J2505">
        <v>501</v>
      </c>
      <c r="K2505">
        <v>840</v>
      </c>
      <c r="L2505">
        <v>351</v>
      </c>
      <c r="M2505">
        <v>43</v>
      </c>
      <c r="N2505">
        <v>0.301669663616357</v>
      </c>
      <c r="O2505">
        <v>-0.74661938654581195</v>
      </c>
      <c r="P2505">
        <v>-2.0765949388795502</v>
      </c>
      <c r="Q2505">
        <v>0.71186440677966101</v>
      </c>
      <c r="R2505">
        <v>0.305084745762711</v>
      </c>
      <c r="S2505">
        <f t="shared" si="39"/>
        <v>-9.2402274276983831E-2</v>
      </c>
    </row>
    <row r="2506" spans="1:19" x14ac:dyDescent="0.2">
      <c r="A2506" t="s">
        <v>4969</v>
      </c>
      <c r="B2506" t="s">
        <v>4970</v>
      </c>
      <c r="C2506">
        <v>85</v>
      </c>
      <c r="D2506">
        <v>55</v>
      </c>
      <c r="E2506">
        <v>75</v>
      </c>
      <c r="F2506">
        <v>6</v>
      </c>
      <c r="G2506">
        <v>-0.10879800392452001</v>
      </c>
      <c r="H2506">
        <v>-0.54861567210099604</v>
      </c>
      <c r="I2506">
        <v>-2.0354648482926399</v>
      </c>
      <c r="J2506">
        <v>141</v>
      </c>
      <c r="K2506">
        <v>175</v>
      </c>
      <c r="L2506">
        <v>114</v>
      </c>
      <c r="M2506">
        <v>10</v>
      </c>
      <c r="N2506">
        <v>0.171047039452636</v>
      </c>
      <c r="O2506">
        <v>-0.68440303846329698</v>
      </c>
      <c r="P2506">
        <v>-2.1594447812472701</v>
      </c>
      <c r="Q2506">
        <v>0.677966101694915</v>
      </c>
      <c r="R2506">
        <v>0.37288135593220301</v>
      </c>
      <c r="S2506">
        <f t="shared" si="39"/>
        <v>-0.16461048433383363</v>
      </c>
    </row>
    <row r="2507" spans="1:19" x14ac:dyDescent="0.2">
      <c r="A2507" t="s">
        <v>4971</v>
      </c>
      <c r="B2507" t="s">
        <v>4972</v>
      </c>
      <c r="C2507">
        <v>86</v>
      </c>
      <c r="D2507">
        <v>204</v>
      </c>
      <c r="E2507">
        <v>81</v>
      </c>
      <c r="F2507">
        <v>10</v>
      </c>
      <c r="G2507">
        <v>0.45538994847785902</v>
      </c>
      <c r="H2507">
        <v>-0.52027144214332099</v>
      </c>
      <c r="I2507">
        <v>-1.8186956242055601</v>
      </c>
      <c r="J2507">
        <v>211</v>
      </c>
      <c r="K2507">
        <v>415</v>
      </c>
      <c r="L2507">
        <v>139</v>
      </c>
      <c r="M2507">
        <v>16</v>
      </c>
      <c r="N2507">
        <v>0.37099374483612102</v>
      </c>
      <c r="O2507">
        <v>-0.773356432187988</v>
      </c>
      <c r="P2507">
        <v>-2.1303881412336598</v>
      </c>
      <c r="Q2507">
        <v>0.59322033898305004</v>
      </c>
      <c r="R2507">
        <v>0.322033898305084</v>
      </c>
      <c r="S2507">
        <f t="shared" si="39"/>
        <v>-9.4325659121987662E-2</v>
      </c>
    </row>
    <row r="2508" spans="1:19" x14ac:dyDescent="0.2">
      <c r="A2508" t="s">
        <v>4973</v>
      </c>
      <c r="B2508" t="s">
        <v>4974</v>
      </c>
      <c r="C2508">
        <v>215</v>
      </c>
      <c r="D2508">
        <v>266</v>
      </c>
      <c r="E2508">
        <v>168</v>
      </c>
      <c r="F2508">
        <v>25</v>
      </c>
      <c r="G2508">
        <v>0.17270140901098999</v>
      </c>
      <c r="H2508">
        <v>-0.60138718796814605</v>
      </c>
      <c r="I2508">
        <v>-1.8186956242055601</v>
      </c>
      <c r="J2508">
        <v>396</v>
      </c>
      <c r="K2508">
        <v>581</v>
      </c>
      <c r="L2508">
        <v>328</v>
      </c>
      <c r="M2508">
        <v>53</v>
      </c>
      <c r="N2508">
        <v>0.24370904988653999</v>
      </c>
      <c r="O2508">
        <v>-0.67391011935822298</v>
      </c>
      <c r="P2508">
        <v>-1.8836449849166099</v>
      </c>
      <c r="Q2508">
        <v>0.71186440677966101</v>
      </c>
      <c r="R2508">
        <v>0.35593220338983</v>
      </c>
      <c r="S2508">
        <f t="shared" si="39"/>
        <v>-2.8325897953582178E-2</v>
      </c>
    </row>
    <row r="2509" spans="1:19" x14ac:dyDescent="0.2">
      <c r="A2509" t="s">
        <v>4975</v>
      </c>
      <c r="B2509" t="s">
        <v>4976</v>
      </c>
      <c r="C2509">
        <v>118</v>
      </c>
      <c r="D2509">
        <v>212</v>
      </c>
      <c r="E2509">
        <v>112</v>
      </c>
      <c r="F2509">
        <v>15</v>
      </c>
      <c r="G2509">
        <v>0.33471208591815399</v>
      </c>
      <c r="H2509">
        <v>-0.51692199441434705</v>
      </c>
      <c r="I2509">
        <v>-1.7799879212124401</v>
      </c>
      <c r="J2509">
        <v>259</v>
      </c>
      <c r="K2509">
        <v>447</v>
      </c>
      <c r="L2509">
        <v>246</v>
      </c>
      <c r="M2509">
        <v>26</v>
      </c>
      <c r="N2509">
        <v>0.31423586247240598</v>
      </c>
      <c r="O2509">
        <v>-0.61445343412226305</v>
      </c>
      <c r="P2509">
        <v>-2.0085520847023202</v>
      </c>
      <c r="Q2509">
        <v>0.644067796610169</v>
      </c>
      <c r="R2509">
        <v>0.338983050847457</v>
      </c>
      <c r="S2509">
        <f t="shared" si="39"/>
        <v>-5.0573845925847252E-2</v>
      </c>
    </row>
    <row r="2510" spans="1:19" x14ac:dyDescent="0.2">
      <c r="A2510" t="s">
        <v>4977</v>
      </c>
      <c r="B2510" t="s">
        <v>4978</v>
      </c>
      <c r="C2510">
        <v>77</v>
      </c>
      <c r="D2510">
        <v>93</v>
      </c>
      <c r="E2510">
        <v>74</v>
      </c>
      <c r="F2510">
        <v>4</v>
      </c>
      <c r="G2510">
        <v>0.16225045567698099</v>
      </c>
      <c r="H2510">
        <v>-0.511517015219909</v>
      </c>
      <c r="I2510">
        <v>-2.1686279068065102</v>
      </c>
      <c r="J2510">
        <v>122</v>
      </c>
      <c r="K2510">
        <v>119</v>
      </c>
      <c r="L2510">
        <v>139</v>
      </c>
      <c r="M2510">
        <v>22</v>
      </c>
      <c r="N2510">
        <v>6.6415234139504203E-2</v>
      </c>
      <c r="O2510">
        <v>-0.535433807565043</v>
      </c>
      <c r="P2510">
        <v>-1.75416281844443</v>
      </c>
      <c r="Q2510">
        <v>0.49152542372881303</v>
      </c>
      <c r="R2510">
        <v>0.23728813559322001</v>
      </c>
      <c r="S2510">
        <f t="shared" si="39"/>
        <v>-9.4606201301410162E-2</v>
      </c>
    </row>
    <row r="2511" spans="1:19" x14ac:dyDescent="0.2">
      <c r="A2511" t="s">
        <v>4979</v>
      </c>
      <c r="B2511" t="s">
        <v>4980</v>
      </c>
      <c r="C2511">
        <v>27</v>
      </c>
      <c r="D2511">
        <v>64</v>
      </c>
      <c r="E2511">
        <v>26</v>
      </c>
      <c r="F2511">
        <v>8</v>
      </c>
      <c r="G2511">
        <v>0.45507444212042802</v>
      </c>
      <c r="H2511">
        <v>-0.51064842596657301</v>
      </c>
      <c r="I2511">
        <v>-1.41247095012904</v>
      </c>
      <c r="J2511">
        <v>76</v>
      </c>
      <c r="K2511">
        <v>103</v>
      </c>
      <c r="L2511">
        <v>63</v>
      </c>
      <c r="M2511">
        <v>16</v>
      </c>
      <c r="N2511">
        <v>0.20925173584610199</v>
      </c>
      <c r="O2511">
        <v>-0.67356181997160003</v>
      </c>
      <c r="P2511">
        <v>-1.6869192782167499</v>
      </c>
      <c r="Q2511">
        <v>0.71186440677966101</v>
      </c>
      <c r="R2511">
        <v>0.322033898305084</v>
      </c>
      <c r="S2511">
        <f t="shared" si="39"/>
        <v>0.14144347148087069</v>
      </c>
    </row>
    <row r="2512" spans="1:19" x14ac:dyDescent="0.2">
      <c r="A2512" t="s">
        <v>4981</v>
      </c>
      <c r="B2512" t="s">
        <v>4982</v>
      </c>
      <c r="C2512">
        <v>211</v>
      </c>
      <c r="D2512">
        <v>291</v>
      </c>
      <c r="E2512">
        <v>185</v>
      </c>
      <c r="F2512">
        <v>29</v>
      </c>
      <c r="G2512">
        <v>0.219868765983743</v>
      </c>
      <c r="H2512">
        <v>-0.55136873667308195</v>
      </c>
      <c r="I2512">
        <v>-1.7460816303607301</v>
      </c>
      <c r="J2512">
        <v>384</v>
      </c>
      <c r="K2512">
        <v>618</v>
      </c>
      <c r="L2512">
        <v>225</v>
      </c>
      <c r="M2512">
        <v>79</v>
      </c>
      <c r="N2512">
        <v>0.28388535414300597</v>
      </c>
      <c r="O2512">
        <v>-0.82423748340055802</v>
      </c>
      <c r="P2512">
        <v>-1.69692980166898</v>
      </c>
      <c r="Q2512">
        <v>0.66101694915254205</v>
      </c>
      <c r="R2512">
        <v>0.37288135593220301</v>
      </c>
      <c r="S2512">
        <f t="shared" si="39"/>
        <v>4.2558033077356061E-2</v>
      </c>
    </row>
    <row r="2513" spans="1:19" x14ac:dyDescent="0.2">
      <c r="A2513" t="s">
        <v>4983</v>
      </c>
      <c r="B2513" t="s">
        <v>4984</v>
      </c>
      <c r="C2513">
        <v>184</v>
      </c>
      <c r="D2513">
        <v>151</v>
      </c>
      <c r="E2513">
        <v>94</v>
      </c>
      <c r="F2513">
        <v>19</v>
      </c>
      <c r="G2513">
        <v>-5.5826434208385801E-3</v>
      </c>
      <c r="H2513">
        <v>-0.785947979188241</v>
      </c>
      <c r="I2513">
        <v>-1.8702613950186999</v>
      </c>
      <c r="J2513">
        <v>162</v>
      </c>
      <c r="K2513">
        <v>179</v>
      </c>
      <c r="L2513">
        <v>105</v>
      </c>
      <c r="M2513">
        <v>21</v>
      </c>
      <c r="N2513">
        <v>0.120566119858983</v>
      </c>
      <c r="O2513">
        <v>-0.78041449261708296</v>
      </c>
      <c r="P2513">
        <v>-1.8975213884005999</v>
      </c>
      <c r="Q2513">
        <v>0.66101694915254205</v>
      </c>
      <c r="R2513">
        <v>0.322033898305084</v>
      </c>
      <c r="S2513">
        <f t="shared" si="39"/>
        <v>-4.6908322115804681E-2</v>
      </c>
    </row>
    <row r="2514" spans="1:19" x14ac:dyDescent="0.2">
      <c r="A2514" t="s">
        <v>4985</v>
      </c>
      <c r="B2514" t="s">
        <v>4986</v>
      </c>
      <c r="C2514">
        <v>159</v>
      </c>
      <c r="D2514">
        <v>196</v>
      </c>
      <c r="E2514">
        <v>127</v>
      </c>
      <c r="F2514">
        <v>18</v>
      </c>
      <c r="G2514">
        <v>0.17111717933155299</v>
      </c>
      <c r="H2514">
        <v>-0.59185141314289802</v>
      </c>
      <c r="I2514">
        <v>-1.8303217921791399</v>
      </c>
      <c r="J2514">
        <v>229</v>
      </c>
      <c r="K2514">
        <v>421</v>
      </c>
      <c r="L2514">
        <v>146</v>
      </c>
      <c r="M2514">
        <v>35</v>
      </c>
      <c r="N2514">
        <v>0.34167471691750201</v>
      </c>
      <c r="O2514">
        <v>-0.78757140369984102</v>
      </c>
      <c r="P2514">
        <v>-1.8259931065815</v>
      </c>
      <c r="Q2514">
        <v>0.62711864406779605</v>
      </c>
      <c r="R2514">
        <v>0.40677966101694901</v>
      </c>
      <c r="S2514">
        <f t="shared" si="39"/>
        <v>-1.6257756864430126E-2</v>
      </c>
    </row>
    <row r="2515" spans="1:19" x14ac:dyDescent="0.2">
      <c r="A2515" t="s">
        <v>4987</v>
      </c>
      <c r="B2515" t="s">
        <v>4988</v>
      </c>
      <c r="C2515">
        <v>62</v>
      </c>
      <c r="D2515">
        <v>52</v>
      </c>
      <c r="E2515">
        <v>33</v>
      </c>
      <c r="F2515">
        <v>2</v>
      </c>
      <c r="G2515">
        <v>3.8698864320737699E-3</v>
      </c>
      <c r="H2515">
        <v>-0.76813575939876999</v>
      </c>
      <c r="I2515">
        <v>-2.3755588667962702</v>
      </c>
      <c r="J2515">
        <v>151</v>
      </c>
      <c r="K2515">
        <v>116</v>
      </c>
      <c r="L2515">
        <v>64</v>
      </c>
      <c r="M2515">
        <v>15</v>
      </c>
      <c r="N2515">
        <v>-3.7290854644529102E-2</v>
      </c>
      <c r="O2515">
        <v>-0.96488575045367198</v>
      </c>
      <c r="P2515">
        <v>-2.0131113568293801</v>
      </c>
      <c r="Q2515">
        <v>0.47457627118644002</v>
      </c>
      <c r="R2515">
        <v>0.169491525423728</v>
      </c>
      <c r="S2515">
        <f t="shared" si="39"/>
        <v>-0.22354615943281356</v>
      </c>
    </row>
    <row r="2516" spans="1:19" x14ac:dyDescent="0.2">
      <c r="A2516" t="s">
        <v>4989</v>
      </c>
      <c r="B2516" t="s">
        <v>4990</v>
      </c>
      <c r="C2516">
        <v>195</v>
      </c>
      <c r="D2516">
        <v>230</v>
      </c>
      <c r="E2516">
        <v>161</v>
      </c>
      <c r="F2516">
        <v>30</v>
      </c>
      <c r="G2516">
        <v>0.151951456950603</v>
      </c>
      <c r="H2516">
        <v>-0.57746674510907103</v>
      </c>
      <c r="I2516">
        <v>-1.6971105296048501</v>
      </c>
      <c r="J2516">
        <v>337</v>
      </c>
      <c r="K2516">
        <v>407</v>
      </c>
      <c r="L2516">
        <v>220</v>
      </c>
      <c r="M2516">
        <v>34</v>
      </c>
      <c r="N2516">
        <v>0.15919261177560301</v>
      </c>
      <c r="O2516">
        <v>-0.77729599719352205</v>
      </c>
      <c r="P2516">
        <v>-2.0063766524209701</v>
      </c>
      <c r="Q2516">
        <v>0.45762711864406702</v>
      </c>
      <c r="R2516">
        <v>0.22033898305084701</v>
      </c>
      <c r="S2516">
        <f t="shared" si="39"/>
        <v>-2.6091488190300216E-2</v>
      </c>
    </row>
    <row r="2517" spans="1:19" x14ac:dyDescent="0.2">
      <c r="A2517" t="s">
        <v>4991</v>
      </c>
      <c r="B2517" t="s">
        <v>4992</v>
      </c>
      <c r="C2517">
        <v>235</v>
      </c>
      <c r="D2517">
        <v>334</v>
      </c>
      <c r="E2517">
        <v>227</v>
      </c>
      <c r="F2517">
        <v>36</v>
      </c>
      <c r="G2517">
        <v>0.23293683683535599</v>
      </c>
      <c r="H2517">
        <v>-0.50930001485701704</v>
      </c>
      <c r="I2517">
        <v>-1.6989625344664401</v>
      </c>
      <c r="J2517">
        <v>474</v>
      </c>
      <c r="K2517">
        <v>496</v>
      </c>
      <c r="L2517">
        <v>340</v>
      </c>
      <c r="M2517">
        <v>63</v>
      </c>
      <c r="N2517">
        <v>9.6931438237834094E-2</v>
      </c>
      <c r="O2517">
        <v>-0.73638820177622</v>
      </c>
      <c r="P2517">
        <v>-1.88666346081239</v>
      </c>
      <c r="Q2517">
        <v>0.47457627118644002</v>
      </c>
      <c r="R2517">
        <v>0.169491525423728</v>
      </c>
      <c r="S2517">
        <f t="shared" si="39"/>
        <v>5.3957463047821577E-3</v>
      </c>
    </row>
    <row r="2518" spans="1:19" x14ac:dyDescent="0.2">
      <c r="A2518" t="s">
        <v>4993</v>
      </c>
      <c r="B2518" t="s">
        <v>4994</v>
      </c>
      <c r="C2518">
        <v>200</v>
      </c>
      <c r="D2518">
        <v>205</v>
      </c>
      <c r="E2518">
        <v>137</v>
      </c>
      <c r="F2518">
        <v>16</v>
      </c>
      <c r="G2518">
        <v>9.0982097687301602E-2</v>
      </c>
      <c r="H2518">
        <v>-0.65856743828597797</v>
      </c>
      <c r="I2518">
        <v>-1.98110718597005</v>
      </c>
      <c r="J2518">
        <v>355</v>
      </c>
      <c r="K2518">
        <v>509</v>
      </c>
      <c r="L2518">
        <v>342</v>
      </c>
      <c r="M2518">
        <v>67</v>
      </c>
      <c r="N2518">
        <v>0.23371753270338599</v>
      </c>
      <c r="O2518">
        <v>-0.60829102414334901</v>
      </c>
      <c r="P2518">
        <v>-1.73437921894616</v>
      </c>
      <c r="Q2518">
        <v>0.47457627118644002</v>
      </c>
      <c r="R2518">
        <v>0.101694915254237</v>
      </c>
      <c r="S2518">
        <f t="shared" si="39"/>
        <v>-3.5236546084855602E-2</v>
      </c>
    </row>
    <row r="2519" spans="1:19" x14ac:dyDescent="0.2">
      <c r="A2519" t="s">
        <v>4995</v>
      </c>
      <c r="B2519" t="s">
        <v>4996</v>
      </c>
      <c r="C2519">
        <v>282</v>
      </c>
      <c r="D2519">
        <v>330</v>
      </c>
      <c r="E2519">
        <v>298</v>
      </c>
      <c r="F2519">
        <v>70</v>
      </c>
      <c r="G2519">
        <v>0.148523063854054</v>
      </c>
      <c r="H2519">
        <v>-0.470290854021509</v>
      </c>
      <c r="I2519">
        <v>-1.4893482412671</v>
      </c>
      <c r="J2519">
        <v>437</v>
      </c>
      <c r="K2519">
        <v>619</v>
      </c>
      <c r="L2519">
        <v>397</v>
      </c>
      <c r="M2519">
        <v>212</v>
      </c>
      <c r="N2519">
        <v>0.22843731547141799</v>
      </c>
      <c r="O2519">
        <v>-0.63377970735169697</v>
      </c>
      <c r="P2519">
        <v>-1.32437124463356</v>
      </c>
      <c r="Q2519">
        <v>0.49152542372881303</v>
      </c>
      <c r="R2519">
        <v>0.186440677966101</v>
      </c>
      <c r="S2519">
        <f t="shared" si="39"/>
        <v>0.21624900872705416</v>
      </c>
    </row>
    <row r="2520" spans="1:19" x14ac:dyDescent="0.2">
      <c r="A2520" t="s">
        <v>4997</v>
      </c>
      <c r="B2520" t="s">
        <v>4998</v>
      </c>
      <c r="C2520">
        <v>86</v>
      </c>
      <c r="D2520">
        <v>91</v>
      </c>
      <c r="E2520">
        <v>66</v>
      </c>
      <c r="F2520">
        <v>5</v>
      </c>
      <c r="G2520">
        <v>0.104801173373054</v>
      </c>
      <c r="H2520">
        <v>-0.60921252548010196</v>
      </c>
      <c r="I2520">
        <v>-2.11972561986954</v>
      </c>
      <c r="J2520">
        <v>170</v>
      </c>
      <c r="K2520">
        <v>306</v>
      </c>
      <c r="L2520">
        <v>160</v>
      </c>
      <c r="M2520">
        <v>26</v>
      </c>
      <c r="N2520">
        <v>0.332500608525027</v>
      </c>
      <c r="O2520">
        <v>-0.61841771586673899</v>
      </c>
      <c r="P2520">
        <v>-1.8257012419993399</v>
      </c>
      <c r="Q2520">
        <v>0.81355932203389802</v>
      </c>
      <c r="R2520">
        <v>0.169491525423728</v>
      </c>
      <c r="S2520">
        <f t="shared" si="39"/>
        <v>-9.9638951796015271E-2</v>
      </c>
    </row>
    <row r="2521" spans="1:19" x14ac:dyDescent="0.2">
      <c r="A2521" t="s">
        <v>4999</v>
      </c>
      <c r="B2521" t="s">
        <v>5000</v>
      </c>
      <c r="C2521">
        <v>110</v>
      </c>
      <c r="D2521">
        <v>151</v>
      </c>
      <c r="E2521">
        <v>58</v>
      </c>
      <c r="F2521">
        <v>20</v>
      </c>
      <c r="G2521">
        <v>0.21784249443047199</v>
      </c>
      <c r="H2521">
        <v>-0.77222270137369098</v>
      </c>
      <c r="I2521">
        <v>-1.6245598624562401</v>
      </c>
      <c r="J2521">
        <v>230</v>
      </c>
      <c r="K2521">
        <v>237</v>
      </c>
      <c r="L2521">
        <v>182</v>
      </c>
      <c r="M2521">
        <v>24</v>
      </c>
      <c r="N2521">
        <v>9.0248613414232695E-2</v>
      </c>
      <c r="O2521">
        <v>-0.69374522517690795</v>
      </c>
      <c r="P2521">
        <v>-1.99174226289787</v>
      </c>
      <c r="Q2521">
        <v>0.44067796610169402</v>
      </c>
      <c r="R2521">
        <v>0.152542372881355</v>
      </c>
      <c r="S2521">
        <f t="shared" si="39"/>
        <v>-1.25461909864652E-3</v>
      </c>
    </row>
    <row r="2522" spans="1:19" x14ac:dyDescent="0.2">
      <c r="A2522" t="s">
        <v>5001</v>
      </c>
      <c r="B2522" t="s">
        <v>5002</v>
      </c>
      <c r="C2522">
        <v>69</v>
      </c>
      <c r="D2522">
        <v>71</v>
      </c>
      <c r="E2522">
        <v>80</v>
      </c>
      <c r="F2522">
        <v>10</v>
      </c>
      <c r="G2522">
        <v>9.2667490277348399E-2</v>
      </c>
      <c r="H2522">
        <v>-0.43001711352371502</v>
      </c>
      <c r="I2522">
        <v>-1.7230462636992501</v>
      </c>
      <c r="J2522">
        <v>144</v>
      </c>
      <c r="K2522">
        <v>252</v>
      </c>
      <c r="L2522">
        <v>120</v>
      </c>
      <c r="M2522">
        <v>31</v>
      </c>
      <c r="N2522">
        <v>0.32026615210801601</v>
      </c>
      <c r="O2522">
        <v>-0.67127002319201501</v>
      </c>
      <c r="P2522">
        <v>-1.67722646685286</v>
      </c>
      <c r="Q2522">
        <v>0.49152542372881303</v>
      </c>
      <c r="R2522">
        <v>0.186440677966101</v>
      </c>
      <c r="S2522">
        <f t="shared" si="39"/>
        <v>5.4471370766472939E-2</v>
      </c>
    </row>
    <row r="2523" spans="1:19" x14ac:dyDescent="0.2">
      <c r="A2523" t="s">
        <v>5003</v>
      </c>
      <c r="B2523" t="s">
        <v>5004</v>
      </c>
      <c r="C2523">
        <v>118</v>
      </c>
      <c r="D2523">
        <v>127</v>
      </c>
      <c r="E2523">
        <v>89</v>
      </c>
      <c r="F2523">
        <v>10</v>
      </c>
      <c r="G2523">
        <v>0.112179945945359</v>
      </c>
      <c r="H2523">
        <v>-0.61675001043961597</v>
      </c>
      <c r="I2523">
        <v>-1.9560791802681201</v>
      </c>
      <c r="J2523">
        <v>196</v>
      </c>
      <c r="K2523">
        <v>294</v>
      </c>
      <c r="L2523">
        <v>99</v>
      </c>
      <c r="M2523">
        <v>36</v>
      </c>
      <c r="N2523">
        <v>0.253319362477403</v>
      </c>
      <c r="O2523">
        <v>-0.88870965390331602</v>
      </c>
      <c r="P2523">
        <v>-1.74617923918108</v>
      </c>
      <c r="Q2523">
        <v>0.45762711864406702</v>
      </c>
      <c r="R2523">
        <v>0.169491525423728</v>
      </c>
      <c r="S2523">
        <f t="shared" si="39"/>
        <v>-3.11751968830941E-2</v>
      </c>
    </row>
    <row r="2524" spans="1:19" x14ac:dyDescent="0.2">
      <c r="A2524" t="s">
        <v>5005</v>
      </c>
      <c r="B2524" t="s">
        <v>5006</v>
      </c>
      <c r="C2524">
        <v>104</v>
      </c>
      <c r="D2524">
        <v>62</v>
      </c>
      <c r="E2524">
        <v>49</v>
      </c>
      <c r="F2524">
        <v>12</v>
      </c>
      <c r="G2524">
        <v>-0.144383417504998</v>
      </c>
      <c r="H2524">
        <v>-0.82109526904867003</v>
      </c>
      <c r="I2524">
        <v>-1.82204926621315</v>
      </c>
      <c r="J2524">
        <v>143</v>
      </c>
      <c r="K2524">
        <v>165</v>
      </c>
      <c r="L2524">
        <v>114</v>
      </c>
      <c r="M2524">
        <v>21</v>
      </c>
      <c r="N2524">
        <v>0.139376010170566</v>
      </c>
      <c r="O2524">
        <v>-0.69051996327297904</v>
      </c>
      <c r="P2524">
        <v>-1.8433424113230299</v>
      </c>
      <c r="Q2524">
        <v>0.42372881355932202</v>
      </c>
      <c r="R2524">
        <v>0.20338983050847401</v>
      </c>
      <c r="S2524">
        <f t="shared" si="39"/>
        <v>-1.851275301645957E-2</v>
      </c>
    </row>
    <row r="2525" spans="1:19" x14ac:dyDescent="0.2">
      <c r="A2525" t="s">
        <v>5007</v>
      </c>
      <c r="B2525" t="s">
        <v>5008</v>
      </c>
      <c r="C2525">
        <v>0</v>
      </c>
      <c r="D2525">
        <v>0</v>
      </c>
      <c r="E2525">
        <v>0</v>
      </c>
      <c r="F2525">
        <v>0</v>
      </c>
      <c r="G2525" t="s">
        <v>373</v>
      </c>
      <c r="H2525" t="s">
        <v>373</v>
      </c>
      <c r="I2525" t="s">
        <v>373</v>
      </c>
      <c r="J2525">
        <v>0</v>
      </c>
      <c r="K2525">
        <v>0</v>
      </c>
      <c r="L2525">
        <v>0</v>
      </c>
      <c r="M2525">
        <v>0</v>
      </c>
      <c r="N2525" t="s">
        <v>373</v>
      </c>
      <c r="O2525" t="s">
        <v>373</v>
      </c>
      <c r="P2525" t="s">
        <v>373</v>
      </c>
      <c r="Q2525">
        <v>0.677966101694915</v>
      </c>
      <c r="R2525">
        <v>0.23728813559322001</v>
      </c>
      <c r="S2525" t="e">
        <f t="shared" si="39"/>
        <v>#VALUE!</v>
      </c>
    </row>
    <row r="2526" spans="1:19" x14ac:dyDescent="0.2">
      <c r="A2526" t="s">
        <v>5009</v>
      </c>
      <c r="B2526" t="s">
        <v>5010</v>
      </c>
      <c r="C2526">
        <v>156</v>
      </c>
      <c r="D2526">
        <v>65</v>
      </c>
      <c r="E2526">
        <v>70</v>
      </c>
      <c r="F2526">
        <v>11</v>
      </c>
      <c r="G2526">
        <v>-0.299953009416077</v>
      </c>
      <c r="H2526">
        <v>-0.84228456811860797</v>
      </c>
      <c r="I2526">
        <v>-2.0359290861582302</v>
      </c>
      <c r="J2526">
        <v>218</v>
      </c>
      <c r="K2526">
        <v>302</v>
      </c>
      <c r="L2526">
        <v>117</v>
      </c>
      <c r="M2526">
        <v>25</v>
      </c>
      <c r="N2526">
        <v>0.218778552774267</v>
      </c>
      <c r="O2526">
        <v>-0.86235940900283303</v>
      </c>
      <c r="P2526">
        <v>-1.95074215352446</v>
      </c>
      <c r="Q2526">
        <v>0.677966101694915</v>
      </c>
      <c r="R2526">
        <v>0.305084745762711</v>
      </c>
      <c r="S2526">
        <f t="shared" si="39"/>
        <v>-0.10891982127269949</v>
      </c>
    </row>
    <row r="2527" spans="1:19" x14ac:dyDescent="0.2">
      <c r="A2527" t="s">
        <v>5011</v>
      </c>
      <c r="B2527" t="s">
        <v>5012</v>
      </c>
      <c r="C2527">
        <v>43</v>
      </c>
      <c r="D2527">
        <v>59</v>
      </c>
      <c r="E2527">
        <v>7</v>
      </c>
      <c r="F2527">
        <v>0</v>
      </c>
      <c r="G2527">
        <v>0.21764178835808601</v>
      </c>
      <c r="H2527">
        <v>-1.2826284253437299</v>
      </c>
      <c r="I2527" t="e">
        <f>-inf</f>
        <v>#NAME?</v>
      </c>
      <c r="J2527">
        <v>88</v>
      </c>
      <c r="K2527">
        <v>92</v>
      </c>
      <c r="L2527">
        <v>74</v>
      </c>
      <c r="M2527">
        <v>14</v>
      </c>
      <c r="N2527">
        <v>9.6533258617108403E-2</v>
      </c>
      <c r="O2527">
        <v>-0.66733972956358201</v>
      </c>
      <c r="P2527">
        <v>-1.8085803050638201</v>
      </c>
      <c r="Q2527">
        <v>0.677966101694915</v>
      </c>
      <c r="R2527">
        <v>0.25423728813559299</v>
      </c>
      <c r="S2527" t="e">
        <f t="shared" si="39"/>
        <v>#NAME?</v>
      </c>
    </row>
    <row r="2528" spans="1:19" x14ac:dyDescent="0.2">
      <c r="A2528" t="s">
        <v>5013</v>
      </c>
      <c r="B2528" t="s">
        <v>5014</v>
      </c>
      <c r="C2528">
        <v>297</v>
      </c>
      <c r="D2528">
        <v>346</v>
      </c>
      <c r="E2528">
        <v>273</v>
      </c>
      <c r="F2528">
        <v>36</v>
      </c>
      <c r="G2528">
        <v>0.14657788177109199</v>
      </c>
      <c r="H2528">
        <v>-0.53085181205485998</v>
      </c>
      <c r="I2528">
        <v>-1.8006511215119201</v>
      </c>
      <c r="J2528">
        <v>446</v>
      </c>
      <c r="K2528">
        <v>740</v>
      </c>
      <c r="L2528">
        <v>298</v>
      </c>
      <c r="M2528">
        <v>57</v>
      </c>
      <c r="N2528">
        <v>0.29712496444055603</v>
      </c>
      <c r="O2528">
        <v>-0.76720737178027698</v>
      </c>
      <c r="P2528">
        <v>-1.90368567163154</v>
      </c>
      <c r="Q2528">
        <v>0.72881355932203395</v>
      </c>
      <c r="R2528">
        <v>0.27118644067796599</v>
      </c>
      <c r="S2528">
        <f t="shared" si="39"/>
        <v>-2.8482718778407523E-2</v>
      </c>
    </row>
    <row r="2529" spans="1:19" x14ac:dyDescent="0.2">
      <c r="A2529" t="s">
        <v>5015</v>
      </c>
      <c r="B2529" t="s">
        <v>5016</v>
      </c>
      <c r="C2529">
        <v>140</v>
      </c>
      <c r="D2529">
        <v>150</v>
      </c>
      <c r="E2529">
        <v>125</v>
      </c>
      <c r="F2529">
        <v>33</v>
      </c>
      <c r="G2529">
        <v>0.11022145567297099</v>
      </c>
      <c r="H2529">
        <v>-0.543476032448585</v>
      </c>
      <c r="I2529">
        <v>-1.51181126876234</v>
      </c>
      <c r="J2529">
        <v>278</v>
      </c>
      <c r="K2529">
        <v>536</v>
      </c>
      <c r="L2529">
        <v>197</v>
      </c>
      <c r="M2529">
        <v>50</v>
      </c>
      <c r="N2529">
        <v>0.36234809719641498</v>
      </c>
      <c r="O2529">
        <v>-0.74166734690087299</v>
      </c>
      <c r="P2529">
        <v>-1.7553004601739499</v>
      </c>
      <c r="Q2529">
        <v>0.71186440677966101</v>
      </c>
      <c r="R2529">
        <v>0.25423728813559299</v>
      </c>
      <c r="S2529">
        <f t="shared" si="39"/>
        <v>9.4504522769957341E-2</v>
      </c>
    </row>
    <row r="2530" spans="1:19" x14ac:dyDescent="0.2">
      <c r="A2530" t="s">
        <v>5017</v>
      </c>
      <c r="B2530" t="s">
        <v>5018</v>
      </c>
      <c r="C2530">
        <v>87</v>
      </c>
      <c r="D2530">
        <v>53</v>
      </c>
      <c r="E2530">
        <v>42</v>
      </c>
      <c r="F2530">
        <v>7</v>
      </c>
      <c r="G2530">
        <v>-0.13498515072230099</v>
      </c>
      <c r="H2530">
        <v>-0.81052797199912097</v>
      </c>
      <c r="I2530">
        <v>-1.9786183855663599</v>
      </c>
      <c r="J2530">
        <v>178</v>
      </c>
      <c r="K2530">
        <v>208</v>
      </c>
      <c r="L2530">
        <v>86</v>
      </c>
      <c r="M2530">
        <v>15</v>
      </c>
      <c r="N2530">
        <v>0.144871436075589</v>
      </c>
      <c r="O2530">
        <v>-0.90801032820971606</v>
      </c>
      <c r="P2530">
        <v>-2.0845544118451</v>
      </c>
      <c r="Q2530">
        <v>0.44067796610169402</v>
      </c>
      <c r="R2530">
        <v>0.25423728813559299</v>
      </c>
      <c r="S2530">
        <f t="shared" si="39"/>
        <v>-0.12818495763009624</v>
      </c>
    </row>
    <row r="2531" spans="1:19" x14ac:dyDescent="0.2">
      <c r="A2531" t="s">
        <v>5019</v>
      </c>
      <c r="B2531" t="s">
        <v>5020</v>
      </c>
      <c r="C2531">
        <v>107</v>
      </c>
      <c r="D2531">
        <v>132</v>
      </c>
      <c r="E2531">
        <v>141</v>
      </c>
      <c r="F2531">
        <v>15</v>
      </c>
      <c r="G2531">
        <v>0.171448385816168</v>
      </c>
      <c r="H2531">
        <v>-0.37442267480823299</v>
      </c>
      <c r="I2531">
        <v>-1.7374896915915199</v>
      </c>
      <c r="J2531">
        <v>132</v>
      </c>
      <c r="K2531">
        <v>220</v>
      </c>
      <c r="L2531">
        <v>111</v>
      </c>
      <c r="M2531">
        <v>23</v>
      </c>
      <c r="N2531">
        <v>0.29907685303807802</v>
      </c>
      <c r="O2531">
        <v>-0.66733972956358201</v>
      </c>
      <c r="P2531">
        <v>-1.7690717637801501</v>
      </c>
      <c r="Q2531">
        <v>0.69491525423728795</v>
      </c>
      <c r="R2531">
        <v>0.25423728813559299</v>
      </c>
      <c r="S2531">
        <f t="shared" si="39"/>
        <v>2.5739010048452332E-2</v>
      </c>
    </row>
    <row r="2532" spans="1:19" x14ac:dyDescent="0.2">
      <c r="A2532" t="s">
        <v>5021</v>
      </c>
      <c r="B2532" t="s">
        <v>5022</v>
      </c>
      <c r="C2532">
        <v>123</v>
      </c>
      <c r="D2532">
        <v>136</v>
      </c>
      <c r="E2532">
        <v>73</v>
      </c>
      <c r="F2532">
        <v>14</v>
      </c>
      <c r="G2532">
        <v>0.123892029226348</v>
      </c>
      <c r="H2532">
        <v>-0.720840261097345</v>
      </c>
      <c r="I2532">
        <v>-1.8279742487231501</v>
      </c>
      <c r="J2532">
        <v>174</v>
      </c>
      <c r="K2532">
        <v>234</v>
      </c>
      <c r="L2532">
        <v>130</v>
      </c>
      <c r="M2532">
        <v>33</v>
      </c>
      <c r="N2532">
        <v>0.205894712549264</v>
      </c>
      <c r="O2532">
        <v>-0.718694673120153</v>
      </c>
      <c r="P2532">
        <v>-1.7322609769966</v>
      </c>
      <c r="Q2532">
        <v>0.66101694915254205</v>
      </c>
      <c r="R2532">
        <v>0.27118644067796599</v>
      </c>
      <c r="S2532">
        <f t="shared" si="39"/>
        <v>9.4910482956944292E-3</v>
      </c>
    </row>
    <row r="2533" spans="1:19" x14ac:dyDescent="0.2">
      <c r="A2533" t="s">
        <v>5023</v>
      </c>
      <c r="B2533" t="s">
        <v>5024</v>
      </c>
      <c r="C2533">
        <v>28</v>
      </c>
      <c r="D2533">
        <v>29</v>
      </c>
      <c r="E2533">
        <v>12</v>
      </c>
      <c r="F2533">
        <v>3</v>
      </c>
      <c r="G2533">
        <v>9.5498198852265195E-2</v>
      </c>
      <c r="H2533">
        <v>-0.86223479507299705</v>
      </c>
      <c r="I2533">
        <v>-1.8542339495845499</v>
      </c>
      <c r="J2533">
        <v>41</v>
      </c>
      <c r="K2533">
        <v>18</v>
      </c>
      <c r="L2533">
        <v>8</v>
      </c>
      <c r="M2533">
        <v>2</v>
      </c>
      <c r="N2533">
        <v>-0.28028324819470701</v>
      </c>
      <c r="O2533">
        <v>-1.30178264687218</v>
      </c>
      <c r="P2533">
        <v>-2.3219795296476402</v>
      </c>
      <c r="Q2533">
        <v>0.66101694915254205</v>
      </c>
      <c r="R2533">
        <v>0.23728813559322001</v>
      </c>
      <c r="S2533">
        <f t="shared" si="39"/>
        <v>-0.15582188747169762</v>
      </c>
    </row>
    <row r="2534" spans="1:19" x14ac:dyDescent="0.2">
      <c r="A2534" t="s">
        <v>5025</v>
      </c>
      <c r="B2534" t="s">
        <v>5026</v>
      </c>
      <c r="C2534">
        <v>31</v>
      </c>
      <c r="D2534">
        <v>25</v>
      </c>
      <c r="E2534">
        <v>15</v>
      </c>
      <c r="F2534">
        <v>3</v>
      </c>
      <c r="G2534">
        <v>-1.31634528667066E-2</v>
      </c>
      <c r="H2534">
        <v>-0.80952844455699502</v>
      </c>
      <c r="I2534">
        <v>-1.8984376120766</v>
      </c>
      <c r="J2534">
        <v>114</v>
      </c>
      <c r="K2534">
        <v>155</v>
      </c>
      <c r="L2534">
        <v>98</v>
      </c>
      <c r="M2534">
        <v>20</v>
      </c>
      <c r="N2534">
        <v>0.21065495025554001</v>
      </c>
      <c r="O2534">
        <v>-0.65776755278836796</v>
      </c>
      <c r="P2534">
        <v>-1.7661005242643799</v>
      </c>
      <c r="Q2534">
        <v>0.62711864406779605</v>
      </c>
      <c r="R2534">
        <v>0.27118644067796599</v>
      </c>
      <c r="S2534">
        <f t="shared" si="39"/>
        <v>-1.9880942779177804E-2</v>
      </c>
    </row>
    <row r="2535" spans="1:19" x14ac:dyDescent="0.2">
      <c r="A2535" t="s">
        <v>5027</v>
      </c>
      <c r="B2535" t="s">
        <v>5028</v>
      </c>
      <c r="C2535">
        <v>99</v>
      </c>
      <c r="D2535">
        <v>97</v>
      </c>
      <c r="E2535">
        <v>66</v>
      </c>
      <c r="F2535">
        <v>2</v>
      </c>
      <c r="G2535">
        <v>7.1394771964223294E-2</v>
      </c>
      <c r="H2535">
        <v>-0.67034926883408397</v>
      </c>
      <c r="I2535">
        <v>-2.5788023718955602</v>
      </c>
      <c r="J2535">
        <v>161</v>
      </c>
      <c r="K2535">
        <v>122</v>
      </c>
      <c r="L2535">
        <v>144</v>
      </c>
      <c r="M2535">
        <v>29</v>
      </c>
      <c r="N2535">
        <v>-4.3237941935379602E-2</v>
      </c>
      <c r="O2535">
        <v>-0.64055216108099</v>
      </c>
      <c r="P2535">
        <v>-1.7546535467247799</v>
      </c>
      <c r="Q2535">
        <v>0.44067796610169402</v>
      </c>
      <c r="R2535">
        <v>0.13559322033898299</v>
      </c>
      <c r="S2535">
        <f t="shared" si="39"/>
        <v>-0.21302497579027732</v>
      </c>
    </row>
    <row r="2536" spans="1:19" x14ac:dyDescent="0.2">
      <c r="A2536" t="s">
        <v>5029</v>
      </c>
      <c r="B2536" t="s">
        <v>5030</v>
      </c>
      <c r="C2536">
        <v>53</v>
      </c>
      <c r="D2536">
        <v>45</v>
      </c>
      <c r="E2536">
        <v>21</v>
      </c>
      <c r="F2536">
        <v>5</v>
      </c>
      <c r="G2536">
        <v>9.1948764700830708E-3</v>
      </c>
      <c r="H2536">
        <v>-0.89631458464527303</v>
      </c>
      <c r="I2536">
        <v>-1.9095030382267599</v>
      </c>
      <c r="J2536">
        <v>133</v>
      </c>
      <c r="K2536">
        <v>111</v>
      </c>
      <c r="L2536">
        <v>83</v>
      </c>
      <c r="M2536">
        <v>13</v>
      </c>
      <c r="N2536">
        <v>-1.3005587587066199E-3</v>
      </c>
      <c r="O2536">
        <v>-0.79686232573540206</v>
      </c>
      <c r="P2536">
        <v>-2.0201339572521402</v>
      </c>
      <c r="Q2536">
        <v>0.44067796610169402</v>
      </c>
      <c r="R2536">
        <v>0.186440677966101</v>
      </c>
      <c r="S2536">
        <f t="shared" si="39"/>
        <v>-9.1021819167306006E-2</v>
      </c>
    </row>
    <row r="2537" spans="1:19" x14ac:dyDescent="0.2">
      <c r="A2537" t="s">
        <v>5031</v>
      </c>
      <c r="B2537" t="s">
        <v>5032</v>
      </c>
      <c r="C2537">
        <v>240</v>
      </c>
      <c r="D2537">
        <v>197</v>
      </c>
      <c r="E2537">
        <v>201</v>
      </c>
      <c r="F2537">
        <v>14</v>
      </c>
      <c r="G2537">
        <v>-5.4867832544846498E-3</v>
      </c>
      <c r="H2537">
        <v>-0.57127319406952004</v>
      </c>
      <c r="I2537">
        <v>-2.1182803789953599</v>
      </c>
      <c r="J2537">
        <v>329</v>
      </c>
      <c r="K2537">
        <v>365</v>
      </c>
      <c r="L2537">
        <v>250</v>
      </c>
      <c r="M2537">
        <v>34</v>
      </c>
      <c r="N2537">
        <v>0.12232506992822199</v>
      </c>
      <c r="O2537">
        <v>-0.71134466642232697</v>
      </c>
      <c r="P2537">
        <v>-1.99594264949961</v>
      </c>
      <c r="Q2537">
        <v>0.40677966101694901</v>
      </c>
      <c r="R2537">
        <v>0.13559322033898299</v>
      </c>
      <c r="S2537">
        <f t="shared" si="39"/>
        <v>-0.14475896211941136</v>
      </c>
    </row>
    <row r="2538" spans="1:19" x14ac:dyDescent="0.2">
      <c r="A2538" t="s">
        <v>5033</v>
      </c>
      <c r="B2538" t="s">
        <v>5034</v>
      </c>
      <c r="C2538">
        <v>226</v>
      </c>
      <c r="D2538">
        <v>268</v>
      </c>
      <c r="E2538">
        <v>202</v>
      </c>
      <c r="F2538">
        <v>43</v>
      </c>
      <c r="G2538">
        <v>0.15428458717691601</v>
      </c>
      <c r="H2538">
        <v>-0.54301507947918004</v>
      </c>
      <c r="I2538">
        <v>-1.6048371565298101</v>
      </c>
      <c r="J2538">
        <v>378</v>
      </c>
      <c r="K2538">
        <v>453</v>
      </c>
      <c r="L2538">
        <v>389</v>
      </c>
      <c r="M2538">
        <v>160</v>
      </c>
      <c r="N2538">
        <v>0.155834505597328</v>
      </c>
      <c r="O2538">
        <v>-0.57963097565590704</v>
      </c>
      <c r="P2538">
        <v>-1.3835974857731901</v>
      </c>
      <c r="Q2538">
        <v>0.42372881355932202</v>
      </c>
      <c r="R2538">
        <v>0.11864406779661001</v>
      </c>
      <c r="S2538">
        <f t="shared" si="39"/>
        <v>0.16710186961061999</v>
      </c>
    </row>
    <row r="2539" spans="1:19" x14ac:dyDescent="0.2">
      <c r="A2539" t="s">
        <v>5035</v>
      </c>
      <c r="B2539" t="s">
        <v>5036</v>
      </c>
      <c r="C2539">
        <v>23</v>
      </c>
      <c r="D2539">
        <v>32</v>
      </c>
      <c r="E2539">
        <v>34</v>
      </c>
      <c r="F2539">
        <v>5</v>
      </c>
      <c r="G2539">
        <v>0.22368037459784099</v>
      </c>
      <c r="H2539">
        <v>-0.32450692875374099</v>
      </c>
      <c r="I2539">
        <v>-1.5469550046435701</v>
      </c>
      <c r="J2539">
        <v>60</v>
      </c>
      <c r="K2539">
        <v>61</v>
      </c>
      <c r="L2539">
        <v>87</v>
      </c>
      <c r="M2539">
        <v>5</v>
      </c>
      <c r="N2539">
        <v>8.4406688048845199E-2</v>
      </c>
      <c r="O2539">
        <v>-0.43072077490941502</v>
      </c>
      <c r="P2539">
        <v>-2.0894069146395098</v>
      </c>
      <c r="Q2539">
        <v>0.44067796610169402</v>
      </c>
      <c r="R2539">
        <v>0.101694915254237</v>
      </c>
      <c r="S2539">
        <f t="shared" si="39"/>
        <v>-4.9983631983843008E-3</v>
      </c>
    </row>
    <row r="2540" spans="1:19" x14ac:dyDescent="0.2">
      <c r="A2540" t="s">
        <v>5037</v>
      </c>
      <c r="B2540" t="s">
        <v>5038</v>
      </c>
      <c r="C2540">
        <v>300</v>
      </c>
      <c r="D2540">
        <v>213</v>
      </c>
      <c r="E2540">
        <v>193</v>
      </c>
      <c r="F2540">
        <v>30</v>
      </c>
      <c r="G2540">
        <v>-6.8483418985396297E-2</v>
      </c>
      <c r="H2540">
        <v>-0.68582195549029201</v>
      </c>
      <c r="I2540">
        <v>-1.88419717296199</v>
      </c>
      <c r="J2540">
        <v>674</v>
      </c>
      <c r="K2540">
        <v>616</v>
      </c>
      <c r="L2540">
        <v>352</v>
      </c>
      <c r="M2540">
        <v>64</v>
      </c>
      <c r="N2540">
        <v>3.8148919050827401E-2</v>
      </c>
      <c r="O2540">
        <v>-0.87420601020157895</v>
      </c>
      <c r="P2540">
        <v>-2.0327055911433201</v>
      </c>
      <c r="Q2540">
        <v>0.81355932203389802</v>
      </c>
      <c r="R2540">
        <v>0.11864406779661001</v>
      </c>
      <c r="S2540">
        <f t="shared" si="39"/>
        <v>-8.70867339167401E-2</v>
      </c>
    </row>
    <row r="2541" spans="1:19" x14ac:dyDescent="0.2">
      <c r="A2541" t="s">
        <v>5039</v>
      </c>
      <c r="B2541" t="s">
        <v>5040</v>
      </c>
      <c r="C2541">
        <v>256</v>
      </c>
      <c r="D2541">
        <v>328</v>
      </c>
      <c r="E2541">
        <v>258</v>
      </c>
      <c r="F2541">
        <v>11</v>
      </c>
      <c r="G2541">
        <v>0.18789211069535799</v>
      </c>
      <c r="H2541">
        <v>-0.49087826912702298</v>
      </c>
      <c r="I2541">
        <v>-2.25104445311562</v>
      </c>
      <c r="J2541">
        <v>604</v>
      </c>
      <c r="K2541">
        <v>638</v>
      </c>
      <c r="L2541">
        <v>357</v>
      </c>
      <c r="M2541">
        <v>82</v>
      </c>
      <c r="N2541">
        <v>0.10101184352175201</v>
      </c>
      <c r="O2541">
        <v>-0.82045749965332904</v>
      </c>
      <c r="P2541">
        <v>-1.8774487548293</v>
      </c>
      <c r="Q2541">
        <v>0.40677966101694901</v>
      </c>
      <c r="R2541">
        <v>0.13559322033898299</v>
      </c>
      <c r="S2541">
        <f t="shared" si="39"/>
        <v>-0.15135073912925523</v>
      </c>
    </row>
    <row r="2542" spans="1:19" x14ac:dyDescent="0.2">
      <c r="A2542" t="s">
        <v>5041</v>
      </c>
      <c r="B2542" t="s">
        <v>5042</v>
      </c>
      <c r="C2542">
        <v>121</v>
      </c>
      <c r="D2542">
        <v>134</v>
      </c>
      <c r="E2542">
        <v>84</v>
      </c>
      <c r="F2542">
        <v>7</v>
      </c>
      <c r="G2542">
        <v>0.124577660343885</v>
      </c>
      <c r="H2542">
        <v>-0.65276409403297198</v>
      </c>
      <c r="I2542">
        <v>-2.12188450326419</v>
      </c>
      <c r="J2542">
        <v>200</v>
      </c>
      <c r="K2542">
        <v>299</v>
      </c>
      <c r="L2542">
        <v>115</v>
      </c>
      <c r="M2542">
        <v>30</v>
      </c>
      <c r="N2542">
        <v>0.25186929608217001</v>
      </c>
      <c r="O2542">
        <v>-0.83242093245475901</v>
      </c>
      <c r="P2542">
        <v>-1.83413440953621</v>
      </c>
      <c r="Q2542">
        <v>0.44067796610169402</v>
      </c>
      <c r="R2542">
        <v>0.20338983050847401</v>
      </c>
      <c r="S2542">
        <f t="shared" si="39"/>
        <v>-0.10251727243197137</v>
      </c>
    </row>
    <row r="2543" spans="1:19" x14ac:dyDescent="0.2">
      <c r="A2543" t="s">
        <v>5043</v>
      </c>
      <c r="B2543" t="s">
        <v>5044</v>
      </c>
      <c r="C2543">
        <v>399</v>
      </c>
      <c r="D2543">
        <v>505</v>
      </c>
      <c r="E2543">
        <v>426</v>
      </c>
      <c r="F2543">
        <v>45</v>
      </c>
      <c r="G2543">
        <v>0.182576714727441</v>
      </c>
      <c r="H2543">
        <v>-0.46582130636243202</v>
      </c>
      <c r="I2543">
        <v>-1.8319575548734</v>
      </c>
      <c r="J2543">
        <v>682</v>
      </c>
      <c r="K2543">
        <v>985</v>
      </c>
      <c r="L2543">
        <v>564</v>
      </c>
      <c r="M2543">
        <v>124</v>
      </c>
      <c r="N2543">
        <v>0.23687995926285399</v>
      </c>
      <c r="O2543">
        <v>-0.67459404781752697</v>
      </c>
      <c r="P2543">
        <v>-1.7505883580861299</v>
      </c>
      <c r="Q2543">
        <v>0.42372881355932202</v>
      </c>
      <c r="R2543">
        <v>0.11864406779661001</v>
      </c>
      <c r="S2543">
        <f t="shared" si="39"/>
        <v>3.4400539971558598E-3</v>
      </c>
    </row>
    <row r="2544" spans="1:19" x14ac:dyDescent="0.2">
      <c r="A2544" t="s">
        <v>5045</v>
      </c>
      <c r="B2544" t="s">
        <v>5046</v>
      </c>
      <c r="C2544">
        <v>118</v>
      </c>
      <c r="D2544">
        <v>75</v>
      </c>
      <c r="E2544">
        <v>109</v>
      </c>
      <c r="F2544">
        <v>11</v>
      </c>
      <c r="G2544">
        <v>-0.116562511618896</v>
      </c>
      <c r="H2544">
        <v>-0.52871351914390496</v>
      </c>
      <c r="I2544">
        <v>-1.9146864951098901</v>
      </c>
      <c r="J2544">
        <v>270</v>
      </c>
      <c r="K2544">
        <v>274</v>
      </c>
      <c r="L2544">
        <v>167</v>
      </c>
      <c r="M2544">
        <v>39</v>
      </c>
      <c r="N2544">
        <v>8.3614902083122403E-2</v>
      </c>
      <c r="O2544">
        <v>-0.80073607015579396</v>
      </c>
      <c r="P2544">
        <v>-1.85052482572438</v>
      </c>
      <c r="Q2544">
        <v>0.38983050847457601</v>
      </c>
      <c r="R2544">
        <v>0.186440677966101</v>
      </c>
      <c r="S2544">
        <f t="shared" si="39"/>
        <v>-4.7148971827671179E-2</v>
      </c>
    </row>
    <row r="2545" spans="1:19" x14ac:dyDescent="0.2">
      <c r="A2545" t="s">
        <v>5047</v>
      </c>
      <c r="B2545" t="s">
        <v>5048</v>
      </c>
      <c r="C2545">
        <v>122</v>
      </c>
      <c r="D2545">
        <v>67</v>
      </c>
      <c r="E2545">
        <v>63</v>
      </c>
      <c r="F2545">
        <v>5</v>
      </c>
      <c r="G2545">
        <v>-0.180026795678393</v>
      </c>
      <c r="H2545">
        <v>-0.78127729099957</v>
      </c>
      <c r="I2545">
        <v>-2.2715869993007201</v>
      </c>
      <c r="J2545">
        <v>245</v>
      </c>
      <c r="K2545">
        <v>267</v>
      </c>
      <c r="L2545">
        <v>142</v>
      </c>
      <c r="M2545">
        <v>23</v>
      </c>
      <c r="N2545">
        <v>0.114573280421764</v>
      </c>
      <c r="O2545">
        <v>-0.828966517125866</v>
      </c>
      <c r="P2545">
        <v>-2.03766391693883</v>
      </c>
      <c r="Q2545">
        <v>0.49152542372881303</v>
      </c>
      <c r="R2545">
        <v>0.23728813559322001</v>
      </c>
      <c r="S2545">
        <f t="shared" si="39"/>
        <v>-0.20012980579960854</v>
      </c>
    </row>
    <row r="2546" spans="1:19" x14ac:dyDescent="0.2">
      <c r="A2546" t="s">
        <v>5049</v>
      </c>
      <c r="B2546" t="s">
        <v>5050</v>
      </c>
      <c r="C2546">
        <v>181</v>
      </c>
      <c r="D2546">
        <v>134</v>
      </c>
      <c r="E2546">
        <v>70</v>
      </c>
      <c r="F2546">
        <v>29</v>
      </c>
      <c r="G2546">
        <v>-5.0315544208848401E-2</v>
      </c>
      <c r="H2546">
        <v>-0.90683854463333102</v>
      </c>
      <c r="I2546">
        <v>-1.67947774993222</v>
      </c>
      <c r="J2546">
        <v>347</v>
      </c>
      <c r="K2546">
        <v>356</v>
      </c>
      <c r="L2546">
        <v>178</v>
      </c>
      <c r="M2546">
        <v>27</v>
      </c>
      <c r="N2546">
        <v>8.8348626603723196E-2</v>
      </c>
      <c r="O2546">
        <v>-0.88199824962636997</v>
      </c>
      <c r="P2546">
        <v>-2.11919137922377</v>
      </c>
      <c r="Q2546">
        <v>0.42372881355932202</v>
      </c>
      <c r="R2546">
        <v>0.28813559322033899</v>
      </c>
      <c r="S2546">
        <f t="shared" si="39"/>
        <v>-5.1182582388787215E-2</v>
      </c>
    </row>
    <row r="2547" spans="1:19" x14ac:dyDescent="0.2">
      <c r="A2547" t="s">
        <v>5051</v>
      </c>
      <c r="B2547" t="s">
        <v>5052</v>
      </c>
      <c r="C2547">
        <v>28</v>
      </c>
      <c r="D2547">
        <v>16</v>
      </c>
      <c r="E2547">
        <v>37</v>
      </c>
      <c r="F2547">
        <v>12</v>
      </c>
      <c r="G2547">
        <v>-0.162779816390766</v>
      </c>
      <c r="H2547">
        <v>-0.37321431705362701</v>
      </c>
      <c r="I2547">
        <v>-1.2521739582565901</v>
      </c>
      <c r="J2547">
        <v>41</v>
      </c>
      <c r="K2547">
        <v>47</v>
      </c>
      <c r="L2547">
        <v>17</v>
      </c>
      <c r="M2547">
        <v>9</v>
      </c>
      <c r="N2547">
        <v>0.136542104637703</v>
      </c>
      <c r="O2547">
        <v>-0.97442371248585102</v>
      </c>
      <c r="P2547">
        <v>-1.6687670158723</v>
      </c>
      <c r="Q2547">
        <v>0.50847457627118597</v>
      </c>
      <c r="R2547">
        <v>0.27118644067796599</v>
      </c>
      <c r="S2547">
        <f t="shared" si="39"/>
        <v>0.19252589876561771</v>
      </c>
    </row>
    <row r="2548" spans="1:19" x14ac:dyDescent="0.2">
      <c r="A2548" t="s">
        <v>5053</v>
      </c>
      <c r="B2548" t="s">
        <v>5054</v>
      </c>
      <c r="C2548">
        <v>85</v>
      </c>
      <c r="D2548">
        <v>113</v>
      </c>
      <c r="E2548">
        <v>130</v>
      </c>
      <c r="F2548">
        <v>10</v>
      </c>
      <c r="G2548">
        <v>0.20391775006465501</v>
      </c>
      <c r="H2548">
        <v>-0.30973358318585897</v>
      </c>
      <c r="I2548">
        <v>-1.8136160986762899</v>
      </c>
      <c r="J2548">
        <v>232</v>
      </c>
      <c r="K2548">
        <v>335</v>
      </c>
      <c r="L2548">
        <v>162</v>
      </c>
      <c r="M2548">
        <v>25</v>
      </c>
      <c r="N2548">
        <v>0.236784925567667</v>
      </c>
      <c r="O2548">
        <v>-0.74806174749265897</v>
      </c>
      <c r="P2548">
        <v>-1.9777736448107499</v>
      </c>
      <c r="Q2548">
        <v>0.50847457627118597</v>
      </c>
      <c r="R2548">
        <v>0.25423728813559299</v>
      </c>
      <c r="S2548">
        <f t="shared" si="39"/>
        <v>-5.2038924977829581E-2</v>
      </c>
    </row>
    <row r="2549" spans="1:19" x14ac:dyDescent="0.2">
      <c r="A2549" t="s">
        <v>5055</v>
      </c>
      <c r="B2549" t="s">
        <v>5056</v>
      </c>
      <c r="C2549">
        <v>54</v>
      </c>
      <c r="D2549">
        <v>57</v>
      </c>
      <c r="E2549">
        <v>55</v>
      </c>
      <c r="F2549">
        <v>6</v>
      </c>
      <c r="G2549">
        <v>0.103739328145051</v>
      </c>
      <c r="H2549">
        <v>-0.48628908010712801</v>
      </c>
      <c r="I2549">
        <v>-1.8384396824013201</v>
      </c>
      <c r="J2549">
        <v>89</v>
      </c>
      <c r="K2549">
        <v>101</v>
      </c>
      <c r="L2549">
        <v>80</v>
      </c>
      <c r="M2549">
        <v>53</v>
      </c>
      <c r="N2549">
        <v>0.13215947055945099</v>
      </c>
      <c r="O2549">
        <v>-0.63838879679735905</v>
      </c>
      <c r="P2549">
        <v>-1.2353398056360101</v>
      </c>
      <c r="Q2549">
        <v>0.50847457627118597</v>
      </c>
      <c r="R2549">
        <v>0.25423728813559299</v>
      </c>
      <c r="S2549">
        <f t="shared" si="39"/>
        <v>0.13939128170118414</v>
      </c>
    </row>
    <row r="2550" spans="1:19" x14ac:dyDescent="0.2">
      <c r="A2550" t="s">
        <v>5057</v>
      </c>
      <c r="B2550" t="s">
        <v>5058</v>
      </c>
      <c r="C2550">
        <v>63</v>
      </c>
      <c r="D2550">
        <v>92</v>
      </c>
      <c r="E2550">
        <v>91</v>
      </c>
      <c r="F2550">
        <v>8</v>
      </c>
      <c r="G2550">
        <v>0.244705510187502</v>
      </c>
      <c r="H2550">
        <v>-0.33455716691089099</v>
      </c>
      <c r="I2550">
        <v>-1.7804477354236301</v>
      </c>
      <c r="J2550">
        <v>180</v>
      </c>
      <c r="K2550">
        <v>167</v>
      </c>
      <c r="L2550">
        <v>115</v>
      </c>
      <c r="M2550">
        <v>24</v>
      </c>
      <c r="N2550">
        <v>4.4672069465998998E-2</v>
      </c>
      <c r="O2550">
        <v>-0.78666344189408399</v>
      </c>
      <c r="P2550">
        <v>-1.8852869319835901</v>
      </c>
      <c r="Q2550">
        <v>0.644067796610169</v>
      </c>
      <c r="R2550">
        <v>0.23728813559322001</v>
      </c>
      <c r="S2550">
        <f t="shared" si="39"/>
        <v>-1.7735035199369906E-2</v>
      </c>
    </row>
    <row r="2551" spans="1:19" x14ac:dyDescent="0.2">
      <c r="A2551" t="s">
        <v>5059</v>
      </c>
      <c r="B2551" t="s">
        <v>5060</v>
      </c>
      <c r="C2551">
        <v>224</v>
      </c>
      <c r="D2551">
        <v>282</v>
      </c>
      <c r="E2551">
        <v>194</v>
      </c>
      <c r="F2551">
        <v>16</v>
      </c>
      <c r="G2551">
        <v>0.180259322280726</v>
      </c>
      <c r="H2551">
        <v>-0.55670429818234002</v>
      </c>
      <c r="I2551">
        <v>-2.0303252086402299</v>
      </c>
      <c r="J2551">
        <v>259</v>
      </c>
      <c r="K2551">
        <v>416</v>
      </c>
      <c r="L2551">
        <v>133</v>
      </c>
      <c r="M2551">
        <v>30</v>
      </c>
      <c r="N2551">
        <v>0.28302166996721201</v>
      </c>
      <c r="O2551">
        <v>-0.88153690025855602</v>
      </c>
      <c r="P2551">
        <v>-1.94640417795348</v>
      </c>
      <c r="Q2551">
        <v>0.49152542372881303</v>
      </c>
      <c r="R2551">
        <v>0.25423728813559299</v>
      </c>
      <c r="S2551">
        <f t="shared" si="39"/>
        <v>-0.1061434183820717</v>
      </c>
    </row>
    <row r="2552" spans="1:19" x14ac:dyDescent="0.2">
      <c r="A2552" t="s">
        <v>5061</v>
      </c>
      <c r="B2552" t="s">
        <v>5062</v>
      </c>
      <c r="C2552">
        <v>108</v>
      </c>
      <c r="D2552">
        <v>115</v>
      </c>
      <c r="E2552">
        <v>131</v>
      </c>
      <c r="F2552">
        <v>5</v>
      </c>
      <c r="G2552">
        <v>0.10753231716219</v>
      </c>
      <c r="H2552">
        <v>-0.41041046960958899</v>
      </c>
      <c r="I2552">
        <v>-2.21865092411293</v>
      </c>
      <c r="J2552">
        <v>283</v>
      </c>
      <c r="K2552">
        <v>215</v>
      </c>
      <c r="L2552">
        <v>199</v>
      </c>
      <c r="M2552">
        <v>13</v>
      </c>
      <c r="N2552">
        <v>-4.21198721869631E-2</v>
      </c>
      <c r="O2552">
        <v>-0.74502213625897395</v>
      </c>
      <c r="P2552">
        <v>-2.3480687518093402</v>
      </c>
      <c r="Q2552">
        <v>0.49152542372881303</v>
      </c>
      <c r="R2552">
        <v>0.322033898305084</v>
      </c>
      <c r="S2552">
        <f t="shared" si="39"/>
        <v>-0.26789213929598693</v>
      </c>
    </row>
    <row r="2553" spans="1:19" x14ac:dyDescent="0.2">
      <c r="A2553" t="s">
        <v>5063</v>
      </c>
      <c r="B2553" t="s">
        <v>5064</v>
      </c>
      <c r="C2553">
        <v>38</v>
      </c>
      <c r="D2553">
        <v>53</v>
      </c>
      <c r="E2553">
        <v>23</v>
      </c>
      <c r="F2553">
        <v>3</v>
      </c>
      <c r="G2553">
        <v>0.22475050527950699</v>
      </c>
      <c r="H2553">
        <v>-0.71231377037762</v>
      </c>
      <c r="I2553">
        <v>-1.9868595148591399</v>
      </c>
      <c r="J2553">
        <v>355</v>
      </c>
      <c r="K2553">
        <v>475</v>
      </c>
      <c r="L2553">
        <v>183</v>
      </c>
      <c r="M2553">
        <v>45</v>
      </c>
      <c r="N2553">
        <v>0.20369335999149399</v>
      </c>
      <c r="O2553">
        <v>-0.87986604046905503</v>
      </c>
      <c r="P2553">
        <v>-1.90724150787164</v>
      </c>
      <c r="Q2553">
        <v>0.50847457627118597</v>
      </c>
      <c r="R2553">
        <v>0.27118644067796599</v>
      </c>
      <c r="S2553">
        <f t="shared" si="39"/>
        <v>-8.313325909270225E-2</v>
      </c>
    </row>
    <row r="2554" spans="1:19" x14ac:dyDescent="0.2">
      <c r="A2554" t="s">
        <v>5065</v>
      </c>
      <c r="B2554" t="s">
        <v>5066</v>
      </c>
      <c r="C2554">
        <v>61</v>
      </c>
      <c r="D2554">
        <v>50</v>
      </c>
      <c r="E2554">
        <v>17</v>
      </c>
      <c r="F2554">
        <v>5</v>
      </c>
      <c r="G2554">
        <v>-6.1015983792197604E-3</v>
      </c>
      <c r="H2554">
        <v>-1.0491389234108901</v>
      </c>
      <c r="I2554">
        <v>-1.9705570036367399</v>
      </c>
      <c r="J2554">
        <v>104</v>
      </c>
      <c r="K2554">
        <v>103</v>
      </c>
      <c r="L2554">
        <v>67</v>
      </c>
      <c r="M2554">
        <v>6</v>
      </c>
      <c r="N2554">
        <v>7.3031988828113598E-2</v>
      </c>
      <c r="O2554">
        <v>-0.78304731374234404</v>
      </c>
      <c r="P2554">
        <v>-2.2491077575070202</v>
      </c>
      <c r="Q2554">
        <v>0.44067796610169402</v>
      </c>
      <c r="R2554">
        <v>0.305084745762711</v>
      </c>
      <c r="S2554">
        <f t="shared" si="39"/>
        <v>-0.16987551903912829</v>
      </c>
    </row>
    <row r="2555" spans="1:19" x14ac:dyDescent="0.2">
      <c r="A2555" t="s">
        <v>5067</v>
      </c>
      <c r="B2555" t="s">
        <v>5068</v>
      </c>
      <c r="C2555">
        <v>175</v>
      </c>
      <c r="D2555">
        <v>287</v>
      </c>
      <c r="E2555">
        <v>49</v>
      </c>
      <c r="F2555">
        <v>38</v>
      </c>
      <c r="G2555">
        <v>0.29510208034322599</v>
      </c>
      <c r="H2555">
        <v>-1.0470999784361801</v>
      </c>
      <c r="I2555">
        <v>-1.54745162503148</v>
      </c>
      <c r="J2555">
        <v>262</v>
      </c>
      <c r="K2555">
        <v>504</v>
      </c>
      <c r="L2555">
        <v>275</v>
      </c>
      <c r="M2555">
        <v>54</v>
      </c>
      <c r="N2555">
        <v>0.36135734854750101</v>
      </c>
      <c r="O2555">
        <v>-0.57105737463387296</v>
      </c>
      <c r="P2555">
        <v>-1.69613320008867</v>
      </c>
      <c r="Q2555">
        <v>0.55932203389830504</v>
      </c>
      <c r="R2555">
        <v>0.186440677966101</v>
      </c>
      <c r="S2555">
        <f t="shared" si="39"/>
        <v>0.1000527100956026</v>
      </c>
    </row>
    <row r="2556" spans="1:19" x14ac:dyDescent="0.2">
      <c r="A2556" t="s">
        <v>5069</v>
      </c>
      <c r="B2556" t="s">
        <v>5070</v>
      </c>
      <c r="C2556">
        <v>196</v>
      </c>
      <c r="D2556">
        <v>213</v>
      </c>
      <c r="E2556">
        <v>229</v>
      </c>
      <c r="F2556">
        <v>12</v>
      </c>
      <c r="G2556">
        <v>0.11638176437779001</v>
      </c>
      <c r="H2556">
        <v>-0.42667859879499098</v>
      </c>
      <c r="I2556">
        <v>-2.0972719982708501</v>
      </c>
      <c r="J2556">
        <v>338</v>
      </c>
      <c r="K2556">
        <v>484</v>
      </c>
      <c r="L2556">
        <v>231</v>
      </c>
      <c r="M2556">
        <v>43</v>
      </c>
      <c r="N2556">
        <v>0.23315676478847899</v>
      </c>
      <c r="O2556">
        <v>-0.75739349752990004</v>
      </c>
      <c r="P2556">
        <v>-1.9056739132899601</v>
      </c>
      <c r="Q2556">
        <v>0.44067796610169402</v>
      </c>
      <c r="R2556">
        <v>0.338983050847457</v>
      </c>
      <c r="S2556">
        <f t="shared" si="39"/>
        <v>-0.11455508211126278</v>
      </c>
    </row>
    <row r="2557" spans="1:19" x14ac:dyDescent="0.2">
      <c r="A2557" t="s">
        <v>5071</v>
      </c>
      <c r="B2557" t="s">
        <v>5072</v>
      </c>
      <c r="C2557">
        <v>206</v>
      </c>
      <c r="D2557">
        <v>201</v>
      </c>
      <c r="E2557">
        <v>175</v>
      </c>
      <c r="F2557">
        <v>27</v>
      </c>
      <c r="G2557">
        <v>6.95870693468639E-2</v>
      </c>
      <c r="H2557">
        <v>-0.56508718146126202</v>
      </c>
      <c r="I2557">
        <v>-1.7667006291721601</v>
      </c>
      <c r="J2557">
        <v>403</v>
      </c>
      <c r="K2557">
        <v>454</v>
      </c>
      <c r="L2557">
        <v>282</v>
      </c>
      <c r="M2557">
        <v>44</v>
      </c>
      <c r="N2557">
        <v>0.12897891013771601</v>
      </c>
      <c r="O2557">
        <v>-0.74714471496613799</v>
      </c>
      <c r="P2557">
        <v>-1.9720780382468099</v>
      </c>
      <c r="Q2557">
        <v>0.50847457627118597</v>
      </c>
      <c r="R2557">
        <v>0.186440677966101</v>
      </c>
      <c r="S2557">
        <f t="shared" si="39"/>
        <v>-3.6985800041249073E-2</v>
      </c>
    </row>
    <row r="2558" spans="1:19" x14ac:dyDescent="0.2">
      <c r="A2558" t="s">
        <v>5073</v>
      </c>
      <c r="B2558" t="s">
        <v>5074</v>
      </c>
      <c r="C2558">
        <v>50</v>
      </c>
      <c r="D2558">
        <v>71</v>
      </c>
      <c r="E2558">
        <v>32</v>
      </c>
      <c r="F2558">
        <v>5</v>
      </c>
      <c r="G2558">
        <v>0.232546576678584</v>
      </c>
      <c r="H2558">
        <v>-0.68807803579451599</v>
      </c>
      <c r="I2558">
        <v>-1.88419717296199</v>
      </c>
      <c r="J2558">
        <v>105</v>
      </c>
      <c r="K2558">
        <v>107</v>
      </c>
      <c r="L2558">
        <v>88</v>
      </c>
      <c r="M2558">
        <v>8</v>
      </c>
      <c r="N2558">
        <v>8.5422582036993294E-2</v>
      </c>
      <c r="O2558">
        <v>-0.66879540406415905</v>
      </c>
      <c r="P2558">
        <v>-2.1283249806698801</v>
      </c>
      <c r="Q2558">
        <v>0.59322033898305004</v>
      </c>
      <c r="R2558">
        <v>0.23728813559322001</v>
      </c>
      <c r="S2558">
        <f t="shared" si="39"/>
        <v>-0.11266335766598251</v>
      </c>
    </row>
    <row r="2559" spans="1:19" x14ac:dyDescent="0.2">
      <c r="A2559" t="s">
        <v>5075</v>
      </c>
      <c r="B2559" t="s">
        <v>5076</v>
      </c>
      <c r="C2559">
        <v>231</v>
      </c>
      <c r="D2559">
        <v>265</v>
      </c>
      <c r="E2559">
        <v>188</v>
      </c>
      <c r="F2559">
        <v>40</v>
      </c>
      <c r="G2559">
        <v>0.13989212634019199</v>
      </c>
      <c r="H2559">
        <v>-0.58371214040686803</v>
      </c>
      <c r="I2559">
        <v>-1.6457491615261799</v>
      </c>
      <c r="J2559">
        <v>462</v>
      </c>
      <c r="K2559">
        <v>719</v>
      </c>
      <c r="L2559">
        <v>256</v>
      </c>
      <c r="M2559">
        <v>65</v>
      </c>
      <c r="N2559">
        <v>0.26931501824847798</v>
      </c>
      <c r="O2559">
        <v>-0.84849078738866601</v>
      </c>
      <c r="P2559">
        <v>-1.86195428750516</v>
      </c>
      <c r="Q2559">
        <v>0.52542372881355903</v>
      </c>
      <c r="R2559">
        <v>0.20338983050847401</v>
      </c>
      <c r="S2559">
        <f t="shared" si="39"/>
        <v>2.7350900454215402E-2</v>
      </c>
    </row>
    <row r="2560" spans="1:19" x14ac:dyDescent="0.2">
      <c r="A2560" t="s">
        <v>5077</v>
      </c>
      <c r="B2560" t="s">
        <v>5078</v>
      </c>
      <c r="C2560">
        <v>205</v>
      </c>
      <c r="D2560">
        <v>146</v>
      </c>
      <c r="E2560">
        <v>130</v>
      </c>
      <c r="F2560">
        <v>16</v>
      </c>
      <c r="G2560">
        <v>-6.7142772975788703E-2</v>
      </c>
      <c r="H2560">
        <v>-0.69206851852732099</v>
      </c>
      <c r="I2560">
        <v>-1.99183105136182</v>
      </c>
      <c r="J2560">
        <v>384</v>
      </c>
      <c r="K2560">
        <v>398</v>
      </c>
      <c r="L2560">
        <v>302</v>
      </c>
      <c r="M2560">
        <v>43</v>
      </c>
      <c r="N2560">
        <v>9.2779951127878804E-2</v>
      </c>
      <c r="O2560">
        <v>-0.69641305855476998</v>
      </c>
      <c r="P2560">
        <v>-1.9610884373798301</v>
      </c>
      <c r="Q2560">
        <v>0.69491525423728795</v>
      </c>
      <c r="R2560">
        <v>0.20338983050847401</v>
      </c>
      <c r="S2560">
        <f t="shared" si="39"/>
        <v>-9.8970141250703636E-2</v>
      </c>
    </row>
    <row r="2561" spans="1:19" x14ac:dyDescent="0.2">
      <c r="A2561" t="s">
        <v>5079</v>
      </c>
      <c r="B2561" t="s">
        <v>5080</v>
      </c>
      <c r="C2561">
        <v>141</v>
      </c>
      <c r="D2561">
        <v>105</v>
      </c>
      <c r="E2561">
        <v>94</v>
      </c>
      <c r="F2561">
        <v>10</v>
      </c>
      <c r="G2561">
        <v>-4.7771581289913399E-2</v>
      </c>
      <c r="H2561">
        <v>-0.67034926883408397</v>
      </c>
      <c r="I2561">
        <v>-2.0334162856173701</v>
      </c>
      <c r="J2561">
        <v>146</v>
      </c>
      <c r="K2561">
        <v>158</v>
      </c>
      <c r="L2561">
        <v>152</v>
      </c>
      <c r="M2561">
        <v>12</v>
      </c>
      <c r="N2561">
        <v>0.111532334591707</v>
      </c>
      <c r="O2561">
        <v>-0.57459804498405498</v>
      </c>
      <c r="P2561">
        <v>-2.0953972783286998</v>
      </c>
      <c r="Q2561">
        <v>0.47457627118644002</v>
      </c>
      <c r="R2561">
        <v>0.27118644067796599</v>
      </c>
      <c r="S2561">
        <f t="shared" si="39"/>
        <v>-0.14688805269449778</v>
      </c>
    </row>
    <row r="2562" spans="1:19" x14ac:dyDescent="0.2">
      <c r="A2562" t="s">
        <v>5081</v>
      </c>
      <c r="B2562" t="s">
        <v>5082</v>
      </c>
      <c r="C2562">
        <v>148</v>
      </c>
      <c r="D2562">
        <v>152</v>
      </c>
      <c r="E2562">
        <v>110</v>
      </c>
      <c r="F2562">
        <v>24</v>
      </c>
      <c r="G2562">
        <v>9.1840104845343606E-2</v>
      </c>
      <c r="H2562">
        <v>-0.62312704001513597</v>
      </c>
      <c r="I2562">
        <v>-1.67424764664535</v>
      </c>
      <c r="J2562">
        <v>325</v>
      </c>
      <c r="K2562">
        <v>348</v>
      </c>
      <c r="L2562">
        <v>164</v>
      </c>
      <c r="M2562">
        <v>21</v>
      </c>
      <c r="N2562">
        <v>0.106923986389428</v>
      </c>
      <c r="O2562">
        <v>-0.88912829007556604</v>
      </c>
      <c r="P2562">
        <v>-2.19988973483684</v>
      </c>
      <c r="Q2562">
        <v>0.49152542372881303</v>
      </c>
      <c r="R2562">
        <v>0.25423728813559299</v>
      </c>
      <c r="S2562">
        <f t="shared" si="39"/>
        <v>-7.1259798415369335E-2</v>
      </c>
    </row>
    <row r="2563" spans="1:19" x14ac:dyDescent="0.2">
      <c r="A2563" t="s">
        <v>5083</v>
      </c>
      <c r="B2563" t="s">
        <v>5084</v>
      </c>
      <c r="C2563">
        <v>148</v>
      </c>
      <c r="D2563">
        <v>165</v>
      </c>
      <c r="E2563">
        <v>135</v>
      </c>
      <c r="F2563">
        <v>19</v>
      </c>
      <c r="G2563">
        <v>0.127480461114477</v>
      </c>
      <c r="H2563">
        <v>-0.534185956678354</v>
      </c>
      <c r="I2563">
        <v>-1.7757052874041199</v>
      </c>
      <c r="J2563">
        <v>296</v>
      </c>
      <c r="K2563">
        <v>234</v>
      </c>
      <c r="L2563">
        <v>167</v>
      </c>
      <c r="M2563">
        <v>45</v>
      </c>
      <c r="N2563">
        <v>-2.48477502270739E-2</v>
      </c>
      <c r="O2563">
        <v>-0.84066401705574501</v>
      </c>
      <c r="P2563">
        <v>-1.8283048658754799</v>
      </c>
      <c r="Q2563">
        <v>0.50847457627118597</v>
      </c>
      <c r="R2563">
        <v>0.23728813559322001</v>
      </c>
      <c r="S2563">
        <f t="shared" ref="S2563:S2626" si="40">((I2563+1.7338029)/1.7338029+(P2563+1.8692731)/1.8692731)/2</f>
        <v>-1.1256205652932488E-3</v>
      </c>
    </row>
    <row r="2564" spans="1:19" x14ac:dyDescent="0.2">
      <c r="A2564" t="s">
        <v>5085</v>
      </c>
      <c r="B2564" t="s">
        <v>5086</v>
      </c>
      <c r="C2564">
        <v>58</v>
      </c>
      <c r="D2564">
        <v>51</v>
      </c>
      <c r="E2564">
        <v>59</v>
      </c>
      <c r="F2564">
        <v>4</v>
      </c>
      <c r="G2564">
        <v>2.44004148305275E-2</v>
      </c>
      <c r="H2564">
        <v>-0.486833991699196</v>
      </c>
      <c r="I2564">
        <v>-2.0455651751969701</v>
      </c>
      <c r="J2564">
        <v>77</v>
      </c>
      <c r="K2564">
        <v>42</v>
      </c>
      <c r="L2564">
        <v>57</v>
      </c>
      <c r="M2564">
        <v>13</v>
      </c>
      <c r="N2564">
        <v>-0.186013331352859</v>
      </c>
      <c r="O2564">
        <v>-0.72270464664438006</v>
      </c>
      <c r="P2564">
        <v>-1.78277304145753</v>
      </c>
      <c r="Q2564">
        <v>0.49152542372881303</v>
      </c>
      <c r="R2564">
        <v>0.305084745762711</v>
      </c>
      <c r="S2564">
        <f t="shared" si="40"/>
        <v>-6.6769717595449696E-2</v>
      </c>
    </row>
    <row r="2565" spans="1:19" x14ac:dyDescent="0.2">
      <c r="A2565" t="s">
        <v>5087</v>
      </c>
      <c r="B2565" t="s">
        <v>5088</v>
      </c>
      <c r="C2565">
        <v>235</v>
      </c>
      <c r="D2565">
        <v>394</v>
      </c>
      <c r="E2565">
        <v>179</v>
      </c>
      <c r="F2565">
        <v>43</v>
      </c>
      <c r="G2565">
        <v>0.30468659184936597</v>
      </c>
      <c r="H2565">
        <v>-0.61247284107024602</v>
      </c>
      <c r="I2565">
        <v>-1.62179657965414</v>
      </c>
      <c r="J2565">
        <v>312</v>
      </c>
      <c r="K2565">
        <v>384</v>
      </c>
      <c r="L2565">
        <v>213</v>
      </c>
      <c r="M2565">
        <v>49</v>
      </c>
      <c r="N2565">
        <v>0.167404733770809</v>
      </c>
      <c r="O2565">
        <v>-0.75786376772409503</v>
      </c>
      <c r="P2565">
        <v>-1.8141841825818199</v>
      </c>
      <c r="Q2565">
        <v>0.86440677966101698</v>
      </c>
      <c r="R2565">
        <v>0.28813559322033899</v>
      </c>
      <c r="S2565">
        <f t="shared" si="40"/>
        <v>4.7036150034979837E-2</v>
      </c>
    </row>
    <row r="2566" spans="1:19" x14ac:dyDescent="0.2">
      <c r="A2566" t="s">
        <v>5089</v>
      </c>
      <c r="B2566" t="s">
        <v>5090</v>
      </c>
      <c r="C2566">
        <v>240</v>
      </c>
      <c r="D2566">
        <v>278</v>
      </c>
      <c r="E2566">
        <v>174</v>
      </c>
      <c r="F2566">
        <v>39</v>
      </c>
      <c r="G2566">
        <v>0.144091786501998</v>
      </c>
      <c r="H2566">
        <v>-0.63392000320740904</v>
      </c>
      <c r="I2566">
        <v>-1.6733438076470999</v>
      </c>
      <c r="J2566">
        <v>295</v>
      </c>
      <c r="K2566">
        <v>373</v>
      </c>
      <c r="L2566">
        <v>185</v>
      </c>
      <c r="M2566">
        <v>41</v>
      </c>
      <c r="N2566">
        <v>0.17911491925224601</v>
      </c>
      <c r="O2566">
        <v>-0.79473906471953903</v>
      </c>
      <c r="P2566">
        <v>-1.86726382785032</v>
      </c>
      <c r="Q2566">
        <v>0.83050847457627097</v>
      </c>
      <c r="R2566">
        <v>0.305084745762711</v>
      </c>
      <c r="S2566">
        <f t="shared" si="40"/>
        <v>1.7972846934759604E-2</v>
      </c>
    </row>
    <row r="2567" spans="1:19" x14ac:dyDescent="0.2">
      <c r="A2567" t="s">
        <v>5091</v>
      </c>
      <c r="B2567" t="s">
        <v>5092</v>
      </c>
      <c r="C2567">
        <v>220</v>
      </c>
      <c r="D2567">
        <v>130</v>
      </c>
      <c r="E2567">
        <v>104</v>
      </c>
      <c r="F2567">
        <v>13</v>
      </c>
      <c r="G2567">
        <v>-0.14822109621984</v>
      </c>
      <c r="H2567">
        <v>-0.81964735130182897</v>
      </c>
      <c r="I2567">
        <v>-2.1126765014773601</v>
      </c>
      <c r="J2567">
        <v>339</v>
      </c>
      <c r="K2567">
        <v>358</v>
      </c>
      <c r="L2567">
        <v>331</v>
      </c>
      <c r="M2567">
        <v>41</v>
      </c>
      <c r="N2567">
        <v>0.100911431862514</v>
      </c>
      <c r="O2567">
        <v>-0.60246048157175303</v>
      </c>
      <c r="P2567">
        <v>-1.92764151007523</v>
      </c>
      <c r="Q2567">
        <v>0.74576271186440601</v>
      </c>
      <c r="R2567">
        <v>0.27118644067796599</v>
      </c>
      <c r="S2567">
        <f t="shared" si="40"/>
        <v>-0.12487345840948663</v>
      </c>
    </row>
    <row r="2568" spans="1:19" x14ac:dyDescent="0.2">
      <c r="A2568" t="s">
        <v>5093</v>
      </c>
      <c r="B2568" t="s">
        <v>5094</v>
      </c>
      <c r="C2568">
        <v>71</v>
      </c>
      <c r="D2568">
        <v>99</v>
      </c>
      <c r="E2568">
        <v>46</v>
      </c>
      <c r="F2568">
        <v>7</v>
      </c>
      <c r="G2568">
        <v>0.22463507817400299</v>
      </c>
      <c r="H2568">
        <v>-0.68275852681590399</v>
      </c>
      <c r="I2568">
        <v>-1.8903574816668101</v>
      </c>
      <c r="J2568">
        <v>155</v>
      </c>
      <c r="K2568">
        <v>203</v>
      </c>
      <c r="L2568">
        <v>98</v>
      </c>
      <c r="M2568">
        <v>17</v>
      </c>
      <c r="N2568">
        <v>0.19439244316464299</v>
      </c>
      <c r="O2568">
        <v>-0.79119439962218696</v>
      </c>
      <c r="P2568">
        <v>-1.9701084453839099</v>
      </c>
      <c r="Q2568">
        <v>0.89830508474576198</v>
      </c>
      <c r="R2568">
        <v>0.305084745762711</v>
      </c>
      <c r="S2568">
        <f t="shared" si="40"/>
        <v>-7.2119551466650889E-2</v>
      </c>
    </row>
    <row r="2569" spans="1:19" x14ac:dyDescent="0.2">
      <c r="A2569" t="s">
        <v>5095</v>
      </c>
      <c r="B2569" t="s">
        <v>5096</v>
      </c>
      <c r="C2569">
        <v>247</v>
      </c>
      <c r="D2569">
        <v>260</v>
      </c>
      <c r="E2569">
        <v>177</v>
      </c>
      <c r="F2569">
        <v>24</v>
      </c>
      <c r="G2569">
        <v>0.10253462700667999</v>
      </c>
      <c r="H2569">
        <v>-0.63898169667626203</v>
      </c>
      <c r="I2569">
        <v>-1.8966828845100501</v>
      </c>
      <c r="J2569">
        <v>441</v>
      </c>
      <c r="K2569">
        <v>469</v>
      </c>
      <c r="L2569">
        <v>218</v>
      </c>
      <c r="M2569">
        <v>43</v>
      </c>
      <c r="N2569">
        <v>0.103962356668966</v>
      </c>
      <c r="O2569">
        <v>-0.898070873007624</v>
      </c>
      <c r="P2569">
        <v>-2.0211958024801402</v>
      </c>
      <c r="Q2569">
        <v>0.74576271186440601</v>
      </c>
      <c r="R2569">
        <v>0.27118644067796599</v>
      </c>
      <c r="S2569">
        <f t="shared" si="40"/>
        <v>-8.7608725708889404E-2</v>
      </c>
    </row>
    <row r="2570" spans="1:19" x14ac:dyDescent="0.2">
      <c r="A2570" t="s">
        <v>5097</v>
      </c>
      <c r="B2570" t="s">
        <v>5098</v>
      </c>
      <c r="C2570">
        <v>95</v>
      </c>
      <c r="D2570">
        <v>60</v>
      </c>
      <c r="E2570">
        <v>64</v>
      </c>
      <c r="F2570">
        <v>5</v>
      </c>
      <c r="G2570">
        <v>-0.119314122609675</v>
      </c>
      <c r="H2570">
        <v>-0.66580164108336404</v>
      </c>
      <c r="I2570">
        <v>-2.1629507739148202</v>
      </c>
      <c r="J2570">
        <v>186</v>
      </c>
      <c r="K2570">
        <v>136</v>
      </c>
      <c r="L2570">
        <v>77</v>
      </c>
      <c r="M2570">
        <v>13</v>
      </c>
      <c r="N2570">
        <v>-5.8745932425976997E-2</v>
      </c>
      <c r="O2570">
        <v>-0.975110996189824</v>
      </c>
      <c r="P2570">
        <v>-2.16579526050297</v>
      </c>
      <c r="Q2570">
        <v>0.55932203389830504</v>
      </c>
      <c r="R2570">
        <v>0.25423728813559299</v>
      </c>
      <c r="S2570">
        <f t="shared" si="40"/>
        <v>-0.20307396023708077</v>
      </c>
    </row>
    <row r="2571" spans="1:19" x14ac:dyDescent="0.2">
      <c r="A2571" t="s">
        <v>5099</v>
      </c>
      <c r="B2571" t="s">
        <v>5100</v>
      </c>
      <c r="C2571">
        <v>170</v>
      </c>
      <c r="D2571">
        <v>191</v>
      </c>
      <c r="E2571">
        <v>83</v>
      </c>
      <c r="F2571">
        <v>21</v>
      </c>
      <c r="G2571">
        <v>0.13084267816498199</v>
      </c>
      <c r="H2571">
        <v>-0.80562883878060298</v>
      </c>
      <c r="I2571">
        <v>-1.7924267996063501</v>
      </c>
      <c r="J2571">
        <v>286</v>
      </c>
      <c r="K2571">
        <v>361</v>
      </c>
      <c r="L2571">
        <v>148</v>
      </c>
      <c r="M2571">
        <v>38</v>
      </c>
      <c r="N2571">
        <v>0.17836927219833601</v>
      </c>
      <c r="O2571">
        <v>-0.87819309487847597</v>
      </c>
      <c r="P2571">
        <v>-1.8868081051041199</v>
      </c>
      <c r="Q2571">
        <v>0.89830508474576198</v>
      </c>
      <c r="R2571">
        <v>0.322033898305084</v>
      </c>
      <c r="S2571">
        <f t="shared" si="40"/>
        <v>-2.1596487573695741E-2</v>
      </c>
    </row>
    <row r="2572" spans="1:19" x14ac:dyDescent="0.2">
      <c r="A2572" t="s">
        <v>5101</v>
      </c>
      <c r="B2572" t="s">
        <v>5102</v>
      </c>
      <c r="C2572">
        <v>250</v>
      </c>
      <c r="D2572">
        <v>236</v>
      </c>
      <c r="E2572">
        <v>228</v>
      </c>
      <c r="F2572">
        <v>28</v>
      </c>
      <c r="G2572">
        <v>5.5230226593597498E-2</v>
      </c>
      <c r="H2572">
        <v>-0.53426317144998703</v>
      </c>
      <c r="I2572">
        <v>-1.83497915029181</v>
      </c>
      <c r="J2572">
        <v>567</v>
      </c>
      <c r="K2572">
        <v>598</v>
      </c>
      <c r="L2572">
        <v>372</v>
      </c>
      <c r="M2572">
        <v>55</v>
      </c>
      <c r="N2572">
        <v>0.10034622851722499</v>
      </c>
      <c r="O2572">
        <v>-0.77512889615539904</v>
      </c>
      <c r="P2572">
        <v>-2.0234460379905501</v>
      </c>
      <c r="Q2572">
        <v>0.88135593220338904</v>
      </c>
      <c r="R2572">
        <v>0.27118644067796599</v>
      </c>
      <c r="S2572">
        <f t="shared" si="40"/>
        <v>-7.0416293378625996E-2</v>
      </c>
    </row>
    <row r="2573" spans="1:19" x14ac:dyDescent="0.2">
      <c r="A2573" t="s">
        <v>5103</v>
      </c>
      <c r="B2573" t="s">
        <v>5104</v>
      </c>
      <c r="C2573">
        <v>64</v>
      </c>
      <c r="D2573">
        <v>147</v>
      </c>
      <c r="E2573">
        <v>46</v>
      </c>
      <c r="F2573">
        <v>12</v>
      </c>
      <c r="G2573">
        <v>0.44139559305981702</v>
      </c>
      <c r="H2573">
        <v>-0.63768015208071605</v>
      </c>
      <c r="I2573">
        <v>-1.6111959008982599</v>
      </c>
      <c r="J2573">
        <v>222</v>
      </c>
      <c r="K2573">
        <v>188</v>
      </c>
      <c r="L2573">
        <v>124</v>
      </c>
      <c r="M2573">
        <v>22</v>
      </c>
      <c r="N2573">
        <v>5.0329782347630402E-3</v>
      </c>
      <c r="O2573">
        <v>-0.84502006643279304</v>
      </c>
      <c r="P2573">
        <v>-2.01415596222032</v>
      </c>
      <c r="Q2573">
        <v>0.76271186440677896</v>
      </c>
      <c r="R2573">
        <v>0.28813559322033899</v>
      </c>
      <c r="S2573">
        <f t="shared" si="40"/>
        <v>-3.3959724412518169E-3</v>
      </c>
    </row>
    <row r="2574" spans="1:19" x14ac:dyDescent="0.2">
      <c r="A2574" t="s">
        <v>5105</v>
      </c>
      <c r="B2574" t="s">
        <v>5106</v>
      </c>
      <c r="C2574">
        <v>44</v>
      </c>
      <c r="D2574">
        <v>31</v>
      </c>
      <c r="E2574">
        <v>69</v>
      </c>
      <c r="F2574">
        <v>28</v>
      </c>
      <c r="G2574">
        <v>-7.1832750356386199E-2</v>
      </c>
      <c r="H2574">
        <v>-0.29886159552733499</v>
      </c>
      <c r="I2574">
        <v>-1.08049181810596</v>
      </c>
      <c r="J2574">
        <v>88</v>
      </c>
      <c r="K2574">
        <v>49</v>
      </c>
      <c r="L2574">
        <v>34</v>
      </c>
      <c r="M2574">
        <v>10</v>
      </c>
      <c r="N2574">
        <v>-0.17705848869993299</v>
      </c>
      <c r="O2574">
        <v>-1.0050925322523001</v>
      </c>
      <c r="P2574">
        <v>-1.95470834074206</v>
      </c>
      <c r="Q2574">
        <v>0.74576271186440601</v>
      </c>
      <c r="R2574">
        <v>0.28813559322033899</v>
      </c>
      <c r="S2574">
        <f t="shared" si="40"/>
        <v>0.16555154997247276</v>
      </c>
    </row>
    <row r="2575" spans="1:19" x14ac:dyDescent="0.2">
      <c r="A2575" t="s">
        <v>5107</v>
      </c>
      <c r="B2575" t="s">
        <v>5108</v>
      </c>
      <c r="C2575">
        <v>135</v>
      </c>
      <c r="D2575">
        <v>105</v>
      </c>
      <c r="E2575">
        <v>22</v>
      </c>
      <c r="F2575">
        <v>18</v>
      </c>
      <c r="G2575">
        <v>-2.8886237129539499E-2</v>
      </c>
      <c r="H2575">
        <v>-1.2821690974511999</v>
      </c>
      <c r="I2575">
        <v>-1.7592584363536901</v>
      </c>
      <c r="J2575">
        <v>242</v>
      </c>
      <c r="K2575">
        <v>306</v>
      </c>
      <c r="L2575">
        <v>144</v>
      </c>
      <c r="M2575">
        <v>27</v>
      </c>
      <c r="N2575">
        <v>0.17913416392286999</v>
      </c>
      <c r="O2575">
        <v>-0.81754165102957199</v>
      </c>
      <c r="P2575">
        <v>-1.96267727041333</v>
      </c>
      <c r="Q2575">
        <v>0.49152542372881303</v>
      </c>
      <c r="R2575">
        <v>0.28813559322033899</v>
      </c>
      <c r="S2575">
        <f t="shared" si="40"/>
        <v>-3.2325043331516895E-2</v>
      </c>
    </row>
    <row r="2576" spans="1:19" x14ac:dyDescent="0.2">
      <c r="A2576" t="s">
        <v>5109</v>
      </c>
      <c r="B2576" t="s">
        <v>5110</v>
      </c>
      <c r="C2576">
        <v>76</v>
      </c>
      <c r="D2576">
        <v>73</v>
      </c>
      <c r="E2576">
        <v>55</v>
      </c>
      <c r="F2576">
        <v>2</v>
      </c>
      <c r="G2576">
        <v>6.2767500135193E-2</v>
      </c>
      <c r="H2576">
        <v>-0.63470891256495099</v>
      </c>
      <c r="I2576">
        <v>-2.4639807695788001</v>
      </c>
      <c r="J2576">
        <v>135</v>
      </c>
      <c r="K2576">
        <v>237</v>
      </c>
      <c r="L2576">
        <v>138</v>
      </c>
      <c r="M2576">
        <v>11</v>
      </c>
      <c r="N2576">
        <v>0.32164268093681903</v>
      </c>
      <c r="O2576">
        <v>-0.58254345923815998</v>
      </c>
      <c r="P2576">
        <v>-2.0991667519286699</v>
      </c>
      <c r="Q2576">
        <v>0.45762711864406702</v>
      </c>
      <c r="R2576">
        <v>0.35593220338983</v>
      </c>
      <c r="S2576">
        <f t="shared" si="40"/>
        <v>-0.2720639812233116</v>
      </c>
    </row>
    <row r="2577" spans="1:19" x14ac:dyDescent="0.2">
      <c r="A2577" t="s">
        <v>5111</v>
      </c>
      <c r="B2577" t="s">
        <v>5112</v>
      </c>
      <c r="C2577">
        <v>156</v>
      </c>
      <c r="D2577">
        <v>126</v>
      </c>
      <c r="E2577">
        <v>66</v>
      </c>
      <c r="F2577">
        <v>12</v>
      </c>
      <c r="G2577">
        <v>-1.24958209413702E-2</v>
      </c>
      <c r="H2577">
        <v>-0.86783867259099601</v>
      </c>
      <c r="I2577">
        <v>-1.99814052526883</v>
      </c>
      <c r="J2577">
        <v>295</v>
      </c>
      <c r="K2577">
        <v>308</v>
      </c>
      <c r="L2577">
        <v>184</v>
      </c>
      <c r="M2577">
        <v>25</v>
      </c>
      <c r="N2577">
        <v>9.5956803944002994E-2</v>
      </c>
      <c r="O2577">
        <v>-0.79709297011301605</v>
      </c>
      <c r="P2577">
        <v>-2.0821076758980102</v>
      </c>
      <c r="Q2577">
        <v>0.54237288135593198</v>
      </c>
      <c r="R2577">
        <v>0.305084745762711</v>
      </c>
      <c r="S2577">
        <f t="shared" si="40"/>
        <v>-0.13316035705898874</v>
      </c>
    </row>
    <row r="2578" spans="1:19" x14ac:dyDescent="0.2">
      <c r="A2578" t="s">
        <v>5113</v>
      </c>
      <c r="B2578" t="s">
        <v>5114</v>
      </c>
      <c r="C2578">
        <v>87</v>
      </c>
      <c r="D2578">
        <v>104</v>
      </c>
      <c r="E2578">
        <v>101</v>
      </c>
      <c r="F2578">
        <v>4</v>
      </c>
      <c r="G2578">
        <v>0.15777231897569</v>
      </c>
      <c r="H2578">
        <v>-0.429455888614379</v>
      </c>
      <c r="I2578">
        <v>-2.2216564342526501</v>
      </c>
      <c r="J2578">
        <v>162</v>
      </c>
      <c r="K2578">
        <v>202</v>
      </c>
      <c r="L2578">
        <v>76</v>
      </c>
      <c r="M2578">
        <v>26</v>
      </c>
      <c r="N2578">
        <v>0.17306445832571399</v>
      </c>
      <c r="O2578">
        <v>-0.92079019940622997</v>
      </c>
      <c r="P2578">
        <v>-1.8047673351636999</v>
      </c>
      <c r="Q2578">
        <v>0.47457627118644002</v>
      </c>
      <c r="R2578">
        <v>0.305084745762711</v>
      </c>
      <c r="S2578">
        <f t="shared" si="40"/>
        <v>-0.12343463016587392</v>
      </c>
    </row>
    <row r="2579" spans="1:19" x14ac:dyDescent="0.2">
      <c r="A2579" t="s">
        <v>5115</v>
      </c>
      <c r="B2579" t="s">
        <v>5116</v>
      </c>
      <c r="C2579">
        <v>304</v>
      </c>
      <c r="D2579">
        <v>339</v>
      </c>
      <c r="E2579">
        <v>233</v>
      </c>
      <c r="F2579">
        <v>30</v>
      </c>
      <c r="G2579">
        <v>0.12758434688985601</v>
      </c>
      <c r="H2579">
        <v>-0.60977567236113805</v>
      </c>
      <c r="I2579">
        <v>-1.8899495018510899</v>
      </c>
      <c r="J2579">
        <v>584</v>
      </c>
      <c r="K2579">
        <v>766</v>
      </c>
      <c r="L2579">
        <v>458</v>
      </c>
      <c r="M2579">
        <v>83</v>
      </c>
      <c r="N2579">
        <v>0.19504402594192599</v>
      </c>
      <c r="O2579">
        <v>-0.69763614625292003</v>
      </c>
      <c r="P2579">
        <v>-1.8575604233282099</v>
      </c>
      <c r="Q2579">
        <v>0.52542372881355903</v>
      </c>
      <c r="R2579">
        <v>0.27118644067796599</v>
      </c>
      <c r="S2579">
        <f t="shared" si="40"/>
        <v>-4.1897140611031107E-2</v>
      </c>
    </row>
    <row r="2580" spans="1:19" x14ac:dyDescent="0.2">
      <c r="A2580" t="s">
        <v>5117</v>
      </c>
      <c r="B2580" t="s">
        <v>5118</v>
      </c>
      <c r="C2580">
        <v>123</v>
      </c>
      <c r="D2580">
        <v>60</v>
      </c>
      <c r="E2580">
        <v>134</v>
      </c>
      <c r="F2580">
        <v>14</v>
      </c>
      <c r="G2580">
        <v>-0.231495628760225</v>
      </c>
      <c r="H2580">
        <v>-0.45705832285299303</v>
      </c>
      <c r="I2580">
        <v>-1.8279742487231501</v>
      </c>
      <c r="J2580">
        <v>222</v>
      </c>
      <c r="K2580">
        <v>196</v>
      </c>
      <c r="L2580">
        <v>160</v>
      </c>
      <c r="M2580">
        <v>15</v>
      </c>
      <c r="N2580">
        <v>2.31312003275592E-2</v>
      </c>
      <c r="O2580">
        <v>-0.73432176893910395</v>
      </c>
      <c r="P2580">
        <v>-2.1804873839868502</v>
      </c>
      <c r="Q2580">
        <v>0.71186440677966101</v>
      </c>
      <c r="R2580">
        <v>0.25423728813559299</v>
      </c>
      <c r="S2580">
        <f t="shared" si="40"/>
        <v>-0.11040218907830142</v>
      </c>
    </row>
    <row r="2581" spans="1:19" x14ac:dyDescent="0.2">
      <c r="A2581" t="s">
        <v>5119</v>
      </c>
      <c r="B2581" t="s">
        <v>5120</v>
      </c>
      <c r="C2581">
        <v>111</v>
      </c>
      <c r="D2581">
        <v>116</v>
      </c>
      <c r="E2581">
        <v>116</v>
      </c>
      <c r="F2581">
        <v>11</v>
      </c>
      <c r="G2581">
        <v>9.9393242735789394E-2</v>
      </c>
      <c r="H2581">
        <v>-0.475122999338142</v>
      </c>
      <c r="I2581">
        <v>-1.88812746659043</v>
      </c>
      <c r="J2581">
        <v>235</v>
      </c>
      <c r="K2581">
        <v>181</v>
      </c>
      <c r="L2581">
        <v>136</v>
      </c>
      <c r="M2581">
        <v>18</v>
      </c>
      <c r="N2581">
        <v>-3.6161183980829903E-2</v>
      </c>
      <c r="O2581">
        <v>-0.82961773104590897</v>
      </c>
      <c r="P2581">
        <v>-2.1260210257603198</v>
      </c>
      <c r="Q2581">
        <v>0.50847457627118597</v>
      </c>
      <c r="R2581">
        <v>0.28813559322033899</v>
      </c>
      <c r="S2581">
        <f t="shared" si="40"/>
        <v>-0.11318051888274133</v>
      </c>
    </row>
    <row r="2582" spans="1:19" x14ac:dyDescent="0.2">
      <c r="A2582" t="s">
        <v>5121</v>
      </c>
      <c r="B2582" t="s">
        <v>5122</v>
      </c>
      <c r="C2582">
        <v>62</v>
      </c>
      <c r="D2582">
        <v>63</v>
      </c>
      <c r="E2582">
        <v>56</v>
      </c>
      <c r="F2582">
        <v>5</v>
      </c>
      <c r="G2582">
        <v>8.7207092250856197E-2</v>
      </c>
      <c r="H2582">
        <v>-0.53846167227045705</v>
      </c>
      <c r="I2582">
        <v>-1.97761885812423</v>
      </c>
      <c r="J2582">
        <v>154</v>
      </c>
      <c r="K2582">
        <v>161</v>
      </c>
      <c r="L2582">
        <v>53</v>
      </c>
      <c r="M2582">
        <v>18</v>
      </c>
      <c r="N2582">
        <v>9.6533258617108403E-2</v>
      </c>
      <c r="O2582">
        <v>-1.0553336283800601</v>
      </c>
      <c r="P2582">
        <v>-1.94247388432505</v>
      </c>
      <c r="Q2582">
        <v>0.50847457627118597</v>
      </c>
      <c r="R2582">
        <v>0.338983050847457</v>
      </c>
      <c r="S2582">
        <f t="shared" si="40"/>
        <v>-8.9892491762849733E-2</v>
      </c>
    </row>
    <row r="2583" spans="1:19" x14ac:dyDescent="0.2">
      <c r="A2583" t="s">
        <v>5123</v>
      </c>
      <c r="B2583" t="s">
        <v>5124</v>
      </c>
      <c r="C2583">
        <v>144</v>
      </c>
      <c r="D2583">
        <v>172</v>
      </c>
      <c r="E2583">
        <v>176</v>
      </c>
      <c r="F2583">
        <v>11</v>
      </c>
      <c r="G2583">
        <v>0.15742418710782699</v>
      </c>
      <c r="H2583">
        <v>-0.40710783405950302</v>
      </c>
      <c r="I2583">
        <v>-2.0011669798990201</v>
      </c>
      <c r="J2583">
        <v>336</v>
      </c>
      <c r="K2583">
        <v>354</v>
      </c>
      <c r="L2583">
        <v>225</v>
      </c>
      <c r="M2583">
        <v>40</v>
      </c>
      <c r="N2583">
        <v>9.9892088057665404E-2</v>
      </c>
      <c r="O2583">
        <v>-0.76624553642287196</v>
      </c>
      <c r="P2583">
        <v>-1.93450495465377</v>
      </c>
      <c r="Q2583">
        <v>0.50847457627118597</v>
      </c>
      <c r="R2583">
        <v>0.305084745762711</v>
      </c>
      <c r="S2583">
        <f t="shared" si="40"/>
        <v>-9.4551821089544047E-2</v>
      </c>
    </row>
    <row r="2584" spans="1:19" x14ac:dyDescent="0.2">
      <c r="A2584" t="s">
        <v>5125</v>
      </c>
      <c r="B2584" t="s">
        <v>5126</v>
      </c>
      <c r="C2584">
        <v>18</v>
      </c>
      <c r="D2584">
        <v>24</v>
      </c>
      <c r="E2584">
        <v>6</v>
      </c>
      <c r="F2584">
        <v>0</v>
      </c>
      <c r="G2584">
        <v>0.20519696890382799</v>
      </c>
      <c r="H2584">
        <v>-0.971379264498066</v>
      </c>
      <c r="I2584" t="e">
        <f>-inf</f>
        <v>#NAME?</v>
      </c>
      <c r="J2584">
        <v>40</v>
      </c>
      <c r="K2584">
        <v>45</v>
      </c>
      <c r="L2584">
        <v>30</v>
      </c>
      <c r="M2584">
        <v>8</v>
      </c>
      <c r="N2584">
        <v>0.12838062586910301</v>
      </c>
      <c r="O2584">
        <v>-0.71702751375269003</v>
      </c>
      <c r="P2584">
        <v>-1.7091956729279101</v>
      </c>
      <c r="Q2584">
        <v>0.50847457627118597</v>
      </c>
      <c r="R2584">
        <v>0.322033898305084</v>
      </c>
      <c r="S2584" t="e">
        <f t="shared" si="40"/>
        <v>#NAME?</v>
      </c>
    </row>
    <row r="2585" spans="1:19" x14ac:dyDescent="0.2">
      <c r="A2585" t="s">
        <v>5127</v>
      </c>
      <c r="B2585" t="s">
        <v>5128</v>
      </c>
      <c r="C2585">
        <v>107</v>
      </c>
      <c r="D2585">
        <v>167</v>
      </c>
      <c r="E2585">
        <v>91</v>
      </c>
      <c r="F2585">
        <v>8</v>
      </c>
      <c r="G2585">
        <v>0.273590925757902</v>
      </c>
      <c r="H2585">
        <v>-0.56460039514251903</v>
      </c>
      <c r="I2585">
        <v>-2.0104909636552599</v>
      </c>
      <c r="J2585">
        <v>228</v>
      </c>
      <c r="K2585">
        <v>337</v>
      </c>
      <c r="L2585">
        <v>232</v>
      </c>
      <c r="M2585">
        <v>31</v>
      </c>
      <c r="N2585">
        <v>0.246923157292606</v>
      </c>
      <c r="O2585">
        <v>-0.58453563925394403</v>
      </c>
      <c r="P2585">
        <v>-1.87679882175807</v>
      </c>
      <c r="Q2585">
        <v>0.62711864406779605</v>
      </c>
      <c r="R2585">
        <v>0.322033898305084</v>
      </c>
      <c r="S2585">
        <f t="shared" si="40"/>
        <v>-8.1805256047342817E-2</v>
      </c>
    </row>
    <row r="2586" spans="1:19" x14ac:dyDescent="0.2">
      <c r="A2586" t="s">
        <v>5129</v>
      </c>
      <c r="B2586" t="s">
        <v>5130</v>
      </c>
      <c r="C2586">
        <v>123</v>
      </c>
      <c r="D2586">
        <v>86</v>
      </c>
      <c r="E2586">
        <v>128</v>
      </c>
      <c r="F2586">
        <v>8</v>
      </c>
      <c r="G2586">
        <v>-7.5148427900301698E-2</v>
      </c>
      <c r="H2586">
        <v>-0.47695315156993301</v>
      </c>
      <c r="I2586">
        <v>-2.07101229740945</v>
      </c>
      <c r="J2586">
        <v>207</v>
      </c>
      <c r="K2586">
        <v>283</v>
      </c>
      <c r="L2586">
        <v>176</v>
      </c>
      <c r="M2586">
        <v>31</v>
      </c>
      <c r="N2586">
        <v>0.21304419348909401</v>
      </c>
      <c r="O2586">
        <v>-0.66254645478715801</v>
      </c>
      <c r="P2586">
        <v>-1.8348343202145301</v>
      </c>
      <c r="Q2586">
        <v>0.59322033898305004</v>
      </c>
      <c r="R2586">
        <v>0.38983050847457601</v>
      </c>
      <c r="S2586">
        <f t="shared" si="40"/>
        <v>-8.8033786681392834E-2</v>
      </c>
    </row>
    <row r="2587" spans="1:19" x14ac:dyDescent="0.2">
      <c r="A2587" t="s">
        <v>5131</v>
      </c>
      <c r="B2587" t="s">
        <v>5132</v>
      </c>
      <c r="C2587">
        <v>166</v>
      </c>
      <c r="D2587">
        <v>180</v>
      </c>
      <c r="E2587">
        <v>209</v>
      </c>
      <c r="F2587">
        <v>24</v>
      </c>
      <c r="G2587">
        <v>0.11542264935877899</v>
      </c>
      <c r="H2587">
        <v>-0.394219811707404</v>
      </c>
      <c r="I2587">
        <v>-1.7240940192904399</v>
      </c>
      <c r="J2587">
        <v>318</v>
      </c>
      <c r="K2587">
        <v>307</v>
      </c>
      <c r="L2587">
        <v>223</v>
      </c>
      <c r="M2587">
        <v>36</v>
      </c>
      <c r="N2587">
        <v>6.1939358914475502E-2</v>
      </c>
      <c r="O2587">
        <v>-0.74621103408066203</v>
      </c>
      <c r="P2587">
        <v>-1.95635028780903</v>
      </c>
      <c r="Q2587">
        <v>0.59322033898305004</v>
      </c>
      <c r="R2587">
        <v>0.338983050847457</v>
      </c>
      <c r="S2587">
        <f t="shared" si="40"/>
        <v>-2.0491844248661028E-2</v>
      </c>
    </row>
    <row r="2588" spans="1:19" x14ac:dyDescent="0.2">
      <c r="A2588" t="s">
        <v>5133</v>
      </c>
      <c r="B2588" t="s">
        <v>5134</v>
      </c>
      <c r="C2588">
        <v>297</v>
      </c>
      <c r="D2588">
        <v>203</v>
      </c>
      <c r="E2588">
        <v>142</v>
      </c>
      <c r="F2588">
        <v>29</v>
      </c>
      <c r="G2588">
        <v>-8.5002179108470993E-2</v>
      </c>
      <c r="H2588">
        <v>-0.81472611471255896</v>
      </c>
      <c r="I2588">
        <v>-1.8945556243802499</v>
      </c>
      <c r="J2588">
        <v>412</v>
      </c>
      <c r="K2588">
        <v>577</v>
      </c>
      <c r="L2588">
        <v>350</v>
      </c>
      <c r="M2588">
        <v>100</v>
      </c>
      <c r="N2588">
        <v>0.22350670054431801</v>
      </c>
      <c r="O2588">
        <v>-0.66291794882724897</v>
      </c>
      <c r="P2588">
        <v>-1.6251228846250201</v>
      </c>
      <c r="Q2588">
        <v>0.62711864406779605</v>
      </c>
      <c r="R2588">
        <v>0.322033898305084</v>
      </c>
      <c r="S2588">
        <f t="shared" si="40"/>
        <v>1.8947772336919466E-2</v>
      </c>
    </row>
    <row r="2589" spans="1:19" x14ac:dyDescent="0.2">
      <c r="A2589" t="s">
        <v>5135</v>
      </c>
      <c r="B2589" t="s">
        <v>5136</v>
      </c>
      <c r="C2589">
        <v>153</v>
      </c>
      <c r="D2589">
        <v>222</v>
      </c>
      <c r="E2589">
        <v>173</v>
      </c>
      <c r="F2589">
        <v>27</v>
      </c>
      <c r="G2589">
        <v>0.241919775928568</v>
      </c>
      <c r="H2589">
        <v>-0.440903337467207</v>
      </c>
      <c r="I2589">
        <v>-1.6375248396206099</v>
      </c>
      <c r="J2589">
        <v>286</v>
      </c>
      <c r="K2589">
        <v>287</v>
      </c>
      <c r="L2589">
        <v>232</v>
      </c>
      <c r="M2589">
        <v>93</v>
      </c>
      <c r="N2589">
        <v>7.8743967026671094E-2</v>
      </c>
      <c r="O2589">
        <v>-0.68296682538253295</v>
      </c>
      <c r="P2589">
        <v>-1.4981087531670001</v>
      </c>
      <c r="Q2589">
        <v>0.59322033898305004</v>
      </c>
      <c r="R2589">
        <v>0.305084745762711</v>
      </c>
      <c r="S2589">
        <f t="shared" si="40"/>
        <v>0.12704539167474291</v>
      </c>
    </row>
    <row r="2590" spans="1:19" x14ac:dyDescent="0.2">
      <c r="A2590" t="s">
        <v>5137</v>
      </c>
      <c r="B2590" t="s">
        <v>5138</v>
      </c>
      <c r="C2590">
        <v>122</v>
      </c>
      <c r="D2590">
        <v>100</v>
      </c>
      <c r="E2590">
        <v>105</v>
      </c>
      <c r="F2590">
        <v>11</v>
      </c>
      <c r="G2590">
        <v>-6.1015983792197604E-3</v>
      </c>
      <c r="H2590">
        <v>-0.55942854138321296</v>
      </c>
      <c r="I2590">
        <v>-1.9291643184785201</v>
      </c>
      <c r="J2590">
        <v>237</v>
      </c>
      <c r="K2590">
        <v>210</v>
      </c>
      <c r="L2590">
        <v>106</v>
      </c>
      <c r="M2590">
        <v>20</v>
      </c>
      <c r="N2590">
        <v>2.4699052145537199E-2</v>
      </c>
      <c r="O2590">
        <v>-0.94153125788972403</v>
      </c>
      <c r="P2590">
        <v>-2.0839440189380101</v>
      </c>
      <c r="Q2590">
        <v>0.47457627118644002</v>
      </c>
      <c r="R2590">
        <v>0.322033898305084</v>
      </c>
      <c r="S2590">
        <f t="shared" si="40"/>
        <v>-0.11375995478754959</v>
      </c>
    </row>
    <row r="2591" spans="1:19" x14ac:dyDescent="0.2">
      <c r="A2591" t="s">
        <v>5139</v>
      </c>
      <c r="B2591" t="s">
        <v>5140</v>
      </c>
      <c r="C2591">
        <v>67</v>
      </c>
      <c r="D2591">
        <v>100</v>
      </c>
      <c r="E2591">
        <v>112</v>
      </c>
      <c r="F2591">
        <v>9</v>
      </c>
      <c r="G2591">
        <v>0.25418342959470203</v>
      </c>
      <c r="H2591">
        <v>-0.27111478980904802</v>
      </c>
      <c r="I2591">
        <v>-1.7560294662235001</v>
      </c>
      <c r="J2591">
        <v>363</v>
      </c>
      <c r="K2591">
        <v>479</v>
      </c>
      <c r="L2591">
        <v>179</v>
      </c>
      <c r="M2591">
        <v>40</v>
      </c>
      <c r="N2591">
        <v>0.19765699180017199</v>
      </c>
      <c r="O2591">
        <v>-0.89914237120060903</v>
      </c>
      <c r="P2591">
        <v>-1.9680723023000399</v>
      </c>
      <c r="Q2591">
        <v>0.66101694915254205</v>
      </c>
      <c r="R2591">
        <v>0.338983050847457</v>
      </c>
      <c r="S2591">
        <f t="shared" si="40"/>
        <v>-3.2836944745813883E-2</v>
      </c>
    </row>
    <row r="2592" spans="1:19" x14ac:dyDescent="0.2">
      <c r="A2592" t="s">
        <v>5141</v>
      </c>
      <c r="B2592" t="s">
        <v>5142</v>
      </c>
      <c r="C2592">
        <v>217</v>
      </c>
      <c r="D2592">
        <v>247</v>
      </c>
      <c r="E2592">
        <v>199</v>
      </c>
      <c r="F2592">
        <v>45</v>
      </c>
      <c r="G2592">
        <v>0.13649545170666399</v>
      </c>
      <c r="H2592">
        <v>-0.53186466721722603</v>
      </c>
      <c r="I2592">
        <v>-1.56744439303518</v>
      </c>
      <c r="J2592">
        <v>406</v>
      </c>
      <c r="K2592">
        <v>525</v>
      </c>
      <c r="L2592">
        <v>226</v>
      </c>
      <c r="M2592">
        <v>76</v>
      </c>
      <c r="N2592">
        <v>0.18886137325048399</v>
      </c>
      <c r="O2592">
        <v>-0.84650637157418296</v>
      </c>
      <c r="P2592">
        <v>-1.73793810988829</v>
      </c>
      <c r="Q2592">
        <v>0.62711864406779605</v>
      </c>
      <c r="R2592">
        <v>0.338983050847457</v>
      </c>
      <c r="S2592">
        <f t="shared" si="40"/>
        <v>8.310499734947456E-2</v>
      </c>
    </row>
    <row r="2593" spans="1:19" x14ac:dyDescent="0.2">
      <c r="A2593" t="s">
        <v>5143</v>
      </c>
      <c r="B2593" t="s">
        <v>5144</v>
      </c>
      <c r="C2593">
        <v>92</v>
      </c>
      <c r="D2593">
        <v>75</v>
      </c>
      <c r="E2593">
        <v>42</v>
      </c>
      <c r="F2593">
        <v>16</v>
      </c>
      <c r="G2593">
        <v>-8.4683316583268001E-3</v>
      </c>
      <c r="H2593">
        <v>-0.83479654672605796</v>
      </c>
      <c r="I2593">
        <v>-1.6438650176516201</v>
      </c>
      <c r="J2593">
        <v>187</v>
      </c>
      <c r="K2593">
        <v>247</v>
      </c>
      <c r="L2593">
        <v>83</v>
      </c>
      <c r="M2593">
        <v>19</v>
      </c>
      <c r="N2593">
        <v>0.19808345014488801</v>
      </c>
      <c r="O2593">
        <v>-0.94485229130481496</v>
      </c>
      <c r="P2593">
        <v>-2.0033136741755602</v>
      </c>
      <c r="Q2593">
        <v>0.57627118644067798</v>
      </c>
      <c r="R2593">
        <v>0.322033898305084</v>
      </c>
      <c r="S2593">
        <f t="shared" si="40"/>
        <v>-9.9170690431914822E-3</v>
      </c>
    </row>
    <row r="2594" spans="1:19" x14ac:dyDescent="0.2">
      <c r="A2594" t="s">
        <v>5145</v>
      </c>
      <c r="B2594" t="s">
        <v>5146</v>
      </c>
      <c r="C2594">
        <v>156</v>
      </c>
      <c r="D2594">
        <v>122</v>
      </c>
      <c r="E2594">
        <v>65</v>
      </c>
      <c r="F2594">
        <v>10</v>
      </c>
      <c r="G2594">
        <v>-2.65065353841849E-2</v>
      </c>
      <c r="H2594">
        <v>-0.87446925149000898</v>
      </c>
      <c r="I2594">
        <v>-2.07732177131646</v>
      </c>
      <c r="J2594">
        <v>306</v>
      </c>
      <c r="K2594">
        <v>350</v>
      </c>
      <c r="L2594">
        <v>315</v>
      </c>
      <c r="M2594">
        <v>27</v>
      </c>
      <c r="N2594">
        <v>0.13557472129041701</v>
      </c>
      <c r="O2594">
        <v>-0.57949964983636904</v>
      </c>
      <c r="P2594">
        <v>-2.0645833309144801</v>
      </c>
      <c r="Q2594">
        <v>0.55932203389830504</v>
      </c>
      <c r="R2594">
        <v>0.305084745762711</v>
      </c>
      <c r="S2594">
        <f t="shared" si="40"/>
        <v>-0.15130743930310289</v>
      </c>
    </row>
    <row r="2595" spans="1:19" x14ac:dyDescent="0.2">
      <c r="A2595" t="s">
        <v>5147</v>
      </c>
      <c r="B2595" t="s">
        <v>5148</v>
      </c>
      <c r="C2595">
        <v>339</v>
      </c>
      <c r="D2595">
        <v>310</v>
      </c>
      <c r="E2595">
        <v>247</v>
      </c>
      <c r="F2595">
        <v>35</v>
      </c>
      <c r="G2595">
        <v>4.1420227926718997E-2</v>
      </c>
      <c r="H2595">
        <v>-0.63176075472182003</v>
      </c>
      <c r="I2595">
        <v>-1.8703288268147999</v>
      </c>
      <c r="J2595">
        <v>550</v>
      </c>
      <c r="K2595">
        <v>716</v>
      </c>
      <c r="L2595">
        <v>407</v>
      </c>
      <c r="M2595">
        <v>57</v>
      </c>
      <c r="N2595">
        <v>0.191778436235333</v>
      </c>
      <c r="O2595">
        <v>-0.72285705741341399</v>
      </c>
      <c r="P2595">
        <v>-1.99471350241364</v>
      </c>
      <c r="Q2595">
        <v>0.61016949152542299</v>
      </c>
      <c r="R2595">
        <v>0.305084745762711</v>
      </c>
      <c r="S2595">
        <f t="shared" si="40"/>
        <v>-7.2925070169763989E-2</v>
      </c>
    </row>
    <row r="2596" spans="1:19" x14ac:dyDescent="0.2">
      <c r="A2596" t="s">
        <v>5149</v>
      </c>
      <c r="B2596" t="s">
        <v>5150</v>
      </c>
      <c r="C2596">
        <v>237</v>
      </c>
      <c r="D2596">
        <v>384</v>
      </c>
      <c r="E2596">
        <v>292</v>
      </c>
      <c r="F2596">
        <v>20</v>
      </c>
      <c r="G2596">
        <v>0.28984111065295498</v>
      </c>
      <c r="H2596">
        <v>-0.40362350434008898</v>
      </c>
      <c r="I2596">
        <v>-1.95791552330812</v>
      </c>
      <c r="J2596">
        <v>366</v>
      </c>
      <c r="K2596">
        <v>455</v>
      </c>
      <c r="L2596">
        <v>279</v>
      </c>
      <c r="M2596">
        <v>69</v>
      </c>
      <c r="N2596">
        <v>0.17175841468442299</v>
      </c>
      <c r="O2596">
        <v>-0.70996565926520305</v>
      </c>
      <c r="P2596">
        <v>-1.73485766324904</v>
      </c>
      <c r="Q2596">
        <v>0.62711864406779605</v>
      </c>
      <c r="R2596">
        <v>0.38983050847457601</v>
      </c>
      <c r="S2596">
        <f t="shared" si="40"/>
        <v>-2.8676431254049187E-2</v>
      </c>
    </row>
    <row r="2597" spans="1:19" x14ac:dyDescent="0.2">
      <c r="A2597" t="s">
        <v>5151</v>
      </c>
      <c r="B2597" t="s">
        <v>5152</v>
      </c>
      <c r="C2597">
        <v>90</v>
      </c>
      <c r="D2597">
        <v>177</v>
      </c>
      <c r="E2597">
        <v>60</v>
      </c>
      <c r="F2597">
        <v>11</v>
      </c>
      <c r="G2597">
        <v>0.37398898921800999</v>
      </c>
      <c r="H2597">
        <v>-0.67034926883408397</v>
      </c>
      <c r="I2597">
        <v>-1.79704699724309</v>
      </c>
      <c r="J2597">
        <v>179</v>
      </c>
      <c r="K2597">
        <v>270</v>
      </c>
      <c r="L2597">
        <v>110</v>
      </c>
      <c r="M2597">
        <v>25</v>
      </c>
      <c r="N2597">
        <v>0.25573883660081498</v>
      </c>
      <c r="O2597">
        <v>-0.80354912296605796</v>
      </c>
      <c r="P2597">
        <v>-1.86513869089974</v>
      </c>
      <c r="Q2597">
        <v>0.644067796610169</v>
      </c>
      <c r="R2597">
        <v>0.322033898305084</v>
      </c>
      <c r="S2597">
        <f t="shared" si="40"/>
        <v>-1.7132661841130156E-2</v>
      </c>
    </row>
    <row r="2598" spans="1:19" x14ac:dyDescent="0.2">
      <c r="A2598" t="s">
        <v>5153</v>
      </c>
      <c r="B2598" t="s">
        <v>5154</v>
      </c>
      <c r="C2598">
        <v>69</v>
      </c>
      <c r="D2598">
        <v>74</v>
      </c>
      <c r="E2598">
        <v>77</v>
      </c>
      <c r="F2598">
        <v>12</v>
      </c>
      <c r="G2598">
        <v>0.11064086128924901</v>
      </c>
      <c r="H2598">
        <v>-0.446616375343177</v>
      </c>
      <c r="I2598">
        <v>-1.6438650176516201</v>
      </c>
      <c r="J2598">
        <v>127</v>
      </c>
      <c r="K2598">
        <v>138</v>
      </c>
      <c r="L2598">
        <v>137</v>
      </c>
      <c r="M2598">
        <v>17</v>
      </c>
      <c r="N2598">
        <v>0.113303468867001</v>
      </c>
      <c r="O2598">
        <v>-0.55917193094394002</v>
      </c>
      <c r="P2598">
        <v>-1.88358046816957</v>
      </c>
      <c r="Q2598">
        <v>0.59322033898305004</v>
      </c>
      <c r="R2598">
        <v>0.322033898305084</v>
      </c>
      <c r="S2598">
        <f t="shared" si="40"/>
        <v>2.2109606461310813E-2</v>
      </c>
    </row>
    <row r="2599" spans="1:19" x14ac:dyDescent="0.2">
      <c r="A2599" t="s">
        <v>5155</v>
      </c>
      <c r="B2599" t="s">
        <v>5156</v>
      </c>
      <c r="C2599">
        <v>142</v>
      </c>
      <c r="D2599">
        <v>221</v>
      </c>
      <c r="E2599">
        <v>85</v>
      </c>
      <c r="F2599">
        <v>10</v>
      </c>
      <c r="G2599">
        <v>0.27236216159758198</v>
      </c>
      <c r="H2599">
        <v>-0.71712742844716704</v>
      </c>
      <c r="I2599">
        <v>-2.0364855173450498</v>
      </c>
      <c r="J2599">
        <v>463</v>
      </c>
      <c r="K2599">
        <v>575</v>
      </c>
      <c r="L2599">
        <v>402</v>
      </c>
      <c r="M2599">
        <v>68</v>
      </c>
      <c r="N2599">
        <v>0.171314957093399</v>
      </c>
      <c r="O2599">
        <v>-0.65344371507787302</v>
      </c>
      <c r="P2599">
        <v>-1.8432977469036</v>
      </c>
      <c r="Q2599">
        <v>0.59322033898305004</v>
      </c>
      <c r="R2599">
        <v>0.27118644067796599</v>
      </c>
      <c r="S2599">
        <f t="shared" si="40"/>
        <v>-8.0340664262313108E-2</v>
      </c>
    </row>
    <row r="2600" spans="1:19" x14ac:dyDescent="0.2">
      <c r="A2600" t="s">
        <v>5157</v>
      </c>
      <c r="B2600" t="s">
        <v>5158</v>
      </c>
      <c r="C2600">
        <v>117</v>
      </c>
      <c r="D2600">
        <v>109</v>
      </c>
      <c r="E2600">
        <v>79</v>
      </c>
      <c r="F2600">
        <v>12</v>
      </c>
      <c r="G2600">
        <v>4.9498868489990397E-2</v>
      </c>
      <c r="H2600">
        <v>-0.66481678023412305</v>
      </c>
      <c r="I2600">
        <v>-1.8732017886605301</v>
      </c>
      <c r="J2600">
        <v>284</v>
      </c>
      <c r="K2600">
        <v>246</v>
      </c>
      <c r="L2600">
        <v>140</v>
      </c>
      <c r="M2600">
        <v>24</v>
      </c>
      <c r="N2600">
        <v>1.48448704780632E-2</v>
      </c>
      <c r="O2600">
        <v>-0.89927908151319003</v>
      </c>
      <c r="P2600">
        <v>-2.0833327669273198</v>
      </c>
      <c r="Q2600">
        <v>0.59322033898305004</v>
      </c>
      <c r="R2600">
        <v>0.22033898305084701</v>
      </c>
      <c r="S2600">
        <f t="shared" si="40"/>
        <v>-9.745778944496214E-2</v>
      </c>
    </row>
    <row r="2601" spans="1:19" x14ac:dyDescent="0.2">
      <c r="A2601" t="s">
        <v>5159</v>
      </c>
      <c r="B2601" t="s">
        <v>5160</v>
      </c>
      <c r="C2601">
        <v>141</v>
      </c>
      <c r="D2601">
        <v>173</v>
      </c>
      <c r="E2601">
        <v>73</v>
      </c>
      <c r="F2601">
        <v>28</v>
      </c>
      <c r="G2601">
        <v>0.169085222768943</v>
      </c>
      <c r="H2601">
        <v>-0.78015426231332696</v>
      </c>
      <c r="I2601">
        <v>-1.58625825427515</v>
      </c>
      <c r="J2601">
        <v>334</v>
      </c>
      <c r="K2601">
        <v>378</v>
      </c>
      <c r="L2601">
        <v>231</v>
      </c>
      <c r="M2601">
        <v>39</v>
      </c>
      <c r="N2601">
        <v>0.13097343644738199</v>
      </c>
      <c r="O2601">
        <v>-0.75222326406381002</v>
      </c>
      <c r="P2601">
        <v>-1.9429075283769499</v>
      </c>
      <c r="Q2601">
        <v>0.66101694915254205</v>
      </c>
      <c r="R2601">
        <v>0.338983050847457</v>
      </c>
      <c r="S2601">
        <f t="shared" si="40"/>
        <v>2.2853422696216503E-2</v>
      </c>
    </row>
    <row r="2602" spans="1:19" x14ac:dyDescent="0.2">
      <c r="A2602" t="s">
        <v>5161</v>
      </c>
      <c r="B2602" t="s">
        <v>5162</v>
      </c>
      <c r="C2602">
        <v>109</v>
      </c>
      <c r="D2602">
        <v>86</v>
      </c>
      <c r="E2602">
        <v>50</v>
      </c>
      <c r="F2602">
        <v>16</v>
      </c>
      <c r="G2602">
        <v>-2.2669814401527402E-2</v>
      </c>
      <c r="H2602">
        <v>-0.83271450338300801</v>
      </c>
      <c r="I2602">
        <v>-1.7175036882466901</v>
      </c>
      <c r="J2602">
        <v>149</v>
      </c>
      <c r="K2602">
        <v>177</v>
      </c>
      <c r="L2602">
        <v>93</v>
      </c>
      <c r="M2602">
        <v>31</v>
      </c>
      <c r="N2602">
        <v>0.15201510137125401</v>
      </c>
      <c r="O2602">
        <v>-0.79679209700272902</v>
      </c>
      <c r="P2602">
        <v>-1.6920502431698901</v>
      </c>
      <c r="Q2602">
        <v>0.59322033898305004</v>
      </c>
      <c r="R2602">
        <v>0.322033898305084</v>
      </c>
      <c r="S2602">
        <f t="shared" si="40"/>
        <v>5.2104639737016234E-2</v>
      </c>
    </row>
    <row r="2603" spans="1:19" x14ac:dyDescent="0.2">
      <c r="A2603" t="s">
        <v>5163</v>
      </c>
      <c r="B2603" t="s">
        <v>5164</v>
      </c>
      <c r="C2603">
        <v>201</v>
      </c>
      <c r="D2603">
        <v>171</v>
      </c>
      <c r="E2603">
        <v>136</v>
      </c>
      <c r="F2603">
        <v>29</v>
      </c>
      <c r="G2603">
        <v>1.0058285267193399E-2</v>
      </c>
      <c r="H2603">
        <v>-0.66391515882867402</v>
      </c>
      <c r="I2603">
        <v>-1.72499523248353</v>
      </c>
      <c r="J2603">
        <v>343</v>
      </c>
      <c r="K2603">
        <v>424</v>
      </c>
      <c r="L2603">
        <v>167</v>
      </c>
      <c r="M2603">
        <v>72</v>
      </c>
      <c r="N2603">
        <v>0.16929983997168299</v>
      </c>
      <c r="O2603">
        <v>-0.90466642603957703</v>
      </c>
      <c r="P2603">
        <v>-1.68818729220339</v>
      </c>
      <c r="Q2603">
        <v>0.61016949152542299</v>
      </c>
      <c r="R2603">
        <v>0.27118644067796599</v>
      </c>
      <c r="S2603">
        <f t="shared" si="40"/>
        <v>5.0977478873303443E-2</v>
      </c>
    </row>
    <row r="2604" spans="1:19" x14ac:dyDescent="0.2">
      <c r="A2604" t="s">
        <v>5165</v>
      </c>
      <c r="B2604" t="s">
        <v>5166</v>
      </c>
      <c r="C2604">
        <v>36</v>
      </c>
      <c r="D2604">
        <v>47</v>
      </c>
      <c r="E2604">
        <v>57</v>
      </c>
      <c r="F2604">
        <v>2</v>
      </c>
      <c r="G2604">
        <v>0.19605358946395801</v>
      </c>
      <c r="H2604">
        <v>-0.29468565487319898</v>
      </c>
      <c r="I2604">
        <v>-2.1394696780653</v>
      </c>
      <c r="J2604">
        <v>104</v>
      </c>
      <c r="K2604">
        <v>141</v>
      </c>
      <c r="L2604">
        <v>80</v>
      </c>
      <c r="M2604">
        <v>4</v>
      </c>
      <c r="N2604">
        <v>0.20941387677832099</v>
      </c>
      <c r="O2604">
        <v>-0.70603212945122695</v>
      </c>
      <c r="P2604">
        <v>-2.42519901656271</v>
      </c>
      <c r="Q2604">
        <v>0.54237288135593198</v>
      </c>
      <c r="R2604">
        <v>0.28813559322033899</v>
      </c>
      <c r="S2604">
        <f t="shared" si="40"/>
        <v>-0.26568866630025917</v>
      </c>
    </row>
    <row r="2605" spans="1:19" x14ac:dyDescent="0.2">
      <c r="A2605" t="s">
        <v>5167</v>
      </c>
      <c r="B2605" t="s">
        <v>5168</v>
      </c>
      <c r="C2605">
        <v>302</v>
      </c>
      <c r="D2605">
        <v>275</v>
      </c>
      <c r="E2605">
        <v>166</v>
      </c>
      <c r="F2605">
        <v>18</v>
      </c>
      <c r="G2605">
        <v>3.9583983168640403E-2</v>
      </c>
      <c r="H2605">
        <v>-0.75415686469549903</v>
      </c>
      <c r="I2605">
        <v>-2.1089316108158398</v>
      </c>
      <c r="J2605">
        <v>373</v>
      </c>
      <c r="K2605">
        <v>561</v>
      </c>
      <c r="L2605">
        <v>307</v>
      </c>
      <c r="M2605">
        <v>55</v>
      </c>
      <c r="N2605">
        <v>0.25448213286919502</v>
      </c>
      <c r="O2605">
        <v>-0.67665923347589096</v>
      </c>
      <c r="P2605">
        <v>-1.8415718109063299</v>
      </c>
      <c r="Q2605">
        <v>0.677966101694915</v>
      </c>
      <c r="R2605">
        <v>0.322033898305084</v>
      </c>
      <c r="S2605">
        <f t="shared" si="40"/>
        <v>-0.10077125638112183</v>
      </c>
    </row>
    <row r="2606" spans="1:19" x14ac:dyDescent="0.2">
      <c r="A2606" t="s">
        <v>5169</v>
      </c>
      <c r="B2606" t="s">
        <v>5170</v>
      </c>
      <c r="C2606">
        <v>77</v>
      </c>
      <c r="D2606">
        <v>66</v>
      </c>
      <c r="E2606">
        <v>37</v>
      </c>
      <c r="F2606">
        <v>8</v>
      </c>
      <c r="G2606">
        <v>1.3311442664915201E-2</v>
      </c>
      <c r="H2606">
        <v>-0.81254701088389003</v>
      </c>
      <c r="I2606">
        <v>-1.86759791114253</v>
      </c>
      <c r="J2606">
        <v>100</v>
      </c>
      <c r="K2606">
        <v>176</v>
      </c>
      <c r="L2606">
        <v>105</v>
      </c>
      <c r="M2606">
        <v>25</v>
      </c>
      <c r="N2606">
        <v>0.32274077123587103</v>
      </c>
      <c r="O2606">
        <v>-0.57089947807445196</v>
      </c>
      <c r="P2606">
        <v>-1.6122856599198501</v>
      </c>
      <c r="Q2606">
        <v>0.677966101694915</v>
      </c>
      <c r="R2606">
        <v>0.322033898305084</v>
      </c>
      <c r="S2606">
        <f t="shared" si="40"/>
        <v>3.015567749919789E-2</v>
      </c>
    </row>
    <row r="2607" spans="1:19" x14ac:dyDescent="0.2">
      <c r="A2607" t="s">
        <v>5171</v>
      </c>
      <c r="B2607" t="s">
        <v>5172</v>
      </c>
      <c r="C2607">
        <v>47</v>
      </c>
      <c r="D2607">
        <v>39</v>
      </c>
      <c r="E2607">
        <v>25</v>
      </c>
      <c r="F2607">
        <v>4</v>
      </c>
      <c r="G2607">
        <v>-7.7501861368974002E-4</v>
      </c>
      <c r="H2607">
        <v>-0.76841585904208298</v>
      </c>
      <c r="I2607">
        <v>-1.9542350395697501</v>
      </c>
      <c r="J2607">
        <v>82</v>
      </c>
      <c r="K2607">
        <v>79</v>
      </c>
      <c r="L2607">
        <v>71</v>
      </c>
      <c r="M2607">
        <v>12</v>
      </c>
      <c r="N2607">
        <v>6.1041342328446498E-2</v>
      </c>
      <c r="O2607">
        <v>-0.65464428080903103</v>
      </c>
      <c r="P2607">
        <v>-1.84485827492798</v>
      </c>
      <c r="Q2607">
        <v>0.61016949152542299</v>
      </c>
      <c r="R2607">
        <v>0.305084745762711</v>
      </c>
      <c r="S2607">
        <f t="shared" si="40"/>
        <v>-5.7038406393735329E-2</v>
      </c>
    </row>
    <row r="2608" spans="1:19" x14ac:dyDescent="0.2">
      <c r="A2608" t="s">
        <v>5173</v>
      </c>
      <c r="B2608" t="s">
        <v>5174</v>
      </c>
      <c r="C2608">
        <v>76</v>
      </c>
      <c r="D2608">
        <v>133</v>
      </c>
      <c r="E2608">
        <v>41</v>
      </c>
      <c r="F2608">
        <v>6</v>
      </c>
      <c r="G2608">
        <v>0.323296280981822</v>
      </c>
      <c r="H2608">
        <v>-0.76228774533945898</v>
      </c>
      <c r="I2608">
        <v>-1.9868595148591399</v>
      </c>
      <c r="J2608">
        <v>199</v>
      </c>
      <c r="K2608">
        <v>239</v>
      </c>
      <c r="L2608">
        <v>165</v>
      </c>
      <c r="M2608">
        <v>11</v>
      </c>
      <c r="N2608">
        <v>0.15677292796015199</v>
      </c>
      <c r="O2608">
        <v>-0.67345790934019001</v>
      </c>
      <c r="P2608">
        <v>-2.2676860598433701</v>
      </c>
      <c r="Q2608">
        <v>0.71186440677966101</v>
      </c>
      <c r="R2608">
        <v>0.322033898305084</v>
      </c>
      <c r="S2608">
        <f t="shared" si="40"/>
        <v>-0.17954628508974091</v>
      </c>
    </row>
    <row r="2609" spans="1:19" x14ac:dyDescent="0.2">
      <c r="A2609" t="s">
        <v>5175</v>
      </c>
      <c r="B2609" t="s">
        <v>5176</v>
      </c>
      <c r="C2609">
        <v>28</v>
      </c>
      <c r="D2609">
        <v>58</v>
      </c>
      <c r="E2609">
        <v>22</v>
      </c>
      <c r="F2609">
        <v>0</v>
      </c>
      <c r="G2609">
        <v>0.39652819451624599</v>
      </c>
      <c r="H2609">
        <v>-0.59899336029841599</v>
      </c>
      <c r="I2609" t="e">
        <f>-inf</f>
        <v>#NAME?</v>
      </c>
      <c r="J2609">
        <v>58</v>
      </c>
      <c r="K2609">
        <v>64</v>
      </c>
      <c r="L2609">
        <v>43</v>
      </c>
      <c r="M2609">
        <v>4</v>
      </c>
      <c r="N2609">
        <v>0.119980083842671</v>
      </c>
      <c r="O2609">
        <v>-0.72204831512774104</v>
      </c>
      <c r="P2609">
        <v>-2.1715936708268599</v>
      </c>
      <c r="Q2609">
        <v>0.69491525423728795</v>
      </c>
      <c r="R2609">
        <v>0.35593220338983</v>
      </c>
      <c r="S2609" t="e">
        <f t="shared" si="40"/>
        <v>#NAME?</v>
      </c>
    </row>
    <row r="2610" spans="1:19" x14ac:dyDescent="0.2">
      <c r="A2610" t="s">
        <v>5177</v>
      </c>
      <c r="B2610" t="s">
        <v>5178</v>
      </c>
      <c r="C2610">
        <v>111</v>
      </c>
      <c r="D2610">
        <v>142</v>
      </c>
      <c r="E2610">
        <v>77</v>
      </c>
      <c r="F2610">
        <v>14</v>
      </c>
      <c r="G2610">
        <v>0.187223597891927</v>
      </c>
      <c r="H2610">
        <v>-0.65309026339257903</v>
      </c>
      <c r="I2610">
        <v>-1.78339211607041</v>
      </c>
      <c r="J2610">
        <v>220</v>
      </c>
      <c r="K2610">
        <v>213</v>
      </c>
      <c r="L2610">
        <v>199</v>
      </c>
      <c r="M2610">
        <v>30</v>
      </c>
      <c r="N2610">
        <v>6.3185026038253295E-2</v>
      </c>
      <c r="O2610">
        <v>-0.63565838155689003</v>
      </c>
      <c r="P2610">
        <v>-1.87552709469443</v>
      </c>
      <c r="Q2610">
        <v>0.50847457627118597</v>
      </c>
      <c r="R2610">
        <v>0.25423728813559299</v>
      </c>
      <c r="S2610">
        <f t="shared" si="40"/>
        <v>-1.5973548798057381E-2</v>
      </c>
    </row>
    <row r="2611" spans="1:19" x14ac:dyDescent="0.2">
      <c r="A2611" t="s">
        <v>5179</v>
      </c>
      <c r="B2611" t="s">
        <v>5180</v>
      </c>
      <c r="C2611">
        <v>66</v>
      </c>
      <c r="D2611">
        <v>81</v>
      </c>
      <c r="E2611">
        <v>50</v>
      </c>
      <c r="F2611">
        <v>3</v>
      </c>
      <c r="G2611">
        <v>0.169199315632309</v>
      </c>
      <c r="H2611">
        <v>-0.61483194098425298</v>
      </c>
      <c r="I2611">
        <v>-2.2266198537842001</v>
      </c>
      <c r="J2611">
        <v>136</v>
      </c>
      <c r="K2611">
        <v>104</v>
      </c>
      <c r="L2611">
        <v>110</v>
      </c>
      <c r="M2611">
        <v>10</v>
      </c>
      <c r="N2611">
        <v>-3.92774656497153E-2</v>
      </c>
      <c r="O2611">
        <v>-0.68423500035638196</v>
      </c>
      <c r="P2611">
        <v>-2.1437645769621101</v>
      </c>
      <c r="Q2611">
        <v>0.76271186440677896</v>
      </c>
      <c r="R2611">
        <v>0.28813559322033899</v>
      </c>
      <c r="S2611">
        <f t="shared" si="40"/>
        <v>-0.21554221913013139</v>
      </c>
    </row>
    <row r="2612" spans="1:19" x14ac:dyDescent="0.2">
      <c r="A2612" t="s">
        <v>5181</v>
      </c>
      <c r="B2612" t="s">
        <v>5182</v>
      </c>
      <c r="C2612">
        <v>168</v>
      </c>
      <c r="D2612">
        <v>240</v>
      </c>
      <c r="E2612">
        <v>95</v>
      </c>
      <c r="F2612">
        <v>16</v>
      </c>
      <c r="G2612">
        <v>0.235160192281271</v>
      </c>
      <c r="H2612">
        <v>-0.74184368621541796</v>
      </c>
      <c r="I2612">
        <v>-1.90538647203193</v>
      </c>
      <c r="J2612">
        <v>235</v>
      </c>
      <c r="K2612">
        <v>484</v>
      </c>
      <c r="L2612">
        <v>170</v>
      </c>
      <c r="M2612">
        <v>67</v>
      </c>
      <c r="N2612">
        <v>0.391005602794397</v>
      </c>
      <c r="O2612">
        <v>-0.73270771803785195</v>
      </c>
      <c r="P2612">
        <v>-1.5552187281628</v>
      </c>
      <c r="Q2612">
        <v>0.66101694915254205</v>
      </c>
      <c r="R2612">
        <v>0.305084745762711</v>
      </c>
      <c r="S2612">
        <f t="shared" si="40"/>
        <v>3.4522554745036328E-2</v>
      </c>
    </row>
    <row r="2613" spans="1:19" x14ac:dyDescent="0.2">
      <c r="A2613" t="s">
        <v>5183</v>
      </c>
      <c r="B2613" t="s">
        <v>5184</v>
      </c>
      <c r="C2613">
        <v>31</v>
      </c>
      <c r="D2613">
        <v>35</v>
      </c>
      <c r="E2613">
        <v>58</v>
      </c>
      <c r="F2613">
        <v>8</v>
      </c>
      <c r="G2613">
        <v>0.13296458281153101</v>
      </c>
      <c r="H2613">
        <v>-0.22219171004973801</v>
      </c>
      <c r="I2613">
        <v>-1.47246887980432</v>
      </c>
      <c r="J2613">
        <v>95</v>
      </c>
      <c r="K2613">
        <v>78</v>
      </c>
      <c r="L2613">
        <v>17</v>
      </c>
      <c r="M2613">
        <v>11</v>
      </c>
      <c r="N2613">
        <v>-8.40089917664558E-3</v>
      </c>
      <c r="O2613">
        <v>-1.3393634610549601</v>
      </c>
      <c r="P2613">
        <v>-1.94655658872251</v>
      </c>
      <c r="Q2613">
        <v>0.69491525423728795</v>
      </c>
      <c r="R2613">
        <v>0.322033898305084</v>
      </c>
      <c r="S2613">
        <f t="shared" si="40"/>
        <v>5.4692327018888542E-2</v>
      </c>
    </row>
    <row r="2614" spans="1:19" x14ac:dyDescent="0.2">
      <c r="A2614" t="s">
        <v>5185</v>
      </c>
      <c r="B2614" t="s">
        <v>5186</v>
      </c>
      <c r="C2614">
        <v>125</v>
      </c>
      <c r="D2614">
        <v>119</v>
      </c>
      <c r="E2614">
        <v>125</v>
      </c>
      <c r="F2614">
        <v>25</v>
      </c>
      <c r="G2614">
        <v>5.8895180680002698E-2</v>
      </c>
      <c r="H2614">
        <v>-0.49425800977840301</v>
      </c>
      <c r="I2614">
        <v>-1.58316717729801</v>
      </c>
      <c r="J2614">
        <v>297</v>
      </c>
      <c r="K2614">
        <v>292</v>
      </c>
      <c r="L2614">
        <v>256</v>
      </c>
      <c r="M2614">
        <v>21</v>
      </c>
      <c r="N2614">
        <v>6.9854505552927701E-2</v>
      </c>
      <c r="O2614">
        <v>-0.65660526114975304</v>
      </c>
      <c r="P2614">
        <v>-2.1607628231751801</v>
      </c>
      <c r="Q2614">
        <v>0.677966101694915</v>
      </c>
      <c r="R2614">
        <v>0.35593220338983</v>
      </c>
      <c r="S2614">
        <f t="shared" si="40"/>
        <v>-3.4527892370677722E-2</v>
      </c>
    </row>
    <row r="2615" spans="1:19" x14ac:dyDescent="0.2">
      <c r="A2615" t="s">
        <v>5187</v>
      </c>
      <c r="B2615" t="s">
        <v>5188</v>
      </c>
      <c r="C2615">
        <v>188</v>
      </c>
      <c r="D2615">
        <v>153</v>
      </c>
      <c r="E2615">
        <v>70</v>
      </c>
      <c r="F2615">
        <v>12</v>
      </c>
      <c r="G2615">
        <v>-9.2081861505526105E-3</v>
      </c>
      <c r="H2615">
        <v>-0.92331781902782595</v>
      </c>
      <c r="I2615">
        <v>-2.0791737761780502</v>
      </c>
      <c r="J2615">
        <v>343</v>
      </c>
      <c r="K2615">
        <v>231</v>
      </c>
      <c r="L2615">
        <v>137</v>
      </c>
      <c r="M2615">
        <v>36</v>
      </c>
      <c r="N2615">
        <v>-9.44540367289044E-2</v>
      </c>
      <c r="O2615">
        <v>-0.99066233003075399</v>
      </c>
      <c r="P2615">
        <v>-1.98921728786737</v>
      </c>
      <c r="Q2615">
        <v>0.50847457627118597</v>
      </c>
      <c r="R2615">
        <v>0.186440677966101</v>
      </c>
      <c r="S2615">
        <f t="shared" si="40"/>
        <v>-0.13168234217079272</v>
      </c>
    </row>
    <row r="2616" spans="1:19" x14ac:dyDescent="0.2">
      <c r="A2616" t="s">
        <v>5189</v>
      </c>
      <c r="B2616" t="s">
        <v>5190</v>
      </c>
      <c r="C2616">
        <v>102</v>
      </c>
      <c r="D2616">
        <v>56</v>
      </c>
      <c r="E2616">
        <v>81</v>
      </c>
      <c r="F2616">
        <v>3</v>
      </c>
      <c r="G2616">
        <v>-0.180153912460188</v>
      </c>
      <c r="H2616">
        <v>-0.59437316266167095</v>
      </c>
      <c r="I2616">
        <v>-2.4156760900042502</v>
      </c>
      <c r="J2616">
        <v>117</v>
      </c>
      <c r="K2616">
        <v>95</v>
      </c>
      <c r="L2616">
        <v>114</v>
      </c>
      <c r="M2616">
        <v>5</v>
      </c>
      <c r="N2616">
        <v>-1.3234153035592E-2</v>
      </c>
      <c r="O2616">
        <v>-0.603369787554079</v>
      </c>
      <c r="P2616">
        <v>-2.3794415260020298</v>
      </c>
      <c r="Q2616">
        <v>0.45762711864406702</v>
      </c>
      <c r="R2616">
        <v>0.22033898305084701</v>
      </c>
      <c r="S2616">
        <f t="shared" si="40"/>
        <v>-0.33310263362796416</v>
      </c>
    </row>
    <row r="2617" spans="1:19" x14ac:dyDescent="0.2">
      <c r="A2617" t="s">
        <v>5191</v>
      </c>
      <c r="B2617" t="s">
        <v>5192</v>
      </c>
      <c r="C2617">
        <v>123</v>
      </c>
      <c r="D2617">
        <v>154</v>
      </c>
      <c r="E2617">
        <v>112</v>
      </c>
      <c r="F2617">
        <v>20</v>
      </c>
      <c r="G2617">
        <v>0.17787384169259299</v>
      </c>
      <c r="H2617">
        <v>-0.53494509854761996</v>
      </c>
      <c r="I2617">
        <v>-1.6730722887374101</v>
      </c>
      <c r="J2617">
        <v>310</v>
      </c>
      <c r="K2617">
        <v>301</v>
      </c>
      <c r="L2617">
        <v>145</v>
      </c>
      <c r="M2617">
        <v>43</v>
      </c>
      <c r="N2617">
        <v>6.4432905181292494E-2</v>
      </c>
      <c r="O2617">
        <v>-0.92208246874368804</v>
      </c>
      <c r="P2617">
        <v>-1.86811890684657</v>
      </c>
      <c r="Q2617">
        <v>0.54237288135593198</v>
      </c>
      <c r="R2617">
        <v>0.169491525423728</v>
      </c>
      <c r="S2617">
        <f t="shared" si="40"/>
        <v>1.7822428830197148E-2</v>
      </c>
    </row>
    <row r="2618" spans="1:19" x14ac:dyDescent="0.2">
      <c r="A2618" t="s">
        <v>5193</v>
      </c>
      <c r="B2618" t="s">
        <v>5194</v>
      </c>
      <c r="C2618">
        <v>291</v>
      </c>
      <c r="D2618">
        <v>267</v>
      </c>
      <c r="E2618">
        <v>273</v>
      </c>
      <c r="F2618">
        <v>36</v>
      </c>
      <c r="G2618">
        <v>4.2876504674196403E-2</v>
      </c>
      <c r="H2618">
        <v>-0.52198835172355396</v>
      </c>
      <c r="I2618">
        <v>-1.7917876611806101</v>
      </c>
      <c r="J2618">
        <v>566</v>
      </c>
      <c r="K2618">
        <v>413</v>
      </c>
      <c r="L2618">
        <v>294</v>
      </c>
      <c r="M2618">
        <v>50</v>
      </c>
      <c r="N2618">
        <v>-5.9638276110148603E-2</v>
      </c>
      <c r="O2618">
        <v>-0.87655787792050399</v>
      </c>
      <c r="P2618">
        <v>-2.0640720954441401</v>
      </c>
      <c r="Q2618">
        <v>0.57627118644067798</v>
      </c>
      <c r="R2618">
        <v>0.20338983050847401</v>
      </c>
      <c r="S2618">
        <f t="shared" si="40"/>
        <v>-6.8827390595267324E-2</v>
      </c>
    </row>
    <row r="2619" spans="1:19" x14ac:dyDescent="0.2">
      <c r="A2619" t="s">
        <v>5195</v>
      </c>
      <c r="B2619" t="s">
        <v>5196</v>
      </c>
      <c r="C2619">
        <v>64</v>
      </c>
      <c r="D2619">
        <v>63</v>
      </c>
      <c r="E2619">
        <v>73</v>
      </c>
      <c r="F2619">
        <v>16</v>
      </c>
      <c r="G2619">
        <v>7.3418807765222999E-2</v>
      </c>
      <c r="H2619">
        <v>-0.43711512364183402</v>
      </c>
      <c r="I2619">
        <v>-1.48625716428996</v>
      </c>
      <c r="J2619">
        <v>72</v>
      </c>
      <c r="K2619">
        <v>94</v>
      </c>
      <c r="L2619">
        <v>24</v>
      </c>
      <c r="M2619">
        <v>14</v>
      </c>
      <c r="N2619">
        <v>0.19302346059015199</v>
      </c>
      <c r="O2619">
        <v>-1.0692100318640501</v>
      </c>
      <c r="P2619">
        <v>-1.7214301293449199</v>
      </c>
      <c r="Q2619">
        <v>0.54237288135593198</v>
      </c>
      <c r="R2619">
        <v>0.22033898305084701</v>
      </c>
      <c r="S2619">
        <f t="shared" si="40"/>
        <v>0.11093366253513874</v>
      </c>
    </row>
    <row r="2620" spans="1:19" x14ac:dyDescent="0.2">
      <c r="A2620" t="s">
        <v>5197</v>
      </c>
      <c r="B2620" t="s">
        <v>5198</v>
      </c>
      <c r="C2620">
        <v>161</v>
      </c>
      <c r="D2620">
        <v>146</v>
      </c>
      <c r="E2620">
        <v>137</v>
      </c>
      <c r="F2620">
        <v>9</v>
      </c>
      <c r="G2620">
        <v>3.7785212048115802E-2</v>
      </c>
      <c r="H2620">
        <v>-0.56436331865384604</v>
      </c>
      <c r="I2620">
        <v>-2.1367805395545201</v>
      </c>
      <c r="J2620">
        <v>335</v>
      </c>
      <c r="K2620">
        <v>283</v>
      </c>
      <c r="L2620">
        <v>164</v>
      </c>
      <c r="M2620">
        <v>30</v>
      </c>
      <c r="N2620">
        <v>3.9697319091667998E-3</v>
      </c>
      <c r="O2620">
        <v>-0.90228973613353702</v>
      </c>
      <c r="P2620">
        <v>-2.0581492209090699</v>
      </c>
      <c r="Q2620">
        <v>0.62711864406779605</v>
      </c>
      <c r="R2620">
        <v>0.20338983050847401</v>
      </c>
      <c r="S2620">
        <f t="shared" si="40"/>
        <v>-0.16673334263925949</v>
      </c>
    </row>
    <row r="2621" spans="1:19" x14ac:dyDescent="0.2">
      <c r="A2621" t="s">
        <v>5199</v>
      </c>
      <c r="B2621" t="s">
        <v>5200</v>
      </c>
      <c r="C2621">
        <v>179</v>
      </c>
      <c r="D2621">
        <v>114</v>
      </c>
      <c r="E2621">
        <v>216</v>
      </c>
      <c r="F2621">
        <v>16</v>
      </c>
      <c r="G2621">
        <v>-0.11568994734789199</v>
      </c>
      <c r="H2621">
        <v>-0.41265728960736497</v>
      </c>
      <c r="I2621">
        <v>-1.93293022128596</v>
      </c>
      <c r="J2621">
        <v>350</v>
      </c>
      <c r="K2621">
        <v>388</v>
      </c>
      <c r="L2621">
        <v>245</v>
      </c>
      <c r="M2621">
        <v>26</v>
      </c>
      <c r="N2621">
        <v>0.121991784665653</v>
      </c>
      <c r="O2621">
        <v>-0.74699073713013298</v>
      </c>
      <c r="P2621">
        <v>-2.1393203649713501</v>
      </c>
      <c r="Q2621">
        <v>0.52542372881355903</v>
      </c>
      <c r="R2621">
        <v>0.20338983050847401</v>
      </c>
      <c r="S2621">
        <f t="shared" si="40"/>
        <v>-0.12965824610550181</v>
      </c>
    </row>
    <row r="2622" spans="1:19" x14ac:dyDescent="0.2">
      <c r="A2622" t="s">
        <v>5201</v>
      </c>
      <c r="B2622" t="s">
        <v>5202</v>
      </c>
      <c r="C2622">
        <v>141</v>
      </c>
      <c r="D2622">
        <v>132</v>
      </c>
      <c r="E2622">
        <v>86</v>
      </c>
      <c r="F2622">
        <v>20</v>
      </c>
      <c r="G2622">
        <v>5.16130508459983E-2</v>
      </c>
      <c r="H2622">
        <v>-0.70897867119021496</v>
      </c>
      <c r="I2622">
        <v>-1.7323862899533899</v>
      </c>
      <c r="J2622">
        <v>263</v>
      </c>
      <c r="K2622">
        <v>264</v>
      </c>
      <c r="L2622">
        <v>229</v>
      </c>
      <c r="M2622">
        <v>21</v>
      </c>
      <c r="N2622">
        <v>7.8876281801794901E-2</v>
      </c>
      <c r="O2622">
        <v>-0.65220904329425999</v>
      </c>
      <c r="P2622">
        <v>-2.1079621223477298</v>
      </c>
      <c r="Q2622">
        <v>0.57627118644067798</v>
      </c>
      <c r="R2622">
        <v>0.20338983050847401</v>
      </c>
      <c r="S2622">
        <f t="shared" si="40"/>
        <v>-6.3436885138707266E-2</v>
      </c>
    </row>
    <row r="2623" spans="1:19" x14ac:dyDescent="0.2">
      <c r="A2623" t="s">
        <v>5203</v>
      </c>
      <c r="B2623" t="s">
        <v>5204</v>
      </c>
      <c r="C2623">
        <v>271</v>
      </c>
      <c r="D2623">
        <v>347</v>
      </c>
      <c r="E2623">
        <v>135</v>
      </c>
      <c r="F2623">
        <v>18</v>
      </c>
      <c r="G2623">
        <v>0.18761841621199599</v>
      </c>
      <c r="H2623">
        <v>-0.79689353215780301</v>
      </c>
      <c r="I2623">
        <v>-2.0618939587330898</v>
      </c>
      <c r="J2623">
        <v>530</v>
      </c>
      <c r="K2623">
        <v>589</v>
      </c>
      <c r="L2623">
        <v>288</v>
      </c>
      <c r="M2623">
        <v>38</v>
      </c>
      <c r="N2623">
        <v>0.12306752860803399</v>
      </c>
      <c r="O2623">
        <v>-0.85697215898594803</v>
      </c>
      <c r="P2623">
        <v>-2.1547179415758699</v>
      </c>
      <c r="Q2623">
        <v>0.47457627118644002</v>
      </c>
      <c r="R2623">
        <v>0.22033898305084701</v>
      </c>
      <c r="S2623">
        <f t="shared" si="40"/>
        <v>-0.1709678490897536</v>
      </c>
    </row>
    <row r="2624" spans="1:19" x14ac:dyDescent="0.2">
      <c r="A2624" t="s">
        <v>5205</v>
      </c>
      <c r="B2624" t="s">
        <v>5206</v>
      </c>
      <c r="C2624">
        <v>12</v>
      </c>
      <c r="D2624">
        <v>12</v>
      </c>
      <c r="E2624">
        <v>12</v>
      </c>
      <c r="F2624">
        <v>5</v>
      </c>
      <c r="G2624">
        <v>8.0258232295528406E-2</v>
      </c>
      <c r="H2624">
        <v>-0.49425800977840301</v>
      </c>
      <c r="I2624">
        <v>-1.2644084146736001</v>
      </c>
      <c r="J2624">
        <v>40</v>
      </c>
      <c r="K2624">
        <v>32</v>
      </c>
      <c r="L2624">
        <v>16</v>
      </c>
      <c r="M2624">
        <v>9</v>
      </c>
      <c r="N2624">
        <v>-1.9681909586334499E-2</v>
      </c>
      <c r="O2624">
        <v>-0.99002878581642795</v>
      </c>
      <c r="P2624">
        <v>-1.65804315048053</v>
      </c>
      <c r="Q2624">
        <v>0.45762711864406702</v>
      </c>
      <c r="R2624">
        <v>0.27118644067796599</v>
      </c>
      <c r="S2624">
        <f t="shared" si="40"/>
        <v>0.19186614315724362</v>
      </c>
    </row>
    <row r="2625" spans="1:19" x14ac:dyDescent="0.2">
      <c r="A2625" t="s">
        <v>5207</v>
      </c>
      <c r="B2625" t="s">
        <v>5208</v>
      </c>
      <c r="C2625">
        <v>82</v>
      </c>
      <c r="D2625">
        <v>100</v>
      </c>
      <c r="E2625">
        <v>52</v>
      </c>
      <c r="F2625">
        <v>17</v>
      </c>
      <c r="G2625">
        <v>0.16644437991181099</v>
      </c>
      <c r="H2625">
        <v>-0.69206851852732099</v>
      </c>
      <c r="I2625">
        <v>-1.5675621039674399</v>
      </c>
      <c r="J2625">
        <v>172</v>
      </c>
      <c r="K2625">
        <v>252</v>
      </c>
      <c r="L2625">
        <v>169</v>
      </c>
      <c r="M2625">
        <v>23</v>
      </c>
      <c r="N2625">
        <v>0.243100197295716</v>
      </c>
      <c r="O2625">
        <v>-0.59973051943826505</v>
      </c>
      <c r="P2625">
        <v>-1.8840262794818401</v>
      </c>
      <c r="Q2625">
        <v>0.72881355932203395</v>
      </c>
      <c r="R2625">
        <v>0.22033898305084701</v>
      </c>
      <c r="S2625">
        <f t="shared" si="40"/>
        <v>4.39948539904697E-2</v>
      </c>
    </row>
    <row r="2626" spans="1:19" x14ac:dyDescent="0.2">
      <c r="A2626" t="s">
        <v>5209</v>
      </c>
      <c r="B2626" t="s">
        <v>5210</v>
      </c>
      <c r="C2626">
        <v>204</v>
      </c>
      <c r="D2626">
        <v>168</v>
      </c>
      <c r="E2626">
        <v>81</v>
      </c>
      <c r="F2626">
        <v>9</v>
      </c>
      <c r="G2626">
        <v>-4.0626534045074903E-3</v>
      </c>
      <c r="H2626">
        <v>-0.89540315832565198</v>
      </c>
      <c r="I2626">
        <v>-2.2395848309485702</v>
      </c>
      <c r="J2626">
        <v>347</v>
      </c>
      <c r="K2626">
        <v>370</v>
      </c>
      <c r="L2626">
        <v>193</v>
      </c>
      <c r="M2626">
        <v>50</v>
      </c>
      <c r="N2626">
        <v>0.105100352697843</v>
      </c>
      <c r="O2626">
        <v>-0.84686094292749003</v>
      </c>
      <c r="P2626">
        <v>-1.8515851390467399</v>
      </c>
      <c r="Q2626">
        <v>0.59322033898305004</v>
      </c>
      <c r="R2626">
        <v>0.28813559322033899</v>
      </c>
      <c r="S2626">
        <f t="shared" si="40"/>
        <v>-0.14112787969484125</v>
      </c>
    </row>
    <row r="2627" spans="1:19" x14ac:dyDescent="0.2">
      <c r="A2627" t="s">
        <v>5211</v>
      </c>
      <c r="B2627" t="s">
        <v>5212</v>
      </c>
      <c r="C2627">
        <v>198</v>
      </c>
      <c r="D2627">
        <v>191</v>
      </c>
      <c r="E2627">
        <v>157</v>
      </c>
      <c r="F2627">
        <v>10</v>
      </c>
      <c r="G2627">
        <v>6.4626409281724806E-2</v>
      </c>
      <c r="H2627">
        <v>-0.59502354763070098</v>
      </c>
      <c r="I2627">
        <v>-2.1808623632235302</v>
      </c>
      <c r="J2627">
        <v>304</v>
      </c>
      <c r="K2627">
        <v>305</v>
      </c>
      <c r="L2627">
        <v>133</v>
      </c>
      <c r="M2627">
        <v>26</v>
      </c>
      <c r="N2627">
        <v>7.8654359159753898E-2</v>
      </c>
      <c r="O2627">
        <v>-0.95111071978605799</v>
      </c>
      <c r="P2627">
        <v>-2.0781259042298199</v>
      </c>
      <c r="Q2627">
        <v>0.62711864406779605</v>
      </c>
      <c r="R2627">
        <v>0.20338983050847401</v>
      </c>
      <c r="S2627">
        <f t="shared" ref="S2627:S2690" si="41">((I2627+1.7338029)/1.7338029+(P2627+1.8692731)/1.8692731)/2</f>
        <v>-0.18478924571578342</v>
      </c>
    </row>
    <row r="2628" spans="1:19" x14ac:dyDescent="0.2">
      <c r="A2628" t="s">
        <v>5213</v>
      </c>
      <c r="B2628" t="s">
        <v>5214</v>
      </c>
      <c r="C2628">
        <v>198</v>
      </c>
      <c r="D2628">
        <v>185</v>
      </c>
      <c r="E2628">
        <v>109</v>
      </c>
      <c r="F2628">
        <v>18</v>
      </c>
      <c r="G2628">
        <v>5.0764770437011102E-2</v>
      </c>
      <c r="H2628">
        <v>-0.75349670209931097</v>
      </c>
      <c r="I2628">
        <v>-1.92558985812022</v>
      </c>
      <c r="J2628">
        <v>359</v>
      </c>
      <c r="K2628">
        <v>471</v>
      </c>
      <c r="L2628">
        <v>229</v>
      </c>
      <c r="M2628">
        <v>53</v>
      </c>
      <c r="N2628">
        <v>0.195154561972298</v>
      </c>
      <c r="O2628">
        <v>-0.78734774338282099</v>
      </c>
      <c r="P2628">
        <v>-1.84104424756942</v>
      </c>
      <c r="Q2628">
        <v>0.76271186440677896</v>
      </c>
      <c r="R2628">
        <v>0.27118644067796599</v>
      </c>
      <c r="S2628">
        <f t="shared" si="41"/>
        <v>-4.7757421188358185E-2</v>
      </c>
    </row>
    <row r="2629" spans="1:19" x14ac:dyDescent="0.2">
      <c r="A2629" t="s">
        <v>5215</v>
      </c>
      <c r="B2629" t="s">
        <v>5216</v>
      </c>
      <c r="C2629">
        <v>81</v>
      </c>
      <c r="D2629">
        <v>117</v>
      </c>
      <c r="E2629">
        <v>112</v>
      </c>
      <c r="F2629">
        <v>4</v>
      </c>
      <c r="G2629">
        <v>0.23995907516303999</v>
      </c>
      <c r="H2629">
        <v>-0.35352500598687098</v>
      </c>
      <c r="I2629">
        <v>-2.1906222005126801</v>
      </c>
      <c r="J2629">
        <v>174</v>
      </c>
      <c r="K2629">
        <v>241</v>
      </c>
      <c r="L2629">
        <v>158</v>
      </c>
      <c r="M2629">
        <v>33</v>
      </c>
      <c r="N2629">
        <v>0.21869589771399001</v>
      </c>
      <c r="O2629">
        <v>-0.63398093847256698</v>
      </c>
      <c r="P2629">
        <v>-1.7322609769966</v>
      </c>
      <c r="Q2629">
        <v>0.61016949152542299</v>
      </c>
      <c r="R2629">
        <v>0.20338983050847401</v>
      </c>
      <c r="S2629">
        <f t="shared" si="41"/>
        <v>-9.5090606224992449E-2</v>
      </c>
    </row>
    <row r="2630" spans="1:19" x14ac:dyDescent="0.2">
      <c r="A2630" t="s">
        <v>5217</v>
      </c>
      <c r="B2630" t="s">
        <v>5218</v>
      </c>
      <c r="C2630">
        <v>52</v>
      </c>
      <c r="D2630">
        <v>60</v>
      </c>
      <c r="E2630">
        <v>70</v>
      </c>
      <c r="F2630">
        <v>4</v>
      </c>
      <c r="G2630">
        <v>0.14240613904437199</v>
      </c>
      <c r="H2630">
        <v>-0.36516331339894498</v>
      </c>
      <c r="I2630">
        <v>-1.99814052526883</v>
      </c>
      <c r="J2630">
        <v>144</v>
      </c>
      <c r="K2630">
        <v>94</v>
      </c>
      <c r="L2630">
        <v>74</v>
      </c>
      <c r="M2630">
        <v>12</v>
      </c>
      <c r="N2630">
        <v>-0.108006535073829</v>
      </c>
      <c r="O2630">
        <v>-0.88121954950866299</v>
      </c>
      <c r="P2630">
        <v>-2.0894069146395098</v>
      </c>
      <c r="Q2630">
        <v>0.54237288135593198</v>
      </c>
      <c r="R2630">
        <v>0.25423728813559299</v>
      </c>
      <c r="S2630">
        <f t="shared" si="41"/>
        <v>-0.13511278411245128</v>
      </c>
    </row>
    <row r="2631" spans="1:19" x14ac:dyDescent="0.2">
      <c r="A2631" t="s">
        <v>5219</v>
      </c>
      <c r="B2631" t="s">
        <v>5220</v>
      </c>
      <c r="C2631">
        <v>167</v>
      </c>
      <c r="D2631">
        <v>150</v>
      </c>
      <c r="E2631">
        <v>130</v>
      </c>
      <c r="F2631">
        <v>13</v>
      </c>
      <c r="G2631">
        <v>3.36330202036264E-2</v>
      </c>
      <c r="H2631">
        <v>-0.60303112861914998</v>
      </c>
      <c r="I2631">
        <v>-1.9929702918027401</v>
      </c>
      <c r="J2631">
        <v>324</v>
      </c>
      <c r="K2631">
        <v>361</v>
      </c>
      <c r="L2631">
        <v>128</v>
      </c>
      <c r="M2631">
        <v>31</v>
      </c>
      <c r="N2631">
        <v>0.124190295120767</v>
      </c>
      <c r="O2631">
        <v>-0.99542381770313404</v>
      </c>
      <c r="P2631">
        <v>-2.0294089849642298</v>
      </c>
      <c r="Q2631">
        <v>0.72881355932203395</v>
      </c>
      <c r="R2631">
        <v>0.27118644067796599</v>
      </c>
      <c r="S2631">
        <f t="shared" si="41"/>
        <v>-0.11757330904236346</v>
      </c>
    </row>
    <row r="2632" spans="1:19" x14ac:dyDescent="0.2">
      <c r="A2632" t="s">
        <v>5221</v>
      </c>
      <c r="B2632" t="s">
        <v>5222</v>
      </c>
      <c r="C2632">
        <v>118</v>
      </c>
      <c r="D2632">
        <v>55</v>
      </c>
      <c r="E2632">
        <v>133</v>
      </c>
      <c r="F2632">
        <v>8</v>
      </c>
      <c r="G2632">
        <v>-0.25126108551635301</v>
      </c>
      <c r="H2632">
        <v>-0.44228837611744298</v>
      </c>
      <c r="I2632">
        <v>-2.0529891932761801</v>
      </c>
      <c r="J2632">
        <v>268</v>
      </c>
      <c r="K2632">
        <v>197</v>
      </c>
      <c r="L2632">
        <v>118</v>
      </c>
      <c r="M2632">
        <v>29</v>
      </c>
      <c r="N2632">
        <v>-5.6440464445474001E-2</v>
      </c>
      <c r="O2632">
        <v>-0.94834156386705304</v>
      </c>
      <c r="P2632">
        <v>-1.97596246472172</v>
      </c>
      <c r="Q2632">
        <v>0.74576271186440601</v>
      </c>
      <c r="R2632">
        <v>0.25423728813559299</v>
      </c>
      <c r="S2632">
        <f t="shared" si="41"/>
        <v>-0.12058569421749164</v>
      </c>
    </row>
    <row r="2633" spans="1:19" x14ac:dyDescent="0.2">
      <c r="A2633" t="s">
        <v>5223</v>
      </c>
      <c r="B2633" t="s">
        <v>5224</v>
      </c>
      <c r="C2633">
        <v>98</v>
      </c>
      <c r="D2633">
        <v>95</v>
      </c>
      <c r="E2633">
        <v>41</v>
      </c>
      <c r="F2633">
        <v>13</v>
      </c>
      <c r="G2633">
        <v>6.6755761891881302E-2</v>
      </c>
      <c r="H2633">
        <v>-0.87270022875116304</v>
      </c>
      <c r="I2633">
        <v>-1.7614798963476499</v>
      </c>
      <c r="J2633">
        <v>150</v>
      </c>
      <c r="K2633">
        <v>209</v>
      </c>
      <c r="L2633">
        <v>111</v>
      </c>
      <c r="M2633">
        <v>9</v>
      </c>
      <c r="N2633">
        <v>0.221283130477094</v>
      </c>
      <c r="O2633">
        <v>-0.72285705741341399</v>
      </c>
      <c r="P2633">
        <v>-2.2320744182082399</v>
      </c>
      <c r="Q2633">
        <v>0.644067796610169</v>
      </c>
      <c r="R2633">
        <v>0.20338983050847401</v>
      </c>
      <c r="S2633">
        <f t="shared" si="41"/>
        <v>-0.10502500914662483</v>
      </c>
    </row>
    <row r="2634" spans="1:19" x14ac:dyDescent="0.2">
      <c r="A2634" t="s">
        <v>5225</v>
      </c>
      <c r="B2634" t="s">
        <v>5226</v>
      </c>
      <c r="C2634">
        <v>35</v>
      </c>
      <c r="D2634">
        <v>24</v>
      </c>
      <c r="E2634">
        <v>29</v>
      </c>
      <c r="F2634">
        <v>10</v>
      </c>
      <c r="G2634">
        <v>-8.3598570343141096E-2</v>
      </c>
      <c r="H2634">
        <v>-0.57592805622972298</v>
      </c>
      <c r="I2634">
        <v>-1.4282652173122701</v>
      </c>
      <c r="J2634">
        <v>67</v>
      </c>
      <c r="K2634">
        <v>20</v>
      </c>
      <c r="L2634">
        <v>16</v>
      </c>
      <c r="M2634">
        <v>8</v>
      </c>
      <c r="N2634">
        <v>-0.44781670361512299</v>
      </c>
      <c r="O2634">
        <v>-1.21404359718929</v>
      </c>
      <c r="P2634">
        <v>-1.93321048430077</v>
      </c>
      <c r="Q2634">
        <v>0.66101694915254205</v>
      </c>
      <c r="R2634">
        <v>0.25423728813559299</v>
      </c>
      <c r="S2634">
        <f t="shared" si="41"/>
        <v>7.1009794916000513E-2</v>
      </c>
    </row>
    <row r="2635" spans="1:19" x14ac:dyDescent="0.2">
      <c r="A2635" t="s">
        <v>5227</v>
      </c>
      <c r="B2635" t="s">
        <v>5228</v>
      </c>
      <c r="C2635">
        <v>139</v>
      </c>
      <c r="D2635">
        <v>80</v>
      </c>
      <c r="E2635">
        <v>63</v>
      </c>
      <c r="F2635">
        <v>6</v>
      </c>
      <c r="G2635">
        <v>-0.15966658096662301</v>
      </c>
      <c r="H2635">
        <v>-0.83793226057891601</v>
      </c>
      <c r="I2635">
        <v>-2.24906072283245</v>
      </c>
      <c r="J2635">
        <v>232</v>
      </c>
      <c r="K2635">
        <v>196</v>
      </c>
      <c r="L2635">
        <v>94</v>
      </c>
      <c r="M2635">
        <v>20</v>
      </c>
      <c r="N2635">
        <v>3.9961898872981202E-3</v>
      </c>
      <c r="O2635">
        <v>-0.98444890843559096</v>
      </c>
      <c r="P2635">
        <v>-2.0746836578188099</v>
      </c>
      <c r="Q2635">
        <v>0.59322033898305004</v>
      </c>
      <c r="R2635">
        <v>0.23728813559322001</v>
      </c>
      <c r="S2635">
        <f t="shared" si="41"/>
        <v>-0.20353577685884927</v>
      </c>
    </row>
    <row r="2636" spans="1:19" x14ac:dyDescent="0.2">
      <c r="A2636" t="s">
        <v>5229</v>
      </c>
      <c r="B2636" t="s">
        <v>5230</v>
      </c>
      <c r="C2636">
        <v>136</v>
      </c>
      <c r="D2636">
        <v>199</v>
      </c>
      <c r="E2636">
        <v>130</v>
      </c>
      <c r="F2636">
        <v>11</v>
      </c>
      <c r="G2636">
        <v>0.24557240033501701</v>
      </c>
      <c r="H2636">
        <v>-0.51385356584178399</v>
      </c>
      <c r="I2636">
        <v>-1.97634339617399</v>
      </c>
      <c r="J2636">
        <v>394</v>
      </c>
      <c r="K2636">
        <v>568</v>
      </c>
      <c r="L2636">
        <v>284</v>
      </c>
      <c r="M2636">
        <v>57</v>
      </c>
      <c r="N2636">
        <v>0.236080217307166</v>
      </c>
      <c r="O2636">
        <v>-0.73426665892292597</v>
      </c>
      <c r="P2636">
        <v>-1.84984703474497</v>
      </c>
      <c r="Q2636">
        <v>0.42372881355932202</v>
      </c>
      <c r="R2636">
        <v>0.23728813559322001</v>
      </c>
      <c r="S2636">
        <f t="shared" si="41"/>
        <v>-6.4748501462653138E-2</v>
      </c>
    </row>
    <row r="2637" spans="1:19" x14ac:dyDescent="0.2">
      <c r="A2637" t="s">
        <v>5231</v>
      </c>
      <c r="B2637" t="s">
        <v>5232</v>
      </c>
      <c r="C2637">
        <v>94</v>
      </c>
      <c r="D2637">
        <v>78</v>
      </c>
      <c r="E2637">
        <v>68</v>
      </c>
      <c r="F2637">
        <v>7</v>
      </c>
      <c r="G2637">
        <v>-7.7501861368974002E-4</v>
      </c>
      <c r="H2637">
        <v>-0.634876950671865</v>
      </c>
      <c r="I2637">
        <v>-2.0122269865474398</v>
      </c>
      <c r="J2637">
        <v>219</v>
      </c>
      <c r="K2637">
        <v>226</v>
      </c>
      <c r="L2637">
        <v>172</v>
      </c>
      <c r="M2637">
        <v>23</v>
      </c>
      <c r="N2637">
        <v>9.0892427729004396E-2</v>
      </c>
      <c r="O2637">
        <v>-0.69700444507695902</v>
      </c>
      <c r="P2637">
        <v>-1.9889419474144101</v>
      </c>
      <c r="Q2637">
        <v>0.52542372881355903</v>
      </c>
      <c r="R2637">
        <v>0.23728813559322001</v>
      </c>
      <c r="S2637">
        <f t="shared" si="41"/>
        <v>-0.1123023493310856</v>
      </c>
    </row>
    <row r="2638" spans="1:19" x14ac:dyDescent="0.2">
      <c r="A2638" t="s">
        <v>5233</v>
      </c>
      <c r="B2638" t="s">
        <v>5234</v>
      </c>
      <c r="C2638">
        <v>150</v>
      </c>
      <c r="D2638">
        <v>118</v>
      </c>
      <c r="E2638">
        <v>66</v>
      </c>
      <c r="F2638">
        <v>7</v>
      </c>
      <c r="G2638">
        <v>-2.3951019454027299E-2</v>
      </c>
      <c r="H2638">
        <v>-0.85080533329221597</v>
      </c>
      <c r="I2638">
        <v>-2.2151903920034202</v>
      </c>
      <c r="J2638">
        <v>283</v>
      </c>
      <c r="K2638">
        <v>258</v>
      </c>
      <c r="L2638">
        <v>160</v>
      </c>
      <c r="M2638">
        <v>39</v>
      </c>
      <c r="N2638">
        <v>3.7061373860661599E-2</v>
      </c>
      <c r="O2638">
        <v>-0.83975523001275498</v>
      </c>
      <c r="P2638">
        <v>-1.87094749708968</v>
      </c>
      <c r="Q2638">
        <v>0.55932203389830504</v>
      </c>
      <c r="R2638">
        <v>0.186440677966101</v>
      </c>
      <c r="S2638">
        <f t="shared" si="41"/>
        <v>-0.13927204239084209</v>
      </c>
    </row>
    <row r="2639" spans="1:19" x14ac:dyDescent="0.2">
      <c r="A2639" t="s">
        <v>5235</v>
      </c>
      <c r="B2639" t="s">
        <v>5236</v>
      </c>
      <c r="C2639">
        <v>51</v>
      </c>
      <c r="D2639">
        <v>22</v>
      </c>
      <c r="E2639">
        <v>34</v>
      </c>
      <c r="F2639">
        <v>0</v>
      </c>
      <c r="G2639">
        <v>-0.28488926298020101</v>
      </c>
      <c r="H2639">
        <v>-0.67034926883408397</v>
      </c>
      <c r="I2639" t="e">
        <f>-inf</f>
        <v>#NAME?</v>
      </c>
      <c r="J2639">
        <v>65</v>
      </c>
      <c r="K2639">
        <v>63</v>
      </c>
      <c r="L2639">
        <v>55</v>
      </c>
      <c r="M2639">
        <v>10</v>
      </c>
      <c r="N2639">
        <v>6.3655296232447797E-2</v>
      </c>
      <c r="O2639">
        <v>-0.66463944429300204</v>
      </c>
      <c r="P2639">
        <v>-1.8231390252347399</v>
      </c>
      <c r="Q2639">
        <v>0.50847457627118597</v>
      </c>
      <c r="R2639">
        <v>0.23728813559322001</v>
      </c>
      <c r="S2639" t="e">
        <f t="shared" si="41"/>
        <v>#NAME?</v>
      </c>
    </row>
    <row r="2640" spans="1:19" x14ac:dyDescent="0.2">
      <c r="A2640" t="s">
        <v>5237</v>
      </c>
      <c r="B2640" t="s">
        <v>5238</v>
      </c>
      <c r="C2640">
        <v>111</v>
      </c>
      <c r="D2640">
        <v>78</v>
      </c>
      <c r="E2640">
        <v>77</v>
      </c>
      <c r="F2640">
        <v>7</v>
      </c>
      <c r="G2640">
        <v>-7.2970143800648493E-2</v>
      </c>
      <c r="H2640">
        <v>-0.65309026339257903</v>
      </c>
      <c r="I2640">
        <v>-2.0844221117343902</v>
      </c>
      <c r="J2640">
        <v>216</v>
      </c>
      <c r="K2640">
        <v>251</v>
      </c>
      <c r="L2640">
        <v>130</v>
      </c>
      <c r="M2640">
        <v>17</v>
      </c>
      <c r="N2640">
        <v>0.142448073751829</v>
      </c>
      <c r="O2640">
        <v>-0.81259917598848397</v>
      </c>
      <c r="P2640">
        <v>-2.1142304983645399</v>
      </c>
      <c r="Q2640">
        <v>0.644067796610169</v>
      </c>
      <c r="R2640">
        <v>0.22033898305084701</v>
      </c>
      <c r="S2640">
        <f t="shared" si="41"/>
        <v>-0.16663486549929374</v>
      </c>
    </row>
    <row r="2641" spans="1:19" x14ac:dyDescent="0.2">
      <c r="A2641" t="s">
        <v>5239</v>
      </c>
      <c r="B2641" t="s">
        <v>5240</v>
      </c>
      <c r="C2641">
        <v>163</v>
      </c>
      <c r="D2641">
        <v>158</v>
      </c>
      <c r="E2641">
        <v>111</v>
      </c>
      <c r="F2641">
        <v>27</v>
      </c>
      <c r="G2641">
        <v>6.67277148459932E-2</v>
      </c>
      <c r="H2641">
        <v>-0.66112263539570404</v>
      </c>
      <c r="I2641">
        <v>-1.6650210132069601</v>
      </c>
      <c r="J2641">
        <v>293</v>
      </c>
      <c r="K2641">
        <v>281</v>
      </c>
      <c r="L2641">
        <v>259</v>
      </c>
      <c r="M2641">
        <v>43</v>
      </c>
      <c r="N2641">
        <v>5.9066802972692199E-2</v>
      </c>
      <c r="O2641">
        <v>-0.64565663341724799</v>
      </c>
      <c r="P2641">
        <v>-1.84362483336641</v>
      </c>
      <c r="Q2641">
        <v>0.49152542372881303</v>
      </c>
      <c r="R2641">
        <v>0.25423728813559299</v>
      </c>
      <c r="S2641">
        <f t="shared" si="41"/>
        <v>2.6696047444475991E-2</v>
      </c>
    </row>
    <row r="2642" spans="1:19" x14ac:dyDescent="0.2">
      <c r="A2642" t="s">
        <v>5241</v>
      </c>
      <c r="B2642" t="s">
        <v>5242</v>
      </c>
      <c r="C2642">
        <v>47</v>
      </c>
      <c r="D2642">
        <v>34</v>
      </c>
      <c r="E2642">
        <v>29</v>
      </c>
      <c r="F2642">
        <v>12</v>
      </c>
      <c r="G2642">
        <v>-6.0360708597933799E-2</v>
      </c>
      <c r="H2642">
        <v>-0.70395786981516495</v>
      </c>
      <c r="I2642">
        <v>-1.4771137848500899</v>
      </c>
      <c r="J2642">
        <v>49</v>
      </c>
      <c r="K2642">
        <v>76</v>
      </c>
      <c r="L2642">
        <v>22</v>
      </c>
      <c r="M2642">
        <v>5</v>
      </c>
      <c r="N2642">
        <v>0.267845615673999</v>
      </c>
      <c r="O2642">
        <v>-0.93986217635069702</v>
      </c>
      <c r="P2642">
        <v>-2.0014517442843802</v>
      </c>
      <c r="Q2642">
        <v>0.52542372881355903</v>
      </c>
      <c r="R2642">
        <v>0.28813559322033899</v>
      </c>
      <c r="S2642">
        <f t="shared" si="41"/>
        <v>3.8669256620089541E-2</v>
      </c>
    </row>
    <row r="2643" spans="1:19" x14ac:dyDescent="0.2">
      <c r="A2643" t="s">
        <v>5243</v>
      </c>
      <c r="B2643" t="s">
        <v>5244</v>
      </c>
      <c r="C2643">
        <v>42</v>
      </c>
      <c r="D2643">
        <v>45</v>
      </c>
      <c r="E2643">
        <v>33</v>
      </c>
      <c r="F2643">
        <v>2</v>
      </c>
      <c r="G2643">
        <v>0.11022145567297099</v>
      </c>
      <c r="H2643">
        <v>-0.59899336029841599</v>
      </c>
      <c r="I2643">
        <v>-2.2064164676959099</v>
      </c>
      <c r="J2643">
        <v>223</v>
      </c>
      <c r="K2643">
        <v>309</v>
      </c>
      <c r="L2643">
        <v>152</v>
      </c>
      <c r="M2643">
        <v>26</v>
      </c>
      <c r="N2643">
        <v>0.21888171979839499</v>
      </c>
      <c r="O2643">
        <v>-0.75855005224777805</v>
      </c>
      <c r="P2643">
        <v>-1.94355718366923</v>
      </c>
      <c r="Q2643">
        <v>0.47457627118644002</v>
      </c>
      <c r="R2643">
        <v>0.22033898305084701</v>
      </c>
      <c r="S2643">
        <f t="shared" si="41"/>
        <v>-0.15616369245894998</v>
      </c>
    </row>
    <row r="2644" spans="1:19" x14ac:dyDescent="0.2">
      <c r="A2644" t="s">
        <v>5245</v>
      </c>
      <c r="B2644" t="s">
        <v>5246</v>
      </c>
      <c r="C2644">
        <v>11</v>
      </c>
      <c r="D2644">
        <v>0</v>
      </c>
      <c r="E2644">
        <v>4</v>
      </c>
      <c r="F2644">
        <v>0</v>
      </c>
      <c r="G2644" t="e">
        <f>-inf</f>
        <v>#NAME?</v>
      </c>
      <c r="H2644">
        <v>-0.93359070360866603</v>
      </c>
      <c r="I2644" t="e">
        <f>-inf</f>
        <v>#NAME?</v>
      </c>
      <c r="J2644">
        <v>8</v>
      </c>
      <c r="K2644">
        <v>16</v>
      </c>
      <c r="L2644">
        <v>0</v>
      </c>
      <c r="M2644">
        <v>2</v>
      </c>
      <c r="N2644">
        <v>0.37825809908570202</v>
      </c>
      <c r="O2644" t="e">
        <f>-inf</f>
        <v>#NAME?</v>
      </c>
      <c r="P2644">
        <v>-1.6122856599198501</v>
      </c>
      <c r="Q2644">
        <v>0.42372881355932202</v>
      </c>
      <c r="R2644">
        <v>0.28813559322033899</v>
      </c>
      <c r="S2644" t="e">
        <f t="shared" si="41"/>
        <v>#NAME?</v>
      </c>
    </row>
    <row r="2645" spans="1:19" x14ac:dyDescent="0.2">
      <c r="A2645" t="s">
        <v>5247</v>
      </c>
      <c r="B2645" t="s">
        <v>5248</v>
      </c>
      <c r="C2645">
        <v>146</v>
      </c>
      <c r="D2645">
        <v>203</v>
      </c>
      <c r="E2645">
        <v>106</v>
      </c>
      <c r="F2645">
        <v>12</v>
      </c>
      <c r="G2645">
        <v>0.223401414424304</v>
      </c>
      <c r="H2645">
        <v>-0.63330500029807002</v>
      </c>
      <c r="I2645">
        <v>-1.96936878269881</v>
      </c>
      <c r="J2645">
        <v>246</v>
      </c>
      <c r="K2645">
        <v>312</v>
      </c>
      <c r="L2645">
        <v>245</v>
      </c>
      <c r="M2645">
        <v>41</v>
      </c>
      <c r="N2645">
        <v>0.18044759033678501</v>
      </c>
      <c r="O2645">
        <v>-0.59385779988323695</v>
      </c>
      <c r="P2645">
        <v>-1.7883769189755301</v>
      </c>
      <c r="Q2645">
        <v>0.44067796610169402</v>
      </c>
      <c r="R2645">
        <v>0.20338983050847401</v>
      </c>
      <c r="S2645">
        <f t="shared" si="41"/>
        <v>-4.6294887408342172E-2</v>
      </c>
    </row>
    <row r="2646" spans="1:19" x14ac:dyDescent="0.2">
      <c r="A2646" t="s">
        <v>5249</v>
      </c>
      <c r="B2646" t="s">
        <v>5250</v>
      </c>
      <c r="C2646">
        <v>13</v>
      </c>
      <c r="D2646">
        <v>31</v>
      </c>
      <c r="E2646">
        <v>31</v>
      </c>
      <c r="F2646">
        <v>0</v>
      </c>
      <c r="G2646">
        <v>0.45767657382296401</v>
      </c>
      <c r="H2646">
        <v>-0.116839668250967</v>
      </c>
      <c r="I2646" t="e">
        <f>-inf</f>
        <v>#NAME?</v>
      </c>
      <c r="J2646">
        <v>41</v>
      </c>
      <c r="K2646">
        <v>47</v>
      </c>
      <c r="L2646">
        <v>21</v>
      </c>
      <c r="M2646">
        <v>2</v>
      </c>
      <c r="N2646">
        <v>0.136542104637703</v>
      </c>
      <c r="O2646">
        <v>-0.88265333913020605</v>
      </c>
      <c r="P2646">
        <v>-2.3219795296476402</v>
      </c>
      <c r="Q2646">
        <v>0.38983050847457601</v>
      </c>
      <c r="R2646">
        <v>0.25423728813559299</v>
      </c>
      <c r="S2646" t="e">
        <f t="shared" si="41"/>
        <v>#NAME?</v>
      </c>
    </row>
    <row r="2647" spans="1:19" x14ac:dyDescent="0.2">
      <c r="A2647" t="s">
        <v>5251</v>
      </c>
      <c r="B2647" t="s">
        <v>5252</v>
      </c>
      <c r="C2647">
        <v>403</v>
      </c>
      <c r="D2647">
        <v>507</v>
      </c>
      <c r="E2647">
        <v>250</v>
      </c>
      <c r="F2647">
        <v>40</v>
      </c>
      <c r="G2647">
        <v>0.17996114548775399</v>
      </c>
      <c r="H2647">
        <v>-0.70162304724747504</v>
      </c>
      <c r="I2647">
        <v>-1.8874422277751399</v>
      </c>
      <c r="J2647">
        <v>621</v>
      </c>
      <c r="K2647">
        <v>868</v>
      </c>
      <c r="L2647">
        <v>348</v>
      </c>
      <c r="M2647">
        <v>69</v>
      </c>
      <c r="N2647">
        <v>0.22265622842163299</v>
      </c>
      <c r="O2647">
        <v>-0.84360113337438902</v>
      </c>
      <c r="P2647">
        <v>-1.9644681780312101</v>
      </c>
      <c r="Q2647">
        <v>0.45762711864406702</v>
      </c>
      <c r="R2647">
        <v>0.186440677966101</v>
      </c>
      <c r="S2647">
        <f t="shared" si="41"/>
        <v>-6.9770161272145373E-2</v>
      </c>
    </row>
    <row r="2648" spans="1:19" x14ac:dyDescent="0.2">
      <c r="A2648" t="s">
        <v>5253</v>
      </c>
      <c r="B2648" t="s">
        <v>5254</v>
      </c>
      <c r="C2648">
        <v>221</v>
      </c>
      <c r="D2648">
        <v>252</v>
      </c>
      <c r="E2648">
        <v>255</v>
      </c>
      <c r="F2648">
        <v>36</v>
      </c>
      <c r="G2648">
        <v>0.13726649939196101</v>
      </c>
      <c r="H2648">
        <v>-0.43211010302955899</v>
      </c>
      <c r="I2648">
        <v>-1.67228694587982</v>
      </c>
      <c r="J2648">
        <v>571</v>
      </c>
      <c r="K2648">
        <v>538</v>
      </c>
      <c r="L2648">
        <v>259</v>
      </c>
      <c r="M2648">
        <v>76</v>
      </c>
      <c r="N2648">
        <v>5.1374270842262801E-2</v>
      </c>
      <c r="O2648">
        <v>-0.93542512130898603</v>
      </c>
      <c r="P2648">
        <v>-1.8860481845569399</v>
      </c>
      <c r="Q2648">
        <v>0.45762711864406702</v>
      </c>
      <c r="R2648">
        <v>0.169491525423728</v>
      </c>
      <c r="S2648">
        <f t="shared" si="41"/>
        <v>1.3253119960784973E-2</v>
      </c>
    </row>
    <row r="2649" spans="1:19" x14ac:dyDescent="0.2">
      <c r="A2649" t="s">
        <v>5255</v>
      </c>
      <c r="B2649" t="s">
        <v>5256</v>
      </c>
      <c r="C2649">
        <v>208</v>
      </c>
      <c r="D2649">
        <v>227</v>
      </c>
      <c r="E2649">
        <v>165</v>
      </c>
      <c r="F2649">
        <v>24</v>
      </c>
      <c r="G2649">
        <v>0.118220754525889</v>
      </c>
      <c r="H2649">
        <v>-0.59483740052725798</v>
      </c>
      <c r="I2649">
        <v>-1.82204926621315</v>
      </c>
      <c r="J2649">
        <v>527</v>
      </c>
      <c r="K2649">
        <v>474</v>
      </c>
      <c r="L2649">
        <v>323</v>
      </c>
      <c r="M2649">
        <v>94</v>
      </c>
      <c r="N2649">
        <v>3.1195829883260199E-2</v>
      </c>
      <c r="O2649">
        <v>-0.80469687002583401</v>
      </c>
      <c r="P2649">
        <v>-1.75890843020474</v>
      </c>
      <c r="Q2649">
        <v>0.45762711864406702</v>
      </c>
      <c r="R2649">
        <v>0.169491525423728</v>
      </c>
      <c r="S2649">
        <f t="shared" si="41"/>
        <v>4.0719568149422507E-3</v>
      </c>
    </row>
    <row r="2650" spans="1:19" x14ac:dyDescent="0.2">
      <c r="A2650" t="s">
        <v>5257</v>
      </c>
      <c r="B2650" t="s">
        <v>5258</v>
      </c>
      <c r="C2650">
        <v>149</v>
      </c>
      <c r="D2650">
        <v>51</v>
      </c>
      <c r="E2650">
        <v>91</v>
      </c>
      <c r="F2650">
        <v>13</v>
      </c>
      <c r="G2650">
        <v>-0.38535786001880901</v>
      </c>
      <c r="H2650">
        <v>-0.708402885869584</v>
      </c>
      <c r="I2650">
        <v>-1.9434400890674299</v>
      </c>
      <c r="J2650">
        <v>261</v>
      </c>
      <c r="K2650">
        <v>204</v>
      </c>
      <c r="L2650">
        <v>116</v>
      </c>
      <c r="M2650">
        <v>20</v>
      </c>
      <c r="N2650">
        <v>-2.9782236490660401E-2</v>
      </c>
      <c r="O2650">
        <v>-0.94427129525575204</v>
      </c>
      <c r="P2650">
        <v>-2.12583618026619</v>
      </c>
      <c r="Q2650">
        <v>0.55932203389830504</v>
      </c>
      <c r="R2650">
        <v>0.169491525423728</v>
      </c>
      <c r="S2650">
        <f t="shared" si="41"/>
        <v>-0.12908231865745715</v>
      </c>
    </row>
    <row r="2651" spans="1:19" x14ac:dyDescent="0.2">
      <c r="A2651" t="s">
        <v>5259</v>
      </c>
      <c r="B2651" t="s">
        <v>5260</v>
      </c>
      <c r="C2651">
        <v>124</v>
      </c>
      <c r="D2651">
        <v>131</v>
      </c>
      <c r="E2651">
        <v>56</v>
      </c>
      <c r="F2651">
        <v>7</v>
      </c>
      <c r="G2651">
        <v>0.10410784278905701</v>
      </c>
      <c r="H2651">
        <v>-0.83949166793443797</v>
      </c>
      <c r="I2651">
        <v>-2.13252081810997</v>
      </c>
      <c r="J2651">
        <v>280</v>
      </c>
      <c r="K2651">
        <v>186</v>
      </c>
      <c r="L2651">
        <v>78</v>
      </c>
      <c r="M2651">
        <v>22</v>
      </c>
      <c r="N2651">
        <v>-0.10041698370258099</v>
      </c>
      <c r="O2651">
        <v>-1.1471522057961201</v>
      </c>
      <c r="P2651">
        <v>-2.1149610191119002</v>
      </c>
      <c r="Q2651">
        <v>0.44067796610169402</v>
      </c>
      <c r="R2651">
        <v>0.22033898305084701</v>
      </c>
      <c r="S2651">
        <f t="shared" si="41"/>
        <v>-0.18070113702577018</v>
      </c>
    </row>
    <row r="2652" spans="1:19" x14ac:dyDescent="0.2">
      <c r="A2652" t="s">
        <v>5261</v>
      </c>
      <c r="B2652" t="s">
        <v>5262</v>
      </c>
      <c r="C2652">
        <v>138</v>
      </c>
      <c r="D2652">
        <v>135</v>
      </c>
      <c r="E2652">
        <v>72</v>
      </c>
      <c r="F2652">
        <v>20</v>
      </c>
      <c r="G2652">
        <v>7.0712914389297998E-2</v>
      </c>
      <c r="H2652">
        <v>-0.77680459974837102</v>
      </c>
      <c r="I2652">
        <v>-1.7230462636992501</v>
      </c>
      <c r="J2652">
        <v>248</v>
      </c>
      <c r="K2652">
        <v>354</v>
      </c>
      <c r="L2652">
        <v>198</v>
      </c>
      <c r="M2652">
        <v>29</v>
      </c>
      <c r="N2652">
        <v>0.231779684621293</v>
      </c>
      <c r="O2652">
        <v>-0.68987526770907504</v>
      </c>
      <c r="P2652">
        <v>-1.9422793515191501</v>
      </c>
      <c r="Q2652">
        <v>0.50847457627118597</v>
      </c>
      <c r="R2652">
        <v>0.186440677966101</v>
      </c>
      <c r="S2652">
        <f t="shared" si="41"/>
        <v>-1.6425943453233654E-2</v>
      </c>
    </row>
    <row r="2653" spans="1:19" x14ac:dyDescent="0.2">
      <c r="A2653" t="s">
        <v>5263</v>
      </c>
      <c r="B2653" t="s">
        <v>5264</v>
      </c>
      <c r="C2653">
        <v>213</v>
      </c>
      <c r="D2653">
        <v>269</v>
      </c>
      <c r="E2653">
        <v>200</v>
      </c>
      <c r="F2653">
        <v>25</v>
      </c>
      <c r="G2653">
        <v>0.181630908859198</v>
      </c>
      <c r="H2653">
        <v>-0.52160761755315999</v>
      </c>
      <c r="I2653">
        <v>-1.8146367677286901</v>
      </c>
      <c r="J2653">
        <v>354</v>
      </c>
      <c r="K2653">
        <v>352</v>
      </c>
      <c r="L2653">
        <v>172</v>
      </c>
      <c r="M2653">
        <v>87</v>
      </c>
      <c r="N2653">
        <v>7.4767504874064999E-2</v>
      </c>
      <c r="O2653">
        <v>-0.90556359226262895</v>
      </c>
      <c r="P2653">
        <v>-1.6197096779990601</v>
      </c>
      <c r="Q2653">
        <v>0.45762711864406702</v>
      </c>
      <c r="R2653">
        <v>0.169491525423728</v>
      </c>
      <c r="S2653">
        <f t="shared" si="41"/>
        <v>4.3442989374625672E-2</v>
      </c>
    </row>
    <row r="2654" spans="1:19" x14ac:dyDescent="0.2">
      <c r="A2654" t="s">
        <v>5265</v>
      </c>
      <c r="B2654" t="s">
        <v>5266</v>
      </c>
      <c r="C2654">
        <v>73</v>
      </c>
      <c r="D2654">
        <v>60</v>
      </c>
      <c r="E2654">
        <v>39</v>
      </c>
      <c r="F2654">
        <v>13</v>
      </c>
      <c r="G2654">
        <v>-4.9133774412838003E-3</v>
      </c>
      <c r="H2654">
        <v>-0.76651626287235997</v>
      </c>
      <c r="I2654">
        <v>-1.63357668077561</v>
      </c>
      <c r="J2654">
        <v>207</v>
      </c>
      <c r="K2654">
        <v>199</v>
      </c>
      <c r="L2654">
        <v>113</v>
      </c>
      <c r="M2654">
        <v>19</v>
      </c>
      <c r="N2654">
        <v>6.0110834374510702E-2</v>
      </c>
      <c r="O2654">
        <v>-0.854980679117888</v>
      </c>
      <c r="P2654">
        <v>-2.0474424130959799</v>
      </c>
      <c r="Q2654">
        <v>0.38983050847457601</v>
      </c>
      <c r="R2654">
        <v>0.186440677966101</v>
      </c>
      <c r="S2654">
        <f t="shared" si="41"/>
        <v>-1.8753799681380346E-2</v>
      </c>
    </row>
    <row r="2655" spans="1:19" x14ac:dyDescent="0.2">
      <c r="A2655" t="s">
        <v>5267</v>
      </c>
      <c r="B2655" t="s">
        <v>5268</v>
      </c>
      <c r="C2655">
        <v>75</v>
      </c>
      <c r="D2655">
        <v>59</v>
      </c>
      <c r="E2655">
        <v>68</v>
      </c>
      <c r="F2655">
        <v>13</v>
      </c>
      <c r="G2655">
        <v>-2.3951019454027299E-2</v>
      </c>
      <c r="H2655">
        <v>-0.53681036046386699</v>
      </c>
      <c r="I2655">
        <v>-1.64531508404686</v>
      </c>
      <c r="J2655">
        <v>159</v>
      </c>
      <c r="K2655">
        <v>200</v>
      </c>
      <c r="L2655">
        <v>92</v>
      </c>
      <c r="M2655">
        <v>22</v>
      </c>
      <c r="N2655">
        <v>0.17686097476525101</v>
      </c>
      <c r="O2655">
        <v>-0.82969807411928598</v>
      </c>
      <c r="P2655">
        <v>-1.86920011209013</v>
      </c>
      <c r="Q2655">
        <v>0.45762711864406702</v>
      </c>
      <c r="R2655">
        <v>0.13559322033898299</v>
      </c>
      <c r="S2655">
        <f t="shared" si="41"/>
        <v>2.5537941560092776E-2</v>
      </c>
    </row>
    <row r="2656" spans="1:19" x14ac:dyDescent="0.2">
      <c r="A2656" t="s">
        <v>5269</v>
      </c>
      <c r="B2656" t="s">
        <v>5270</v>
      </c>
      <c r="C2656">
        <v>127</v>
      </c>
      <c r="D2656">
        <v>149</v>
      </c>
      <c r="E2656">
        <v>67</v>
      </c>
      <c r="F2656">
        <v>27</v>
      </c>
      <c r="G2656">
        <v>0.149640779751845</v>
      </c>
      <c r="H2656">
        <v>-0.77198692803353397</v>
      </c>
      <c r="I2656">
        <v>-1.5566371297589601</v>
      </c>
      <c r="J2656">
        <v>198</v>
      </c>
      <c r="K2656">
        <v>141</v>
      </c>
      <c r="L2656">
        <v>105</v>
      </c>
      <c r="M2656">
        <v>36</v>
      </c>
      <c r="N2656">
        <v>-7.0217974184429294E-2</v>
      </c>
      <c r="O2656">
        <v>-0.867564668335983</v>
      </c>
      <c r="P2656">
        <v>-1.7505883580861299</v>
      </c>
      <c r="Q2656">
        <v>0.42372881355932202</v>
      </c>
      <c r="R2656">
        <v>0.22033898305084701</v>
      </c>
      <c r="S2656">
        <f t="shared" si="41"/>
        <v>8.2837898214177266E-2</v>
      </c>
    </row>
    <row r="2657" spans="1:19" x14ac:dyDescent="0.2">
      <c r="A2657" t="s">
        <v>5271</v>
      </c>
      <c r="B2657" t="s">
        <v>5272</v>
      </c>
      <c r="C2657">
        <v>120</v>
      </c>
      <c r="D2657">
        <v>133</v>
      </c>
      <c r="E2657">
        <v>86</v>
      </c>
      <c r="F2657">
        <v>2</v>
      </c>
      <c r="G2657">
        <v>0.124928627214989</v>
      </c>
      <c r="H2657">
        <v>-0.63894080458246005</v>
      </c>
      <c r="I2657">
        <v>-2.66234842334564</v>
      </c>
      <c r="J2657">
        <v>234</v>
      </c>
      <c r="K2657">
        <v>191</v>
      </c>
      <c r="L2657">
        <v>97</v>
      </c>
      <c r="M2657">
        <v>16</v>
      </c>
      <c r="N2657">
        <v>-1.09543867406935E-2</v>
      </c>
      <c r="O2657">
        <v>-0.97453290028828798</v>
      </c>
      <c r="P2657">
        <v>-2.1753215433461102</v>
      </c>
      <c r="Q2657">
        <v>0.47457627118644002</v>
      </c>
      <c r="R2657">
        <v>0.186440677966101</v>
      </c>
      <c r="S2657">
        <f t="shared" si="41"/>
        <v>-0.34964008441451122</v>
      </c>
    </row>
    <row r="2658" spans="1:19" x14ac:dyDescent="0.2">
      <c r="A2658" t="s">
        <v>5273</v>
      </c>
      <c r="B2658" t="s">
        <v>5274</v>
      </c>
      <c r="C2658">
        <v>21</v>
      </c>
      <c r="D2658">
        <v>16</v>
      </c>
      <c r="E2658">
        <v>9</v>
      </c>
      <c r="F2658">
        <v>3</v>
      </c>
      <c r="G2658">
        <v>-3.7841079782466001E-2</v>
      </c>
      <c r="H2658">
        <v>-0.86223479507299705</v>
      </c>
      <c r="I2658">
        <v>-1.72929521297625</v>
      </c>
      <c r="J2658">
        <v>69</v>
      </c>
      <c r="K2658">
        <v>109</v>
      </c>
      <c r="L2658">
        <v>31</v>
      </c>
      <c r="M2658">
        <v>6</v>
      </c>
      <c r="N2658">
        <v>0.27580551062509001</v>
      </c>
      <c r="O2658">
        <v>-0.93957617404737304</v>
      </c>
      <c r="P2658">
        <v>-2.0709235089455</v>
      </c>
      <c r="Q2658">
        <v>0.47457627118644002</v>
      </c>
      <c r="R2658">
        <v>0.20338983050847401</v>
      </c>
      <c r="S2658">
        <f t="shared" si="41"/>
        <v>-5.2638246136701657E-2</v>
      </c>
    </row>
    <row r="2659" spans="1:19" x14ac:dyDescent="0.2">
      <c r="A2659" t="s">
        <v>5275</v>
      </c>
      <c r="B2659" t="s">
        <v>5276</v>
      </c>
      <c r="C2659">
        <v>49</v>
      </c>
      <c r="D2659">
        <v>43</v>
      </c>
      <c r="E2659">
        <v>14</v>
      </c>
      <c r="F2659">
        <v>2</v>
      </c>
      <c r="G2659">
        <v>2.3530607846601301E-2</v>
      </c>
      <c r="H2659">
        <v>-1.0383260541286701</v>
      </c>
      <c r="I2659">
        <v>-2.2733632573265301</v>
      </c>
      <c r="J2659">
        <v>65</v>
      </c>
      <c r="K2659">
        <v>65</v>
      </c>
      <c r="L2659">
        <v>76</v>
      </c>
      <c r="M2659">
        <v>8</v>
      </c>
      <c r="N2659">
        <v>7.7228103421721706E-2</v>
      </c>
      <c r="O2659">
        <v>-0.524188541506454</v>
      </c>
      <c r="P2659">
        <v>-1.9200490382427999</v>
      </c>
      <c r="Q2659">
        <v>0.44067796610169402</v>
      </c>
      <c r="R2659">
        <v>0.186440677966101</v>
      </c>
      <c r="S2659">
        <f t="shared" si="41"/>
        <v>-0.1691819915794838</v>
      </c>
    </row>
    <row r="2660" spans="1:19" x14ac:dyDescent="0.2">
      <c r="A2660" t="s">
        <v>5277</v>
      </c>
      <c r="B2660" t="s">
        <v>5278</v>
      </c>
      <c r="C2660">
        <v>27</v>
      </c>
      <c r="D2660">
        <v>42</v>
      </c>
      <c r="E2660">
        <v>15</v>
      </c>
      <c r="F2660">
        <v>7</v>
      </c>
      <c r="G2660">
        <v>0.272143758534441</v>
      </c>
      <c r="H2660">
        <v>-0.74953051488170896</v>
      </c>
      <c r="I2660">
        <v>-1.47046289710672</v>
      </c>
      <c r="J2660">
        <v>103</v>
      </c>
      <c r="K2660">
        <v>121</v>
      </c>
      <c r="L2660">
        <v>59</v>
      </c>
      <c r="M2660">
        <v>21</v>
      </c>
      <c r="N2660">
        <v>0.147176249032999</v>
      </c>
      <c r="O2660">
        <v>-0.83407399020741801</v>
      </c>
      <c r="P2660">
        <v>-1.70084359856314</v>
      </c>
      <c r="Q2660">
        <v>0.66101694915254205</v>
      </c>
      <c r="R2660">
        <v>0.101694915254237</v>
      </c>
      <c r="S2660">
        <f t="shared" si="41"/>
        <v>0.12099502771805265</v>
      </c>
    </row>
    <row r="2661" spans="1:19" x14ac:dyDescent="0.2">
      <c r="A2661" t="s">
        <v>5279</v>
      </c>
      <c r="B2661" t="s">
        <v>5280</v>
      </c>
      <c r="C2661">
        <v>118</v>
      </c>
      <c r="D2661">
        <v>61</v>
      </c>
      <c r="E2661">
        <v>62</v>
      </c>
      <c r="F2661">
        <v>10</v>
      </c>
      <c r="G2661">
        <v>-0.20629393999982901</v>
      </c>
      <c r="H2661">
        <v>-0.77374832758627499</v>
      </c>
      <c r="I2661">
        <v>-1.9560791802681201</v>
      </c>
      <c r="J2661">
        <v>141</v>
      </c>
      <c r="K2661">
        <v>135</v>
      </c>
      <c r="L2661">
        <v>71</v>
      </c>
      <c r="M2661">
        <v>16</v>
      </c>
      <c r="N2661">
        <v>5.8342759261348E-2</v>
      </c>
      <c r="O2661">
        <v>-0.89004954108069501</v>
      </c>
      <c r="P2661">
        <v>-1.95532479859134</v>
      </c>
      <c r="Q2661">
        <v>0.50847457627118597</v>
      </c>
      <c r="R2661">
        <v>0.152542372881355</v>
      </c>
      <c r="S2661">
        <f t="shared" si="41"/>
        <v>-8.7118215431389701E-2</v>
      </c>
    </row>
    <row r="2662" spans="1:19" x14ac:dyDescent="0.2">
      <c r="A2662" t="s">
        <v>5281</v>
      </c>
      <c r="B2662" t="s">
        <v>5282</v>
      </c>
      <c r="C2662">
        <v>0</v>
      </c>
      <c r="D2662">
        <v>9</v>
      </c>
      <c r="E2662">
        <v>12</v>
      </c>
      <c r="F2662">
        <v>1</v>
      </c>
      <c r="G2662" t="s">
        <v>599</v>
      </c>
      <c r="H2662" t="s">
        <v>599</v>
      </c>
      <c r="I2662" t="s">
        <v>599</v>
      </c>
      <c r="J2662">
        <v>22</v>
      </c>
      <c r="K2662">
        <v>21</v>
      </c>
      <c r="L2662">
        <v>4</v>
      </c>
      <c r="M2662">
        <v>1</v>
      </c>
      <c r="N2662">
        <v>5.7024717333434803E-2</v>
      </c>
      <c r="O2662">
        <v>-1.33245146663863</v>
      </c>
      <c r="P2662">
        <v>-2.35264834941409</v>
      </c>
      <c r="Q2662">
        <v>0.45762711864406702</v>
      </c>
      <c r="R2662">
        <v>0.23728813559322001</v>
      </c>
      <c r="S2662" t="e">
        <f t="shared" si="41"/>
        <v>#VALUE!</v>
      </c>
    </row>
    <row r="2663" spans="1:19" x14ac:dyDescent="0.2">
      <c r="A2663" t="s">
        <v>5283</v>
      </c>
      <c r="B2663" t="s">
        <v>5284</v>
      </c>
      <c r="C2663">
        <v>332</v>
      </c>
      <c r="D2663">
        <v>318</v>
      </c>
      <c r="E2663">
        <v>226</v>
      </c>
      <c r="F2663">
        <v>28</v>
      </c>
      <c r="G2663">
        <v>6.1547268575924803E-2</v>
      </c>
      <c r="H2663">
        <v>-0.661287654335039</v>
      </c>
      <c r="I2663">
        <v>-1.9581772253238099</v>
      </c>
      <c r="J2663">
        <v>448</v>
      </c>
      <c r="K2663">
        <v>580</v>
      </c>
      <c r="L2663">
        <v>329</v>
      </c>
      <c r="M2663">
        <v>43</v>
      </c>
      <c r="N2663">
        <v>0.18937808298651501</v>
      </c>
      <c r="O2663">
        <v>-0.72617089319256001</v>
      </c>
      <c r="P2663">
        <v>-2.02803522701045</v>
      </c>
      <c r="Q2663">
        <v>0.47457627118644002</v>
      </c>
      <c r="R2663">
        <v>0.169491525423728</v>
      </c>
      <c r="S2663">
        <f t="shared" si="41"/>
        <v>-0.10717210793986796</v>
      </c>
    </row>
    <row r="2664" spans="1:19" x14ac:dyDescent="0.2">
      <c r="A2664" t="s">
        <v>5285</v>
      </c>
      <c r="B2664" t="s">
        <v>5286</v>
      </c>
      <c r="C2664">
        <v>4</v>
      </c>
      <c r="D2664">
        <v>8</v>
      </c>
      <c r="E2664">
        <v>16</v>
      </c>
      <c r="F2664">
        <v>0</v>
      </c>
      <c r="G2664">
        <v>0.38128822795950901</v>
      </c>
      <c r="H2664">
        <v>0.107801981549558</v>
      </c>
      <c r="I2664" t="e">
        <f>-inf</f>
        <v>#NAME?</v>
      </c>
      <c r="J2664">
        <v>31</v>
      </c>
      <c r="K2664">
        <v>17</v>
      </c>
      <c r="L2664">
        <v>9</v>
      </c>
      <c r="M2664">
        <v>0</v>
      </c>
      <c r="N2664">
        <v>-0.18368466903427699</v>
      </c>
      <c r="O2664">
        <v>-1.12920796153933</v>
      </c>
      <c r="P2664" t="e">
        <f>-inf</f>
        <v>#NAME?</v>
      </c>
      <c r="Q2664">
        <v>0.45762711864406702</v>
      </c>
      <c r="R2664">
        <v>0.186440677966101</v>
      </c>
      <c r="S2664" t="e">
        <f t="shared" si="41"/>
        <v>#NAME?</v>
      </c>
    </row>
    <row r="2665" spans="1:19" x14ac:dyDescent="0.2">
      <c r="A2665" t="s">
        <v>5287</v>
      </c>
      <c r="B2665" t="s">
        <v>5288</v>
      </c>
      <c r="C2665">
        <v>86</v>
      </c>
      <c r="D2665">
        <v>136</v>
      </c>
      <c r="E2665">
        <v>50</v>
      </c>
      <c r="F2665">
        <v>9</v>
      </c>
      <c r="G2665">
        <v>0.279298689422178</v>
      </c>
      <c r="H2665">
        <v>-0.72978645668595199</v>
      </c>
      <c r="I2665">
        <v>-1.86445311476624</v>
      </c>
      <c r="J2665">
        <v>194</v>
      </c>
      <c r="K2665">
        <v>250</v>
      </c>
      <c r="L2665">
        <v>114</v>
      </c>
      <c r="M2665">
        <v>12</v>
      </c>
      <c r="N2665">
        <v>0.18736638216353299</v>
      </c>
      <c r="O2665">
        <v>-0.82298565573814297</v>
      </c>
      <c r="P2665">
        <v>-2.21884615247449</v>
      </c>
      <c r="Q2665">
        <v>0.89830508474576198</v>
      </c>
      <c r="R2665">
        <v>0.322033898305084</v>
      </c>
      <c r="S2665">
        <f t="shared" si="41"/>
        <v>-0.1311824325933072</v>
      </c>
    </row>
    <row r="2666" spans="1:19" x14ac:dyDescent="0.2">
      <c r="A2666" t="s">
        <v>5289</v>
      </c>
      <c r="B2666" t="s">
        <v>5290</v>
      </c>
      <c r="C2666">
        <v>130</v>
      </c>
      <c r="D2666">
        <v>175</v>
      </c>
      <c r="E2666">
        <v>125</v>
      </c>
      <c r="F2666">
        <v>13</v>
      </c>
      <c r="G2666">
        <v>0.20935292867498601</v>
      </c>
      <c r="H2666">
        <v>-0.51129134907718299</v>
      </c>
      <c r="I2666">
        <v>-1.88419717296199</v>
      </c>
      <c r="J2666">
        <v>228</v>
      </c>
      <c r="K2666">
        <v>356</v>
      </c>
      <c r="L2666">
        <v>192</v>
      </c>
      <c r="M2666">
        <v>38</v>
      </c>
      <c r="N2666">
        <v>0.27074325439414298</v>
      </c>
      <c r="O2666">
        <v>-0.66672239544129397</v>
      </c>
      <c r="P2666">
        <v>-1.7883769189755301</v>
      </c>
      <c r="Q2666">
        <v>0.83050847457627097</v>
      </c>
      <c r="R2666">
        <v>0.322033898305084</v>
      </c>
      <c r="S2666">
        <f t="shared" si="41"/>
        <v>-2.1732807792250862E-2</v>
      </c>
    </row>
    <row r="2667" spans="1:19" x14ac:dyDescent="0.2">
      <c r="A2667" t="s">
        <v>5291</v>
      </c>
      <c r="B2667" t="s">
        <v>5292</v>
      </c>
      <c r="C2667">
        <v>121</v>
      </c>
      <c r="D2667">
        <v>151</v>
      </c>
      <c r="E2667">
        <v>159</v>
      </c>
      <c r="F2667">
        <v>9</v>
      </c>
      <c r="G2667">
        <v>0.17644980927224699</v>
      </c>
      <c r="H2667">
        <v>-0.37564625577440203</v>
      </c>
      <c r="I2667">
        <v>-2.0127400338391199</v>
      </c>
      <c r="J2667">
        <v>258</v>
      </c>
      <c r="K2667">
        <v>341</v>
      </c>
      <c r="L2667">
        <v>129</v>
      </c>
      <c r="M2667">
        <v>33</v>
      </c>
      <c r="N2667">
        <v>0.19836277645098899</v>
      </c>
      <c r="O2667">
        <v>-0.89311877280837104</v>
      </c>
      <c r="P2667">
        <v>-1.9033314346772301</v>
      </c>
      <c r="Q2667">
        <v>0.91525423728813504</v>
      </c>
      <c r="R2667">
        <v>0.322033898305084</v>
      </c>
      <c r="S2667">
        <f t="shared" si="41"/>
        <v>-8.9550890852322151E-2</v>
      </c>
    </row>
    <row r="2668" spans="1:19" x14ac:dyDescent="0.2">
      <c r="A2668" t="s">
        <v>5293</v>
      </c>
      <c r="B2668" t="s">
        <v>5294</v>
      </c>
      <c r="C2668">
        <v>76</v>
      </c>
      <c r="D2668">
        <v>121</v>
      </c>
      <c r="E2668">
        <v>32</v>
      </c>
      <c r="F2668">
        <v>4</v>
      </c>
      <c r="G2668">
        <v>0.282230010331187</v>
      </c>
      <c r="H2668">
        <v>-0.86992162373928905</v>
      </c>
      <c r="I2668">
        <v>-2.1629507739148202</v>
      </c>
      <c r="J2668">
        <v>150</v>
      </c>
      <c r="K2668">
        <v>260</v>
      </c>
      <c r="L2668">
        <v>194</v>
      </c>
      <c r="M2668">
        <v>38</v>
      </c>
      <c r="N2668">
        <v>0.316110192336858</v>
      </c>
      <c r="O2668">
        <v>-0.48037830626984501</v>
      </c>
      <c r="P2668">
        <v>-1.6065333310307599</v>
      </c>
      <c r="Q2668">
        <v>0.91525423728813504</v>
      </c>
      <c r="R2668">
        <v>0.305084745762711</v>
      </c>
      <c r="S2668">
        <f t="shared" si="41"/>
        <v>-5.3480535533058093E-2</v>
      </c>
    </row>
    <row r="2669" spans="1:19" x14ac:dyDescent="0.2">
      <c r="A2669" t="s">
        <v>5295</v>
      </c>
      <c r="B2669" t="s">
        <v>5296</v>
      </c>
      <c r="C2669">
        <v>123</v>
      </c>
      <c r="D2669">
        <v>156</v>
      </c>
      <c r="E2669">
        <v>67</v>
      </c>
      <c r="F2669">
        <v>16</v>
      </c>
      <c r="G2669">
        <v>0.183477719210592</v>
      </c>
      <c r="H2669">
        <v>-0.758088318516975</v>
      </c>
      <c r="I2669">
        <v>-1.7699823017454701</v>
      </c>
      <c r="J2669">
        <v>292</v>
      </c>
      <c r="K2669">
        <v>394</v>
      </c>
      <c r="L2669">
        <v>166</v>
      </c>
      <c r="M2669">
        <v>41</v>
      </c>
      <c r="N2669">
        <v>0.20734147379887699</v>
      </c>
      <c r="O2669">
        <v>-0.83736354055275297</v>
      </c>
      <c r="P2669">
        <v>-1.8628246633205701</v>
      </c>
      <c r="Q2669">
        <v>0.88135593220338904</v>
      </c>
      <c r="R2669">
        <v>0.305084745762711</v>
      </c>
      <c r="S2669">
        <f t="shared" si="41"/>
        <v>-8.7086879934981497E-3</v>
      </c>
    </row>
    <row r="2670" spans="1:19" x14ac:dyDescent="0.2">
      <c r="A2670" t="s">
        <v>5297</v>
      </c>
      <c r="B2670" t="s">
        <v>5298</v>
      </c>
      <c r="C2670">
        <v>10</v>
      </c>
      <c r="D2670">
        <v>18</v>
      </c>
      <c r="E2670">
        <v>10</v>
      </c>
      <c r="F2670">
        <v>3</v>
      </c>
      <c r="G2670">
        <v>0.33553073739883399</v>
      </c>
      <c r="H2670">
        <v>-0.49425800977840301</v>
      </c>
      <c r="I2670">
        <v>-1.40707591824233</v>
      </c>
      <c r="J2670">
        <v>18</v>
      </c>
      <c r="K2670">
        <v>9</v>
      </c>
      <c r="L2670">
        <v>5</v>
      </c>
      <c r="M2670">
        <v>0</v>
      </c>
      <c r="N2670">
        <v>-0.22380189224225899</v>
      </c>
      <c r="O2670">
        <v>-1.1483912779116701</v>
      </c>
      <c r="P2670" t="e">
        <f>-inf</f>
        <v>#NAME?</v>
      </c>
      <c r="Q2670">
        <v>0.61016949152542299</v>
      </c>
      <c r="R2670">
        <v>0.338983050847457</v>
      </c>
      <c r="S2670" t="e">
        <f t="shared" si="41"/>
        <v>#NAME?</v>
      </c>
    </row>
    <row r="2671" spans="1:19" x14ac:dyDescent="0.2">
      <c r="A2671" t="s">
        <v>5299</v>
      </c>
      <c r="B2671" t="s">
        <v>5300</v>
      </c>
      <c r="C2671">
        <v>175</v>
      </c>
      <c r="D2671">
        <v>272</v>
      </c>
      <c r="E2671">
        <v>206</v>
      </c>
      <c r="F2671">
        <v>16</v>
      </c>
      <c r="G2671">
        <v>0.27178908764343201</v>
      </c>
      <c r="H2671">
        <v>-0.42342883809554399</v>
      </c>
      <c r="I2671">
        <v>-1.92311523899236</v>
      </c>
      <c r="J2671">
        <v>382</v>
      </c>
      <c r="K2671">
        <v>436</v>
      </c>
      <c r="L2671">
        <v>267</v>
      </c>
      <c r="M2671">
        <v>60</v>
      </c>
      <c r="N2671">
        <v>0.134651229778599</v>
      </c>
      <c r="O2671">
        <v>-0.74764087869152296</v>
      </c>
      <c r="P2671">
        <v>-1.8141377811199499</v>
      </c>
      <c r="Q2671">
        <v>0.89830508474576198</v>
      </c>
      <c r="R2671">
        <v>0.305084745762711</v>
      </c>
      <c r="S2671">
        <f t="shared" si="41"/>
        <v>-3.9846742100293937E-2</v>
      </c>
    </row>
    <row r="2672" spans="1:19" x14ac:dyDescent="0.2">
      <c r="A2672" t="s">
        <v>5301</v>
      </c>
      <c r="B2672" t="s">
        <v>5302</v>
      </c>
      <c r="C2672">
        <v>179</v>
      </c>
      <c r="D2672">
        <v>167</v>
      </c>
      <c r="E2672">
        <v>202</v>
      </c>
      <c r="F2672">
        <v>24</v>
      </c>
      <c r="G2672">
        <v>5.0121672463218497E-2</v>
      </c>
      <c r="H2672">
        <v>-0.44175967131167299</v>
      </c>
      <c r="I2672">
        <v>-1.75683896223028</v>
      </c>
      <c r="J2672">
        <v>340</v>
      </c>
      <c r="K2672">
        <v>365</v>
      </c>
      <c r="L2672">
        <v>343</v>
      </c>
      <c r="M2672">
        <v>31</v>
      </c>
      <c r="N2672">
        <v>0.108042050835941</v>
      </c>
      <c r="O2672">
        <v>-0.58827357414387405</v>
      </c>
      <c r="P2672">
        <v>-2.0503428917998701</v>
      </c>
      <c r="Q2672">
        <v>0.88135593220338904</v>
      </c>
      <c r="R2672">
        <v>0.322033898305084</v>
      </c>
      <c r="S2672">
        <f t="shared" si="41"/>
        <v>-5.5076427903334904E-2</v>
      </c>
    </row>
    <row r="2673" spans="1:19" x14ac:dyDescent="0.2">
      <c r="A2673" t="s">
        <v>5303</v>
      </c>
      <c r="B2673" t="s">
        <v>5304</v>
      </c>
      <c r="C2673">
        <v>270</v>
      </c>
      <c r="D2673">
        <v>284</v>
      </c>
      <c r="E2673">
        <v>300</v>
      </c>
      <c r="F2673">
        <v>28</v>
      </c>
      <c r="G2673">
        <v>0.102212808183578</v>
      </c>
      <c r="H2673">
        <v>-0.44850051921772799</v>
      </c>
      <c r="I2673">
        <v>-1.8684029057787599</v>
      </c>
      <c r="J2673">
        <v>443</v>
      </c>
      <c r="K2673">
        <v>681</v>
      </c>
      <c r="L2673">
        <v>418</v>
      </c>
      <c r="M2673">
        <v>39</v>
      </c>
      <c r="N2673">
        <v>0.26397148911143697</v>
      </c>
      <c r="O2673">
        <v>-0.61731622159242405</v>
      </c>
      <c r="P2673">
        <v>-2.06556478778846</v>
      </c>
      <c r="Q2673">
        <v>0.86440677966101698</v>
      </c>
      <c r="R2673">
        <v>0.305084745762711</v>
      </c>
      <c r="S2673">
        <f t="shared" si="41"/>
        <v>-9.1321227222061693E-2</v>
      </c>
    </row>
    <row r="2674" spans="1:19" x14ac:dyDescent="0.2">
      <c r="A2674" t="s">
        <v>5305</v>
      </c>
      <c r="B2674" t="s">
        <v>5306</v>
      </c>
      <c r="C2674">
        <v>173</v>
      </c>
      <c r="D2674">
        <v>173</v>
      </c>
      <c r="E2674">
        <v>68</v>
      </c>
      <c r="F2674">
        <v>11</v>
      </c>
      <c r="G2674">
        <v>8.0258232295528406E-2</v>
      </c>
      <c r="H2674">
        <v>-0.89979520020096204</v>
      </c>
      <c r="I2674">
        <v>-2.0808505909325601</v>
      </c>
      <c r="J2674">
        <v>313</v>
      </c>
      <c r="K2674">
        <v>443</v>
      </c>
      <c r="L2674">
        <v>245</v>
      </c>
      <c r="M2674">
        <v>49</v>
      </c>
      <c r="N2674">
        <v>0.228087492098342</v>
      </c>
      <c r="O2674">
        <v>-0.69846703032630597</v>
      </c>
      <c r="P2674">
        <v>-1.81557392610982</v>
      </c>
      <c r="Q2674">
        <v>0.79661016949152497</v>
      </c>
      <c r="R2674">
        <v>0.338983050847457</v>
      </c>
      <c r="S2674">
        <f t="shared" si="41"/>
        <v>-8.5719146756571135E-2</v>
      </c>
    </row>
    <row r="2675" spans="1:19" x14ac:dyDescent="0.2">
      <c r="A2675" t="s">
        <v>5307</v>
      </c>
      <c r="B2675" t="s">
        <v>5308</v>
      </c>
      <c r="C2675">
        <v>76</v>
      </c>
      <c r="D2675">
        <v>65</v>
      </c>
      <c r="E2675">
        <v>54</v>
      </c>
      <c r="F2675">
        <v>9</v>
      </c>
      <c r="G2675">
        <v>1.23579966575927E-2</v>
      </c>
      <c r="H2675">
        <v>-0.64267784223622604</v>
      </c>
      <c r="I2675">
        <v>-1.8107682558034599</v>
      </c>
      <c r="J2675">
        <v>226</v>
      </c>
      <c r="K2675">
        <v>253</v>
      </c>
      <c r="L2675">
        <v>169</v>
      </c>
      <c r="M2675">
        <v>20</v>
      </c>
      <c r="N2675">
        <v>0.12624018545013799</v>
      </c>
      <c r="O2675">
        <v>-0.71831051167811699</v>
      </c>
      <c r="P2675">
        <v>-2.0633041120753099</v>
      </c>
      <c r="Q2675">
        <v>0.49152542372881303</v>
      </c>
      <c r="R2675">
        <v>0.28813559322033899</v>
      </c>
      <c r="S2675">
        <f t="shared" si="41"/>
        <v>-7.4095656279701869E-2</v>
      </c>
    </row>
    <row r="2676" spans="1:19" x14ac:dyDescent="0.2">
      <c r="A2676" t="s">
        <v>5309</v>
      </c>
      <c r="B2676" t="s">
        <v>5310</v>
      </c>
      <c r="C2676">
        <v>100</v>
      </c>
      <c r="D2676">
        <v>75</v>
      </c>
      <c r="E2676">
        <v>71</v>
      </c>
      <c r="F2676">
        <v>11</v>
      </c>
      <c r="G2676">
        <v>-4.4680504312771499E-2</v>
      </c>
      <c r="H2676">
        <v>-0.64299966105932804</v>
      </c>
      <c r="I2676">
        <v>-1.8428044878037699</v>
      </c>
      <c r="J2676">
        <v>257</v>
      </c>
      <c r="K2676">
        <v>239</v>
      </c>
      <c r="L2676">
        <v>169</v>
      </c>
      <c r="M2676">
        <v>37</v>
      </c>
      <c r="N2676">
        <v>4.5692881038564802E-2</v>
      </c>
      <c r="O2676">
        <v>-0.77413519586201096</v>
      </c>
      <c r="P2676">
        <v>-1.8519570678561901</v>
      </c>
      <c r="Q2676">
        <v>0.50847457627118597</v>
      </c>
      <c r="R2676">
        <v>0.305084745762711</v>
      </c>
      <c r="S2676">
        <f t="shared" si="41"/>
        <v>-2.6802494494550948E-2</v>
      </c>
    </row>
    <row r="2677" spans="1:19" x14ac:dyDescent="0.2">
      <c r="A2677" t="s">
        <v>5311</v>
      </c>
      <c r="B2677" t="s">
        <v>5312</v>
      </c>
      <c r="C2677">
        <v>57</v>
      </c>
      <c r="D2677">
        <v>86</v>
      </c>
      <c r="E2677">
        <v>60</v>
      </c>
      <c r="F2677">
        <v>6</v>
      </c>
      <c r="G2677">
        <v>0.25888182786660402</v>
      </c>
      <c r="H2677">
        <v>-0.471981615067251</v>
      </c>
      <c r="I2677">
        <v>-1.86192077825084</v>
      </c>
      <c r="J2677">
        <v>196</v>
      </c>
      <c r="K2677">
        <v>135</v>
      </c>
      <c r="L2677">
        <v>112</v>
      </c>
      <c r="M2677">
        <v>28</v>
      </c>
      <c r="N2677">
        <v>-8.4694199439748097E-2</v>
      </c>
      <c r="O2677">
        <v>-0.83512682583068398</v>
      </c>
      <c r="P2677">
        <v>-1.85532370860614</v>
      </c>
      <c r="Q2677">
        <v>0.44067796610169402</v>
      </c>
      <c r="R2677">
        <v>0.322033898305084</v>
      </c>
      <c r="S2677">
        <f t="shared" si="41"/>
        <v>-3.3215836973250597E-2</v>
      </c>
    </row>
    <row r="2678" spans="1:19" x14ac:dyDescent="0.2">
      <c r="A2678" t="s">
        <v>5313</v>
      </c>
      <c r="B2678" t="s">
        <v>5314</v>
      </c>
      <c r="C2678">
        <v>138</v>
      </c>
      <c r="D2678">
        <v>135</v>
      </c>
      <c r="E2678">
        <v>69</v>
      </c>
      <c r="F2678">
        <v>7</v>
      </c>
      <c r="G2678">
        <v>7.0712914389297998E-2</v>
      </c>
      <c r="H2678">
        <v>-0.79528800544238398</v>
      </c>
      <c r="I2678">
        <v>-2.17897821934897</v>
      </c>
      <c r="J2678">
        <v>242</v>
      </c>
      <c r="K2678">
        <v>278</v>
      </c>
      <c r="L2678">
        <v>107</v>
      </c>
      <c r="M2678">
        <v>13</v>
      </c>
      <c r="N2678">
        <v>0.137457533359366</v>
      </c>
      <c r="O2678">
        <v>-0.94652036543961104</v>
      </c>
      <c r="P2678">
        <v>-2.2800976822654802</v>
      </c>
      <c r="Q2678">
        <v>0.52542372881355903</v>
      </c>
      <c r="R2678">
        <v>0.28813559322033899</v>
      </c>
      <c r="S2678">
        <f t="shared" si="41"/>
        <v>-0.23827003916204498</v>
      </c>
    </row>
    <row r="2679" spans="1:19" x14ac:dyDescent="0.2">
      <c r="A2679" t="s">
        <v>5315</v>
      </c>
      <c r="B2679" t="s">
        <v>5316</v>
      </c>
      <c r="C2679">
        <v>106</v>
      </c>
      <c r="D2679">
        <v>91</v>
      </c>
      <c r="E2679">
        <v>62</v>
      </c>
      <c r="F2679">
        <v>12</v>
      </c>
      <c r="G2679">
        <v>1.3993759351851799E-2</v>
      </c>
      <c r="H2679">
        <v>-0.72717218554491903</v>
      </c>
      <c r="I2679">
        <v>-1.8303217921791399</v>
      </c>
      <c r="J2679">
        <v>200</v>
      </c>
      <c r="K2679">
        <v>243</v>
      </c>
      <c r="L2679">
        <v>94</v>
      </c>
      <c r="M2679">
        <v>29</v>
      </c>
      <c r="N2679">
        <v>0.16180438135605199</v>
      </c>
      <c r="O2679">
        <v>-0.91999091920867204</v>
      </c>
      <c r="P2679">
        <v>-1.8488576663569101</v>
      </c>
      <c r="Q2679">
        <v>0.45762711864406702</v>
      </c>
      <c r="R2679">
        <v>0.305084745762711</v>
      </c>
      <c r="S2679">
        <f t="shared" si="41"/>
        <v>-2.2373652871121183E-2</v>
      </c>
    </row>
    <row r="2680" spans="1:19" x14ac:dyDescent="0.2">
      <c r="A2680" t="s">
        <v>5317</v>
      </c>
      <c r="B2680" t="s">
        <v>5318</v>
      </c>
      <c r="C2680">
        <v>81</v>
      </c>
      <c r="D2680">
        <v>71</v>
      </c>
      <c r="E2680">
        <v>41</v>
      </c>
      <c r="F2680">
        <v>8</v>
      </c>
      <c r="G2680">
        <v>2.3031562135954E-2</v>
      </c>
      <c r="H2680">
        <v>-0.78995917193731702</v>
      </c>
      <c r="I2680">
        <v>-1.8895922048486999</v>
      </c>
      <c r="J2680">
        <v>138</v>
      </c>
      <c r="K2680">
        <v>165</v>
      </c>
      <c r="L2680">
        <v>94</v>
      </c>
      <c r="M2680">
        <v>16</v>
      </c>
      <c r="N2680">
        <v>0.154832961234391</v>
      </c>
      <c r="O2680">
        <v>-0.75884000994592804</v>
      </c>
      <c r="P2680">
        <v>-1.9459847723371999</v>
      </c>
      <c r="Q2680">
        <v>0.59322033898305004</v>
      </c>
      <c r="R2680">
        <v>0.23728813559322001</v>
      </c>
      <c r="S2680">
        <f t="shared" si="41"/>
        <v>-6.5446170099074316E-2</v>
      </c>
    </row>
    <row r="2681" spans="1:19" x14ac:dyDescent="0.2">
      <c r="A2681" t="s">
        <v>5319</v>
      </c>
      <c r="B2681" t="s">
        <v>5320</v>
      </c>
      <c r="C2681">
        <v>106</v>
      </c>
      <c r="D2681">
        <v>96</v>
      </c>
      <c r="E2681">
        <v>112</v>
      </c>
      <c r="F2681">
        <v>25</v>
      </c>
      <c r="G2681">
        <v>3.7223600070326497E-2</v>
      </c>
      <c r="H2681">
        <v>-0.47034585237299198</v>
      </c>
      <c r="I2681">
        <v>-1.51156302955473</v>
      </c>
      <c r="J2681">
        <v>206</v>
      </c>
      <c r="K2681">
        <v>305</v>
      </c>
      <c r="L2681">
        <v>127</v>
      </c>
      <c r="M2681">
        <v>27</v>
      </c>
      <c r="N2681">
        <v>0.24766072239935399</v>
      </c>
      <c r="O2681">
        <v>-0.80215227655758703</v>
      </c>
      <c r="P2681">
        <v>-1.8927291248020499</v>
      </c>
      <c r="Q2681">
        <v>0.49152542372881303</v>
      </c>
      <c r="R2681">
        <v>0.305084745762711</v>
      </c>
      <c r="S2681">
        <f t="shared" si="41"/>
        <v>5.7816189395850238E-2</v>
      </c>
    </row>
    <row r="2682" spans="1:19" x14ac:dyDescent="0.2">
      <c r="A2682" t="s">
        <v>5321</v>
      </c>
      <c r="B2682" t="s">
        <v>5322</v>
      </c>
      <c r="C2682">
        <v>322</v>
      </c>
      <c r="D2682">
        <v>270</v>
      </c>
      <c r="E2682">
        <v>239</v>
      </c>
      <c r="F2682">
        <v>7</v>
      </c>
      <c r="G2682">
        <v>3.7661247586848702E-3</v>
      </c>
      <c r="H2682">
        <v>-0.623715980526096</v>
      </c>
      <c r="I2682">
        <v>-2.5469550046435701</v>
      </c>
      <c r="J2682">
        <v>433</v>
      </c>
      <c r="K2682">
        <v>821</v>
      </c>
      <c r="L2682">
        <v>545</v>
      </c>
      <c r="M2682">
        <v>91</v>
      </c>
      <c r="N2682">
        <v>0.35508336418779701</v>
      </c>
      <c r="O2682">
        <v>-0.49218017122111302</v>
      </c>
      <c r="P2682">
        <v>-1.6876721726241599</v>
      </c>
      <c r="Q2682">
        <v>0.49152542372881303</v>
      </c>
      <c r="R2682">
        <v>0.35593220338983</v>
      </c>
      <c r="S2682">
        <f t="shared" si="41"/>
        <v>-0.18592430055994838</v>
      </c>
    </row>
    <row r="2683" spans="1:19" x14ac:dyDescent="0.2">
      <c r="A2683" t="s">
        <v>5323</v>
      </c>
      <c r="B2683" t="s">
        <v>5324</v>
      </c>
      <c r="C2683">
        <v>0</v>
      </c>
      <c r="D2683">
        <v>0</v>
      </c>
      <c r="E2683">
        <v>1</v>
      </c>
      <c r="F2683">
        <v>0</v>
      </c>
      <c r="G2683" t="s">
        <v>373</v>
      </c>
      <c r="H2683" t="s">
        <v>599</v>
      </c>
      <c r="I2683" t="s">
        <v>373</v>
      </c>
      <c r="J2683">
        <v>346</v>
      </c>
      <c r="K2683">
        <v>440</v>
      </c>
      <c r="L2683">
        <v>346</v>
      </c>
      <c r="M2683">
        <v>32</v>
      </c>
      <c r="N2683">
        <v>0.18160468111513201</v>
      </c>
      <c r="O2683">
        <v>-0.59208877714439001</v>
      </c>
      <c r="P2683">
        <v>-2.04415178906476</v>
      </c>
      <c r="Q2683">
        <v>0.44067796610169402</v>
      </c>
      <c r="R2683">
        <v>0.338983050847457</v>
      </c>
      <c r="S2683" t="e">
        <f t="shared" si="41"/>
        <v>#VALUE!</v>
      </c>
    </row>
    <row r="2684" spans="1:19" x14ac:dyDescent="0.2">
      <c r="A2684" t="s">
        <v>5325</v>
      </c>
      <c r="B2684" t="s">
        <v>5326</v>
      </c>
      <c r="C2684">
        <v>119</v>
      </c>
      <c r="D2684">
        <v>104</v>
      </c>
      <c r="E2684">
        <v>148</v>
      </c>
      <c r="F2684">
        <v>11</v>
      </c>
      <c r="G2684">
        <v>2.1744610201778099E-2</v>
      </c>
      <c r="H2684">
        <v>-0.39954325577597699</v>
      </c>
      <c r="I2684">
        <v>-1.9183514491963001</v>
      </c>
      <c r="J2684">
        <v>222</v>
      </c>
      <c r="K2684">
        <v>207</v>
      </c>
      <c r="L2684">
        <v>175</v>
      </c>
      <c r="M2684">
        <v>31</v>
      </c>
      <c r="N2684">
        <v>4.68454744280008E-2</v>
      </c>
      <c r="O2684">
        <v>-0.69540370290873399</v>
      </c>
      <c r="P2684">
        <v>-1.86521694920825</v>
      </c>
      <c r="Q2684">
        <v>0.47457627118644002</v>
      </c>
      <c r="R2684">
        <v>0.322033898305084</v>
      </c>
      <c r="S2684">
        <f t="shared" si="41"/>
        <v>-5.2135786681774446E-2</v>
      </c>
    </row>
    <row r="2685" spans="1:19" x14ac:dyDescent="0.2">
      <c r="A2685" t="s">
        <v>5327</v>
      </c>
      <c r="B2685" t="s">
        <v>5328</v>
      </c>
      <c r="C2685">
        <v>38</v>
      </c>
      <c r="D2685">
        <v>47</v>
      </c>
      <c r="E2685">
        <v>40</v>
      </c>
      <c r="F2685">
        <v>5</v>
      </c>
      <c r="G2685">
        <v>0.172572493614435</v>
      </c>
      <c r="H2685">
        <v>-0.471981615067251</v>
      </c>
      <c r="I2685">
        <v>-1.76501076524279</v>
      </c>
      <c r="J2685">
        <v>286</v>
      </c>
      <c r="K2685">
        <v>468</v>
      </c>
      <c r="L2685">
        <v>255</v>
      </c>
      <c r="M2685">
        <v>42</v>
      </c>
      <c r="N2685">
        <v>0.29110792336680202</v>
      </c>
      <c r="O2685">
        <v>-0.641914629839478</v>
      </c>
      <c r="P2685">
        <v>-1.8433424113230299</v>
      </c>
      <c r="Q2685">
        <v>0.86440677966101698</v>
      </c>
      <c r="R2685">
        <v>0.23728813559322001</v>
      </c>
      <c r="S2685">
        <f t="shared" si="41"/>
        <v>-2.0637953609036822E-3</v>
      </c>
    </row>
    <row r="2686" spans="1:19" x14ac:dyDescent="0.2">
      <c r="A2686" t="s">
        <v>5329</v>
      </c>
      <c r="B2686" t="s">
        <v>5330</v>
      </c>
      <c r="C2686">
        <v>65</v>
      </c>
      <c r="D2686">
        <v>91</v>
      </c>
      <c r="E2686">
        <v>76</v>
      </c>
      <c r="F2686">
        <v>14</v>
      </c>
      <c r="G2686">
        <v>0.22638626797376599</v>
      </c>
      <c r="H2686">
        <v>-0.42635777414046699</v>
      </c>
      <c r="I2686">
        <v>-1.5509824939266099</v>
      </c>
      <c r="J2686">
        <v>235</v>
      </c>
      <c r="K2686">
        <v>249</v>
      </c>
      <c r="L2686">
        <v>164</v>
      </c>
      <c r="M2686">
        <v>22</v>
      </c>
      <c r="N2686">
        <v>0.102359588245721</v>
      </c>
      <c r="O2686">
        <v>-0.74831279136842799</v>
      </c>
      <c r="P2686">
        <v>-2.0388708500414201</v>
      </c>
      <c r="Q2686">
        <v>0.84745762711864403</v>
      </c>
      <c r="R2686">
        <v>0.28813559322033899</v>
      </c>
      <c r="S2686">
        <f t="shared" si="41"/>
        <v>7.3577469326614117E-3</v>
      </c>
    </row>
    <row r="2687" spans="1:19" x14ac:dyDescent="0.2">
      <c r="A2687" t="s">
        <v>5331</v>
      </c>
      <c r="B2687" t="s">
        <v>5332</v>
      </c>
      <c r="C2687">
        <v>86</v>
      </c>
      <c r="D2687">
        <v>121</v>
      </c>
      <c r="E2687">
        <v>85</v>
      </c>
      <c r="F2687">
        <v>21</v>
      </c>
      <c r="G2687">
        <v>0.22854515136841</v>
      </c>
      <c r="H2687">
        <v>-0.49933753530767799</v>
      </c>
      <c r="I2687">
        <v>-1.4964763294716401</v>
      </c>
      <c r="J2687">
        <v>262</v>
      </c>
      <c r="K2687">
        <v>387</v>
      </c>
      <c r="L2687">
        <v>199</v>
      </c>
      <c r="M2687">
        <v>73</v>
      </c>
      <c r="N2687">
        <v>0.246637777120887</v>
      </c>
      <c r="O2687">
        <v>-0.711536992054429</v>
      </c>
      <c r="P2687">
        <v>-1.56520409979118</v>
      </c>
      <c r="Q2687">
        <v>0.79661016949152497</v>
      </c>
      <c r="R2687">
        <v>0.28813559322033899</v>
      </c>
      <c r="S2687">
        <f t="shared" si="41"/>
        <v>0.14977453409806835</v>
      </c>
    </row>
    <row r="2688" spans="1:19" x14ac:dyDescent="0.2">
      <c r="A2688" t="s">
        <v>5333</v>
      </c>
      <c r="B2688" t="s">
        <v>5334</v>
      </c>
      <c r="C2688">
        <v>300</v>
      </c>
      <c r="D2688">
        <v>297</v>
      </c>
      <c r="E2688">
        <v>253</v>
      </c>
      <c r="F2688">
        <v>53</v>
      </c>
      <c r="G2688">
        <v>7.5893426893078306E-2</v>
      </c>
      <c r="H2688">
        <v>-0.56825874332224802</v>
      </c>
      <c r="I2688">
        <v>-1.6370425580808701</v>
      </c>
      <c r="J2688">
        <v>621</v>
      </c>
      <c r="K2688">
        <v>872</v>
      </c>
      <c r="L2688">
        <v>432</v>
      </c>
      <c r="M2688">
        <v>68</v>
      </c>
      <c r="N2688">
        <v>0.22465298817770801</v>
      </c>
      <c r="O2688">
        <v>-0.74969663050605795</v>
      </c>
      <c r="P2688">
        <v>-1.97080835606223</v>
      </c>
      <c r="Q2688">
        <v>0.88135593220338904</v>
      </c>
      <c r="R2688">
        <v>0.28813559322033899</v>
      </c>
      <c r="S2688">
        <f t="shared" si="41"/>
        <v>7.450564204750168E-4</v>
      </c>
    </row>
    <row r="2689" spans="1:19" x14ac:dyDescent="0.2">
      <c r="A2689" t="s">
        <v>5335</v>
      </c>
      <c r="B2689" t="s">
        <v>5336</v>
      </c>
      <c r="C2689">
        <v>82</v>
      </c>
      <c r="D2689">
        <v>86</v>
      </c>
      <c r="E2689">
        <v>51</v>
      </c>
      <c r="F2689">
        <v>11</v>
      </c>
      <c r="G2689">
        <v>0.100942831155379</v>
      </c>
      <c r="H2689">
        <v>-0.70050168606418395</v>
      </c>
      <c r="I2689">
        <v>-1.75661834018749</v>
      </c>
      <c r="J2689">
        <v>198</v>
      </c>
      <c r="K2689">
        <v>281</v>
      </c>
      <c r="L2689">
        <v>94</v>
      </c>
      <c r="M2689">
        <v>15</v>
      </c>
      <c r="N2689">
        <v>0.22926923306527</v>
      </c>
      <c r="O2689">
        <v>-0.91562611380622205</v>
      </c>
      <c r="P2689">
        <v>-2.13079959979774</v>
      </c>
      <c r="Q2689">
        <v>0.79661016949152497</v>
      </c>
      <c r="R2689">
        <v>0.27118644067796599</v>
      </c>
      <c r="S2689">
        <f t="shared" si="41"/>
        <v>-7.6533658447674791E-2</v>
      </c>
    </row>
    <row r="2690" spans="1:19" x14ac:dyDescent="0.2">
      <c r="A2690" t="s">
        <v>5337</v>
      </c>
      <c r="B2690" t="s">
        <v>5338</v>
      </c>
      <c r="C2690">
        <v>198</v>
      </c>
      <c r="D2690">
        <v>151</v>
      </c>
      <c r="E2690">
        <v>113</v>
      </c>
      <c r="F2690">
        <v>38</v>
      </c>
      <c r="G2690">
        <v>-3.7430010672833199E-2</v>
      </c>
      <c r="H2690">
        <v>-0.73784475655651405</v>
      </c>
      <c r="I2690">
        <v>-1.6010787666067099</v>
      </c>
      <c r="J2690">
        <v>323</v>
      </c>
      <c r="K2690">
        <v>510</v>
      </c>
      <c r="L2690">
        <v>257</v>
      </c>
      <c r="M2690">
        <v>131</v>
      </c>
      <c r="N2690">
        <v>0.275595757188555</v>
      </c>
      <c r="O2690">
        <v>-0.69135817614419803</v>
      </c>
      <c r="P2690">
        <v>-1.4021568952672301</v>
      </c>
      <c r="Q2690">
        <v>0.59322033898305004</v>
      </c>
      <c r="R2690">
        <v>0.25423728813559299</v>
      </c>
      <c r="S2690">
        <f t="shared" si="41"/>
        <v>0.16322138825249391</v>
      </c>
    </row>
    <row r="2691" spans="1:19" x14ac:dyDescent="0.2">
      <c r="A2691" t="s">
        <v>5339</v>
      </c>
      <c r="B2691" t="s">
        <v>5340</v>
      </c>
      <c r="C2691">
        <v>126</v>
      </c>
      <c r="D2691">
        <v>193</v>
      </c>
      <c r="E2691">
        <v>211</v>
      </c>
      <c r="F2691">
        <v>33</v>
      </c>
      <c r="G2691">
        <v>0.26544499618573902</v>
      </c>
      <c r="H2691">
        <v>-0.27034609959827299</v>
      </c>
      <c r="I2691">
        <v>-1.46605377820167</v>
      </c>
      <c r="J2691">
        <v>357</v>
      </c>
      <c r="K2691">
        <v>757</v>
      </c>
      <c r="L2691">
        <v>266</v>
      </c>
      <c r="M2691">
        <v>100</v>
      </c>
      <c r="N2691">
        <v>0.40365576680960102</v>
      </c>
      <c r="O2691">
        <v>-0.71987535662551605</v>
      </c>
      <c r="P2691">
        <v>-1.5628938847040801</v>
      </c>
      <c r="Q2691">
        <v>0.84745762711864403</v>
      </c>
      <c r="R2691">
        <v>0.27118644067796599</v>
      </c>
      <c r="S2691">
        <f t="shared" ref="S2691:S2754" si="42">((I2691+1.7338029)/1.7338029+(P2691+1.8692731)/1.8692731)/2</f>
        <v>0.15916583807869719</v>
      </c>
    </row>
    <row r="2692" spans="1:19" x14ac:dyDescent="0.2">
      <c r="A2692" t="s">
        <v>5341</v>
      </c>
      <c r="B2692" t="s">
        <v>5342</v>
      </c>
      <c r="C2692">
        <v>47</v>
      </c>
      <c r="D2692">
        <v>118</v>
      </c>
      <c r="E2692">
        <v>47</v>
      </c>
      <c r="F2692">
        <v>7</v>
      </c>
      <c r="G2692">
        <v>0.48004238166593599</v>
      </c>
      <c r="H2692">
        <v>-0.49425800977840301</v>
      </c>
      <c r="I2692">
        <v>-1.7111969908834499</v>
      </c>
      <c r="J2692">
        <v>181</v>
      </c>
      <c r="K2692">
        <v>191</v>
      </c>
      <c r="L2692">
        <v>98</v>
      </c>
      <c r="M2692">
        <v>21</v>
      </c>
      <c r="N2692">
        <v>0.100582895800264</v>
      </c>
      <c r="O2692">
        <v>-0.85854127632107902</v>
      </c>
      <c r="P2692">
        <v>-1.9456849487271499</v>
      </c>
      <c r="Q2692">
        <v>0.81355932203389802</v>
      </c>
      <c r="R2692">
        <v>0.25423728813559299</v>
      </c>
      <c r="S2692">
        <f t="shared" si="42"/>
        <v>-1.3919751288679526E-2</v>
      </c>
    </row>
    <row r="2693" spans="1:19" x14ac:dyDescent="0.2">
      <c r="A2693" t="s">
        <v>5343</v>
      </c>
      <c r="B2693" t="s">
        <v>5344</v>
      </c>
      <c r="C2693">
        <v>288</v>
      </c>
      <c r="D2693">
        <v>450</v>
      </c>
      <c r="E2693">
        <v>282</v>
      </c>
      <c r="F2693">
        <v>29</v>
      </c>
      <c r="G2693">
        <v>0.27407825831164101</v>
      </c>
      <c r="H2693">
        <v>-0.50340138921827304</v>
      </c>
      <c r="I2693">
        <v>-1.88119166282227</v>
      </c>
      <c r="J2693">
        <v>729</v>
      </c>
      <c r="K2693">
        <v>895</v>
      </c>
      <c r="L2693">
        <v>517</v>
      </c>
      <c r="M2693">
        <v>228</v>
      </c>
      <c r="N2693">
        <v>0.16632361041965901</v>
      </c>
      <c r="O2693">
        <v>-0.74132576236842196</v>
      </c>
      <c r="P2693">
        <v>-1.5150183499094101</v>
      </c>
      <c r="Q2693">
        <v>0.81355932203389802</v>
      </c>
      <c r="R2693">
        <v>0.28813559322033899</v>
      </c>
      <c r="S2693">
        <f t="shared" si="42"/>
        <v>5.2252880519401024E-2</v>
      </c>
    </row>
    <row r="2694" spans="1:19" x14ac:dyDescent="0.2">
      <c r="A2694" t="s">
        <v>5345</v>
      </c>
      <c r="B2694" t="s">
        <v>5346</v>
      </c>
      <c r="C2694">
        <v>132</v>
      </c>
      <c r="D2694">
        <v>192</v>
      </c>
      <c r="E2694">
        <v>132</v>
      </c>
      <c r="F2694">
        <v>29</v>
      </c>
      <c r="G2694">
        <v>0.24298552979322799</v>
      </c>
      <c r="H2694">
        <v>-0.49425800977840301</v>
      </c>
      <c r="I2694">
        <v>-1.5423731062688899</v>
      </c>
      <c r="J2694">
        <v>386</v>
      </c>
      <c r="K2694">
        <v>428</v>
      </c>
      <c r="L2694">
        <v>358</v>
      </c>
      <c r="M2694">
        <v>50</v>
      </c>
      <c r="N2694">
        <v>0.122084567763138</v>
      </c>
      <c r="O2694">
        <v>-0.62479305517227002</v>
      </c>
      <c r="P2694">
        <v>-1.8978429689276199</v>
      </c>
      <c r="Q2694">
        <v>0.81355932203389802</v>
      </c>
      <c r="R2694">
        <v>0.322033898305084</v>
      </c>
      <c r="S2694">
        <f t="shared" si="42"/>
        <v>4.7563204563500931E-2</v>
      </c>
    </row>
    <row r="2695" spans="1:19" x14ac:dyDescent="0.2">
      <c r="A2695" t="s">
        <v>5347</v>
      </c>
      <c r="B2695" t="s">
        <v>5348</v>
      </c>
      <c r="C2695">
        <v>102</v>
      </c>
      <c r="D2695">
        <v>111</v>
      </c>
      <c r="E2695">
        <v>98</v>
      </c>
      <c r="F2695">
        <v>15</v>
      </c>
      <c r="G2695">
        <v>0.116981039320268</v>
      </c>
      <c r="H2695">
        <v>-0.51163210584782604</v>
      </c>
      <c r="I2695">
        <v>-1.7167060856682299</v>
      </c>
      <c r="J2695">
        <v>173</v>
      </c>
      <c r="K2695">
        <v>232</v>
      </c>
      <c r="L2695">
        <v>110</v>
      </c>
      <c r="M2695">
        <v>26</v>
      </c>
      <c r="N2695">
        <v>0.20466998518382601</v>
      </c>
      <c r="O2695">
        <v>-0.78874219511496002</v>
      </c>
      <c r="P2695">
        <v>-1.83329842374987</v>
      </c>
      <c r="Q2695">
        <v>0.45762711864406702</v>
      </c>
      <c r="R2695">
        <v>0.23728813559322001</v>
      </c>
      <c r="S2695">
        <f t="shared" si="42"/>
        <v>1.4553075562343504E-2</v>
      </c>
    </row>
    <row r="2696" spans="1:19" x14ac:dyDescent="0.2">
      <c r="A2696" t="s">
        <v>5349</v>
      </c>
      <c r="B2696" t="s">
        <v>5350</v>
      </c>
      <c r="C2696">
        <v>53</v>
      </c>
      <c r="D2696">
        <v>30</v>
      </c>
      <c r="E2696">
        <v>30</v>
      </c>
      <c r="F2696">
        <v>0</v>
      </c>
      <c r="G2696">
        <v>-0.166896382585598</v>
      </c>
      <c r="H2696">
        <v>-0.74141262465952995</v>
      </c>
      <c r="I2696" t="e">
        <f>-inf</f>
        <v>#NAME?</v>
      </c>
      <c r="J2696">
        <v>50</v>
      </c>
      <c r="K2696">
        <v>53</v>
      </c>
      <c r="L2696">
        <v>32</v>
      </c>
      <c r="M2696">
        <v>10</v>
      </c>
      <c r="N2696">
        <v>0.10253396868649101</v>
      </c>
      <c r="O2696">
        <v>-0.78590880316050304</v>
      </c>
      <c r="P2696">
        <v>-1.7091956729279101</v>
      </c>
      <c r="Q2696">
        <v>0.38983050847457601</v>
      </c>
      <c r="R2696">
        <v>0.322033898305084</v>
      </c>
      <c r="S2696" t="e">
        <f t="shared" si="42"/>
        <v>#NAME?</v>
      </c>
    </row>
    <row r="2697" spans="1:19" x14ac:dyDescent="0.2">
      <c r="A2697" t="s">
        <v>5351</v>
      </c>
      <c r="B2697" t="s">
        <v>5352</v>
      </c>
      <c r="C2697">
        <v>93</v>
      </c>
      <c r="D2697">
        <v>128</v>
      </c>
      <c r="E2697">
        <v>72</v>
      </c>
      <c r="F2697">
        <v>14</v>
      </c>
      <c r="G2697">
        <v>0.21898525338946101</v>
      </c>
      <c r="H2697">
        <v>-0.60540846190107001</v>
      </c>
      <c r="I2697">
        <v>-1.7065520858376899</v>
      </c>
      <c r="J2697">
        <v>216</v>
      </c>
      <c r="K2697">
        <v>144</v>
      </c>
      <c r="L2697">
        <v>103</v>
      </c>
      <c r="M2697">
        <v>17</v>
      </c>
      <c r="N2697">
        <v>-9.8863155633959393E-2</v>
      </c>
      <c r="O2697">
        <v>-0.91370530359014901</v>
      </c>
      <c r="P2697">
        <v>-2.1142304983645399</v>
      </c>
      <c r="Q2697">
        <v>0.47457627118644002</v>
      </c>
      <c r="R2697">
        <v>0.27118644067796599</v>
      </c>
      <c r="S2697">
        <f t="shared" si="42"/>
        <v>-5.766341727507511E-2</v>
      </c>
    </row>
    <row r="2698" spans="1:19" x14ac:dyDescent="0.2">
      <c r="A2698" t="s">
        <v>5353</v>
      </c>
      <c r="B2698" t="s">
        <v>5354</v>
      </c>
      <c r="C2698">
        <v>12</v>
      </c>
      <c r="D2698">
        <v>26</v>
      </c>
      <c r="E2698">
        <v>15</v>
      </c>
      <c r="F2698">
        <v>0</v>
      </c>
      <c r="G2698">
        <v>0.41605033421872101</v>
      </c>
      <c r="H2698">
        <v>-0.39734799677034699</v>
      </c>
      <c r="I2698" t="e">
        <f>-inf</f>
        <v>#NAME?</v>
      </c>
      <c r="J2698">
        <v>19</v>
      </c>
      <c r="K2698">
        <v>18</v>
      </c>
      <c r="L2698">
        <v>0</v>
      </c>
      <c r="M2698">
        <v>0</v>
      </c>
      <c r="N2698">
        <v>5.3747007572198802E-2</v>
      </c>
      <c r="O2698" t="e">
        <f>-inf</f>
        <v>#NAME?</v>
      </c>
      <c r="P2698" t="e">
        <f>-inf</f>
        <v>#NAME?</v>
      </c>
      <c r="Q2698">
        <v>0.49152542372881303</v>
      </c>
      <c r="R2698">
        <v>0.322033898305084</v>
      </c>
      <c r="S2698" t="e">
        <f t="shared" si="42"/>
        <v>#NAME?</v>
      </c>
    </row>
    <row r="2699" spans="1:19" x14ac:dyDescent="0.2">
      <c r="A2699" t="s">
        <v>5355</v>
      </c>
      <c r="B2699" t="s">
        <v>5356</v>
      </c>
      <c r="C2699">
        <v>321</v>
      </c>
      <c r="D2699">
        <v>434</v>
      </c>
      <c r="E2699">
        <v>312</v>
      </c>
      <c r="F2699">
        <v>35</v>
      </c>
      <c r="G2699">
        <v>0.211242929403167</v>
      </c>
      <c r="H2699">
        <v>-0.50660844816483297</v>
      </c>
      <c r="I2699">
        <v>-1.8466341610165899</v>
      </c>
      <c r="J2699">
        <v>597</v>
      </c>
      <c r="K2699">
        <v>738</v>
      </c>
      <c r="L2699">
        <v>411</v>
      </c>
      <c r="M2699">
        <v>62</v>
      </c>
      <c r="N2699">
        <v>0.169310134115394</v>
      </c>
      <c r="O2699">
        <v>-0.75422128639769004</v>
      </c>
      <c r="P2699">
        <v>-1.993808310223</v>
      </c>
      <c r="Q2699">
        <v>0.47457627118644002</v>
      </c>
      <c r="R2699">
        <v>0.22033898305084701</v>
      </c>
      <c r="S2699">
        <f t="shared" si="42"/>
        <v>-6.5849797431368998E-2</v>
      </c>
    </row>
    <row r="2700" spans="1:19" x14ac:dyDescent="0.2">
      <c r="A2700" t="s">
        <v>5357</v>
      </c>
      <c r="B2700" t="s">
        <v>5358</v>
      </c>
      <c r="C2700">
        <v>155</v>
      </c>
      <c r="D2700">
        <v>102</v>
      </c>
      <c r="E2700">
        <v>140</v>
      </c>
      <c r="F2700">
        <v>9</v>
      </c>
      <c r="G2700">
        <v>-0.101473294112845</v>
      </c>
      <c r="H2700">
        <v>-0.53846167227045705</v>
      </c>
      <c r="I2700">
        <v>-2.1202863616929601</v>
      </c>
      <c r="J2700">
        <v>266</v>
      </c>
      <c r="K2700">
        <v>249</v>
      </c>
      <c r="L2700">
        <v>176</v>
      </c>
      <c r="M2700">
        <v>38</v>
      </c>
      <c r="N2700">
        <v>4.8545813886391002E-2</v>
      </c>
      <c r="O2700">
        <v>-0.77145774596130701</v>
      </c>
      <c r="P2700">
        <v>-1.85532370860614</v>
      </c>
      <c r="Q2700">
        <v>0.76271186440677896</v>
      </c>
      <c r="R2700">
        <v>0.186440677966101</v>
      </c>
      <c r="S2700">
        <f t="shared" si="42"/>
        <v>-0.10772418606013934</v>
      </c>
    </row>
    <row r="2701" spans="1:19" x14ac:dyDescent="0.2">
      <c r="A2701" t="s">
        <v>5359</v>
      </c>
      <c r="B2701" t="s">
        <v>5360</v>
      </c>
      <c r="C2701">
        <v>136</v>
      </c>
      <c r="D2701">
        <v>147</v>
      </c>
      <c r="E2701">
        <v>122</v>
      </c>
      <c r="F2701">
        <v>11</v>
      </c>
      <c r="G2701">
        <v>0.114036658673486</v>
      </c>
      <c r="H2701">
        <v>-0.54143708747387198</v>
      </c>
      <c r="I2701">
        <v>-1.97634339617399</v>
      </c>
      <c r="J2701">
        <v>229</v>
      </c>
      <c r="K2701">
        <v>259</v>
      </c>
      <c r="L2701">
        <v>238</v>
      </c>
      <c r="M2701">
        <v>35</v>
      </c>
      <c r="N2701">
        <v>0.13069238516308501</v>
      </c>
      <c r="O2701">
        <v>-0.57534730242776599</v>
      </c>
      <c r="P2701">
        <v>-1.8259931065815</v>
      </c>
      <c r="Q2701">
        <v>0.44067796610169402</v>
      </c>
      <c r="R2701">
        <v>0.25423728813559299</v>
      </c>
      <c r="S2701">
        <f t="shared" si="42"/>
        <v>-5.8367965583901671E-2</v>
      </c>
    </row>
    <row r="2702" spans="1:19" x14ac:dyDescent="0.2">
      <c r="A2702" t="s">
        <v>5361</v>
      </c>
      <c r="B2702" t="s">
        <v>5362</v>
      </c>
      <c r="C2702">
        <v>60</v>
      </c>
      <c r="D2702">
        <v>66</v>
      </c>
      <c r="E2702">
        <v>29</v>
      </c>
      <c r="F2702">
        <v>9</v>
      </c>
      <c r="G2702">
        <v>0.121650917453753</v>
      </c>
      <c r="H2702">
        <v>-0.81001126226309095</v>
      </c>
      <c r="I2702">
        <v>-1.7081059139063099</v>
      </c>
      <c r="J2702">
        <v>67</v>
      </c>
      <c r="K2702">
        <v>59</v>
      </c>
      <c r="L2702">
        <v>42</v>
      </c>
      <c r="M2702">
        <v>20</v>
      </c>
      <c r="N2702">
        <v>2.20053123630394E-2</v>
      </c>
      <c r="O2702">
        <v>-0.79491428944731601</v>
      </c>
      <c r="P2702">
        <v>-1.5352704756287301</v>
      </c>
      <c r="Q2702">
        <v>0.52542372881355903</v>
      </c>
      <c r="R2702">
        <v>0.37288135593220301</v>
      </c>
      <c r="S2702">
        <f t="shared" si="42"/>
        <v>9.675082715764538E-2</v>
      </c>
    </row>
    <row r="2703" spans="1:19" x14ac:dyDescent="0.2">
      <c r="A2703" t="s">
        <v>5363</v>
      </c>
      <c r="B2703" t="s">
        <v>5364</v>
      </c>
      <c r="C2703">
        <v>115</v>
      </c>
      <c r="D2703">
        <v>56</v>
      </c>
      <c r="E2703">
        <v>103</v>
      </c>
      <c r="F2703">
        <v>19</v>
      </c>
      <c r="G2703">
        <v>-0.23225158105188201</v>
      </c>
      <c r="H2703">
        <v>-0.54211862542684297</v>
      </c>
      <c r="I2703">
        <v>-1.66614141236278</v>
      </c>
      <c r="J2703">
        <v>157</v>
      </c>
      <c r="K2703">
        <v>177</v>
      </c>
      <c r="L2703">
        <v>179</v>
      </c>
      <c r="M2703">
        <v>8</v>
      </c>
      <c r="N2703">
        <v>0.129301717374294</v>
      </c>
      <c r="O2703">
        <v>-0.53513539857373005</v>
      </c>
      <c r="P2703">
        <v>-2.3030353340091798</v>
      </c>
      <c r="Q2703">
        <v>0.47457627118644002</v>
      </c>
      <c r="R2703">
        <v>0.25423728813559299</v>
      </c>
      <c r="S2703">
        <f t="shared" si="42"/>
        <v>-9.651185670560547E-2</v>
      </c>
    </row>
    <row r="2704" spans="1:19" x14ac:dyDescent="0.2">
      <c r="A2704" t="s">
        <v>5365</v>
      </c>
      <c r="B2704" t="s">
        <v>5366</v>
      </c>
      <c r="C2704">
        <v>46</v>
      </c>
      <c r="D2704">
        <v>11</v>
      </c>
      <c r="E2704">
        <v>50</v>
      </c>
      <c r="F2704">
        <v>0</v>
      </c>
      <c r="G2704">
        <v>-0.54110691422781998</v>
      </c>
      <c r="H2704">
        <v>-0.45804583712395802</v>
      </c>
      <c r="I2704" t="e">
        <f>-inf</f>
        <v>#NAME?</v>
      </c>
      <c r="J2704">
        <v>30</v>
      </c>
      <c r="K2704">
        <v>52</v>
      </c>
      <c r="L2704">
        <v>23</v>
      </c>
      <c r="M2704">
        <v>6</v>
      </c>
      <c r="N2704">
        <v>0.316110192336858</v>
      </c>
      <c r="O2704">
        <v>-0.70748219584645999</v>
      </c>
      <c r="P2704">
        <v>-1.7091956729279101</v>
      </c>
      <c r="Q2704">
        <v>0.42372881355932202</v>
      </c>
      <c r="R2704">
        <v>0.27118644067796599</v>
      </c>
      <c r="S2704" t="e">
        <f t="shared" si="42"/>
        <v>#NAME?</v>
      </c>
    </row>
    <row r="2705" spans="1:19" x14ac:dyDescent="0.2">
      <c r="A2705" t="s">
        <v>5367</v>
      </c>
      <c r="B2705" t="s">
        <v>5368</v>
      </c>
      <c r="C2705">
        <v>216</v>
      </c>
      <c r="D2705">
        <v>316</v>
      </c>
      <c r="E2705">
        <v>166</v>
      </c>
      <c r="F2705">
        <v>25</v>
      </c>
      <c r="G2705">
        <v>0.24549156376300099</v>
      </c>
      <c r="H2705">
        <v>-0.60860367288927897</v>
      </c>
      <c r="I2705">
        <v>-1.82071091544089</v>
      </c>
      <c r="J2705">
        <v>313</v>
      </c>
      <c r="K2705">
        <v>326</v>
      </c>
      <c r="L2705">
        <v>226</v>
      </c>
      <c r="M2705">
        <v>25</v>
      </c>
      <c r="N2705">
        <v>9.4901365943212204E-2</v>
      </c>
      <c r="O2705">
        <v>-0.73352467554343703</v>
      </c>
      <c r="P2705">
        <v>-2.1078299974663</v>
      </c>
      <c r="Q2705">
        <v>0.644067796610169</v>
      </c>
      <c r="R2705">
        <v>0.28813559322033899</v>
      </c>
      <c r="S2705">
        <f t="shared" si="42"/>
        <v>-8.8872900956143516E-2</v>
      </c>
    </row>
    <row r="2706" spans="1:19" x14ac:dyDescent="0.2">
      <c r="A2706" t="s">
        <v>5369</v>
      </c>
      <c r="B2706" t="s">
        <v>5370</v>
      </c>
      <c r="C2706">
        <v>15</v>
      </c>
      <c r="D2706">
        <v>8</v>
      </c>
      <c r="E2706">
        <v>4</v>
      </c>
      <c r="F2706">
        <v>2</v>
      </c>
      <c r="G2706">
        <v>-0.192743039768209</v>
      </c>
      <c r="H2706">
        <v>-1.0682892775061199</v>
      </c>
      <c r="I2706">
        <v>-1.7592584363536901</v>
      </c>
      <c r="J2706">
        <v>44</v>
      </c>
      <c r="K2706">
        <v>26</v>
      </c>
      <c r="L2706">
        <v>13</v>
      </c>
      <c r="M2706">
        <v>5</v>
      </c>
      <c r="N2706">
        <v>-0.151251225093647</v>
      </c>
      <c r="O2706">
        <v>-1.1215981013237399</v>
      </c>
      <c r="P2706">
        <v>-1.95470834074206</v>
      </c>
      <c r="Q2706">
        <v>0.54237288135593198</v>
      </c>
      <c r="R2706">
        <v>0.35593220338983</v>
      </c>
      <c r="S2706">
        <f t="shared" si="42"/>
        <v>-3.0193484900790546E-2</v>
      </c>
    </row>
    <row r="2707" spans="1:19" x14ac:dyDescent="0.2">
      <c r="A2707" t="s">
        <v>5371</v>
      </c>
      <c r="B2707" t="s">
        <v>5372</v>
      </c>
      <c r="C2707">
        <v>27</v>
      </c>
      <c r="D2707">
        <v>73</v>
      </c>
      <c r="E2707">
        <v>17</v>
      </c>
      <c r="F2707">
        <v>2</v>
      </c>
      <c r="G2707">
        <v>0.51221732825699695</v>
      </c>
      <c r="H2707">
        <v>-0.69517285255911698</v>
      </c>
      <c r="I2707">
        <v>-2.0145309414570001</v>
      </c>
      <c r="J2707">
        <v>154</v>
      </c>
      <c r="K2707">
        <v>164</v>
      </c>
      <c r="L2707">
        <v>89</v>
      </c>
      <c r="M2707">
        <v>9</v>
      </c>
      <c r="N2707">
        <v>0.104551230632956</v>
      </c>
      <c r="O2707">
        <v>-0.83021949133593997</v>
      </c>
      <c r="P2707">
        <v>-2.2435038799890301</v>
      </c>
      <c r="Q2707">
        <v>0.59322033898305004</v>
      </c>
      <c r="R2707">
        <v>0.305084745762711</v>
      </c>
      <c r="S2707">
        <f t="shared" si="42"/>
        <v>-0.18105792772956775</v>
      </c>
    </row>
    <row r="2708" spans="1:19" x14ac:dyDescent="0.2">
      <c r="A2708" t="s">
        <v>5373</v>
      </c>
      <c r="B2708" t="s">
        <v>5374</v>
      </c>
      <c r="C2708">
        <v>54</v>
      </c>
      <c r="D2708">
        <v>41</v>
      </c>
      <c r="E2708">
        <v>68</v>
      </c>
      <c r="F2708">
        <v>24</v>
      </c>
      <c r="G2708">
        <v>-3.9351670807704603E-2</v>
      </c>
      <c r="H2708">
        <v>-0.39414285689513501</v>
      </c>
      <c r="I2708">
        <v>-1.23637969107336</v>
      </c>
      <c r="J2708">
        <v>100</v>
      </c>
      <c r="K2708">
        <v>133</v>
      </c>
      <c r="L2708">
        <v>104</v>
      </c>
      <c r="M2708">
        <v>47</v>
      </c>
      <c r="N2708">
        <v>0.20107974438880699</v>
      </c>
      <c r="O2708">
        <v>-0.57505543784560997</v>
      </c>
      <c r="P2708">
        <v>-1.33812781065617</v>
      </c>
      <c r="Q2708">
        <v>0.74576271186440601</v>
      </c>
      <c r="R2708">
        <v>0.322033898305084</v>
      </c>
      <c r="S2708">
        <f t="shared" si="42"/>
        <v>0.28552128638600727</v>
      </c>
    </row>
    <row r="2709" spans="1:19" x14ac:dyDescent="0.2">
      <c r="A2709" t="s">
        <v>5375</v>
      </c>
      <c r="B2709" t="s">
        <v>5376</v>
      </c>
      <c r="C2709">
        <v>195</v>
      </c>
      <c r="D2709">
        <v>274</v>
      </c>
      <c r="E2709">
        <v>194</v>
      </c>
      <c r="F2709">
        <v>19</v>
      </c>
      <c r="G2709">
        <v>0.22797418375339801</v>
      </c>
      <c r="H2709">
        <v>-0.49649089121069501</v>
      </c>
      <c r="I2709">
        <v>-1.8954781833716801</v>
      </c>
      <c r="J2709">
        <v>428</v>
      </c>
      <c r="K2709">
        <v>734</v>
      </c>
      <c r="L2709">
        <v>256</v>
      </c>
      <c r="M2709">
        <v>46</v>
      </c>
      <c r="N2709">
        <v>0.31148039432461999</v>
      </c>
      <c r="O2709">
        <v>-0.81529258084571199</v>
      </c>
      <c r="P2709">
        <v>-1.9789116059234899</v>
      </c>
      <c r="Q2709">
        <v>0.59322033898305004</v>
      </c>
      <c r="R2709">
        <v>0.25423728813559299</v>
      </c>
      <c r="S2709">
        <f t="shared" si="42"/>
        <v>-7.5950978459896429E-2</v>
      </c>
    </row>
    <row r="2710" spans="1:19" x14ac:dyDescent="0.2">
      <c r="A2710" t="s">
        <v>5377</v>
      </c>
      <c r="B2710" t="s">
        <v>5378</v>
      </c>
      <c r="C2710">
        <v>14</v>
      </c>
      <c r="D2710">
        <v>48</v>
      </c>
      <c r="E2710">
        <v>19</v>
      </c>
      <c r="F2710">
        <v>2</v>
      </c>
      <c r="G2710">
        <v>0.61537143399287697</v>
      </c>
      <c r="H2710">
        <v>-0.36163244450381199</v>
      </c>
      <c r="I2710">
        <v>-1.72929521297625</v>
      </c>
      <c r="J2710">
        <v>66</v>
      </c>
      <c r="K2710">
        <v>23</v>
      </c>
      <c r="L2710">
        <v>38</v>
      </c>
      <c r="M2710">
        <v>2</v>
      </c>
      <c r="N2710">
        <v>-0.380587996102554</v>
      </c>
      <c r="O2710">
        <v>-0.831849116069449</v>
      </c>
      <c r="P2710">
        <v>-2.5287396084697802</v>
      </c>
      <c r="Q2710">
        <v>0.54237288135593198</v>
      </c>
      <c r="R2710">
        <v>0.28813559322033899</v>
      </c>
      <c r="S2710">
        <f t="shared" si="42"/>
        <v>-0.17509656951499245</v>
      </c>
    </row>
    <row r="2711" spans="1:19" x14ac:dyDescent="0.2">
      <c r="A2711" t="s">
        <v>5379</v>
      </c>
      <c r="B2711" t="s">
        <v>5380</v>
      </c>
      <c r="C2711">
        <v>144</v>
      </c>
      <c r="D2711">
        <v>144</v>
      </c>
      <c r="E2711">
        <v>84</v>
      </c>
      <c r="F2711">
        <v>13</v>
      </c>
      <c r="G2711">
        <v>8.0258232295528406E-2</v>
      </c>
      <c r="H2711">
        <v>-0.72834121581177103</v>
      </c>
      <c r="I2711">
        <v>-1.9286163127504099</v>
      </c>
      <c r="J2711">
        <v>359</v>
      </c>
      <c r="K2711">
        <v>470</v>
      </c>
      <c r="L2711">
        <v>250</v>
      </c>
      <c r="M2711">
        <v>54</v>
      </c>
      <c r="N2711">
        <v>0.19423151277912001</v>
      </c>
      <c r="O2711">
        <v>-0.74924321705067098</v>
      </c>
      <c r="P2711">
        <v>-1.8329263573472401</v>
      </c>
      <c r="Q2711">
        <v>0.69491525423728795</v>
      </c>
      <c r="R2711">
        <v>0.28813559322033899</v>
      </c>
      <c r="S2711">
        <f t="shared" si="42"/>
        <v>-4.645879756453597E-2</v>
      </c>
    </row>
    <row r="2712" spans="1:19" x14ac:dyDescent="0.2">
      <c r="A2712" t="s">
        <v>5381</v>
      </c>
      <c r="B2712" t="s">
        <v>5382</v>
      </c>
      <c r="C2712">
        <v>272</v>
      </c>
      <c r="D2712">
        <v>423</v>
      </c>
      <c r="E2712">
        <v>299</v>
      </c>
      <c r="F2712">
        <v>33</v>
      </c>
      <c r="G2712">
        <v>0.27202969563637203</v>
      </c>
      <c r="H2712">
        <v>-0.45315572548817201</v>
      </c>
      <c r="I2712">
        <v>-1.80025213711831</v>
      </c>
      <c r="J2712">
        <v>669</v>
      </c>
      <c r="K2712">
        <v>962</v>
      </c>
      <c r="L2712">
        <v>505</v>
      </c>
      <c r="M2712">
        <v>86</v>
      </c>
      <c r="N2712">
        <v>0.23497705769171101</v>
      </c>
      <c r="O2712">
        <v>-0.714223516793552</v>
      </c>
      <c r="P2712">
        <v>-1.90115333511614</v>
      </c>
      <c r="Q2712">
        <v>0.677966101694915</v>
      </c>
      <c r="R2712">
        <v>0.305084745762711</v>
      </c>
      <c r="S2712">
        <f t="shared" si="42"/>
        <v>-2.7690299671231718E-2</v>
      </c>
    </row>
    <row r="2713" spans="1:19" x14ac:dyDescent="0.2">
      <c r="A2713" t="s">
        <v>5383</v>
      </c>
      <c r="B2713" t="s">
        <v>5384</v>
      </c>
      <c r="C2713">
        <v>217</v>
      </c>
      <c r="D2713">
        <v>239</v>
      </c>
      <c r="E2713">
        <v>108</v>
      </c>
      <c r="F2713">
        <v>14</v>
      </c>
      <c r="G2713">
        <v>0.122196399395136</v>
      </c>
      <c r="H2713">
        <v>-0.79729398813998298</v>
      </c>
      <c r="I2713">
        <v>-2.0745288711322898</v>
      </c>
      <c r="J2713">
        <v>278</v>
      </c>
      <c r="K2713">
        <v>444</v>
      </c>
      <c r="L2713">
        <v>318</v>
      </c>
      <c r="M2713">
        <v>46</v>
      </c>
      <c r="N2713">
        <v>0.28056627761826503</v>
      </c>
      <c r="O2713">
        <v>-0.53370645307803299</v>
      </c>
      <c r="P2713">
        <v>-1.7915126328283899</v>
      </c>
      <c r="Q2713">
        <v>0.61016949152542299</v>
      </c>
      <c r="R2713">
        <v>0.322033898305084</v>
      </c>
      <c r="S2713">
        <f t="shared" si="42"/>
        <v>-7.7460064958099206E-2</v>
      </c>
    </row>
    <row r="2714" spans="1:19" x14ac:dyDescent="0.2">
      <c r="A2714" t="s">
        <v>5385</v>
      </c>
      <c r="B2714" t="s">
        <v>5386</v>
      </c>
      <c r="C2714">
        <v>162</v>
      </c>
      <c r="D2714">
        <v>150</v>
      </c>
      <c r="E2714">
        <v>119</v>
      </c>
      <c r="F2714">
        <v>6</v>
      </c>
      <c r="G2714">
        <v>4.6834476808578697E-2</v>
      </c>
      <c r="H2714">
        <v>-0.62822606292850303</v>
      </c>
      <c r="I2714">
        <v>-2.31556093712098</v>
      </c>
      <c r="J2714">
        <v>271</v>
      </c>
      <c r="K2714">
        <v>257</v>
      </c>
      <c r="L2714">
        <v>193</v>
      </c>
      <c r="M2714">
        <v>20</v>
      </c>
      <c r="N2714">
        <v>5.4191935878610598E-2</v>
      </c>
      <c r="O2714">
        <v>-0.73950075901102197</v>
      </c>
      <c r="P2714">
        <v>-2.1421649638023101</v>
      </c>
      <c r="Q2714">
        <v>0.59322033898305004</v>
      </c>
      <c r="R2714">
        <v>0.338983050847457</v>
      </c>
      <c r="S2714">
        <f t="shared" si="42"/>
        <v>-0.2407634820393082</v>
      </c>
    </row>
    <row r="2715" spans="1:19" x14ac:dyDescent="0.2">
      <c r="A2715" t="s">
        <v>5387</v>
      </c>
      <c r="B2715" t="s">
        <v>5388</v>
      </c>
      <c r="C2715">
        <v>85</v>
      </c>
      <c r="D2715">
        <v>106</v>
      </c>
      <c r="E2715">
        <v>104</v>
      </c>
      <c r="F2715">
        <v>20</v>
      </c>
      <c r="G2715">
        <v>0.17614517184600501</v>
      </c>
      <c r="H2715">
        <v>-0.40664359619391599</v>
      </c>
      <c r="I2715">
        <v>-1.51258610301231</v>
      </c>
      <c r="J2715">
        <v>213</v>
      </c>
      <c r="K2715">
        <v>247</v>
      </c>
      <c r="L2715">
        <v>186</v>
      </c>
      <c r="M2715">
        <v>30</v>
      </c>
      <c r="N2715">
        <v>0.141545453242649</v>
      </c>
      <c r="O2715">
        <v>-0.65095543636521103</v>
      </c>
      <c r="P2715">
        <v>-1.8614840173109599</v>
      </c>
      <c r="Q2715">
        <v>0.52542372881355903</v>
      </c>
      <c r="R2715">
        <v>0.25423728813559299</v>
      </c>
      <c r="S2715">
        <f t="shared" si="42"/>
        <v>6.5878707515272597E-2</v>
      </c>
    </row>
    <row r="2716" spans="1:19" x14ac:dyDescent="0.2">
      <c r="A2716" t="s">
        <v>5389</v>
      </c>
      <c r="B2716" t="s">
        <v>5390</v>
      </c>
      <c r="C2716">
        <v>93</v>
      </c>
      <c r="D2716">
        <v>78</v>
      </c>
      <c r="E2716">
        <v>52</v>
      </c>
      <c r="F2716">
        <v>7</v>
      </c>
      <c r="G2716">
        <v>3.8698864320737699E-3</v>
      </c>
      <c r="H2716">
        <v>-0.74673761469753897</v>
      </c>
      <c r="I2716">
        <v>-2.0075820815016701</v>
      </c>
      <c r="J2716">
        <v>146</v>
      </c>
      <c r="K2716">
        <v>180</v>
      </c>
      <c r="L2716">
        <v>86</v>
      </c>
      <c r="M2716">
        <v>11</v>
      </c>
      <c r="N2716">
        <v>0.16814775274058999</v>
      </c>
      <c r="O2716">
        <v>-0.82194318168525904</v>
      </c>
      <c r="P2716">
        <v>-2.1331858392181</v>
      </c>
      <c r="Q2716">
        <v>0.45762711864406702</v>
      </c>
      <c r="R2716">
        <v>0.322033898305084</v>
      </c>
      <c r="S2716">
        <f t="shared" si="42"/>
        <v>-0.1495457190703168</v>
      </c>
    </row>
    <row r="2717" spans="1:19" x14ac:dyDescent="0.2">
      <c r="A2717" t="s">
        <v>5391</v>
      </c>
      <c r="B2717" t="s">
        <v>5392</v>
      </c>
      <c r="C2717">
        <v>96</v>
      </c>
      <c r="D2717">
        <v>161</v>
      </c>
      <c r="E2717">
        <v>57</v>
      </c>
      <c r="F2717">
        <v>12</v>
      </c>
      <c r="G2717">
        <v>0.30481287528780898</v>
      </c>
      <c r="H2717">
        <v>-0.72065438714548002</v>
      </c>
      <c r="I2717">
        <v>-1.7872871599539399</v>
      </c>
      <c r="J2717">
        <v>300</v>
      </c>
      <c r="K2717">
        <v>323</v>
      </c>
      <c r="L2717">
        <v>62</v>
      </c>
      <c r="M2717">
        <v>41</v>
      </c>
      <c r="N2717">
        <v>0.109309371033162</v>
      </c>
      <c r="O2717">
        <v>-1.2768183423657899</v>
      </c>
      <c r="P2717">
        <v>-1.87456306659181</v>
      </c>
      <c r="Q2717">
        <v>0.49152542372881303</v>
      </c>
      <c r="R2717">
        <v>0.305084745762711</v>
      </c>
      <c r="S2717">
        <f t="shared" si="42"/>
        <v>-1.6838953092075875E-2</v>
      </c>
    </row>
    <row r="2718" spans="1:19" x14ac:dyDescent="0.2">
      <c r="A2718" t="s">
        <v>5393</v>
      </c>
      <c r="B2718" t="s">
        <v>5394</v>
      </c>
      <c r="C2718">
        <v>132</v>
      </c>
      <c r="D2718">
        <v>130</v>
      </c>
      <c r="E2718">
        <v>105</v>
      </c>
      <c r="F2718">
        <v>28</v>
      </c>
      <c r="G2718">
        <v>7.3627653396515294E-2</v>
      </c>
      <c r="H2718">
        <v>-0.59364264191431504</v>
      </c>
      <c r="I2718">
        <v>-1.5576130728256199</v>
      </c>
      <c r="J2718">
        <v>218</v>
      </c>
      <c r="K2718">
        <v>237</v>
      </c>
      <c r="L2718">
        <v>156</v>
      </c>
      <c r="M2718">
        <v>16</v>
      </c>
      <c r="N2718">
        <v>0.11351995582722001</v>
      </c>
      <c r="O2718">
        <v>-0.73742067239453302</v>
      </c>
      <c r="P2718">
        <v>-2.14456217954057</v>
      </c>
      <c r="Q2718">
        <v>0.50847457627118597</v>
      </c>
      <c r="R2718">
        <v>0.305084745762711</v>
      </c>
      <c r="S2718">
        <f t="shared" si="42"/>
        <v>-2.2825105109688708E-2</v>
      </c>
    </row>
    <row r="2719" spans="1:19" x14ac:dyDescent="0.2">
      <c r="A2719" t="s">
        <v>5395</v>
      </c>
      <c r="B2719" t="s">
        <v>5396</v>
      </c>
      <c r="C2719">
        <v>136</v>
      </c>
      <c r="D2719">
        <v>102</v>
      </c>
      <c r="E2719">
        <v>77</v>
      </c>
      <c r="F2719">
        <v>13</v>
      </c>
      <c r="G2719">
        <v>-4.4680504312771499E-2</v>
      </c>
      <c r="H2719">
        <v>-0.74130619297613898</v>
      </c>
      <c r="I2719">
        <v>-1.90379272902537</v>
      </c>
      <c r="J2719">
        <v>284</v>
      </c>
      <c r="K2719">
        <v>364</v>
      </c>
      <c r="L2719">
        <v>126</v>
      </c>
      <c r="M2719">
        <v>31</v>
      </c>
      <c r="N2719">
        <v>0.18501114702374</v>
      </c>
      <c r="O2719">
        <v>-0.94503657207386504</v>
      </c>
      <c r="P2719">
        <v>-1.97218231480465</v>
      </c>
      <c r="Q2719">
        <v>0.52542372881355903</v>
      </c>
      <c r="R2719">
        <v>0.25423728813559299</v>
      </c>
      <c r="S2719">
        <f t="shared" si="42"/>
        <v>-7.6548780143245579E-2</v>
      </c>
    </row>
    <row r="2720" spans="1:19" x14ac:dyDescent="0.2">
      <c r="A2720" t="s">
        <v>5397</v>
      </c>
      <c r="B2720" t="s">
        <v>5398</v>
      </c>
      <c r="C2720">
        <v>122</v>
      </c>
      <c r="D2720">
        <v>127</v>
      </c>
      <c r="E2720">
        <v>132</v>
      </c>
      <c r="F2720">
        <v>11</v>
      </c>
      <c r="G2720">
        <v>9.7702122576737105E-2</v>
      </c>
      <c r="H2720">
        <v>-0.46004390924730199</v>
      </c>
      <c r="I2720">
        <v>-1.9291643184785201</v>
      </c>
      <c r="J2720">
        <v>204</v>
      </c>
      <c r="K2720">
        <v>263</v>
      </c>
      <c r="L2720">
        <v>140</v>
      </c>
      <c r="M2720">
        <v>27</v>
      </c>
      <c r="N2720">
        <v>0.18755368448557999</v>
      </c>
      <c r="O2720">
        <v>-0.75559090889205105</v>
      </c>
      <c r="P2720">
        <v>-1.8884920718588001</v>
      </c>
      <c r="Q2720">
        <v>0.69491525423728795</v>
      </c>
      <c r="R2720">
        <v>0.20338983050847401</v>
      </c>
      <c r="S2720">
        <f t="shared" si="42"/>
        <v>-6.1479753708528553E-2</v>
      </c>
    </row>
    <row r="2721" spans="1:19" x14ac:dyDescent="0.2">
      <c r="A2721" t="s">
        <v>5399</v>
      </c>
      <c r="B2721" t="s">
        <v>5400</v>
      </c>
      <c r="C2721">
        <v>116</v>
      </c>
      <c r="D2721">
        <v>67</v>
      </c>
      <c r="E2721">
        <v>85</v>
      </c>
      <c r="F2721">
        <v>5</v>
      </c>
      <c r="G2721">
        <v>-0.158124954230563</v>
      </c>
      <c r="H2721">
        <v>-0.62929707329102902</v>
      </c>
      <c r="I2721">
        <v>-2.2496851578528898</v>
      </c>
      <c r="J2721">
        <v>267</v>
      </c>
      <c r="K2721">
        <v>140</v>
      </c>
      <c r="L2721">
        <v>104</v>
      </c>
      <c r="M2721">
        <v>15</v>
      </c>
      <c r="N2721">
        <v>-0.20315512226461499</v>
      </c>
      <c r="O2721">
        <v>-1.0015666992101799</v>
      </c>
      <c r="P2721">
        <v>-2.2606456709007801</v>
      </c>
      <c r="Q2721">
        <v>0.49152542372881303</v>
      </c>
      <c r="R2721">
        <v>0.25423728813559299</v>
      </c>
      <c r="S2721">
        <f t="shared" si="42"/>
        <v>-0.25345765241475499</v>
      </c>
    </row>
    <row r="2722" spans="1:19" x14ac:dyDescent="0.2">
      <c r="A2722" t="s">
        <v>5401</v>
      </c>
      <c r="B2722" t="s">
        <v>5402</v>
      </c>
      <c r="C2722">
        <v>66</v>
      </c>
      <c r="D2722">
        <v>76</v>
      </c>
      <c r="E2722">
        <v>38</v>
      </c>
      <c r="F2722">
        <v>5</v>
      </c>
      <c r="G2722">
        <v>0.14152788903445099</v>
      </c>
      <c r="H2722">
        <v>-0.73401834870346205</v>
      </c>
      <c r="I2722">
        <v>-2.00477110416784</v>
      </c>
      <c r="J2722">
        <v>136</v>
      </c>
      <c r="K2722">
        <v>112</v>
      </c>
      <c r="L2722">
        <v>106</v>
      </c>
      <c r="M2722">
        <v>3</v>
      </c>
      <c r="N2722">
        <v>-7.0927822783140798E-3</v>
      </c>
      <c r="O2722">
        <v>-0.70032182024983702</v>
      </c>
      <c r="P2722">
        <v>-2.6666433222424399</v>
      </c>
      <c r="Q2722">
        <v>0.49152542372881303</v>
      </c>
      <c r="R2722">
        <v>0.35593220338983</v>
      </c>
      <c r="S2722">
        <f t="shared" si="42"/>
        <v>-0.29142623689574726</v>
      </c>
    </row>
    <row r="2723" spans="1:19" x14ac:dyDescent="0.2">
      <c r="A2723" t="s">
        <v>5403</v>
      </c>
      <c r="B2723" t="s">
        <v>5404</v>
      </c>
      <c r="C2723">
        <v>186</v>
      </c>
      <c r="D2723">
        <v>311</v>
      </c>
      <c r="E2723">
        <v>144</v>
      </c>
      <c r="F2723">
        <v>17</v>
      </c>
      <c r="G2723">
        <v>0.30350567710444898</v>
      </c>
      <c r="H2723">
        <v>-0.60540846190107001</v>
      </c>
      <c r="I2723">
        <v>-1.9232611958016399</v>
      </c>
      <c r="J2723">
        <v>377</v>
      </c>
      <c r="K2723">
        <v>478</v>
      </c>
      <c r="L2723">
        <v>432</v>
      </c>
      <c r="M2723">
        <v>59</v>
      </c>
      <c r="N2723">
        <v>0.18031464982804701</v>
      </c>
      <c r="O2723">
        <v>-0.53294638053527099</v>
      </c>
      <c r="P2723">
        <v>-1.8157150071555399</v>
      </c>
      <c r="Q2723">
        <v>0.50847457627118597</v>
      </c>
      <c r="R2723">
        <v>0.305084745762711</v>
      </c>
      <c r="S2723">
        <f t="shared" si="42"/>
        <v>-4.0310715807225159E-2</v>
      </c>
    </row>
    <row r="2724" spans="1:19" x14ac:dyDescent="0.2">
      <c r="A2724" t="s">
        <v>5405</v>
      </c>
      <c r="B2724" t="s">
        <v>5406</v>
      </c>
      <c r="C2724">
        <v>85</v>
      </c>
      <c r="D2724">
        <v>73</v>
      </c>
      <c r="E2724">
        <v>87</v>
      </c>
      <c r="F2724">
        <v>14</v>
      </c>
      <c r="G2724">
        <v>1.4162166701691599E-2</v>
      </c>
      <c r="H2724">
        <v>-0.48415768287407701</v>
      </c>
      <c r="I2724">
        <v>-1.66748806299805</v>
      </c>
      <c r="J2724">
        <v>136</v>
      </c>
      <c r="K2724">
        <v>194</v>
      </c>
      <c r="L2724">
        <v>86</v>
      </c>
      <c r="M2724">
        <v>20</v>
      </c>
      <c r="N2724">
        <v>0.23149092498172999</v>
      </c>
      <c r="O2724">
        <v>-0.79112923427103998</v>
      </c>
      <c r="P2724">
        <v>-1.84273458129812</v>
      </c>
      <c r="Q2724">
        <v>0.49152542372881303</v>
      </c>
      <c r="R2724">
        <v>0.28813559322033899</v>
      </c>
      <c r="S2724">
        <f t="shared" si="42"/>
        <v>2.6222719079139544E-2</v>
      </c>
    </row>
    <row r="2725" spans="1:19" x14ac:dyDescent="0.2">
      <c r="A2725" t="s">
        <v>5407</v>
      </c>
      <c r="B2725" t="s">
        <v>5408</v>
      </c>
      <c r="C2725">
        <v>136</v>
      </c>
      <c r="D2725">
        <v>171</v>
      </c>
      <c r="E2725">
        <v>71</v>
      </c>
      <c r="F2725">
        <v>19</v>
      </c>
      <c r="G2725">
        <v>0.17971543431746401</v>
      </c>
      <c r="H2725">
        <v>-0.77653856942954502</v>
      </c>
      <c r="I2725">
        <v>-1.7389824803793801</v>
      </c>
      <c r="J2725">
        <v>241</v>
      </c>
      <c r="K2725">
        <v>265</v>
      </c>
      <c r="L2725">
        <v>201</v>
      </c>
      <c r="M2725">
        <v>24</v>
      </c>
      <c r="N2725">
        <v>0.118456934783661</v>
      </c>
      <c r="O2725">
        <v>-0.67090976229876897</v>
      </c>
      <c r="P2725">
        <v>-2.0120314694551502</v>
      </c>
      <c r="Q2725">
        <v>0.45762711864406702</v>
      </c>
      <c r="R2725">
        <v>0.20338983050847401</v>
      </c>
      <c r="S2725">
        <f t="shared" si="42"/>
        <v>-3.9679235443141669E-2</v>
      </c>
    </row>
    <row r="2726" spans="1:19" x14ac:dyDescent="0.2">
      <c r="A2726" t="s">
        <v>5409</v>
      </c>
      <c r="B2726" t="s">
        <v>5410</v>
      </c>
      <c r="C2726">
        <v>57</v>
      </c>
      <c r="D2726">
        <v>54</v>
      </c>
      <c r="E2726">
        <v>21</v>
      </c>
      <c r="F2726">
        <v>1</v>
      </c>
      <c r="G2726">
        <v>5.6777136446005502E-2</v>
      </c>
      <c r="H2726">
        <v>-0.927913570716975</v>
      </c>
      <c r="I2726">
        <v>-2.6400720286344899</v>
      </c>
      <c r="J2726">
        <v>55</v>
      </c>
      <c r="K2726">
        <v>49</v>
      </c>
      <c r="L2726">
        <v>53</v>
      </c>
      <c r="M2726">
        <v>12</v>
      </c>
      <c r="N2726">
        <v>2.70614939559915E-2</v>
      </c>
      <c r="O2726">
        <v>-0.60817559703784496</v>
      </c>
      <c r="P2726">
        <v>-1.6714071120385099</v>
      </c>
      <c r="Q2726">
        <v>0.38983050847457601</v>
      </c>
      <c r="R2726">
        <v>0.25423728813559299</v>
      </c>
      <c r="S2726">
        <f t="shared" si="42"/>
        <v>-0.2084270680208406</v>
      </c>
    </row>
    <row r="2727" spans="1:19" x14ac:dyDescent="0.2">
      <c r="A2727" t="s">
        <v>5411</v>
      </c>
      <c r="B2727" t="s">
        <v>5412</v>
      </c>
      <c r="C2727">
        <v>109</v>
      </c>
      <c r="D2727">
        <v>127</v>
      </c>
      <c r="E2727">
        <v>87</v>
      </c>
      <c r="F2727">
        <v>12</v>
      </c>
      <c r="G2727">
        <v>0.146635455310861</v>
      </c>
      <c r="H2727">
        <v>-0.59216525510040796</v>
      </c>
      <c r="I2727">
        <v>-1.84244242485499</v>
      </c>
      <c r="J2727">
        <v>272</v>
      </c>
      <c r="K2727">
        <v>250</v>
      </c>
      <c r="L2727">
        <v>110</v>
      </c>
      <c r="M2727">
        <v>27</v>
      </c>
      <c r="N2727">
        <v>4.0599208059560701E-2</v>
      </c>
      <c r="O2727">
        <v>-0.98526499602036399</v>
      </c>
      <c r="P2727">
        <v>-2.0134308084671</v>
      </c>
      <c r="Q2727">
        <v>0.42372881355932202</v>
      </c>
      <c r="R2727">
        <v>0.20338983050847401</v>
      </c>
      <c r="S2727">
        <f t="shared" si="42"/>
        <v>-6.9889667785566156E-2</v>
      </c>
    </row>
    <row r="2728" spans="1:19" x14ac:dyDescent="0.2">
      <c r="A2728" t="s">
        <v>5413</v>
      </c>
      <c r="B2728" t="s">
        <v>5414</v>
      </c>
      <c r="C2728">
        <v>99</v>
      </c>
      <c r="D2728">
        <v>75</v>
      </c>
      <c r="E2728">
        <v>63</v>
      </c>
      <c r="F2728">
        <v>9</v>
      </c>
      <c r="G2728">
        <v>-4.0315698910321399E-2</v>
      </c>
      <c r="H2728">
        <v>-0.69055265492237095</v>
      </c>
      <c r="I2728">
        <v>-1.92558985812022</v>
      </c>
      <c r="J2728">
        <v>242</v>
      </c>
      <c r="K2728">
        <v>232</v>
      </c>
      <c r="L2728">
        <v>92</v>
      </c>
      <c r="M2728">
        <v>14</v>
      </c>
      <c r="N2728">
        <v>5.8900722332190097E-2</v>
      </c>
      <c r="O2728">
        <v>-1.0121163157792601</v>
      </c>
      <c r="P2728">
        <v>-2.2479129988940798</v>
      </c>
      <c r="Q2728">
        <v>0.50847457627118597</v>
      </c>
      <c r="R2728">
        <v>0.22033898305084701</v>
      </c>
      <c r="S2728">
        <f t="shared" si="42"/>
        <v>-0.1565881616843991</v>
      </c>
    </row>
    <row r="2729" spans="1:19" x14ac:dyDescent="0.2">
      <c r="A2729" t="s">
        <v>5415</v>
      </c>
      <c r="B2729" t="s">
        <v>5416</v>
      </c>
      <c r="C2729">
        <v>95</v>
      </c>
      <c r="D2729">
        <v>117</v>
      </c>
      <c r="E2729">
        <v>53</v>
      </c>
      <c r="F2729">
        <v>8</v>
      </c>
      <c r="G2729">
        <v>0.17072048875284199</v>
      </c>
      <c r="H2729">
        <v>-0.74770574546646196</v>
      </c>
      <c r="I2729">
        <v>-1.9588307912589</v>
      </c>
      <c r="J2729">
        <v>130</v>
      </c>
      <c r="K2729">
        <v>229</v>
      </c>
      <c r="L2729">
        <v>86</v>
      </c>
      <c r="M2729">
        <v>16</v>
      </c>
      <c r="N2729">
        <v>0.32312023345477298</v>
      </c>
      <c r="O2729">
        <v>-0.77153367820765895</v>
      </c>
      <c r="P2729">
        <v>-1.9200490382427999</v>
      </c>
      <c r="Q2729">
        <v>0.44067796610169402</v>
      </c>
      <c r="R2729">
        <v>0.22033898305084701</v>
      </c>
      <c r="S2729">
        <f t="shared" si="42"/>
        <v>-7.8476045111280812E-2</v>
      </c>
    </row>
    <row r="2730" spans="1:19" x14ac:dyDescent="0.2">
      <c r="A2730" t="s">
        <v>5417</v>
      </c>
      <c r="B2730" t="s">
        <v>5418</v>
      </c>
      <c r="C2730">
        <v>153</v>
      </c>
      <c r="D2730">
        <v>128</v>
      </c>
      <c r="E2730">
        <v>154</v>
      </c>
      <c r="F2730">
        <v>5</v>
      </c>
      <c r="G2730">
        <v>2.77677112579799E-3</v>
      </c>
      <c r="H2730">
        <v>-0.491428719759539</v>
      </c>
      <c r="I2730">
        <v>-2.3699185994435701</v>
      </c>
      <c r="J2730">
        <v>211</v>
      </c>
      <c r="K2730">
        <v>304</v>
      </c>
      <c r="L2730">
        <v>133</v>
      </c>
      <c r="M2730">
        <v>21</v>
      </c>
      <c r="N2730">
        <v>0.23581923173278199</v>
      </c>
      <c r="O2730">
        <v>-0.79251959147499695</v>
      </c>
      <c r="P2730">
        <v>-2.01228882915566</v>
      </c>
      <c r="Q2730">
        <v>0.59322033898305004</v>
      </c>
      <c r="R2730">
        <v>0.20338983050847401</v>
      </c>
      <c r="S2730">
        <f t="shared" si="42"/>
        <v>-0.22169958716808563</v>
      </c>
    </row>
    <row r="2731" spans="1:19" x14ac:dyDescent="0.2">
      <c r="A2731" t="s">
        <v>5419</v>
      </c>
      <c r="B2731" t="s">
        <v>5420</v>
      </c>
      <c r="C2731">
        <v>32</v>
      </c>
      <c r="D2731">
        <v>63</v>
      </c>
      <c r="E2731">
        <v>34</v>
      </c>
      <c r="F2731">
        <v>5</v>
      </c>
      <c r="G2731">
        <v>0.374448803429204</v>
      </c>
      <c r="H2731">
        <v>-0.46792907105605402</v>
      </c>
      <c r="I2731">
        <v>-1.6903771469458799</v>
      </c>
      <c r="J2731">
        <v>113</v>
      </c>
      <c r="K2731">
        <v>56</v>
      </c>
      <c r="L2731">
        <v>24</v>
      </c>
      <c r="M2731">
        <v>16</v>
      </c>
      <c r="N2731">
        <v>-0.227662313055497</v>
      </c>
      <c r="O2731">
        <v>-1.2649559789161999</v>
      </c>
      <c r="P2731">
        <v>-1.85918412941938</v>
      </c>
      <c r="Q2731">
        <v>0.47457627118644002</v>
      </c>
      <c r="R2731">
        <v>0.20338983050847401</v>
      </c>
      <c r="S2731">
        <f t="shared" si="42"/>
        <v>1.5221901654459573E-2</v>
      </c>
    </row>
    <row r="2732" spans="1:19" x14ac:dyDescent="0.2">
      <c r="A2732" t="s">
        <v>5421</v>
      </c>
      <c r="B2732" t="s">
        <v>5422</v>
      </c>
      <c r="C2732">
        <v>73</v>
      </c>
      <c r="D2732">
        <v>70</v>
      </c>
      <c r="E2732">
        <v>48</v>
      </c>
      <c r="F2732">
        <v>16</v>
      </c>
      <c r="G2732">
        <v>6.2033412189329298E-2</v>
      </c>
      <c r="H2732">
        <v>-0.67633963252327201</v>
      </c>
      <c r="I2732">
        <v>-1.5434000504265299</v>
      </c>
      <c r="J2732">
        <v>126</v>
      </c>
      <c r="K2732">
        <v>238</v>
      </c>
      <c r="L2732">
        <v>125</v>
      </c>
      <c r="M2732">
        <v>57</v>
      </c>
      <c r="N2732">
        <v>0.35343451536067</v>
      </c>
      <c r="O2732">
        <v>-0.59554930925389604</v>
      </c>
      <c r="P2732">
        <v>-1.3547213580369599</v>
      </c>
      <c r="Q2732">
        <v>0.42372881355932202</v>
      </c>
      <c r="R2732">
        <v>0.25423728813559299</v>
      </c>
      <c r="S2732">
        <f t="shared" si="42"/>
        <v>0.1925432042064775</v>
      </c>
    </row>
    <row r="2733" spans="1:19" x14ac:dyDescent="0.2">
      <c r="A2733" t="s">
        <v>5423</v>
      </c>
      <c r="B2733" t="s">
        <v>5424</v>
      </c>
      <c r="C2733">
        <v>14</v>
      </c>
      <c r="D2733">
        <v>14</v>
      </c>
      <c r="E2733">
        <v>25</v>
      </c>
      <c r="F2733">
        <v>0</v>
      </c>
      <c r="G2733">
        <v>8.0258232295528406E-2</v>
      </c>
      <c r="H2733">
        <v>-0.242446036784604</v>
      </c>
      <c r="I2733" t="e">
        <f>-inf</f>
        <v>#NAME?</v>
      </c>
      <c r="J2733">
        <v>24</v>
      </c>
      <c r="K2733">
        <v>47</v>
      </c>
      <c r="L2733">
        <v>22</v>
      </c>
      <c r="M2733">
        <v>3</v>
      </c>
      <c r="N2733">
        <v>0.36911471964583298</v>
      </c>
      <c r="O2733">
        <v>-0.62987733803378998</v>
      </c>
      <c r="P2733">
        <v>-1.91331565558383</v>
      </c>
      <c r="Q2733">
        <v>0.44067796610169402</v>
      </c>
      <c r="R2733">
        <v>0.23728813559322001</v>
      </c>
      <c r="S2733" t="e">
        <f t="shared" si="42"/>
        <v>#NAME?</v>
      </c>
    </row>
    <row r="2734" spans="1:19" x14ac:dyDescent="0.2">
      <c r="A2734" t="s">
        <v>5425</v>
      </c>
      <c r="B2734" t="s">
        <v>5426</v>
      </c>
      <c r="C2734">
        <v>20</v>
      </c>
      <c r="D2734">
        <v>23</v>
      </c>
      <c r="E2734">
        <v>2</v>
      </c>
      <c r="F2734">
        <v>2</v>
      </c>
      <c r="G2734">
        <v>0.14095607264914001</v>
      </c>
      <c r="H2734">
        <v>-1.4942580097784</v>
      </c>
      <c r="I2734">
        <v>-1.88419717296199</v>
      </c>
      <c r="J2734">
        <v>33</v>
      </c>
      <c r="K2734">
        <v>14</v>
      </c>
      <c r="L2734">
        <v>13</v>
      </c>
      <c r="M2734">
        <v>2</v>
      </c>
      <c r="N2734">
        <v>-0.29515780077792703</v>
      </c>
      <c r="O2734">
        <v>-0.99665936471544103</v>
      </c>
      <c r="P2734">
        <v>-2.2277096128057901</v>
      </c>
      <c r="Q2734">
        <v>0.40677966101694901</v>
      </c>
      <c r="R2734">
        <v>0.28813559322033899</v>
      </c>
      <c r="S2734">
        <f t="shared" si="42"/>
        <v>-0.13924712226835922</v>
      </c>
    </row>
    <row r="2735" spans="1:19" x14ac:dyDescent="0.2">
      <c r="A2735" t="s">
        <v>5427</v>
      </c>
      <c r="B2735" t="s">
        <v>5428</v>
      </c>
      <c r="C2735">
        <v>173</v>
      </c>
      <c r="D2735">
        <v>78</v>
      </c>
      <c r="E2735">
        <v>105</v>
      </c>
      <c r="F2735">
        <v>10</v>
      </c>
      <c r="G2735">
        <v>-0.26569326814278599</v>
      </c>
      <c r="H2735">
        <v>-0.71111481383726005</v>
      </c>
      <c r="I2735">
        <v>-2.1222432760907899</v>
      </c>
      <c r="J2735">
        <v>206</v>
      </c>
      <c r="K2735">
        <v>349</v>
      </c>
      <c r="L2735">
        <v>182</v>
      </c>
      <c r="M2735">
        <v>25</v>
      </c>
      <c r="N2735">
        <v>0.30618631001174801</v>
      </c>
      <c r="O2735">
        <v>-0.64588460952846805</v>
      </c>
      <c r="P2735">
        <v>-1.926152880289</v>
      </c>
      <c r="Q2735">
        <v>0.677966101694915</v>
      </c>
      <c r="R2735">
        <v>0.23728813559322001</v>
      </c>
      <c r="S2735">
        <f t="shared" si="42"/>
        <v>-0.12723417340082552</v>
      </c>
    </row>
    <row r="2736" spans="1:19" x14ac:dyDescent="0.2">
      <c r="A2736" t="s">
        <v>5429</v>
      </c>
      <c r="B2736" t="s">
        <v>5430</v>
      </c>
      <c r="C2736">
        <v>103</v>
      </c>
      <c r="D2736">
        <v>127</v>
      </c>
      <c r="E2736">
        <v>141</v>
      </c>
      <c r="F2736">
        <v>22</v>
      </c>
      <c r="G2736">
        <v>0.17122472854631299</v>
      </c>
      <c r="H2736">
        <v>-0.357876121828195</v>
      </c>
      <c r="I2736">
        <v>-1.55461171684496</v>
      </c>
      <c r="J2736">
        <v>342</v>
      </c>
      <c r="K2736">
        <v>316</v>
      </c>
      <c r="L2736">
        <v>214</v>
      </c>
      <c r="M2736">
        <v>122</v>
      </c>
      <c r="N2736">
        <v>4.2889079983990601E-2</v>
      </c>
      <c r="O2736">
        <v>-0.79570110985133402</v>
      </c>
      <c r="P2736">
        <v>-1.45789194397327</v>
      </c>
      <c r="Q2736">
        <v>0.644067796610169</v>
      </c>
      <c r="R2736">
        <v>0.27118644067796599</v>
      </c>
      <c r="S2736">
        <f t="shared" si="42"/>
        <v>0.16171350020431957</v>
      </c>
    </row>
    <row r="2737" spans="1:19" x14ac:dyDescent="0.2">
      <c r="A2737" t="s">
        <v>5431</v>
      </c>
      <c r="B2737" t="s">
        <v>5432</v>
      </c>
      <c r="C2737">
        <v>237</v>
      </c>
      <c r="D2737">
        <v>314</v>
      </c>
      <c r="E2737">
        <v>166</v>
      </c>
      <c r="F2737">
        <v>22</v>
      </c>
      <c r="G2737">
        <v>0.20243953435863901</v>
      </c>
      <c r="H2737">
        <v>-0.64889826774845205</v>
      </c>
      <c r="I2737">
        <v>-1.91652283814989</v>
      </c>
      <c r="J2737">
        <v>380</v>
      </c>
      <c r="K2737">
        <v>594</v>
      </c>
      <c r="L2737">
        <v>298</v>
      </c>
      <c r="M2737">
        <v>65</v>
      </c>
      <c r="N2737">
        <v>0.27123095178610501</v>
      </c>
      <c r="O2737">
        <v>-0.69765610968494496</v>
      </c>
      <c r="P2737">
        <v>-1.77709590856584</v>
      </c>
      <c r="Q2737">
        <v>0.66101694915254205</v>
      </c>
      <c r="R2737">
        <v>0.23728813559322001</v>
      </c>
      <c r="S2737">
        <f t="shared" si="42"/>
        <v>-2.8037507597629952E-2</v>
      </c>
    </row>
    <row r="2738" spans="1:19" x14ac:dyDescent="0.2">
      <c r="A2738" t="s">
        <v>5433</v>
      </c>
      <c r="B2738" t="s">
        <v>5434</v>
      </c>
      <c r="C2738">
        <v>48</v>
      </c>
      <c r="D2738">
        <v>107</v>
      </c>
      <c r="E2738">
        <v>24</v>
      </c>
      <c r="F2738">
        <v>8</v>
      </c>
      <c r="G2738">
        <v>0.42840077260515003</v>
      </c>
      <c r="H2738">
        <v>-0.79528800544238398</v>
      </c>
      <c r="I2738">
        <v>-1.66234842334564</v>
      </c>
      <c r="J2738">
        <v>162</v>
      </c>
      <c r="K2738">
        <v>220</v>
      </c>
      <c r="L2738">
        <v>143</v>
      </c>
      <c r="M2738">
        <v>33</v>
      </c>
      <c r="N2738">
        <v>0.21013576970129699</v>
      </c>
      <c r="O2738">
        <v>-0.64626775422195903</v>
      </c>
      <c r="P2738">
        <v>-1.7012267432566299</v>
      </c>
      <c r="Q2738">
        <v>0.71186440677966101</v>
      </c>
      <c r="R2738">
        <v>0.22033898305084701</v>
      </c>
      <c r="S2738">
        <f t="shared" si="42"/>
        <v>6.5555939566506766E-2</v>
      </c>
    </row>
    <row r="2739" spans="1:19" x14ac:dyDescent="0.2">
      <c r="A2739" t="s">
        <v>5435</v>
      </c>
      <c r="B2739" t="s">
        <v>5436</v>
      </c>
      <c r="C2739">
        <v>177</v>
      </c>
      <c r="D2739">
        <v>197</v>
      </c>
      <c r="E2739">
        <v>193</v>
      </c>
      <c r="F2739">
        <v>19</v>
      </c>
      <c r="G2739">
        <v>0.12675119209531399</v>
      </c>
      <c r="H2739">
        <v>-0.45667396713243602</v>
      </c>
      <c r="I2739">
        <v>-1.8534168383709699</v>
      </c>
      <c r="J2739">
        <v>343</v>
      </c>
      <c r="K2739">
        <v>459</v>
      </c>
      <c r="L2739">
        <v>226</v>
      </c>
      <c r="M2739">
        <v>42</v>
      </c>
      <c r="N2739">
        <v>0.20374666891621199</v>
      </c>
      <c r="O2739">
        <v>-0.77327445803975903</v>
      </c>
      <c r="P2739">
        <v>-1.92227049823676</v>
      </c>
      <c r="Q2739">
        <v>0.62711864406779605</v>
      </c>
      <c r="R2739">
        <v>0.20338983050847401</v>
      </c>
      <c r="S2739">
        <f t="shared" si="42"/>
        <v>-4.8670613701589524E-2</v>
      </c>
    </row>
    <row r="2740" spans="1:19" x14ac:dyDescent="0.2">
      <c r="A2740" t="s">
        <v>5437</v>
      </c>
      <c r="B2740" t="s">
        <v>5438</v>
      </c>
      <c r="C2740">
        <v>158</v>
      </c>
      <c r="D2740">
        <v>111</v>
      </c>
      <c r="E2740">
        <v>131</v>
      </c>
      <c r="F2740">
        <v>15</v>
      </c>
      <c r="G2740">
        <v>-7.3075875872236698E-2</v>
      </c>
      <c r="H2740">
        <v>-0.57564380107706103</v>
      </c>
      <c r="I2740">
        <v>-1.9067630008607399</v>
      </c>
      <c r="J2740">
        <v>264</v>
      </c>
      <c r="K2740">
        <v>243</v>
      </c>
      <c r="L2740">
        <v>125</v>
      </c>
      <c r="M2740">
        <v>23</v>
      </c>
      <c r="N2740">
        <v>4.1230450150202803E-2</v>
      </c>
      <c r="O2740">
        <v>-0.91678269100616505</v>
      </c>
      <c r="P2740">
        <v>-2.07010175944413</v>
      </c>
      <c r="Q2740">
        <v>0.45762711864406702</v>
      </c>
      <c r="R2740">
        <v>0.322033898305084</v>
      </c>
      <c r="S2740">
        <f t="shared" si="42"/>
        <v>-0.10359720817282583</v>
      </c>
    </row>
    <row r="2741" spans="1:19" x14ac:dyDescent="0.2">
      <c r="A2741" t="s">
        <v>5439</v>
      </c>
      <c r="B2741" t="s">
        <v>5440</v>
      </c>
      <c r="C2741">
        <v>134</v>
      </c>
      <c r="D2741">
        <v>215</v>
      </c>
      <c r="E2741">
        <v>89</v>
      </c>
      <c r="F2741">
        <v>19</v>
      </c>
      <c r="G2741">
        <v>0.28559189384632599</v>
      </c>
      <c r="H2741">
        <v>-0.67197280149829797</v>
      </c>
      <c r="I2741">
        <v>-1.7325483703739699</v>
      </c>
      <c r="J2741">
        <v>302</v>
      </c>
      <c r="K2741">
        <v>344</v>
      </c>
      <c r="L2741">
        <v>258</v>
      </c>
      <c r="M2741">
        <v>61</v>
      </c>
      <c r="N2741">
        <v>0.13377960303610101</v>
      </c>
      <c r="O2741">
        <v>-0.66047601413831003</v>
      </c>
      <c r="P2741">
        <v>-1.70490277653827</v>
      </c>
      <c r="Q2741">
        <v>0.69491525423728795</v>
      </c>
      <c r="R2741">
        <v>0.27118644067796599</v>
      </c>
      <c r="S2741">
        <f t="shared" si="42"/>
        <v>4.4328160343674664E-2</v>
      </c>
    </row>
    <row r="2742" spans="1:19" x14ac:dyDescent="0.2">
      <c r="A2742" t="s">
        <v>5441</v>
      </c>
      <c r="B2742" t="s">
        <v>5442</v>
      </c>
      <c r="C2742">
        <v>162</v>
      </c>
      <c r="D2742">
        <v>155</v>
      </c>
      <c r="E2742">
        <v>144</v>
      </c>
      <c r="F2742">
        <v>31</v>
      </c>
      <c r="G2742">
        <v>6.1074915923188901E-2</v>
      </c>
      <c r="H2742">
        <v>-0.54541053222578495</v>
      </c>
      <c r="I2742">
        <v>-1.6023504936703501</v>
      </c>
      <c r="J2742">
        <v>180</v>
      </c>
      <c r="K2742">
        <v>428</v>
      </c>
      <c r="L2742">
        <v>199</v>
      </c>
      <c r="M2742">
        <v>27</v>
      </c>
      <c r="N2742">
        <v>0.45339936733158698</v>
      </c>
      <c r="O2742">
        <v>-0.54850820583798898</v>
      </c>
      <c r="P2742">
        <v>-1.83413440953621</v>
      </c>
      <c r="Q2742">
        <v>0.76271186440677896</v>
      </c>
      <c r="R2742">
        <v>0.28813559322033899</v>
      </c>
      <c r="S2742">
        <f t="shared" si="42"/>
        <v>4.730771909210553E-2</v>
      </c>
    </row>
    <row r="2743" spans="1:19" x14ac:dyDescent="0.2">
      <c r="A2743" t="s">
        <v>5443</v>
      </c>
      <c r="B2743" t="s">
        <v>5444</v>
      </c>
      <c r="C2743">
        <v>70</v>
      </c>
      <c r="D2743">
        <v>89</v>
      </c>
      <c r="E2743">
        <v>59</v>
      </c>
      <c r="F2743">
        <v>5</v>
      </c>
      <c r="G2743">
        <v>0.18455019892618399</v>
      </c>
      <c r="H2743">
        <v>-0.56850403815051598</v>
      </c>
      <c r="I2743">
        <v>-2.0303252086402299</v>
      </c>
      <c r="J2743">
        <v>164</v>
      </c>
      <c r="K2743">
        <v>203</v>
      </c>
      <c r="L2743">
        <v>129</v>
      </c>
      <c r="M2743">
        <v>17</v>
      </c>
      <c r="N2743">
        <v>0.169880293287236</v>
      </c>
      <c r="O2743">
        <v>-0.69634291489283895</v>
      </c>
      <c r="P2743">
        <v>-1.9946205952613101</v>
      </c>
      <c r="Q2743">
        <v>0.59322033898305004</v>
      </c>
      <c r="R2743">
        <v>0.22033898305084701</v>
      </c>
      <c r="S2743">
        <f t="shared" si="42"/>
        <v>-0.11904052188926657</v>
      </c>
    </row>
    <row r="2744" spans="1:19" x14ac:dyDescent="0.2">
      <c r="A2744" t="s">
        <v>5445</v>
      </c>
      <c r="B2744" t="s">
        <v>5446</v>
      </c>
      <c r="C2744">
        <v>94</v>
      </c>
      <c r="D2744">
        <v>62</v>
      </c>
      <c r="E2744">
        <v>38</v>
      </c>
      <c r="F2744">
        <v>7</v>
      </c>
      <c r="G2744">
        <v>-0.10047793180591599</v>
      </c>
      <c r="H2744">
        <v>-0.88760226676129195</v>
      </c>
      <c r="I2744">
        <v>-2.0122269865474398</v>
      </c>
      <c r="J2744">
        <v>151</v>
      </c>
      <c r="K2744">
        <v>250</v>
      </c>
      <c r="L2744">
        <v>104</v>
      </c>
      <c r="M2744">
        <v>19</v>
      </c>
      <c r="N2744">
        <v>0.29619116480058999</v>
      </c>
      <c r="O2744">
        <v>-0.75403238513877902</v>
      </c>
      <c r="P2744">
        <v>-1.91044901493223</v>
      </c>
      <c r="Q2744">
        <v>0.59322033898305004</v>
      </c>
      <c r="R2744">
        <v>0.25423728813559299</v>
      </c>
      <c r="S2744">
        <f t="shared" si="42"/>
        <v>-9.130677290028473E-2</v>
      </c>
    </row>
    <row r="2745" spans="1:19" x14ac:dyDescent="0.2">
      <c r="A2745" t="s">
        <v>5447</v>
      </c>
      <c r="B2745" t="s">
        <v>5448</v>
      </c>
      <c r="C2745">
        <v>74</v>
      </c>
      <c r="D2745">
        <v>111</v>
      </c>
      <c r="E2745">
        <v>80</v>
      </c>
      <c r="F2745">
        <v>11</v>
      </c>
      <c r="G2745">
        <v>0.25634949135120899</v>
      </c>
      <c r="H2745">
        <v>-0.46039974251743598</v>
      </c>
      <c r="I2745">
        <v>-1.7120362075347499</v>
      </c>
      <c r="J2745">
        <v>178</v>
      </c>
      <c r="K2745">
        <v>249</v>
      </c>
      <c r="L2745">
        <v>80</v>
      </c>
      <c r="M2745">
        <v>30</v>
      </c>
      <c r="N2745">
        <v>0.223007448208564</v>
      </c>
      <c r="O2745">
        <v>-0.93941879246133997</v>
      </c>
      <c r="P2745">
        <v>-1.7835244161811199</v>
      </c>
      <c r="Q2745">
        <v>0.55932203389830504</v>
      </c>
      <c r="R2745">
        <v>0.28813559322033899</v>
      </c>
      <c r="S2745">
        <f t="shared" si="42"/>
        <v>2.9213524405133959E-2</v>
      </c>
    </row>
    <row r="2746" spans="1:19" x14ac:dyDescent="0.2">
      <c r="A2746" t="s">
        <v>5449</v>
      </c>
      <c r="B2746" t="s">
        <v>5450</v>
      </c>
      <c r="C2746">
        <v>92</v>
      </c>
      <c r="D2746">
        <v>67</v>
      </c>
      <c r="E2746">
        <v>50</v>
      </c>
      <c r="F2746">
        <v>5</v>
      </c>
      <c r="G2746">
        <v>-5.7454792349200402E-2</v>
      </c>
      <c r="H2746">
        <v>-0.75907583278794</v>
      </c>
      <c r="I2746">
        <v>-2.1490149959715299</v>
      </c>
      <c r="J2746">
        <v>120</v>
      </c>
      <c r="K2746">
        <v>120</v>
      </c>
      <c r="L2746">
        <v>126</v>
      </c>
      <c r="M2746">
        <v>14</v>
      </c>
      <c r="N2746">
        <v>7.7228103421721706E-2</v>
      </c>
      <c r="O2746">
        <v>-0.57089947807445196</v>
      </c>
      <c r="P2746">
        <v>-1.9432788789612701</v>
      </c>
      <c r="Q2746">
        <v>0.54237288135593198</v>
      </c>
      <c r="R2746">
        <v>0.38983050847457601</v>
      </c>
      <c r="S2746">
        <f t="shared" si="42"/>
        <v>-0.13953561809772125</v>
      </c>
    </row>
    <row r="2747" spans="1:19" x14ac:dyDescent="0.2">
      <c r="A2747" t="s">
        <v>5451</v>
      </c>
      <c r="B2747" t="s">
        <v>5452</v>
      </c>
      <c r="C2747">
        <v>129</v>
      </c>
      <c r="D2747">
        <v>115</v>
      </c>
      <c r="E2747">
        <v>101</v>
      </c>
      <c r="F2747">
        <v>7</v>
      </c>
      <c r="G2747">
        <v>3.03663623498912E-2</v>
      </c>
      <c r="H2747">
        <v>-0.60052634629501001</v>
      </c>
      <c r="I2747">
        <v>-2.1496888432469898</v>
      </c>
      <c r="J2747">
        <v>137</v>
      </c>
      <c r="K2747">
        <v>253</v>
      </c>
      <c r="L2747">
        <v>107</v>
      </c>
      <c r="M2747">
        <v>21</v>
      </c>
      <c r="N2747">
        <v>0.34362805744113201</v>
      </c>
      <c r="O2747">
        <v>-0.69942556661558697</v>
      </c>
      <c r="P2747">
        <v>-1.82472694101438</v>
      </c>
      <c r="Q2747">
        <v>0.55932203389830504</v>
      </c>
      <c r="R2747">
        <v>0.322033898305084</v>
      </c>
      <c r="S2747">
        <f t="shared" si="42"/>
        <v>-0.10801923886858586</v>
      </c>
    </row>
    <row r="2748" spans="1:19" x14ac:dyDescent="0.2">
      <c r="A2748" t="s">
        <v>5453</v>
      </c>
      <c r="B2748" t="s">
        <v>5454</v>
      </c>
      <c r="C2748">
        <v>67</v>
      </c>
      <c r="D2748">
        <v>57</v>
      </c>
      <c r="E2748">
        <v>37</v>
      </c>
      <c r="F2748">
        <v>9</v>
      </c>
      <c r="G2748">
        <v>1.0058285267193399E-2</v>
      </c>
      <c r="H2748">
        <v>-0.75213108841223497</v>
      </c>
      <c r="I2748">
        <v>-1.7560294662235001</v>
      </c>
      <c r="J2748">
        <v>155</v>
      </c>
      <c r="K2748">
        <v>122</v>
      </c>
      <c r="L2748">
        <v>115</v>
      </c>
      <c r="M2748">
        <v>28</v>
      </c>
      <c r="N2748">
        <v>-2.67437640738214E-2</v>
      </c>
      <c r="O2748">
        <v>-0.72172263496107003</v>
      </c>
      <c r="P2748">
        <v>-1.75339933541996</v>
      </c>
      <c r="Q2748">
        <v>0.55932203389830504</v>
      </c>
      <c r="R2748">
        <v>0.322033898305084</v>
      </c>
      <c r="S2748">
        <f t="shared" si="42"/>
        <v>2.4584564952282124E-2</v>
      </c>
    </row>
    <row r="2749" spans="1:19" x14ac:dyDescent="0.2">
      <c r="A2749" t="s">
        <v>5455</v>
      </c>
      <c r="B2749" t="s">
        <v>5456</v>
      </c>
      <c r="C2749">
        <v>307</v>
      </c>
      <c r="D2749">
        <v>241</v>
      </c>
      <c r="E2749">
        <v>180</v>
      </c>
      <c r="F2749">
        <v>18</v>
      </c>
      <c r="G2749">
        <v>-2.48631006067896E-2</v>
      </c>
      <c r="H2749">
        <v>-0.72612388015228402</v>
      </c>
      <c r="I2749">
        <v>-2.11606304333587</v>
      </c>
      <c r="J2749">
        <v>479</v>
      </c>
      <c r="K2749">
        <v>636</v>
      </c>
      <c r="L2749">
        <v>350</v>
      </c>
      <c r="M2749">
        <v>46</v>
      </c>
      <c r="N2749">
        <v>0.200349705655572</v>
      </c>
      <c r="O2749">
        <v>-0.728356246208678</v>
      </c>
      <c r="P2749">
        <v>-2.0278033503248798</v>
      </c>
      <c r="Q2749">
        <v>0.55932203389830504</v>
      </c>
      <c r="R2749">
        <v>0.338983050847457</v>
      </c>
      <c r="S2749">
        <f t="shared" si="42"/>
        <v>-0.15264173598219183</v>
      </c>
    </row>
    <row r="2750" spans="1:19" x14ac:dyDescent="0.2">
      <c r="A2750" t="s">
        <v>5457</v>
      </c>
      <c r="B2750" t="s">
        <v>5458</v>
      </c>
      <c r="C2750">
        <v>115</v>
      </c>
      <c r="D2750">
        <v>101</v>
      </c>
      <c r="E2750">
        <v>135</v>
      </c>
      <c r="F2750">
        <v>14</v>
      </c>
      <c r="G2750">
        <v>2.38817657245592E-2</v>
      </c>
      <c r="H2750">
        <v>-0.42462208163700899</v>
      </c>
      <c r="I2750">
        <v>-1.79876697763737</v>
      </c>
      <c r="J2750">
        <v>164</v>
      </c>
      <c r="K2750">
        <v>143</v>
      </c>
      <c r="L2750">
        <v>153</v>
      </c>
      <c r="M2750">
        <v>15</v>
      </c>
      <c r="N2750">
        <v>1.7720292839085699E-2</v>
      </c>
      <c r="O2750">
        <v>-0.62224119437448899</v>
      </c>
      <c r="P2750">
        <v>-2.0489782575839</v>
      </c>
      <c r="Q2750">
        <v>0.644067796610169</v>
      </c>
      <c r="R2750">
        <v>0.23728813559322001</v>
      </c>
      <c r="S2750">
        <f t="shared" si="42"/>
        <v>-6.6802754793534674E-2</v>
      </c>
    </row>
    <row r="2751" spans="1:19" x14ac:dyDescent="0.2">
      <c r="A2751" t="s">
        <v>5459</v>
      </c>
      <c r="B2751" t="s">
        <v>5460</v>
      </c>
      <c r="C2751">
        <v>136</v>
      </c>
      <c r="D2751">
        <v>161</v>
      </c>
      <c r="E2751">
        <v>110</v>
      </c>
      <c r="F2751">
        <v>11</v>
      </c>
      <c r="G2751">
        <v>0.15354519995716001</v>
      </c>
      <c r="H2751">
        <v>-0.58640423299039601</v>
      </c>
      <c r="I2751">
        <v>-1.97634339617399</v>
      </c>
      <c r="J2751">
        <v>192</v>
      </c>
      <c r="K2751">
        <v>325</v>
      </c>
      <c r="L2751">
        <v>110</v>
      </c>
      <c r="M2751">
        <v>31</v>
      </c>
      <c r="N2751">
        <v>0.30581023569704602</v>
      </c>
      <c r="O2751">
        <v>-0.83399732068971399</v>
      </c>
      <c r="P2751">
        <v>-1.8021652034611699</v>
      </c>
      <c r="Q2751">
        <v>0.55932203389830504</v>
      </c>
      <c r="R2751">
        <v>0.338983050847457</v>
      </c>
      <c r="S2751">
        <f t="shared" si="42"/>
        <v>-5.1994390978797114E-2</v>
      </c>
    </row>
    <row r="2752" spans="1:19" x14ac:dyDescent="0.2">
      <c r="A2752" t="s">
        <v>5461</v>
      </c>
      <c r="B2752" t="s">
        <v>5462</v>
      </c>
      <c r="C2752">
        <v>281</v>
      </c>
      <c r="D2752">
        <v>228</v>
      </c>
      <c r="E2752">
        <v>176</v>
      </c>
      <c r="F2752">
        <v>32</v>
      </c>
      <c r="G2752">
        <v>-1.0513240609097601E-2</v>
      </c>
      <c r="H2752">
        <v>-0.69745166186933305</v>
      </c>
      <c r="I2752">
        <v>-1.8277535145471699</v>
      </c>
      <c r="J2752">
        <v>475</v>
      </c>
      <c r="K2752">
        <v>458</v>
      </c>
      <c r="L2752">
        <v>271</v>
      </c>
      <c r="M2752">
        <v>32</v>
      </c>
      <c r="N2752">
        <v>6.1399971800724401E-2</v>
      </c>
      <c r="O2752">
        <v>-0.83581309589485098</v>
      </c>
      <c r="P2752">
        <v>-2.1817692998968501</v>
      </c>
      <c r="Q2752">
        <v>0.54237288135593198</v>
      </c>
      <c r="R2752">
        <v>0.35593220338983</v>
      </c>
      <c r="S2752">
        <f t="shared" si="42"/>
        <v>-0.11068142455531935</v>
      </c>
    </row>
    <row r="2753" spans="1:19" x14ac:dyDescent="0.2">
      <c r="A2753" t="s">
        <v>5463</v>
      </c>
      <c r="B2753" t="s">
        <v>5464</v>
      </c>
      <c r="C2753">
        <v>113</v>
      </c>
      <c r="D2753">
        <v>90</v>
      </c>
      <c r="E2753">
        <v>53</v>
      </c>
      <c r="F2753">
        <v>15</v>
      </c>
      <c r="G2753">
        <v>-1.8577701748566301E-2</v>
      </c>
      <c r="H2753">
        <v>-0.82306058366103396</v>
      </c>
      <c r="I2753">
        <v>-1.7611843573897299</v>
      </c>
      <c r="J2753">
        <v>256</v>
      </c>
      <c r="K2753">
        <v>233</v>
      </c>
      <c r="L2753">
        <v>185</v>
      </c>
      <c r="M2753">
        <v>16</v>
      </c>
      <c r="N2753">
        <v>3.6344059135891102E-2</v>
      </c>
      <c r="O2753">
        <v>-0.73315701405322597</v>
      </c>
      <c r="P2753">
        <v>-2.2143456512478101</v>
      </c>
      <c r="Q2753">
        <v>0.52542372881355903</v>
      </c>
      <c r="R2753">
        <v>0.322033898305084</v>
      </c>
      <c r="S2753">
        <f t="shared" si="42"/>
        <v>-0.10019762523697232</v>
      </c>
    </row>
    <row r="2754" spans="1:19" x14ac:dyDescent="0.2">
      <c r="A2754" t="s">
        <v>5465</v>
      </c>
      <c r="B2754" t="s">
        <v>5466</v>
      </c>
      <c r="C2754">
        <v>74</v>
      </c>
      <c r="D2754">
        <v>119</v>
      </c>
      <c r="E2754">
        <v>47</v>
      </c>
      <c r="F2754">
        <v>6</v>
      </c>
      <c r="G2754">
        <v>0.28657347395708199</v>
      </c>
      <c r="H2754">
        <v>-0.691391871573662</v>
      </c>
      <c r="I2754">
        <v>-1.9752776423093299</v>
      </c>
      <c r="J2754">
        <v>132</v>
      </c>
      <c r="K2754">
        <v>161</v>
      </c>
      <c r="L2754">
        <v>96</v>
      </c>
      <c r="M2754">
        <v>6</v>
      </c>
      <c r="N2754">
        <v>0.163480048247721</v>
      </c>
      <c r="O2754">
        <v>-0.73039147531067095</v>
      </c>
      <c r="P2754">
        <v>-2.35264834941409</v>
      </c>
      <c r="Q2754">
        <v>0.50847457627118597</v>
      </c>
      <c r="R2754">
        <v>0.35593220338983</v>
      </c>
      <c r="S2754">
        <f t="shared" si="42"/>
        <v>-0.19893228884695568</v>
      </c>
    </row>
    <row r="2755" spans="1:19" x14ac:dyDescent="0.2">
      <c r="A2755" t="s">
        <v>5467</v>
      </c>
      <c r="B2755" t="s">
        <v>5468</v>
      </c>
      <c r="C2755">
        <v>259</v>
      </c>
      <c r="D2755">
        <v>245</v>
      </c>
      <c r="E2755">
        <v>276</v>
      </c>
      <c r="F2755">
        <v>64</v>
      </c>
      <c r="G2755">
        <v>5.6124552578809002E-2</v>
      </c>
      <c r="H2755">
        <v>-0.46664869179443702</v>
      </c>
      <c r="I2755">
        <v>-1.4913169630593599</v>
      </c>
      <c r="J2755">
        <v>585</v>
      </c>
      <c r="K2755">
        <v>851</v>
      </c>
      <c r="L2755">
        <v>411</v>
      </c>
      <c r="M2755">
        <v>188</v>
      </c>
      <c r="N2755">
        <v>0.240001797424129</v>
      </c>
      <c r="O2755">
        <v>-0.74540282135050095</v>
      </c>
      <c r="P2755">
        <v>-1.50322368541039</v>
      </c>
      <c r="Q2755">
        <v>0.57627118644067798</v>
      </c>
      <c r="R2755">
        <v>0.20338983050847401</v>
      </c>
      <c r="S2755">
        <f t="shared" ref="S2755:S2818" si="43">((I2755+1.7338029)/1.7338029+(P2755+1.8692731)/1.8692731)/2</f>
        <v>0.1678411575440461</v>
      </c>
    </row>
    <row r="2756" spans="1:19" x14ac:dyDescent="0.2">
      <c r="A2756" t="s">
        <v>5469</v>
      </c>
      <c r="B2756" t="s">
        <v>5470</v>
      </c>
      <c r="C2756">
        <v>148</v>
      </c>
      <c r="D2756">
        <v>123</v>
      </c>
      <c r="E2756">
        <v>71</v>
      </c>
      <c r="F2756">
        <v>19</v>
      </c>
      <c r="G2756" s="1">
        <v>-9.8371660031033894E-5</v>
      </c>
      <c r="H2756">
        <v>-0.81326137645428498</v>
      </c>
      <c r="I2756">
        <v>-1.7757052874041199</v>
      </c>
      <c r="J2756">
        <v>337</v>
      </c>
      <c r="K2756">
        <v>345</v>
      </c>
      <c r="L2756">
        <v>314</v>
      </c>
      <c r="M2756">
        <v>23</v>
      </c>
      <c r="N2756">
        <v>8.74172976236572E-2</v>
      </c>
      <c r="O2756">
        <v>-0.62278902994251395</v>
      </c>
      <c r="P2756">
        <v>-2.1761277334456302</v>
      </c>
      <c r="Q2756">
        <v>0.66101694915254205</v>
      </c>
      <c r="R2756">
        <v>0.28813559322033899</v>
      </c>
      <c r="S2756">
        <f t="shared" si="43"/>
        <v>-9.4162552292965954E-2</v>
      </c>
    </row>
    <row r="2757" spans="1:19" x14ac:dyDescent="0.2">
      <c r="A2757" t="s">
        <v>5471</v>
      </c>
      <c r="B2757" t="s">
        <v>5472</v>
      </c>
      <c r="C2757">
        <v>53</v>
      </c>
      <c r="D2757">
        <v>92</v>
      </c>
      <c r="E2757">
        <v>56</v>
      </c>
      <c r="F2757">
        <v>3</v>
      </c>
      <c r="G2757">
        <v>0.319770190040294</v>
      </c>
      <c r="H2757">
        <v>-0.47034585237299198</v>
      </c>
      <c r="I2757">
        <v>-2.1313517878431201</v>
      </c>
      <c r="J2757">
        <v>183</v>
      </c>
      <c r="K2757">
        <v>269</v>
      </c>
      <c r="L2757">
        <v>209</v>
      </c>
      <c r="M2757">
        <v>30</v>
      </c>
      <c r="N2757">
        <v>0.2445292936937</v>
      </c>
      <c r="O2757">
        <v>-0.53439358076376497</v>
      </c>
      <c r="P2757">
        <v>-1.79555550360266</v>
      </c>
      <c r="Q2757">
        <v>0.59322033898305004</v>
      </c>
      <c r="R2757">
        <v>0.28813559322033899</v>
      </c>
      <c r="S2757">
        <f t="shared" si="43"/>
        <v>-9.4928253538098056E-2</v>
      </c>
    </row>
    <row r="2758" spans="1:19" x14ac:dyDescent="0.2">
      <c r="A2758" t="s">
        <v>5473</v>
      </c>
      <c r="B2758" t="s">
        <v>5474</v>
      </c>
      <c r="C2758">
        <v>143</v>
      </c>
      <c r="D2758">
        <v>150</v>
      </c>
      <c r="E2758">
        <v>156</v>
      </c>
      <c r="F2758">
        <v>16</v>
      </c>
      <c r="G2758">
        <v>0.10101345388614701</v>
      </c>
      <c r="H2758">
        <v>-0.45646944888900298</v>
      </c>
      <c r="I2758">
        <v>-1.8354132277711299</v>
      </c>
      <c r="J2758">
        <v>252</v>
      </c>
      <c r="K2758">
        <v>339</v>
      </c>
      <c r="L2758">
        <v>254</v>
      </c>
      <c r="M2758">
        <v>32</v>
      </c>
      <c r="N2758">
        <v>0.20602726084325901</v>
      </c>
      <c r="O2758">
        <v>-0.58865560130599603</v>
      </c>
      <c r="P2758">
        <v>-1.9064762310535299</v>
      </c>
      <c r="Q2758">
        <v>0.677966101694915</v>
      </c>
      <c r="R2758">
        <v>0.25423728813559299</v>
      </c>
      <c r="S2758">
        <f t="shared" si="43"/>
        <v>-3.9253962701415561E-2</v>
      </c>
    </row>
    <row r="2759" spans="1:19" x14ac:dyDescent="0.2">
      <c r="A2759" t="s">
        <v>5475</v>
      </c>
      <c r="B2759" t="s">
        <v>5476</v>
      </c>
      <c r="C2759">
        <v>50</v>
      </c>
      <c r="D2759">
        <v>111</v>
      </c>
      <c r="E2759">
        <v>66</v>
      </c>
      <c r="F2759">
        <v>7</v>
      </c>
      <c r="G2759">
        <v>0.42661120674616698</v>
      </c>
      <c r="H2759">
        <v>-0.37368407857255298</v>
      </c>
      <c r="I2759">
        <v>-1.73806913728376</v>
      </c>
      <c r="J2759">
        <v>158</v>
      </c>
      <c r="K2759">
        <v>152</v>
      </c>
      <c r="L2759">
        <v>117</v>
      </c>
      <c r="M2759">
        <v>14</v>
      </c>
      <c r="N2759">
        <v>6.0414604412071603E-2</v>
      </c>
      <c r="O2759">
        <v>-0.72256000235265105</v>
      </c>
      <c r="P2759">
        <v>-2.06275471986807</v>
      </c>
      <c r="Q2759">
        <v>0.62711864406779605</v>
      </c>
      <c r="R2759">
        <v>0.22033898305084701</v>
      </c>
      <c r="S2759">
        <f t="shared" si="43"/>
        <v>-5.2983482830116162E-2</v>
      </c>
    </row>
    <row r="2760" spans="1:19" x14ac:dyDescent="0.2">
      <c r="A2760" t="s">
        <v>5477</v>
      </c>
      <c r="B2760" t="s">
        <v>5478</v>
      </c>
      <c r="C2760">
        <v>150</v>
      </c>
      <c r="D2760">
        <v>109</v>
      </c>
      <c r="E2760">
        <v>95</v>
      </c>
      <c r="F2760">
        <v>15</v>
      </c>
      <c r="G2760">
        <v>-5.8406528819529097E-2</v>
      </c>
      <c r="H2760">
        <v>-0.69262566354523702</v>
      </c>
      <c r="I2760">
        <v>-1.88419717296199</v>
      </c>
      <c r="J2760">
        <v>286</v>
      </c>
      <c r="K2760">
        <v>194</v>
      </c>
      <c r="L2760">
        <v>110</v>
      </c>
      <c r="M2760">
        <v>57</v>
      </c>
      <c r="N2760">
        <v>-9.1336199777095103E-2</v>
      </c>
      <c r="O2760">
        <v>-1.0070621251152001</v>
      </c>
      <c r="P2760">
        <v>-1.7107168460484401</v>
      </c>
      <c r="Q2760">
        <v>0.57627118644067798</v>
      </c>
      <c r="R2760">
        <v>0.22033898305084701</v>
      </c>
      <c r="S2760">
        <f t="shared" si="43"/>
        <v>-9.6000767891001731E-4</v>
      </c>
    </row>
    <row r="2761" spans="1:19" x14ac:dyDescent="0.2">
      <c r="A2761" t="s">
        <v>5479</v>
      </c>
      <c r="B2761" t="s">
        <v>5480</v>
      </c>
      <c r="C2761">
        <v>128</v>
      </c>
      <c r="D2761">
        <v>102</v>
      </c>
      <c r="E2761">
        <v>57</v>
      </c>
      <c r="F2761">
        <v>35</v>
      </c>
      <c r="G2761">
        <v>-1.8351565590422302E-2</v>
      </c>
      <c r="H2761">
        <v>-0.84559312375378004</v>
      </c>
      <c r="I2761">
        <v>-1.44733909825959</v>
      </c>
      <c r="J2761">
        <v>181</v>
      </c>
      <c r="K2761">
        <v>164</v>
      </c>
      <c r="L2761">
        <v>117</v>
      </c>
      <c r="M2761">
        <v>51</v>
      </c>
      <c r="N2761">
        <v>3.4393376600235101E-2</v>
      </c>
      <c r="O2761">
        <v>-0.78158149026741297</v>
      </c>
      <c r="P2761">
        <v>-1.5603340673631401</v>
      </c>
      <c r="Q2761">
        <v>0.677966101694915</v>
      </c>
      <c r="R2761">
        <v>0.22033898305084701</v>
      </c>
      <c r="S2761">
        <f t="shared" si="43"/>
        <v>0.16524755067479691</v>
      </c>
    </row>
    <row r="2762" spans="1:19" x14ac:dyDescent="0.2">
      <c r="A2762" t="s">
        <v>5481</v>
      </c>
      <c r="B2762" t="s">
        <v>5482</v>
      </c>
      <c r="C2762">
        <v>21</v>
      </c>
      <c r="D2762">
        <v>18</v>
      </c>
      <c r="E2762">
        <v>10</v>
      </c>
      <c r="F2762">
        <v>3</v>
      </c>
      <c r="G2762">
        <v>1.3311442664915201E-2</v>
      </c>
      <c r="H2762">
        <v>-0.81647730451232203</v>
      </c>
      <c r="I2762">
        <v>-1.72929521297625</v>
      </c>
      <c r="J2762">
        <v>58</v>
      </c>
      <c r="K2762">
        <v>96</v>
      </c>
      <c r="L2762">
        <v>36</v>
      </c>
      <c r="M2762">
        <v>9</v>
      </c>
      <c r="N2762">
        <v>0.29607134289835202</v>
      </c>
      <c r="O2762">
        <v>-0.79921426994003997</v>
      </c>
      <c r="P2762">
        <v>-1.8194111527154999</v>
      </c>
      <c r="Q2762">
        <v>0.57627118644067798</v>
      </c>
      <c r="R2762">
        <v>0.322033898305084</v>
      </c>
      <c r="S2762">
        <f t="shared" si="43"/>
        <v>1.4637198053342088E-2</v>
      </c>
    </row>
    <row r="2763" spans="1:19" x14ac:dyDescent="0.2">
      <c r="A2763" t="s">
        <v>5483</v>
      </c>
      <c r="B2763" t="s">
        <v>5484</v>
      </c>
      <c r="C2763">
        <v>79</v>
      </c>
      <c r="D2763">
        <v>80</v>
      </c>
      <c r="E2763">
        <v>43</v>
      </c>
      <c r="F2763">
        <v>7</v>
      </c>
      <c r="G2763">
        <v>8.5721127997030605E-2</v>
      </c>
      <c r="H2763">
        <v>-0.75841664548925802</v>
      </c>
      <c r="I2763">
        <v>-1.93672622423818</v>
      </c>
      <c r="J2763">
        <v>206</v>
      </c>
      <c r="K2763">
        <v>179</v>
      </c>
      <c r="L2763">
        <v>131</v>
      </c>
      <c r="M2763">
        <v>11</v>
      </c>
      <c r="N2763">
        <v>1.6213914032461502E-2</v>
      </c>
      <c r="O2763">
        <v>-0.78868470185777895</v>
      </c>
      <c r="P2763">
        <v>-2.2827002038028201</v>
      </c>
      <c r="Q2763">
        <v>0.61016949152542299</v>
      </c>
      <c r="R2763">
        <v>0.28813559322033899</v>
      </c>
      <c r="S2763">
        <f t="shared" si="43"/>
        <v>-0.16910471366619312</v>
      </c>
    </row>
    <row r="2764" spans="1:19" x14ac:dyDescent="0.2">
      <c r="A2764" t="s">
        <v>5485</v>
      </c>
      <c r="B2764" t="s">
        <v>5486</v>
      </c>
      <c r="C2764">
        <v>48</v>
      </c>
      <c r="D2764">
        <v>23</v>
      </c>
      <c r="E2764">
        <v>28</v>
      </c>
      <c r="F2764">
        <v>6</v>
      </c>
      <c r="G2764">
        <v>-0.239255169062465</v>
      </c>
      <c r="H2764">
        <v>-0.72834121581177103</v>
      </c>
      <c r="I2764">
        <v>-1.7872871599539399</v>
      </c>
      <c r="J2764">
        <v>67</v>
      </c>
      <c r="K2764">
        <v>27</v>
      </c>
      <c r="L2764">
        <v>60</v>
      </c>
      <c r="M2764">
        <v>12</v>
      </c>
      <c r="N2764">
        <v>-0.31748293512011699</v>
      </c>
      <c r="O2764">
        <v>-0.64001232946157305</v>
      </c>
      <c r="P2764">
        <v>-1.75711922524509</v>
      </c>
      <c r="Q2764">
        <v>0.59322033898305004</v>
      </c>
      <c r="R2764">
        <v>0.338983050847457</v>
      </c>
      <c r="S2764">
        <f t="shared" si="43"/>
        <v>1.4575354786938711E-2</v>
      </c>
    </row>
    <row r="2765" spans="1:19" x14ac:dyDescent="0.2">
      <c r="A2765" t="s">
        <v>5487</v>
      </c>
      <c r="B2765" t="s">
        <v>5488</v>
      </c>
      <c r="C2765">
        <v>96</v>
      </c>
      <c r="D2765">
        <v>103</v>
      </c>
      <c r="E2765">
        <v>45</v>
      </c>
      <c r="F2765">
        <v>4</v>
      </c>
      <c r="G2765">
        <v>0.11082422396113201</v>
      </c>
      <c r="H2765">
        <v>-0.82331672904262798</v>
      </c>
      <c r="I2765">
        <v>-2.2644084146735999</v>
      </c>
      <c r="J2765">
        <v>82</v>
      </c>
      <c r="K2765">
        <v>140</v>
      </c>
      <c r="L2765">
        <v>57</v>
      </c>
      <c r="M2765">
        <v>2</v>
      </c>
      <c r="N2765">
        <v>0.30954228671624301</v>
      </c>
      <c r="O2765">
        <v>-0.75002777385561503</v>
      </c>
      <c r="P2765">
        <v>-2.6230095253116201</v>
      </c>
      <c r="Q2765">
        <v>0.71186440677966101</v>
      </c>
      <c r="R2765">
        <v>0.322033898305084</v>
      </c>
      <c r="S2765">
        <f t="shared" si="43"/>
        <v>-0.35463000351360752</v>
      </c>
    </row>
    <row r="2766" spans="1:19" x14ac:dyDescent="0.2">
      <c r="A2766" t="s">
        <v>5489</v>
      </c>
      <c r="B2766" t="s">
        <v>5490</v>
      </c>
      <c r="C2766">
        <v>28</v>
      </c>
      <c r="D2766">
        <v>56</v>
      </c>
      <c r="E2766">
        <v>61</v>
      </c>
      <c r="F2766">
        <v>0</v>
      </c>
      <c r="G2766">
        <v>0.38128822795950901</v>
      </c>
      <c r="H2766">
        <v>-0.15608620610985499</v>
      </c>
      <c r="I2766" t="e">
        <f>-inf</f>
        <v>#NAME?</v>
      </c>
      <c r="J2766">
        <v>54</v>
      </c>
      <c r="K2766">
        <v>36</v>
      </c>
      <c r="L2766">
        <v>29</v>
      </c>
      <c r="M2766">
        <v>3</v>
      </c>
      <c r="N2766">
        <v>-9.8863155633959393E-2</v>
      </c>
      <c r="O2766">
        <v>-0.86208453906840199</v>
      </c>
      <c r="P2766">
        <v>-2.2654981736951898</v>
      </c>
      <c r="Q2766">
        <v>0.644067796610169</v>
      </c>
      <c r="R2766">
        <v>0.40677966101694901</v>
      </c>
      <c r="S2766" t="e">
        <f t="shared" si="43"/>
        <v>#NAME?</v>
      </c>
    </row>
    <row r="2767" spans="1:19" x14ac:dyDescent="0.2">
      <c r="A2767" t="s">
        <v>5491</v>
      </c>
      <c r="B2767" t="s">
        <v>5492</v>
      </c>
      <c r="C2767">
        <v>14</v>
      </c>
      <c r="D2767">
        <v>9</v>
      </c>
      <c r="E2767">
        <v>27</v>
      </c>
      <c r="F2767">
        <v>0</v>
      </c>
      <c r="G2767">
        <v>-0.111627293943384</v>
      </c>
      <c r="H2767">
        <v>-0.20902228129765399</v>
      </c>
      <c r="I2767" t="e">
        <f>-inf</f>
        <v>#NAME?</v>
      </c>
      <c r="J2767">
        <v>16</v>
      </c>
      <c r="K2767">
        <v>15</v>
      </c>
      <c r="L2767">
        <v>5</v>
      </c>
      <c r="M2767">
        <v>1</v>
      </c>
      <c r="N2767">
        <v>4.9199379821478199E-2</v>
      </c>
      <c r="O2767">
        <v>-1.0972387554642899</v>
      </c>
      <c r="P2767">
        <v>-2.2143456512478101</v>
      </c>
      <c r="Q2767">
        <v>0.76271186440677896</v>
      </c>
      <c r="R2767">
        <v>0.37288135593220301</v>
      </c>
      <c r="S2767" t="e">
        <f t="shared" si="43"/>
        <v>#NAME?</v>
      </c>
    </row>
    <row r="2768" spans="1:19" x14ac:dyDescent="0.2">
      <c r="A2768" t="s">
        <v>5493</v>
      </c>
      <c r="B2768" t="s">
        <v>5494</v>
      </c>
      <c r="C2768">
        <v>80</v>
      </c>
      <c r="D2768">
        <v>100</v>
      </c>
      <c r="E2768">
        <v>64</v>
      </c>
      <c r="F2768">
        <v>5</v>
      </c>
      <c r="G2768">
        <v>0.17716824530358399</v>
      </c>
      <c r="H2768">
        <v>-0.59116802278645997</v>
      </c>
      <c r="I2768">
        <v>-2.0883171556179199</v>
      </c>
      <c r="J2768">
        <v>180</v>
      </c>
      <c r="K2768">
        <v>249</v>
      </c>
      <c r="L2768">
        <v>60</v>
      </c>
      <c r="M2768">
        <v>31</v>
      </c>
      <c r="N2768">
        <v>0.21815494541415201</v>
      </c>
      <c r="O2768">
        <v>-1.0692100318640501</v>
      </c>
      <c r="P2768">
        <v>-1.77413647986092</v>
      </c>
      <c r="Q2768">
        <v>0.76271186440677896</v>
      </c>
      <c r="R2768">
        <v>0.338983050847457</v>
      </c>
      <c r="S2768">
        <f t="shared" si="43"/>
        <v>-7.6788540618746987E-2</v>
      </c>
    </row>
    <row r="2769" spans="1:19" x14ac:dyDescent="0.2">
      <c r="A2769" t="s">
        <v>5495</v>
      </c>
      <c r="B2769" t="s">
        <v>5496</v>
      </c>
      <c r="C2769">
        <v>388</v>
      </c>
      <c r="D2769">
        <v>315</v>
      </c>
      <c r="E2769">
        <v>383</v>
      </c>
      <c r="F2769">
        <v>29</v>
      </c>
      <c r="G2769">
        <v>-1.02629395090782E-2</v>
      </c>
      <c r="H2769">
        <v>-0.49989096140398798</v>
      </c>
      <c r="I2769">
        <v>-2.01063090065725</v>
      </c>
      <c r="J2769">
        <v>666</v>
      </c>
      <c r="K2769">
        <v>895</v>
      </c>
      <c r="L2769">
        <v>487</v>
      </c>
      <c r="M2769">
        <v>125</v>
      </c>
      <c r="N2769">
        <v>0.20557690956733199</v>
      </c>
      <c r="O2769">
        <v>-0.72803404510005698</v>
      </c>
      <c r="P2769">
        <v>-1.7367898847541301</v>
      </c>
      <c r="Q2769">
        <v>0.66101694915254205</v>
      </c>
      <c r="R2769">
        <v>0.338983050847457</v>
      </c>
      <c r="S2769">
        <f t="shared" si="43"/>
        <v>-4.4395509428773607E-2</v>
      </c>
    </row>
    <row r="2770" spans="1:19" x14ac:dyDescent="0.2">
      <c r="A2770" t="s">
        <v>5497</v>
      </c>
      <c r="B2770" t="s">
        <v>5498</v>
      </c>
      <c r="C2770">
        <v>77</v>
      </c>
      <c r="D2770">
        <v>84</v>
      </c>
      <c r="E2770">
        <v>63</v>
      </c>
      <c r="F2770">
        <v>32</v>
      </c>
      <c r="G2770">
        <v>0.118046793184928</v>
      </c>
      <c r="H2770">
        <v>-0.581408185497303</v>
      </c>
      <c r="I2770">
        <v>-1.26553791981457</v>
      </c>
      <c r="J2770">
        <v>234</v>
      </c>
      <c r="K2770">
        <v>188</v>
      </c>
      <c r="L2770">
        <v>167</v>
      </c>
      <c r="M2770">
        <v>85</v>
      </c>
      <c r="N2770">
        <v>-1.7829904724741101E-2</v>
      </c>
      <c r="O2770">
        <v>-0.73858816340694999</v>
      </c>
      <c r="P2770">
        <v>-1.4500226002877401</v>
      </c>
      <c r="Q2770">
        <v>0.47457627118644002</v>
      </c>
      <c r="R2770">
        <v>0.27118644067796599</v>
      </c>
      <c r="S2770">
        <f t="shared" si="43"/>
        <v>0.24718250957972632</v>
      </c>
    </row>
    <row r="2771" spans="1:19" x14ac:dyDescent="0.2">
      <c r="A2771" t="s">
        <v>5499</v>
      </c>
      <c r="B2771" t="s">
        <v>5500</v>
      </c>
      <c r="C2771">
        <v>242</v>
      </c>
      <c r="D2771">
        <v>338</v>
      </c>
      <c r="E2771">
        <v>179</v>
      </c>
      <c r="F2771">
        <v>18</v>
      </c>
      <c r="G2771">
        <v>0.225359566592751</v>
      </c>
      <c r="H2771">
        <v>-0.62522034477894095</v>
      </c>
      <c r="I2771">
        <v>-2.0127400338391199</v>
      </c>
      <c r="J2771">
        <v>398</v>
      </c>
      <c r="K2771">
        <v>325</v>
      </c>
      <c r="L2771">
        <v>315</v>
      </c>
      <c r="M2771">
        <v>55</v>
      </c>
      <c r="N2771">
        <v>-1.0771607673091601E-2</v>
      </c>
      <c r="O2771">
        <v>-0.69366129542847699</v>
      </c>
      <c r="P2771">
        <v>-1.86974605117133</v>
      </c>
      <c r="Q2771">
        <v>0.69491525423728795</v>
      </c>
      <c r="R2771">
        <v>0.338983050847457</v>
      </c>
      <c r="S2771">
        <f t="shared" si="43"/>
        <v>-8.0567349735216218E-2</v>
      </c>
    </row>
    <row r="2772" spans="1:19" x14ac:dyDescent="0.2">
      <c r="A2772" t="s">
        <v>5501</v>
      </c>
      <c r="B2772" t="s">
        <v>5502</v>
      </c>
      <c r="C2772">
        <v>44</v>
      </c>
      <c r="D2772">
        <v>41</v>
      </c>
      <c r="E2772">
        <v>60</v>
      </c>
      <c r="F2772">
        <v>10</v>
      </c>
      <c r="G2772">
        <v>4.9589412529076497E-2</v>
      </c>
      <c r="H2772">
        <v>-0.35955943588094702</v>
      </c>
      <c r="I2772">
        <v>-1.5276498494481801</v>
      </c>
      <c r="J2772">
        <v>234</v>
      </c>
      <c r="K2772">
        <v>305</v>
      </c>
      <c r="L2772">
        <v>126</v>
      </c>
      <c r="M2772">
        <v>46</v>
      </c>
      <c r="N2772">
        <v>0.192312085358364</v>
      </c>
      <c r="O2772">
        <v>-0.86093408943697003</v>
      </c>
      <c r="P2772">
        <v>-1.71668369432046</v>
      </c>
      <c r="Q2772">
        <v>0.69491525423728795</v>
      </c>
      <c r="R2772">
        <v>0.35593220338983</v>
      </c>
      <c r="S2772">
        <f t="shared" si="43"/>
        <v>0.10026629244884008</v>
      </c>
    </row>
    <row r="2773" spans="1:19" x14ac:dyDescent="0.2">
      <c r="A2773" t="s">
        <v>5503</v>
      </c>
      <c r="B2773" t="s">
        <v>5504</v>
      </c>
      <c r="C2773">
        <v>103</v>
      </c>
      <c r="D2773">
        <v>69</v>
      </c>
      <c r="E2773">
        <v>43</v>
      </c>
      <c r="F2773">
        <v>15</v>
      </c>
      <c r="G2773">
        <v>-9.3729901672388399E-2</v>
      </c>
      <c r="H2773">
        <v>-0.87362677890398899</v>
      </c>
      <c r="I2773">
        <v>-1.72094313861149</v>
      </c>
      <c r="J2773">
        <v>83</v>
      </c>
      <c r="K2773">
        <v>107</v>
      </c>
      <c r="L2773">
        <v>56</v>
      </c>
      <c r="M2773">
        <v>22</v>
      </c>
      <c r="N2773">
        <v>0.18753378873085699</v>
      </c>
      <c r="O2773">
        <v>-0.76297884251426296</v>
      </c>
      <c r="P2773">
        <v>-1.58688108014576</v>
      </c>
      <c r="Q2773">
        <v>0.66101694915254205</v>
      </c>
      <c r="R2773">
        <v>0.338983050847457</v>
      </c>
      <c r="S2773">
        <f t="shared" si="43"/>
        <v>7.9243791361331847E-2</v>
      </c>
    </row>
    <row r="2774" spans="1:19" x14ac:dyDescent="0.2">
      <c r="A2774" t="s">
        <v>5505</v>
      </c>
      <c r="B2774" t="s">
        <v>5506</v>
      </c>
      <c r="C2774">
        <v>107</v>
      </c>
      <c r="D2774">
        <v>174</v>
      </c>
      <c r="E2774">
        <v>139</v>
      </c>
      <c r="F2774">
        <v>7</v>
      </c>
      <c r="G2774">
        <v>0.29142370289291802</v>
      </c>
      <c r="H2774">
        <v>-0.38062698720951799</v>
      </c>
      <c r="I2774">
        <v>-2.0684829106329499</v>
      </c>
      <c r="J2774">
        <v>242</v>
      </c>
      <c r="K2774">
        <v>351</v>
      </c>
      <c r="L2774">
        <v>151</v>
      </c>
      <c r="M2774">
        <v>16</v>
      </c>
      <c r="N2774">
        <v>0.238719853907114</v>
      </c>
      <c r="O2774">
        <v>-0.79692719583165195</v>
      </c>
      <c r="P2774">
        <v>-2.1899210519163899</v>
      </c>
      <c r="Q2774">
        <v>0.644067796610169</v>
      </c>
      <c r="R2774">
        <v>0.338983050847457</v>
      </c>
      <c r="S2774">
        <f t="shared" si="43"/>
        <v>-0.18228425013797026</v>
      </c>
    </row>
    <row r="2775" spans="1:19" x14ac:dyDescent="0.2">
      <c r="A2775" t="s">
        <v>5507</v>
      </c>
      <c r="B2775" t="s">
        <v>5508</v>
      </c>
      <c r="C2775">
        <v>126</v>
      </c>
      <c r="D2775">
        <v>165</v>
      </c>
      <c r="E2775">
        <v>122</v>
      </c>
      <c r="F2775">
        <v>4</v>
      </c>
      <c r="G2775">
        <v>0.197371631391871</v>
      </c>
      <c r="H2775">
        <v>-0.50826872422121805</v>
      </c>
      <c r="I2775">
        <v>-2.3825077267515899</v>
      </c>
      <c r="J2775">
        <v>371</v>
      </c>
      <c r="K2775">
        <v>313</v>
      </c>
      <c r="L2775">
        <v>221</v>
      </c>
      <c r="M2775">
        <v>24</v>
      </c>
      <c r="N2775">
        <v>3.3985313531243498E-3</v>
      </c>
      <c r="O2775">
        <v>-0.81707041307432504</v>
      </c>
      <c r="P2775">
        <v>-2.1993883364953302</v>
      </c>
      <c r="Q2775">
        <v>0.45762711864406702</v>
      </c>
      <c r="R2775">
        <v>0.20338983050847401</v>
      </c>
      <c r="S2775">
        <f t="shared" si="43"/>
        <v>-0.27537614265775234</v>
      </c>
    </row>
    <row r="2776" spans="1:19" x14ac:dyDescent="0.2">
      <c r="A2776" t="s">
        <v>5509</v>
      </c>
      <c r="B2776" t="s">
        <v>5510</v>
      </c>
      <c r="C2776">
        <v>136</v>
      </c>
      <c r="D2776">
        <v>119</v>
      </c>
      <c r="E2776">
        <v>74</v>
      </c>
      <c r="F2776">
        <v>29</v>
      </c>
      <c r="G2776">
        <v>2.2266285317841601E-2</v>
      </c>
      <c r="H2776">
        <v>-0.75856519841764403</v>
      </c>
      <c r="I2776">
        <v>-1.55533808343326</v>
      </c>
      <c r="J2776">
        <v>126</v>
      </c>
      <c r="K2776">
        <v>169</v>
      </c>
      <c r="L2776">
        <v>113</v>
      </c>
      <c r="M2776">
        <v>43</v>
      </c>
      <c r="N2776">
        <v>0.20474426291783199</v>
      </c>
      <c r="O2776">
        <v>-0.639380878778533</v>
      </c>
      <c r="P2776">
        <v>-1.4771277581298601</v>
      </c>
      <c r="Q2776">
        <v>0.44067796610169402</v>
      </c>
      <c r="R2776">
        <v>0.305084745762711</v>
      </c>
      <c r="S2776">
        <f t="shared" si="43"/>
        <v>0.15635876226015416</v>
      </c>
    </row>
    <row r="2777" spans="1:19" x14ac:dyDescent="0.2">
      <c r="A2777" t="s">
        <v>5511</v>
      </c>
      <c r="B2777" t="s">
        <v>5512</v>
      </c>
      <c r="C2777">
        <v>122</v>
      </c>
      <c r="D2777">
        <v>101</v>
      </c>
      <c r="E2777">
        <v>91</v>
      </c>
      <c r="F2777">
        <v>3</v>
      </c>
      <c r="G2777">
        <v>-1.7802245965771301E-3</v>
      </c>
      <c r="H2777">
        <v>-0.62157644813205803</v>
      </c>
      <c r="I2777">
        <v>-2.4934357489170802</v>
      </c>
      <c r="J2777">
        <v>237</v>
      </c>
      <c r="K2777">
        <v>285</v>
      </c>
      <c r="L2777">
        <v>168</v>
      </c>
      <c r="M2777">
        <v>22</v>
      </c>
      <c r="N2777">
        <v>0.15732461742012799</v>
      </c>
      <c r="O2777">
        <v>-0.74152784142863104</v>
      </c>
      <c r="P2777">
        <v>-2.04255133377979</v>
      </c>
      <c r="Q2777">
        <v>0.42372881355932202</v>
      </c>
      <c r="R2777">
        <v>0.169491525423728</v>
      </c>
      <c r="S2777">
        <f t="shared" si="43"/>
        <v>-0.26541460978649367</v>
      </c>
    </row>
    <row r="2778" spans="1:19" x14ac:dyDescent="0.2">
      <c r="A2778" t="s">
        <v>5513</v>
      </c>
      <c r="B2778" t="s">
        <v>5514</v>
      </c>
      <c r="C2778">
        <v>157</v>
      </c>
      <c r="D2778">
        <v>121</v>
      </c>
      <c r="E2778">
        <v>141</v>
      </c>
      <c r="F2778">
        <v>31</v>
      </c>
      <c r="G2778">
        <v>-3.28560497972551E-2</v>
      </c>
      <c r="H2778">
        <v>-0.54093854953225695</v>
      </c>
      <c r="I2778">
        <v>-1.58873513153696</v>
      </c>
      <c r="J2778">
        <v>276</v>
      </c>
      <c r="K2778">
        <v>327</v>
      </c>
      <c r="L2778">
        <v>168</v>
      </c>
      <c r="M2778">
        <v>69</v>
      </c>
      <c r="N2778">
        <v>0.15086677401679</v>
      </c>
      <c r="O2778">
        <v>-0.80768857748374501</v>
      </c>
      <c r="P2778">
        <v>-1.6122856599198501</v>
      </c>
      <c r="Q2778">
        <v>0.47457627118644002</v>
      </c>
      <c r="R2778">
        <v>0.25423728813559299</v>
      </c>
      <c r="S2778">
        <f t="shared" si="43"/>
        <v>0.11057507799898078</v>
      </c>
    </row>
    <row r="2779" spans="1:19" x14ac:dyDescent="0.2">
      <c r="A2779" t="s">
        <v>5515</v>
      </c>
      <c r="B2779" t="s">
        <v>5516</v>
      </c>
      <c r="C2779">
        <v>124</v>
      </c>
      <c r="D2779">
        <v>153</v>
      </c>
      <c r="E2779">
        <v>108</v>
      </c>
      <c r="F2779">
        <v>11</v>
      </c>
      <c r="G2779">
        <v>0.171527977950892</v>
      </c>
      <c r="H2779">
        <v>-0.55425593945368901</v>
      </c>
      <c r="I2779">
        <v>-1.936226172966</v>
      </c>
      <c r="J2779">
        <v>173</v>
      </c>
      <c r="K2779">
        <v>280</v>
      </c>
      <c r="L2779">
        <v>129</v>
      </c>
      <c r="M2779">
        <v>41</v>
      </c>
      <c r="N2779">
        <v>0.28634003163514499</v>
      </c>
      <c r="O2779">
        <v>-0.71954516997393603</v>
      </c>
      <c r="P2779">
        <v>-1.63548791500095</v>
      </c>
      <c r="Q2779">
        <v>0.44067796610169402</v>
      </c>
      <c r="R2779">
        <v>0.22033898305084701</v>
      </c>
      <c r="S2779">
        <f t="shared" si="43"/>
        <v>4.1582010569143277E-3</v>
      </c>
    </row>
    <row r="2780" spans="1:19" x14ac:dyDescent="0.2">
      <c r="A2780" t="s">
        <v>5517</v>
      </c>
      <c r="B2780" t="s">
        <v>5518</v>
      </c>
      <c r="C2780">
        <v>20</v>
      </c>
      <c r="D2780">
        <v>24</v>
      </c>
      <c r="E2780">
        <v>22</v>
      </c>
      <c r="F2780">
        <v>0</v>
      </c>
      <c r="G2780">
        <v>0.159439478343153</v>
      </c>
      <c r="H2780">
        <v>-0.45286532462017798</v>
      </c>
      <c r="I2780" t="e">
        <f>-inf</f>
        <v>#NAME?</v>
      </c>
      <c r="J2780">
        <v>61</v>
      </c>
      <c r="K2780">
        <v>36</v>
      </c>
      <c r="L2780">
        <v>55</v>
      </c>
      <c r="M2780">
        <v>2</v>
      </c>
      <c r="N2780">
        <v>-0.151799230821758</v>
      </c>
      <c r="O2780">
        <v>-0.63705592266091304</v>
      </c>
      <c r="P2780">
        <v>-2.4945255079386701</v>
      </c>
      <c r="Q2780">
        <v>0.61016949152542299</v>
      </c>
      <c r="R2780">
        <v>0.20338983050847401</v>
      </c>
      <c r="S2780" t="e">
        <f t="shared" si="43"/>
        <v>#NAME?</v>
      </c>
    </row>
    <row r="2781" spans="1:19" x14ac:dyDescent="0.2">
      <c r="A2781" t="s">
        <v>5519</v>
      </c>
      <c r="B2781" t="s">
        <v>5520</v>
      </c>
      <c r="C2781">
        <v>132</v>
      </c>
      <c r="D2781">
        <v>138</v>
      </c>
      <c r="E2781">
        <v>179</v>
      </c>
      <c r="F2781">
        <v>20</v>
      </c>
      <c r="G2781">
        <v>9.9563387490915006E-2</v>
      </c>
      <c r="H2781">
        <v>-0.36197891000436</v>
      </c>
      <c r="I2781">
        <v>-1.7037411085038601</v>
      </c>
      <c r="J2781">
        <v>280</v>
      </c>
      <c r="K2781">
        <v>462</v>
      </c>
      <c r="L2781">
        <v>166</v>
      </c>
      <c r="M2781">
        <v>33</v>
      </c>
      <c r="N2781">
        <v>0.29471204763562803</v>
      </c>
      <c r="O2781">
        <v>-0.819138720446554</v>
      </c>
      <c r="P2781">
        <v>-1.9388697600562199</v>
      </c>
      <c r="Q2781">
        <v>0.44067796610169402</v>
      </c>
      <c r="R2781">
        <v>0.23728813559322001</v>
      </c>
      <c r="S2781">
        <f t="shared" si="43"/>
        <v>-9.9466468999050862E-3</v>
      </c>
    </row>
    <row r="2782" spans="1:19" x14ac:dyDescent="0.2">
      <c r="A2782" t="s">
        <v>5521</v>
      </c>
      <c r="B2782" t="s">
        <v>5522</v>
      </c>
      <c r="C2782">
        <v>77</v>
      </c>
      <c r="D2782">
        <v>75</v>
      </c>
      <c r="E2782">
        <v>32</v>
      </c>
      <c r="F2782">
        <v>3</v>
      </c>
      <c r="G2782">
        <v>6.8828770514746604E-2</v>
      </c>
      <c r="H2782">
        <v>-0.87559875663097897</v>
      </c>
      <c r="I2782">
        <v>-2.2935666434148101</v>
      </c>
      <c r="J2782">
        <v>152</v>
      </c>
      <c r="K2782">
        <v>114</v>
      </c>
      <c r="L2782">
        <v>51</v>
      </c>
      <c r="M2782">
        <v>30</v>
      </c>
      <c r="N2782">
        <v>-4.7710633186578102E-2</v>
      </c>
      <c r="O2782">
        <v>-1.06636218899122</v>
      </c>
      <c r="P2782">
        <v>-1.714948001817</v>
      </c>
      <c r="Q2782">
        <v>0.45762711864406702</v>
      </c>
      <c r="R2782">
        <v>0.305084745762711</v>
      </c>
      <c r="S2782">
        <f t="shared" si="43"/>
        <v>-0.12014713827994528</v>
      </c>
    </row>
    <row r="2783" spans="1:19" x14ac:dyDescent="0.2">
      <c r="A2783" t="s">
        <v>5523</v>
      </c>
      <c r="B2783" t="s">
        <v>5524</v>
      </c>
      <c r="C2783">
        <v>256</v>
      </c>
      <c r="D2783">
        <v>191</v>
      </c>
      <c r="E2783">
        <v>112</v>
      </c>
      <c r="F2783">
        <v>15</v>
      </c>
      <c r="G2783">
        <v>-4.69483657685935E-2</v>
      </c>
      <c r="H2783">
        <v>-0.85327995242007104</v>
      </c>
      <c r="I2783">
        <v>-2.11634587921816</v>
      </c>
      <c r="J2783">
        <v>357</v>
      </c>
      <c r="K2783">
        <v>350</v>
      </c>
      <c r="L2783">
        <v>201</v>
      </c>
      <c r="M2783">
        <v>33</v>
      </c>
      <c r="N2783">
        <v>6.8627931659804201E-2</v>
      </c>
      <c r="O2783">
        <v>-0.84156093583609404</v>
      </c>
      <c r="P2783">
        <v>-2.0443799448261899</v>
      </c>
      <c r="Q2783">
        <v>0.47457627118644002</v>
      </c>
      <c r="R2783">
        <v>0.25423728813559299</v>
      </c>
      <c r="S2783">
        <f t="shared" si="43"/>
        <v>-0.15715726923557133</v>
      </c>
    </row>
    <row r="2784" spans="1:19" x14ac:dyDescent="0.2">
      <c r="A2784" t="s">
        <v>5525</v>
      </c>
      <c r="B2784" t="s">
        <v>5526</v>
      </c>
      <c r="C2784">
        <v>14</v>
      </c>
      <c r="D2784">
        <v>15</v>
      </c>
      <c r="E2784">
        <v>23</v>
      </c>
      <c r="F2784">
        <v>1</v>
      </c>
      <c r="G2784">
        <v>0.11022145567297099</v>
      </c>
      <c r="H2784">
        <v>-0.27865820943904801</v>
      </c>
      <c r="I2784">
        <v>-2.0303252086402299</v>
      </c>
      <c r="J2784">
        <v>68</v>
      </c>
      <c r="K2784">
        <v>32</v>
      </c>
      <c r="L2784">
        <v>38</v>
      </c>
      <c r="M2784">
        <v>5</v>
      </c>
      <c r="N2784">
        <v>-0.25013083096460798</v>
      </c>
      <c r="O2784">
        <v>-0.84481409323381595</v>
      </c>
      <c r="P2784">
        <v>-2.1437645769621101</v>
      </c>
      <c r="Q2784">
        <v>0.40677966101694901</v>
      </c>
      <c r="R2784">
        <v>0.305084745762711</v>
      </c>
      <c r="S2784">
        <f t="shared" si="43"/>
        <v>-0.15893409915756407</v>
      </c>
    </row>
    <row r="2785" spans="1:19" x14ac:dyDescent="0.2">
      <c r="A2785" t="s">
        <v>5527</v>
      </c>
      <c r="B2785" t="s">
        <v>5528</v>
      </c>
      <c r="C2785">
        <v>120</v>
      </c>
      <c r="D2785">
        <v>157</v>
      </c>
      <c r="E2785">
        <v>101</v>
      </c>
      <c r="F2785">
        <v>18</v>
      </c>
      <c r="G2785">
        <v>0.19697663865713699</v>
      </c>
      <c r="H2785">
        <v>-0.56911788204338498</v>
      </c>
      <c r="I2785">
        <v>-1.7081059139063099</v>
      </c>
      <c r="J2785">
        <v>350</v>
      </c>
      <c r="K2785">
        <v>374</v>
      </c>
      <c r="L2785">
        <v>190</v>
      </c>
      <c r="M2785">
        <v>35</v>
      </c>
      <c r="N2785">
        <v>0.10603166127192599</v>
      </c>
      <c r="O2785">
        <v>-0.85740322054183604</v>
      </c>
      <c r="P2785">
        <v>-2.01022566859189</v>
      </c>
      <c r="Q2785">
        <v>0.677966101694915</v>
      </c>
      <c r="R2785">
        <v>0.20338983050847401</v>
      </c>
      <c r="S2785">
        <f t="shared" si="43"/>
        <v>-3.0291923568067172E-2</v>
      </c>
    </row>
    <row r="2786" spans="1:19" x14ac:dyDescent="0.2">
      <c r="A2786" t="s">
        <v>5529</v>
      </c>
      <c r="B2786" t="s">
        <v>5530</v>
      </c>
      <c r="C2786">
        <v>94</v>
      </c>
      <c r="D2786">
        <v>123</v>
      </c>
      <c r="E2786">
        <v>93</v>
      </c>
      <c r="F2786">
        <v>16</v>
      </c>
      <c r="G2786">
        <v>0.197035490135227</v>
      </c>
      <c r="H2786">
        <v>-0.49890291482416699</v>
      </c>
      <c r="I2786">
        <v>-1.6532050439057699</v>
      </c>
      <c r="J2786">
        <v>96</v>
      </c>
      <c r="K2786">
        <v>199</v>
      </c>
      <c r="L2786">
        <v>70</v>
      </c>
      <c r="M2786">
        <v>25</v>
      </c>
      <c r="N2786">
        <v>0.39380994679185999</v>
      </c>
      <c r="O2786">
        <v>-0.72926197016970196</v>
      </c>
      <c r="P2786">
        <v>-1.59455689295942</v>
      </c>
      <c r="Q2786">
        <v>0.71186440677966101</v>
      </c>
      <c r="R2786">
        <v>0.25423728813559299</v>
      </c>
      <c r="S2786">
        <f t="shared" si="43"/>
        <v>9.6725179927293403E-2</v>
      </c>
    </row>
    <row r="2787" spans="1:19" x14ac:dyDescent="0.2">
      <c r="A2787" t="s">
        <v>5531</v>
      </c>
      <c r="B2787" t="s">
        <v>5532</v>
      </c>
      <c r="C2787">
        <v>192</v>
      </c>
      <c r="D2787">
        <v>206</v>
      </c>
      <c r="E2787">
        <v>98</v>
      </c>
      <c r="F2787">
        <v>12</v>
      </c>
      <c r="G2787">
        <v>0.11082422396113201</v>
      </c>
      <c r="H2787">
        <v>-0.78633316278945797</v>
      </c>
      <c r="I2787">
        <v>-2.0883171556179199</v>
      </c>
      <c r="J2787">
        <v>327</v>
      </c>
      <c r="K2787">
        <v>395</v>
      </c>
      <c r="L2787">
        <v>214</v>
      </c>
      <c r="M2787">
        <v>58</v>
      </c>
      <c r="N2787">
        <v>0.15927744638789501</v>
      </c>
      <c r="O2787">
        <v>-0.776222756455485</v>
      </c>
      <c r="P2787">
        <v>-1.76134542768924</v>
      </c>
      <c r="Q2787">
        <v>0.66101694915254205</v>
      </c>
      <c r="R2787">
        <v>0.23728813559322001</v>
      </c>
      <c r="S2787">
        <f t="shared" si="43"/>
        <v>-7.3367143239284324E-2</v>
      </c>
    </row>
    <row r="2788" spans="1:19" x14ac:dyDescent="0.2">
      <c r="A2788" t="s">
        <v>5533</v>
      </c>
      <c r="B2788" t="s">
        <v>5534</v>
      </c>
      <c r="C2788">
        <v>52</v>
      </c>
      <c r="D2788">
        <v>57</v>
      </c>
      <c r="E2788">
        <v>47</v>
      </c>
      <c r="F2788">
        <v>7</v>
      </c>
      <c r="G2788">
        <v>0.12012974433322</v>
      </c>
      <c r="H2788">
        <v>-0.53816349547748499</v>
      </c>
      <c r="I2788">
        <v>-1.75510247658254</v>
      </c>
      <c r="J2788">
        <v>169</v>
      </c>
      <c r="K2788">
        <v>239</v>
      </c>
      <c r="L2788">
        <v>150</v>
      </c>
      <c r="M2788">
        <v>19</v>
      </c>
      <c r="N2788">
        <v>0.22773929975618501</v>
      </c>
      <c r="O2788">
        <v>-0.64388422270238199</v>
      </c>
      <c r="P2788">
        <v>-1.9593587722527299</v>
      </c>
      <c r="Q2788">
        <v>0.74576271186440601</v>
      </c>
      <c r="R2788">
        <v>0.23728813559322001</v>
      </c>
      <c r="S2788">
        <f t="shared" si="43"/>
        <v>-3.023888944771351E-2</v>
      </c>
    </row>
    <row r="2789" spans="1:19" x14ac:dyDescent="0.2">
      <c r="A2789" t="s">
        <v>5535</v>
      </c>
      <c r="B2789" t="s">
        <v>5536</v>
      </c>
      <c r="C2789">
        <v>252</v>
      </c>
      <c r="D2789">
        <v>279</v>
      </c>
      <c r="E2789">
        <v>280</v>
      </c>
      <c r="F2789">
        <v>31</v>
      </c>
      <c r="G2789">
        <v>0.124461894787581</v>
      </c>
      <c r="H2789">
        <v>-0.44850051921772799</v>
      </c>
      <c r="I2789">
        <v>-1.79423601990927</v>
      </c>
      <c r="J2789">
        <v>432</v>
      </c>
      <c r="K2789">
        <v>561</v>
      </c>
      <c r="L2789">
        <v>403</v>
      </c>
      <c r="M2789">
        <v>79</v>
      </c>
      <c r="N2789">
        <v>0.19070721786297101</v>
      </c>
      <c r="O2789">
        <v>-0.62226747781819303</v>
      </c>
      <c r="P2789">
        <v>-1.7480823241163601</v>
      </c>
      <c r="Q2789">
        <v>0.69491525423728795</v>
      </c>
      <c r="R2789">
        <v>0.22033898305084701</v>
      </c>
      <c r="S2789">
        <f t="shared" si="43"/>
        <v>1.4988642166672096E-2</v>
      </c>
    </row>
    <row r="2790" spans="1:19" x14ac:dyDescent="0.2">
      <c r="A2790" t="s">
        <v>5537</v>
      </c>
      <c r="B2790" t="s">
        <v>5538</v>
      </c>
      <c r="C2790">
        <v>166</v>
      </c>
      <c r="D2790">
        <v>188</v>
      </c>
      <c r="E2790">
        <v>134</v>
      </c>
      <c r="F2790">
        <v>24</v>
      </c>
      <c r="G2790">
        <v>0.13430799351915301</v>
      </c>
      <c r="H2790">
        <v>-0.58726129945365102</v>
      </c>
      <c r="I2790">
        <v>-1.7240940192904399</v>
      </c>
      <c r="J2790">
        <v>324</v>
      </c>
      <c r="K2790">
        <v>431</v>
      </c>
      <c r="L2790">
        <v>283</v>
      </c>
      <c r="M2790">
        <v>59</v>
      </c>
      <c r="N2790">
        <v>0.20116036337584101</v>
      </c>
      <c r="O2790">
        <v>-0.65084735182671205</v>
      </c>
      <c r="P2790">
        <v>-1.74991866715636</v>
      </c>
      <c r="Q2790">
        <v>0.66101694915254205</v>
      </c>
      <c r="R2790">
        <v>0.25423728813559299</v>
      </c>
      <c r="S2790">
        <f t="shared" si="43"/>
        <v>3.4725240042732759E-2</v>
      </c>
    </row>
    <row r="2791" spans="1:19" x14ac:dyDescent="0.2">
      <c r="A2791" t="s">
        <v>5539</v>
      </c>
      <c r="B2791" t="s">
        <v>5540</v>
      </c>
      <c r="C2791">
        <v>248</v>
      </c>
      <c r="D2791">
        <v>387</v>
      </c>
      <c r="E2791">
        <v>182</v>
      </c>
      <c r="F2791">
        <v>41</v>
      </c>
      <c r="G2791">
        <v>0.27351751648822298</v>
      </c>
      <c r="H2791">
        <v>-0.62863830261954501</v>
      </c>
      <c r="I2791">
        <v>-1.66586499706847</v>
      </c>
      <c r="J2791">
        <v>652</v>
      </c>
      <c r="K2791">
        <v>850</v>
      </c>
      <c r="L2791">
        <v>412</v>
      </c>
      <c r="M2791">
        <v>56</v>
      </c>
      <c r="N2791">
        <v>0.19239943340409399</v>
      </c>
      <c r="O2791">
        <v>-0.79143915684317601</v>
      </c>
      <c r="P2791">
        <v>-2.0762852373176099</v>
      </c>
      <c r="Q2791">
        <v>0.74576271186440601</v>
      </c>
      <c r="R2791">
        <v>0.22033898305084701</v>
      </c>
      <c r="S2791">
        <f t="shared" si="43"/>
        <v>-3.5780198603628133E-2</v>
      </c>
    </row>
    <row r="2792" spans="1:19" x14ac:dyDescent="0.2">
      <c r="A2792" t="s">
        <v>5541</v>
      </c>
      <c r="B2792" t="s">
        <v>5542</v>
      </c>
      <c r="C2792">
        <v>143</v>
      </c>
      <c r="D2792">
        <v>135</v>
      </c>
      <c r="E2792">
        <v>111</v>
      </c>
      <c r="F2792">
        <v>13</v>
      </c>
      <c r="G2792">
        <v>5.5255963325472703E-2</v>
      </c>
      <c r="H2792">
        <v>-0.604271068456808</v>
      </c>
      <c r="I2792">
        <v>-1.92558985812022</v>
      </c>
      <c r="J2792">
        <v>213</v>
      </c>
      <c r="K2792">
        <v>381</v>
      </c>
      <c r="L2792">
        <v>120</v>
      </c>
      <c r="M2792">
        <v>30</v>
      </c>
      <c r="N2792">
        <v>0.32977347565860299</v>
      </c>
      <c r="O2792">
        <v>-0.84128713453550297</v>
      </c>
      <c r="P2792">
        <v>-1.8614840173109599</v>
      </c>
      <c r="Q2792">
        <v>0.71186440677966101</v>
      </c>
      <c r="R2792">
        <v>0.23728813559322001</v>
      </c>
      <c r="S2792">
        <f t="shared" si="43"/>
        <v>-5.3224725495454865E-2</v>
      </c>
    </row>
    <row r="2793" spans="1:19" x14ac:dyDescent="0.2">
      <c r="A2793" t="s">
        <v>5543</v>
      </c>
      <c r="B2793" t="s">
        <v>5544</v>
      </c>
      <c r="C2793">
        <v>169</v>
      </c>
      <c r="D2793">
        <v>143</v>
      </c>
      <c r="E2793">
        <v>127</v>
      </c>
      <c r="F2793">
        <v>16</v>
      </c>
      <c r="G2793">
        <v>7.7075651469166902E-3</v>
      </c>
      <c r="H2793">
        <v>-0.61834099343612003</v>
      </c>
      <c r="I2793">
        <v>-1.9079638949197399</v>
      </c>
      <c r="J2793">
        <v>280</v>
      </c>
      <c r="K2793">
        <v>413</v>
      </c>
      <c r="L2793">
        <v>203</v>
      </c>
      <c r="M2793">
        <v>33</v>
      </c>
      <c r="N2793">
        <v>0.24602012373590301</v>
      </c>
      <c r="O2793">
        <v>-0.73175077057339599</v>
      </c>
      <c r="P2793">
        <v>-1.9388697600562199</v>
      </c>
      <c r="Q2793">
        <v>0.69491525423728795</v>
      </c>
      <c r="R2793">
        <v>0.25423728813559299</v>
      </c>
      <c r="S2793">
        <f t="shared" si="43"/>
        <v>-6.8841111321403026E-2</v>
      </c>
    </row>
    <row r="2794" spans="1:19" x14ac:dyDescent="0.2">
      <c r="A2794" t="s">
        <v>5545</v>
      </c>
      <c r="B2794" t="s">
        <v>5546</v>
      </c>
      <c r="C2794">
        <v>57</v>
      </c>
      <c r="D2794">
        <v>73</v>
      </c>
      <c r="E2794">
        <v>59</v>
      </c>
      <c r="F2794">
        <v>6</v>
      </c>
      <c r="G2794">
        <v>0.18770623674349199</v>
      </c>
      <c r="H2794">
        <v>-0.47928085380875002</v>
      </c>
      <c r="I2794">
        <v>-1.86192077825084</v>
      </c>
      <c r="J2794">
        <v>149</v>
      </c>
      <c r="K2794">
        <v>202</v>
      </c>
      <c r="L2794">
        <v>120</v>
      </c>
      <c r="M2794">
        <v>25</v>
      </c>
      <c r="N2794">
        <v>0.20939320445607101</v>
      </c>
      <c r="O2794">
        <v>-0.68609379950903904</v>
      </c>
      <c r="P2794">
        <v>-1.7854719283321201</v>
      </c>
      <c r="Q2794">
        <v>0.677966101694915</v>
      </c>
      <c r="R2794">
        <v>0.27118644067796599</v>
      </c>
      <c r="S2794">
        <f t="shared" si="43"/>
        <v>-1.4531627513964005E-2</v>
      </c>
    </row>
    <row r="2795" spans="1:19" x14ac:dyDescent="0.2">
      <c r="A2795" t="s">
        <v>5547</v>
      </c>
      <c r="B2795" t="s">
        <v>5548</v>
      </c>
      <c r="C2795">
        <v>170</v>
      </c>
      <c r="D2795">
        <v>188</v>
      </c>
      <c r="E2795">
        <v>153</v>
      </c>
      <c r="F2795">
        <v>17</v>
      </c>
      <c r="G2795">
        <v>0.123967160180934</v>
      </c>
      <c r="H2795">
        <v>-0.54001550033907797</v>
      </c>
      <c r="I2795">
        <v>-1.88419717296199</v>
      </c>
      <c r="J2795">
        <v>323</v>
      </c>
      <c r="K2795">
        <v>338</v>
      </c>
      <c r="L2795">
        <v>230</v>
      </c>
      <c r="M2795">
        <v>39</v>
      </c>
      <c r="N2795">
        <v>9.6942281368273597E-2</v>
      </c>
      <c r="O2795">
        <v>-0.73956346345790003</v>
      </c>
      <c r="P2795">
        <v>-1.9283635838964901</v>
      </c>
      <c r="Q2795">
        <v>0.69491525423728795</v>
      </c>
      <c r="R2795">
        <v>0.322033898305084</v>
      </c>
      <c r="S2795">
        <f t="shared" si="43"/>
        <v>-5.9176952503090602E-2</v>
      </c>
    </row>
    <row r="2796" spans="1:19" x14ac:dyDescent="0.2">
      <c r="A2796" t="s">
        <v>5549</v>
      </c>
      <c r="B2796" t="s">
        <v>5550</v>
      </c>
      <c r="C2796">
        <v>116</v>
      </c>
      <c r="D2796">
        <v>131</v>
      </c>
      <c r="E2796">
        <v>80</v>
      </c>
      <c r="F2796">
        <v>3</v>
      </c>
      <c r="G2796">
        <v>0.13307153872437399</v>
      </c>
      <c r="H2796">
        <v>-0.655626012013378</v>
      </c>
      <c r="I2796">
        <v>-2.4715339074692499</v>
      </c>
      <c r="J2796">
        <v>175</v>
      </c>
      <c r="K2796">
        <v>192</v>
      </c>
      <c r="L2796">
        <v>131</v>
      </c>
      <c r="M2796">
        <v>19</v>
      </c>
      <c r="N2796">
        <v>0.117491283438976</v>
      </c>
      <c r="O2796">
        <v>-0.71785553017491999</v>
      </c>
      <c r="P2796">
        <v>-1.97451011632535</v>
      </c>
      <c r="Q2796">
        <v>0.677966101694915</v>
      </c>
      <c r="R2796">
        <v>0.322033898305084</v>
      </c>
      <c r="S2796">
        <f t="shared" si="43"/>
        <v>-0.24089856847098134</v>
      </c>
    </row>
    <row r="2797" spans="1:19" x14ac:dyDescent="0.2">
      <c r="A2797" t="s">
        <v>5551</v>
      </c>
      <c r="B2797" t="s">
        <v>5552</v>
      </c>
      <c r="C2797">
        <v>228</v>
      </c>
      <c r="D2797">
        <v>289</v>
      </c>
      <c r="E2797">
        <v>204</v>
      </c>
      <c r="F2797">
        <v>46</v>
      </c>
      <c r="G2797">
        <v>0.183221228051622</v>
      </c>
      <c r="H2797">
        <v>-0.54256268935295804</v>
      </c>
      <c r="I2797">
        <v>-1.5793741882808701</v>
      </c>
      <c r="J2797">
        <v>398</v>
      </c>
      <c r="K2797">
        <v>508</v>
      </c>
      <c r="L2797">
        <v>342</v>
      </c>
      <c r="M2797">
        <v>67</v>
      </c>
      <c r="N2797">
        <v>0.183208743631953</v>
      </c>
      <c r="O2797">
        <v>-0.65794574316194299</v>
      </c>
      <c r="P2797">
        <v>-1.7840339379647501</v>
      </c>
      <c r="Q2797">
        <v>0.50847457627118597</v>
      </c>
      <c r="R2797">
        <v>0.322033898305084</v>
      </c>
      <c r="S2797">
        <f t="shared" si="43"/>
        <v>6.7334761714848756E-2</v>
      </c>
    </row>
    <row r="2798" spans="1:19" x14ac:dyDescent="0.2">
      <c r="A2798" t="s">
        <v>5553</v>
      </c>
      <c r="B2798" t="s">
        <v>5554</v>
      </c>
      <c r="C2798">
        <v>276</v>
      </c>
      <c r="D2798">
        <v>305</v>
      </c>
      <c r="E2798">
        <v>170</v>
      </c>
      <c r="F2798">
        <v>22</v>
      </c>
      <c r="G2798">
        <v>0.123648989577096</v>
      </c>
      <c r="H2798">
        <v>-0.70471817046534702</v>
      </c>
      <c r="I2798">
        <v>-1.98268357420501</v>
      </c>
      <c r="J2798">
        <v>454</v>
      </c>
      <c r="K2798">
        <v>476</v>
      </c>
      <c r="L2798">
        <v>217</v>
      </c>
      <c r="M2798">
        <v>45</v>
      </c>
      <c r="N2798">
        <v>9.7779203285110999E-2</v>
      </c>
      <c r="O2798">
        <v>-0.912684896152964</v>
      </c>
      <c r="P2798">
        <v>-2.0140690076736498</v>
      </c>
      <c r="Q2798">
        <v>0.54237288135593198</v>
      </c>
      <c r="R2798">
        <v>0.27118644067796599</v>
      </c>
      <c r="S2798">
        <f t="shared" si="43"/>
        <v>-0.11050359711449051</v>
      </c>
    </row>
    <row r="2799" spans="1:19" x14ac:dyDescent="0.2">
      <c r="A2799" t="s">
        <v>5555</v>
      </c>
      <c r="B2799" t="s">
        <v>5556</v>
      </c>
      <c r="C2799">
        <v>86</v>
      </c>
      <c r="D2799">
        <v>128</v>
      </c>
      <c r="E2799">
        <v>39</v>
      </c>
      <c r="F2799">
        <v>2</v>
      </c>
      <c r="G2799">
        <v>0.25296975069982902</v>
      </c>
      <c r="H2799">
        <v>-0.83769185399547197</v>
      </c>
      <c r="I2799">
        <v>-2.5176656285415802</v>
      </c>
      <c r="J2799">
        <v>113</v>
      </c>
      <c r="K2799">
        <v>141</v>
      </c>
      <c r="L2799">
        <v>74</v>
      </c>
      <c r="M2799">
        <v>17</v>
      </c>
      <c r="N2799">
        <v>0.173368772593682</v>
      </c>
      <c r="O2799">
        <v>-0.77593550089683305</v>
      </c>
      <c r="P2799">
        <v>-1.8328551906970301</v>
      </c>
      <c r="Q2799">
        <v>0.66101694915254205</v>
      </c>
      <c r="R2799">
        <v>0.37288135593220301</v>
      </c>
      <c r="S2799">
        <f t="shared" si="43"/>
        <v>-0.21631181451922199</v>
      </c>
    </row>
    <row r="2800" spans="1:19" x14ac:dyDescent="0.2">
      <c r="A2800" t="s">
        <v>5557</v>
      </c>
      <c r="B2800" t="s">
        <v>5558</v>
      </c>
      <c r="C2800">
        <v>126</v>
      </c>
      <c r="D2800">
        <v>90</v>
      </c>
      <c r="E2800">
        <v>97</v>
      </c>
      <c r="F2800">
        <v>20</v>
      </c>
      <c r="G2800">
        <v>-6.5869803382709494E-2</v>
      </c>
      <c r="H2800">
        <v>-0.60785682062972102</v>
      </c>
      <c r="I2800">
        <v>-1.6835377224155801</v>
      </c>
      <c r="J2800">
        <v>172</v>
      </c>
      <c r="K2800">
        <v>247</v>
      </c>
      <c r="L2800">
        <v>110</v>
      </c>
      <c r="M2800">
        <v>18</v>
      </c>
      <c r="N2800">
        <v>0.234396609773838</v>
      </c>
      <c r="O2800">
        <v>-0.78622453889371402</v>
      </c>
      <c r="P2800">
        <v>-1.99048161039613</v>
      </c>
      <c r="Q2800">
        <v>0.677966101694915</v>
      </c>
      <c r="R2800">
        <v>0.322033898305084</v>
      </c>
      <c r="S2800">
        <f t="shared" si="43"/>
        <v>-1.7925651782781028E-2</v>
      </c>
    </row>
    <row r="2801" spans="1:19" x14ac:dyDescent="0.2">
      <c r="A2801" t="s">
        <v>5559</v>
      </c>
      <c r="B2801" t="s">
        <v>5560</v>
      </c>
      <c r="C2801">
        <v>290</v>
      </c>
      <c r="D2801">
        <v>260</v>
      </c>
      <c r="E2801">
        <v>171</v>
      </c>
      <c r="F2801">
        <v>14</v>
      </c>
      <c r="G2801">
        <v>3.2833582367390299E-2</v>
      </c>
      <c r="H2801">
        <v>-0.72365989728520497</v>
      </c>
      <c r="I2801">
        <v>-2.2004671351827101</v>
      </c>
      <c r="J2801">
        <v>490</v>
      </c>
      <c r="K2801">
        <v>572</v>
      </c>
      <c r="L2801">
        <v>321</v>
      </c>
      <c r="M2801">
        <v>43</v>
      </c>
      <c r="N2801">
        <v>0.144428052186232</v>
      </c>
      <c r="O2801">
        <v>-0.77577982476803198</v>
      </c>
      <c r="P2801">
        <v>-2.0669532930408199</v>
      </c>
      <c r="Q2801">
        <v>0.69491525423728795</v>
      </c>
      <c r="R2801">
        <v>0.338983050847457</v>
      </c>
      <c r="S2801">
        <f t="shared" si="43"/>
        <v>-0.18745444591879606</v>
      </c>
    </row>
    <row r="2802" spans="1:19" x14ac:dyDescent="0.2">
      <c r="A2802" t="s">
        <v>5561</v>
      </c>
      <c r="B2802" t="s">
        <v>5562</v>
      </c>
      <c r="C2802">
        <v>56</v>
      </c>
      <c r="D2802">
        <v>53</v>
      </c>
      <c r="E2802">
        <v>55</v>
      </c>
      <c r="F2802">
        <v>42</v>
      </c>
      <c r="G2802">
        <v>5.6346074890116997E-2</v>
      </c>
      <c r="H2802">
        <v>-0.50208334729035997</v>
      </c>
      <c r="I2802">
        <v>-1.0091359095702901</v>
      </c>
      <c r="J2802">
        <v>142</v>
      </c>
      <c r="K2802">
        <v>178</v>
      </c>
      <c r="L2802">
        <v>142</v>
      </c>
      <c r="M2802">
        <v>67</v>
      </c>
      <c r="N2802">
        <v>0.17535976134755901</v>
      </c>
      <c r="O2802">
        <v>-0.59208877714439001</v>
      </c>
      <c r="P2802">
        <v>-1.33643921027412</v>
      </c>
      <c r="Q2802">
        <v>0.69491525423728795</v>
      </c>
      <c r="R2802">
        <v>0.322033898305084</v>
      </c>
      <c r="S2802">
        <f t="shared" si="43"/>
        <v>0.3515062969721362</v>
      </c>
    </row>
    <row r="2803" spans="1:19" x14ac:dyDescent="0.2">
      <c r="A2803" t="s">
        <v>5563</v>
      </c>
      <c r="B2803" t="s">
        <v>5564</v>
      </c>
      <c r="C2803">
        <v>268</v>
      </c>
      <c r="D2803">
        <v>232</v>
      </c>
      <c r="E2803">
        <v>230</v>
      </c>
      <c r="F2803">
        <v>35</v>
      </c>
      <c r="G2803">
        <v>1.7611423157639201E-2</v>
      </c>
      <c r="H2803">
        <v>-0.56066496778959896</v>
      </c>
      <c r="I2803">
        <v>-1.7682639226405099</v>
      </c>
      <c r="J2803">
        <v>541</v>
      </c>
      <c r="K2803">
        <v>798</v>
      </c>
      <c r="L2803">
        <v>332</v>
      </c>
      <c r="M2803">
        <v>61</v>
      </c>
      <c r="N2803">
        <v>0.246033729665881</v>
      </c>
      <c r="O2803">
        <v>-0.804147958546923</v>
      </c>
      <c r="P2803">
        <v>-1.9580930986876901</v>
      </c>
      <c r="Q2803">
        <v>0.54237288135593198</v>
      </c>
      <c r="R2803">
        <v>0.322033898305084</v>
      </c>
      <c r="S2803">
        <f t="shared" si="43"/>
        <v>-3.3695885208295147E-2</v>
      </c>
    </row>
    <row r="2804" spans="1:19" x14ac:dyDescent="0.2">
      <c r="A2804" t="s">
        <v>5565</v>
      </c>
      <c r="B2804" t="s">
        <v>5566</v>
      </c>
      <c r="C2804">
        <v>216</v>
      </c>
      <c r="D2804">
        <v>132</v>
      </c>
      <c r="E2804">
        <v>160</v>
      </c>
      <c r="F2804">
        <v>15</v>
      </c>
      <c r="G2804">
        <v>-0.13362158764955201</v>
      </c>
      <c r="H2804">
        <v>-0.62459177827340895</v>
      </c>
      <c r="I2804">
        <v>-2.0425596650572402</v>
      </c>
      <c r="J2804">
        <v>249</v>
      </c>
      <c r="K2804">
        <v>274</v>
      </c>
      <c r="L2804">
        <v>133</v>
      </c>
      <c r="M2804">
        <v>42</v>
      </c>
      <c r="N2804">
        <v>0.11877931914637301</v>
      </c>
      <c r="O2804">
        <v>-0.86443648327304001</v>
      </c>
      <c r="P2804">
        <v>-1.78317572528972</v>
      </c>
      <c r="Q2804">
        <v>0.72881355932203395</v>
      </c>
      <c r="R2804">
        <v>0.322033898305084</v>
      </c>
      <c r="S2804">
        <f t="shared" si="43"/>
        <v>-6.6010689662717073E-2</v>
      </c>
    </row>
    <row r="2805" spans="1:19" x14ac:dyDescent="0.2">
      <c r="A2805" t="s">
        <v>5567</v>
      </c>
      <c r="B2805" t="s">
        <v>5568</v>
      </c>
      <c r="C2805">
        <v>161</v>
      </c>
      <c r="D2805">
        <v>126</v>
      </c>
      <c r="E2805">
        <v>73</v>
      </c>
      <c r="F2805">
        <v>4</v>
      </c>
      <c r="G2805">
        <v>-2.61970986187583E-2</v>
      </c>
      <c r="H2805">
        <v>-0.83776102568979705</v>
      </c>
      <c r="I2805">
        <v>-2.4889630576658801</v>
      </c>
      <c r="J2805">
        <v>271</v>
      </c>
      <c r="K2805">
        <v>281</v>
      </c>
      <c r="L2805">
        <v>147</v>
      </c>
      <c r="M2805">
        <v>15</v>
      </c>
      <c r="N2805">
        <v>9.2965132452395904E-2</v>
      </c>
      <c r="O2805">
        <v>-0.85774073327061995</v>
      </c>
      <c r="P2805">
        <v>-2.26710370041061</v>
      </c>
      <c r="Q2805">
        <v>0.52542372881355903</v>
      </c>
      <c r="R2805">
        <v>0.28813559322033899</v>
      </c>
      <c r="S2805">
        <f t="shared" si="43"/>
        <v>-0.32418884745987231</v>
      </c>
    </row>
    <row r="2806" spans="1:19" x14ac:dyDescent="0.2">
      <c r="A2806" t="s">
        <v>5569</v>
      </c>
      <c r="B2806" t="s">
        <v>5570</v>
      </c>
      <c r="C2806">
        <v>118</v>
      </c>
      <c r="D2806">
        <v>153</v>
      </c>
      <c r="E2806">
        <v>73</v>
      </c>
      <c r="F2806">
        <v>11</v>
      </c>
      <c r="G2806">
        <v>0.193067655807001</v>
      </c>
      <c r="H2806">
        <v>-0.70281715696407299</v>
      </c>
      <c r="I2806">
        <v>-1.9146864951098901</v>
      </c>
      <c r="J2806">
        <v>242</v>
      </c>
      <c r="K2806">
        <v>241</v>
      </c>
      <c r="L2806">
        <v>128</v>
      </c>
      <c r="M2806">
        <v>21</v>
      </c>
      <c r="N2806">
        <v>7.5429780016158895E-2</v>
      </c>
      <c r="O2806">
        <v>-0.86869417347695299</v>
      </c>
      <c r="P2806">
        <v>-2.0718217398383998</v>
      </c>
      <c r="Q2806">
        <v>0.47457627118644002</v>
      </c>
      <c r="R2806">
        <v>0.28813559322033899</v>
      </c>
      <c r="S2806">
        <f t="shared" si="43"/>
        <v>-0.10634227913895164</v>
      </c>
    </row>
    <row r="2807" spans="1:19" x14ac:dyDescent="0.2">
      <c r="A2807" t="s">
        <v>5571</v>
      </c>
      <c r="B2807" t="s">
        <v>5572</v>
      </c>
      <c r="C2807">
        <v>153</v>
      </c>
      <c r="D2807">
        <v>165</v>
      </c>
      <c r="E2807">
        <v>94</v>
      </c>
      <c r="F2807">
        <v>20</v>
      </c>
      <c r="G2807">
        <v>0.113050745691835</v>
      </c>
      <c r="H2807">
        <v>-0.70582158699630304</v>
      </c>
      <c r="I2807">
        <v>-1.76785860811561</v>
      </c>
      <c r="J2807">
        <v>238</v>
      </c>
      <c r="K2807">
        <v>286</v>
      </c>
      <c r="L2807">
        <v>115</v>
      </c>
      <c r="M2807">
        <v>18</v>
      </c>
      <c r="N2807">
        <v>0.15701717949425201</v>
      </c>
      <c r="O2807">
        <v>-0.90796789384729004</v>
      </c>
      <c r="P2807">
        <v>-2.1315301205450901</v>
      </c>
      <c r="Q2807">
        <v>0.677966101694915</v>
      </c>
      <c r="R2807">
        <v>0.22033898305084701</v>
      </c>
      <c r="S2807">
        <f t="shared" si="43"/>
        <v>-7.9970567649440258E-2</v>
      </c>
    </row>
    <row r="2808" spans="1:19" x14ac:dyDescent="0.2">
      <c r="A2808" t="s">
        <v>5573</v>
      </c>
      <c r="B2808" t="s">
        <v>5574</v>
      </c>
      <c r="C2808">
        <v>58</v>
      </c>
      <c r="D2808">
        <v>124</v>
      </c>
      <c r="E2808">
        <v>70</v>
      </c>
      <c r="F2808">
        <v>4</v>
      </c>
      <c r="G2808">
        <v>0.41025192389482601</v>
      </c>
      <c r="H2808">
        <v>-0.41258796332708397</v>
      </c>
      <c r="I2808">
        <v>-2.0455651751969701</v>
      </c>
      <c r="J2808">
        <v>140</v>
      </c>
      <c r="K2808">
        <v>284</v>
      </c>
      <c r="L2808">
        <v>149</v>
      </c>
      <c r="M2808">
        <v>25</v>
      </c>
      <c r="N2808">
        <v>0.384418407790521</v>
      </c>
      <c r="O2808">
        <v>-0.56503054441035405</v>
      </c>
      <c r="P2808">
        <v>-1.75841369559809</v>
      </c>
      <c r="Q2808">
        <v>0.49152542372881303</v>
      </c>
      <c r="R2808">
        <v>0.27118644067796599</v>
      </c>
      <c r="S2808">
        <f t="shared" si="43"/>
        <v>-6.0253990744343774E-2</v>
      </c>
    </row>
    <row r="2809" spans="1:19" x14ac:dyDescent="0.2">
      <c r="A2809" t="s">
        <v>5575</v>
      </c>
      <c r="B2809" t="s">
        <v>5576</v>
      </c>
      <c r="C2809">
        <v>67</v>
      </c>
      <c r="D2809">
        <v>36</v>
      </c>
      <c r="E2809">
        <v>24</v>
      </c>
      <c r="F2809">
        <v>11</v>
      </c>
      <c r="G2809">
        <v>-0.18951406963801001</v>
      </c>
      <c r="H2809">
        <v>-0.94012157076762404</v>
      </c>
      <c r="I2809">
        <v>-1.6688792905045999</v>
      </c>
      <c r="J2809">
        <v>138</v>
      </c>
      <c r="K2809">
        <v>90</v>
      </c>
      <c r="L2809">
        <v>74</v>
      </c>
      <c r="M2809">
        <v>15</v>
      </c>
      <c r="N2809">
        <v>-0.108408473540189</v>
      </c>
      <c r="O2809">
        <v>-0.86273614381465002</v>
      </c>
      <c r="P2809">
        <v>-1.97401349593744</v>
      </c>
      <c r="Q2809">
        <v>0.45762711864406702</v>
      </c>
      <c r="R2809">
        <v>0.37288135593220301</v>
      </c>
      <c r="S2809">
        <f t="shared" si="43"/>
        <v>-9.2934517024972595E-3</v>
      </c>
    </row>
    <row r="2810" spans="1:19" x14ac:dyDescent="0.2">
      <c r="A2810" t="s">
        <v>5577</v>
      </c>
      <c r="B2810" t="s">
        <v>5578</v>
      </c>
      <c r="C2810">
        <v>57</v>
      </c>
      <c r="D2810">
        <v>20</v>
      </c>
      <c r="E2810">
        <v>26</v>
      </c>
      <c r="F2810">
        <v>1</v>
      </c>
      <c r="G2810">
        <v>-0.37458662771298101</v>
      </c>
      <c r="H2810">
        <v>-0.835159517480077</v>
      </c>
      <c r="I2810">
        <v>-2.6400720286344899</v>
      </c>
      <c r="J2810">
        <v>119</v>
      </c>
      <c r="K2810">
        <v>88</v>
      </c>
      <c r="L2810">
        <v>53</v>
      </c>
      <c r="M2810">
        <v>9</v>
      </c>
      <c r="N2810">
        <v>-5.38361858206403E-2</v>
      </c>
      <c r="O2810">
        <v>-0.943359868936132</v>
      </c>
      <c r="P2810">
        <v>-2.1315301205450901</v>
      </c>
      <c r="Q2810">
        <v>0.52542372881355903</v>
      </c>
      <c r="R2810">
        <v>0.37288135593220301</v>
      </c>
      <c r="S2810">
        <f t="shared" si="43"/>
        <v>-0.33150245184425842</v>
      </c>
    </row>
    <row r="2811" spans="1:19" x14ac:dyDescent="0.2">
      <c r="A2811" t="s">
        <v>5579</v>
      </c>
      <c r="B2811" t="s">
        <v>5580</v>
      </c>
      <c r="C2811">
        <v>237</v>
      </c>
      <c r="D2811">
        <v>201</v>
      </c>
      <c r="E2811">
        <v>87</v>
      </c>
      <c r="F2811">
        <v>29</v>
      </c>
      <c r="G2811">
        <v>8.7059437059135106E-3</v>
      </c>
      <c r="H2811">
        <v>-0.92948710316988803</v>
      </c>
      <c r="I2811">
        <v>-1.7965475210731401</v>
      </c>
      <c r="J2811">
        <v>340</v>
      </c>
      <c r="K2811">
        <v>376</v>
      </c>
      <c r="L2811">
        <v>173</v>
      </c>
      <c r="M2811">
        <v>23</v>
      </c>
      <c r="N2811">
        <v>0.120937031307127</v>
      </c>
      <c r="O2811">
        <v>-0.88552159105785</v>
      </c>
      <c r="P2811">
        <v>-2.1799767496165501</v>
      </c>
      <c r="Q2811">
        <v>0.54237288135593198</v>
      </c>
      <c r="R2811">
        <v>0.338983050847457</v>
      </c>
      <c r="S2811">
        <f t="shared" si="43"/>
        <v>-0.10120265571130439</v>
      </c>
    </row>
    <row r="2812" spans="1:19" x14ac:dyDescent="0.2">
      <c r="A2812" t="s">
        <v>5581</v>
      </c>
      <c r="B2812" t="s">
        <v>5582</v>
      </c>
      <c r="C2812">
        <v>33</v>
      </c>
      <c r="D2812">
        <v>15</v>
      </c>
      <c r="E2812">
        <v>39</v>
      </c>
      <c r="F2812">
        <v>0</v>
      </c>
      <c r="G2812">
        <v>-0.26216444852667697</v>
      </c>
      <c r="H2812">
        <v>-0.42170734262979098</v>
      </c>
      <c r="I2812" t="e">
        <f>-inf</f>
        <v>#NAME?</v>
      </c>
      <c r="J2812">
        <v>49</v>
      </c>
      <c r="K2812">
        <v>58</v>
      </c>
      <c r="L2812">
        <v>41</v>
      </c>
      <c r="M2812">
        <v>12</v>
      </c>
      <c r="N2812">
        <v>0.150460016956145</v>
      </c>
      <c r="O2812">
        <v>-0.66950100045316796</v>
      </c>
      <c r="P2812">
        <v>-1.6212405025727801</v>
      </c>
      <c r="Q2812">
        <v>0.50847457627118597</v>
      </c>
      <c r="R2812">
        <v>0.27118644067796599</v>
      </c>
      <c r="S2812" t="e">
        <f t="shared" si="43"/>
        <v>#NAME?</v>
      </c>
    </row>
    <row r="2813" spans="1:19" x14ac:dyDescent="0.2">
      <c r="A2813" t="s">
        <v>5583</v>
      </c>
      <c r="B2813" t="s">
        <v>5584</v>
      </c>
      <c r="C2813">
        <v>15</v>
      </c>
      <c r="D2813">
        <v>13</v>
      </c>
      <c r="E2813">
        <v>3</v>
      </c>
      <c r="F2813">
        <v>4</v>
      </c>
      <c r="G2813">
        <v>1.81103255466839E-2</v>
      </c>
      <c r="H2813">
        <v>-1.19322801411442</v>
      </c>
      <c r="I2813">
        <v>-1.4582284406897099</v>
      </c>
      <c r="J2813">
        <v>13</v>
      </c>
      <c r="K2813">
        <v>17</v>
      </c>
      <c r="L2813">
        <v>5</v>
      </c>
      <c r="M2813">
        <v>1</v>
      </c>
      <c r="N2813">
        <v>0.19373367249315801</v>
      </c>
      <c r="O2813">
        <v>-1.0070621251152001</v>
      </c>
      <c r="P2813">
        <v>-2.1241690208987198</v>
      </c>
      <c r="Q2813">
        <v>0.50847457627118597</v>
      </c>
      <c r="R2813">
        <v>0.23728813559322001</v>
      </c>
      <c r="S2813">
        <f t="shared" si="43"/>
        <v>1.1290611032980208E-2</v>
      </c>
    </row>
    <row r="2814" spans="1:19" x14ac:dyDescent="0.2">
      <c r="A2814" t="s">
        <v>5585</v>
      </c>
      <c r="B2814" t="s">
        <v>5586</v>
      </c>
      <c r="C2814">
        <v>4</v>
      </c>
      <c r="D2814">
        <v>12</v>
      </c>
      <c r="E2814">
        <v>10</v>
      </c>
      <c r="F2814">
        <v>5</v>
      </c>
      <c r="G2814">
        <v>0.55737948701519002</v>
      </c>
      <c r="H2814">
        <v>-9.6318001106366E-2</v>
      </c>
      <c r="I2814">
        <v>-0.78728715995394205</v>
      </c>
      <c r="J2814">
        <v>34</v>
      </c>
      <c r="K2814">
        <v>30</v>
      </c>
      <c r="L2814">
        <v>14</v>
      </c>
      <c r="M2814">
        <v>1</v>
      </c>
      <c r="N2814">
        <v>2.2870441099128998E-2</v>
      </c>
      <c r="O2814">
        <v>-0.97743965850840697</v>
      </c>
      <c r="P2814">
        <v>-2.54170458563414</v>
      </c>
      <c r="Q2814">
        <v>0.49152542372881303</v>
      </c>
      <c r="R2814">
        <v>0.25423728813559299</v>
      </c>
      <c r="S2814">
        <f t="shared" si="43"/>
        <v>9.3095009627852776E-2</v>
      </c>
    </row>
    <row r="2815" spans="1:19" x14ac:dyDescent="0.2">
      <c r="A2815" t="s">
        <v>5587</v>
      </c>
      <c r="B2815" t="s">
        <v>5588</v>
      </c>
      <c r="C2815">
        <v>228</v>
      </c>
      <c r="D2815">
        <v>192</v>
      </c>
      <c r="E2815">
        <v>244</v>
      </c>
      <c r="F2815">
        <v>27</v>
      </c>
      <c r="G2815">
        <v>5.6246139986242203E-3</v>
      </c>
      <c r="H2815">
        <v>-0.464803030440128</v>
      </c>
      <c r="I2815">
        <v>-1.8107682558034599</v>
      </c>
      <c r="J2815">
        <v>408</v>
      </c>
      <c r="K2815">
        <v>378</v>
      </c>
      <c r="L2815">
        <v>232</v>
      </c>
      <c r="M2815">
        <v>50</v>
      </c>
      <c r="N2815">
        <v>4.4059740169067101E-2</v>
      </c>
      <c r="O2815">
        <v>-0.83726095534336997</v>
      </c>
      <c r="P2815">
        <v>-1.9219158273457499</v>
      </c>
      <c r="Q2815">
        <v>0.52542372881355903</v>
      </c>
      <c r="R2815">
        <v>0.27118644067796599</v>
      </c>
      <c r="S2815">
        <f t="shared" si="43"/>
        <v>-3.6276601180273114E-2</v>
      </c>
    </row>
    <row r="2816" spans="1:19" x14ac:dyDescent="0.2">
      <c r="A2816" t="s">
        <v>5589</v>
      </c>
      <c r="B2816" t="s">
        <v>5590</v>
      </c>
      <c r="C2816">
        <v>93</v>
      </c>
      <c r="D2816">
        <v>67</v>
      </c>
      <c r="E2816">
        <v>52</v>
      </c>
      <c r="F2816">
        <v>3</v>
      </c>
      <c r="G2816">
        <v>-6.2149913557580198E-2</v>
      </c>
      <c r="H2816">
        <v>-0.74673761469753897</v>
      </c>
      <c r="I2816">
        <v>-2.3755588667962702</v>
      </c>
      <c r="J2816">
        <v>199</v>
      </c>
      <c r="K2816">
        <v>217</v>
      </c>
      <c r="L2816">
        <v>146</v>
      </c>
      <c r="M2816">
        <v>22</v>
      </c>
      <c r="N2816">
        <v>0.11483476086054401</v>
      </c>
      <c r="O2816">
        <v>-0.72658899776965902</v>
      </c>
      <c r="P2816">
        <v>-1.96665606417939</v>
      </c>
      <c r="Q2816">
        <v>0.45762711864406702</v>
      </c>
      <c r="R2816">
        <v>0.28813559322033899</v>
      </c>
      <c r="S2816">
        <f t="shared" si="43"/>
        <v>-0.21112012798508392</v>
      </c>
    </row>
    <row r="2817" spans="1:19" x14ac:dyDescent="0.2">
      <c r="A2817" t="s">
        <v>5591</v>
      </c>
      <c r="B2817" t="s">
        <v>5592</v>
      </c>
      <c r="C2817">
        <v>119</v>
      </c>
      <c r="D2817">
        <v>145</v>
      </c>
      <c r="E2817">
        <v>86</v>
      </c>
      <c r="F2817">
        <v>16</v>
      </c>
      <c r="G2817">
        <v>0.16607927313797199</v>
      </c>
      <c r="H2817">
        <v>-0.63530651992736598</v>
      </c>
      <c r="I2817">
        <v>-1.7556241516986</v>
      </c>
      <c r="J2817">
        <v>331</v>
      </c>
      <c r="K2817">
        <v>464</v>
      </c>
      <c r="L2817">
        <v>272</v>
      </c>
      <c r="M2817">
        <v>61</v>
      </c>
      <c r="N2817">
        <v>0.22391809020088299</v>
      </c>
      <c r="O2817">
        <v>-0.67734786688590998</v>
      </c>
      <c r="P2817">
        <v>-1.74472382735684</v>
      </c>
      <c r="Q2817">
        <v>0.71186440677966101</v>
      </c>
      <c r="R2817">
        <v>0.152542372881355</v>
      </c>
      <c r="S2817">
        <f t="shared" si="43"/>
        <v>2.7022007539983836E-2</v>
      </c>
    </row>
    <row r="2818" spans="1:19" x14ac:dyDescent="0.2">
      <c r="A2818" t="s">
        <v>5593</v>
      </c>
      <c r="B2818" t="s">
        <v>5594</v>
      </c>
      <c r="C2818">
        <v>102</v>
      </c>
      <c r="D2818">
        <v>60</v>
      </c>
      <c r="E2818">
        <v>110</v>
      </c>
      <c r="F2818">
        <v>21</v>
      </c>
      <c r="G2818">
        <v>-0.15019068908274499</v>
      </c>
      <c r="H2818">
        <v>-0.461465496382096</v>
      </c>
      <c r="I2818">
        <v>-1.57057804998999</v>
      </c>
      <c r="J2818">
        <v>158</v>
      </c>
      <c r="K2818">
        <v>240</v>
      </c>
      <c r="L2818">
        <v>99</v>
      </c>
      <c r="M2818">
        <v>19</v>
      </c>
      <c r="N2818">
        <v>0.25878225817890499</v>
      </c>
      <c r="O2818">
        <v>-0.79511066950126297</v>
      </c>
      <c r="P2818">
        <v>-1.93012915459348</v>
      </c>
      <c r="Q2818">
        <v>0.42372881355932202</v>
      </c>
      <c r="R2818">
        <v>0.186440677966101</v>
      </c>
      <c r="S2818">
        <f t="shared" si="43"/>
        <v>3.0793339662515514E-2</v>
      </c>
    </row>
    <row r="2819" spans="1:19" x14ac:dyDescent="0.2">
      <c r="A2819" t="s">
        <v>5595</v>
      </c>
      <c r="B2819" t="s">
        <v>5596</v>
      </c>
      <c r="C2819">
        <v>153</v>
      </c>
      <c r="D2819">
        <v>110</v>
      </c>
      <c r="E2819">
        <v>79</v>
      </c>
      <c r="F2819">
        <v>11</v>
      </c>
      <c r="G2819">
        <v>-6.3040513363845294E-2</v>
      </c>
      <c r="H2819">
        <v>-0.78132234930556099</v>
      </c>
      <c r="I2819">
        <v>-2.0274959186213701</v>
      </c>
      <c r="J2819">
        <v>220</v>
      </c>
      <c r="K2819">
        <v>320</v>
      </c>
      <c r="L2819">
        <v>153</v>
      </c>
      <c r="M2819">
        <v>18</v>
      </c>
      <c r="N2819">
        <v>0.239955400919421</v>
      </c>
      <c r="O2819">
        <v>-0.74982002714899698</v>
      </c>
      <c r="P2819">
        <v>-2.0973758443107902</v>
      </c>
      <c r="Q2819">
        <v>0.55932203389830504</v>
      </c>
      <c r="R2819">
        <v>0.322033898305084</v>
      </c>
      <c r="S2819">
        <f t="shared" ref="S2819:S2882" si="44">((I2819+1.7338029)/1.7338029+(P2819+1.8692731)/1.8692731)/2</f>
        <v>-0.14570995110587809</v>
      </c>
    </row>
    <row r="2820" spans="1:19" x14ac:dyDescent="0.2">
      <c r="A2820" t="s">
        <v>5597</v>
      </c>
      <c r="B2820" t="s">
        <v>5598</v>
      </c>
      <c r="C2820">
        <v>280</v>
      </c>
      <c r="D2820">
        <v>260</v>
      </c>
      <c r="E2820">
        <v>198</v>
      </c>
      <c r="F2820">
        <v>28</v>
      </c>
      <c r="G2820">
        <v>4.8073548924127199E-2</v>
      </c>
      <c r="H2820">
        <v>-0.64475085085909101</v>
      </c>
      <c r="I2820">
        <v>-1.88419717296199</v>
      </c>
      <c r="J2820">
        <v>491</v>
      </c>
      <c r="K2820">
        <v>685</v>
      </c>
      <c r="L2820">
        <v>335</v>
      </c>
      <c r="M2820">
        <v>61</v>
      </c>
      <c r="N2820">
        <v>0.22183718279117801</v>
      </c>
      <c r="O2820">
        <v>-0.75812546223051303</v>
      </c>
      <c r="P2820">
        <v>-1.91597732570409</v>
      </c>
      <c r="Q2820">
        <v>0.45762711864406702</v>
      </c>
      <c r="R2820">
        <v>0.25423728813559299</v>
      </c>
      <c r="S2820">
        <f t="shared" si="44"/>
        <v>-5.5863830896515261E-2</v>
      </c>
    </row>
    <row r="2821" spans="1:19" x14ac:dyDescent="0.2">
      <c r="A2821" t="s">
        <v>5599</v>
      </c>
      <c r="B2821" t="s">
        <v>5600</v>
      </c>
      <c r="C2821">
        <v>107</v>
      </c>
      <c r="D2821">
        <v>78</v>
      </c>
      <c r="E2821">
        <v>95</v>
      </c>
      <c r="F2821">
        <v>8</v>
      </c>
      <c r="G2821">
        <v>-5.7030942699200803E-2</v>
      </c>
      <c r="H2821">
        <v>-0.54591818217476495</v>
      </c>
      <c r="I2821">
        <v>-2.0104909636552599</v>
      </c>
      <c r="J2821">
        <v>165</v>
      </c>
      <c r="K2821">
        <v>133</v>
      </c>
      <c r="L2821">
        <v>97</v>
      </c>
      <c r="M2821">
        <v>24</v>
      </c>
      <c r="N2821">
        <v>-1.6404199825098699E-2</v>
      </c>
      <c r="O2821">
        <v>-0.82280098709205096</v>
      </c>
      <c r="P2821">
        <v>-1.8474983710941899</v>
      </c>
      <c r="Q2821">
        <v>0.50847457627118597</v>
      </c>
      <c r="R2821">
        <v>0.322033898305084</v>
      </c>
      <c r="S2821">
        <f t="shared" si="44"/>
        <v>-7.3967864426000784E-2</v>
      </c>
    </row>
    <row r="2822" spans="1:19" x14ac:dyDescent="0.2">
      <c r="A2822" t="s">
        <v>5601</v>
      </c>
      <c r="B2822" t="s">
        <v>5602</v>
      </c>
      <c r="C2822">
        <v>7</v>
      </c>
      <c r="D2822">
        <v>1</v>
      </c>
      <c r="E2822">
        <v>6</v>
      </c>
      <c r="F2822">
        <v>0</v>
      </c>
      <c r="G2822">
        <v>-0.76483980771872795</v>
      </c>
      <c r="H2822">
        <v>-0.56120479940901602</v>
      </c>
      <c r="I2822" t="e">
        <f>-inf</f>
        <v>#NAME?</v>
      </c>
      <c r="J2822">
        <v>27</v>
      </c>
      <c r="K2822">
        <v>11</v>
      </c>
      <c r="L2822">
        <v>14</v>
      </c>
      <c r="M2822">
        <v>3</v>
      </c>
      <c r="N2822">
        <v>-0.31274297557904002</v>
      </c>
      <c r="O2822">
        <v>-0.87732450562513897</v>
      </c>
      <c r="P2822">
        <v>-1.9644681780312101</v>
      </c>
      <c r="Q2822">
        <v>0.54237288135593198</v>
      </c>
      <c r="R2822">
        <v>0.27118644067796599</v>
      </c>
      <c r="S2822" t="e">
        <f t="shared" si="44"/>
        <v>#NAME?</v>
      </c>
    </row>
    <row r="2823" spans="1:19" x14ac:dyDescent="0.2">
      <c r="A2823" t="s">
        <v>5603</v>
      </c>
      <c r="B2823" t="s">
        <v>5604</v>
      </c>
      <c r="C2823">
        <v>25</v>
      </c>
      <c r="D2823">
        <v>38</v>
      </c>
      <c r="E2823">
        <v>36</v>
      </c>
      <c r="F2823">
        <v>2</v>
      </c>
      <c r="G2823">
        <v>0.26210182024030099</v>
      </c>
      <c r="H2823">
        <v>-0.33589551768315301</v>
      </c>
      <c r="I2823">
        <v>-1.98110718597005</v>
      </c>
      <c r="J2823">
        <v>409</v>
      </c>
      <c r="K2823">
        <v>577</v>
      </c>
      <c r="L2823">
        <v>318</v>
      </c>
      <c r="M2823">
        <v>57</v>
      </c>
      <c r="N2823">
        <v>0.22668060857011099</v>
      </c>
      <c r="O2823">
        <v>-0.70138496516729898</v>
      </c>
      <c r="P2823">
        <v>-1.86607412092674</v>
      </c>
      <c r="Q2823">
        <v>0.42372881355932202</v>
      </c>
      <c r="R2823">
        <v>0.22033898305084701</v>
      </c>
      <c r="S2823">
        <f t="shared" si="44"/>
        <v>-7.0462779742361287E-2</v>
      </c>
    </row>
    <row r="2824" spans="1:19" x14ac:dyDescent="0.2">
      <c r="A2824" t="s">
        <v>5605</v>
      </c>
      <c r="B2824" t="s">
        <v>5606</v>
      </c>
      <c r="C2824">
        <v>163</v>
      </c>
      <c r="D2824">
        <v>170</v>
      </c>
      <c r="E2824">
        <v>138</v>
      </c>
      <c r="F2824">
        <v>44</v>
      </c>
      <c r="G2824">
        <v>9.8519549269844506E-2</v>
      </c>
      <c r="H2824">
        <v>-0.56656652778112404</v>
      </c>
      <c r="I2824">
        <v>-1.45293210087976</v>
      </c>
      <c r="J2824">
        <v>296</v>
      </c>
      <c r="K2824">
        <v>446</v>
      </c>
      <c r="L2824">
        <v>244</v>
      </c>
      <c r="M2824">
        <v>64</v>
      </c>
      <c r="N2824">
        <v>0.25527125107492499</v>
      </c>
      <c r="O2824">
        <v>-0.675990661864599</v>
      </c>
      <c r="P2824">
        <v>-1.6753374056669399</v>
      </c>
      <c r="Q2824">
        <v>0.50847457627118597</v>
      </c>
      <c r="R2824">
        <v>0.28813559322033899</v>
      </c>
      <c r="S2824">
        <f t="shared" si="44"/>
        <v>0.13287310827674814</v>
      </c>
    </row>
    <row r="2825" spans="1:19" x14ac:dyDescent="0.2">
      <c r="A2825" t="s">
        <v>5607</v>
      </c>
      <c r="B2825" t="s">
        <v>5608</v>
      </c>
      <c r="C2825">
        <v>51</v>
      </c>
      <c r="D2825">
        <v>40</v>
      </c>
      <c r="E2825">
        <v>21</v>
      </c>
      <c r="F2825">
        <v>5</v>
      </c>
      <c r="G2825">
        <v>-2.5251952474445501E-2</v>
      </c>
      <c r="H2825">
        <v>-0.87960889114242002</v>
      </c>
      <c r="I2825">
        <v>-1.8927973447239099</v>
      </c>
      <c r="J2825">
        <v>35</v>
      </c>
      <c r="K2825">
        <v>70</v>
      </c>
      <c r="L2825">
        <v>24</v>
      </c>
      <c r="M2825">
        <v>7</v>
      </c>
      <c r="N2825">
        <v>0.37825809908570202</v>
      </c>
      <c r="O2825">
        <v>-0.75594557978305998</v>
      </c>
      <c r="P2825">
        <v>-1.7091956729279101</v>
      </c>
      <c r="Q2825">
        <v>0.644067796610169</v>
      </c>
      <c r="R2825">
        <v>0.37288135593220301</v>
      </c>
      <c r="S2825">
        <f t="shared" si="44"/>
        <v>-3.0332656296850752E-3</v>
      </c>
    </row>
    <row r="2826" spans="1:19" x14ac:dyDescent="0.2">
      <c r="A2826" t="s">
        <v>5609</v>
      </c>
      <c r="B2826" t="s">
        <v>5610</v>
      </c>
      <c r="C2826">
        <v>115</v>
      </c>
      <c r="D2826">
        <v>133</v>
      </c>
      <c r="E2826">
        <v>97</v>
      </c>
      <c r="F2826">
        <v>13</v>
      </c>
      <c r="G2826">
        <v>0.14341203290900201</v>
      </c>
      <c r="H2826">
        <v>-0.56818411586577</v>
      </c>
      <c r="I2826">
        <v>-1.8309516610087699</v>
      </c>
      <c r="J2826">
        <v>248</v>
      </c>
      <c r="K2826">
        <v>208</v>
      </c>
      <c r="L2826">
        <v>120</v>
      </c>
      <c r="M2826">
        <v>21</v>
      </c>
      <c r="N2826">
        <v>8.3975755826704598E-4</v>
      </c>
      <c r="O2826">
        <v>-0.90735921192298097</v>
      </c>
      <c r="P2826">
        <v>-2.08245805468419</v>
      </c>
      <c r="Q2826">
        <v>0.57627118644067798</v>
      </c>
      <c r="R2826">
        <v>0.338983050847457</v>
      </c>
      <c r="S2826">
        <f t="shared" si="44"/>
        <v>-8.50395821513453E-2</v>
      </c>
    </row>
    <row r="2827" spans="1:19" x14ac:dyDescent="0.2">
      <c r="A2827" t="s">
        <v>5611</v>
      </c>
      <c r="B2827" t="s">
        <v>5612</v>
      </c>
      <c r="C2827">
        <v>215</v>
      </c>
      <c r="D2827">
        <v>145</v>
      </c>
      <c r="E2827">
        <v>163</v>
      </c>
      <c r="F2827">
        <v>16</v>
      </c>
      <c r="G2827">
        <v>-9.0812225385101905E-2</v>
      </c>
      <c r="H2827">
        <v>-0.614508865290051</v>
      </c>
      <c r="I2827">
        <v>-2.0125156502216699</v>
      </c>
      <c r="J2827">
        <v>309</v>
      </c>
      <c r="K2827">
        <v>382</v>
      </c>
      <c r="L2827">
        <v>248</v>
      </c>
      <c r="M2827">
        <v>36</v>
      </c>
      <c r="N2827">
        <v>0.169332986908595</v>
      </c>
      <c r="O2827">
        <v>-0.687595575743008</v>
      </c>
      <c r="P2827">
        <v>-1.94388164724944</v>
      </c>
      <c r="Q2827">
        <v>0.50847457627118597</v>
      </c>
      <c r="R2827">
        <v>0.25423728813559299</v>
      </c>
      <c r="S2827">
        <f t="shared" si="44"/>
        <v>-0.10033270138716907</v>
      </c>
    </row>
    <row r="2828" spans="1:19" x14ac:dyDescent="0.2">
      <c r="A2828" t="s">
        <v>5613</v>
      </c>
      <c r="B2828" t="s">
        <v>5614</v>
      </c>
      <c r="C2828">
        <v>245</v>
      </c>
      <c r="D2828">
        <v>262</v>
      </c>
      <c r="E2828">
        <v>151</v>
      </c>
      <c r="F2828">
        <v>16</v>
      </c>
      <c r="G2828">
        <v>0.10939343925074101</v>
      </c>
      <c r="H2828">
        <v>-0.70444714684976595</v>
      </c>
      <c r="I2828">
        <v>-2.0692432746706002</v>
      </c>
      <c r="J2828">
        <v>509</v>
      </c>
      <c r="K2828">
        <v>542</v>
      </c>
      <c r="L2828">
        <v>257</v>
      </c>
      <c r="M2828">
        <v>69</v>
      </c>
      <c r="N2828">
        <v>0.10450960762335</v>
      </c>
      <c r="O2828">
        <v>-0.88887343614985403</v>
      </c>
      <c r="P2828">
        <v>-1.87809436019139</v>
      </c>
      <c r="Q2828">
        <v>0.45762711864406702</v>
      </c>
      <c r="R2828">
        <v>0.305084745762711</v>
      </c>
      <c r="S2828">
        <f t="shared" si="44"/>
        <v>-9.9094983449764168E-2</v>
      </c>
    </row>
    <row r="2829" spans="1:19" x14ac:dyDescent="0.2">
      <c r="A2829" t="s">
        <v>5615</v>
      </c>
      <c r="B2829" t="s">
        <v>5616</v>
      </c>
      <c r="C2829">
        <v>195</v>
      </c>
      <c r="D2829">
        <v>185</v>
      </c>
      <c r="E2829">
        <v>155</v>
      </c>
      <c r="F2829">
        <v>11</v>
      </c>
      <c r="G2829">
        <v>5.7395349336024103E-2</v>
      </c>
      <c r="H2829">
        <v>-0.59396092297062997</v>
      </c>
      <c r="I2829">
        <v>-2.13283909916629</v>
      </c>
      <c r="J2829">
        <v>256</v>
      </c>
      <c r="K2829">
        <v>271</v>
      </c>
      <c r="L2829">
        <v>154</v>
      </c>
      <c r="M2829">
        <v>37</v>
      </c>
      <c r="N2829">
        <v>0.101957428984277</v>
      </c>
      <c r="O2829">
        <v>-0.81280802161977606</v>
      </c>
      <c r="P2829">
        <v>-1.8502639098367399</v>
      </c>
      <c r="Q2829">
        <v>0.55932203389830504</v>
      </c>
      <c r="R2829">
        <v>0.37288135593220301</v>
      </c>
      <c r="S2829">
        <f t="shared" si="44"/>
        <v>-0.10999077388557928</v>
      </c>
    </row>
    <row r="2830" spans="1:19" x14ac:dyDescent="0.2">
      <c r="A2830" t="s">
        <v>5617</v>
      </c>
      <c r="B2830" t="s">
        <v>5618</v>
      </c>
      <c r="C2830">
        <v>165</v>
      </c>
      <c r="D2830">
        <v>237</v>
      </c>
      <c r="E2830">
        <v>102</v>
      </c>
      <c r="F2830">
        <v>19</v>
      </c>
      <c r="G2830">
        <v>0.237522634091726</v>
      </c>
      <c r="H2830">
        <v>-0.70314178223039203</v>
      </c>
      <c r="I2830">
        <v>-1.82292751622307</v>
      </c>
      <c r="J2830">
        <v>272</v>
      </c>
      <c r="K2830">
        <v>408</v>
      </c>
      <c r="L2830">
        <v>233</v>
      </c>
      <c r="M2830">
        <v>47</v>
      </c>
      <c r="N2830">
        <v>0.253319362477403</v>
      </c>
      <c r="O2830">
        <v>-0.65930176015257003</v>
      </c>
      <c r="P2830">
        <v>-1.77269671469037</v>
      </c>
      <c r="Q2830">
        <v>0.55932203389830504</v>
      </c>
      <c r="R2830">
        <v>0.35593220338983</v>
      </c>
      <c r="S2830">
        <f t="shared" si="44"/>
        <v>1.3054335532662262E-4</v>
      </c>
    </row>
    <row r="2831" spans="1:19" x14ac:dyDescent="0.2">
      <c r="A2831" t="s">
        <v>5619</v>
      </c>
      <c r="B2831" t="s">
        <v>5620</v>
      </c>
      <c r="C2831">
        <v>204</v>
      </c>
      <c r="D2831">
        <v>223</v>
      </c>
      <c r="E2831">
        <v>136</v>
      </c>
      <c r="F2831">
        <v>24</v>
      </c>
      <c r="G2831">
        <v>0.11893292791779</v>
      </c>
      <c r="H2831">
        <v>-0.67034926883408397</v>
      </c>
      <c r="I2831">
        <v>-1.8136160986762899</v>
      </c>
      <c r="J2831">
        <v>414</v>
      </c>
      <c r="K2831">
        <v>528</v>
      </c>
      <c r="L2831">
        <v>384</v>
      </c>
      <c r="M2831">
        <v>75</v>
      </c>
      <c r="N2831">
        <v>0.182861684834635</v>
      </c>
      <c r="O2831">
        <v>-0.62475789389775804</v>
      </c>
      <c r="P2831">
        <v>-1.7521647463210901</v>
      </c>
      <c r="Q2831">
        <v>0.66101694915254205</v>
      </c>
      <c r="R2831">
        <v>0.38983050847457601</v>
      </c>
      <c r="S2831">
        <f t="shared" si="44"/>
        <v>8.307767672286609E-3</v>
      </c>
    </row>
    <row r="2832" spans="1:19" x14ac:dyDescent="0.2">
      <c r="A2832" t="s">
        <v>5621</v>
      </c>
      <c r="B2832" t="s">
        <v>5622</v>
      </c>
      <c r="C2832">
        <v>262</v>
      </c>
      <c r="D2832">
        <v>316</v>
      </c>
      <c r="E2832">
        <v>228</v>
      </c>
      <c r="F2832">
        <v>38</v>
      </c>
      <c r="G2832">
        <v>0.161644023594186</v>
      </c>
      <c r="H2832">
        <v>-0.55462445409769501</v>
      </c>
      <c r="I2832">
        <v>-1.72271486766493</v>
      </c>
      <c r="J2832">
        <v>509</v>
      </c>
      <c r="K2832">
        <v>698</v>
      </c>
      <c r="L2832">
        <v>332</v>
      </c>
      <c r="M2832">
        <v>57</v>
      </c>
      <c r="N2832">
        <v>0.214365743708124</v>
      </c>
      <c r="O2832">
        <v>-0.77766847577711296</v>
      </c>
      <c r="P2832">
        <v>-1.96106859525616</v>
      </c>
      <c r="Q2832">
        <v>0.644067796610169</v>
      </c>
      <c r="R2832">
        <v>0.305084745762711</v>
      </c>
      <c r="S2832">
        <f t="shared" si="44"/>
        <v>-2.1356189912974565E-2</v>
      </c>
    </row>
    <row r="2833" spans="1:19" x14ac:dyDescent="0.2">
      <c r="A2833" t="s">
        <v>5623</v>
      </c>
      <c r="B2833" t="s">
        <v>5624</v>
      </c>
      <c r="C2833">
        <v>30</v>
      </c>
      <c r="D2833">
        <v>24</v>
      </c>
      <c r="E2833">
        <v>22</v>
      </c>
      <c r="F2833">
        <v>5</v>
      </c>
      <c r="G2833">
        <v>-1.6651780712527899E-2</v>
      </c>
      <c r="H2833">
        <v>-0.62895658367585905</v>
      </c>
      <c r="I2833">
        <v>-1.66234842334564</v>
      </c>
      <c r="J2833">
        <v>57</v>
      </c>
      <c r="K2833">
        <v>44</v>
      </c>
      <c r="L2833">
        <v>23</v>
      </c>
      <c r="M2833">
        <v>15</v>
      </c>
      <c r="N2833">
        <v>-3.5194075764582097E-2</v>
      </c>
      <c r="O2833">
        <v>-0.98623579679928897</v>
      </c>
      <c r="P2833">
        <v>-1.5900092652086999</v>
      </c>
      <c r="Q2833">
        <v>0.49152542372881303</v>
      </c>
      <c r="R2833">
        <v>0.28813559322033899</v>
      </c>
      <c r="S2833">
        <f t="shared" si="44"/>
        <v>9.5304797036271344E-2</v>
      </c>
    </row>
    <row r="2834" spans="1:19" x14ac:dyDescent="0.2">
      <c r="A2834" t="s">
        <v>5625</v>
      </c>
      <c r="B2834" t="s">
        <v>5626</v>
      </c>
      <c r="C2834">
        <v>100</v>
      </c>
      <c r="D2834">
        <v>119</v>
      </c>
      <c r="E2834">
        <v>82</v>
      </c>
      <c r="F2834">
        <v>21</v>
      </c>
      <c r="G2834">
        <v>0.15580519368805901</v>
      </c>
      <c r="H2834">
        <v>-0.58044415739468602</v>
      </c>
      <c r="I2834">
        <v>-1.56197787822807</v>
      </c>
      <c r="J2834">
        <v>163</v>
      </c>
      <c r="K2834">
        <v>234</v>
      </c>
      <c r="L2834">
        <v>136</v>
      </c>
      <c r="M2834">
        <v>37</v>
      </c>
      <c r="N2834">
        <v>0.23425635642790599</v>
      </c>
      <c r="O2834">
        <v>-0.67073747317813004</v>
      </c>
      <c r="P2834">
        <v>-1.65421154892885</v>
      </c>
      <c r="Q2834">
        <v>0.74576271186440601</v>
      </c>
      <c r="R2834">
        <v>0.338983050847457</v>
      </c>
      <c r="S2834">
        <f t="shared" si="44"/>
        <v>0.10707693605585415</v>
      </c>
    </row>
    <row r="2835" spans="1:19" x14ac:dyDescent="0.2">
      <c r="A2835" t="s">
        <v>5627</v>
      </c>
      <c r="B2835" t="s">
        <v>5628</v>
      </c>
      <c r="C2835">
        <v>432</v>
      </c>
      <c r="D2835">
        <v>512</v>
      </c>
      <c r="E2835">
        <v>292</v>
      </c>
      <c r="F2835">
        <v>65</v>
      </c>
      <c r="G2835">
        <v>0.15404444645644699</v>
      </c>
      <c r="H2835">
        <v>-0.66435890514489704</v>
      </c>
      <c r="I2835">
        <v>-1.70676756313405</v>
      </c>
      <c r="J2835">
        <v>711</v>
      </c>
      <c r="K2835">
        <v>995</v>
      </c>
      <c r="L2835">
        <v>614</v>
      </c>
      <c r="M2835">
        <v>286</v>
      </c>
      <c r="N2835">
        <v>0.22318158343767999</v>
      </c>
      <c r="O2835">
        <v>-0.65579000673298904</v>
      </c>
      <c r="P2835">
        <v>-1.4057292361926099</v>
      </c>
      <c r="Q2835">
        <v>0.55932203389830504</v>
      </c>
      <c r="R2835">
        <v>0.338983050847457</v>
      </c>
      <c r="S2835">
        <f t="shared" si="44"/>
        <v>0.13178694945246869</v>
      </c>
    </row>
    <row r="2836" spans="1:19" x14ac:dyDescent="0.2">
      <c r="A2836" t="s">
        <v>5629</v>
      </c>
      <c r="B2836" t="s">
        <v>5630</v>
      </c>
      <c r="C2836">
        <v>212</v>
      </c>
      <c r="D2836">
        <v>165</v>
      </c>
      <c r="E2836">
        <v>124</v>
      </c>
      <c r="F2836">
        <v>13</v>
      </c>
      <c r="G2836">
        <v>-2.8593684419316701E-2</v>
      </c>
      <c r="H2836">
        <v>-0.72717218554491903</v>
      </c>
      <c r="I2836">
        <v>-2.09658968158391</v>
      </c>
      <c r="J2836">
        <v>425</v>
      </c>
      <c r="K2836">
        <v>479</v>
      </c>
      <c r="L2836">
        <v>321</v>
      </c>
      <c r="M2836">
        <v>45</v>
      </c>
      <c r="N2836">
        <v>0.12917468678597299</v>
      </c>
      <c r="O2836">
        <v>-0.71397267478982895</v>
      </c>
      <c r="P2836">
        <v>-1.9854020848668601</v>
      </c>
      <c r="Q2836">
        <v>0.49152542372881303</v>
      </c>
      <c r="R2836">
        <v>0.322033898305084</v>
      </c>
      <c r="S2836">
        <f t="shared" si="44"/>
        <v>-0.13568429599346613</v>
      </c>
    </row>
    <row r="2837" spans="1:19" x14ac:dyDescent="0.2">
      <c r="A2837" t="s">
        <v>5631</v>
      </c>
      <c r="B2837" t="s">
        <v>5632</v>
      </c>
      <c r="C2837">
        <v>131</v>
      </c>
      <c r="D2837">
        <v>274</v>
      </c>
      <c r="E2837">
        <v>134</v>
      </c>
      <c r="F2837">
        <v>25</v>
      </c>
      <c r="G2837">
        <v>0.40073749946015202</v>
      </c>
      <c r="H2837">
        <v>-0.48442450706936002</v>
      </c>
      <c r="I2837">
        <v>-1.60352845994572</v>
      </c>
      <c r="J2837">
        <v>360</v>
      </c>
      <c r="K2837">
        <v>546</v>
      </c>
      <c r="L2837">
        <v>241</v>
      </c>
      <c r="M2837">
        <v>46</v>
      </c>
      <c r="N2837">
        <v>0.25811824535917099</v>
      </c>
      <c r="O2837">
        <v>-0.76637423533680904</v>
      </c>
      <c r="P2837">
        <v>-1.9037703376776001</v>
      </c>
      <c r="Q2837">
        <v>0.69491525423728795</v>
      </c>
      <c r="R2837">
        <v>0.169491525423728</v>
      </c>
      <c r="S2837">
        <f t="shared" si="44"/>
        <v>2.8341540613676733E-2</v>
      </c>
    </row>
    <row r="2838" spans="1:19" x14ac:dyDescent="0.2">
      <c r="A2838" t="s">
        <v>5633</v>
      </c>
      <c r="B2838" t="s">
        <v>5634</v>
      </c>
      <c r="C2838">
        <v>92</v>
      </c>
      <c r="D2838">
        <v>102</v>
      </c>
      <c r="E2838">
        <v>61</v>
      </c>
      <c r="F2838">
        <v>5</v>
      </c>
      <c r="G2838">
        <v>0.12507057671189001</v>
      </c>
      <c r="H2838">
        <v>-0.67271600211319105</v>
      </c>
      <c r="I2838">
        <v>-2.1490149959715299</v>
      </c>
      <c r="J2838">
        <v>120</v>
      </c>
      <c r="K2838">
        <v>260</v>
      </c>
      <c r="L2838">
        <v>65</v>
      </c>
      <c r="M2838">
        <v>14</v>
      </c>
      <c r="N2838">
        <v>0.41302020534491402</v>
      </c>
      <c r="O2838">
        <v>-0.85835666654915899</v>
      </c>
      <c r="P2838">
        <v>-1.9432788789612701</v>
      </c>
      <c r="Q2838">
        <v>0.47457627118644002</v>
      </c>
      <c r="R2838">
        <v>0.25423728813559299</v>
      </c>
      <c r="S2838">
        <f t="shared" si="44"/>
        <v>-0.13953561809772125</v>
      </c>
    </row>
    <row r="2839" spans="1:19" x14ac:dyDescent="0.2">
      <c r="A2839" t="s">
        <v>5635</v>
      </c>
      <c r="B2839" t="s">
        <v>5636</v>
      </c>
      <c r="C2839">
        <v>57</v>
      </c>
      <c r="D2839">
        <v>70</v>
      </c>
      <c r="E2839">
        <v>27</v>
      </c>
      <c r="F2839">
        <v>5</v>
      </c>
      <c r="G2839">
        <v>0.16948141663729299</v>
      </c>
      <c r="H2839">
        <v>-0.81876910129190705</v>
      </c>
      <c r="I2839">
        <v>-1.94110202429847</v>
      </c>
      <c r="J2839">
        <v>166</v>
      </c>
      <c r="K2839">
        <v>167</v>
      </c>
      <c r="L2839">
        <v>63</v>
      </c>
      <c r="M2839">
        <v>8</v>
      </c>
      <c r="N2839">
        <v>7.9836486529249906E-2</v>
      </c>
      <c r="O2839">
        <v>-1.0128563157308601</v>
      </c>
      <c r="P2839">
        <v>-2.3272437696399999</v>
      </c>
      <c r="Q2839">
        <v>0.50847457627118597</v>
      </c>
      <c r="R2839">
        <v>0.322033898305084</v>
      </c>
      <c r="S2839">
        <f t="shared" si="44"/>
        <v>-0.18228129760129108</v>
      </c>
    </row>
    <row r="2840" spans="1:19" x14ac:dyDescent="0.2">
      <c r="A2840" t="s">
        <v>5637</v>
      </c>
      <c r="B2840" t="s">
        <v>5638</v>
      </c>
      <c r="C2840">
        <v>425</v>
      </c>
      <c r="D2840">
        <v>510</v>
      </c>
      <c r="E2840">
        <v>408</v>
      </c>
      <c r="F2840">
        <v>33</v>
      </c>
      <c r="G2840">
        <v>0.159439478343153</v>
      </c>
      <c r="H2840">
        <v>-0.51198677673883497</v>
      </c>
      <c r="I2840">
        <v>-1.99407216313442</v>
      </c>
      <c r="J2840">
        <v>798</v>
      </c>
      <c r="K2840">
        <v>938</v>
      </c>
      <c r="L2840">
        <v>625</v>
      </c>
      <c r="M2840">
        <v>93</v>
      </c>
      <c r="N2840">
        <v>0.147428050450056</v>
      </c>
      <c r="O2840">
        <v>-0.698211651151044</v>
      </c>
      <c r="P2840">
        <v>-1.94374561138868</v>
      </c>
      <c r="Q2840">
        <v>0.52542372881355903</v>
      </c>
      <c r="R2840">
        <v>0.23728813559322001</v>
      </c>
      <c r="S2840">
        <f t="shared" si="44"/>
        <v>-9.4977518240442732E-2</v>
      </c>
    </row>
    <row r="2841" spans="1:19" x14ac:dyDescent="0.2">
      <c r="A2841" t="s">
        <v>5639</v>
      </c>
      <c r="B2841" t="s">
        <v>5640</v>
      </c>
      <c r="C2841">
        <v>295</v>
      </c>
      <c r="D2841">
        <v>288</v>
      </c>
      <c r="E2841">
        <v>194</v>
      </c>
      <c r="F2841">
        <v>31</v>
      </c>
      <c r="G2841">
        <v>6.9828704076596304E-2</v>
      </c>
      <c r="H2841">
        <v>-0.67627829582634003</v>
      </c>
      <c r="I2841">
        <v>-1.8626574951058801</v>
      </c>
      <c r="J2841">
        <v>552</v>
      </c>
      <c r="K2841">
        <v>656</v>
      </c>
      <c r="L2841">
        <v>317</v>
      </c>
      <c r="M2841">
        <v>46</v>
      </c>
      <c r="N2841">
        <v>0.152192865068183</v>
      </c>
      <c r="O2841">
        <v>-0.832968592655837</v>
      </c>
      <c r="P2841">
        <v>-2.0894069146395098</v>
      </c>
      <c r="Q2841">
        <v>0.54237288135593198</v>
      </c>
      <c r="R2841">
        <v>0.338983050847457</v>
      </c>
      <c r="S2841">
        <f t="shared" si="44"/>
        <v>-9.6041725296322322E-2</v>
      </c>
    </row>
    <row r="2842" spans="1:19" x14ac:dyDescent="0.2">
      <c r="A2842" t="s">
        <v>5641</v>
      </c>
      <c r="B2842" t="s">
        <v>5642</v>
      </c>
      <c r="C2842">
        <v>96</v>
      </c>
      <c r="D2842">
        <v>60</v>
      </c>
      <c r="E2842">
        <v>73</v>
      </c>
      <c r="F2842">
        <v>6</v>
      </c>
      <c r="G2842">
        <v>-0.123861750360396</v>
      </c>
      <c r="H2842">
        <v>-0.61320638269751604</v>
      </c>
      <c r="I2842">
        <v>-2.0883171556179199</v>
      </c>
      <c r="J2842">
        <v>134</v>
      </c>
      <c r="K2842">
        <v>191</v>
      </c>
      <c r="L2842">
        <v>91</v>
      </c>
      <c r="M2842">
        <v>10</v>
      </c>
      <c r="N2842">
        <v>0.23115667230464099</v>
      </c>
      <c r="O2842">
        <v>-0.76015218318810396</v>
      </c>
      <c r="P2842">
        <v>-2.1373304669566999</v>
      </c>
      <c r="Q2842">
        <v>0.52542372881355903</v>
      </c>
      <c r="R2842">
        <v>0.25423728813559299</v>
      </c>
      <c r="S2842">
        <f t="shared" si="44"/>
        <v>-0.17393699557050868</v>
      </c>
    </row>
    <row r="2843" spans="1:19" x14ac:dyDescent="0.2">
      <c r="A2843" t="s">
        <v>5643</v>
      </c>
      <c r="B2843" t="s">
        <v>5644</v>
      </c>
      <c r="C2843">
        <v>177</v>
      </c>
      <c r="D2843">
        <v>135</v>
      </c>
      <c r="E2843">
        <v>205</v>
      </c>
      <c r="F2843">
        <v>6</v>
      </c>
      <c r="G2843">
        <v>-3.7381265571271999E-2</v>
      </c>
      <c r="H2843">
        <v>-0.43047741508445497</v>
      </c>
      <c r="I2843">
        <v>-2.35401918894016</v>
      </c>
      <c r="J2843">
        <v>378</v>
      </c>
      <c r="K2843">
        <v>283</v>
      </c>
      <c r="L2843">
        <v>185</v>
      </c>
      <c r="M2843">
        <v>26</v>
      </c>
      <c r="N2843">
        <v>-4.8477260891213299E-2</v>
      </c>
      <c r="O2843">
        <v>-0.90240884857860104</v>
      </c>
      <c r="P2843">
        <v>-2.1727441204583</v>
      </c>
      <c r="Q2843">
        <v>0.42372881355932202</v>
      </c>
      <c r="R2843">
        <v>0.23728813559322001</v>
      </c>
      <c r="S2843">
        <f t="shared" si="44"/>
        <v>-0.26003362857948342</v>
      </c>
    </row>
    <row r="2844" spans="1:19" x14ac:dyDescent="0.2">
      <c r="A2844" t="s">
        <v>5645</v>
      </c>
      <c r="B2844" t="s">
        <v>5646</v>
      </c>
      <c r="C2844">
        <v>57</v>
      </c>
      <c r="D2844">
        <v>41</v>
      </c>
      <c r="E2844">
        <v>36</v>
      </c>
      <c r="F2844">
        <v>1</v>
      </c>
      <c r="G2844">
        <v>-6.2832766657227396E-2</v>
      </c>
      <c r="H2844">
        <v>-0.69383036468360704</v>
      </c>
      <c r="I2844">
        <v>-2.6400720286344899</v>
      </c>
      <c r="J2844">
        <v>67</v>
      </c>
      <c r="K2844">
        <v>61</v>
      </c>
      <c r="L2844">
        <v>56</v>
      </c>
      <c r="M2844">
        <v>8</v>
      </c>
      <c r="N2844">
        <v>3.64831357316623E-2</v>
      </c>
      <c r="O2844">
        <v>-0.669975552839016</v>
      </c>
      <c r="P2844">
        <v>-1.93321048430077</v>
      </c>
      <c r="Q2844">
        <v>0.55932203389830504</v>
      </c>
      <c r="R2844">
        <v>0.322033898305084</v>
      </c>
      <c r="S2844">
        <f t="shared" si="44"/>
        <v>-0.27845519078745512</v>
      </c>
    </row>
    <row r="2845" spans="1:19" x14ac:dyDescent="0.2">
      <c r="A2845" t="s">
        <v>5647</v>
      </c>
      <c r="B2845" t="s">
        <v>5648</v>
      </c>
      <c r="C2845">
        <v>91</v>
      </c>
      <c r="D2845">
        <v>91</v>
      </c>
      <c r="E2845">
        <v>152</v>
      </c>
      <c r="F2845">
        <v>13</v>
      </c>
      <c r="G2845">
        <v>8.0258232295528406E-2</v>
      </c>
      <c r="H2845">
        <v>-0.27145581415472397</v>
      </c>
      <c r="I2845">
        <v>-1.72929521297625</v>
      </c>
      <c r="J2845">
        <v>210</v>
      </c>
      <c r="K2845">
        <v>227</v>
      </c>
      <c r="L2845">
        <v>79</v>
      </c>
      <c r="M2845">
        <v>19</v>
      </c>
      <c r="N2845">
        <v>0.111034665880925</v>
      </c>
      <c r="O2845">
        <v>-1.0166809805878601</v>
      </c>
      <c r="P2845">
        <v>-2.0536913623729798</v>
      </c>
      <c r="Q2845">
        <v>0.66101694915254205</v>
      </c>
      <c r="R2845">
        <v>0.23728813559322001</v>
      </c>
      <c r="S2845">
        <f t="shared" si="44"/>
        <v>-4.8028928597033366E-2</v>
      </c>
    </row>
    <row r="2846" spans="1:19" x14ac:dyDescent="0.2">
      <c r="A2846" t="s">
        <v>5649</v>
      </c>
      <c r="B2846" t="s">
        <v>5650</v>
      </c>
      <c r="C2846">
        <v>78</v>
      </c>
      <c r="D2846">
        <v>85</v>
      </c>
      <c r="E2846">
        <v>43</v>
      </c>
      <c r="F2846">
        <v>7</v>
      </c>
      <c r="G2846">
        <v>0.11758255531934</v>
      </c>
      <c r="H2846">
        <v>-0.752884156889297</v>
      </c>
      <c r="I2846">
        <v>-1.9311937356382201</v>
      </c>
      <c r="J2846">
        <v>155</v>
      </c>
      <c r="K2846">
        <v>162</v>
      </c>
      <c r="L2846">
        <v>77</v>
      </c>
      <c r="M2846">
        <v>14</v>
      </c>
      <c r="N2846">
        <v>9.6411419794061204E-2</v>
      </c>
      <c r="O2846">
        <v>-0.8959297501422</v>
      </c>
      <c r="P2846">
        <v>-2.0544293310839401</v>
      </c>
      <c r="Q2846">
        <v>0.45762711864406702</v>
      </c>
      <c r="R2846">
        <v>0.305084745762711</v>
      </c>
      <c r="S2846">
        <f t="shared" si="44"/>
        <v>-0.10645050846917484</v>
      </c>
    </row>
    <row r="2847" spans="1:19" x14ac:dyDescent="0.2">
      <c r="A2847" t="s">
        <v>5651</v>
      </c>
      <c r="B2847" t="s">
        <v>5652</v>
      </c>
      <c r="C2847">
        <v>48</v>
      </c>
      <c r="D2847">
        <v>67</v>
      </c>
      <c r="E2847">
        <v>62</v>
      </c>
      <c r="F2847">
        <v>8</v>
      </c>
      <c r="G2847">
        <v>0.225091797620767</v>
      </c>
      <c r="H2847">
        <v>-0.38310755765573601</v>
      </c>
      <c r="I2847">
        <v>-1.66234842334564</v>
      </c>
      <c r="J2847">
        <v>48</v>
      </c>
      <c r="K2847">
        <v>40</v>
      </c>
      <c r="L2847">
        <v>50</v>
      </c>
      <c r="M2847">
        <v>2</v>
      </c>
      <c r="N2847">
        <v>-1.95314262590306E-3</v>
      </c>
      <c r="O2847">
        <v>-0.57436001018395799</v>
      </c>
      <c r="P2847">
        <v>-2.3904369103034901</v>
      </c>
      <c r="Q2847">
        <v>0.50847457627118597</v>
      </c>
      <c r="R2847">
        <v>0.25423728813559299</v>
      </c>
      <c r="S2847">
        <f t="shared" si="44"/>
        <v>-0.11879651461658192</v>
      </c>
    </row>
    <row r="2848" spans="1:19" x14ac:dyDescent="0.2">
      <c r="A2848" t="s">
        <v>5653</v>
      </c>
      <c r="B2848" t="s">
        <v>5654</v>
      </c>
      <c r="C2848">
        <v>159</v>
      </c>
      <c r="D2848">
        <v>193</v>
      </c>
      <c r="E2848">
        <v>118</v>
      </c>
      <c r="F2848">
        <v>7</v>
      </c>
      <c r="G2848">
        <v>0.16441841698285001</v>
      </c>
      <c r="H2848">
        <v>-0.623773126792729</v>
      </c>
      <c r="I2848">
        <v>-2.2404962572681901</v>
      </c>
      <c r="J2848">
        <v>387</v>
      </c>
      <c r="K2848">
        <v>362</v>
      </c>
      <c r="L2848">
        <v>207</v>
      </c>
      <c r="M2848">
        <v>25</v>
      </c>
      <c r="N2848">
        <v>4.8225708935976101E-2</v>
      </c>
      <c r="O2848">
        <v>-0.86382939670638403</v>
      </c>
      <c r="P2848">
        <v>-2.1999966249387599</v>
      </c>
      <c r="Q2848">
        <v>0.47457627118644002</v>
      </c>
      <c r="R2848">
        <v>0.152542372881355</v>
      </c>
      <c r="S2848">
        <f t="shared" si="44"/>
        <v>-0.23458509743626027</v>
      </c>
    </row>
    <row r="2849" spans="1:19" x14ac:dyDescent="0.2">
      <c r="A2849" t="s">
        <v>5655</v>
      </c>
      <c r="B2849" t="s">
        <v>5656</v>
      </c>
      <c r="C2849">
        <v>97</v>
      </c>
      <c r="D2849">
        <v>213</v>
      </c>
      <c r="E2849">
        <v>143</v>
      </c>
      <c r="F2849">
        <v>10</v>
      </c>
      <c r="G2849">
        <v>0.421866101468021</v>
      </c>
      <c r="H2849">
        <v>-0.32569370657958602</v>
      </c>
      <c r="I2849">
        <v>-1.8709689072282401</v>
      </c>
      <c r="J2849">
        <v>329</v>
      </c>
      <c r="K2849">
        <v>310</v>
      </c>
      <c r="L2849">
        <v>347</v>
      </c>
      <c r="M2849">
        <v>50</v>
      </c>
      <c r="N2849">
        <v>5.1393899306020098E-2</v>
      </c>
      <c r="O2849">
        <v>-0.56895520030349001</v>
      </c>
      <c r="P2849">
        <v>-1.8284515622058399</v>
      </c>
      <c r="Q2849">
        <v>0.57627118644067798</v>
      </c>
      <c r="R2849">
        <v>0.27118644067796599</v>
      </c>
      <c r="S2849">
        <f t="shared" si="44"/>
        <v>-2.8637307377906068E-2</v>
      </c>
    </row>
    <row r="2850" spans="1:19" x14ac:dyDescent="0.2">
      <c r="A2850" t="s">
        <v>5657</v>
      </c>
      <c r="B2850" t="s">
        <v>5658</v>
      </c>
      <c r="C2850">
        <v>117</v>
      </c>
      <c r="D2850">
        <v>103</v>
      </c>
      <c r="E2850">
        <v>113</v>
      </c>
      <c r="F2850">
        <v>8</v>
      </c>
      <c r="G2850">
        <v>2.4909595254539001E-2</v>
      </c>
      <c r="H2850">
        <v>-0.50936542804114504</v>
      </c>
      <c r="I2850">
        <v>-2.0492930477162101</v>
      </c>
      <c r="J2850">
        <v>239</v>
      </c>
      <c r="K2850">
        <v>275</v>
      </c>
      <c r="L2850">
        <v>160</v>
      </c>
      <c r="M2850">
        <v>15</v>
      </c>
      <c r="N2850">
        <v>0.13816289630384601</v>
      </c>
      <c r="O2850">
        <v>-0.76636669543660296</v>
      </c>
      <c r="P2850">
        <v>-2.21253231048434</v>
      </c>
      <c r="Q2850">
        <v>0.50847457627118597</v>
      </c>
      <c r="R2850">
        <v>0.23728813559322001</v>
      </c>
      <c r="S2850">
        <f t="shared" si="44"/>
        <v>-0.18279835402440797</v>
      </c>
    </row>
    <row r="2851" spans="1:19" x14ac:dyDescent="0.2">
      <c r="A2851" t="s">
        <v>5659</v>
      </c>
      <c r="B2851" t="s">
        <v>5660</v>
      </c>
      <c r="C2851">
        <v>103</v>
      </c>
      <c r="D2851">
        <v>122</v>
      </c>
      <c r="E2851">
        <v>106</v>
      </c>
      <c r="F2851">
        <v>19</v>
      </c>
      <c r="G2851">
        <v>0.153780838265104</v>
      </c>
      <c r="H2851">
        <v>-0.481789369218805</v>
      </c>
      <c r="I2851">
        <v>-1.61828079671434</v>
      </c>
      <c r="J2851">
        <v>177</v>
      </c>
      <c r="K2851">
        <v>185</v>
      </c>
      <c r="L2851">
        <v>196</v>
      </c>
      <c r="M2851">
        <v>26</v>
      </c>
      <c r="N2851">
        <v>9.6426565462928895E-2</v>
      </c>
      <c r="O2851">
        <v>-0.54780597214972004</v>
      </c>
      <c r="P2851">
        <v>-1.84322558698288</v>
      </c>
      <c r="Q2851">
        <v>0.59322033898305004</v>
      </c>
      <c r="R2851">
        <v>0.25423728813559299</v>
      </c>
      <c r="S2851">
        <f t="shared" si="44"/>
        <v>4.0281942542761059E-2</v>
      </c>
    </row>
    <row r="2852" spans="1:19" x14ac:dyDescent="0.2">
      <c r="A2852" t="s">
        <v>5661</v>
      </c>
      <c r="B2852" t="s">
        <v>5662</v>
      </c>
      <c r="C2852">
        <v>4</v>
      </c>
      <c r="D2852">
        <v>3</v>
      </c>
      <c r="E2852">
        <v>1</v>
      </c>
      <c r="F2852">
        <v>1</v>
      </c>
      <c r="G2852">
        <v>-4.4680504312771499E-2</v>
      </c>
      <c r="H2852">
        <v>-1.09631800110636</v>
      </c>
      <c r="I2852">
        <v>-1.48625716428996</v>
      </c>
      <c r="J2852">
        <v>102</v>
      </c>
      <c r="K2852">
        <v>77</v>
      </c>
      <c r="L2852">
        <v>66</v>
      </c>
      <c r="M2852">
        <v>15</v>
      </c>
      <c r="N2852">
        <v>-4.4881343167713798E-2</v>
      </c>
      <c r="O2852">
        <v>-0.78114501336443898</v>
      </c>
      <c r="P2852">
        <v>-1.84273458129812</v>
      </c>
      <c r="Q2852">
        <v>0.54237288135593198</v>
      </c>
      <c r="R2852">
        <v>0.23728813559322001</v>
      </c>
      <c r="S2852">
        <f t="shared" si="44"/>
        <v>7.8486704422597545E-2</v>
      </c>
    </row>
    <row r="2853" spans="1:19" x14ac:dyDescent="0.2">
      <c r="A2853" t="s">
        <v>5663</v>
      </c>
      <c r="B2853" t="s">
        <v>5664</v>
      </c>
      <c r="C2853">
        <v>30</v>
      </c>
      <c r="D2853">
        <v>65</v>
      </c>
      <c r="E2853">
        <v>12</v>
      </c>
      <c r="F2853">
        <v>3</v>
      </c>
      <c r="G2853">
        <v>0.41605033421872101</v>
      </c>
      <c r="H2853">
        <v>-0.892198018450441</v>
      </c>
      <c r="I2853">
        <v>-1.88419717296199</v>
      </c>
      <c r="J2853">
        <v>57</v>
      </c>
      <c r="K2853">
        <v>67</v>
      </c>
      <c r="L2853">
        <v>29</v>
      </c>
      <c r="M2853">
        <v>1</v>
      </c>
      <c r="N2853">
        <v>0.147428050450056</v>
      </c>
      <c r="O2853">
        <v>-0.88556563491792495</v>
      </c>
      <c r="P2853">
        <v>-2.7661005242643801</v>
      </c>
      <c r="Q2853">
        <v>0.45762711864406702</v>
      </c>
      <c r="R2853">
        <v>0.23728813559322001</v>
      </c>
      <c r="S2853">
        <f t="shared" si="44"/>
        <v>-0.28325789080148317</v>
      </c>
    </row>
    <row r="2854" spans="1:19" x14ac:dyDescent="0.2">
      <c r="A2854" t="s">
        <v>5665</v>
      </c>
      <c r="B2854" t="s">
        <v>5666</v>
      </c>
      <c r="C2854">
        <v>220</v>
      </c>
      <c r="D2854">
        <v>256</v>
      </c>
      <c r="E2854">
        <v>170</v>
      </c>
      <c r="F2854">
        <v>30</v>
      </c>
      <c r="G2854">
        <v>0.146075516785171</v>
      </c>
      <c r="H2854">
        <v>-0.60623176922233502</v>
      </c>
      <c r="I2854">
        <v>-1.74949859906454</v>
      </c>
      <c r="J2854">
        <v>475</v>
      </c>
      <c r="K2854">
        <v>743</v>
      </c>
      <c r="L2854">
        <v>360</v>
      </c>
      <c r="M2854">
        <v>71</v>
      </c>
      <c r="N2854">
        <v>0.27152330755742998</v>
      </c>
      <c r="O2854">
        <v>-0.71247988600196899</v>
      </c>
      <c r="P2854">
        <v>-1.83566092949768</v>
      </c>
      <c r="Q2854">
        <v>0.55932203389830504</v>
      </c>
      <c r="R2854">
        <v>0.23728813559322001</v>
      </c>
      <c r="S2854">
        <f t="shared" si="44"/>
        <v>4.4643269149718633E-3</v>
      </c>
    </row>
    <row r="2855" spans="1:19" x14ac:dyDescent="0.2">
      <c r="A2855" t="s">
        <v>5667</v>
      </c>
      <c r="B2855" t="s">
        <v>5668</v>
      </c>
      <c r="C2855">
        <v>103</v>
      </c>
      <c r="D2855">
        <v>172</v>
      </c>
      <c r="E2855">
        <v>84</v>
      </c>
      <c r="F2855">
        <v>17</v>
      </c>
      <c r="G2855">
        <v>0.302949454497905</v>
      </c>
      <c r="H2855">
        <v>-0.58281594842169404</v>
      </c>
      <c r="I2855">
        <v>-1.6665854762888901</v>
      </c>
      <c r="J2855">
        <v>176</v>
      </c>
      <c r="K2855">
        <v>280</v>
      </c>
      <c r="L2855">
        <v>130</v>
      </c>
      <c r="M2855">
        <v>16</v>
      </c>
      <c r="N2855">
        <v>0.27887346694979098</v>
      </c>
      <c r="O2855">
        <v>-0.723658092651703</v>
      </c>
      <c r="P2855">
        <v>-2.05161835375011</v>
      </c>
      <c r="Q2855">
        <v>0.62711864406779605</v>
      </c>
      <c r="R2855">
        <v>0.28813559322033899</v>
      </c>
      <c r="S2855">
        <f t="shared" si="44"/>
        <v>-2.9389984699987898E-2</v>
      </c>
    </row>
    <row r="2856" spans="1:19" x14ac:dyDescent="0.2">
      <c r="A2856" t="s">
        <v>5669</v>
      </c>
      <c r="B2856" t="s">
        <v>5670</v>
      </c>
      <c r="C2856">
        <v>155</v>
      </c>
      <c r="D2856">
        <v>160</v>
      </c>
      <c r="E2856">
        <v>106</v>
      </c>
      <c r="F2856">
        <v>11</v>
      </c>
      <c r="G2856">
        <v>9.4046516781161799E-2</v>
      </c>
      <c r="H2856">
        <v>-0.65928384268392404</v>
      </c>
      <c r="I2856">
        <v>-2.03313618597406</v>
      </c>
      <c r="J2856">
        <v>311</v>
      </c>
      <c r="K2856">
        <v>361</v>
      </c>
      <c r="L2856">
        <v>167</v>
      </c>
      <c r="M2856">
        <v>26</v>
      </c>
      <c r="N2856">
        <v>0.14197491630054199</v>
      </c>
      <c r="O2856">
        <v>-0.86213269502364398</v>
      </c>
      <c r="P2856">
        <v>-2.0880127096479102</v>
      </c>
      <c r="Q2856">
        <v>0.57627118644067798</v>
      </c>
      <c r="R2856">
        <v>0.23728813559322001</v>
      </c>
      <c r="S2856">
        <f t="shared" si="44"/>
        <v>-0.14483202518555988</v>
      </c>
    </row>
    <row r="2857" spans="1:19" x14ac:dyDescent="0.2">
      <c r="A2857" t="s">
        <v>5671</v>
      </c>
      <c r="B2857" t="s">
        <v>5672</v>
      </c>
      <c r="C2857">
        <v>135</v>
      </c>
      <c r="D2857">
        <v>112</v>
      </c>
      <c r="E2857">
        <v>108</v>
      </c>
      <c r="F2857">
        <v>11</v>
      </c>
      <c r="G2857">
        <v>-8.5751352929601204E-4</v>
      </c>
      <c r="H2857">
        <v>-0.59116802278645997</v>
      </c>
      <c r="I2857">
        <v>-1.97313825629878</v>
      </c>
      <c r="J2857">
        <v>194</v>
      </c>
      <c r="K2857">
        <v>325</v>
      </c>
      <c r="L2857">
        <v>190</v>
      </c>
      <c r="M2857">
        <v>25</v>
      </c>
      <c r="N2857">
        <v>0.30130973447037002</v>
      </c>
      <c r="O2857">
        <v>-0.60113690612178705</v>
      </c>
      <c r="P2857">
        <v>-1.9000873898500801</v>
      </c>
      <c r="Q2857">
        <v>0.54237288135593198</v>
      </c>
      <c r="R2857">
        <v>0.169491525423728</v>
      </c>
      <c r="S2857">
        <f t="shared" si="44"/>
        <v>-7.7262666067819286E-2</v>
      </c>
    </row>
    <row r="2858" spans="1:19" x14ac:dyDescent="0.2">
      <c r="A2858" t="s">
        <v>5673</v>
      </c>
      <c r="B2858" t="s">
        <v>5674</v>
      </c>
      <c r="C2858">
        <v>37</v>
      </c>
      <c r="D2858">
        <v>25</v>
      </c>
      <c r="E2858">
        <v>33</v>
      </c>
      <c r="F2858">
        <v>0</v>
      </c>
      <c r="G2858">
        <v>-9.0003483099428905E-2</v>
      </c>
      <c r="H2858">
        <v>-0.54394579396751097</v>
      </c>
      <c r="I2858" t="e">
        <f>-inf</f>
        <v>#NAME?</v>
      </c>
      <c r="J2858">
        <v>79</v>
      </c>
      <c r="K2858">
        <v>133</v>
      </c>
      <c r="L2858">
        <v>62</v>
      </c>
      <c r="M2858">
        <v>14</v>
      </c>
      <c r="N2858">
        <v>0.303452653098366</v>
      </c>
      <c r="O2858">
        <v>-0.69732417893657705</v>
      </c>
      <c r="P2858">
        <v>-1.7617247242040901</v>
      </c>
      <c r="Q2858">
        <v>0.54237288135593198</v>
      </c>
      <c r="R2858">
        <v>0.22033898305084701</v>
      </c>
      <c r="S2858" t="e">
        <f t="shared" si="44"/>
        <v>#NAME?</v>
      </c>
    </row>
    <row r="2859" spans="1:19" x14ac:dyDescent="0.2">
      <c r="A2859" t="s">
        <v>5675</v>
      </c>
      <c r="B2859" t="s">
        <v>5676</v>
      </c>
      <c r="C2859">
        <v>159</v>
      </c>
      <c r="D2859">
        <v>200</v>
      </c>
      <c r="E2859">
        <v>126</v>
      </c>
      <c r="F2859">
        <v>6</v>
      </c>
      <c r="G2859">
        <v>0.179891103639058</v>
      </c>
      <c r="H2859">
        <v>-0.595284588981292</v>
      </c>
      <c r="I2859">
        <v>-2.3074430468988001</v>
      </c>
      <c r="J2859">
        <v>304</v>
      </c>
      <c r="K2859">
        <v>317</v>
      </c>
      <c r="L2859">
        <v>201</v>
      </c>
      <c r="M2859">
        <v>30</v>
      </c>
      <c r="N2859">
        <v>9.5413782030719499E-2</v>
      </c>
      <c r="O2859">
        <v>-0.77176630333265495</v>
      </c>
      <c r="P2859">
        <v>-2.0159779974809799</v>
      </c>
      <c r="Q2859">
        <v>0.50847457627118597</v>
      </c>
      <c r="R2859">
        <v>0.322033898305084</v>
      </c>
      <c r="S2859">
        <f t="shared" si="44"/>
        <v>-0.20466946624148571</v>
      </c>
    </row>
    <row r="2860" spans="1:19" x14ac:dyDescent="0.2">
      <c r="A2860" t="s">
        <v>5677</v>
      </c>
      <c r="B2860" t="s">
        <v>5678</v>
      </c>
      <c r="C2860">
        <v>233</v>
      </c>
      <c r="D2860">
        <v>266</v>
      </c>
      <c r="E2860">
        <v>211</v>
      </c>
      <c r="F2860">
        <v>18</v>
      </c>
      <c r="G2860">
        <v>0.13778394790057599</v>
      </c>
      <c r="H2860">
        <v>-0.53733147550672899</v>
      </c>
      <c r="I2860">
        <v>-1.9962805888847099</v>
      </c>
      <c r="J2860">
        <v>437</v>
      </c>
      <c r="K2860">
        <v>627</v>
      </c>
      <c r="L2860">
        <v>250</v>
      </c>
      <c r="M2860">
        <v>40</v>
      </c>
      <c r="N2860">
        <v>0.234014207282016</v>
      </c>
      <c r="O2860">
        <v>-0.834630205442774</v>
      </c>
      <c r="P2860">
        <v>-2.0486471142343499</v>
      </c>
      <c r="Q2860">
        <v>0.57627118644067798</v>
      </c>
      <c r="R2860">
        <v>0.22033898305084701</v>
      </c>
      <c r="S2860">
        <f t="shared" si="44"/>
        <v>-0.12367382893959716</v>
      </c>
    </row>
    <row r="2861" spans="1:19" x14ac:dyDescent="0.2">
      <c r="A2861" t="s">
        <v>5679</v>
      </c>
      <c r="B2861" t="s">
        <v>5680</v>
      </c>
      <c r="C2861">
        <v>138</v>
      </c>
      <c r="D2861">
        <v>132</v>
      </c>
      <c r="E2861">
        <v>84</v>
      </c>
      <c r="F2861">
        <v>11</v>
      </c>
      <c r="G2861">
        <v>6.0953077100141799E-2</v>
      </c>
      <c r="H2861">
        <v>-0.70985781011775795</v>
      </c>
      <c r="I2861">
        <v>-1.98268357420501</v>
      </c>
      <c r="J2861">
        <v>340</v>
      </c>
      <c r="K2861">
        <v>350</v>
      </c>
      <c r="L2861">
        <v>203</v>
      </c>
      <c r="M2861">
        <v>39</v>
      </c>
      <c r="N2861">
        <v>8.9817230729742195E-2</v>
      </c>
      <c r="O2861">
        <v>-0.81607165627343203</v>
      </c>
      <c r="P2861">
        <v>-1.95063997860764</v>
      </c>
      <c r="Q2861">
        <v>0.62711864406779605</v>
      </c>
      <c r="R2861">
        <v>0.37288135593220301</v>
      </c>
      <c r="S2861">
        <f t="shared" si="44"/>
        <v>-9.353736862010685E-2</v>
      </c>
    </row>
    <row r="2862" spans="1:19" x14ac:dyDescent="0.2">
      <c r="A2862" t="s">
        <v>5681</v>
      </c>
      <c r="B2862" t="s">
        <v>5682</v>
      </c>
      <c r="C2862">
        <v>76</v>
      </c>
      <c r="D2862">
        <v>199</v>
      </c>
      <c r="E2862">
        <v>70</v>
      </c>
      <c r="F2862">
        <v>19</v>
      </c>
      <c r="G2862">
        <v>0.49829771642444298</v>
      </c>
      <c r="H2862">
        <v>-0.52997356204493795</v>
      </c>
      <c r="I2862">
        <v>-1.48625716428996</v>
      </c>
      <c r="J2862">
        <v>254</v>
      </c>
      <c r="K2862">
        <v>374</v>
      </c>
      <c r="L2862">
        <v>223</v>
      </c>
      <c r="M2862">
        <v>39</v>
      </c>
      <c r="N2862">
        <v>0.24526598900226301</v>
      </c>
      <c r="O2862">
        <v>-0.64861763071616696</v>
      </c>
      <c r="P2862">
        <v>-1.8239947781853301</v>
      </c>
      <c r="Q2862">
        <v>0.55932203389830504</v>
      </c>
      <c r="R2862">
        <v>0.27118644067796599</v>
      </c>
      <c r="S2862">
        <f t="shared" si="44"/>
        <v>8.3499295443350455E-2</v>
      </c>
    </row>
    <row r="2863" spans="1:19" x14ac:dyDescent="0.2">
      <c r="A2863" t="s">
        <v>5683</v>
      </c>
      <c r="B2863" t="s">
        <v>5684</v>
      </c>
      <c r="C2863">
        <v>415</v>
      </c>
      <c r="D2863">
        <v>420</v>
      </c>
      <c r="E2863">
        <v>321</v>
      </c>
      <c r="F2863">
        <v>67</v>
      </c>
      <c r="G2863">
        <v>8.5459425981336198E-2</v>
      </c>
      <c r="H2863">
        <v>-0.605801074085624</v>
      </c>
      <c r="I2863">
        <v>-1.67617046697326</v>
      </c>
      <c r="J2863">
        <v>847</v>
      </c>
      <c r="K2863">
        <v>1101</v>
      </c>
      <c r="L2863">
        <v>648</v>
      </c>
      <c r="M2863">
        <v>131</v>
      </c>
      <c r="N2863">
        <v>0.191132012062766</v>
      </c>
      <c r="O2863">
        <v>-0.70839718160450305</v>
      </c>
      <c r="P2863">
        <v>-1.8208377832668301</v>
      </c>
      <c r="Q2863">
        <v>0.55932203389830504</v>
      </c>
      <c r="R2863">
        <v>0.20338983050847401</v>
      </c>
      <c r="S2863">
        <f t="shared" si="44"/>
        <v>2.9575893335275581E-2</v>
      </c>
    </row>
    <row r="2864" spans="1:19" x14ac:dyDescent="0.2">
      <c r="A2864" t="s">
        <v>5685</v>
      </c>
      <c r="B2864" t="s">
        <v>5686</v>
      </c>
      <c r="C2864">
        <v>204</v>
      </c>
      <c r="D2864">
        <v>248</v>
      </c>
      <c r="E2864">
        <v>282</v>
      </c>
      <c r="F2864">
        <v>40</v>
      </c>
      <c r="G2864">
        <v>0.16507974569584599</v>
      </c>
      <c r="H2864">
        <v>-0.35363906888494101</v>
      </c>
      <c r="I2864">
        <v>-1.59176734905993</v>
      </c>
      <c r="J2864">
        <v>470</v>
      </c>
      <c r="K2864">
        <v>547</v>
      </c>
      <c r="L2864">
        <v>158</v>
      </c>
      <c r="M2864">
        <v>84</v>
      </c>
      <c r="N2864">
        <v>0.14311757181943499</v>
      </c>
      <c r="O2864">
        <v>-1.0655295481256799</v>
      </c>
      <c r="P2864">
        <v>-1.7580442404657199</v>
      </c>
      <c r="Q2864">
        <v>0.66101694915254205</v>
      </c>
      <c r="R2864">
        <v>0.28813559322033899</v>
      </c>
      <c r="S2864">
        <f t="shared" si="44"/>
        <v>7.0712598961337983E-2</v>
      </c>
    </row>
    <row r="2865" spans="1:19" x14ac:dyDescent="0.2">
      <c r="A2865" t="s">
        <v>5687</v>
      </c>
      <c r="B2865" t="s">
        <v>5688</v>
      </c>
      <c r="C2865">
        <v>0</v>
      </c>
      <c r="D2865">
        <v>0</v>
      </c>
      <c r="E2865">
        <v>0</v>
      </c>
      <c r="F2865">
        <v>0</v>
      </c>
      <c r="G2865" t="s">
        <v>373</v>
      </c>
      <c r="H2865" t="s">
        <v>373</v>
      </c>
      <c r="I2865" t="s">
        <v>373</v>
      </c>
      <c r="J2865">
        <v>0</v>
      </c>
      <c r="K2865">
        <v>0</v>
      </c>
      <c r="L2865">
        <v>0</v>
      </c>
      <c r="M2865">
        <v>0</v>
      </c>
      <c r="N2865" t="s">
        <v>373</v>
      </c>
      <c r="O2865" t="s">
        <v>373</v>
      </c>
      <c r="P2865" t="s">
        <v>373</v>
      </c>
      <c r="Q2865">
        <v>0.74576271186440601</v>
      </c>
      <c r="R2865">
        <v>0.305084745762711</v>
      </c>
      <c r="S2865" t="e">
        <f t="shared" si="44"/>
        <v>#VALUE!</v>
      </c>
    </row>
    <row r="2866" spans="1:19" x14ac:dyDescent="0.2">
      <c r="A2866" t="s">
        <v>5689</v>
      </c>
      <c r="B2866" t="s">
        <v>5690</v>
      </c>
      <c r="C2866">
        <v>91</v>
      </c>
      <c r="D2866">
        <v>71</v>
      </c>
      <c r="E2866">
        <v>70</v>
      </c>
      <c r="F2866">
        <v>9</v>
      </c>
      <c r="G2866">
        <v>-2.7524811306489701E-2</v>
      </c>
      <c r="H2866">
        <v>-0.60820136208524</v>
      </c>
      <c r="I2866">
        <v>-1.88899605584376</v>
      </c>
      <c r="J2866">
        <v>193</v>
      </c>
      <c r="K2866">
        <v>146</v>
      </c>
      <c r="L2866">
        <v>110</v>
      </c>
      <c r="M2866">
        <v>15</v>
      </c>
      <c r="N2866">
        <v>-4.39763498016148E-2</v>
      </c>
      <c r="O2866">
        <v>-0.83625340099393897</v>
      </c>
      <c r="P2866">
        <v>-2.1196917185439799</v>
      </c>
      <c r="Q2866">
        <v>0.71186440677966101</v>
      </c>
      <c r="R2866">
        <v>0.28813559322033899</v>
      </c>
      <c r="S2866">
        <f t="shared" si="44"/>
        <v>-0.11173801939270606</v>
      </c>
    </row>
    <row r="2867" spans="1:19" x14ac:dyDescent="0.2">
      <c r="A2867" t="s">
        <v>5691</v>
      </c>
      <c r="B2867" t="s">
        <v>5692</v>
      </c>
      <c r="C2867">
        <v>161</v>
      </c>
      <c r="D2867">
        <v>120</v>
      </c>
      <c r="E2867">
        <v>147</v>
      </c>
      <c r="F2867">
        <v>18</v>
      </c>
      <c r="G2867">
        <v>-4.7386397688696402E-2</v>
      </c>
      <c r="H2867">
        <v>-0.53376655106207704</v>
      </c>
      <c r="I2867">
        <v>-1.8357505438905399</v>
      </c>
      <c r="J2867">
        <v>355</v>
      </c>
      <c r="K2867">
        <v>313</v>
      </c>
      <c r="L2867">
        <v>211</v>
      </c>
      <c r="M2867">
        <v>30</v>
      </c>
      <c r="N2867">
        <v>2.2544087913076102E-2</v>
      </c>
      <c r="O2867">
        <v>-0.81803467490179105</v>
      </c>
      <c r="P2867">
        <v>-2.0833327669273198</v>
      </c>
      <c r="Q2867">
        <v>0.644067796610169</v>
      </c>
      <c r="R2867">
        <v>0.25423728813559299</v>
      </c>
      <c r="S2867">
        <f t="shared" si="44"/>
        <v>-8.6657471608952583E-2</v>
      </c>
    </row>
    <row r="2868" spans="1:19" x14ac:dyDescent="0.2">
      <c r="A2868" t="s">
        <v>5693</v>
      </c>
      <c r="B2868" t="s">
        <v>5694</v>
      </c>
      <c r="C2868">
        <v>140</v>
      </c>
      <c r="D2868">
        <v>244</v>
      </c>
      <c r="E2868">
        <v>167</v>
      </c>
      <c r="F2868">
        <v>10</v>
      </c>
      <c r="G2868">
        <v>0.321520022956019</v>
      </c>
      <c r="H2868">
        <v>-0.41766957430905799</v>
      </c>
      <c r="I2868">
        <v>-2.0303252086402299</v>
      </c>
      <c r="J2868">
        <v>254</v>
      </c>
      <c r="K2868">
        <v>355</v>
      </c>
      <c r="L2868">
        <v>242</v>
      </c>
      <c r="M2868">
        <v>42</v>
      </c>
      <c r="N2868">
        <v>0.222622739856877</v>
      </c>
      <c r="O2868">
        <v>-0.61310712778389698</v>
      </c>
      <c r="P2868">
        <v>-1.7918100948139299</v>
      </c>
      <c r="Q2868">
        <v>0.61016949152542299</v>
      </c>
      <c r="R2868">
        <v>0.186440677966101</v>
      </c>
      <c r="S2868">
        <f t="shared" si="44"/>
        <v>-6.4792028063677329E-2</v>
      </c>
    </row>
    <row r="2869" spans="1:19" x14ac:dyDescent="0.2">
      <c r="A2869" t="s">
        <v>5695</v>
      </c>
      <c r="B2869" t="s">
        <v>5696</v>
      </c>
      <c r="C2869">
        <v>147</v>
      </c>
      <c r="D2869">
        <v>217</v>
      </c>
      <c r="E2869">
        <v>177</v>
      </c>
      <c r="F2869">
        <v>20</v>
      </c>
      <c r="G2869">
        <v>0.24940063139588101</v>
      </c>
      <c r="H2869">
        <v>-0.41360207816477301</v>
      </c>
      <c r="I2869">
        <v>-1.75048451204619</v>
      </c>
      <c r="J2869">
        <v>590</v>
      </c>
      <c r="K2869">
        <v>577</v>
      </c>
      <c r="L2869">
        <v>369</v>
      </c>
      <c r="M2869">
        <v>56</v>
      </c>
      <c r="N2869">
        <v>6.7551904935308896E-2</v>
      </c>
      <c r="O2869">
        <v>-0.79591442262747403</v>
      </c>
      <c r="P2869">
        <v>-2.03288965322783</v>
      </c>
      <c r="Q2869">
        <v>0.72881355932203395</v>
      </c>
      <c r="R2869">
        <v>0.25423728813559299</v>
      </c>
      <c r="S2869">
        <f t="shared" si="44"/>
        <v>-4.8575453827665219E-2</v>
      </c>
    </row>
    <row r="2870" spans="1:19" x14ac:dyDescent="0.2">
      <c r="A2870" t="s">
        <v>5697</v>
      </c>
      <c r="B2870" t="s">
        <v>5698</v>
      </c>
      <c r="C2870">
        <v>30</v>
      </c>
      <c r="D2870">
        <v>0</v>
      </c>
      <c r="E2870">
        <v>0</v>
      </c>
      <c r="F2870">
        <v>3</v>
      </c>
      <c r="G2870" t="e">
        <f>-inf</f>
        <v>#NAME?</v>
      </c>
      <c r="H2870" t="e">
        <f>-inf</f>
        <v>#NAME?</v>
      </c>
      <c r="I2870">
        <v>-1.88419717296199</v>
      </c>
      <c r="J2870">
        <v>5</v>
      </c>
      <c r="K2870">
        <v>3</v>
      </c>
      <c r="L2870">
        <v>0</v>
      </c>
      <c r="M2870">
        <v>2</v>
      </c>
      <c r="N2870">
        <v>-0.14462064619463399</v>
      </c>
      <c r="O2870" t="e">
        <f>-inf</f>
        <v>#NAME?</v>
      </c>
      <c r="P2870">
        <v>-1.4081656772639299</v>
      </c>
      <c r="Q2870">
        <v>0.79661016949152497</v>
      </c>
      <c r="R2870">
        <v>0.322033898305084</v>
      </c>
      <c r="S2870">
        <f t="shared" si="44"/>
        <v>7.9967484613283707E-2</v>
      </c>
    </row>
    <row r="2871" spans="1:19" x14ac:dyDescent="0.2">
      <c r="A2871" t="s">
        <v>5699</v>
      </c>
      <c r="B2871" t="s">
        <v>5700</v>
      </c>
      <c r="C2871">
        <v>52</v>
      </c>
      <c r="D2871">
        <v>39</v>
      </c>
      <c r="E2871">
        <v>25</v>
      </c>
      <c r="F2871">
        <v>5</v>
      </c>
      <c r="G2871">
        <v>-4.4680504312771499E-2</v>
      </c>
      <c r="H2871">
        <v>-0.81232134474116502</v>
      </c>
      <c r="I2871">
        <v>-1.90123051226077</v>
      </c>
      <c r="J2871">
        <v>92</v>
      </c>
      <c r="K2871">
        <v>80</v>
      </c>
      <c r="L2871">
        <v>65</v>
      </c>
      <c r="M2871">
        <v>16</v>
      </c>
      <c r="N2871">
        <v>1.653026306811E-2</v>
      </c>
      <c r="O2871">
        <v>-0.74296324784709</v>
      </c>
      <c r="P2871">
        <v>-1.7698935132815199</v>
      </c>
      <c r="Q2871">
        <v>0.72881355932203395</v>
      </c>
      <c r="R2871">
        <v>0.322033898305084</v>
      </c>
      <c r="S2871">
        <f t="shared" si="44"/>
        <v>-2.1700931433735707E-2</v>
      </c>
    </row>
    <row r="2872" spans="1:19" x14ac:dyDescent="0.2">
      <c r="A2872" t="s">
        <v>5701</v>
      </c>
      <c r="B2872" t="s">
        <v>5702</v>
      </c>
      <c r="C2872">
        <v>188</v>
      </c>
      <c r="D2872">
        <v>214</v>
      </c>
      <c r="E2872">
        <v>97</v>
      </c>
      <c r="F2872">
        <v>5</v>
      </c>
      <c r="G2872">
        <v>0.136514156381039</v>
      </c>
      <c r="H2872">
        <v>-0.781644124775838</v>
      </c>
      <c r="I2872">
        <v>-2.4593850178896601</v>
      </c>
      <c r="J2872">
        <v>358</v>
      </c>
      <c r="K2872">
        <v>314</v>
      </c>
      <c r="L2872">
        <v>253</v>
      </c>
      <c r="M2872">
        <v>26</v>
      </c>
      <c r="N2872">
        <v>2.0274724851062301E-2</v>
      </c>
      <c r="O2872">
        <v>-0.74285128261244604</v>
      </c>
      <c r="P2872">
        <v>-2.1491353472649402</v>
      </c>
      <c r="Q2872">
        <v>0.76271186440677896</v>
      </c>
      <c r="R2872">
        <v>0.27118644067796599</v>
      </c>
      <c r="S2872">
        <f t="shared" si="44"/>
        <v>-0.28410442514952239</v>
      </c>
    </row>
    <row r="2873" spans="1:19" x14ac:dyDescent="0.2">
      <c r="A2873" t="s">
        <v>5703</v>
      </c>
      <c r="B2873" t="s">
        <v>5704</v>
      </c>
      <c r="C2873">
        <v>0</v>
      </c>
      <c r="D2873">
        <v>0</v>
      </c>
      <c r="E2873">
        <v>0</v>
      </c>
      <c r="F2873">
        <v>0</v>
      </c>
      <c r="G2873" t="s">
        <v>373</v>
      </c>
      <c r="H2873" t="s">
        <v>373</v>
      </c>
      <c r="I2873" t="s">
        <v>373</v>
      </c>
      <c r="J2873">
        <v>0</v>
      </c>
      <c r="K2873">
        <v>0</v>
      </c>
      <c r="L2873">
        <v>0</v>
      </c>
      <c r="M2873">
        <v>0</v>
      </c>
      <c r="N2873" t="s">
        <v>373</v>
      </c>
      <c r="O2873" t="s">
        <v>373</v>
      </c>
      <c r="P2873" t="s">
        <v>373</v>
      </c>
      <c r="Q2873">
        <v>0.69491525423728795</v>
      </c>
      <c r="R2873">
        <v>0.305084745762711</v>
      </c>
      <c r="S2873" t="e">
        <f t="shared" si="44"/>
        <v>#VALUE!</v>
      </c>
    </row>
    <row r="2874" spans="1:19" x14ac:dyDescent="0.2">
      <c r="A2874" t="s">
        <v>5705</v>
      </c>
      <c r="B2874" t="s">
        <v>5706</v>
      </c>
      <c r="C2874">
        <v>79</v>
      </c>
      <c r="D2874">
        <v>181</v>
      </c>
      <c r="E2874">
        <v>59</v>
      </c>
      <c r="F2874">
        <v>3</v>
      </c>
      <c r="G2874">
        <v>0.44030971587427098</v>
      </c>
      <c r="H2874">
        <v>-0.62103308942669999</v>
      </c>
      <c r="I2874">
        <v>-2.3047030095327701</v>
      </c>
      <c r="J2874">
        <v>176</v>
      </c>
      <c r="K2874">
        <v>235</v>
      </c>
      <c r="L2874">
        <v>143</v>
      </c>
      <c r="M2874">
        <v>23</v>
      </c>
      <c r="N2874">
        <v>0.20278329787930799</v>
      </c>
      <c r="O2874">
        <v>-0.68226540749347797</v>
      </c>
      <c r="P2874">
        <v>-1.89401050038845</v>
      </c>
      <c r="Q2874">
        <v>0.79661016949152497</v>
      </c>
      <c r="R2874">
        <v>0.27118644067796599</v>
      </c>
      <c r="S2874">
        <f t="shared" si="44"/>
        <v>-0.17125497306110921</v>
      </c>
    </row>
    <row r="2875" spans="1:19" x14ac:dyDescent="0.2">
      <c r="A2875" t="s">
        <v>5707</v>
      </c>
      <c r="B2875" t="s">
        <v>5708</v>
      </c>
      <c r="C2875">
        <v>23</v>
      </c>
      <c r="D2875">
        <v>8</v>
      </c>
      <c r="E2875">
        <v>5</v>
      </c>
      <c r="F2875">
        <v>5</v>
      </c>
      <c r="G2875">
        <v>-0.37837961673011999</v>
      </c>
      <c r="H2875">
        <v>-1.1570158414599701</v>
      </c>
      <c r="I2875">
        <v>-1.5469550046435701</v>
      </c>
      <c r="J2875">
        <v>55</v>
      </c>
      <c r="K2875">
        <v>18</v>
      </c>
      <c r="L2875">
        <v>28</v>
      </c>
      <c r="M2875">
        <v>12</v>
      </c>
      <c r="N2875">
        <v>-0.407862080969216</v>
      </c>
      <c r="O2875">
        <v>-0.88529343529641502</v>
      </c>
      <c r="P2875">
        <v>-1.6714071120385099</v>
      </c>
      <c r="Q2875">
        <v>0.52542372881355903</v>
      </c>
      <c r="R2875">
        <v>0.27118644067796599</v>
      </c>
      <c r="S2875">
        <f t="shared" si="44"/>
        <v>0.10680975157120176</v>
      </c>
    </row>
    <row r="2876" spans="1:19" x14ac:dyDescent="0.2">
      <c r="A2876" t="s">
        <v>5709</v>
      </c>
      <c r="B2876" t="s">
        <v>5710</v>
      </c>
      <c r="C2876">
        <v>84</v>
      </c>
      <c r="D2876">
        <v>40</v>
      </c>
      <c r="E2876">
        <v>35</v>
      </c>
      <c r="F2876">
        <v>9</v>
      </c>
      <c r="G2876">
        <v>-0.24196106243839</v>
      </c>
      <c r="H2876">
        <v>-0.87446925149000898</v>
      </c>
      <c r="I2876">
        <v>-1.8542339495845499</v>
      </c>
      <c r="J2876">
        <v>67</v>
      </c>
      <c r="K2876">
        <v>85</v>
      </c>
      <c r="L2876">
        <v>62</v>
      </c>
      <c r="M2876">
        <v>6</v>
      </c>
      <c r="N2876">
        <v>0.180572226435188</v>
      </c>
      <c r="O2876">
        <v>-0.62577189034696201</v>
      </c>
      <c r="P2876">
        <v>-2.0581492209090699</v>
      </c>
      <c r="Q2876">
        <v>0.44067796610169402</v>
      </c>
      <c r="R2876">
        <v>0.322033898305084</v>
      </c>
      <c r="S2876">
        <f t="shared" si="44"/>
        <v>-8.5251592329010792E-2</v>
      </c>
    </row>
    <row r="2877" spans="1:19" x14ac:dyDescent="0.2">
      <c r="A2877" t="s">
        <v>5711</v>
      </c>
      <c r="B2877" t="s">
        <v>5712</v>
      </c>
      <c r="C2877">
        <v>246</v>
      </c>
      <c r="D2877">
        <v>216</v>
      </c>
      <c r="E2877">
        <v>215</v>
      </c>
      <c r="F2877">
        <v>25</v>
      </c>
      <c r="G2877">
        <v>2.3776876343080101E-2</v>
      </c>
      <c r="H2877">
        <v>-0.55275465696617698</v>
      </c>
      <c r="I2877">
        <v>-1.87719227139334</v>
      </c>
      <c r="J2877">
        <v>366</v>
      </c>
      <c r="K2877">
        <v>577</v>
      </c>
      <c r="L2877">
        <v>327</v>
      </c>
      <c r="M2877">
        <v>50</v>
      </c>
      <c r="N2877">
        <v>0.274922831183042</v>
      </c>
      <c r="O2877">
        <v>-0.64102210987851405</v>
      </c>
      <c r="P2877">
        <v>-1.87473674965028</v>
      </c>
      <c r="Q2877">
        <v>0.69491525423728795</v>
      </c>
      <c r="R2877">
        <v>8.4745762711864403E-2</v>
      </c>
      <c r="S2877">
        <f t="shared" si="44"/>
        <v>-4.2812553469883143E-2</v>
      </c>
    </row>
    <row r="2878" spans="1:19" x14ac:dyDescent="0.2">
      <c r="A2878" t="s">
        <v>5713</v>
      </c>
      <c r="B2878" t="s">
        <v>5714</v>
      </c>
      <c r="C2878">
        <v>164</v>
      </c>
      <c r="D2878">
        <v>185</v>
      </c>
      <c r="E2878">
        <v>109</v>
      </c>
      <c r="F2878">
        <v>11</v>
      </c>
      <c r="G2878">
        <v>0.132586112650844</v>
      </c>
      <c r="H2878">
        <v>-0.671675359885477</v>
      </c>
      <c r="I2878">
        <v>-2.0576483358514701</v>
      </c>
      <c r="J2878">
        <v>326</v>
      </c>
      <c r="K2878">
        <v>355</v>
      </c>
      <c r="L2878">
        <v>253</v>
      </c>
      <c r="M2878">
        <v>41</v>
      </c>
      <c r="N2878">
        <v>0.114238856408876</v>
      </c>
      <c r="O2878">
        <v>-0.70218585603651096</v>
      </c>
      <c r="P2878">
        <v>-1.9106594119400899</v>
      </c>
      <c r="Q2878">
        <v>0.42372881355932202</v>
      </c>
      <c r="R2878">
        <v>0.20338983050847401</v>
      </c>
      <c r="S2878">
        <f t="shared" si="44"/>
        <v>-0.10446181445458565</v>
      </c>
    </row>
    <row r="2879" spans="1:19" x14ac:dyDescent="0.2">
      <c r="A2879" t="s">
        <v>5715</v>
      </c>
      <c r="B2879" t="s">
        <v>5716</v>
      </c>
      <c r="C2879">
        <v>185</v>
      </c>
      <c r="D2879">
        <v>145</v>
      </c>
      <c r="E2879">
        <v>158</v>
      </c>
      <c r="F2879">
        <v>25</v>
      </c>
      <c r="G2879">
        <v>-2.55454938725104E-2</v>
      </c>
      <c r="H2879">
        <v>-0.56277265122699405</v>
      </c>
      <c r="I2879">
        <v>-1.75342889269297</v>
      </c>
      <c r="J2879">
        <v>336</v>
      </c>
      <c r="K2879">
        <v>334</v>
      </c>
      <c r="L2879">
        <v>212</v>
      </c>
      <c r="M2879">
        <v>26</v>
      </c>
      <c r="N2879">
        <v>7.4635292843442197E-2</v>
      </c>
      <c r="O2879">
        <v>-0.792092193605483</v>
      </c>
      <c r="P2879">
        <v>-2.1215915980109101</v>
      </c>
      <c r="Q2879">
        <v>0.49152542372881303</v>
      </c>
      <c r="R2879">
        <v>0.305084745762711</v>
      </c>
      <c r="S2879">
        <f t="shared" si="44"/>
        <v>-7.3150884721166445E-2</v>
      </c>
    </row>
    <row r="2880" spans="1:19" x14ac:dyDescent="0.2">
      <c r="A2880" t="s">
        <v>5717</v>
      </c>
      <c r="B2880" t="s">
        <v>5718</v>
      </c>
      <c r="C2880">
        <v>113</v>
      </c>
      <c r="D2880">
        <v>150</v>
      </c>
      <c r="E2880">
        <v>162</v>
      </c>
      <c r="F2880">
        <v>13</v>
      </c>
      <c r="G2880">
        <v>0.20327104786778999</v>
      </c>
      <c r="H2880">
        <v>-0.33782143871919201</v>
      </c>
      <c r="I2880">
        <v>-1.8233322641385801</v>
      </c>
      <c r="J2880">
        <v>270</v>
      </c>
      <c r="K2880">
        <v>250</v>
      </c>
      <c r="L2880">
        <v>164</v>
      </c>
      <c r="M2880">
        <v>22</v>
      </c>
      <c r="N2880">
        <v>4.3804347934772003E-2</v>
      </c>
      <c r="O2880">
        <v>-0.80860869325567897</v>
      </c>
      <c r="P2880">
        <v>-2.0991667519286699</v>
      </c>
      <c r="Q2880">
        <v>0.40677966101694901</v>
      </c>
      <c r="R2880">
        <v>0.20338983050847401</v>
      </c>
      <c r="S2880">
        <f t="shared" si="44"/>
        <v>-8.7311577867595663E-2</v>
      </c>
    </row>
    <row r="2881" spans="1:19" x14ac:dyDescent="0.2">
      <c r="A2881" t="s">
        <v>5719</v>
      </c>
      <c r="B2881" t="s">
        <v>5720</v>
      </c>
      <c r="C2881">
        <v>86</v>
      </c>
      <c r="D2881">
        <v>61</v>
      </c>
      <c r="E2881">
        <v>57</v>
      </c>
      <c r="F2881">
        <v>13</v>
      </c>
      <c r="G2881">
        <v>-6.8910383937272196E-2</v>
      </c>
      <c r="H2881">
        <v>-0.67288160534947905</v>
      </c>
      <c r="I2881">
        <v>-1.70475227189872</v>
      </c>
      <c r="J2881">
        <v>164</v>
      </c>
      <c r="K2881">
        <v>139</v>
      </c>
      <c r="L2881">
        <v>85</v>
      </c>
      <c r="M2881">
        <v>19</v>
      </c>
      <c r="N2881">
        <v>5.3990556281189603E-3</v>
      </c>
      <c r="O2881">
        <v>-0.87751369947779501</v>
      </c>
      <c r="P2881">
        <v>-1.94631591568676</v>
      </c>
      <c r="Q2881">
        <v>0.54237288135593198</v>
      </c>
      <c r="R2881">
        <v>0.35593220338983</v>
      </c>
      <c r="S2881">
        <f t="shared" si="44"/>
        <v>-1.2229974571962466E-2</v>
      </c>
    </row>
    <row r="2882" spans="1:19" x14ac:dyDescent="0.2">
      <c r="A2882" t="s">
        <v>5721</v>
      </c>
      <c r="B2882" t="s">
        <v>5722</v>
      </c>
      <c r="C2882">
        <v>58</v>
      </c>
      <c r="D2882">
        <v>37</v>
      </c>
      <c r="E2882">
        <v>58</v>
      </c>
      <c r="F2882">
        <v>3</v>
      </c>
      <c r="G2882">
        <v>-0.114968037200413</v>
      </c>
      <c r="H2882">
        <v>-0.49425800977840301</v>
      </c>
      <c r="I2882">
        <v>-2.17050391180527</v>
      </c>
      <c r="J2882">
        <v>217</v>
      </c>
      <c r="K2882">
        <v>192</v>
      </c>
      <c r="L2882">
        <v>130</v>
      </c>
      <c r="M2882">
        <v>21</v>
      </c>
      <c r="N2882">
        <v>2.4069598276741901E-2</v>
      </c>
      <c r="O2882">
        <v>-0.81460515868608296</v>
      </c>
      <c r="P2882">
        <v>-2.0244661077065</v>
      </c>
      <c r="Q2882">
        <v>0.54237288135593198</v>
      </c>
      <c r="R2882">
        <v>0.28813559322033899</v>
      </c>
      <c r="S2882">
        <f t="shared" si="44"/>
        <v>-0.16744892165662778</v>
      </c>
    </row>
    <row r="2883" spans="1:19" x14ac:dyDescent="0.2">
      <c r="A2883" t="s">
        <v>5723</v>
      </c>
      <c r="B2883" t="s">
        <v>5724</v>
      </c>
      <c r="C2883">
        <v>169</v>
      </c>
      <c r="D2883">
        <v>175</v>
      </c>
      <c r="E2883">
        <v>136</v>
      </c>
      <c r="F2883">
        <v>8</v>
      </c>
      <c r="G2883">
        <v>9.5409576368149299E-2</v>
      </c>
      <c r="H2883">
        <v>-0.58860580602185897</v>
      </c>
      <c r="I2883">
        <v>-2.2089938905837201</v>
      </c>
      <c r="J2883">
        <v>463</v>
      </c>
      <c r="K2883">
        <v>451</v>
      </c>
      <c r="L2883">
        <v>344</v>
      </c>
      <c r="M2883">
        <v>55</v>
      </c>
      <c r="N2883">
        <v>6.5823654281729205E-2</v>
      </c>
      <c r="O2883">
        <v>-0.72111132559081303</v>
      </c>
      <c r="P2883">
        <v>-1.9354439701156001</v>
      </c>
      <c r="Q2883">
        <v>0.38983050847457601</v>
      </c>
      <c r="R2883">
        <v>0.22033898305084701</v>
      </c>
      <c r="S2883">
        <f t="shared" ref="S2883:S2946" si="45">((I2883+1.7338029)/1.7338029+(P2883+1.8692731)/1.8692731)/2</f>
        <v>-0.15473682646053227</v>
      </c>
    </row>
    <row r="2884" spans="1:19" x14ac:dyDescent="0.2">
      <c r="A2884" t="s">
        <v>5725</v>
      </c>
      <c r="B2884" t="s">
        <v>5726</v>
      </c>
      <c r="C2884">
        <v>421</v>
      </c>
      <c r="D2884">
        <v>548</v>
      </c>
      <c r="E2884">
        <v>488</v>
      </c>
      <c r="F2884">
        <v>83</v>
      </c>
      <c r="G2884">
        <v>0.19475669494422901</v>
      </c>
      <c r="H2884">
        <v>-0.43012028361136101</v>
      </c>
      <c r="I2884">
        <v>-1.5894011764215901</v>
      </c>
      <c r="J2884">
        <v>965</v>
      </c>
      <c r="K2884">
        <v>1158</v>
      </c>
      <c r="L2884">
        <v>609</v>
      </c>
      <c r="M2884">
        <v>100</v>
      </c>
      <c r="N2884">
        <v>0.15640934946934601</v>
      </c>
      <c r="O2884">
        <v>-0.79199879785530702</v>
      </c>
      <c r="P2884">
        <v>-1.99475298193568</v>
      </c>
      <c r="Q2884">
        <v>0.50847457627118597</v>
      </c>
      <c r="R2884">
        <v>0.27118644067796599</v>
      </c>
      <c r="S2884">
        <f t="shared" si="45"/>
        <v>8.0792446909845675E-3</v>
      </c>
    </row>
    <row r="2885" spans="1:19" x14ac:dyDescent="0.2">
      <c r="A2885" t="s">
        <v>5727</v>
      </c>
      <c r="B2885" t="s">
        <v>5728</v>
      </c>
      <c r="C2885">
        <v>96</v>
      </c>
      <c r="D2885">
        <v>167</v>
      </c>
      <c r="E2885">
        <v>146</v>
      </c>
      <c r="F2885">
        <v>11</v>
      </c>
      <c r="G2885">
        <v>0.32070347040354302</v>
      </c>
      <c r="H2885">
        <v>-0.31217638703353401</v>
      </c>
      <c r="I2885">
        <v>-1.8250757208433399</v>
      </c>
      <c r="J2885">
        <v>211</v>
      </c>
      <c r="K2885">
        <v>280</v>
      </c>
      <c r="L2885">
        <v>138</v>
      </c>
      <c r="M2885">
        <v>32</v>
      </c>
      <c r="N2885">
        <v>0.20010367946624799</v>
      </c>
      <c r="O2885">
        <v>-0.77649214604084604</v>
      </c>
      <c r="P2885">
        <v>-1.8293581455696699</v>
      </c>
      <c r="Q2885">
        <v>0.72881355932203395</v>
      </c>
      <c r="R2885">
        <v>0.25423728813559299</v>
      </c>
      <c r="S2885">
        <f t="shared" si="45"/>
        <v>-1.5644969827033998E-2</v>
      </c>
    </row>
    <row r="2886" spans="1:19" x14ac:dyDescent="0.2">
      <c r="A2886" t="s">
        <v>5729</v>
      </c>
      <c r="B2886" t="s">
        <v>5730</v>
      </c>
      <c r="C2886">
        <v>185</v>
      </c>
      <c r="D2886">
        <v>177</v>
      </c>
      <c r="E2886">
        <v>68</v>
      </c>
      <c r="F2886">
        <v>18</v>
      </c>
      <c r="G2886">
        <v>6.1059770254321202E-2</v>
      </c>
      <c r="H2886">
        <v>-0.92892082547518096</v>
      </c>
      <c r="I2886">
        <v>-1.8960963962616999</v>
      </c>
      <c r="J2886">
        <v>338</v>
      </c>
      <c r="K2886">
        <v>446</v>
      </c>
      <c r="L2886">
        <v>221</v>
      </c>
      <c r="M2886">
        <v>50</v>
      </c>
      <c r="N2886">
        <v>0.19764626185620801</v>
      </c>
      <c r="O2886">
        <v>-0.77661320373693399</v>
      </c>
      <c r="P2886">
        <v>-1.84017236453352</v>
      </c>
      <c r="Q2886">
        <v>0.74576271186440601</v>
      </c>
      <c r="R2886">
        <v>0.35593220338983</v>
      </c>
      <c r="S2886">
        <f t="shared" si="45"/>
        <v>-3.9018781497783331E-2</v>
      </c>
    </row>
    <row r="2887" spans="1:19" x14ac:dyDescent="0.2">
      <c r="A2887" t="s">
        <v>5731</v>
      </c>
      <c r="B2887" t="s">
        <v>5732</v>
      </c>
      <c r="C2887">
        <v>90</v>
      </c>
      <c r="D2887">
        <v>96</v>
      </c>
      <c r="E2887">
        <v>75</v>
      </c>
      <c r="F2887">
        <v>18</v>
      </c>
      <c r="G2887">
        <v>0.108286955895772</v>
      </c>
      <c r="H2887">
        <v>-0.57343925582602795</v>
      </c>
      <c r="I2887">
        <v>-1.58316717729801</v>
      </c>
      <c r="J2887">
        <v>188</v>
      </c>
      <c r="K2887">
        <v>225</v>
      </c>
      <c r="L2887">
        <v>133</v>
      </c>
      <c r="M2887">
        <v>35</v>
      </c>
      <c r="N2887">
        <v>0.15525277226940401</v>
      </c>
      <c r="O2887">
        <v>-0.74239498544098403</v>
      </c>
      <c r="P2887">
        <v>-1.7403154735052899</v>
      </c>
      <c r="Q2887">
        <v>0.61016949152542299</v>
      </c>
      <c r="R2887">
        <v>0.27118644067796599</v>
      </c>
      <c r="S2887">
        <f t="shared" si="45"/>
        <v>7.7934901233394943E-2</v>
      </c>
    </row>
    <row r="2888" spans="1:19" x14ac:dyDescent="0.2">
      <c r="A2888" t="s">
        <v>5733</v>
      </c>
      <c r="B2888" t="s">
        <v>5734</v>
      </c>
      <c r="C2888">
        <v>91</v>
      </c>
      <c r="D2888">
        <v>53</v>
      </c>
      <c r="E2888">
        <v>77</v>
      </c>
      <c r="F2888">
        <v>8</v>
      </c>
      <c r="G2888">
        <v>-0.15450729042477601</v>
      </c>
      <c r="H2888">
        <v>-0.56680867692701498</v>
      </c>
      <c r="I2888">
        <v>-1.9401485782911401</v>
      </c>
      <c r="J2888">
        <v>243</v>
      </c>
      <c r="K2888">
        <v>206</v>
      </c>
      <c r="L2888">
        <v>180</v>
      </c>
      <c r="M2888">
        <v>10</v>
      </c>
      <c r="N2888">
        <v>5.4890501925629999E-3</v>
      </c>
      <c r="O2888">
        <v>-0.72242254563939601</v>
      </c>
      <c r="P2888">
        <v>-2.3958319421901999</v>
      </c>
      <c r="Q2888">
        <v>0.62711864406779605</v>
      </c>
      <c r="R2888">
        <v>0.27118644067796599</v>
      </c>
      <c r="S2888">
        <f t="shared" si="45"/>
        <v>-0.20035255463385671</v>
      </c>
    </row>
    <row r="2889" spans="1:19" x14ac:dyDescent="0.2">
      <c r="A2889" t="s">
        <v>5735</v>
      </c>
      <c r="B2889" t="s">
        <v>5736</v>
      </c>
      <c r="C2889">
        <v>62</v>
      </c>
      <c r="D2889">
        <v>97</v>
      </c>
      <c r="E2889">
        <v>89</v>
      </c>
      <c r="F2889">
        <v>7</v>
      </c>
      <c r="G2889">
        <v>0.27463827706351901</v>
      </c>
      <c r="H2889">
        <v>-0.33725969263174399</v>
      </c>
      <c r="I2889">
        <v>-1.83149082244599</v>
      </c>
      <c r="J2889">
        <v>188</v>
      </c>
      <c r="K2889">
        <v>204</v>
      </c>
      <c r="L2889">
        <v>80</v>
      </c>
      <c r="M2889">
        <v>17</v>
      </c>
      <c r="N2889">
        <v>0.11270042158394</v>
      </c>
      <c r="O2889">
        <v>-0.96315663941612595</v>
      </c>
      <c r="P2889">
        <v>-2.0539345964772902</v>
      </c>
      <c r="Q2889">
        <v>0.76271186440677896</v>
      </c>
      <c r="R2889">
        <v>0.25423728813559299</v>
      </c>
      <c r="S2889">
        <f t="shared" si="45"/>
        <v>-7.7565508528012528E-2</v>
      </c>
    </row>
    <row r="2890" spans="1:19" x14ac:dyDescent="0.2">
      <c r="A2890" t="s">
        <v>5737</v>
      </c>
      <c r="B2890" t="s">
        <v>5738</v>
      </c>
      <c r="C2890">
        <v>80</v>
      </c>
      <c r="D2890">
        <v>108</v>
      </c>
      <c r="E2890">
        <v>90</v>
      </c>
      <c r="F2890">
        <v>14</v>
      </c>
      <c r="G2890">
        <v>0.210592000790534</v>
      </c>
      <c r="H2890">
        <v>-0.44310548733102201</v>
      </c>
      <c r="I2890">
        <v>-1.6411591242757</v>
      </c>
      <c r="J2890">
        <v>246</v>
      </c>
      <c r="K2890">
        <v>178</v>
      </c>
      <c r="L2890">
        <v>132</v>
      </c>
      <c r="M2890">
        <v>27</v>
      </c>
      <c r="N2890">
        <v>-6.3287001372763302E-2</v>
      </c>
      <c r="O2890">
        <v>-0.86244995304191896</v>
      </c>
      <c r="P2890">
        <v>-1.96979701153628</v>
      </c>
      <c r="Q2890">
        <v>0.74576271186440601</v>
      </c>
      <c r="R2890">
        <v>0.322033898305084</v>
      </c>
      <c r="S2890">
        <f t="shared" si="45"/>
        <v>-1.7157486418754864E-4</v>
      </c>
    </row>
    <row r="2891" spans="1:19" x14ac:dyDescent="0.2">
      <c r="A2891" t="s">
        <v>5739</v>
      </c>
      <c r="B2891" t="s">
        <v>5740</v>
      </c>
      <c r="C2891">
        <v>68</v>
      </c>
      <c r="D2891">
        <v>89</v>
      </c>
      <c r="E2891">
        <v>61</v>
      </c>
      <c r="F2891">
        <v>8</v>
      </c>
      <c r="G2891">
        <v>0.19713932623420399</v>
      </c>
      <c r="H2891">
        <v>-0.54143708747387198</v>
      </c>
      <c r="I2891">
        <v>-1.8136160986762899</v>
      </c>
      <c r="J2891">
        <v>133</v>
      </c>
      <c r="K2891">
        <v>192</v>
      </c>
      <c r="L2891">
        <v>111</v>
      </c>
      <c r="M2891">
        <v>3</v>
      </c>
      <c r="N2891">
        <v>0.23667769115818499</v>
      </c>
      <c r="O2891">
        <v>-0.67061743932481799</v>
      </c>
      <c r="P2891">
        <v>-2.6569560548393101</v>
      </c>
      <c r="Q2891">
        <v>0.76271186440677896</v>
      </c>
      <c r="R2891">
        <v>0.28813559322033899</v>
      </c>
      <c r="S2891">
        <f t="shared" si="45"/>
        <v>-0.23370911806747502</v>
      </c>
    </row>
    <row r="2892" spans="1:19" x14ac:dyDescent="0.2">
      <c r="A2892" t="s">
        <v>5741</v>
      </c>
      <c r="B2892" t="s">
        <v>5742</v>
      </c>
      <c r="C2892">
        <v>55</v>
      </c>
      <c r="D2892">
        <v>43</v>
      </c>
      <c r="E2892">
        <v>73</v>
      </c>
      <c r="F2892">
        <v>4</v>
      </c>
      <c r="G2892">
        <v>-2.6636001619128699E-2</v>
      </c>
      <c r="H2892">
        <v>-0.371297839152191</v>
      </c>
      <c r="I2892">
        <v>-2.02249987112828</v>
      </c>
      <c r="J2892">
        <v>178</v>
      </c>
      <c r="K2892">
        <v>117</v>
      </c>
      <c r="L2892">
        <v>119</v>
      </c>
      <c r="M2892">
        <v>1</v>
      </c>
      <c r="N2892">
        <v>-0.10500603714101001</v>
      </c>
      <c r="O2892">
        <v>-0.76696181806075303</v>
      </c>
      <c r="P2892">
        <v>-3.2606456709007801</v>
      </c>
      <c r="Q2892">
        <v>0.76271186440677896</v>
      </c>
      <c r="R2892">
        <v>0.23728813559322001</v>
      </c>
      <c r="S2892">
        <f t="shared" si="45"/>
        <v>-0.45542483822879548</v>
      </c>
    </row>
    <row r="2893" spans="1:19" x14ac:dyDescent="0.2">
      <c r="A2893" t="s">
        <v>5743</v>
      </c>
      <c r="B2893" t="s">
        <v>5744</v>
      </c>
      <c r="C2893">
        <v>67</v>
      </c>
      <c r="D2893">
        <v>79</v>
      </c>
      <c r="E2893">
        <v>76</v>
      </c>
      <c r="F2893">
        <v>8</v>
      </c>
      <c r="G2893">
        <v>0.15181052088514299</v>
      </c>
      <c r="H2893">
        <v>-0.43951922019843798</v>
      </c>
      <c r="I2893">
        <v>-1.80718198867088</v>
      </c>
      <c r="J2893">
        <v>246</v>
      </c>
      <c r="K2893">
        <v>171</v>
      </c>
      <c r="L2893">
        <v>84</v>
      </c>
      <c r="M2893">
        <v>51</v>
      </c>
      <c r="N2893">
        <v>-8.0710893289503496E-2</v>
      </c>
      <c r="O2893">
        <v>-1.0587445981858801</v>
      </c>
      <c r="P2893">
        <v>-1.6935905995973299</v>
      </c>
      <c r="Q2893">
        <v>0.677966101694915</v>
      </c>
      <c r="R2893">
        <v>0.338983050847457</v>
      </c>
      <c r="S2893">
        <f t="shared" si="45"/>
        <v>2.5830885106966954E-2</v>
      </c>
    </row>
    <row r="2894" spans="1:19" x14ac:dyDescent="0.2">
      <c r="A2894" t="s">
        <v>5745</v>
      </c>
      <c r="B2894" t="s">
        <v>5746</v>
      </c>
      <c r="C2894">
        <v>264</v>
      </c>
      <c r="D2894">
        <v>196</v>
      </c>
      <c r="E2894">
        <v>128</v>
      </c>
      <c r="F2894">
        <v>17</v>
      </c>
      <c r="G2894">
        <v>-4.9089623217826499E-2</v>
      </c>
      <c r="H2894">
        <v>-0.80865196700036601</v>
      </c>
      <c r="I2894">
        <v>-2.0753521784535498</v>
      </c>
      <c r="J2894">
        <v>469</v>
      </c>
      <c r="K2894">
        <v>562</v>
      </c>
      <c r="L2894">
        <v>298</v>
      </c>
      <c r="M2894">
        <v>63</v>
      </c>
      <c r="N2894">
        <v>0.15579157627569901</v>
      </c>
      <c r="O2894">
        <v>-0.78904535578321799</v>
      </c>
      <c r="P2894">
        <v>-1.8820579618533899</v>
      </c>
      <c r="Q2894">
        <v>0.76271186440677896</v>
      </c>
      <c r="R2894">
        <v>0.23728813559322001</v>
      </c>
      <c r="S2894">
        <f t="shared" si="45"/>
        <v>-0.10191688863766775</v>
      </c>
    </row>
    <row r="2895" spans="1:19" x14ac:dyDescent="0.2">
      <c r="A2895" t="s">
        <v>5747</v>
      </c>
      <c r="B2895" t="s">
        <v>5748</v>
      </c>
      <c r="C2895">
        <v>48</v>
      </c>
      <c r="D2895">
        <v>68</v>
      </c>
      <c r="E2895">
        <v>35</v>
      </c>
      <c r="F2895">
        <v>6</v>
      </c>
      <c r="G2895">
        <v>0.231525907626177</v>
      </c>
      <c r="H2895">
        <v>-0.63143120280371501</v>
      </c>
      <c r="I2895">
        <v>-1.7872871599539399</v>
      </c>
      <c r="J2895">
        <v>101</v>
      </c>
      <c r="K2895">
        <v>123</v>
      </c>
      <c r="L2895">
        <v>51</v>
      </c>
      <c r="M2895">
        <v>14</v>
      </c>
      <c r="N2895">
        <v>0.16281184107847699</v>
      </c>
      <c r="O2895">
        <v>-0.88883997482909605</v>
      </c>
      <c r="P2895">
        <v>-1.86841900669629</v>
      </c>
      <c r="Q2895">
        <v>0.677966101694915</v>
      </c>
      <c r="R2895">
        <v>0.644067796610169</v>
      </c>
      <c r="S2895">
        <f t="shared" si="45"/>
        <v>-1.5195517497908272E-2</v>
      </c>
    </row>
    <row r="2896" spans="1:19" x14ac:dyDescent="0.2">
      <c r="A2896" t="s">
        <v>5749</v>
      </c>
      <c r="B2896" t="s">
        <v>5750</v>
      </c>
      <c r="C2896">
        <v>263</v>
      </c>
      <c r="D2896">
        <v>315</v>
      </c>
      <c r="E2896">
        <v>155</v>
      </c>
      <c r="F2896">
        <v>33</v>
      </c>
      <c r="G2896">
        <v>0.15861303759537099</v>
      </c>
      <c r="H2896">
        <v>-0.72388206009787004</v>
      </c>
      <c r="I2896">
        <v>-1.78563898157386</v>
      </c>
      <c r="J2896">
        <v>322</v>
      </c>
      <c r="K2896">
        <v>471</v>
      </c>
      <c r="L2896">
        <v>278</v>
      </c>
      <c r="M2896">
        <v>53</v>
      </c>
      <c r="N2896">
        <v>0.242393138854787</v>
      </c>
      <c r="O2896">
        <v>-0.65589985292214503</v>
      </c>
      <c r="P2896">
        <v>-1.7938056706869301</v>
      </c>
      <c r="Q2896">
        <v>0.71186440677966101</v>
      </c>
      <c r="R2896">
        <v>0.59322033898305004</v>
      </c>
      <c r="S2896">
        <f t="shared" si="45"/>
        <v>5.2376375990528263E-3</v>
      </c>
    </row>
    <row r="2897" spans="1:19" x14ac:dyDescent="0.2">
      <c r="A2897" t="s">
        <v>5751</v>
      </c>
      <c r="B2897" t="s">
        <v>5752</v>
      </c>
      <c r="C2897">
        <v>49</v>
      </c>
      <c r="D2897">
        <v>51</v>
      </c>
      <c r="E2897">
        <v>17</v>
      </c>
      <c r="F2897">
        <v>3</v>
      </c>
      <c r="G2897">
        <v>9.7632328364951101E-2</v>
      </c>
      <c r="H2897">
        <v>-0.95400516842864302</v>
      </c>
      <c r="I2897">
        <v>-2.0972719982708501</v>
      </c>
      <c r="J2897">
        <v>96</v>
      </c>
      <c r="K2897">
        <v>89</v>
      </c>
      <c r="L2897">
        <v>10</v>
      </c>
      <c r="M2897">
        <v>24</v>
      </c>
      <c r="N2897">
        <v>4.4346877027066099E-2</v>
      </c>
      <c r="O2897">
        <v>-1.5743600101839501</v>
      </c>
      <c r="P2897">
        <v>-1.6122856599198501</v>
      </c>
      <c r="Q2897">
        <v>0.44067796610169402</v>
      </c>
      <c r="R2897">
        <v>0.37288135593220301</v>
      </c>
      <c r="S2897">
        <f t="shared" si="45"/>
        <v>-3.6078519919759036E-2</v>
      </c>
    </row>
    <row r="2898" spans="1:19" x14ac:dyDescent="0.2">
      <c r="A2898" t="s">
        <v>5753</v>
      </c>
      <c r="B2898" t="s">
        <v>5754</v>
      </c>
      <c r="C2898">
        <v>90</v>
      </c>
      <c r="D2898">
        <v>58</v>
      </c>
      <c r="E2898">
        <v>67</v>
      </c>
      <c r="F2898">
        <v>9</v>
      </c>
      <c r="G2898">
        <v>-0.110556283580859</v>
      </c>
      <c r="H2898">
        <v>-0.62242571651690204</v>
      </c>
      <c r="I2898">
        <v>-1.88419717296199</v>
      </c>
      <c r="J2898">
        <v>167</v>
      </c>
      <c r="K2898">
        <v>183</v>
      </c>
      <c r="L2898">
        <v>129</v>
      </c>
      <c r="M2898">
        <v>16</v>
      </c>
      <c r="N2898">
        <v>0.116962722004568</v>
      </c>
      <c r="O2898">
        <v>-0.70421553799272396</v>
      </c>
      <c r="P2898">
        <v>-2.0288221570835501</v>
      </c>
      <c r="Q2898">
        <v>0.49152542372881303</v>
      </c>
      <c r="R2898">
        <v>0.42372881355932202</v>
      </c>
      <c r="S2898">
        <f t="shared" si="45"/>
        <v>-8.6047978782519741E-2</v>
      </c>
    </row>
    <row r="2899" spans="1:19" x14ac:dyDescent="0.2">
      <c r="A2899" t="s">
        <v>5755</v>
      </c>
      <c r="B2899" t="s">
        <v>5756</v>
      </c>
      <c r="C2899">
        <v>10</v>
      </c>
      <c r="D2899">
        <v>11</v>
      </c>
      <c r="E2899">
        <v>4</v>
      </c>
      <c r="F2899">
        <v>2</v>
      </c>
      <c r="G2899">
        <v>0.121650917453753</v>
      </c>
      <c r="H2899">
        <v>-0.892198018450441</v>
      </c>
      <c r="I2899">
        <v>-1.58316717729801</v>
      </c>
      <c r="J2899">
        <v>22</v>
      </c>
      <c r="K2899">
        <v>36</v>
      </c>
      <c r="L2899">
        <v>18</v>
      </c>
      <c r="M2899">
        <v>0</v>
      </c>
      <c r="N2899">
        <v>0.29110792336680202</v>
      </c>
      <c r="O2899">
        <v>-0.67923895286328995</v>
      </c>
      <c r="P2899" t="e">
        <f>-inf</f>
        <v>#NAME?</v>
      </c>
      <c r="Q2899">
        <v>0.62711864406779605</v>
      </c>
      <c r="R2899">
        <v>0.61016949152542299</v>
      </c>
      <c r="S2899" t="e">
        <f t="shared" si="45"/>
        <v>#NAME?</v>
      </c>
    </row>
    <row r="2900" spans="1:19" x14ac:dyDescent="0.2">
      <c r="A2900" t="s">
        <v>5757</v>
      </c>
      <c r="B2900" t="s">
        <v>5758</v>
      </c>
      <c r="C2900">
        <v>42</v>
      </c>
      <c r="D2900">
        <v>10</v>
      </c>
      <c r="E2900">
        <v>14</v>
      </c>
      <c r="F2900">
        <v>3</v>
      </c>
      <c r="G2900">
        <v>-0.54299105810237103</v>
      </c>
      <c r="H2900">
        <v>-0.971379264498066</v>
      </c>
      <c r="I2900">
        <v>-2.0303252086402299</v>
      </c>
      <c r="J2900">
        <v>27</v>
      </c>
      <c r="K2900">
        <v>27</v>
      </c>
      <c r="L2900">
        <v>16</v>
      </c>
      <c r="M2900">
        <v>18</v>
      </c>
      <c r="N2900">
        <v>7.7228103421721706E-2</v>
      </c>
      <c r="O2900">
        <v>-0.81933255864745203</v>
      </c>
      <c r="P2900">
        <v>-1.18631692764757</v>
      </c>
      <c r="Q2900">
        <v>0.677966101694915</v>
      </c>
      <c r="R2900">
        <v>0.66101694915254205</v>
      </c>
      <c r="S2900">
        <f t="shared" si="45"/>
        <v>9.7167497049683568E-2</v>
      </c>
    </row>
    <row r="2901" spans="1:19" x14ac:dyDescent="0.2">
      <c r="A2901" t="s">
        <v>5759</v>
      </c>
      <c r="B2901" t="s">
        <v>5760</v>
      </c>
      <c r="C2901">
        <v>136</v>
      </c>
      <c r="D2901">
        <v>91</v>
      </c>
      <c r="E2901">
        <v>61</v>
      </c>
      <c r="F2901">
        <v>7</v>
      </c>
      <c r="G2901">
        <v>-9.4239283753595499E-2</v>
      </c>
      <c r="H2901">
        <v>-0.84246708313785401</v>
      </c>
      <c r="I2901">
        <v>-2.1726380413179598</v>
      </c>
      <c r="J2901">
        <v>262</v>
      </c>
      <c r="K2901">
        <v>154</v>
      </c>
      <c r="L2901">
        <v>219</v>
      </c>
      <c r="M2901">
        <v>18</v>
      </c>
      <c r="N2901">
        <v>-0.15355246706156001</v>
      </c>
      <c r="O2901">
        <v>-0.66994595362401699</v>
      </c>
      <c r="P2901">
        <v>-2.1732544548083301</v>
      </c>
      <c r="Q2901">
        <v>0.69491525423728795</v>
      </c>
      <c r="R2901">
        <v>0.66101694915254205</v>
      </c>
      <c r="S2901">
        <f t="shared" si="45"/>
        <v>-0.20786282003813183</v>
      </c>
    </row>
    <row r="2902" spans="1:19" x14ac:dyDescent="0.2">
      <c r="A2902" t="s">
        <v>5761</v>
      </c>
      <c r="B2902" t="s">
        <v>5762</v>
      </c>
      <c r="C2902">
        <v>103</v>
      </c>
      <c r="D2902">
        <v>137</v>
      </c>
      <c r="E2902">
        <v>114</v>
      </c>
      <c r="F2902">
        <v>16</v>
      </c>
      <c r="G2902">
        <v>0.204141574746763</v>
      </c>
      <c r="H2902">
        <v>-0.45019038314710302</v>
      </c>
      <c r="I2902">
        <v>-1.6929144150112401</v>
      </c>
      <c r="J2902">
        <v>189</v>
      </c>
      <c r="K2902">
        <v>211</v>
      </c>
      <c r="L2902">
        <v>143</v>
      </c>
      <c r="M2902">
        <v>18</v>
      </c>
      <c r="N2902">
        <v>0.12504875454617001</v>
      </c>
      <c r="O2902">
        <v>-0.71321454385257199</v>
      </c>
      <c r="P2902">
        <v>-2.0314149676618301</v>
      </c>
      <c r="Q2902">
        <v>0.72881355932203395</v>
      </c>
      <c r="R2902">
        <v>0.66101694915254205</v>
      </c>
      <c r="S2902">
        <f t="shared" si="45"/>
        <v>-3.1578738399586824E-2</v>
      </c>
    </row>
    <row r="2903" spans="1:19" x14ac:dyDescent="0.2">
      <c r="A2903" t="s">
        <v>5763</v>
      </c>
      <c r="B2903" t="s">
        <v>5764</v>
      </c>
      <c r="C2903">
        <v>157</v>
      </c>
      <c r="D2903">
        <v>271</v>
      </c>
      <c r="E2903">
        <v>113</v>
      </c>
      <c r="F2903">
        <v>20</v>
      </c>
      <c r="G2903">
        <v>0.31732787076070001</v>
      </c>
      <c r="H2903">
        <v>-0.63707921870421702</v>
      </c>
      <c r="I2903">
        <v>-1.7790668297072501</v>
      </c>
      <c r="J2903">
        <v>286</v>
      </c>
      <c r="K2903">
        <v>451</v>
      </c>
      <c r="L2903">
        <v>203</v>
      </c>
      <c r="M2903">
        <v>34</v>
      </c>
      <c r="N2903">
        <v>0.27503861217063902</v>
      </c>
      <c r="O2903">
        <v>-0.74095877236022001</v>
      </c>
      <c r="P2903">
        <v>-1.93511278467868</v>
      </c>
      <c r="Q2903">
        <v>0.59322033898305004</v>
      </c>
      <c r="R2903">
        <v>0.54237288135593198</v>
      </c>
      <c r="S2903">
        <f t="shared" si="45"/>
        <v>-3.0664406060294618E-2</v>
      </c>
    </row>
    <row r="2904" spans="1:19" x14ac:dyDescent="0.2">
      <c r="A2904" t="s">
        <v>5765</v>
      </c>
      <c r="B2904" t="s">
        <v>5766</v>
      </c>
      <c r="C2904">
        <v>92</v>
      </c>
      <c r="D2904">
        <v>179</v>
      </c>
      <c r="E2904">
        <v>77</v>
      </c>
      <c r="F2904">
        <v>23</v>
      </c>
      <c r="G2904">
        <v>0.369323435929866</v>
      </c>
      <c r="H2904">
        <v>-0.57155511195147601</v>
      </c>
      <c r="I2904">
        <v>-1.48625716428996</v>
      </c>
      <c r="J2904">
        <v>243</v>
      </c>
      <c r="K2904">
        <v>315</v>
      </c>
      <c r="L2904">
        <v>271</v>
      </c>
      <c r="M2904">
        <v>30</v>
      </c>
      <c r="N2904">
        <v>0.18993238361300999</v>
      </c>
      <c r="O2904">
        <v>-0.54472575986829597</v>
      </c>
      <c r="P2904">
        <v>-1.91871068747054</v>
      </c>
      <c r="Q2904">
        <v>0.76271186440677896</v>
      </c>
      <c r="R2904">
        <v>0.677966101694915</v>
      </c>
      <c r="S2904">
        <f t="shared" si="45"/>
        <v>5.8164337890810401E-2</v>
      </c>
    </row>
    <row r="2905" spans="1:19" x14ac:dyDescent="0.2">
      <c r="A2905" t="s">
        <v>5767</v>
      </c>
      <c r="B2905" t="s">
        <v>5768</v>
      </c>
      <c r="C2905">
        <v>105</v>
      </c>
      <c r="D2905">
        <v>103</v>
      </c>
      <c r="E2905">
        <v>116</v>
      </c>
      <c r="F2905">
        <v>8</v>
      </c>
      <c r="G2905">
        <v>7.1906157930762493E-2</v>
      </c>
      <c r="H2905">
        <v>-0.45098931962142302</v>
      </c>
      <c r="I2905">
        <v>-2.0022964850399898</v>
      </c>
      <c r="J2905">
        <v>165</v>
      </c>
      <c r="K2905">
        <v>254</v>
      </c>
      <c r="L2905">
        <v>174</v>
      </c>
      <c r="M2905">
        <v>37</v>
      </c>
      <c r="N2905">
        <v>0.264577875827753</v>
      </c>
      <c r="O2905">
        <v>-0.56902347307569701</v>
      </c>
      <c r="P2905">
        <v>-1.6595078887388</v>
      </c>
      <c r="Q2905">
        <v>0.83050847457627097</v>
      </c>
      <c r="R2905">
        <v>0.27118644067796599</v>
      </c>
      <c r="S2905">
        <f t="shared" si="45"/>
        <v>-2.1320331477683543E-2</v>
      </c>
    </row>
    <row r="2906" spans="1:19" x14ac:dyDescent="0.2">
      <c r="A2906" t="s">
        <v>5769</v>
      </c>
      <c r="B2906" t="s">
        <v>5770</v>
      </c>
      <c r="C2906">
        <v>148</v>
      </c>
      <c r="D2906">
        <v>113</v>
      </c>
      <c r="E2906">
        <v>166</v>
      </c>
      <c r="F2906">
        <v>12</v>
      </c>
      <c r="G2906">
        <v>-3.6925039616009202E-2</v>
      </c>
      <c r="H2906">
        <v>-0.444411637133305</v>
      </c>
      <c r="I2906">
        <v>-1.9752776423093299</v>
      </c>
      <c r="J2906">
        <v>409</v>
      </c>
      <c r="K2906">
        <v>283</v>
      </c>
      <c r="L2906">
        <v>218</v>
      </c>
      <c r="M2906">
        <v>64</v>
      </c>
      <c r="N2906">
        <v>-8.2708769061329707E-2</v>
      </c>
      <c r="O2906">
        <v>-0.86535559154712705</v>
      </c>
      <c r="P2906">
        <v>-1.8157690026153399</v>
      </c>
      <c r="Q2906">
        <v>0.677966101694915</v>
      </c>
      <c r="R2906">
        <v>0.22033898305084701</v>
      </c>
      <c r="S2906">
        <f t="shared" si="45"/>
        <v>-5.5325839153021195E-2</v>
      </c>
    </row>
    <row r="2907" spans="1:19" x14ac:dyDescent="0.2">
      <c r="A2907" t="s">
        <v>5771</v>
      </c>
      <c r="B2907" t="s">
        <v>5772</v>
      </c>
      <c r="C2907">
        <v>140</v>
      </c>
      <c r="D2907">
        <v>88</v>
      </c>
      <c r="E2907">
        <v>73</v>
      </c>
      <c r="F2907">
        <v>13</v>
      </c>
      <c r="G2907">
        <v>-0.12138713123254</v>
      </c>
      <c r="H2907">
        <v>-0.77706318533618501</v>
      </c>
      <c r="I2907">
        <v>-1.9163818563334001</v>
      </c>
      <c r="J2907">
        <v>270</v>
      </c>
      <c r="K2907">
        <v>224</v>
      </c>
      <c r="L2907">
        <v>220</v>
      </c>
      <c r="M2907">
        <v>37</v>
      </c>
      <c r="N2907">
        <v>-3.8876424031027501E-3</v>
      </c>
      <c r="O2907">
        <v>-0.68102986048117098</v>
      </c>
      <c r="P2907">
        <v>-1.8733877086838799</v>
      </c>
      <c r="Q2907">
        <v>0.66101694915254205</v>
      </c>
      <c r="R2907">
        <v>0.305084745762711</v>
      </c>
      <c r="S2907">
        <f t="shared" si="45"/>
        <v>-5.375333337159767E-2</v>
      </c>
    </row>
    <row r="2908" spans="1:19" x14ac:dyDescent="0.2">
      <c r="A2908" t="s">
        <v>5773</v>
      </c>
      <c r="B2908" t="s">
        <v>5774</v>
      </c>
      <c r="C2908">
        <v>264</v>
      </c>
      <c r="D2908">
        <v>229</v>
      </c>
      <c r="E2908">
        <v>161</v>
      </c>
      <c r="F2908">
        <v>40</v>
      </c>
      <c r="G2908">
        <v>1.8489787765585301E-2</v>
      </c>
      <c r="H2908">
        <v>-0.70903606061638402</v>
      </c>
      <c r="I2908">
        <v>-1.7037411085038601</v>
      </c>
      <c r="J2908">
        <v>467</v>
      </c>
      <c r="K2908">
        <v>535</v>
      </c>
      <c r="L2908">
        <v>311</v>
      </c>
      <c r="M2908">
        <v>64</v>
      </c>
      <c r="N2908">
        <v>0.13626500487683799</v>
      </c>
      <c r="O2908">
        <v>-0.76864526868366501</v>
      </c>
      <c r="P2908">
        <v>-1.8733625751741101</v>
      </c>
      <c r="Q2908">
        <v>0.71186440677966101</v>
      </c>
      <c r="R2908">
        <v>0.27118644067796599</v>
      </c>
      <c r="S2908">
        <f t="shared" si="45"/>
        <v>7.5754543067377061E-3</v>
      </c>
    </row>
    <row r="2909" spans="1:19" x14ac:dyDescent="0.2">
      <c r="A2909" t="s">
        <v>5775</v>
      </c>
      <c r="B2909" t="s">
        <v>5776</v>
      </c>
      <c r="C2909">
        <v>83</v>
      </c>
      <c r="D2909">
        <v>51</v>
      </c>
      <c r="E2909">
        <v>62</v>
      </c>
      <c r="F2909">
        <v>3</v>
      </c>
      <c r="G2909">
        <v>-0.131249683982609</v>
      </c>
      <c r="H2909">
        <v>-0.62094441265622302</v>
      </c>
      <c r="I2909">
        <v>-2.32615401061841</v>
      </c>
      <c r="J2909">
        <v>105</v>
      </c>
      <c r="K2909">
        <v>196</v>
      </c>
      <c r="L2909">
        <v>83</v>
      </c>
      <c r="M2909">
        <v>9</v>
      </c>
      <c r="N2909">
        <v>0.34829487570825901</v>
      </c>
      <c r="O2909">
        <v>-0.69419998383825399</v>
      </c>
      <c r="P2909">
        <v>-2.0771724582225</v>
      </c>
      <c r="Q2909">
        <v>0.81355932203389802</v>
      </c>
      <c r="R2909">
        <v>0.28813559322033899</v>
      </c>
      <c r="S2909">
        <f t="shared" si="45"/>
        <v>-0.22643391583629269</v>
      </c>
    </row>
    <row r="2910" spans="1:19" x14ac:dyDescent="0.2">
      <c r="A2910" t="s">
        <v>5777</v>
      </c>
      <c r="B2910" t="s">
        <v>5778</v>
      </c>
      <c r="C2910">
        <v>97</v>
      </c>
      <c r="D2910">
        <v>80</v>
      </c>
      <c r="E2910">
        <v>34</v>
      </c>
      <c r="F2910">
        <v>3</v>
      </c>
      <c r="G2910">
        <v>-3.4235149787727802E-3</v>
      </c>
      <c r="H2910">
        <v>-0.94955082700239302</v>
      </c>
      <c r="I2910">
        <v>-2.3938476525085801</v>
      </c>
      <c r="J2910">
        <v>194</v>
      </c>
      <c r="K2910">
        <v>302</v>
      </c>
      <c r="L2910">
        <v>127</v>
      </c>
      <c r="M2910">
        <v>13</v>
      </c>
      <c r="N2910">
        <v>0.26943331644864599</v>
      </c>
      <c r="O2910">
        <v>-0.776086786118659</v>
      </c>
      <c r="P2910">
        <v>-2.18408404621528</v>
      </c>
      <c r="Q2910">
        <v>0.76271186440677896</v>
      </c>
      <c r="R2910">
        <v>0.28813559322033899</v>
      </c>
      <c r="S2910">
        <f t="shared" si="45"/>
        <v>-0.27455274167204102</v>
      </c>
    </row>
    <row r="2911" spans="1:19" x14ac:dyDescent="0.2">
      <c r="A2911" t="s">
        <v>5779</v>
      </c>
      <c r="B2911" t="s">
        <v>5780</v>
      </c>
      <c r="C2911">
        <v>119</v>
      </c>
      <c r="D2911">
        <v>120</v>
      </c>
      <c r="E2911">
        <v>72</v>
      </c>
      <c r="F2911">
        <v>9</v>
      </c>
      <c r="G2911">
        <v>8.3892516950622498E-2</v>
      </c>
      <c r="H2911">
        <v>-0.71247247473966502</v>
      </c>
      <c r="I2911">
        <v>-2.0055016249151998</v>
      </c>
      <c r="J2911">
        <v>241</v>
      </c>
      <c r="K2911">
        <v>263</v>
      </c>
      <c r="L2911">
        <v>155</v>
      </c>
      <c r="M2911">
        <v>33</v>
      </c>
      <c r="N2911">
        <v>0.115166809336611</v>
      </c>
      <c r="O2911">
        <v>-0.78377412154896697</v>
      </c>
      <c r="P2911">
        <v>-1.8737287712888699</v>
      </c>
      <c r="Q2911">
        <v>0.79661016949152497</v>
      </c>
      <c r="R2911">
        <v>0.28813559322033899</v>
      </c>
      <c r="S2911">
        <f t="shared" si="45"/>
        <v>-7.9545225187533014E-2</v>
      </c>
    </row>
    <row r="2912" spans="1:19" x14ac:dyDescent="0.2">
      <c r="A2912" t="s">
        <v>5781</v>
      </c>
      <c r="B2912" t="s">
        <v>5782</v>
      </c>
      <c r="C2912">
        <v>187</v>
      </c>
      <c r="D2912">
        <v>206</v>
      </c>
      <c r="E2912">
        <v>157</v>
      </c>
      <c r="F2912">
        <v>22</v>
      </c>
      <c r="G2912">
        <v>0.12228384612818199</v>
      </c>
      <c r="H2912">
        <v>-0.57019996390566796</v>
      </c>
      <c r="I2912">
        <v>-1.8136160986762899</v>
      </c>
      <c r="J2912">
        <v>391</v>
      </c>
      <c r="K2912">
        <v>533</v>
      </c>
      <c r="L2912">
        <v>257</v>
      </c>
      <c r="M2912">
        <v>60</v>
      </c>
      <c r="N2912">
        <v>0.21177855505242699</v>
      </c>
      <c r="O2912">
        <v>-0.77433241120896201</v>
      </c>
      <c r="P2912">
        <v>-1.82425117560411</v>
      </c>
      <c r="Q2912">
        <v>0.81355932203389802</v>
      </c>
      <c r="R2912">
        <v>0.27118644067796599</v>
      </c>
      <c r="S2912">
        <f t="shared" si="45"/>
        <v>-1.0974173870396448E-2</v>
      </c>
    </row>
    <row r="2913" spans="1:19" x14ac:dyDescent="0.2">
      <c r="A2913" t="s">
        <v>5783</v>
      </c>
      <c r="B2913" t="s">
        <v>5784</v>
      </c>
      <c r="C2913">
        <v>175</v>
      </c>
      <c r="D2913">
        <v>174</v>
      </c>
      <c r="E2913">
        <v>104</v>
      </c>
      <c r="F2913">
        <v>26</v>
      </c>
      <c r="G2913">
        <v>7.7769431891833607E-2</v>
      </c>
      <c r="H2913">
        <v>-0.720262719165917</v>
      </c>
      <c r="I2913">
        <v>-1.71226187367747</v>
      </c>
      <c r="J2913">
        <v>365</v>
      </c>
      <c r="K2913">
        <v>431</v>
      </c>
      <c r="L2913">
        <v>152</v>
      </c>
      <c r="M2913">
        <v>41</v>
      </c>
      <c r="N2913">
        <v>0.149412509125978</v>
      </c>
      <c r="O2913">
        <v>-0.97253805365609203</v>
      </c>
      <c r="P2913">
        <v>-1.9597346763286301</v>
      </c>
      <c r="Q2913">
        <v>0.76271186440677896</v>
      </c>
      <c r="R2913">
        <v>0.28813559322033899</v>
      </c>
      <c r="S2913">
        <f t="shared" si="45"/>
        <v>-1.7984918307856451E-2</v>
      </c>
    </row>
    <row r="2914" spans="1:19" x14ac:dyDescent="0.2">
      <c r="A2914" t="s">
        <v>5785</v>
      </c>
      <c r="B2914" t="s">
        <v>5786</v>
      </c>
      <c r="C2914">
        <v>110</v>
      </c>
      <c r="D2914">
        <v>121</v>
      </c>
      <c r="E2914">
        <v>145</v>
      </c>
      <c r="F2914">
        <v>20</v>
      </c>
      <c r="G2914">
        <v>0.121650917453753</v>
      </c>
      <c r="H2914">
        <v>-0.37428269270165299</v>
      </c>
      <c r="I2914">
        <v>-1.6245598624562401</v>
      </c>
      <c r="J2914">
        <v>186</v>
      </c>
      <c r="K2914">
        <v>277</v>
      </c>
      <c r="L2914">
        <v>167</v>
      </c>
      <c r="M2914">
        <v>37</v>
      </c>
      <c r="N2914">
        <v>0.25019492826825401</v>
      </c>
      <c r="O2914">
        <v>-0.63888525021472298</v>
      </c>
      <c r="P2914">
        <v>-1.71153688874281</v>
      </c>
      <c r="Q2914">
        <v>0.81355932203389802</v>
      </c>
      <c r="R2914">
        <v>0.27118644067796599</v>
      </c>
      <c r="S2914">
        <f t="shared" si="45"/>
        <v>7.369573838391183E-2</v>
      </c>
    </row>
    <row r="2915" spans="1:19" x14ac:dyDescent="0.2">
      <c r="A2915" t="s">
        <v>5787</v>
      </c>
      <c r="B2915" t="s">
        <v>5788</v>
      </c>
      <c r="C2915">
        <v>134</v>
      </c>
      <c r="D2915">
        <v>262</v>
      </c>
      <c r="E2915">
        <v>80</v>
      </c>
      <c r="F2915">
        <v>10</v>
      </c>
      <c r="G2915">
        <v>0.37145472525046602</v>
      </c>
      <c r="H2915">
        <v>-0.718272821151267</v>
      </c>
      <c r="I2915">
        <v>-2.0113019713267999</v>
      </c>
      <c r="J2915">
        <v>247</v>
      </c>
      <c r="K2915">
        <v>398</v>
      </c>
      <c r="L2915">
        <v>197</v>
      </c>
      <c r="M2915">
        <v>69</v>
      </c>
      <c r="N2915">
        <v>0.28441422223574298</v>
      </c>
      <c r="O2915">
        <v>-0.69031950424246302</v>
      </c>
      <c r="P2915">
        <v>-1.5640735311142999</v>
      </c>
      <c r="Q2915">
        <v>0.42372881355932202</v>
      </c>
      <c r="R2915">
        <v>0.186440677966101</v>
      </c>
      <c r="S2915">
        <f t="shared" si="45"/>
        <v>1.60976637951038E-3</v>
      </c>
    </row>
    <row r="2916" spans="1:19" x14ac:dyDescent="0.2">
      <c r="A2916" t="s">
        <v>5789</v>
      </c>
      <c r="B2916" t="s">
        <v>5790</v>
      </c>
      <c r="C2916">
        <v>145</v>
      </c>
      <c r="D2916">
        <v>121</v>
      </c>
      <c r="E2916">
        <v>102</v>
      </c>
      <c r="F2916">
        <v>16</v>
      </c>
      <c r="G2916">
        <v>1.6756003770036E-3</v>
      </c>
      <c r="H2916">
        <v>-0.64702584025146004</v>
      </c>
      <c r="I2916">
        <v>-1.84144519254104</v>
      </c>
      <c r="J2916">
        <v>257</v>
      </c>
      <c r="K2916">
        <v>384</v>
      </c>
      <c r="L2916">
        <v>180</v>
      </c>
      <c r="M2916">
        <v>26</v>
      </c>
      <c r="N2916">
        <v>0.25162620445795802</v>
      </c>
      <c r="O2916">
        <v>-0.74674939537237806</v>
      </c>
      <c r="P2916">
        <v>-2.0051854439523602</v>
      </c>
      <c r="Q2916">
        <v>0.52542372881355903</v>
      </c>
      <c r="R2916">
        <v>0.23728813559322001</v>
      </c>
      <c r="S2916">
        <f t="shared" si="45"/>
        <v>-6.7396582293151583E-2</v>
      </c>
    </row>
    <row r="2917" spans="1:19" x14ac:dyDescent="0.2">
      <c r="A2917" t="s">
        <v>5791</v>
      </c>
      <c r="B2917" t="s">
        <v>5792</v>
      </c>
      <c r="C2917">
        <v>239</v>
      </c>
      <c r="D2917">
        <v>398</v>
      </c>
      <c r="E2917">
        <v>258</v>
      </c>
      <c r="F2917">
        <v>38</v>
      </c>
      <c r="G2917">
        <v>0.30174340342107803</v>
      </c>
      <c r="H2917">
        <v>-0.46103620476331097</v>
      </c>
      <c r="I2917">
        <v>-1.68281147729332</v>
      </c>
      <c r="J2917">
        <v>410</v>
      </c>
      <c r="K2917">
        <v>686</v>
      </c>
      <c r="L2917">
        <v>352</v>
      </c>
      <c r="M2917">
        <v>80</v>
      </c>
      <c r="N2917">
        <v>0.300768362408737</v>
      </c>
      <c r="O2917">
        <v>-0.65832997038599494</v>
      </c>
      <c r="P2917">
        <v>-1.7199195383196799</v>
      </c>
      <c r="Q2917">
        <v>0.74576271186440601</v>
      </c>
      <c r="R2917">
        <v>0.22033898305084701</v>
      </c>
      <c r="S2917">
        <f t="shared" si="45"/>
        <v>5.465471706654889E-2</v>
      </c>
    </row>
    <row r="2918" spans="1:19" x14ac:dyDescent="0.2">
      <c r="A2918" t="s">
        <v>5793</v>
      </c>
      <c r="B2918" t="s">
        <v>5794</v>
      </c>
      <c r="C2918">
        <v>157</v>
      </c>
      <c r="D2918">
        <v>247</v>
      </c>
      <c r="E2918">
        <v>93</v>
      </c>
      <c r="F2918">
        <v>23</v>
      </c>
      <c r="G2918">
        <v>0.27705553314595999</v>
      </c>
      <c r="H2918">
        <v>-0.72167471363370195</v>
      </c>
      <c r="I2918">
        <v>-1.71836898935363</v>
      </c>
      <c r="J2918">
        <v>342</v>
      </c>
      <c r="K2918">
        <v>507</v>
      </c>
      <c r="L2918">
        <v>336</v>
      </c>
      <c r="M2918">
        <v>43</v>
      </c>
      <c r="N2918">
        <v>0.24820995669892201</v>
      </c>
      <c r="O2918">
        <v>-0.59977560581068101</v>
      </c>
      <c r="P2918">
        <v>-1.91078331906844</v>
      </c>
      <c r="Q2918">
        <v>0.44067796610169402</v>
      </c>
      <c r="R2918">
        <v>0.186440677966101</v>
      </c>
      <c r="S2918">
        <f t="shared" si="45"/>
        <v>-6.6524212465117541E-3</v>
      </c>
    </row>
    <row r="2919" spans="1:19" x14ac:dyDescent="0.2">
      <c r="A2919" t="s">
        <v>5795</v>
      </c>
      <c r="B2919" t="s">
        <v>5796</v>
      </c>
      <c r="C2919">
        <v>112</v>
      </c>
      <c r="D2919">
        <v>82</v>
      </c>
      <c r="E2919">
        <v>110</v>
      </c>
      <c r="F2919">
        <v>10</v>
      </c>
      <c r="G2919">
        <v>-5.5145937990936499E-2</v>
      </c>
      <c r="H2919">
        <v>-0.50208334729035997</v>
      </c>
      <c r="I2919">
        <v>-1.9334151956321799</v>
      </c>
      <c r="J2919">
        <v>186</v>
      </c>
      <c r="K2919">
        <v>245</v>
      </c>
      <c r="L2919">
        <v>101</v>
      </c>
      <c r="M2919">
        <v>14</v>
      </c>
      <c r="N2919">
        <v>0.196881243568337</v>
      </c>
      <c r="O2919">
        <v>-0.85728034757966398</v>
      </c>
      <c r="P2919">
        <v>-2.1336105771315701</v>
      </c>
      <c r="Q2919">
        <v>0.49152542372881303</v>
      </c>
      <c r="R2919">
        <v>0.27118644067796599</v>
      </c>
      <c r="S2919">
        <f t="shared" si="45"/>
        <v>-0.12827082974564366</v>
      </c>
    </row>
    <row r="2920" spans="1:19" x14ac:dyDescent="0.2">
      <c r="A2920" t="s">
        <v>5797</v>
      </c>
      <c r="B2920" t="s">
        <v>5798</v>
      </c>
      <c r="C2920">
        <v>86</v>
      </c>
      <c r="D2920">
        <v>70</v>
      </c>
      <c r="E2920">
        <v>114</v>
      </c>
      <c r="F2920">
        <v>7</v>
      </c>
      <c r="G2920">
        <v>-9.1421789337825E-3</v>
      </c>
      <c r="H2920">
        <v>-0.37185160968549802</v>
      </c>
      <c r="I2920">
        <v>-1.9735975841913</v>
      </c>
      <c r="J2920">
        <v>145</v>
      </c>
      <c r="K2920">
        <v>92</v>
      </c>
      <c r="L2920">
        <v>56</v>
      </c>
      <c r="M2920">
        <v>14</v>
      </c>
      <c r="N2920">
        <v>-0.120352071467697</v>
      </c>
      <c r="O2920">
        <v>-1.00526875237316</v>
      </c>
      <c r="P2920">
        <v>-2.02546563514862</v>
      </c>
      <c r="Q2920">
        <v>0.45762711864406702</v>
      </c>
      <c r="R2920">
        <v>0.20338983050847401</v>
      </c>
      <c r="S2920">
        <f t="shared" si="45"/>
        <v>-0.11093175985786979</v>
      </c>
    </row>
    <row r="2921" spans="1:19" x14ac:dyDescent="0.2">
      <c r="A2921" t="s">
        <v>5799</v>
      </c>
      <c r="B2921" t="s">
        <v>5800</v>
      </c>
      <c r="C2921">
        <v>81</v>
      </c>
      <c r="D2921">
        <v>68</v>
      </c>
      <c r="E2921">
        <v>79</v>
      </c>
      <c r="F2921">
        <v>2</v>
      </c>
      <c r="G2921">
        <v>4.2821261231150197E-3</v>
      </c>
      <c r="H2921">
        <v>-0.50511593736661098</v>
      </c>
      <c r="I2921">
        <v>-2.49165219617666</v>
      </c>
      <c r="J2921">
        <v>182</v>
      </c>
      <c r="K2921">
        <v>160</v>
      </c>
      <c r="L2921">
        <v>106</v>
      </c>
      <c r="M2921">
        <v>6</v>
      </c>
      <c r="N2921">
        <v>2.12766980925717E-2</v>
      </c>
      <c r="O2921">
        <v>-0.82685429986469505</v>
      </c>
      <c r="P2921">
        <v>-2.4921458061933199</v>
      </c>
      <c r="Q2921">
        <v>0.45762711864406702</v>
      </c>
      <c r="R2921">
        <v>0.28813559322033899</v>
      </c>
      <c r="S2921">
        <f t="shared" si="45"/>
        <v>-0.38515943527062885</v>
      </c>
    </row>
    <row r="2922" spans="1:19" x14ac:dyDescent="0.2">
      <c r="A2922" t="s">
        <v>5801</v>
      </c>
      <c r="B2922" t="s">
        <v>5802</v>
      </c>
      <c r="C2922">
        <v>45</v>
      </c>
      <c r="D2922">
        <v>59</v>
      </c>
      <c r="E2922">
        <v>57</v>
      </c>
      <c r="F2922">
        <v>13</v>
      </c>
      <c r="G2922">
        <v>0.19789773016232801</v>
      </c>
      <c r="H2922">
        <v>-0.39159566788125499</v>
      </c>
      <c r="I2922">
        <v>-1.4234663344305001</v>
      </c>
      <c r="J2922">
        <v>97</v>
      </c>
      <c r="K2922">
        <v>78</v>
      </c>
      <c r="L2922">
        <v>34</v>
      </c>
      <c r="M2922">
        <v>10</v>
      </c>
      <c r="N2922">
        <v>-1.74490281540426E-2</v>
      </c>
      <c r="O2922">
        <v>-1.04738159436838</v>
      </c>
      <c r="P2922">
        <v>-1.9969974028581301</v>
      </c>
      <c r="Q2922">
        <v>0.50847457627118597</v>
      </c>
      <c r="R2922">
        <v>0.23728813559322001</v>
      </c>
      <c r="S2922">
        <f t="shared" si="45"/>
        <v>5.5331755062773012E-2</v>
      </c>
    </row>
    <row r="2923" spans="1:19" x14ac:dyDescent="0.2">
      <c r="A2923" t="s">
        <v>5803</v>
      </c>
      <c r="B2923" t="s">
        <v>5804</v>
      </c>
      <c r="C2923">
        <v>37</v>
      </c>
      <c r="D2923">
        <v>79</v>
      </c>
      <c r="E2923">
        <v>39</v>
      </c>
      <c r="F2923">
        <v>4</v>
      </c>
      <c r="G2923">
        <v>0.40968359951897398</v>
      </c>
      <c r="H2923">
        <v>-0.471395126818899</v>
      </c>
      <c r="I2923">
        <v>-1.85033890570103</v>
      </c>
      <c r="J2923">
        <v>123</v>
      </c>
      <c r="K2923">
        <v>123</v>
      </c>
      <c r="L2923">
        <v>57</v>
      </c>
      <c r="M2923">
        <v>7</v>
      </c>
      <c r="N2923">
        <v>7.7228103421721706E-2</v>
      </c>
      <c r="O2923">
        <v>-0.92611903291129605</v>
      </c>
      <c r="P2923">
        <v>-2.2550327400170298</v>
      </c>
      <c r="Q2923">
        <v>0.49152542372881303</v>
      </c>
      <c r="R2923">
        <v>0.23728813559322001</v>
      </c>
      <c r="S2923">
        <f t="shared" si="45"/>
        <v>-0.13679144947200508</v>
      </c>
    </row>
    <row r="2924" spans="1:19" x14ac:dyDescent="0.2">
      <c r="A2924" t="s">
        <v>5805</v>
      </c>
      <c r="B2924" t="s">
        <v>5806</v>
      </c>
      <c r="C2924">
        <v>12</v>
      </c>
      <c r="D2924">
        <v>21</v>
      </c>
      <c r="E2924">
        <v>19</v>
      </c>
      <c r="F2924">
        <v>0</v>
      </c>
      <c r="G2924">
        <v>0.323296280981822</v>
      </c>
      <c r="H2924">
        <v>-0.29468565487319898</v>
      </c>
      <c r="I2924" t="e">
        <f>-inf</f>
        <v>#NAME?</v>
      </c>
      <c r="J2924">
        <v>12</v>
      </c>
      <c r="K2924">
        <v>14</v>
      </c>
      <c r="L2924">
        <v>12</v>
      </c>
      <c r="M2924">
        <v>4</v>
      </c>
      <c r="N2924">
        <v>0.144174893052335</v>
      </c>
      <c r="O2924">
        <v>-0.59208877714439001</v>
      </c>
      <c r="P2924">
        <v>-1.4873469233115499</v>
      </c>
      <c r="Q2924">
        <v>0.52542372881355903</v>
      </c>
      <c r="R2924">
        <v>0.23728813559322001</v>
      </c>
      <c r="S2924" t="e">
        <f t="shared" si="45"/>
        <v>#NAME?</v>
      </c>
    </row>
    <row r="2925" spans="1:19" x14ac:dyDescent="0.2">
      <c r="A2925" t="s">
        <v>5807</v>
      </c>
      <c r="B2925" t="s">
        <v>5808</v>
      </c>
      <c r="C2925">
        <v>109</v>
      </c>
      <c r="D2925">
        <v>154</v>
      </c>
      <c r="E2925">
        <v>131</v>
      </c>
      <c r="F2925">
        <v>14</v>
      </c>
      <c r="G2925">
        <v>0.23035245519136699</v>
      </c>
      <c r="H2925">
        <v>-0.41441321206326298</v>
      </c>
      <c r="I2925">
        <v>-1.77549563522438</v>
      </c>
      <c r="J2925">
        <v>478</v>
      </c>
      <c r="K2925">
        <v>659</v>
      </c>
      <c r="L2925">
        <v>421</v>
      </c>
      <c r="M2925">
        <v>70</v>
      </c>
      <c r="N2925">
        <v>0.216685621403612</v>
      </c>
      <c r="O2925">
        <v>-0.64723457792084005</v>
      </c>
      <c r="P2925">
        <v>-1.8445555251897501</v>
      </c>
      <c r="Q2925">
        <v>0.74576271186440601</v>
      </c>
      <c r="R2925">
        <v>0.23728813559322001</v>
      </c>
      <c r="S2925">
        <f t="shared" si="45"/>
        <v>-5.4119460948982871E-3</v>
      </c>
    </row>
    <row r="2926" spans="1:19" x14ac:dyDescent="0.2">
      <c r="A2926" t="s">
        <v>5809</v>
      </c>
      <c r="B2926" t="s">
        <v>5810</v>
      </c>
      <c r="C2926">
        <v>230</v>
      </c>
      <c r="D2926">
        <v>245</v>
      </c>
      <c r="E2926">
        <v>185</v>
      </c>
      <c r="F2926">
        <v>28</v>
      </c>
      <c r="G2926">
        <v>0.10769648064246699</v>
      </c>
      <c r="H2926">
        <v>-0.58881411739298195</v>
      </c>
      <c r="I2926">
        <v>-1.79876697763737</v>
      </c>
      <c r="J2926">
        <v>653</v>
      </c>
      <c r="K2926">
        <v>803</v>
      </c>
      <c r="L2926">
        <v>527</v>
      </c>
      <c r="M2926">
        <v>83</v>
      </c>
      <c r="N2926">
        <v>0.16703046742532801</v>
      </c>
      <c r="O2926">
        <v>-0.68519134320691699</v>
      </c>
      <c r="P2926">
        <v>-1.9060607574908901</v>
      </c>
      <c r="Q2926">
        <v>0.644067796610169</v>
      </c>
      <c r="R2926">
        <v>0.28813559322033899</v>
      </c>
      <c r="S2926">
        <f t="shared" si="45"/>
        <v>-2.8574659580210882E-2</v>
      </c>
    </row>
    <row r="2927" spans="1:19" x14ac:dyDescent="0.2">
      <c r="A2927" t="s">
        <v>5811</v>
      </c>
      <c r="B2927" t="s">
        <v>5812</v>
      </c>
      <c r="C2927">
        <v>131</v>
      </c>
      <c r="D2927">
        <v>152</v>
      </c>
      <c r="E2927">
        <v>113</v>
      </c>
      <c r="F2927">
        <v>34</v>
      </c>
      <c r="G2927">
        <v>0.14483052458453599</v>
      </c>
      <c r="H2927">
        <v>-0.558450861950748</v>
      </c>
      <c r="I2927">
        <v>-1.4699895515754999</v>
      </c>
      <c r="J2927">
        <v>449</v>
      </c>
      <c r="K2927">
        <v>519</v>
      </c>
      <c r="L2927">
        <v>345</v>
      </c>
      <c r="M2927">
        <v>60</v>
      </c>
      <c r="N2927">
        <v>0.140149120266856</v>
      </c>
      <c r="O2927">
        <v>-0.70651602307443895</v>
      </c>
      <c r="P2927">
        <v>-1.8843207592115701</v>
      </c>
      <c r="Q2927">
        <v>0.52542372881355903</v>
      </c>
      <c r="R2927">
        <v>0.322033898305084</v>
      </c>
      <c r="S2927">
        <f t="shared" si="45"/>
        <v>7.2054391275525459E-2</v>
      </c>
    </row>
    <row r="2928" spans="1:19" x14ac:dyDescent="0.2">
      <c r="A2928" t="s">
        <v>5813</v>
      </c>
      <c r="B2928" t="s">
        <v>5814</v>
      </c>
      <c r="C2928">
        <v>176</v>
      </c>
      <c r="D2928">
        <v>171</v>
      </c>
      <c r="E2928">
        <v>83</v>
      </c>
      <c r="F2928">
        <v>13</v>
      </c>
      <c r="G2928">
        <v>6.7741674873532401E-2</v>
      </c>
      <c r="H2928">
        <v>-0.82069258521647903</v>
      </c>
      <c r="I2928">
        <v>-2.0157664884693101</v>
      </c>
      <c r="J2928">
        <v>301</v>
      </c>
      <c r="K2928">
        <v>483</v>
      </c>
      <c r="L2928">
        <v>215</v>
      </c>
      <c r="M2928">
        <v>52</v>
      </c>
      <c r="N2928">
        <v>0.28260873857939001</v>
      </c>
      <c r="O2928">
        <v>-0.73821681282262797</v>
      </c>
      <c r="P2928">
        <v>-1.7727888205509299</v>
      </c>
      <c r="Q2928">
        <v>0.66101694915254205</v>
      </c>
      <c r="R2928">
        <v>0.23728813559322001</v>
      </c>
      <c r="S2928">
        <f t="shared" si="45"/>
        <v>-5.5505654680520697E-2</v>
      </c>
    </row>
    <row r="2929" spans="1:19" x14ac:dyDescent="0.2">
      <c r="A2929" t="s">
        <v>5815</v>
      </c>
      <c r="B2929" t="s">
        <v>5816</v>
      </c>
      <c r="C2929">
        <v>272</v>
      </c>
      <c r="D2929">
        <v>286</v>
      </c>
      <c r="E2929">
        <v>202</v>
      </c>
      <c r="F2929">
        <v>21</v>
      </c>
      <c r="G2929">
        <v>0.102055361390372</v>
      </c>
      <c r="H2929">
        <v>-0.62347554436597796</v>
      </c>
      <c r="I2929">
        <v>-1.99654678226227</v>
      </c>
      <c r="J2929">
        <v>405</v>
      </c>
      <c r="K2929">
        <v>370</v>
      </c>
      <c r="L2929">
        <v>228</v>
      </c>
      <c r="M2929">
        <v>47</v>
      </c>
      <c r="N2929">
        <v>3.7974804274048202E-2</v>
      </c>
      <c r="O2929">
        <v>-0.84160895335860497</v>
      </c>
      <c r="P2929">
        <v>-1.9455828338708401</v>
      </c>
      <c r="Q2929">
        <v>0.677966101694915</v>
      </c>
      <c r="R2929">
        <v>0.28813559322033899</v>
      </c>
      <c r="S2929">
        <f t="shared" si="45"/>
        <v>-9.6182584337200172E-2</v>
      </c>
    </row>
    <row r="2930" spans="1:19" x14ac:dyDescent="0.2">
      <c r="A2930" t="s">
        <v>5817</v>
      </c>
      <c r="B2930" t="s">
        <v>5818</v>
      </c>
      <c r="C2930">
        <v>130</v>
      </c>
      <c r="D2930">
        <v>127</v>
      </c>
      <c r="E2930">
        <v>110</v>
      </c>
      <c r="F2930">
        <v>2</v>
      </c>
      <c r="G2930">
        <v>7.0118600944648501E-2</v>
      </c>
      <c r="H2930">
        <v>-0.56680867692701498</v>
      </c>
      <c r="I2930">
        <v>-2.6971105296048501</v>
      </c>
      <c r="J2930">
        <v>330</v>
      </c>
      <c r="K2930">
        <v>378</v>
      </c>
      <c r="L2930">
        <v>236</v>
      </c>
      <c r="M2930">
        <v>37</v>
      </c>
      <c r="N2930">
        <v>0.136205963381059</v>
      </c>
      <c r="O2930">
        <v>-0.73769071405217101</v>
      </c>
      <c r="P2930">
        <v>-1.9605378844027801</v>
      </c>
      <c r="Q2930">
        <v>0.66101694915254205</v>
      </c>
      <c r="R2930">
        <v>0.305084745762711</v>
      </c>
      <c r="S2930">
        <f t="shared" si="45"/>
        <v>-0.30221378128959997</v>
      </c>
    </row>
    <row r="2931" spans="1:19" x14ac:dyDescent="0.2">
      <c r="A2931" t="s">
        <v>5819</v>
      </c>
      <c r="B2931" t="s">
        <v>5820</v>
      </c>
      <c r="C2931">
        <v>816</v>
      </c>
      <c r="D2931">
        <v>750</v>
      </c>
      <c r="E2931">
        <v>675</v>
      </c>
      <c r="F2931">
        <v>79</v>
      </c>
      <c r="G2931">
        <v>4.3629336933367298E-2</v>
      </c>
      <c r="H2931">
        <v>-0.57664439570123904</v>
      </c>
      <c r="I2931">
        <v>-1.8982602404254101</v>
      </c>
      <c r="J2931">
        <v>925</v>
      </c>
      <c r="K2931">
        <v>1510</v>
      </c>
      <c r="L2931">
        <v>659</v>
      </c>
      <c r="M2931">
        <v>121</v>
      </c>
      <c r="N2931">
        <v>0.29006331797585799</v>
      </c>
      <c r="O2931">
        <v>-0.73934509528941295</v>
      </c>
      <c r="P2931">
        <v>-1.89358203101447</v>
      </c>
      <c r="Q2931">
        <v>0.71186440677966101</v>
      </c>
      <c r="R2931">
        <v>0.28813559322033899</v>
      </c>
      <c r="S2931">
        <f t="shared" si="45"/>
        <v>-5.3929011040316492E-2</v>
      </c>
    </row>
    <row r="2932" spans="1:19" x14ac:dyDescent="0.2">
      <c r="A2932" t="s">
        <v>5821</v>
      </c>
      <c r="B2932" t="s">
        <v>5822</v>
      </c>
      <c r="C2932">
        <v>78</v>
      </c>
      <c r="D2932">
        <v>67</v>
      </c>
      <c r="E2932">
        <v>95</v>
      </c>
      <c r="F2932">
        <v>6</v>
      </c>
      <c r="G2932">
        <v>1.42384323058745E-2</v>
      </c>
      <c r="H2932">
        <v>-0.40862900718003597</v>
      </c>
      <c r="I2932">
        <v>-1.99814052526883</v>
      </c>
      <c r="J2932">
        <v>307</v>
      </c>
      <c r="K2932">
        <v>266</v>
      </c>
      <c r="L2932">
        <v>130</v>
      </c>
      <c r="M2932">
        <v>16</v>
      </c>
      <c r="N2932">
        <v>1.4971364575602299E-2</v>
      </c>
      <c r="O2932">
        <v>-0.96528380031474004</v>
      </c>
      <c r="P2932">
        <v>-2.2932440614131502</v>
      </c>
      <c r="Q2932">
        <v>0.677966101694915</v>
      </c>
      <c r="R2932">
        <v>0.27118644067796599</v>
      </c>
      <c r="S2932">
        <f t="shared" si="45"/>
        <v>-0.18963588904924206</v>
      </c>
    </row>
    <row r="2933" spans="1:19" x14ac:dyDescent="0.2">
      <c r="A2933" t="s">
        <v>5823</v>
      </c>
      <c r="B2933" t="s">
        <v>5824</v>
      </c>
      <c r="C2933">
        <v>170</v>
      </c>
      <c r="D2933">
        <v>286</v>
      </c>
      <c r="E2933">
        <v>218</v>
      </c>
      <c r="F2933">
        <v>13</v>
      </c>
      <c r="G2933">
        <v>0.30617534404629698</v>
      </c>
      <c r="H2933">
        <v>-0.386250437552072</v>
      </c>
      <c r="I2933">
        <v>-2.0007027420334298</v>
      </c>
      <c r="J2933">
        <v>310</v>
      </c>
      <c r="K2933">
        <v>553</v>
      </c>
      <c r="L2933">
        <v>289</v>
      </c>
      <c r="M2933">
        <v>69</v>
      </c>
      <c r="N2933">
        <v>0.32859154089214698</v>
      </c>
      <c r="O2933">
        <v>-0.62255262822211499</v>
      </c>
      <c r="P2933">
        <v>-1.6627382716889101</v>
      </c>
      <c r="Q2933">
        <v>0.55932203389830504</v>
      </c>
      <c r="R2933">
        <v>0.25423728813559299</v>
      </c>
      <c r="S2933">
        <f t="shared" si="45"/>
        <v>-2.172479706480774E-2</v>
      </c>
    </row>
    <row r="2934" spans="1:19" x14ac:dyDescent="0.2">
      <c r="A2934" t="s">
        <v>5825</v>
      </c>
      <c r="B2934" t="s">
        <v>5826</v>
      </c>
      <c r="C2934">
        <v>65</v>
      </c>
      <c r="D2934">
        <v>71</v>
      </c>
      <c r="E2934">
        <v>97</v>
      </c>
      <c r="F2934">
        <v>0</v>
      </c>
      <c r="G2934">
        <v>0.118603224371748</v>
      </c>
      <c r="H2934">
        <v>-0.32039963215501399</v>
      </c>
      <c r="I2934" t="e">
        <f>-inf</f>
        <v>#NAME?</v>
      </c>
      <c r="J2934">
        <v>185</v>
      </c>
      <c r="K2934">
        <v>210</v>
      </c>
      <c r="L2934">
        <v>120</v>
      </c>
      <c r="M2934">
        <v>21</v>
      </c>
      <c r="N2934">
        <v>0.132275669752627</v>
      </c>
      <c r="O2934">
        <v>-0.78007925949977897</v>
      </c>
      <c r="P2934">
        <v>-1.95517810226098</v>
      </c>
      <c r="Q2934">
        <v>0.69491525423728795</v>
      </c>
      <c r="R2934">
        <v>0.22033898305084701</v>
      </c>
      <c r="S2934" t="e">
        <f t="shared" si="45"/>
        <v>#NAME?</v>
      </c>
    </row>
    <row r="2935" spans="1:19" x14ac:dyDescent="0.2">
      <c r="A2935" t="s">
        <v>5827</v>
      </c>
      <c r="B2935" t="s">
        <v>5828</v>
      </c>
      <c r="C2935">
        <v>216</v>
      </c>
      <c r="D2935">
        <v>261</v>
      </c>
      <c r="E2935">
        <v>127</v>
      </c>
      <c r="F2935">
        <v>17</v>
      </c>
      <c r="G2935">
        <v>0.162444988482878</v>
      </c>
      <c r="H2935">
        <v>-0.72490803997337705</v>
      </c>
      <c r="I2935">
        <v>-1.9882020027346501</v>
      </c>
      <c r="J2935">
        <v>355</v>
      </c>
      <c r="K2935">
        <v>457</v>
      </c>
      <c r="L2935">
        <v>292</v>
      </c>
      <c r="M2935">
        <v>58</v>
      </c>
      <c r="N2935">
        <v>0.18691595043647699</v>
      </c>
      <c r="O2935">
        <v>-0.67693427875106604</v>
      </c>
      <c r="P2935">
        <v>-1.79702602808404</v>
      </c>
      <c r="Q2935">
        <v>0.40677966101694901</v>
      </c>
      <c r="R2935">
        <v>0.22033898305084701</v>
      </c>
      <c r="S2935">
        <f t="shared" si="45"/>
        <v>-5.4039571016564834E-2</v>
      </c>
    </row>
    <row r="2936" spans="1:19" x14ac:dyDescent="0.2">
      <c r="A2936" t="s">
        <v>5829</v>
      </c>
      <c r="B2936" t="s">
        <v>5830</v>
      </c>
      <c r="C2936">
        <v>193</v>
      </c>
      <c r="D2936">
        <v>173</v>
      </c>
      <c r="E2936">
        <v>121</v>
      </c>
      <c r="F2936">
        <v>26</v>
      </c>
      <c r="G2936">
        <v>3.2747026416550098E-2</v>
      </c>
      <c r="H2936">
        <v>-0.69702994846972699</v>
      </c>
      <c r="I2936">
        <v>-1.7547811339989501</v>
      </c>
      <c r="J2936">
        <v>270</v>
      </c>
      <c r="K2936">
        <v>354</v>
      </c>
      <c r="L2936">
        <v>158</v>
      </c>
      <c r="M2936">
        <v>39</v>
      </c>
      <c r="N2936">
        <v>0.19486760128852201</v>
      </c>
      <c r="O2936">
        <v>-0.82479545434895496</v>
      </c>
      <c r="P2936">
        <v>-1.85052482572438</v>
      </c>
      <c r="Q2936">
        <v>0.42372881355932202</v>
      </c>
      <c r="R2936">
        <v>0.22033898305084701</v>
      </c>
      <c r="S2936">
        <f t="shared" si="45"/>
        <v>-1.0349178279518293E-3</v>
      </c>
    </row>
    <row r="2937" spans="1:19" x14ac:dyDescent="0.2">
      <c r="A2937" t="s">
        <v>5831</v>
      </c>
      <c r="B2937" t="s">
        <v>5832</v>
      </c>
      <c r="C2937">
        <v>130</v>
      </c>
      <c r="D2937">
        <v>184</v>
      </c>
      <c r="E2937">
        <v>159</v>
      </c>
      <c r="F2937">
        <v>19</v>
      </c>
      <c r="G2937">
        <v>0.231132702998228</v>
      </c>
      <c r="H2937">
        <v>-0.40680423776478802</v>
      </c>
      <c r="I2937">
        <v>-1.719386924316</v>
      </c>
      <c r="J2937">
        <v>273</v>
      </c>
      <c r="K2937">
        <v>340</v>
      </c>
      <c r="L2937">
        <v>233</v>
      </c>
      <c r="M2937">
        <v>65</v>
      </c>
      <c r="N2937">
        <v>0.17254437342321999</v>
      </c>
      <c r="O2937">
        <v>-0.66089550315912704</v>
      </c>
      <c r="P2937">
        <v>-1.6334749589897899</v>
      </c>
      <c r="Q2937">
        <v>0.74576271186440601</v>
      </c>
      <c r="R2937">
        <v>0.186440677966101</v>
      </c>
      <c r="S2937">
        <f t="shared" si="45"/>
        <v>6.7229476763853852E-2</v>
      </c>
    </row>
    <row r="2938" spans="1:19" x14ac:dyDescent="0.2">
      <c r="A2938" t="s">
        <v>5833</v>
      </c>
      <c r="B2938" t="s">
        <v>5834</v>
      </c>
      <c r="C2938">
        <v>44</v>
      </c>
      <c r="D2938">
        <v>52</v>
      </c>
      <c r="E2938">
        <v>24</v>
      </c>
      <c r="F2938">
        <v>1</v>
      </c>
      <c r="G2938">
        <v>0.15280889944414</v>
      </c>
      <c r="H2938">
        <v>-0.75749944455298501</v>
      </c>
      <c r="I2938">
        <v>-2.5276498494481801</v>
      </c>
      <c r="J2938">
        <v>111</v>
      </c>
      <c r="K2938">
        <v>126</v>
      </c>
      <c r="L2938">
        <v>59</v>
      </c>
      <c r="M2938">
        <v>15</v>
      </c>
      <c r="N2938">
        <v>0.132275669752627</v>
      </c>
      <c r="O2938">
        <v>-0.86655974428890303</v>
      </c>
      <c r="P2938">
        <v>-1.87945738832286</v>
      </c>
      <c r="Q2938">
        <v>0.45762711864406702</v>
      </c>
      <c r="R2938">
        <v>0.27118644067796599</v>
      </c>
      <c r="S2938">
        <f t="shared" si="45"/>
        <v>-0.23165642436077519</v>
      </c>
    </row>
    <row r="2939" spans="1:19" x14ac:dyDescent="0.2">
      <c r="A2939" t="s">
        <v>5835</v>
      </c>
      <c r="B2939" t="s">
        <v>5836</v>
      </c>
      <c r="C2939">
        <v>75</v>
      </c>
      <c r="D2939">
        <v>77</v>
      </c>
      <c r="E2939">
        <v>32</v>
      </c>
      <c r="F2939">
        <v>8</v>
      </c>
      <c r="G2939">
        <v>9.1687694076310194E-2</v>
      </c>
      <c r="H2939">
        <v>-0.864169294850197</v>
      </c>
      <c r="I2939">
        <v>-1.8561684493617501</v>
      </c>
      <c r="J2939">
        <v>145</v>
      </c>
      <c r="K2939">
        <v>157</v>
      </c>
      <c r="L2939">
        <v>33</v>
      </c>
      <c r="M2939">
        <v>10</v>
      </c>
      <c r="N2939">
        <v>0.11175975359598</v>
      </c>
      <c r="O2939">
        <v>-1.2349428395014701</v>
      </c>
      <c r="P2939">
        <v>-2.1715936708268599</v>
      </c>
      <c r="Q2939">
        <v>0.42372881355932202</v>
      </c>
      <c r="R2939">
        <v>0.338983050847457</v>
      </c>
      <c r="S2939">
        <f t="shared" si="45"/>
        <v>-0.11615400602362219</v>
      </c>
    </row>
    <row r="2940" spans="1:19" x14ac:dyDescent="0.2">
      <c r="A2940" t="s">
        <v>5837</v>
      </c>
      <c r="B2940" t="s">
        <v>5838</v>
      </c>
      <c r="C2940">
        <v>42</v>
      </c>
      <c r="D2940">
        <v>49</v>
      </c>
      <c r="E2940">
        <v>24</v>
      </c>
      <c r="F2940">
        <v>9</v>
      </c>
      <c r="G2940">
        <v>0.14720502192614099</v>
      </c>
      <c r="H2940">
        <v>-0.73729605846469704</v>
      </c>
      <c r="I2940">
        <v>-1.55320395392057</v>
      </c>
      <c r="J2940">
        <v>48</v>
      </c>
      <c r="K2940">
        <v>93</v>
      </c>
      <c r="L2940">
        <v>45</v>
      </c>
      <c r="M2940">
        <v>3</v>
      </c>
      <c r="N2940">
        <v>0.364469814600069</v>
      </c>
      <c r="O2940">
        <v>-0.62011750074463301</v>
      </c>
      <c r="P2940">
        <v>-2.2143456512478101</v>
      </c>
      <c r="Q2940">
        <v>0.47457627118644002</v>
      </c>
      <c r="R2940">
        <v>0.28813559322033899</v>
      </c>
      <c r="S2940">
        <f t="shared" si="45"/>
        <v>-4.0219526380072278E-2</v>
      </c>
    </row>
    <row r="2941" spans="1:19" x14ac:dyDescent="0.2">
      <c r="A2941" t="s">
        <v>5839</v>
      </c>
      <c r="B2941" t="s">
        <v>5840</v>
      </c>
      <c r="C2941">
        <v>117</v>
      </c>
      <c r="D2941">
        <v>184</v>
      </c>
      <c r="E2941">
        <v>114</v>
      </c>
      <c r="F2941">
        <v>3</v>
      </c>
      <c r="G2941">
        <v>0.27689019355890299</v>
      </c>
      <c r="H2941">
        <v>-0.50553902018809205</v>
      </c>
      <c r="I2941">
        <v>-2.47526177998849</v>
      </c>
      <c r="J2941">
        <v>173</v>
      </c>
      <c r="K2941">
        <v>261</v>
      </c>
      <c r="L2941">
        <v>106</v>
      </c>
      <c r="M2941">
        <v>38</v>
      </c>
      <c r="N2941">
        <v>0.25582250763120701</v>
      </c>
      <c r="O2941">
        <v>-0.80482901500841497</v>
      </c>
      <c r="P2941">
        <v>-1.66848817510387</v>
      </c>
      <c r="Q2941">
        <v>0.38983050847457601</v>
      </c>
      <c r="R2941">
        <v>0.27118644067796599</v>
      </c>
      <c r="S2941">
        <f t="shared" si="45"/>
        <v>-0.16011775788861479</v>
      </c>
    </row>
    <row r="2942" spans="1:19" x14ac:dyDescent="0.2">
      <c r="A2942" t="s">
        <v>5841</v>
      </c>
      <c r="B2942" t="s">
        <v>5842</v>
      </c>
      <c r="C2942">
        <v>83</v>
      </c>
      <c r="D2942">
        <v>122</v>
      </c>
      <c r="E2942">
        <v>71</v>
      </c>
      <c r="F2942">
        <v>3</v>
      </c>
      <c r="G2942">
        <v>0.24753997059420199</v>
      </c>
      <c r="H2942">
        <v>-0.56207775343540201</v>
      </c>
      <c r="I2942">
        <v>-2.32615401061841</v>
      </c>
      <c r="J2942">
        <v>138</v>
      </c>
      <c r="K2942">
        <v>166</v>
      </c>
      <c r="L2942">
        <v>141</v>
      </c>
      <c r="M2942">
        <v>15</v>
      </c>
      <c r="N2942">
        <v>0.15745710506054</v>
      </c>
      <c r="O2942">
        <v>-0.58274875089024702</v>
      </c>
      <c r="P2942">
        <v>-1.97401349593744</v>
      </c>
      <c r="Q2942">
        <v>0.42372881355932202</v>
      </c>
      <c r="R2942">
        <v>0.169491525423728</v>
      </c>
      <c r="S2942">
        <f t="shared" si="45"/>
        <v>-0.19884057961242579</v>
      </c>
    </row>
    <row r="2943" spans="1:19" x14ac:dyDescent="0.2">
      <c r="A2943" t="s">
        <v>5843</v>
      </c>
      <c r="B2943" t="s">
        <v>5844</v>
      </c>
      <c r="C2943">
        <v>53</v>
      </c>
      <c r="D2943">
        <v>108</v>
      </c>
      <c r="E2943">
        <v>52</v>
      </c>
      <c r="F2943">
        <v>13</v>
      </c>
      <c r="G2943">
        <v>0.38940611818168902</v>
      </c>
      <c r="H2943">
        <v>-0.50253053574439299</v>
      </c>
      <c r="I2943">
        <v>-1.4945296902559499</v>
      </c>
      <c r="J2943">
        <v>154</v>
      </c>
      <c r="K2943">
        <v>129</v>
      </c>
      <c r="L2943">
        <v>58</v>
      </c>
      <c r="M2943">
        <v>18</v>
      </c>
      <c r="N2943">
        <v>2.9709288450766101E-4</v>
      </c>
      <c r="O2943">
        <v>-1.0161815044179101</v>
      </c>
      <c r="P2943">
        <v>-1.94247388432505</v>
      </c>
      <c r="Q2943">
        <v>0.45762711864406702</v>
      </c>
      <c r="R2943">
        <v>0.27118644067796599</v>
      </c>
      <c r="S2943">
        <f t="shared" si="45"/>
        <v>4.9422411871317712E-2</v>
      </c>
    </row>
    <row r="2944" spans="1:19" x14ac:dyDescent="0.2">
      <c r="A2944" t="s">
        <v>5845</v>
      </c>
      <c r="B2944" t="s">
        <v>5846</v>
      </c>
      <c r="C2944">
        <v>0</v>
      </c>
      <c r="D2944">
        <v>0</v>
      </c>
      <c r="E2944">
        <v>0</v>
      </c>
      <c r="F2944">
        <v>0</v>
      </c>
      <c r="G2944" t="s">
        <v>373</v>
      </c>
      <c r="H2944" t="s">
        <v>373</v>
      </c>
      <c r="I2944" t="s">
        <v>373</v>
      </c>
      <c r="J2944">
        <v>0</v>
      </c>
      <c r="K2944">
        <v>0</v>
      </c>
      <c r="L2944">
        <v>0</v>
      </c>
      <c r="M2944">
        <v>0</v>
      </c>
      <c r="N2944" t="s">
        <v>373</v>
      </c>
      <c r="O2944" t="s">
        <v>373</v>
      </c>
      <c r="P2944" t="s">
        <v>373</v>
      </c>
      <c r="Q2944">
        <v>0.44067796610169402</v>
      </c>
      <c r="R2944">
        <v>0.152542372881355</v>
      </c>
      <c r="S2944" t="e">
        <f t="shared" si="45"/>
        <v>#VALUE!</v>
      </c>
    </row>
    <row r="2945" spans="1:19" x14ac:dyDescent="0.2">
      <c r="A2945" t="s">
        <v>5847</v>
      </c>
      <c r="B2945" t="s">
        <v>5848</v>
      </c>
      <c r="C2945">
        <v>140</v>
      </c>
      <c r="D2945">
        <v>102</v>
      </c>
      <c r="E2945">
        <v>92</v>
      </c>
      <c r="F2945">
        <v>13</v>
      </c>
      <c r="G2945">
        <v>-5.7269631620791898E-2</v>
      </c>
      <c r="H2945">
        <v>-0.676598218111086</v>
      </c>
      <c r="I2945">
        <v>-1.9163818563334001</v>
      </c>
      <c r="J2945">
        <v>186</v>
      </c>
      <c r="K2945">
        <v>309</v>
      </c>
      <c r="L2945">
        <v>167</v>
      </c>
      <c r="M2945">
        <v>32</v>
      </c>
      <c r="N2945">
        <v>0.29767363862863999</v>
      </c>
      <c r="O2945">
        <v>-0.63888525021472298</v>
      </c>
      <c r="P2945">
        <v>-1.7745886344899</v>
      </c>
      <c r="Q2945">
        <v>0.86440677966101698</v>
      </c>
      <c r="R2945">
        <v>0.23728813559322001</v>
      </c>
      <c r="S2945">
        <f t="shared" si="45"/>
        <v>-2.7326195947435322E-2</v>
      </c>
    </row>
    <row r="2946" spans="1:19" x14ac:dyDescent="0.2">
      <c r="A2946" t="s">
        <v>5849</v>
      </c>
      <c r="B2946" t="s">
        <v>5850</v>
      </c>
      <c r="C2946">
        <v>167</v>
      </c>
      <c r="D2946">
        <v>230</v>
      </c>
      <c r="E2946">
        <v>163</v>
      </c>
      <c r="F2946">
        <v>23</v>
      </c>
      <c r="G2946">
        <v>0.21926959716553801</v>
      </c>
      <c r="H2946">
        <v>-0.50478687652202903</v>
      </c>
      <c r="I2946">
        <v>-1.74518580809198</v>
      </c>
      <c r="J2946">
        <v>276</v>
      </c>
      <c r="K2946">
        <v>410</v>
      </c>
      <c r="L2946">
        <v>272</v>
      </c>
      <c r="M2946">
        <v>36</v>
      </c>
      <c r="N2946">
        <v>0.24910287807623899</v>
      </c>
      <c r="O2946">
        <v>-0.59842895517540895</v>
      </c>
      <c r="P2946">
        <v>-1.89483224988982</v>
      </c>
      <c r="Q2946">
        <v>0.677966101694915</v>
      </c>
      <c r="R2946">
        <v>0.25423728813559299</v>
      </c>
      <c r="S2946">
        <f t="shared" si="45"/>
        <v>-1.0119296717868508E-2</v>
      </c>
    </row>
    <row r="2947" spans="1:19" x14ac:dyDescent="0.2">
      <c r="A2947" t="s">
        <v>5851</v>
      </c>
      <c r="B2947" t="s">
        <v>5852</v>
      </c>
      <c r="C2947">
        <v>311</v>
      </c>
      <c r="D2947">
        <v>291</v>
      </c>
      <c r="E2947">
        <v>210</v>
      </c>
      <c r="F2947">
        <v>22</v>
      </c>
      <c r="G2947">
        <v>5.1390832254598201E-2</v>
      </c>
      <c r="H2947">
        <v>-0.66479910407132103</v>
      </c>
      <c r="I2947">
        <v>-2.0345348811666302</v>
      </c>
      <c r="J2947">
        <v>422</v>
      </c>
      <c r="K2947">
        <v>534</v>
      </c>
      <c r="L2947">
        <v>279</v>
      </c>
      <c r="M2947">
        <v>47</v>
      </c>
      <c r="N2947">
        <v>0.17945690948860399</v>
      </c>
      <c r="O2947">
        <v>-0.77179702483246604</v>
      </c>
      <c r="P2947">
        <v>-1.9634402616178399</v>
      </c>
      <c r="Q2947">
        <v>0.52542372881355903</v>
      </c>
      <c r="R2947">
        <v>0.20338983050847401</v>
      </c>
      <c r="S2947">
        <f t="shared" ref="S2947:S3010" si="46">((I2947+1.7338029)/1.7338029+(P2947+1.8692731)/1.8692731)/2</f>
        <v>-0.11191429203474518</v>
      </c>
    </row>
    <row r="2948" spans="1:19" x14ac:dyDescent="0.2">
      <c r="A2948" t="s">
        <v>5853</v>
      </c>
      <c r="B2948" t="s">
        <v>5854</v>
      </c>
      <c r="C2948">
        <v>419</v>
      </c>
      <c r="D2948">
        <v>635</v>
      </c>
      <c r="E2948">
        <v>324</v>
      </c>
      <c r="F2948">
        <v>51</v>
      </c>
      <c r="G2948">
        <v>0.260817934621208</v>
      </c>
      <c r="H2948">
        <v>-0.60592702253808595</v>
      </c>
      <c r="I2948">
        <v>-1.7988410198303499</v>
      </c>
      <c r="J2948">
        <v>575</v>
      </c>
      <c r="K2948">
        <v>879</v>
      </c>
      <c r="L2948">
        <v>419</v>
      </c>
      <c r="M2948">
        <v>88</v>
      </c>
      <c r="N2948">
        <v>0.26154913380586298</v>
      </c>
      <c r="O2948">
        <v>-0.72954259886772499</v>
      </c>
      <c r="P2948">
        <v>-1.8254108411313501</v>
      </c>
      <c r="Q2948">
        <v>0.76271186440677896</v>
      </c>
      <c r="R2948">
        <v>0.22033898305084701</v>
      </c>
      <c r="S2948">
        <f t="shared" si="46"/>
        <v>-7.0234777596626524E-3</v>
      </c>
    </row>
    <row r="2949" spans="1:19" x14ac:dyDescent="0.2">
      <c r="A2949" t="s">
        <v>5855</v>
      </c>
      <c r="B2949" t="s">
        <v>5856</v>
      </c>
      <c r="C2949">
        <v>135</v>
      </c>
      <c r="D2949">
        <v>101</v>
      </c>
      <c r="E2949">
        <v>139</v>
      </c>
      <c r="F2949">
        <v>16</v>
      </c>
      <c r="G2949">
        <v>-4.5754162416834998E-2</v>
      </c>
      <c r="H2949">
        <v>-0.48157697801931398</v>
      </c>
      <c r="I2949">
        <v>-1.8104109588010799</v>
      </c>
      <c r="J2949">
        <v>180</v>
      </c>
      <c r="K2949">
        <v>266</v>
      </c>
      <c r="L2949">
        <v>136</v>
      </c>
      <c r="M2949">
        <v>32</v>
      </c>
      <c r="N2949">
        <v>0.24683723494948201</v>
      </c>
      <c r="O2949">
        <v>-0.71382237387747804</v>
      </c>
      <c r="P2949">
        <v>-1.76034819537529</v>
      </c>
      <c r="Q2949">
        <v>0.79661016949152497</v>
      </c>
      <c r="R2949">
        <v>0.22033898305084701</v>
      </c>
      <c r="S2949">
        <f t="shared" si="46"/>
        <v>7.0431379935338954E-3</v>
      </c>
    </row>
    <row r="2950" spans="1:19" x14ac:dyDescent="0.2">
      <c r="A2950" t="s">
        <v>5857</v>
      </c>
      <c r="B2950" t="s">
        <v>5858</v>
      </c>
      <c r="C2950">
        <v>114</v>
      </c>
      <c r="D2950">
        <v>197</v>
      </c>
      <c r="E2950">
        <v>158</v>
      </c>
      <c r="F2950">
        <v>14</v>
      </c>
      <c r="G2950">
        <v>0.317819607120648</v>
      </c>
      <c r="H2950">
        <v>-0.35250577416045298</v>
      </c>
      <c r="I2950">
        <v>-1.7949739886202301</v>
      </c>
      <c r="J2950">
        <v>285</v>
      </c>
      <c r="K2950">
        <v>349</v>
      </c>
      <c r="L2950">
        <v>193</v>
      </c>
      <c r="M2950">
        <v>46</v>
      </c>
      <c r="N2950">
        <v>0.16520867037239101</v>
      </c>
      <c r="O2950">
        <v>-0.76137632814512601</v>
      </c>
      <c r="P2950">
        <v>-1.8023126969188199</v>
      </c>
      <c r="Q2950">
        <v>0.76271186440677896</v>
      </c>
      <c r="R2950">
        <v>0.20338983050847401</v>
      </c>
      <c r="S2950">
        <f t="shared" si="46"/>
        <v>2.7008592942055071E-4</v>
      </c>
    </row>
    <row r="2951" spans="1:19" x14ac:dyDescent="0.2">
      <c r="A2951" t="s">
        <v>5859</v>
      </c>
      <c r="B2951" t="s">
        <v>5860</v>
      </c>
      <c r="C2951">
        <v>333</v>
      </c>
      <c r="D2951">
        <v>366</v>
      </c>
      <c r="E2951">
        <v>207</v>
      </c>
      <c r="F2951">
        <v>67</v>
      </c>
      <c r="G2951">
        <v>0.12129508418361901</v>
      </c>
      <c r="H2951">
        <v>-0.70073189782780498</v>
      </c>
      <c r="I2951">
        <v>-1.5805666037674899</v>
      </c>
      <c r="J2951">
        <v>346</v>
      </c>
      <c r="K2951">
        <v>727</v>
      </c>
      <c r="L2951">
        <v>241</v>
      </c>
      <c r="M2951">
        <v>77</v>
      </c>
      <c r="N2951">
        <v>0.399686415487983</v>
      </c>
      <c r="O2951">
        <v>-0.74914783336229795</v>
      </c>
      <c r="P2951">
        <v>-1.66281104221218</v>
      </c>
      <c r="Q2951">
        <v>0.76271186440677896</v>
      </c>
      <c r="R2951">
        <v>0.25423728813559299</v>
      </c>
      <c r="S2951">
        <f t="shared" si="46"/>
        <v>9.9416032027522055E-2</v>
      </c>
    </row>
    <row r="2952" spans="1:19" x14ac:dyDescent="0.2">
      <c r="A2952" t="s">
        <v>5861</v>
      </c>
      <c r="B2952" t="s">
        <v>5862</v>
      </c>
      <c r="C2952">
        <v>179</v>
      </c>
      <c r="D2952">
        <v>100</v>
      </c>
      <c r="E2952">
        <v>164</v>
      </c>
      <c r="F2952">
        <v>19</v>
      </c>
      <c r="G2952">
        <v>-0.172594798684364</v>
      </c>
      <c r="H2952">
        <v>-0.53226719271059897</v>
      </c>
      <c r="I2952">
        <v>-1.85829660298906</v>
      </c>
      <c r="J2952">
        <v>243</v>
      </c>
      <c r="K2952">
        <v>332</v>
      </c>
      <c r="L2952">
        <v>194</v>
      </c>
      <c r="M2952">
        <v>40</v>
      </c>
      <c r="N2952">
        <v>0.212759913527445</v>
      </c>
      <c r="O2952">
        <v>-0.68989332081247601</v>
      </c>
      <c r="P2952">
        <v>-1.7937719508622401</v>
      </c>
      <c r="Q2952">
        <v>0.83050847457627097</v>
      </c>
      <c r="R2952">
        <v>0.23728813559322001</v>
      </c>
      <c r="S2952">
        <f t="shared" si="46"/>
        <v>-1.5706595836585197E-2</v>
      </c>
    </row>
    <row r="2953" spans="1:19" x14ac:dyDescent="0.2">
      <c r="A2953" t="s">
        <v>5863</v>
      </c>
      <c r="B2953" t="s">
        <v>5864</v>
      </c>
      <c r="C2953">
        <v>156</v>
      </c>
      <c r="D2953">
        <v>149</v>
      </c>
      <c r="E2953">
        <v>128</v>
      </c>
      <c r="F2953">
        <v>11</v>
      </c>
      <c r="G2953">
        <v>6.0319902353340803E-2</v>
      </c>
      <c r="H2953">
        <v>-0.58017263848499601</v>
      </c>
      <c r="I2953">
        <v>-2.0359290861582302</v>
      </c>
      <c r="J2953">
        <v>172</v>
      </c>
      <c r="K2953">
        <v>408</v>
      </c>
      <c r="L2953">
        <v>164</v>
      </c>
      <c r="M2953">
        <v>34</v>
      </c>
      <c r="N2953">
        <v>0.45235981960405203</v>
      </c>
      <c r="O2953">
        <v>-0.61277337600424098</v>
      </c>
      <c r="P2953">
        <v>-1.71427519845718</v>
      </c>
      <c r="Q2953">
        <v>0.677966101694915</v>
      </c>
      <c r="R2953">
        <v>0.25423728813559299</v>
      </c>
      <c r="S2953">
        <f t="shared" si="46"/>
        <v>-4.5668775968704049E-2</v>
      </c>
    </row>
    <row r="2954" spans="1:19" x14ac:dyDescent="0.2">
      <c r="A2954" t="s">
        <v>5865</v>
      </c>
      <c r="B2954" t="s">
        <v>5866</v>
      </c>
      <c r="C2954">
        <v>0</v>
      </c>
      <c r="D2954">
        <v>0</v>
      </c>
      <c r="E2954">
        <v>0</v>
      </c>
      <c r="F2954">
        <v>0</v>
      </c>
      <c r="G2954" t="s">
        <v>373</v>
      </c>
      <c r="H2954" t="s">
        <v>373</v>
      </c>
      <c r="I2954" t="s">
        <v>373</v>
      </c>
      <c r="J2954">
        <v>3</v>
      </c>
      <c r="K2954">
        <v>3</v>
      </c>
      <c r="L2954">
        <v>0</v>
      </c>
      <c r="M2954">
        <v>0</v>
      </c>
      <c r="N2954">
        <v>7.7228103421721706E-2</v>
      </c>
      <c r="O2954" t="e">
        <f>-inf</f>
        <v>#NAME?</v>
      </c>
      <c r="P2954" t="e">
        <f>-inf</f>
        <v>#NAME?</v>
      </c>
      <c r="Q2954">
        <v>0.83050847457627097</v>
      </c>
      <c r="R2954">
        <v>0.23728813559322001</v>
      </c>
      <c r="S2954" t="e">
        <f t="shared" si="46"/>
        <v>#VALUE!</v>
      </c>
    </row>
    <row r="2955" spans="1:19" x14ac:dyDescent="0.2">
      <c r="A2955" t="s">
        <v>5867</v>
      </c>
      <c r="B2955" t="s">
        <v>5868</v>
      </c>
      <c r="C2955">
        <v>149</v>
      </c>
      <c r="D2955">
        <v>236</v>
      </c>
      <c r="E2955">
        <v>171</v>
      </c>
      <c r="F2955">
        <v>14</v>
      </c>
      <c r="G2955">
        <v>0.27998396685336102</v>
      </c>
      <c r="H2955">
        <v>-0.43444816779852302</v>
      </c>
      <c r="I2955">
        <v>-1.91125540569603</v>
      </c>
      <c r="J2955">
        <v>459</v>
      </c>
      <c r="K2955">
        <v>672</v>
      </c>
      <c r="L2955">
        <v>439</v>
      </c>
      <c r="M2955">
        <v>74</v>
      </c>
      <c r="N2955">
        <v>0.242784690938285</v>
      </c>
      <c r="O2955">
        <v>-0.61143694243952995</v>
      </c>
      <c r="P2955">
        <v>-1.8028066343981699</v>
      </c>
      <c r="Q2955">
        <v>0.71186440677966101</v>
      </c>
      <c r="R2955">
        <v>0.25423728813559299</v>
      </c>
      <c r="S2955">
        <f t="shared" si="46"/>
        <v>-3.3395666346906855E-2</v>
      </c>
    </row>
    <row r="2956" spans="1:19" x14ac:dyDescent="0.2">
      <c r="A2956" t="s">
        <v>5869</v>
      </c>
      <c r="B2956" t="s">
        <v>5870</v>
      </c>
      <c r="C2956">
        <v>178</v>
      </c>
      <c r="D2956">
        <v>124</v>
      </c>
      <c r="E2956">
        <v>99</v>
      </c>
      <c r="F2956">
        <v>12</v>
      </c>
      <c r="G2956">
        <v>-7.6740084851130402E-2</v>
      </c>
      <c r="H2956">
        <v>-0.74904281748974699</v>
      </c>
      <c r="I2956">
        <v>-2.0554359292232598</v>
      </c>
      <c r="J2956">
        <v>385</v>
      </c>
      <c r="K2956">
        <v>340</v>
      </c>
      <c r="L2956">
        <v>187</v>
      </c>
      <c r="M2956">
        <v>41</v>
      </c>
      <c r="N2956">
        <v>2.3246290955476201E-2</v>
      </c>
      <c r="O2956">
        <v>-0.90570790011639202</v>
      </c>
      <c r="P2956">
        <v>-1.98290254138065</v>
      </c>
      <c r="Q2956">
        <v>0.644067796610169</v>
      </c>
      <c r="R2956">
        <v>0.28813559322033899</v>
      </c>
      <c r="S2956">
        <f t="shared" si="46"/>
        <v>-0.12314764935083336</v>
      </c>
    </row>
    <row r="2957" spans="1:19" x14ac:dyDescent="0.2">
      <c r="A2957" t="s">
        <v>5871</v>
      </c>
      <c r="B2957" t="s">
        <v>5872</v>
      </c>
      <c r="C2957">
        <v>121</v>
      </c>
      <c r="D2957">
        <v>160</v>
      </c>
      <c r="E2957">
        <v>142</v>
      </c>
      <c r="F2957">
        <v>17</v>
      </c>
      <c r="G2957">
        <v>0.20159284463500299</v>
      </c>
      <c r="H2957">
        <v>-0.42475503571179701</v>
      </c>
      <c r="I2957">
        <v>-1.7365336219001699</v>
      </c>
      <c r="J2957">
        <v>412</v>
      </c>
      <c r="K2957">
        <v>386</v>
      </c>
      <c r="L2957">
        <v>260</v>
      </c>
      <c r="M2957">
        <v>65</v>
      </c>
      <c r="N2957">
        <v>4.8918192060342099E-2</v>
      </c>
      <c r="O2957">
        <v>-0.792012645206707</v>
      </c>
      <c r="P2957">
        <v>-1.8122095279821699</v>
      </c>
      <c r="Q2957">
        <v>0.54237288135593198</v>
      </c>
      <c r="R2957">
        <v>0.25423728813559299</v>
      </c>
      <c r="S2957">
        <f t="shared" si="46"/>
        <v>1.4476077875697223E-2</v>
      </c>
    </row>
    <row r="2958" spans="1:19" x14ac:dyDescent="0.2">
      <c r="A2958" t="s">
        <v>5873</v>
      </c>
      <c r="B2958" t="s">
        <v>5874</v>
      </c>
      <c r="C2958">
        <v>68</v>
      </c>
      <c r="D2958">
        <v>78</v>
      </c>
      <c r="E2958">
        <v>66</v>
      </c>
      <c r="F2958">
        <v>4</v>
      </c>
      <c r="G2958">
        <v>0.13984392227977199</v>
      </c>
      <c r="H2958">
        <v>-0.50722298694277101</v>
      </c>
      <c r="I2958">
        <v>-2.1146460943402698</v>
      </c>
      <c r="J2958">
        <v>124</v>
      </c>
      <c r="K2958">
        <v>177</v>
      </c>
      <c r="L2958">
        <v>97</v>
      </c>
      <c r="M2958">
        <v>18</v>
      </c>
      <c r="N2958">
        <v>0.231779684621293</v>
      </c>
      <c r="O2958">
        <v>-0.69873872804037995</v>
      </c>
      <c r="P2958">
        <v>-1.84837484865082</v>
      </c>
      <c r="Q2958">
        <v>0.677966101694915</v>
      </c>
      <c r="R2958">
        <v>0.22033898305084701</v>
      </c>
      <c r="S2958">
        <f t="shared" si="46"/>
        <v>-0.10423892004820313</v>
      </c>
    </row>
    <row r="2959" spans="1:19" x14ac:dyDescent="0.2">
      <c r="A2959" t="s">
        <v>5875</v>
      </c>
      <c r="B2959" t="s">
        <v>5876</v>
      </c>
      <c r="C2959">
        <v>102</v>
      </c>
      <c r="D2959">
        <v>206</v>
      </c>
      <c r="E2959">
        <v>66</v>
      </c>
      <c r="F2959">
        <v>11</v>
      </c>
      <c r="G2959">
        <v>0.385525280902764</v>
      </c>
      <c r="H2959">
        <v>-0.68331424599845203</v>
      </c>
      <c r="I2959">
        <v>-1.8514046595656899</v>
      </c>
      <c r="J2959">
        <v>293</v>
      </c>
      <c r="K2959">
        <v>368</v>
      </c>
      <c r="L2959">
        <v>254</v>
      </c>
      <c r="M2959">
        <v>35</v>
      </c>
      <c r="N2959">
        <v>0.17620830174113</v>
      </c>
      <c r="O2959">
        <v>-0.65412268087856096</v>
      </c>
      <c r="P2959">
        <v>-1.9330252445957199</v>
      </c>
      <c r="Q2959">
        <v>0.71186440677966101</v>
      </c>
      <c r="R2959">
        <v>0.23728813559322001</v>
      </c>
      <c r="S2959">
        <f t="shared" si="46"/>
        <v>-5.0967053566617446E-2</v>
      </c>
    </row>
    <row r="2960" spans="1:19" x14ac:dyDescent="0.2">
      <c r="A2960" t="s">
        <v>5877</v>
      </c>
      <c r="B2960" t="s">
        <v>5878</v>
      </c>
      <c r="C2960">
        <v>163</v>
      </c>
      <c r="D2960">
        <v>177</v>
      </c>
      <c r="E2960">
        <v>116</v>
      </c>
      <c r="F2960">
        <v>7</v>
      </c>
      <c r="G2960">
        <v>0.11604389425337699</v>
      </c>
      <c r="H2960">
        <v>-0.64198762495544304</v>
      </c>
      <c r="I2960">
        <v>-2.2512867373517</v>
      </c>
      <c r="J2960">
        <v>428</v>
      </c>
      <c r="K2960">
        <v>512</v>
      </c>
      <c r="L2960">
        <v>305</v>
      </c>
      <c r="M2960">
        <v>47</v>
      </c>
      <c r="N2960">
        <v>0.15505429538438001</v>
      </c>
      <c r="O2960">
        <v>-0.73923270681077602</v>
      </c>
      <c r="P2960">
        <v>-1.96957157966934</v>
      </c>
      <c r="Q2960">
        <v>0.72881355932203395</v>
      </c>
      <c r="R2960">
        <v>0.25423728813559299</v>
      </c>
      <c r="S2960">
        <f t="shared" si="46"/>
        <v>-0.17606195973326705</v>
      </c>
    </row>
    <row r="2961" spans="1:19" x14ac:dyDescent="0.2">
      <c r="A2961" t="s">
        <v>5879</v>
      </c>
      <c r="B2961" t="s">
        <v>5880</v>
      </c>
      <c r="C2961">
        <v>64</v>
      </c>
      <c r="D2961">
        <v>53</v>
      </c>
      <c r="E2961">
        <v>59</v>
      </c>
      <c r="F2961">
        <v>0</v>
      </c>
      <c r="G2961">
        <v>-1.6458720875696499E-3</v>
      </c>
      <c r="H2961">
        <v>-0.52958597212014602</v>
      </c>
      <c r="I2961" t="e">
        <f>-inf</f>
        <v>#NAME?</v>
      </c>
      <c r="J2961">
        <v>95</v>
      </c>
      <c r="K2961">
        <v>150</v>
      </c>
      <c r="L2961">
        <v>77</v>
      </c>
      <c r="M2961">
        <v>20</v>
      </c>
      <c r="N2961">
        <v>0.275595757188555</v>
      </c>
      <c r="O2961">
        <v>-0.683321657260756</v>
      </c>
      <c r="P2961">
        <v>-1.6869192782167499</v>
      </c>
      <c r="Q2961">
        <v>0.69491525423728795</v>
      </c>
      <c r="R2961">
        <v>0.28813559322033899</v>
      </c>
      <c r="S2961" t="e">
        <f t="shared" si="46"/>
        <v>#NAME?</v>
      </c>
    </row>
    <row r="2962" spans="1:19" x14ac:dyDescent="0.2">
      <c r="A2962" t="s">
        <v>5881</v>
      </c>
      <c r="B2962" t="s">
        <v>5882</v>
      </c>
      <c r="C2962">
        <v>167</v>
      </c>
      <c r="D2962">
        <v>211</v>
      </c>
      <c r="E2962">
        <v>141</v>
      </c>
      <c r="F2962">
        <v>17</v>
      </c>
      <c r="G2962">
        <v>0.18182421644563701</v>
      </c>
      <c r="H2962">
        <v>-0.56775536827060702</v>
      </c>
      <c r="I2962">
        <v>-1.8764647227313</v>
      </c>
      <c r="J2962">
        <v>547</v>
      </c>
      <c r="K2962">
        <v>546</v>
      </c>
      <c r="L2962">
        <v>365</v>
      </c>
      <c r="M2962">
        <v>43</v>
      </c>
      <c r="N2962">
        <v>7.6433419793028201E-2</v>
      </c>
      <c r="O2962">
        <v>-0.76778323902134604</v>
      </c>
      <c r="P2962">
        <v>-2.1147445393457298</v>
      </c>
      <c r="Q2962">
        <v>0.74576271186440601</v>
      </c>
      <c r="R2962">
        <v>0.25423728813559299</v>
      </c>
      <c r="S2962">
        <f t="shared" si="46"/>
        <v>-0.10680090119289554</v>
      </c>
    </row>
    <row r="2963" spans="1:19" x14ac:dyDescent="0.2">
      <c r="A2963" t="s">
        <v>5883</v>
      </c>
      <c r="B2963" t="s">
        <v>5884</v>
      </c>
      <c r="C2963">
        <v>194</v>
      </c>
      <c r="D2963">
        <v>216</v>
      </c>
      <c r="E2963">
        <v>217</v>
      </c>
      <c r="F2963">
        <v>20</v>
      </c>
      <c r="G2963">
        <v>0.126910253516233</v>
      </c>
      <c r="H2963">
        <v>-0.44560000586010001</v>
      </c>
      <c r="I2963">
        <v>-1.8709689072282401</v>
      </c>
      <c r="J2963">
        <v>357</v>
      </c>
      <c r="K2963">
        <v>374</v>
      </c>
      <c r="L2963">
        <v>256</v>
      </c>
      <c r="M2963">
        <v>48</v>
      </c>
      <c r="N2963">
        <v>9.7431489510008698E-2</v>
      </c>
      <c r="O2963">
        <v>-0.73651702794473395</v>
      </c>
      <c r="P2963">
        <v>-1.88165264732849</v>
      </c>
      <c r="Q2963">
        <v>0.66101694915254205</v>
      </c>
      <c r="R2963">
        <v>0.27118644067796599</v>
      </c>
      <c r="S2963">
        <f t="shared" si="46"/>
        <v>-4.2867728048553419E-2</v>
      </c>
    </row>
    <row r="2964" spans="1:19" x14ac:dyDescent="0.2">
      <c r="A2964" t="s">
        <v>5885</v>
      </c>
      <c r="B2964" t="s">
        <v>5886</v>
      </c>
      <c r="C2964">
        <v>92</v>
      </c>
      <c r="D2964">
        <v>101</v>
      </c>
      <c r="E2964">
        <v>127</v>
      </c>
      <c r="F2964">
        <v>8</v>
      </c>
      <c r="G2964">
        <v>0.120791778732615</v>
      </c>
      <c r="H2964">
        <v>-0.354242116168001</v>
      </c>
      <c r="I2964">
        <v>-1.94489501331561</v>
      </c>
      <c r="J2964">
        <v>235</v>
      </c>
      <c r="K2964">
        <v>318</v>
      </c>
      <c r="L2964">
        <v>150</v>
      </c>
      <c r="M2964">
        <v>29</v>
      </c>
      <c r="N2964">
        <v>0.208587361134418</v>
      </c>
      <c r="O2964">
        <v>-0.78706538036044504</v>
      </c>
      <c r="P2964">
        <v>-1.91889553296467</v>
      </c>
      <c r="Q2964">
        <v>0.79661016949152497</v>
      </c>
      <c r="R2964">
        <v>0.305084745762711</v>
      </c>
      <c r="S2964">
        <f t="shared" si="46"/>
        <v>-7.4148654080020568E-2</v>
      </c>
    </row>
    <row r="2965" spans="1:19" x14ac:dyDescent="0.2">
      <c r="A2965" t="s">
        <v>5887</v>
      </c>
      <c r="B2965" t="s">
        <v>5888</v>
      </c>
      <c r="C2965">
        <v>125</v>
      </c>
      <c r="D2965">
        <v>123</v>
      </c>
      <c r="E2965">
        <v>49</v>
      </c>
      <c r="F2965">
        <v>15</v>
      </c>
      <c r="G2965">
        <v>7.3253330726869903E-2</v>
      </c>
      <c r="H2965">
        <v>-0.90097194275794601</v>
      </c>
      <c r="I2965">
        <v>-1.80501592691437</v>
      </c>
      <c r="J2965">
        <v>198</v>
      </c>
      <c r="K2965">
        <v>321</v>
      </c>
      <c r="L2965">
        <v>114</v>
      </c>
      <c r="M2965">
        <v>30</v>
      </c>
      <c r="N2965">
        <v>0.28706794556506199</v>
      </c>
      <c r="O2965">
        <v>-0.831849116069448</v>
      </c>
      <c r="P2965">
        <v>-1.8297696041337601</v>
      </c>
      <c r="Q2965">
        <v>0.57627118644067798</v>
      </c>
      <c r="R2965">
        <v>0.28813559322033899</v>
      </c>
      <c r="S2965">
        <f t="shared" si="46"/>
        <v>-9.9701164043231975E-3</v>
      </c>
    </row>
    <row r="2966" spans="1:19" x14ac:dyDescent="0.2">
      <c r="A2966" t="s">
        <v>5889</v>
      </c>
      <c r="B2966" t="s">
        <v>5890</v>
      </c>
      <c r="C2966">
        <v>316</v>
      </c>
      <c r="D2966">
        <v>345</v>
      </c>
      <c r="E2966">
        <v>270</v>
      </c>
      <c r="F2966">
        <v>23</v>
      </c>
      <c r="G2966">
        <v>0.118390244750398</v>
      </c>
      <c r="H2966">
        <v>-0.56258132823782003</v>
      </c>
      <c r="I2966">
        <v>-2.0221564195627999</v>
      </c>
      <c r="J2966">
        <v>510</v>
      </c>
      <c r="K2966">
        <v>671</v>
      </c>
      <c r="L2966">
        <v>394</v>
      </c>
      <c r="M2966">
        <v>78</v>
      </c>
      <c r="N2966">
        <v>0.196380447492777</v>
      </c>
      <c r="O2966">
        <v>-0.70416273141675201</v>
      </c>
      <c r="P2966">
        <v>-1.8257012419993399</v>
      </c>
      <c r="Q2966">
        <v>0.61016949152542299</v>
      </c>
      <c r="R2966">
        <v>0.35593220338983</v>
      </c>
      <c r="S2966">
        <f t="shared" si="46"/>
        <v>-7.1501612682457416E-2</v>
      </c>
    </row>
    <row r="2967" spans="1:19" x14ac:dyDescent="0.2">
      <c r="A2967" t="s">
        <v>5891</v>
      </c>
      <c r="B2967" t="s">
        <v>5892</v>
      </c>
      <c r="C2967">
        <v>130</v>
      </c>
      <c r="D2967">
        <v>85</v>
      </c>
      <c r="E2967">
        <v>98</v>
      </c>
      <c r="F2967">
        <v>14</v>
      </c>
      <c r="G2967">
        <v>-0.104266194297015</v>
      </c>
      <c r="H2967">
        <v>-0.61697528639274501</v>
      </c>
      <c r="I2967">
        <v>-1.8520124895905901</v>
      </c>
      <c r="J2967">
        <v>202</v>
      </c>
      <c r="K2967">
        <v>219</v>
      </c>
      <c r="L2967">
        <v>180</v>
      </c>
      <c r="M2967">
        <v>13</v>
      </c>
      <c r="N2967">
        <v>0.11232084881521601</v>
      </c>
      <c r="O2967">
        <v>-0.642167641487708</v>
      </c>
      <c r="P2967">
        <v>-2.2016336857316801</v>
      </c>
      <c r="Q2967">
        <v>0.50847457627118597</v>
      </c>
      <c r="R2967">
        <v>0.23728813559322001</v>
      </c>
      <c r="S2967">
        <f t="shared" si="46"/>
        <v>-0.12299070912240991</v>
      </c>
    </row>
    <row r="2968" spans="1:19" x14ac:dyDescent="0.2">
      <c r="A2968" t="s">
        <v>5893</v>
      </c>
      <c r="B2968" t="s">
        <v>5894</v>
      </c>
      <c r="C2968">
        <v>131</v>
      </c>
      <c r="D2968">
        <v>103</v>
      </c>
      <c r="E2968">
        <v>129</v>
      </c>
      <c r="F2968">
        <v>4</v>
      </c>
      <c r="G2968">
        <v>-2.4175838655063502E-2</v>
      </c>
      <c r="H2968">
        <v>-0.50093959513491804</v>
      </c>
      <c r="I2968">
        <v>-2.3994084772897999</v>
      </c>
      <c r="J2968">
        <v>106</v>
      </c>
      <c r="K2968">
        <v>171</v>
      </c>
      <c r="L2968">
        <v>96</v>
      </c>
      <c r="M2968">
        <v>25</v>
      </c>
      <c r="N2968">
        <v>0.28491834854910503</v>
      </c>
      <c r="O2968">
        <v>-0.635123409369592</v>
      </c>
      <c r="P2968">
        <v>-1.63759152518462</v>
      </c>
      <c r="Q2968">
        <v>0.55932203389830504</v>
      </c>
      <c r="R2968">
        <v>0.25423728813559299</v>
      </c>
      <c r="S2968">
        <f t="shared" si="46"/>
        <v>-0.12997857464010065</v>
      </c>
    </row>
    <row r="2969" spans="1:19" x14ac:dyDescent="0.2">
      <c r="A2969" t="s">
        <v>5895</v>
      </c>
      <c r="B2969" t="s">
        <v>5896</v>
      </c>
      <c r="C2969">
        <v>249</v>
      </c>
      <c r="D2969">
        <v>254</v>
      </c>
      <c r="E2969">
        <v>259</v>
      </c>
      <c r="F2969">
        <v>10</v>
      </c>
      <c r="G2969">
        <v>8.8892601819730202E-2</v>
      </c>
      <c r="H2969">
        <v>-0.477157592792888</v>
      </c>
      <c r="I2969">
        <v>-2.2803965200577299</v>
      </c>
      <c r="J2969">
        <v>427</v>
      </c>
      <c r="K2969">
        <v>479</v>
      </c>
      <c r="L2969">
        <v>276</v>
      </c>
      <c r="M2969">
        <v>43</v>
      </c>
      <c r="N2969">
        <v>0.127135741811261</v>
      </c>
      <c r="O2969">
        <v>-0.78160757010419601</v>
      </c>
      <c r="P2969">
        <v>-2.0071850880373301</v>
      </c>
      <c r="Q2969">
        <v>0.59322033898305004</v>
      </c>
      <c r="R2969">
        <v>0.322033898305084</v>
      </c>
      <c r="S2969">
        <f t="shared" si="46"/>
        <v>-0.19451773693503896</v>
      </c>
    </row>
    <row r="2970" spans="1:19" x14ac:dyDescent="0.2">
      <c r="A2970" t="s">
        <v>5897</v>
      </c>
      <c r="B2970" t="s">
        <v>5898</v>
      </c>
      <c r="C2970">
        <v>38</v>
      </c>
      <c r="D2970">
        <v>20</v>
      </c>
      <c r="E2970">
        <v>18</v>
      </c>
      <c r="F2970">
        <v>2</v>
      </c>
      <c r="G2970">
        <v>-0.1984953686573</v>
      </c>
      <c r="H2970">
        <v>-0.81876910129190705</v>
      </c>
      <c r="I2970">
        <v>-2.1629507739148202</v>
      </c>
      <c r="J2970">
        <v>68</v>
      </c>
      <c r="K2970">
        <v>47</v>
      </c>
      <c r="L2970">
        <v>18</v>
      </c>
      <c r="M2970">
        <v>5</v>
      </c>
      <c r="N2970">
        <v>-8.3182951348796996E-2</v>
      </c>
      <c r="O2970">
        <v>-1.1693251847473201</v>
      </c>
      <c r="P2970">
        <v>-2.1437645769621101</v>
      </c>
      <c r="Q2970">
        <v>0.59322033898305004</v>
      </c>
      <c r="R2970">
        <v>0.322033898305084</v>
      </c>
      <c r="S2970">
        <f t="shared" si="46"/>
        <v>-0.19718111249298712</v>
      </c>
    </row>
    <row r="2971" spans="1:19" x14ac:dyDescent="0.2">
      <c r="A2971" t="s">
        <v>5899</v>
      </c>
      <c r="B2971" t="s">
        <v>5900</v>
      </c>
      <c r="C2971">
        <v>161</v>
      </c>
      <c r="D2971">
        <v>159</v>
      </c>
      <c r="E2971">
        <v>92</v>
      </c>
      <c r="F2971">
        <v>24</v>
      </c>
      <c r="G2971">
        <v>7.4829480584130206E-2</v>
      </c>
      <c r="H2971">
        <v>-0.73729605846469803</v>
      </c>
      <c r="I2971">
        <v>-1.71081180728224</v>
      </c>
      <c r="J2971">
        <v>344</v>
      </c>
      <c r="K2971">
        <v>396</v>
      </c>
      <c r="L2971">
        <v>225</v>
      </c>
      <c r="M2971">
        <v>30</v>
      </c>
      <c r="N2971">
        <v>0.13836484677570399</v>
      </c>
      <c r="O2971">
        <v>-0.77646470160455705</v>
      </c>
      <c r="P2971">
        <v>-2.06966285644376</v>
      </c>
      <c r="Q2971">
        <v>0.57627118644067798</v>
      </c>
      <c r="R2971">
        <v>0.28813559322033899</v>
      </c>
      <c r="S2971">
        <f t="shared" si="46"/>
        <v>-4.6970734556851489E-2</v>
      </c>
    </row>
    <row r="2972" spans="1:19" x14ac:dyDescent="0.2">
      <c r="A2972" t="s">
        <v>5901</v>
      </c>
      <c r="B2972" t="s">
        <v>5902</v>
      </c>
      <c r="C2972">
        <v>120</v>
      </c>
      <c r="D2972">
        <v>117</v>
      </c>
      <c r="E2972">
        <v>55</v>
      </c>
      <c r="F2972">
        <v>15</v>
      </c>
      <c r="G2972">
        <v>6.9262847994065194E-2</v>
      </c>
      <c r="H2972">
        <v>-0.83307656633178395</v>
      </c>
      <c r="I2972">
        <v>-1.7872871599539399</v>
      </c>
      <c r="J2972">
        <v>264</v>
      </c>
      <c r="K2972">
        <v>321</v>
      </c>
      <c r="L2972">
        <v>110</v>
      </c>
      <c r="M2972">
        <v>24</v>
      </c>
      <c r="N2972">
        <v>0.162129208956762</v>
      </c>
      <c r="O2972">
        <v>-0.97230001885599604</v>
      </c>
      <c r="P2972">
        <v>-2.05161835375011</v>
      </c>
      <c r="Q2972">
        <v>0.61016949152542299</v>
      </c>
      <c r="R2972">
        <v>0.28813559322033899</v>
      </c>
      <c r="S2972">
        <f t="shared" si="46"/>
        <v>-6.4198348345316292E-2</v>
      </c>
    </row>
    <row r="2973" spans="1:19" x14ac:dyDescent="0.2">
      <c r="A2973" t="s">
        <v>5903</v>
      </c>
      <c r="B2973" t="s">
        <v>5904</v>
      </c>
      <c r="C2973">
        <v>172</v>
      </c>
      <c r="D2973">
        <v>192</v>
      </c>
      <c r="E2973">
        <v>153</v>
      </c>
      <c r="F2973">
        <v>25</v>
      </c>
      <c r="G2973">
        <v>0.12803101409152901</v>
      </c>
      <c r="H2973">
        <v>-0.54509502586835301</v>
      </c>
      <c r="I2973">
        <v>-1.7217856111975101</v>
      </c>
      <c r="J2973">
        <v>353</v>
      </c>
      <c r="K2973">
        <v>518</v>
      </c>
      <c r="L2973">
        <v>223</v>
      </c>
      <c r="M2973">
        <v>49</v>
      </c>
      <c r="N2973">
        <v>0.24378315777913201</v>
      </c>
      <c r="O2973">
        <v>-0.79155861948405204</v>
      </c>
      <c r="P2973">
        <v>-1.8678042939512001</v>
      </c>
      <c r="Q2973">
        <v>0.62711864406779605</v>
      </c>
      <c r="R2973">
        <v>0.322033898305084</v>
      </c>
      <c r="S2973">
        <f t="shared" si="46"/>
        <v>3.8584683849643775E-3</v>
      </c>
    </row>
    <row r="2974" spans="1:19" x14ac:dyDescent="0.2">
      <c r="A2974" t="s">
        <v>5905</v>
      </c>
      <c r="B2974" t="s">
        <v>5906</v>
      </c>
      <c r="C2974">
        <v>33</v>
      </c>
      <c r="D2974">
        <v>13</v>
      </c>
      <c r="E2974">
        <v>19</v>
      </c>
      <c r="F2974">
        <v>0</v>
      </c>
      <c r="G2974">
        <v>-0.32431235527552199</v>
      </c>
      <c r="H2974">
        <v>-0.73401834870346205</v>
      </c>
      <c r="I2974" t="e">
        <f>-inf</f>
        <v>#NAME?</v>
      </c>
      <c r="J2974">
        <v>49</v>
      </c>
      <c r="K2974">
        <v>15</v>
      </c>
      <c r="L2974">
        <v>30</v>
      </c>
      <c r="M2974">
        <v>2</v>
      </c>
      <c r="N2974">
        <v>-0.43687671755111002</v>
      </c>
      <c r="O2974">
        <v>-0.80516360245324103</v>
      </c>
      <c r="P2974">
        <v>-2.3993917529564199</v>
      </c>
      <c r="Q2974">
        <v>0.61016949152542299</v>
      </c>
      <c r="R2974">
        <v>0.322033898305084</v>
      </c>
      <c r="S2974" t="e">
        <f t="shared" si="46"/>
        <v>#NAME?</v>
      </c>
    </row>
    <row r="2975" spans="1:19" x14ac:dyDescent="0.2">
      <c r="A2975" t="s">
        <v>5907</v>
      </c>
      <c r="B2975" t="s">
        <v>5908</v>
      </c>
      <c r="C2975">
        <v>581</v>
      </c>
      <c r="D2975">
        <v>611</v>
      </c>
      <c r="E2975">
        <v>471</v>
      </c>
      <c r="F2975">
        <v>48</v>
      </c>
      <c r="G2975">
        <v>0.102123310147751</v>
      </c>
      <c r="H2975">
        <v>-0.585413235039838</v>
      </c>
      <c r="I2975">
        <v>-1.9671320679767399</v>
      </c>
      <c r="J2975">
        <v>985</v>
      </c>
      <c r="K2975">
        <v>1426</v>
      </c>
      <c r="L2975">
        <v>675</v>
      </c>
      <c r="M2975">
        <v>112</v>
      </c>
      <c r="N2975">
        <v>0.23791139843995601</v>
      </c>
      <c r="O2975">
        <v>-0.75622123481097703</v>
      </c>
      <c r="P2975">
        <v>-1.9544438764193199</v>
      </c>
      <c r="Q2975">
        <v>0.55932203389830504</v>
      </c>
      <c r="R2975">
        <v>0.20338983050847401</v>
      </c>
      <c r="S2975">
        <f t="shared" si="46"/>
        <v>-9.0070052644634996E-2</v>
      </c>
    </row>
    <row r="2976" spans="1:19" x14ac:dyDescent="0.2">
      <c r="A2976" t="s">
        <v>5909</v>
      </c>
      <c r="B2976" t="s">
        <v>5910</v>
      </c>
      <c r="C2976">
        <v>193</v>
      </c>
      <c r="D2976">
        <v>170</v>
      </c>
      <c r="E2976">
        <v>140</v>
      </c>
      <c r="F2976">
        <v>25</v>
      </c>
      <c r="G2976">
        <v>2.5149844666028501E-2</v>
      </c>
      <c r="H2976">
        <v>-0.63368728310793898</v>
      </c>
      <c r="I2976">
        <v>-1.7718144732977299</v>
      </c>
      <c r="J2976">
        <v>390</v>
      </c>
      <c r="K2976">
        <v>380</v>
      </c>
      <c r="L2976">
        <v>241</v>
      </c>
      <c r="M2976">
        <v>19</v>
      </c>
      <c r="N2976">
        <v>6.5947093012032706E-2</v>
      </c>
      <c r="O2976">
        <v>-0.80113634159602098</v>
      </c>
      <c r="P2976">
        <v>-2.3225366746655598</v>
      </c>
      <c r="Q2976">
        <v>0.45762711864406702</v>
      </c>
      <c r="R2976">
        <v>0.186440677966101</v>
      </c>
      <c r="S2976">
        <f t="shared" si="46"/>
        <v>-0.13220250468195222</v>
      </c>
    </row>
    <row r="2977" spans="1:19" x14ac:dyDescent="0.2">
      <c r="A2977" t="s">
        <v>5911</v>
      </c>
      <c r="B2977" t="s">
        <v>5912</v>
      </c>
      <c r="C2977">
        <v>311</v>
      </c>
      <c r="D2977">
        <v>270</v>
      </c>
      <c r="E2977">
        <v>303</v>
      </c>
      <c r="F2977">
        <v>15</v>
      </c>
      <c r="G2977">
        <v>1.8861607427678201E-2</v>
      </c>
      <c r="H2977">
        <v>-0.50557577030293599</v>
      </c>
      <c r="I2977">
        <v>-2.2008663029331501</v>
      </c>
      <c r="J2977">
        <v>378</v>
      </c>
      <c r="K2977">
        <v>550</v>
      </c>
      <c r="L2977">
        <v>301</v>
      </c>
      <c r="M2977">
        <v>51</v>
      </c>
      <c r="N2977">
        <v>0.24009899307874</v>
      </c>
      <c r="O2977">
        <v>-0.69101408138777198</v>
      </c>
      <c r="P2977">
        <v>-1.8801472923311799</v>
      </c>
      <c r="Q2977">
        <v>0.62711864406779605</v>
      </c>
      <c r="R2977">
        <v>0.28813559322033899</v>
      </c>
      <c r="S2977">
        <f t="shared" si="46"/>
        <v>-0.13760200752984789</v>
      </c>
    </row>
    <row r="2978" spans="1:19" x14ac:dyDescent="0.2">
      <c r="A2978" t="s">
        <v>5913</v>
      </c>
      <c r="B2978" t="s">
        <v>5914</v>
      </c>
      <c r="C2978">
        <v>15</v>
      </c>
      <c r="D2978">
        <v>39</v>
      </c>
      <c r="E2978">
        <v>31</v>
      </c>
      <c r="F2978">
        <v>8</v>
      </c>
      <c r="G2978">
        <v>0.49523158026634601</v>
      </c>
      <c r="H2978">
        <v>-0.17898757499981199</v>
      </c>
      <c r="I2978">
        <v>-1.15719844502573</v>
      </c>
      <c r="J2978">
        <v>86</v>
      </c>
      <c r="K2978">
        <v>103</v>
      </c>
      <c r="L2978">
        <v>83</v>
      </c>
      <c r="M2978">
        <v>9</v>
      </c>
      <c r="N2978">
        <v>0.15556687688332599</v>
      </c>
      <c r="O2978">
        <v>-0.60750913601188405</v>
      </c>
      <c r="P2978">
        <v>-1.99048161039613</v>
      </c>
      <c r="Q2978">
        <v>0.44067796610169402</v>
      </c>
      <c r="R2978">
        <v>0.152542372881355</v>
      </c>
      <c r="S2978">
        <f t="shared" si="46"/>
        <v>0.13386186610343606</v>
      </c>
    </row>
    <row r="2979" spans="1:19" x14ac:dyDescent="0.2">
      <c r="A2979" t="s">
        <v>5915</v>
      </c>
      <c r="B2979" t="s">
        <v>5916</v>
      </c>
      <c r="C2979">
        <v>164</v>
      </c>
      <c r="D2979">
        <v>202</v>
      </c>
      <c r="E2979">
        <v>102</v>
      </c>
      <c r="F2979">
        <v>25</v>
      </c>
      <c r="G2979">
        <v>0.17076575369445399</v>
      </c>
      <c r="H2979">
        <v>-0.70050168606418395</v>
      </c>
      <c r="I2979">
        <v>-1.70110101233765</v>
      </c>
      <c r="J2979">
        <v>348</v>
      </c>
      <c r="K2979">
        <v>560</v>
      </c>
      <c r="L2979">
        <v>206</v>
      </c>
      <c r="M2979">
        <v>68</v>
      </c>
      <c r="N2979">
        <v>0.28383688648134098</v>
      </c>
      <c r="O2979">
        <v>-0.81980080072181705</v>
      </c>
      <c r="P2979">
        <v>-1.7192959998322299</v>
      </c>
      <c r="Q2979">
        <v>0.52542372881355903</v>
      </c>
      <c r="R2979">
        <v>0.27118644067796599</v>
      </c>
      <c r="S2979">
        <f t="shared" si="46"/>
        <v>4.9547104858100793E-2</v>
      </c>
    </row>
    <row r="2980" spans="1:19" x14ac:dyDescent="0.2">
      <c r="A2980" t="s">
        <v>5917</v>
      </c>
      <c r="B2980" t="s">
        <v>5918</v>
      </c>
      <c r="C2980">
        <v>171</v>
      </c>
      <c r="D2980">
        <v>124</v>
      </c>
      <c r="E2980">
        <v>95</v>
      </c>
      <c r="F2980">
        <v>14</v>
      </c>
      <c r="G2980">
        <v>-5.9316192934390201E-2</v>
      </c>
      <c r="H2980">
        <v>-0.74953051488170896</v>
      </c>
      <c r="I2980">
        <v>-1.9710652476759101</v>
      </c>
      <c r="J2980">
        <v>316</v>
      </c>
      <c r="K2980">
        <v>379</v>
      </c>
      <c r="L2980">
        <v>241</v>
      </c>
      <c r="M2980">
        <v>58</v>
      </c>
      <c r="N2980">
        <v>0.15618023077139001</v>
      </c>
      <c r="O2980">
        <v>-0.709758817187925</v>
      </c>
      <c r="P2980">
        <v>-1.7464847576473499</v>
      </c>
      <c r="Q2980">
        <v>0.49152542372881303</v>
      </c>
      <c r="R2980">
        <v>0.20338983050847401</v>
      </c>
      <c r="S2980">
        <f t="shared" si="46"/>
        <v>-3.5578651364731852E-2</v>
      </c>
    </row>
    <row r="2981" spans="1:19" x14ac:dyDescent="0.2">
      <c r="A2981" t="s">
        <v>5919</v>
      </c>
      <c r="B2981" t="s">
        <v>5920</v>
      </c>
      <c r="C2981">
        <v>45</v>
      </c>
      <c r="D2981">
        <v>101</v>
      </c>
      <c r="E2981">
        <v>115</v>
      </c>
      <c r="F2981">
        <v>5</v>
      </c>
      <c r="G2981">
        <v>0.43136709230282699</v>
      </c>
      <c r="H2981">
        <v>-8.6772683200135606E-2</v>
      </c>
      <c r="I2981">
        <v>-1.8384396824013201</v>
      </c>
      <c r="J2981">
        <v>206</v>
      </c>
      <c r="K2981">
        <v>158</v>
      </c>
      <c r="L2981">
        <v>115</v>
      </c>
      <c r="M2981">
        <v>23</v>
      </c>
      <c r="N2981">
        <v>-3.7982029993009002E-2</v>
      </c>
      <c r="O2981">
        <v>-0.84525815715993202</v>
      </c>
      <c r="P2981">
        <v>-1.96236505294345</v>
      </c>
      <c r="Q2981">
        <v>0.52542372881355903</v>
      </c>
      <c r="R2981">
        <v>0.22033898305084701</v>
      </c>
      <c r="S2981">
        <f t="shared" si="46"/>
        <v>-5.5076088344273591E-2</v>
      </c>
    </row>
    <row r="2982" spans="1:19" x14ac:dyDescent="0.2">
      <c r="A2982" t="s">
        <v>5921</v>
      </c>
      <c r="B2982" t="s">
        <v>5922</v>
      </c>
      <c r="C2982">
        <v>69</v>
      </c>
      <c r="D2982">
        <v>94</v>
      </c>
      <c r="E2982">
        <v>55</v>
      </c>
      <c r="F2982">
        <v>21</v>
      </c>
      <c r="G2982">
        <v>0.21453699515797101</v>
      </c>
      <c r="H2982">
        <v>-0.59274441102141495</v>
      </c>
      <c r="I2982">
        <v>-1.4008269689653301</v>
      </c>
      <c r="J2982">
        <v>289</v>
      </c>
      <c r="K2982">
        <v>267</v>
      </c>
      <c r="L2982">
        <v>168</v>
      </c>
      <c r="M2982">
        <v>21</v>
      </c>
      <c r="N2982">
        <v>4.2841522029749002E-2</v>
      </c>
      <c r="O2982">
        <v>-0.82767733817507505</v>
      </c>
      <c r="P2982">
        <v>-2.14890421661452</v>
      </c>
      <c r="Q2982">
        <v>0.59322033898305004</v>
      </c>
      <c r="R2982">
        <v>0.169491525423728</v>
      </c>
      <c r="S2982">
        <f t="shared" si="46"/>
        <v>2.1227982889647001E-2</v>
      </c>
    </row>
    <row r="2983" spans="1:19" x14ac:dyDescent="0.2">
      <c r="A2983" t="s">
        <v>5923</v>
      </c>
      <c r="B2983" t="s">
        <v>5924</v>
      </c>
      <c r="C2983">
        <v>47</v>
      </c>
      <c r="D2983">
        <v>55</v>
      </c>
      <c r="E2983">
        <v>57</v>
      </c>
      <c r="F2983">
        <v>2</v>
      </c>
      <c r="G2983">
        <v>0.148523063854054</v>
      </c>
      <c r="H2983">
        <v>-0.41048101204162901</v>
      </c>
      <c r="I2983">
        <v>-2.2552650352337298</v>
      </c>
      <c r="J2983">
        <v>213</v>
      </c>
      <c r="K2983">
        <v>222</v>
      </c>
      <c r="L2983">
        <v>151</v>
      </c>
      <c r="M2983">
        <v>12</v>
      </c>
      <c r="N2983">
        <v>9.5201474433622604E-2</v>
      </c>
      <c r="O2983">
        <v>-0.74149143328995804</v>
      </c>
      <c r="P2983">
        <v>-2.2594240259829999</v>
      </c>
      <c r="Q2983">
        <v>0.47457627118644002</v>
      </c>
      <c r="R2983">
        <v>0.22033898305084701</v>
      </c>
      <c r="S2983">
        <f t="shared" si="46"/>
        <v>-0.25474002645805693</v>
      </c>
    </row>
    <row r="2984" spans="1:19" x14ac:dyDescent="0.2">
      <c r="A2984" t="s">
        <v>5925</v>
      </c>
      <c r="B2984" t="s">
        <v>5926</v>
      </c>
      <c r="C2984">
        <v>211</v>
      </c>
      <c r="D2984">
        <v>162</v>
      </c>
      <c r="E2984">
        <v>98</v>
      </c>
      <c r="F2984">
        <v>5</v>
      </c>
      <c r="G2984">
        <v>-3.45092084595333E-2</v>
      </c>
      <c r="H2984">
        <v>-0.82731438938360102</v>
      </c>
      <c r="I2984">
        <v>-2.5095096239236701</v>
      </c>
      <c r="J2984">
        <v>243</v>
      </c>
      <c r="K2984">
        <v>415</v>
      </c>
      <c r="L2984">
        <v>170</v>
      </c>
      <c r="M2984">
        <v>39</v>
      </c>
      <c r="N2984">
        <v>0.30966992653550202</v>
      </c>
      <c r="O2984">
        <v>-0.74724612936442802</v>
      </c>
      <c r="P2984">
        <v>-1.8047673351636999</v>
      </c>
      <c r="Q2984">
        <v>0.66101694915254205</v>
      </c>
      <c r="R2984">
        <v>0.23728813559322001</v>
      </c>
      <c r="S2984">
        <f t="shared" si="46"/>
        <v>-0.20644671581615742</v>
      </c>
    </row>
    <row r="2985" spans="1:19" x14ac:dyDescent="0.2">
      <c r="A2985" t="s">
        <v>5927</v>
      </c>
      <c r="B2985" t="s">
        <v>5928</v>
      </c>
      <c r="C2985">
        <v>5</v>
      </c>
      <c r="D2985">
        <v>2</v>
      </c>
      <c r="E2985">
        <v>1</v>
      </c>
      <c r="F2985">
        <v>0</v>
      </c>
      <c r="G2985">
        <v>-0.31768177637650902</v>
      </c>
      <c r="H2985">
        <v>-1.19322801411442</v>
      </c>
      <c r="I2985" t="e">
        <f>-inf</f>
        <v>#NAME?</v>
      </c>
      <c r="J2985">
        <v>13</v>
      </c>
      <c r="K2985">
        <v>2</v>
      </c>
      <c r="L2985">
        <v>8</v>
      </c>
      <c r="M2985">
        <v>0</v>
      </c>
      <c r="N2985">
        <v>-0.73568525322113298</v>
      </c>
      <c r="O2985">
        <v>-0.80294214245928297</v>
      </c>
      <c r="P2985" t="e">
        <f>-inf</f>
        <v>#NAME?</v>
      </c>
      <c r="Q2985">
        <v>0.42372881355932202</v>
      </c>
      <c r="R2985">
        <v>0.22033898305084701</v>
      </c>
      <c r="S2985" t="e">
        <f t="shared" si="46"/>
        <v>#NAME?</v>
      </c>
    </row>
    <row r="2986" spans="1:19" x14ac:dyDescent="0.2">
      <c r="A2986" t="s">
        <v>5929</v>
      </c>
      <c r="B2986" t="s">
        <v>5930</v>
      </c>
      <c r="C2986">
        <v>16</v>
      </c>
      <c r="D2986">
        <v>31</v>
      </c>
      <c r="E2986">
        <v>8</v>
      </c>
      <c r="F2986">
        <v>2</v>
      </c>
      <c r="G2986">
        <v>0.36749994347387599</v>
      </c>
      <c r="H2986">
        <v>-0.79528800544238398</v>
      </c>
      <c r="I2986">
        <v>-1.7872871599539399</v>
      </c>
      <c r="J2986">
        <v>41</v>
      </c>
      <c r="K2986">
        <v>35</v>
      </c>
      <c r="L2986">
        <v>24</v>
      </c>
      <c r="M2986">
        <v>0</v>
      </c>
      <c r="N2986">
        <v>8.5122910522619395E-3</v>
      </c>
      <c r="O2986">
        <v>-0.82466139215251899</v>
      </c>
      <c r="P2986" t="e">
        <f>-inf</f>
        <v>#NAME?</v>
      </c>
      <c r="Q2986">
        <v>0.44067796610169402</v>
      </c>
      <c r="R2986">
        <v>0.40677966101694901</v>
      </c>
      <c r="S2986" t="e">
        <f t="shared" si="46"/>
        <v>#NAME?</v>
      </c>
    </row>
    <row r="2987" spans="1:19" x14ac:dyDescent="0.2">
      <c r="A2987" t="s">
        <v>5931</v>
      </c>
      <c r="B2987" t="s">
        <v>5932</v>
      </c>
      <c r="C2987">
        <v>446</v>
      </c>
      <c r="D2987">
        <v>532</v>
      </c>
      <c r="E2987">
        <v>290</v>
      </c>
      <c r="F2987">
        <v>61</v>
      </c>
      <c r="G2987">
        <v>0.15683500587843399</v>
      </c>
      <c r="H2987">
        <v>-0.68119487059158901</v>
      </c>
      <c r="I2987">
        <v>-1.7482021966633701</v>
      </c>
      <c r="J2987">
        <v>578</v>
      </c>
      <c r="K2987">
        <v>998</v>
      </c>
      <c r="L2987">
        <v>420</v>
      </c>
      <c r="M2987">
        <v>101</v>
      </c>
      <c r="N2987">
        <v>0.31443080628856301</v>
      </c>
      <c r="O2987">
        <v>-0.73076732516701803</v>
      </c>
      <c r="P2987">
        <v>-1.76783213322977</v>
      </c>
      <c r="Q2987">
        <v>0.644067796610169</v>
      </c>
      <c r="R2987">
        <v>0.25423728813559299</v>
      </c>
      <c r="S2987">
        <f t="shared" si="46"/>
        <v>2.298128217009672E-2</v>
      </c>
    </row>
    <row r="2988" spans="1:19" x14ac:dyDescent="0.2">
      <c r="A2988" t="s">
        <v>5933</v>
      </c>
      <c r="B2988" t="s">
        <v>5934</v>
      </c>
      <c r="C2988">
        <v>316</v>
      </c>
      <c r="D2988">
        <v>326</v>
      </c>
      <c r="E2988">
        <v>201</v>
      </c>
      <c r="F2988">
        <v>44</v>
      </c>
      <c r="G2988">
        <v>9.3788749745063696E-2</v>
      </c>
      <c r="H2988">
        <v>-0.69074903497631801</v>
      </c>
      <c r="I2988">
        <v>-1.74043157909421</v>
      </c>
      <c r="J2988">
        <v>468</v>
      </c>
      <c r="K2988">
        <v>658</v>
      </c>
      <c r="L2988">
        <v>277</v>
      </c>
      <c r="M2988">
        <v>52</v>
      </c>
      <c r="N2988">
        <v>0.225208143961553</v>
      </c>
      <c r="O2988">
        <v>-0.81985486115406503</v>
      </c>
      <c r="P2988">
        <v>-1.9644681780312101</v>
      </c>
      <c r="Q2988">
        <v>0.37288135593220301</v>
      </c>
      <c r="R2988">
        <v>0.20338983050847401</v>
      </c>
      <c r="S2988">
        <f t="shared" si="46"/>
        <v>-2.7374728469221253E-2</v>
      </c>
    </row>
    <row r="2989" spans="1:19" x14ac:dyDescent="0.2">
      <c r="A2989" t="s">
        <v>5935</v>
      </c>
      <c r="B2989" t="s">
        <v>5936</v>
      </c>
      <c r="C2989">
        <v>87</v>
      </c>
      <c r="D2989">
        <v>87</v>
      </c>
      <c r="E2989">
        <v>69</v>
      </c>
      <c r="F2989">
        <v>6</v>
      </c>
      <c r="G2989">
        <v>8.0258232295528406E-2</v>
      </c>
      <c r="H2989">
        <v>-0.59492817165976597</v>
      </c>
      <c r="I2989">
        <v>-2.0455651751969701</v>
      </c>
      <c r="J2989">
        <v>173</v>
      </c>
      <c r="K2989">
        <v>268</v>
      </c>
      <c r="L2989">
        <v>128</v>
      </c>
      <c r="M2989">
        <v>25</v>
      </c>
      <c r="N2989">
        <v>0.26731679432171501</v>
      </c>
      <c r="O2989">
        <v>-0.72292491062531705</v>
      </c>
      <c r="P2989">
        <v>-1.85033176304865</v>
      </c>
      <c r="Q2989">
        <v>0.37288135593220301</v>
      </c>
      <c r="R2989">
        <v>0.22033898305084701</v>
      </c>
      <c r="S2989">
        <f t="shared" si="46"/>
        <v>-8.4840571338308343E-2</v>
      </c>
    </row>
    <row r="2990" spans="1:19" x14ac:dyDescent="0.2">
      <c r="A2990" t="s">
        <v>5937</v>
      </c>
      <c r="B2990" t="s">
        <v>5938</v>
      </c>
      <c r="C2990">
        <v>140</v>
      </c>
      <c r="D2990">
        <v>102</v>
      </c>
      <c r="E2990">
        <v>38</v>
      </c>
      <c r="F2990">
        <v>6</v>
      </c>
      <c r="G2990">
        <v>-5.7269631620791898E-2</v>
      </c>
      <c r="H2990">
        <v>-1.06060244883983</v>
      </c>
      <c r="I2990">
        <v>-2.2521739582565901</v>
      </c>
      <c r="J2990">
        <v>193</v>
      </c>
      <c r="K2990">
        <v>252</v>
      </c>
      <c r="L2990">
        <v>111</v>
      </c>
      <c r="M2990">
        <v>24</v>
      </c>
      <c r="N2990">
        <v>0.19307133519549199</v>
      </c>
      <c r="O2990">
        <v>-0.83232310736550597</v>
      </c>
      <c r="P2990">
        <v>-1.91557173588806</v>
      </c>
      <c r="Q2990">
        <v>0.50847457627118597</v>
      </c>
      <c r="R2990">
        <v>0.305084745762711</v>
      </c>
      <c r="S2990">
        <f t="shared" si="46"/>
        <v>-0.1618737439713433</v>
      </c>
    </row>
    <row r="2991" spans="1:19" x14ac:dyDescent="0.2">
      <c r="A2991" t="s">
        <v>5939</v>
      </c>
      <c r="B2991" t="s">
        <v>5940</v>
      </c>
      <c r="C2991">
        <v>341</v>
      </c>
      <c r="D2991">
        <v>317</v>
      </c>
      <c r="E2991">
        <v>299</v>
      </c>
      <c r="F2991">
        <v>51</v>
      </c>
      <c r="G2991">
        <v>4.8563115520782199E-2</v>
      </c>
      <c r="H2991">
        <v>-0.55134120044647095</v>
      </c>
      <c r="I2991">
        <v>-1.7093813758565599</v>
      </c>
      <c r="J2991">
        <v>454</v>
      </c>
      <c r="K2991">
        <v>727</v>
      </c>
      <c r="L2991">
        <v>532</v>
      </c>
      <c r="M2991">
        <v>116</v>
      </c>
      <c r="N2991">
        <v>0.28170666142365502</v>
      </c>
      <c r="O2991">
        <v>-0.52323299770644605</v>
      </c>
      <c r="P2991">
        <v>-1.6028235322220701</v>
      </c>
      <c r="Q2991">
        <v>0.47457627118644002</v>
      </c>
      <c r="R2991">
        <v>0.23728813559322001</v>
      </c>
      <c r="S2991">
        <f t="shared" si="46"/>
        <v>7.8313666637091259E-2</v>
      </c>
    </row>
    <row r="2992" spans="1:19" x14ac:dyDescent="0.2">
      <c r="A2992" t="s">
        <v>5941</v>
      </c>
      <c r="B2992" t="s">
        <v>5942</v>
      </c>
      <c r="C2992">
        <v>92</v>
      </c>
      <c r="D2992">
        <v>76</v>
      </c>
      <c r="E2992">
        <v>76</v>
      </c>
      <c r="F2992">
        <v>2</v>
      </c>
      <c r="G2992">
        <v>-2.7160027692355402E-3</v>
      </c>
      <c r="H2992">
        <v>-0.57723224484316704</v>
      </c>
      <c r="I2992">
        <v>-2.5469550046435701</v>
      </c>
      <c r="J2992">
        <v>111</v>
      </c>
      <c r="K2992">
        <v>160</v>
      </c>
      <c r="L2992">
        <v>62</v>
      </c>
      <c r="M2992">
        <v>12</v>
      </c>
      <c r="N2992">
        <v>0.23602510729098899</v>
      </c>
      <c r="O2992">
        <v>-0.84502006643279304</v>
      </c>
      <c r="P2992">
        <v>-1.97636740133092</v>
      </c>
      <c r="Q2992">
        <v>0.49152542372881303</v>
      </c>
      <c r="R2992">
        <v>0.23728813559322001</v>
      </c>
      <c r="S2992">
        <f t="shared" si="46"/>
        <v>-0.26314555536395751</v>
      </c>
    </row>
    <row r="2993" spans="1:19" x14ac:dyDescent="0.2">
      <c r="A2993" t="s">
        <v>5943</v>
      </c>
      <c r="B2993" t="s">
        <v>5944</v>
      </c>
      <c r="C2993">
        <v>301</v>
      </c>
      <c r="D2993">
        <v>271</v>
      </c>
      <c r="E2993">
        <v>335</v>
      </c>
      <c r="F2993">
        <v>48</v>
      </c>
      <c r="G2993">
        <v>3.4661027576090797E-2</v>
      </c>
      <c r="H2993">
        <v>-0.44777969833540099</v>
      </c>
      <c r="I2993">
        <v>-1.6815224311802499</v>
      </c>
      <c r="J2993">
        <v>403</v>
      </c>
      <c r="K2993">
        <v>488</v>
      </c>
      <c r="L2993">
        <v>229</v>
      </c>
      <c r="M2993">
        <v>104</v>
      </c>
      <c r="N2993">
        <v>0.160342879283323</v>
      </c>
      <c r="O2993">
        <v>-0.83755834094561099</v>
      </c>
      <c r="P2993">
        <v>-1.59849737543422</v>
      </c>
      <c r="Q2993">
        <v>0.45762711864406702</v>
      </c>
      <c r="R2993">
        <v>0.22033898305084701</v>
      </c>
      <c r="S2993">
        <f t="shared" si="46"/>
        <v>8.7504900448681172E-2</v>
      </c>
    </row>
    <row r="2994" spans="1:19" x14ac:dyDescent="0.2">
      <c r="A2994" t="s">
        <v>5945</v>
      </c>
      <c r="B2994" t="s">
        <v>5946</v>
      </c>
      <c r="C2994">
        <v>47</v>
      </c>
      <c r="D2994">
        <v>75</v>
      </c>
      <c r="E2994">
        <v>54</v>
      </c>
      <c r="F2994">
        <v>4</v>
      </c>
      <c r="G2994">
        <v>0.28322163775151099</v>
      </c>
      <c r="H2994">
        <v>-0.43396210789115203</v>
      </c>
      <c r="I2994">
        <v>-1.9542350395697501</v>
      </c>
      <c r="J2994">
        <v>107</v>
      </c>
      <c r="K2994">
        <v>135</v>
      </c>
      <c r="L2994">
        <v>52</v>
      </c>
      <c r="M2994">
        <v>24</v>
      </c>
      <c r="N2994">
        <v>0.17817809423151801</v>
      </c>
      <c r="O2994">
        <v>-0.90546921119480095</v>
      </c>
      <c r="P2994">
        <v>-1.65939820456549</v>
      </c>
      <c r="Q2994">
        <v>0.45762711864406702</v>
      </c>
      <c r="R2994">
        <v>0.25423728813559299</v>
      </c>
      <c r="S2994">
        <f t="shared" si="46"/>
        <v>-7.4308690139672229E-3</v>
      </c>
    </row>
    <row r="2995" spans="1:19" x14ac:dyDescent="0.2">
      <c r="A2995" t="s">
        <v>5947</v>
      </c>
      <c r="B2995" t="s">
        <v>5948</v>
      </c>
      <c r="C2995">
        <v>193</v>
      </c>
      <c r="D2995">
        <v>246</v>
      </c>
      <c r="E2995">
        <v>92</v>
      </c>
      <c r="F2995">
        <v>21</v>
      </c>
      <c r="G2995">
        <v>0.18563603039113299</v>
      </c>
      <c r="H2995">
        <v>-0.81602749144062203</v>
      </c>
      <c r="I2995">
        <v>-1.8475351872358501</v>
      </c>
      <c r="J2995">
        <v>291</v>
      </c>
      <c r="K2995">
        <v>439</v>
      </c>
      <c r="L2995">
        <v>196</v>
      </c>
      <c r="M2995">
        <v>59</v>
      </c>
      <c r="N2995">
        <v>0.25579963467793498</v>
      </c>
      <c r="O2995">
        <v>-0.76372569477382102</v>
      </c>
      <c r="P2995">
        <v>-1.70326664593565</v>
      </c>
      <c r="Q2995">
        <v>0.54237288135593198</v>
      </c>
      <c r="R2995">
        <v>0.38983050847457601</v>
      </c>
      <c r="S2995">
        <f t="shared" si="46"/>
        <v>1.1605507692018228E-2</v>
      </c>
    </row>
    <row r="2996" spans="1:19" x14ac:dyDescent="0.2">
      <c r="A2996" t="s">
        <v>5949</v>
      </c>
      <c r="B2996" t="s">
        <v>5950</v>
      </c>
      <c r="C2996">
        <v>56</v>
      </c>
      <c r="D2996">
        <v>86</v>
      </c>
      <c r="E2996">
        <v>71</v>
      </c>
      <c r="F2996">
        <v>6</v>
      </c>
      <c r="G2996">
        <v>0.26656865653289502</v>
      </c>
      <c r="H2996">
        <v>-0.39118768806552801</v>
      </c>
      <c r="I2996">
        <v>-1.8542339495845499</v>
      </c>
      <c r="J2996">
        <v>179</v>
      </c>
      <c r="K2996">
        <v>268</v>
      </c>
      <c r="L2996">
        <v>104</v>
      </c>
      <c r="M2996">
        <v>24</v>
      </c>
      <c r="N2996">
        <v>0.25250986647061702</v>
      </c>
      <c r="O2996">
        <v>-0.82790846882550295</v>
      </c>
      <c r="P2996">
        <v>-1.8828674578601801</v>
      </c>
      <c r="Q2996">
        <v>0.47457627118644002</v>
      </c>
      <c r="R2996">
        <v>0.40677966101694901</v>
      </c>
      <c r="S2996">
        <f t="shared" si="46"/>
        <v>-3.8366585785855098E-2</v>
      </c>
    </row>
    <row r="2997" spans="1:19" x14ac:dyDescent="0.2">
      <c r="A2997" t="s">
        <v>5951</v>
      </c>
      <c r="B2997" t="s">
        <v>5952</v>
      </c>
      <c r="C2997">
        <v>102</v>
      </c>
      <c r="D2997">
        <v>117</v>
      </c>
      <c r="E2997">
        <v>62</v>
      </c>
      <c r="F2997">
        <v>11</v>
      </c>
      <c r="G2997">
        <v>0.13984392227977199</v>
      </c>
      <c r="H2997">
        <v>-0.71046649204206702</v>
      </c>
      <c r="I2997">
        <v>-1.8514046595656899</v>
      </c>
      <c r="J2997">
        <v>220</v>
      </c>
      <c r="K2997">
        <v>328</v>
      </c>
      <c r="L2997">
        <v>174</v>
      </c>
      <c r="M2997">
        <v>34</v>
      </c>
      <c r="N2997">
        <v>0.25067926631119403</v>
      </c>
      <c r="O2997">
        <v>-0.69396220968399702</v>
      </c>
      <c r="P2997">
        <v>-1.8211694323718399</v>
      </c>
      <c r="Q2997">
        <v>0.71186440677966101</v>
      </c>
      <c r="R2997">
        <v>0.13559322033898299</v>
      </c>
      <c r="S2997">
        <f t="shared" si="46"/>
        <v>-2.1047452138693405E-2</v>
      </c>
    </row>
    <row r="2998" spans="1:19" x14ac:dyDescent="0.2">
      <c r="A2998" t="s">
        <v>5953</v>
      </c>
      <c r="B2998" t="s">
        <v>5954</v>
      </c>
      <c r="C2998">
        <v>94</v>
      </c>
      <c r="D2998">
        <v>86</v>
      </c>
      <c r="E2998">
        <v>42</v>
      </c>
      <c r="F2998">
        <v>13</v>
      </c>
      <c r="G2998">
        <v>4.1628829939397503E-2</v>
      </c>
      <c r="H2998">
        <v>-0.84413657298020095</v>
      </c>
      <c r="I2998">
        <v>-1.74338167425486</v>
      </c>
      <c r="J2998">
        <v>149</v>
      </c>
      <c r="K2998">
        <v>185</v>
      </c>
      <c r="L2998">
        <v>139</v>
      </c>
      <c r="M2998">
        <v>15</v>
      </c>
      <c r="N2998">
        <v>0.171213563412461</v>
      </c>
      <c r="O2998">
        <v>-0.62226024530256896</v>
      </c>
      <c r="P2998">
        <v>-2.00732067794848</v>
      </c>
      <c r="Q2998">
        <v>0.54237288135593198</v>
      </c>
      <c r="R2998">
        <v>0.28813559322033899</v>
      </c>
      <c r="S2998">
        <f t="shared" si="46"/>
        <v>-3.9687830265381766E-2</v>
      </c>
    </row>
    <row r="2999" spans="1:19" x14ac:dyDescent="0.2">
      <c r="A2999" t="s">
        <v>5955</v>
      </c>
      <c r="B2999" t="s">
        <v>5956</v>
      </c>
      <c r="C2999">
        <v>300</v>
      </c>
      <c r="D2999">
        <v>371</v>
      </c>
      <c r="E2999">
        <v>151</v>
      </c>
      <c r="F2999">
        <v>44</v>
      </c>
      <c r="G2999">
        <v>0.17251088719091101</v>
      </c>
      <c r="H2999">
        <v>-0.79240231720489596</v>
      </c>
      <c r="I2999">
        <v>-1.71786575119547</v>
      </c>
      <c r="J2999">
        <v>517</v>
      </c>
      <c r="K2999">
        <v>713</v>
      </c>
      <c r="L2999">
        <v>305</v>
      </c>
      <c r="M2999">
        <v>77</v>
      </c>
      <c r="N2999">
        <v>0.21682709017964399</v>
      </c>
      <c r="O2999">
        <v>-0.82127948089154701</v>
      </c>
      <c r="P2999">
        <v>-1.8372254865133499</v>
      </c>
      <c r="Q2999">
        <v>0.49152542372881303</v>
      </c>
      <c r="R2999">
        <v>0.40677966101694901</v>
      </c>
      <c r="S2999">
        <f t="shared" si="46"/>
        <v>1.3168222158840157E-2</v>
      </c>
    </row>
    <row r="3000" spans="1:19" x14ac:dyDescent="0.2">
      <c r="A3000" t="s">
        <v>5957</v>
      </c>
      <c r="B3000" t="s">
        <v>5958</v>
      </c>
      <c r="C3000">
        <v>143</v>
      </c>
      <c r="D3000">
        <v>112</v>
      </c>
      <c r="E3000">
        <v>140</v>
      </c>
      <c r="F3000">
        <v>27</v>
      </c>
      <c r="G3000">
        <v>-2.58597824993516E-2</v>
      </c>
      <c r="H3000">
        <v>-0.50346601156522697</v>
      </c>
      <c r="I3000">
        <v>-1.60816944626807</v>
      </c>
      <c r="J3000">
        <v>309</v>
      </c>
      <c r="K3000">
        <v>344</v>
      </c>
      <c r="L3000">
        <v>179</v>
      </c>
      <c r="M3000">
        <v>45</v>
      </c>
      <c r="N3000">
        <v>0.12382806656841699</v>
      </c>
      <c r="O3000">
        <v>-0.82919422558933098</v>
      </c>
      <c r="P3000">
        <v>-1.84697163424138</v>
      </c>
      <c r="Q3000">
        <v>0.55932203389830504</v>
      </c>
      <c r="R3000">
        <v>0.38983050847457601</v>
      </c>
      <c r="S3000">
        <f t="shared" si="46"/>
        <v>4.2195881896953003E-2</v>
      </c>
    </row>
    <row r="3001" spans="1:19" x14ac:dyDescent="0.2">
      <c r="A3001" t="s">
        <v>5959</v>
      </c>
      <c r="B3001" t="s">
        <v>5960</v>
      </c>
      <c r="C3001">
        <v>201</v>
      </c>
      <c r="D3001">
        <v>198</v>
      </c>
      <c r="E3001">
        <v>113</v>
      </c>
      <c r="F3001">
        <v>14</v>
      </c>
      <c r="G3001">
        <v>7.3727365136570702E-2</v>
      </c>
      <c r="H3001">
        <v>-0.74437562371547195</v>
      </c>
      <c r="I3001">
        <v>-2.0412651947042399</v>
      </c>
      <c r="J3001">
        <v>273</v>
      </c>
      <c r="K3001">
        <v>337</v>
      </c>
      <c r="L3001">
        <v>164</v>
      </c>
      <c r="M3001">
        <v>35</v>
      </c>
      <c r="N3001">
        <v>0.168695357252304</v>
      </c>
      <c r="O3001">
        <v>-0.81340757613744796</v>
      </c>
      <c r="P3001">
        <v>-1.9023202712823699</v>
      </c>
      <c r="Q3001">
        <v>0.49152542372881303</v>
      </c>
      <c r="R3001">
        <v>0.40677966101694901</v>
      </c>
      <c r="S3001">
        <f t="shared" si="46"/>
        <v>-9.7506604455518259E-2</v>
      </c>
    </row>
    <row r="3002" spans="1:19" x14ac:dyDescent="0.2">
      <c r="A3002" t="s">
        <v>5961</v>
      </c>
      <c r="B3002" t="s">
        <v>5962</v>
      </c>
      <c r="C3002">
        <v>93</v>
      </c>
      <c r="D3002">
        <v>131</v>
      </c>
      <c r="E3002">
        <v>94</v>
      </c>
      <c r="F3002">
        <v>11</v>
      </c>
      <c r="G3002">
        <v>0.22904657939735701</v>
      </c>
      <c r="H3002">
        <v>-0.48961310473264003</v>
      </c>
      <c r="I3002">
        <v>-1.8112874363577001</v>
      </c>
      <c r="J3002">
        <v>225</v>
      </c>
      <c r="K3002">
        <v>310</v>
      </c>
      <c r="L3002">
        <v>194</v>
      </c>
      <c r="M3002">
        <v>44</v>
      </c>
      <c r="N3002">
        <v>0.21640727914463101</v>
      </c>
      <c r="O3002">
        <v>-0.65646956532552603</v>
      </c>
      <c r="P3002">
        <v>-1.7189555102170599</v>
      </c>
      <c r="Q3002">
        <v>0.50847457627118597</v>
      </c>
      <c r="R3002">
        <v>0.28813559322033899</v>
      </c>
      <c r="S3002">
        <f t="shared" si="46"/>
        <v>1.7862243097871842E-2</v>
      </c>
    </row>
    <row r="3003" spans="1:19" x14ac:dyDescent="0.2">
      <c r="A3003" t="s">
        <v>5963</v>
      </c>
      <c r="B3003" t="s">
        <v>5964</v>
      </c>
      <c r="C3003">
        <v>234</v>
      </c>
      <c r="D3003">
        <v>211</v>
      </c>
      <c r="E3003">
        <v>123</v>
      </c>
      <c r="F3003">
        <v>27</v>
      </c>
      <c r="G3003">
        <v>3.5324830183078297E-2</v>
      </c>
      <c r="H3003">
        <v>-0.77356875574914796</v>
      </c>
      <c r="I3003">
        <v>-1.82204926621315</v>
      </c>
      <c r="J3003">
        <v>329</v>
      </c>
      <c r="K3003">
        <v>341</v>
      </c>
      <c r="L3003">
        <v>182</v>
      </c>
      <c r="M3003">
        <v>53</v>
      </c>
      <c r="N3003">
        <v>9.2786584464245203E-2</v>
      </c>
      <c r="O3003">
        <v>-0.84921328710928901</v>
      </c>
      <c r="P3003">
        <v>-1.80314569694107</v>
      </c>
      <c r="Q3003">
        <v>0.47457627118644002</v>
      </c>
      <c r="R3003">
        <v>0.305084745762711</v>
      </c>
      <c r="S3003">
        <f t="shared" si="46"/>
        <v>-7.7607889556810979E-3</v>
      </c>
    </row>
    <row r="3004" spans="1:19" x14ac:dyDescent="0.2">
      <c r="A3004" t="s">
        <v>5965</v>
      </c>
      <c r="B3004" t="s">
        <v>5966</v>
      </c>
      <c r="C3004">
        <v>177</v>
      </c>
      <c r="D3004">
        <v>162</v>
      </c>
      <c r="E3004">
        <v>91</v>
      </c>
      <c r="F3004">
        <v>5</v>
      </c>
      <c r="G3004">
        <v>4.1799980476352701E-2</v>
      </c>
      <c r="H3004">
        <v>-0.78318988381911603</v>
      </c>
      <c r="I3004">
        <v>-2.4332004349877798</v>
      </c>
      <c r="J3004">
        <v>300</v>
      </c>
      <c r="K3004">
        <v>295</v>
      </c>
      <c r="L3004">
        <v>164</v>
      </c>
      <c r="M3004">
        <v>36</v>
      </c>
      <c r="N3004">
        <v>6.9928864680222302E-2</v>
      </c>
      <c r="O3004">
        <v>-0.85436618381635498</v>
      </c>
      <c r="P3004">
        <v>-1.93104442254426</v>
      </c>
      <c r="Q3004">
        <v>0.52542372881355903</v>
      </c>
      <c r="R3004">
        <v>0.35593220338983</v>
      </c>
      <c r="S3004">
        <f t="shared" si="46"/>
        <v>-0.21821746817849635</v>
      </c>
    </row>
    <row r="3005" spans="1:19" x14ac:dyDescent="0.2">
      <c r="A3005" t="s">
        <v>5967</v>
      </c>
      <c r="B3005" t="s">
        <v>5968</v>
      </c>
      <c r="C3005">
        <v>121</v>
      </c>
      <c r="D3005">
        <v>175</v>
      </c>
      <c r="E3005">
        <v>115</v>
      </c>
      <c r="F3005">
        <v>17</v>
      </c>
      <c r="G3005">
        <v>0.240510910665372</v>
      </c>
      <c r="H3005">
        <v>-0.51634553974124198</v>
      </c>
      <c r="I3005">
        <v>-1.7365336219001699</v>
      </c>
      <c r="J3005">
        <v>242</v>
      </c>
      <c r="K3005">
        <v>361</v>
      </c>
      <c r="L3005">
        <v>135</v>
      </c>
      <c r="M3005">
        <v>18</v>
      </c>
      <c r="N3005">
        <v>0.25091993934694801</v>
      </c>
      <c r="O3005">
        <v>-0.84557037462981499</v>
      </c>
      <c r="P3005">
        <v>-2.1387685294690102</v>
      </c>
      <c r="Q3005">
        <v>0.44067796610169402</v>
      </c>
      <c r="R3005">
        <v>0.25423728813559299</v>
      </c>
      <c r="S3005">
        <f t="shared" si="46"/>
        <v>-7.2873117243742583E-2</v>
      </c>
    </row>
    <row r="3006" spans="1:19" x14ac:dyDescent="0.2">
      <c r="A3006" t="s">
        <v>5969</v>
      </c>
      <c r="B3006" t="s">
        <v>5970</v>
      </c>
      <c r="C3006">
        <v>66</v>
      </c>
      <c r="D3006">
        <v>115</v>
      </c>
      <c r="E3006">
        <v>38</v>
      </c>
      <c r="F3006">
        <v>26</v>
      </c>
      <c r="G3006">
        <v>0.32141213710727101</v>
      </c>
      <c r="H3006">
        <v>-0.73401834870346205</v>
      </c>
      <c r="I3006">
        <v>-1.2887677605330401</v>
      </c>
      <c r="J3006">
        <v>163</v>
      </c>
      <c r="K3006">
        <v>148</v>
      </c>
      <c r="L3006">
        <v>162</v>
      </c>
      <c r="M3006">
        <v>107</v>
      </c>
      <c r="N3006">
        <v>3.5302214412721397E-2</v>
      </c>
      <c r="O3006">
        <v>-0.59476136700571702</v>
      </c>
      <c r="P3006">
        <v>-1.19302949531064</v>
      </c>
      <c r="Q3006">
        <v>0.44067796610169402</v>
      </c>
      <c r="R3006">
        <v>0.27118644067796599</v>
      </c>
      <c r="S3006">
        <f t="shared" si="46"/>
        <v>0.30922486369420477</v>
      </c>
    </row>
    <row r="3007" spans="1:19" x14ac:dyDescent="0.2">
      <c r="A3007" t="s">
        <v>5971</v>
      </c>
      <c r="B3007" t="s">
        <v>5972</v>
      </c>
      <c r="C3007">
        <v>158</v>
      </c>
      <c r="D3007">
        <v>113</v>
      </c>
      <c r="E3007">
        <v>79</v>
      </c>
      <c r="F3007">
        <v>16</v>
      </c>
      <c r="G3007">
        <v>-6.5320411175474394E-2</v>
      </c>
      <c r="H3007">
        <v>-0.79528800544238398</v>
      </c>
      <c r="I3007">
        <v>-1.87873427726049</v>
      </c>
      <c r="J3007">
        <v>216</v>
      </c>
      <c r="K3007">
        <v>298</v>
      </c>
      <c r="L3007">
        <v>153</v>
      </c>
      <c r="M3007">
        <v>46</v>
      </c>
      <c r="N3007">
        <v>0.216990616347046</v>
      </c>
      <c r="O3007">
        <v>-0.74185109747772204</v>
      </c>
      <c r="P3007">
        <v>-1.6819215880612499</v>
      </c>
      <c r="Q3007">
        <v>0.76271186440677896</v>
      </c>
      <c r="R3007">
        <v>0.169491525423728</v>
      </c>
      <c r="S3007">
        <f t="shared" si="46"/>
        <v>8.3176616733407552E-3</v>
      </c>
    </row>
    <row r="3008" spans="1:19" x14ac:dyDescent="0.2">
      <c r="A3008" t="s">
        <v>5973</v>
      </c>
      <c r="B3008" t="s">
        <v>5974</v>
      </c>
      <c r="C3008">
        <v>246</v>
      </c>
      <c r="D3008">
        <v>204</v>
      </c>
      <c r="E3008">
        <v>274</v>
      </c>
      <c r="F3008">
        <v>31</v>
      </c>
      <c r="G3008">
        <v>-1.0467073819519499E-3</v>
      </c>
      <c r="H3008">
        <v>-0.44744255406139399</v>
      </c>
      <c r="I3008">
        <v>-1.7837705862311</v>
      </c>
      <c r="J3008">
        <v>414</v>
      </c>
      <c r="K3008">
        <v>572</v>
      </c>
      <c r="L3008">
        <v>321</v>
      </c>
      <c r="M3008">
        <v>37</v>
      </c>
      <c r="N3008">
        <v>0.217623791093847</v>
      </c>
      <c r="O3008">
        <v>-0.70258408586041698</v>
      </c>
      <c r="P3008">
        <v>-2.0590242856457901</v>
      </c>
      <c r="Q3008">
        <v>0.40677966101694901</v>
      </c>
      <c r="R3008">
        <v>0.27118644067796599</v>
      </c>
      <c r="S3008">
        <f t="shared" si="46"/>
        <v>-6.5165192536787431E-2</v>
      </c>
    </row>
    <row r="3009" spans="1:19" x14ac:dyDescent="0.2">
      <c r="A3009" t="s">
        <v>5975</v>
      </c>
      <c r="B3009" t="s">
        <v>5976</v>
      </c>
      <c r="C3009">
        <v>91</v>
      </c>
      <c r="D3009">
        <v>86</v>
      </c>
      <c r="E3009">
        <v>58</v>
      </c>
      <c r="F3009">
        <v>14</v>
      </c>
      <c r="G3009">
        <v>5.5715291218002498E-2</v>
      </c>
      <c r="H3009">
        <v>-0.68987140853655904</v>
      </c>
      <c r="I3009">
        <v>-1.6971105296048501</v>
      </c>
      <c r="J3009">
        <v>128</v>
      </c>
      <c r="K3009">
        <v>180</v>
      </c>
      <c r="L3009">
        <v>99</v>
      </c>
      <c r="M3009">
        <v>26</v>
      </c>
      <c r="N3009">
        <v>0.225290638877159</v>
      </c>
      <c r="O3009">
        <v>-0.703663552194708</v>
      </c>
      <c r="P3009">
        <v>-1.7024622902689399</v>
      </c>
      <c r="Q3009">
        <v>0.52542372881355903</v>
      </c>
      <c r="R3009">
        <v>0.37288135593220301</v>
      </c>
      <c r="S3009">
        <f t="shared" si="46"/>
        <v>5.5200636045593977E-2</v>
      </c>
    </row>
    <row r="3010" spans="1:19" x14ac:dyDescent="0.2">
      <c r="A3010" t="s">
        <v>5977</v>
      </c>
      <c r="B3010" t="s">
        <v>5978</v>
      </c>
      <c r="C3010">
        <v>91</v>
      </c>
      <c r="D3010">
        <v>50</v>
      </c>
      <c r="E3010">
        <v>123</v>
      </c>
      <c r="F3010">
        <v>7</v>
      </c>
      <c r="G3010">
        <v>-0.17981315568954601</v>
      </c>
      <c r="H3010">
        <v>-0.36339429066009898</v>
      </c>
      <c r="I3010">
        <v>-1.99814052526883</v>
      </c>
      <c r="J3010">
        <v>145</v>
      </c>
      <c r="K3010">
        <v>192</v>
      </c>
      <c r="L3010">
        <v>77</v>
      </c>
      <c r="M3010">
        <v>12</v>
      </c>
      <c r="N3010">
        <v>0.199161329890296</v>
      </c>
      <c r="O3010">
        <v>-0.866966054206883</v>
      </c>
      <c r="P3010">
        <v>-2.0924124247792402</v>
      </c>
      <c r="Q3010">
        <v>0.44067796610169402</v>
      </c>
      <c r="R3010">
        <v>0.27118644067796599</v>
      </c>
      <c r="S3010">
        <f t="shared" si="46"/>
        <v>-0.13591670894818836</v>
      </c>
    </row>
    <row r="3011" spans="1:19" x14ac:dyDescent="0.2">
      <c r="A3011" t="s">
        <v>5979</v>
      </c>
      <c r="B3011" t="s">
        <v>5980</v>
      </c>
      <c r="C3011">
        <v>102</v>
      </c>
      <c r="D3011">
        <v>76</v>
      </c>
      <c r="E3011">
        <v>122</v>
      </c>
      <c r="F3011">
        <v>5</v>
      </c>
      <c r="G3011">
        <v>-4.75283471855978E-2</v>
      </c>
      <c r="H3011">
        <v>-0.41649835086557202</v>
      </c>
      <c r="I3011">
        <v>-2.1938273403878901</v>
      </c>
      <c r="J3011">
        <v>175</v>
      </c>
      <c r="K3011">
        <v>179</v>
      </c>
      <c r="L3011">
        <v>104</v>
      </c>
      <c r="M3011">
        <v>12</v>
      </c>
      <c r="N3011">
        <v>8.7043085715320295E-2</v>
      </c>
      <c r="O3011">
        <v>-0.81809348653190395</v>
      </c>
      <c r="P3011">
        <v>-2.1740824712305602</v>
      </c>
      <c r="Q3011">
        <v>0.42372881355932202</v>
      </c>
      <c r="R3011">
        <v>0.28813559322033899</v>
      </c>
      <c r="S3011">
        <f t="shared" ref="S3011:S3074" si="47">((I3011+1.7338029)/1.7338029+(P3011+1.8692731)/1.8692731)/2</f>
        <v>-0.21419494330881717</v>
      </c>
    </row>
    <row r="3012" spans="1:19" x14ac:dyDescent="0.2">
      <c r="A3012" t="s">
        <v>5981</v>
      </c>
      <c r="B3012" t="s">
        <v>5982</v>
      </c>
      <c r="C3012">
        <v>27</v>
      </c>
      <c r="D3012">
        <v>23</v>
      </c>
      <c r="E3012">
        <v>28</v>
      </c>
      <c r="F3012">
        <v>1</v>
      </c>
      <c r="G3012">
        <v>1.0622304154134E-2</v>
      </c>
      <c r="H3012">
        <v>-0.47846374259517099</v>
      </c>
      <c r="I3012">
        <v>-2.31556093712098</v>
      </c>
      <c r="J3012">
        <v>113</v>
      </c>
      <c r="K3012">
        <v>147</v>
      </c>
      <c r="L3012">
        <v>39</v>
      </c>
      <c r="M3012">
        <v>8</v>
      </c>
      <c r="N3012">
        <v>0.19146699468647799</v>
      </c>
      <c r="O3012">
        <v>-1.0541026136013101</v>
      </c>
      <c r="P3012">
        <v>-2.16021412508336</v>
      </c>
      <c r="Q3012">
        <v>0.44067796610169402</v>
      </c>
      <c r="R3012">
        <v>0.22033898305084701</v>
      </c>
      <c r="S3012">
        <f t="shared" si="47"/>
        <v>-0.2455913376589739</v>
      </c>
    </row>
    <row r="3013" spans="1:19" x14ac:dyDescent="0.2">
      <c r="A3013" t="s">
        <v>5983</v>
      </c>
      <c r="B3013" t="s">
        <v>5984</v>
      </c>
      <c r="C3013">
        <v>10</v>
      </c>
      <c r="D3013">
        <v>7</v>
      </c>
      <c r="E3013">
        <v>8</v>
      </c>
      <c r="F3013">
        <v>2</v>
      </c>
      <c r="G3013">
        <v>-7.4643727690214601E-2</v>
      </c>
      <c r="H3013">
        <v>-0.59116802278645997</v>
      </c>
      <c r="I3013">
        <v>-1.58316717729801</v>
      </c>
      <c r="J3013">
        <v>5</v>
      </c>
      <c r="K3013">
        <v>9</v>
      </c>
      <c r="L3013">
        <v>10</v>
      </c>
      <c r="M3013">
        <v>0</v>
      </c>
      <c r="N3013">
        <v>0.332500608525027</v>
      </c>
      <c r="O3013">
        <v>-0.29105878148040898</v>
      </c>
      <c r="P3013" t="e">
        <f>-inf</f>
        <v>#NAME?</v>
      </c>
      <c r="Q3013">
        <v>0.45762711864406702</v>
      </c>
      <c r="R3013">
        <v>0.186440677966101</v>
      </c>
      <c r="S3013" t="e">
        <f t="shared" si="47"/>
        <v>#NAME?</v>
      </c>
    </row>
    <row r="3014" spans="1:19" x14ac:dyDescent="0.2">
      <c r="A3014" t="s">
        <v>5985</v>
      </c>
      <c r="B3014" t="s">
        <v>5986</v>
      </c>
      <c r="C3014">
        <v>52</v>
      </c>
      <c r="D3014">
        <v>73</v>
      </c>
      <c r="E3014">
        <v>37</v>
      </c>
      <c r="F3014">
        <v>10</v>
      </c>
      <c r="G3014">
        <v>0.227577748781185</v>
      </c>
      <c r="H3014">
        <v>-0.64205962934620697</v>
      </c>
      <c r="I3014">
        <v>-1.6002005165967901</v>
      </c>
      <c r="J3014">
        <v>108</v>
      </c>
      <c r="K3014">
        <v>124</v>
      </c>
      <c r="L3014">
        <v>144</v>
      </c>
      <c r="M3014">
        <v>12</v>
      </c>
      <c r="N3014">
        <v>0.13722603309700701</v>
      </c>
      <c r="O3014">
        <v>-0.46715004053608999</v>
      </c>
      <c r="P3014">
        <v>-1.9644681780312101</v>
      </c>
      <c r="Q3014">
        <v>0.44067796610169402</v>
      </c>
      <c r="R3014">
        <v>0.22033898305084701</v>
      </c>
      <c r="S3014">
        <f t="shared" si="47"/>
        <v>1.3065584122659842E-2</v>
      </c>
    </row>
    <row r="3015" spans="1:19" x14ac:dyDescent="0.2">
      <c r="A3015" t="s">
        <v>5987</v>
      </c>
      <c r="B3015" t="s">
        <v>5988</v>
      </c>
      <c r="C3015">
        <v>102</v>
      </c>
      <c r="D3015">
        <v>70</v>
      </c>
      <c r="E3015">
        <v>86</v>
      </c>
      <c r="F3015">
        <v>18</v>
      </c>
      <c r="G3015">
        <v>-8.32438994521323E-2</v>
      </c>
      <c r="H3015">
        <v>-0.56835973029675302</v>
      </c>
      <c r="I3015">
        <v>-1.6375248396206099</v>
      </c>
      <c r="J3015">
        <v>120</v>
      </c>
      <c r="K3015">
        <v>250</v>
      </c>
      <c r="L3015">
        <v>98</v>
      </c>
      <c r="M3015">
        <v>41</v>
      </c>
      <c r="N3015">
        <v>0.39598686604613398</v>
      </c>
      <c r="O3015">
        <v>-0.68004394749952002</v>
      </c>
      <c r="P3015">
        <v>-1.4766230579197801</v>
      </c>
      <c r="Q3015">
        <v>0.644067796610169</v>
      </c>
      <c r="R3015">
        <v>0.338983050847457</v>
      </c>
      <c r="S3015">
        <f t="shared" si="47"/>
        <v>0.1327924639584076</v>
      </c>
    </row>
    <row r="3016" spans="1:19" x14ac:dyDescent="0.2">
      <c r="A3016" t="s">
        <v>5989</v>
      </c>
      <c r="B3016" t="s">
        <v>5990</v>
      </c>
      <c r="C3016">
        <v>26</v>
      </c>
      <c r="D3016">
        <v>47</v>
      </c>
      <c r="E3016">
        <v>66</v>
      </c>
      <c r="F3016">
        <v>2</v>
      </c>
      <c r="G3016">
        <v>0.33738274226042703</v>
      </c>
      <c r="H3016">
        <v>-8.9687422207352901E-2</v>
      </c>
      <c r="I3016">
        <v>-1.99814052526883</v>
      </c>
      <c r="J3016">
        <v>109</v>
      </c>
      <c r="K3016">
        <v>70</v>
      </c>
      <c r="L3016">
        <v>36</v>
      </c>
      <c r="M3016">
        <v>13</v>
      </c>
      <c r="N3016">
        <v>-0.11510035450464499</v>
      </c>
      <c r="O3016">
        <v>-1.07321277431772</v>
      </c>
      <c r="P3016">
        <v>-1.93370881422567</v>
      </c>
      <c r="Q3016">
        <v>0.644067796610169</v>
      </c>
      <c r="R3016">
        <v>0.35593220338983</v>
      </c>
      <c r="S3016">
        <f t="shared" si="47"/>
        <v>-9.3466087218926269E-2</v>
      </c>
    </row>
    <row r="3017" spans="1:19" x14ac:dyDescent="0.2">
      <c r="A3017" t="s">
        <v>5991</v>
      </c>
      <c r="B3017" t="s">
        <v>5992</v>
      </c>
      <c r="C3017">
        <v>236</v>
      </c>
      <c r="D3017">
        <v>144</v>
      </c>
      <c r="E3017">
        <v>170</v>
      </c>
      <c r="F3017">
        <v>17</v>
      </c>
      <c r="G3017">
        <v>-0.13429127857932799</v>
      </c>
      <c r="H3017">
        <v>-0.63672109137023603</v>
      </c>
      <c r="I3017">
        <v>-2.0266602545538301</v>
      </c>
      <c r="J3017">
        <v>229</v>
      </c>
      <c r="K3017">
        <v>327</v>
      </c>
      <c r="L3017">
        <v>200</v>
      </c>
      <c r="M3017">
        <v>35</v>
      </c>
      <c r="N3017">
        <v>0.23194037374211901</v>
      </c>
      <c r="O3017">
        <v>-0.65089426382029703</v>
      </c>
      <c r="P3017">
        <v>-1.8259931065815</v>
      </c>
      <c r="Q3017">
        <v>0.50847457627118597</v>
      </c>
      <c r="R3017">
        <v>0.28813559322033899</v>
      </c>
      <c r="S3017">
        <f t="shared" si="47"/>
        <v>-7.2878512999596995E-2</v>
      </c>
    </row>
    <row r="3018" spans="1:19" x14ac:dyDescent="0.2">
      <c r="A3018" t="s">
        <v>5993</v>
      </c>
      <c r="B3018" t="s">
        <v>5994</v>
      </c>
      <c r="C3018">
        <v>146</v>
      </c>
      <c r="D3018">
        <v>113</v>
      </c>
      <c r="E3018">
        <v>86</v>
      </c>
      <c r="F3018">
        <v>7</v>
      </c>
      <c r="G3018">
        <v>-3.1016180005488898E-2</v>
      </c>
      <c r="H3018">
        <v>-0.72411241431927298</v>
      </c>
      <c r="I3018">
        <v>-2.2034519887321702</v>
      </c>
      <c r="J3018">
        <v>203</v>
      </c>
      <c r="K3018">
        <v>244</v>
      </c>
      <c r="L3018">
        <v>100</v>
      </c>
      <c r="M3018">
        <v>23</v>
      </c>
      <c r="N3018">
        <v>0.15712189184723799</v>
      </c>
      <c r="O3018">
        <v>-0.89958481505760302</v>
      </c>
      <c r="P3018">
        <v>-1.9559938704875099</v>
      </c>
      <c r="Q3018">
        <v>0.57627118644067798</v>
      </c>
      <c r="R3018">
        <v>0.27118644067796599</v>
      </c>
      <c r="S3018">
        <f t="shared" si="47"/>
        <v>-0.15863539633352514</v>
      </c>
    </row>
    <row r="3019" spans="1:19" x14ac:dyDescent="0.2">
      <c r="A3019" t="s">
        <v>5995</v>
      </c>
      <c r="B3019" t="s">
        <v>5996</v>
      </c>
      <c r="C3019">
        <v>145</v>
      </c>
      <c r="D3019">
        <v>164</v>
      </c>
      <c r="E3019">
        <v>280</v>
      </c>
      <c r="F3019">
        <v>28</v>
      </c>
      <c r="G3019">
        <v>0.133734078108251</v>
      </c>
      <c r="H3019">
        <v>-0.20846798067115899</v>
      </c>
      <c r="I3019">
        <v>-1.59840714385475</v>
      </c>
      <c r="J3019">
        <v>240</v>
      </c>
      <c r="K3019">
        <v>379</v>
      </c>
      <c r="L3019">
        <v>195</v>
      </c>
      <c r="M3019">
        <v>31</v>
      </c>
      <c r="N3019">
        <v>0.27565607167818801</v>
      </c>
      <c r="O3019">
        <v>-0.68226540749347797</v>
      </c>
      <c r="P3019">
        <v>-1.89907521646922</v>
      </c>
      <c r="Q3019">
        <v>0.54237288135593198</v>
      </c>
      <c r="R3019">
        <v>0.338983050847457</v>
      </c>
      <c r="S3019">
        <f t="shared" si="47"/>
        <v>3.1074311412646698E-2</v>
      </c>
    </row>
    <row r="3020" spans="1:19" x14ac:dyDescent="0.2">
      <c r="A3020" t="s">
        <v>5997</v>
      </c>
      <c r="B3020" t="s">
        <v>5998</v>
      </c>
      <c r="C3020">
        <v>223</v>
      </c>
      <c r="D3020">
        <v>296</v>
      </c>
      <c r="E3020">
        <v>239</v>
      </c>
      <c r="F3020">
        <v>24</v>
      </c>
      <c r="G3020">
        <v>0.203245080306306</v>
      </c>
      <c r="H3020">
        <v>-0.46416497187842598</v>
      </c>
      <c r="I3020">
        <v>-1.85229079429855</v>
      </c>
      <c r="J3020">
        <v>376</v>
      </c>
      <c r="K3020">
        <v>373</v>
      </c>
      <c r="L3020">
        <v>430</v>
      </c>
      <c r="M3020">
        <v>81</v>
      </c>
      <c r="N3020">
        <v>7.3749090302748302E-2</v>
      </c>
      <c r="O3020">
        <v>-0.53380816649246499</v>
      </c>
      <c r="P3020">
        <v>-1.6769284946409</v>
      </c>
      <c r="Q3020">
        <v>0.61016949152542299</v>
      </c>
      <c r="R3020">
        <v>0.322033898305084</v>
      </c>
      <c r="S3020">
        <f t="shared" si="47"/>
        <v>1.727909445071469E-2</v>
      </c>
    </row>
    <row r="3021" spans="1:19" x14ac:dyDescent="0.2">
      <c r="A3021" t="s">
        <v>5999</v>
      </c>
      <c r="B3021" t="s">
        <v>6000</v>
      </c>
      <c r="C3021">
        <v>199</v>
      </c>
      <c r="D3021">
        <v>253</v>
      </c>
      <c r="E3021">
        <v>114</v>
      </c>
      <c r="F3021">
        <v>33</v>
      </c>
      <c r="G3021">
        <v>0.184525677061639</v>
      </c>
      <c r="H3021">
        <v>-0.73620623485163705</v>
      </c>
      <c r="I3021">
        <v>-1.6645363094938099</v>
      </c>
      <c r="J3021">
        <v>438</v>
      </c>
      <c r="K3021">
        <v>634</v>
      </c>
      <c r="L3021">
        <v>298</v>
      </c>
      <c r="M3021">
        <v>66</v>
      </c>
      <c r="N3021">
        <v>0.23784325079935401</v>
      </c>
      <c r="O3021">
        <v>-0.75934662357223404</v>
      </c>
      <c r="P3021">
        <v>-1.8321558435541201</v>
      </c>
      <c r="Q3021">
        <v>0.59322033898305004</v>
      </c>
      <c r="R3021">
        <v>0.37288135593220301</v>
      </c>
      <c r="S3021">
        <f t="shared" si="47"/>
        <v>2.9903595264320067E-2</v>
      </c>
    </row>
    <row r="3022" spans="1:19" x14ac:dyDescent="0.2">
      <c r="A3022" t="s">
        <v>6001</v>
      </c>
      <c r="B3022" t="s">
        <v>6002</v>
      </c>
      <c r="C3022">
        <v>229</v>
      </c>
      <c r="D3022">
        <v>195</v>
      </c>
      <c r="E3022">
        <v>155</v>
      </c>
      <c r="F3022">
        <v>27</v>
      </c>
      <c r="G3022">
        <v>1.0457361318158401E-2</v>
      </c>
      <c r="H3022">
        <v>-0.66376179394799995</v>
      </c>
      <c r="I3022">
        <v>-1.8126688911428901</v>
      </c>
      <c r="J3022">
        <v>288</v>
      </c>
      <c r="K3022">
        <v>339</v>
      </c>
      <c r="L3022">
        <v>225</v>
      </c>
      <c r="M3022">
        <v>33</v>
      </c>
      <c r="N3022">
        <v>0.148035313865573</v>
      </c>
      <c r="O3022">
        <v>-0.69929874679225801</v>
      </c>
      <c r="P3022">
        <v>-1.95110421647323</v>
      </c>
      <c r="Q3022">
        <v>0.62711864406779605</v>
      </c>
      <c r="R3022">
        <v>0.305084745762711</v>
      </c>
      <c r="S3022">
        <f t="shared" si="47"/>
        <v>-4.4632129880829201E-2</v>
      </c>
    </row>
    <row r="3023" spans="1:19" x14ac:dyDescent="0.2">
      <c r="A3023" t="s">
        <v>6003</v>
      </c>
      <c r="B3023" t="s">
        <v>6004</v>
      </c>
      <c r="C3023">
        <v>81</v>
      </c>
      <c r="D3023">
        <v>33</v>
      </c>
      <c r="E3023">
        <v>27</v>
      </c>
      <c r="F3023">
        <v>7</v>
      </c>
      <c r="G3023">
        <v>-0.30971284670523302</v>
      </c>
      <c r="H3023">
        <v>-0.971379264498066</v>
      </c>
      <c r="I3023">
        <v>-1.9475841518263901</v>
      </c>
      <c r="J3023">
        <v>145</v>
      </c>
      <c r="K3023">
        <v>173</v>
      </c>
      <c r="L3023">
        <v>87</v>
      </c>
      <c r="M3023">
        <v>7</v>
      </c>
      <c r="N3023">
        <v>0.153906204315542</v>
      </c>
      <c r="O3023">
        <v>-0.81393752676074604</v>
      </c>
      <c r="P3023">
        <v>-2.3264956308126101</v>
      </c>
      <c r="Q3023">
        <v>0.55932203389830504</v>
      </c>
      <c r="R3023">
        <v>0.305084745762711</v>
      </c>
      <c r="S3023">
        <f t="shared" si="47"/>
        <v>-0.1839505207620214</v>
      </c>
    </row>
    <row r="3024" spans="1:19" x14ac:dyDescent="0.2">
      <c r="A3024" t="s">
        <v>6005</v>
      </c>
      <c r="B3024" t="s">
        <v>6006</v>
      </c>
      <c r="C3024">
        <v>45</v>
      </c>
      <c r="D3024">
        <v>123</v>
      </c>
      <c r="E3024">
        <v>45</v>
      </c>
      <c r="F3024">
        <v>5</v>
      </c>
      <c r="G3024">
        <v>0.51695082995958197</v>
      </c>
      <c r="H3024">
        <v>-0.49425800977840301</v>
      </c>
      <c r="I3024">
        <v>-1.8384396824013201</v>
      </c>
      <c r="J3024">
        <v>132</v>
      </c>
      <c r="K3024">
        <v>139</v>
      </c>
      <c r="L3024">
        <v>58</v>
      </c>
      <c r="M3024">
        <v>16</v>
      </c>
      <c r="N3024">
        <v>9.9668972469966893E-2</v>
      </c>
      <c r="O3024">
        <v>-0.94923471478730304</v>
      </c>
      <c r="P3024">
        <v>-1.9266796171418099</v>
      </c>
      <c r="Q3024">
        <v>0.62711864406779605</v>
      </c>
      <c r="R3024">
        <v>0.37288135593220301</v>
      </c>
      <c r="S3024">
        <f t="shared" si="47"/>
        <v>-4.5530817564514312E-2</v>
      </c>
    </row>
    <row r="3025" spans="1:19" x14ac:dyDescent="0.2">
      <c r="A3025" t="s">
        <v>6007</v>
      </c>
      <c r="B3025" t="s">
        <v>6008</v>
      </c>
      <c r="C3025">
        <v>94</v>
      </c>
      <c r="D3025">
        <v>96</v>
      </c>
      <c r="E3025">
        <v>50</v>
      </c>
      <c r="F3025">
        <v>3</v>
      </c>
      <c r="G3025">
        <v>8.9401611735398206E-2</v>
      </c>
      <c r="H3025">
        <v>-0.76841585904208298</v>
      </c>
      <c r="I3025">
        <v>-2.3802037718420301</v>
      </c>
      <c r="J3025">
        <v>151</v>
      </c>
      <c r="K3025">
        <v>161</v>
      </c>
      <c r="L3025">
        <v>138</v>
      </c>
      <c r="M3025">
        <v>26</v>
      </c>
      <c r="N3025">
        <v>0.105077032160402</v>
      </c>
      <c r="O3025">
        <v>-0.63118663803632302</v>
      </c>
      <c r="P3025">
        <v>-1.77422926791424</v>
      </c>
      <c r="Q3025">
        <v>0.71186440677966101</v>
      </c>
      <c r="R3025">
        <v>0.27118644067796599</v>
      </c>
      <c r="S3025">
        <f t="shared" si="47"/>
        <v>-0.16098861887727389</v>
      </c>
    </row>
    <row r="3026" spans="1:19" x14ac:dyDescent="0.2">
      <c r="A3026" t="s">
        <v>6009</v>
      </c>
      <c r="B3026" t="s">
        <v>6010</v>
      </c>
      <c r="C3026">
        <v>118</v>
      </c>
      <c r="D3026">
        <v>157</v>
      </c>
      <c r="E3026">
        <v>146</v>
      </c>
      <c r="F3026">
        <v>6</v>
      </c>
      <c r="G3026">
        <v>0.20427587739863601</v>
      </c>
      <c r="H3026">
        <v>-0.40178716130009201</v>
      </c>
      <c r="I3026">
        <v>-2.17792792988448</v>
      </c>
      <c r="J3026">
        <v>159</v>
      </c>
      <c r="K3026">
        <v>287</v>
      </c>
      <c r="L3026">
        <v>156</v>
      </c>
      <c r="M3026">
        <v>19</v>
      </c>
      <c r="N3026">
        <v>0.33371287583526199</v>
      </c>
      <c r="O3026">
        <v>-0.60036130311038005</v>
      </c>
      <c r="P3026">
        <v>-1.93286919195951</v>
      </c>
      <c r="Q3026">
        <v>0.57627118644067798</v>
      </c>
      <c r="R3026">
        <v>0.23728813559322001</v>
      </c>
      <c r="S3026">
        <f t="shared" si="47"/>
        <v>-0.14508920757537441</v>
      </c>
    </row>
    <row r="3027" spans="1:19" x14ac:dyDescent="0.2">
      <c r="A3027" t="s">
        <v>6011</v>
      </c>
      <c r="B3027" t="s">
        <v>6012</v>
      </c>
      <c r="C3027">
        <v>49</v>
      </c>
      <c r="D3027">
        <v>91</v>
      </c>
      <c r="E3027">
        <v>63</v>
      </c>
      <c r="F3027">
        <v>37</v>
      </c>
      <c r="G3027">
        <v>0.34910354458810799</v>
      </c>
      <c r="H3027">
        <v>-0.385113540353335</v>
      </c>
      <c r="I3027">
        <v>-1.0061915289235099</v>
      </c>
      <c r="J3027">
        <v>164</v>
      </c>
      <c r="K3027">
        <v>260</v>
      </c>
      <c r="L3027">
        <v>150</v>
      </c>
      <c r="M3027">
        <v>58</v>
      </c>
      <c r="N3027">
        <v>0.277357603344841</v>
      </c>
      <c r="O3027">
        <v>-0.63084136613640696</v>
      </c>
      <c r="P3027">
        <v>-1.46164152307665</v>
      </c>
      <c r="Q3027">
        <v>0.52542372881355903</v>
      </c>
      <c r="R3027">
        <v>0.20338983050847401</v>
      </c>
      <c r="S3027">
        <f t="shared" si="47"/>
        <v>0.31886583533885526</v>
      </c>
    </row>
    <row r="3028" spans="1:19" x14ac:dyDescent="0.2">
      <c r="A3028" t="s">
        <v>6013</v>
      </c>
      <c r="B3028" t="s">
        <v>6014</v>
      </c>
      <c r="C3028">
        <v>129</v>
      </c>
      <c r="D3028">
        <v>194</v>
      </c>
      <c r="E3028">
        <v>116</v>
      </c>
      <c r="F3028">
        <v>6</v>
      </c>
      <c r="G3028">
        <v>0.25747025192650502</v>
      </c>
      <c r="H3028">
        <v>-0.54038973085073405</v>
      </c>
      <c r="I3028">
        <v>-2.2166356328775998</v>
      </c>
      <c r="J3028">
        <v>234</v>
      </c>
      <c r="K3028">
        <v>352</v>
      </c>
      <c r="L3028">
        <v>159</v>
      </c>
      <c r="M3028">
        <v>26</v>
      </c>
      <c r="N3028">
        <v>0.25455490948970999</v>
      </c>
      <c r="O3028">
        <v>-0.75990751023408099</v>
      </c>
      <c r="P3028">
        <v>-1.9644681780312101</v>
      </c>
      <c r="Q3028">
        <v>0.54237288135593198</v>
      </c>
      <c r="R3028">
        <v>0.25423728813559299</v>
      </c>
      <c r="S3028">
        <f t="shared" si="47"/>
        <v>-0.16470407939584325</v>
      </c>
    </row>
    <row r="3029" spans="1:19" x14ac:dyDescent="0.2">
      <c r="A3029" t="s">
        <v>6015</v>
      </c>
      <c r="B3029" t="s">
        <v>6016</v>
      </c>
      <c r="C3029">
        <v>86</v>
      </c>
      <c r="D3029">
        <v>150</v>
      </c>
      <c r="E3029">
        <v>41</v>
      </c>
      <c r="F3029">
        <v>10</v>
      </c>
      <c r="G3029">
        <v>0.32185104010764198</v>
      </c>
      <c r="H3029">
        <v>-0.81597260430223495</v>
      </c>
      <c r="I3029">
        <v>-1.8186956242055601</v>
      </c>
      <c r="J3029">
        <v>276</v>
      </c>
      <c r="K3029">
        <v>217</v>
      </c>
      <c r="L3029">
        <v>177</v>
      </c>
      <c r="M3029">
        <v>23</v>
      </c>
      <c r="N3029">
        <v>-2.72212447949664E-2</v>
      </c>
      <c r="O3029">
        <v>-0.78502459284780102</v>
      </c>
      <c r="P3029">
        <v>-2.0894069146395098</v>
      </c>
      <c r="Q3029">
        <v>0.69491525423728795</v>
      </c>
      <c r="R3029">
        <v>0.305084745762711</v>
      </c>
      <c r="S3029">
        <f t="shared" si="47"/>
        <v>-8.3363850867712239E-2</v>
      </c>
    </row>
    <row r="3030" spans="1:19" x14ac:dyDescent="0.2">
      <c r="A3030" t="s">
        <v>6017</v>
      </c>
      <c r="B3030" t="s">
        <v>6018</v>
      </c>
      <c r="C3030">
        <v>87</v>
      </c>
      <c r="D3030">
        <v>145</v>
      </c>
      <c r="E3030">
        <v>102</v>
      </c>
      <c r="F3030">
        <v>8</v>
      </c>
      <c r="G3030">
        <v>0.30210698191188401</v>
      </c>
      <c r="H3030">
        <v>-0.425177090635104</v>
      </c>
      <c r="I3030">
        <v>-1.92062643858867</v>
      </c>
      <c r="J3030">
        <v>191</v>
      </c>
      <c r="K3030">
        <v>264</v>
      </c>
      <c r="L3030">
        <v>165</v>
      </c>
      <c r="M3030">
        <v>20</v>
      </c>
      <c r="N3030">
        <v>0.217798663043825</v>
      </c>
      <c r="O3030">
        <v>-0.65563820017821095</v>
      </c>
      <c r="P3030">
        <v>-1.99022904017563</v>
      </c>
      <c r="Q3030">
        <v>0.59322033898305004</v>
      </c>
      <c r="R3030">
        <v>0.22033898305084701</v>
      </c>
      <c r="S3030">
        <f t="shared" si="47"/>
        <v>-8.6230546835737748E-2</v>
      </c>
    </row>
    <row r="3031" spans="1:19" x14ac:dyDescent="0.2">
      <c r="A3031" t="s">
        <v>6019</v>
      </c>
      <c r="B3031" t="s">
        <v>6020</v>
      </c>
      <c r="C3031">
        <v>185</v>
      </c>
      <c r="D3031">
        <v>254</v>
      </c>
      <c r="E3031">
        <v>153</v>
      </c>
      <c r="F3031">
        <v>32</v>
      </c>
      <c r="G3031">
        <v>0.217920220512452</v>
      </c>
      <c r="H3031">
        <v>-0.57673830736381804</v>
      </c>
      <c r="I3031">
        <v>-1.6462189230451001</v>
      </c>
      <c r="J3031">
        <v>349</v>
      </c>
      <c r="K3031">
        <v>477</v>
      </c>
      <c r="L3031">
        <v>263</v>
      </c>
      <c r="M3031">
        <v>31</v>
      </c>
      <c r="N3031">
        <v>0.212921055502655</v>
      </c>
      <c r="O3031">
        <v>-0.71495845561381199</v>
      </c>
      <c r="P3031">
        <v>-2.0616894017168002</v>
      </c>
      <c r="Q3031">
        <v>0.644067796610169</v>
      </c>
      <c r="R3031">
        <v>0.305084745762711</v>
      </c>
      <c r="S3031">
        <f t="shared" si="47"/>
        <v>-2.6210449252841807E-2</v>
      </c>
    </row>
    <row r="3032" spans="1:19" x14ac:dyDescent="0.2">
      <c r="A3032" t="s">
        <v>6021</v>
      </c>
      <c r="B3032" t="s">
        <v>6022</v>
      </c>
      <c r="C3032">
        <v>142</v>
      </c>
      <c r="D3032">
        <v>125</v>
      </c>
      <c r="E3032">
        <v>106</v>
      </c>
      <c r="F3032">
        <v>21</v>
      </c>
      <c r="G3032">
        <v>2.4879900920528299E-2</v>
      </c>
      <c r="H3032">
        <v>-0.62124048889668904</v>
      </c>
      <c r="I3032">
        <v>-1.71426622261113</v>
      </c>
      <c r="J3032">
        <v>115</v>
      </c>
      <c r="K3032">
        <v>219</v>
      </c>
      <c r="L3032">
        <v>100</v>
      </c>
      <c r="M3032">
        <v>15</v>
      </c>
      <c r="N3032">
        <v>0.356974377908228</v>
      </c>
      <c r="O3032">
        <v>-0.65278661749800204</v>
      </c>
      <c r="P3032">
        <v>-1.89483224988982</v>
      </c>
      <c r="Q3032">
        <v>0.677966101694915</v>
      </c>
      <c r="R3032">
        <v>0.305084745762711</v>
      </c>
      <c r="S3032">
        <f t="shared" si="47"/>
        <v>-1.2026010886104334E-3</v>
      </c>
    </row>
    <row r="3033" spans="1:19" x14ac:dyDescent="0.2">
      <c r="A3033" t="s">
        <v>6023</v>
      </c>
      <c r="B3033" t="s">
        <v>6024</v>
      </c>
      <c r="C3033">
        <v>78</v>
      </c>
      <c r="D3033">
        <v>118</v>
      </c>
      <c r="E3033">
        <v>50</v>
      </c>
      <c r="F3033">
        <v>9</v>
      </c>
      <c r="G3033">
        <v>0.26004563691117299</v>
      </c>
      <c r="H3033">
        <v>-0.687382608132865</v>
      </c>
      <c r="I3033">
        <v>-1.82204926621315</v>
      </c>
      <c r="J3033">
        <v>80</v>
      </c>
      <c r="K3033">
        <v>91</v>
      </c>
      <c r="L3033">
        <v>60</v>
      </c>
      <c r="M3033">
        <v>19</v>
      </c>
      <c r="N3033">
        <v>0.13317950875087101</v>
      </c>
      <c r="O3033">
        <v>-0.71702751375269003</v>
      </c>
      <c r="P3033">
        <v>-1.634562054631</v>
      </c>
      <c r="Q3033">
        <v>0.54237288135593198</v>
      </c>
      <c r="R3033">
        <v>0.23728813559322001</v>
      </c>
      <c r="S3033">
        <f t="shared" si="47"/>
        <v>3.733257977413959E-2</v>
      </c>
    </row>
    <row r="3034" spans="1:19" x14ac:dyDescent="0.2">
      <c r="A3034" t="s">
        <v>6025</v>
      </c>
      <c r="B3034" t="s">
        <v>6026</v>
      </c>
      <c r="C3034">
        <v>101</v>
      </c>
      <c r="D3034">
        <v>131</v>
      </c>
      <c r="E3034">
        <v>158</v>
      </c>
      <c r="F3034">
        <v>9</v>
      </c>
      <c r="G3034">
        <v>0.19320815416865</v>
      </c>
      <c r="H3034">
        <v>-0.29992229660662301</v>
      </c>
      <c r="I3034">
        <v>-1.9342760373053101</v>
      </c>
      <c r="J3034">
        <v>140</v>
      </c>
      <c r="K3034">
        <v>241</v>
      </c>
      <c r="L3034">
        <v>87</v>
      </c>
      <c r="M3034">
        <v>14</v>
      </c>
      <c r="N3034">
        <v>0.31311711031835199</v>
      </c>
      <c r="O3034">
        <v>-0.79869756020400895</v>
      </c>
      <c r="P3034">
        <v>-2.01022566859189</v>
      </c>
      <c r="Q3034">
        <v>0.66101694915254205</v>
      </c>
      <c r="R3034">
        <v>0.27118644067796599</v>
      </c>
      <c r="S3034">
        <f t="shared" si="47"/>
        <v>-9.5515635963230455E-2</v>
      </c>
    </row>
    <row r="3035" spans="1:19" x14ac:dyDescent="0.2">
      <c r="A3035" t="s">
        <v>6027</v>
      </c>
      <c r="B3035" t="s">
        <v>6028</v>
      </c>
      <c r="C3035">
        <v>228</v>
      </c>
      <c r="D3035">
        <v>169</v>
      </c>
      <c r="E3035">
        <v>160</v>
      </c>
      <c r="F3035">
        <v>30</v>
      </c>
      <c r="G3035">
        <v>-4.97899100912517E-2</v>
      </c>
      <c r="H3035">
        <v>-0.64807287412293202</v>
      </c>
      <c r="I3035">
        <v>-1.76501076524279</v>
      </c>
      <c r="J3035">
        <v>485</v>
      </c>
      <c r="K3035">
        <v>409</v>
      </c>
      <c r="L3035">
        <v>260</v>
      </c>
      <c r="M3035">
        <v>47</v>
      </c>
      <c r="N3035">
        <v>3.2096728267998198E-3</v>
      </c>
      <c r="O3035">
        <v>-0.86285716777583599</v>
      </c>
      <c r="P3035">
        <v>-2.0238695492584302</v>
      </c>
      <c r="Q3035">
        <v>0.35593220338983</v>
      </c>
      <c r="R3035">
        <v>0.169491525423728</v>
      </c>
      <c r="S3035">
        <f t="shared" si="47"/>
        <v>-5.0351853947795108E-2</v>
      </c>
    </row>
    <row r="3036" spans="1:19" x14ac:dyDescent="0.2">
      <c r="A3036" t="s">
        <v>6029</v>
      </c>
      <c r="B3036" t="s">
        <v>6030</v>
      </c>
      <c r="C3036">
        <v>40</v>
      </c>
      <c r="D3036">
        <v>130</v>
      </c>
      <c r="E3036">
        <v>32</v>
      </c>
      <c r="F3036">
        <v>6</v>
      </c>
      <c r="G3036">
        <v>0.59214159327440197</v>
      </c>
      <c r="H3036">
        <v>-0.59116802278645997</v>
      </c>
      <c r="I3036">
        <v>-1.7081059139063099</v>
      </c>
      <c r="J3036">
        <v>127</v>
      </c>
      <c r="K3036">
        <v>219</v>
      </c>
      <c r="L3036">
        <v>75</v>
      </c>
      <c r="M3036">
        <v>13</v>
      </c>
      <c r="N3036">
        <v>0.31386849730588301</v>
      </c>
      <c r="O3036">
        <v>-0.82083123470864705</v>
      </c>
      <c r="P3036">
        <v>-2.0000860372410099</v>
      </c>
      <c r="Q3036">
        <v>0.50847457627118597</v>
      </c>
      <c r="R3036">
        <v>0.20338983050847401</v>
      </c>
      <c r="S3036">
        <f t="shared" si="47"/>
        <v>-2.7579737919303456E-2</v>
      </c>
    </row>
    <row r="3037" spans="1:19" x14ac:dyDescent="0.2">
      <c r="A3037" t="s">
        <v>6031</v>
      </c>
      <c r="B3037" t="s">
        <v>6032</v>
      </c>
      <c r="C3037">
        <v>77</v>
      </c>
      <c r="D3037">
        <v>114</v>
      </c>
      <c r="E3037">
        <v>93</v>
      </c>
      <c r="F3037">
        <v>12</v>
      </c>
      <c r="G3037">
        <v>0.25067235845951902</v>
      </c>
      <c r="H3037">
        <v>-0.41226578639695</v>
      </c>
      <c r="I3037">
        <v>-1.69150665208685</v>
      </c>
      <c r="J3037">
        <v>186</v>
      </c>
      <c r="K3037">
        <v>237</v>
      </c>
      <c r="L3037">
        <v>120</v>
      </c>
      <c r="M3037">
        <v>14</v>
      </c>
      <c r="N3037">
        <v>0.182463505213909</v>
      </c>
      <c r="O3037">
        <v>-0.78242047531468095</v>
      </c>
      <c r="P3037">
        <v>-2.1336105771315701</v>
      </c>
      <c r="Q3037">
        <v>0.74576271186440601</v>
      </c>
      <c r="R3037">
        <v>0.186440677966101</v>
      </c>
      <c r="S3037">
        <f t="shared" si="47"/>
        <v>-5.8508418013223026E-2</v>
      </c>
    </row>
    <row r="3038" spans="1:19" x14ac:dyDescent="0.2">
      <c r="A3038" t="s">
        <v>6033</v>
      </c>
      <c r="B3038" t="s">
        <v>6034</v>
      </c>
      <c r="C3038">
        <v>216</v>
      </c>
      <c r="D3038">
        <v>277</v>
      </c>
      <c r="E3038">
        <v>218</v>
      </c>
      <c r="F3038">
        <v>19</v>
      </c>
      <c r="G3038">
        <v>0.18828425020904599</v>
      </c>
      <c r="H3038">
        <v>-0.49025526732472902</v>
      </c>
      <c r="I3038">
        <v>-1.9398973231601</v>
      </c>
      <c r="J3038">
        <v>372</v>
      </c>
      <c r="K3038">
        <v>619</v>
      </c>
      <c r="L3038">
        <v>260</v>
      </c>
      <c r="M3038">
        <v>94</v>
      </c>
      <c r="N3038">
        <v>0.298375812559942</v>
      </c>
      <c r="O3038">
        <v>-0.74765836905547001</v>
      </c>
      <c r="P3038">
        <v>-1.6076407548740901</v>
      </c>
      <c r="Q3038">
        <v>0.40677966101694901</v>
      </c>
      <c r="R3038">
        <v>0.169491525423728</v>
      </c>
      <c r="S3038">
        <f t="shared" si="47"/>
        <v>1.0548162387070896E-2</v>
      </c>
    </row>
    <row r="3039" spans="1:19" x14ac:dyDescent="0.2">
      <c r="A3039" t="s">
        <v>6035</v>
      </c>
      <c r="B3039" t="s">
        <v>6036</v>
      </c>
      <c r="C3039">
        <v>26</v>
      </c>
      <c r="D3039">
        <v>46</v>
      </c>
      <c r="E3039">
        <v>20</v>
      </c>
      <c r="F3039">
        <v>1</v>
      </c>
      <c r="G3039">
        <v>0.32804271600628399</v>
      </c>
      <c r="H3039">
        <v>-0.60820136208524</v>
      </c>
      <c r="I3039">
        <v>-2.2991705209328099</v>
      </c>
      <c r="J3039">
        <v>101</v>
      </c>
      <c r="K3039">
        <v>82</v>
      </c>
      <c r="L3039">
        <v>74</v>
      </c>
      <c r="M3039">
        <v>4</v>
      </c>
      <c r="N3039">
        <v>-1.3279417977204101E-2</v>
      </c>
      <c r="O3039">
        <v>-0.72717843119605596</v>
      </c>
      <c r="P3039">
        <v>-2.4124870510465701</v>
      </c>
      <c r="Q3039">
        <v>0.38983050847457601</v>
      </c>
      <c r="R3039">
        <v>0.23728813559322001</v>
      </c>
      <c r="S3039">
        <f t="shared" si="47"/>
        <v>-0.30834349763883595</v>
      </c>
    </row>
    <row r="3040" spans="1:19" x14ac:dyDescent="0.2">
      <c r="A3040" t="s">
        <v>6037</v>
      </c>
      <c r="B3040" t="s">
        <v>6038</v>
      </c>
      <c r="C3040">
        <v>220</v>
      </c>
      <c r="D3040">
        <v>127</v>
      </c>
      <c r="E3040">
        <v>115</v>
      </c>
      <c r="F3040">
        <v>17</v>
      </c>
      <c r="G3040">
        <v>-0.15836072757072001</v>
      </c>
      <c r="H3040">
        <v>-0.77598285024699798</v>
      </c>
      <c r="I3040">
        <v>-1.99617093240593</v>
      </c>
      <c r="J3040">
        <v>284</v>
      </c>
      <c r="K3040">
        <v>332</v>
      </c>
      <c r="L3040">
        <v>233</v>
      </c>
      <c r="M3040">
        <v>35</v>
      </c>
      <c r="N3040">
        <v>0.14504784707872001</v>
      </c>
      <c r="O3040">
        <v>-0.67805119616540899</v>
      </c>
      <c r="P3040">
        <v>-1.9194759642886501</v>
      </c>
      <c r="Q3040">
        <v>0.45762711864406702</v>
      </c>
      <c r="R3040">
        <v>0.152542372881355</v>
      </c>
      <c r="S3040">
        <f t="shared" si="47"/>
        <v>-8.9091034589621129E-2</v>
      </c>
    </row>
    <row r="3041" spans="1:19" x14ac:dyDescent="0.2">
      <c r="A3041" t="s">
        <v>6039</v>
      </c>
      <c r="B3041" t="s">
        <v>6040</v>
      </c>
      <c r="C3041">
        <v>242</v>
      </c>
      <c r="D3041">
        <v>244</v>
      </c>
      <c r="E3041">
        <v>209</v>
      </c>
      <c r="F3041">
        <v>28</v>
      </c>
      <c r="G3041">
        <v>8.3832692653826604E-2</v>
      </c>
      <c r="H3041">
        <v>-0.55792708964778004</v>
      </c>
      <c r="I3041">
        <v>-1.8208545076002101</v>
      </c>
      <c r="J3041">
        <v>450</v>
      </c>
      <c r="K3041">
        <v>614</v>
      </c>
      <c r="L3041">
        <v>348</v>
      </c>
      <c r="M3041">
        <v>60</v>
      </c>
      <c r="N3041">
        <v>0.21218396078754501</v>
      </c>
      <c r="O3041">
        <v>-0.70372204697315299</v>
      </c>
      <c r="P3041">
        <v>-1.8852869319835901</v>
      </c>
      <c r="Q3041">
        <v>0.35593220338983</v>
      </c>
      <c r="R3041">
        <v>0.22033898305084701</v>
      </c>
      <c r="S3041">
        <f t="shared" si="47"/>
        <v>-2.9387678119906013E-2</v>
      </c>
    </row>
    <row r="3042" spans="1:19" x14ac:dyDescent="0.2">
      <c r="A3042" t="s">
        <v>6041</v>
      </c>
      <c r="B3042" t="s">
        <v>6042</v>
      </c>
      <c r="C3042">
        <v>131</v>
      </c>
      <c r="D3042">
        <v>97</v>
      </c>
      <c r="E3042">
        <v>52</v>
      </c>
      <c r="F3042">
        <v>8</v>
      </c>
      <c r="G3042">
        <v>-5.02413290939909E-2</v>
      </c>
      <c r="H3042">
        <v>-0.89552596179936805</v>
      </c>
      <c r="I3042">
        <v>-2.0983784816258102</v>
      </c>
      <c r="J3042">
        <v>193</v>
      </c>
      <c r="K3042">
        <v>343</v>
      </c>
      <c r="L3042">
        <v>181</v>
      </c>
      <c r="M3042">
        <v>19</v>
      </c>
      <c r="N3042">
        <v>0.32696491445671799</v>
      </c>
      <c r="O3042">
        <v>-0.619967511282979</v>
      </c>
      <c r="P3042">
        <v>-2.0170293766468301</v>
      </c>
      <c r="Q3042">
        <v>0.37288135593220301</v>
      </c>
      <c r="R3042">
        <v>0.101694915254237</v>
      </c>
      <c r="S3042">
        <f t="shared" si="47"/>
        <v>-0.14465993984347991</v>
      </c>
    </row>
    <row r="3043" spans="1:19" x14ac:dyDescent="0.2">
      <c r="A3043" t="s">
        <v>6043</v>
      </c>
      <c r="B3043" t="s">
        <v>6044</v>
      </c>
      <c r="C3043">
        <v>231</v>
      </c>
      <c r="D3043">
        <v>203</v>
      </c>
      <c r="E3043">
        <v>196</v>
      </c>
      <c r="F3043">
        <v>25</v>
      </c>
      <c r="G3043">
        <v>2.4142290316596999E-2</v>
      </c>
      <c r="H3043">
        <v>-0.56561391831407104</v>
      </c>
      <c r="I3043">
        <v>-1.8498691441821</v>
      </c>
      <c r="J3043">
        <v>311</v>
      </c>
      <c r="K3043">
        <v>527</v>
      </c>
      <c r="L3043">
        <v>245</v>
      </c>
      <c r="M3043">
        <v>29</v>
      </c>
      <c r="N3043">
        <v>0.30627832960743001</v>
      </c>
      <c r="O3043">
        <v>-0.69568308180669503</v>
      </c>
      <c r="P3043">
        <v>-2.0405880597197701</v>
      </c>
      <c r="Q3043">
        <v>0.35593220338983</v>
      </c>
      <c r="R3043">
        <v>0.11864406779661001</v>
      </c>
      <c r="S3043">
        <f t="shared" si="47"/>
        <v>-7.929553127262054E-2</v>
      </c>
    </row>
    <row r="3044" spans="1:19" x14ac:dyDescent="0.2">
      <c r="A3044" t="s">
        <v>6045</v>
      </c>
      <c r="B3044" t="s">
        <v>6046</v>
      </c>
      <c r="C3044">
        <v>110</v>
      </c>
      <c r="D3044">
        <v>142</v>
      </c>
      <c r="E3044">
        <v>121</v>
      </c>
      <c r="F3044">
        <v>27</v>
      </c>
      <c r="G3044">
        <v>0.191153891520359</v>
      </c>
      <c r="H3044">
        <v>-0.45286532462017798</v>
      </c>
      <c r="I3044">
        <v>-1.49422609396123</v>
      </c>
      <c r="J3044">
        <v>339</v>
      </c>
      <c r="K3044">
        <v>389</v>
      </c>
      <c r="L3044">
        <v>178</v>
      </c>
      <c r="M3044">
        <v>61</v>
      </c>
      <c r="N3044">
        <v>0.136978006544347</v>
      </c>
      <c r="O3044">
        <v>-0.87186847303857795</v>
      </c>
      <c r="P3044">
        <v>-1.7550955317842001</v>
      </c>
      <c r="Q3044">
        <v>0.37288135593220301</v>
      </c>
      <c r="R3044">
        <v>0.11864406779661001</v>
      </c>
      <c r="S3044">
        <f t="shared" si="47"/>
        <v>9.9630610514503726E-2</v>
      </c>
    </row>
    <row r="3045" spans="1:19" x14ac:dyDescent="0.2">
      <c r="A3045" t="s">
        <v>6047</v>
      </c>
      <c r="B3045" t="s">
        <v>6048</v>
      </c>
      <c r="C3045">
        <v>131</v>
      </c>
      <c r="D3045">
        <v>82</v>
      </c>
      <c r="E3045">
        <v>83</v>
      </c>
      <c r="F3045">
        <v>17</v>
      </c>
      <c r="G3045">
        <v>-0.12319921097651899</v>
      </c>
      <c r="H3045">
        <v>-0.69245121305809398</v>
      </c>
      <c r="I3045">
        <v>-1.7710195472394801</v>
      </c>
      <c r="J3045">
        <v>181</v>
      </c>
      <c r="K3045">
        <v>190</v>
      </c>
      <c r="L3045">
        <v>110</v>
      </c>
      <c r="M3045">
        <v>12</v>
      </c>
      <c r="N3045">
        <v>9.8303129505366196E-2</v>
      </c>
      <c r="O3045">
        <v>-0.80837466685534898</v>
      </c>
      <c r="P3045">
        <v>-2.1887229974134499</v>
      </c>
      <c r="Q3045">
        <v>0.57627118644067798</v>
      </c>
      <c r="R3045">
        <v>0.186440677966101</v>
      </c>
      <c r="S3045">
        <f t="shared" si="47"/>
        <v>-9.6180289781023665E-2</v>
      </c>
    </row>
    <row r="3046" spans="1:19" x14ac:dyDescent="0.2">
      <c r="A3046" t="s">
        <v>6049</v>
      </c>
      <c r="B3046" t="s">
        <v>6050</v>
      </c>
      <c r="C3046">
        <v>81</v>
      </c>
      <c r="D3046">
        <v>71</v>
      </c>
      <c r="E3046">
        <v>33</v>
      </c>
      <c r="F3046">
        <v>5</v>
      </c>
      <c r="G3046">
        <v>2.3031562135954E-2</v>
      </c>
      <c r="H3046">
        <v>-0.88422908877916595</v>
      </c>
      <c r="I3046">
        <v>-2.0937121875046301</v>
      </c>
      <c r="J3046">
        <v>120</v>
      </c>
      <c r="K3046">
        <v>127</v>
      </c>
      <c r="L3046">
        <v>34</v>
      </c>
      <c r="M3046">
        <v>11</v>
      </c>
      <c r="N3046">
        <v>0.101850578330053</v>
      </c>
      <c r="O3046">
        <v>-1.1397911061497601</v>
      </c>
      <c r="P3046">
        <v>-2.0480142294812902</v>
      </c>
      <c r="Q3046">
        <v>0.47457627118644002</v>
      </c>
      <c r="R3046">
        <v>0.40677966101694901</v>
      </c>
      <c r="S3046">
        <f t="shared" si="47"/>
        <v>-0.15160219968228847</v>
      </c>
    </row>
    <row r="3047" spans="1:19" x14ac:dyDescent="0.2">
      <c r="A3047" t="s">
        <v>6051</v>
      </c>
      <c r="B3047" t="s">
        <v>6052</v>
      </c>
      <c r="C3047">
        <v>102</v>
      </c>
      <c r="D3047">
        <v>134</v>
      </c>
      <c r="E3047">
        <v>119</v>
      </c>
      <c r="F3047">
        <v>13</v>
      </c>
      <c r="G3047">
        <v>0.19876285889841799</v>
      </c>
      <c r="H3047">
        <v>-0.42731122014778999</v>
      </c>
      <c r="I3047">
        <v>-1.7788539924170701</v>
      </c>
      <c r="J3047">
        <v>260</v>
      </c>
      <c r="K3047">
        <v>424</v>
      </c>
      <c r="L3047">
        <v>153</v>
      </c>
      <c r="M3047">
        <v>17</v>
      </c>
      <c r="N3047">
        <v>0.28962061204363598</v>
      </c>
      <c r="O3047">
        <v>-0.82237069429760901</v>
      </c>
      <c r="P3047">
        <v>-2.1947500951844301</v>
      </c>
      <c r="Q3047">
        <v>0.62711864406779605</v>
      </c>
      <c r="R3047">
        <v>0.20338983050847401</v>
      </c>
      <c r="S3047">
        <f t="shared" si="47"/>
        <v>-0.10005176396802971</v>
      </c>
    </row>
    <row r="3048" spans="1:19" x14ac:dyDescent="0.2">
      <c r="A3048" t="s">
        <v>6053</v>
      </c>
      <c r="B3048" t="s">
        <v>6054</v>
      </c>
      <c r="C3048">
        <v>153</v>
      </c>
      <c r="D3048">
        <v>131</v>
      </c>
      <c r="E3048">
        <v>123</v>
      </c>
      <c r="F3048">
        <v>11</v>
      </c>
      <c r="G3048">
        <v>1.2838097133693899E-2</v>
      </c>
      <c r="H3048">
        <v>-0.58904432915660399</v>
      </c>
      <c r="I3048">
        <v>-2.0274959186213701</v>
      </c>
      <c r="J3048">
        <v>134</v>
      </c>
      <c r="K3048">
        <v>278</v>
      </c>
      <c r="L3048">
        <v>178</v>
      </c>
      <c r="M3048">
        <v>24</v>
      </c>
      <c r="N3048">
        <v>0.39416810097499</v>
      </c>
      <c r="O3048">
        <v>-0.46877357320030399</v>
      </c>
      <c r="P3048">
        <v>-1.75711922524509</v>
      </c>
      <c r="Q3048">
        <v>0.42372881355932202</v>
      </c>
      <c r="R3048">
        <v>0.22033898305084701</v>
      </c>
      <c r="S3048">
        <f t="shared" si="47"/>
        <v>-5.4696867178842465E-2</v>
      </c>
    </row>
    <row r="3049" spans="1:19" x14ac:dyDescent="0.2">
      <c r="A3049" t="s">
        <v>6055</v>
      </c>
      <c r="B3049" t="e">
        <f>-GSSIVIALSNLRDNTDDPGHLSFEPGDLIEVIEQQQMWWQGNCAAGKTGWFPSSYVSLSQT</f>
        <v>#NAME?</v>
      </c>
      <c r="C3049">
        <v>163</v>
      </c>
      <c r="D3049">
        <v>157</v>
      </c>
      <c r="E3049">
        <v>99</v>
      </c>
      <c r="F3049">
        <v>19</v>
      </c>
      <c r="G3049">
        <v>6.3970280300804302E-2</v>
      </c>
      <c r="H3049">
        <v>-0.71081041958481095</v>
      </c>
      <c r="I3049">
        <v>-1.8176311764131201</v>
      </c>
      <c r="J3049">
        <v>287</v>
      </c>
      <c r="K3049">
        <v>333</v>
      </c>
      <c r="L3049">
        <v>171</v>
      </c>
      <c r="M3049">
        <v>68</v>
      </c>
      <c r="N3049">
        <v>0.14179044019404899</v>
      </c>
      <c r="O3049">
        <v>-0.81697456348622799</v>
      </c>
      <c r="P3049">
        <v>-1.63559865261964</v>
      </c>
      <c r="Q3049">
        <v>0.47457627118644002</v>
      </c>
      <c r="R3049">
        <v>0.27118644067796599</v>
      </c>
      <c r="S3049">
        <f t="shared" si="47"/>
        <v>3.8329410577068929E-2</v>
      </c>
    </row>
    <row r="3050" spans="1:19" x14ac:dyDescent="0.2">
      <c r="A3050" t="s">
        <v>6056</v>
      </c>
      <c r="B3050" t="s">
        <v>6057</v>
      </c>
      <c r="C3050">
        <v>53</v>
      </c>
      <c r="D3050">
        <v>148</v>
      </c>
      <c r="E3050">
        <v>70</v>
      </c>
      <c r="F3050">
        <v>2</v>
      </c>
      <c r="G3050">
        <v>0.52624407808969598</v>
      </c>
      <c r="H3050">
        <v>-0.37343583936493502</v>
      </c>
      <c r="I3050">
        <v>-2.3074430468988001</v>
      </c>
      <c r="J3050">
        <v>113</v>
      </c>
      <c r="K3050">
        <v>129</v>
      </c>
      <c r="L3050">
        <v>86</v>
      </c>
      <c r="M3050">
        <v>16</v>
      </c>
      <c r="N3050">
        <v>0.13473937023755</v>
      </c>
      <c r="O3050">
        <v>-0.71066876938424195</v>
      </c>
      <c r="P3050">
        <v>-1.85918412941938</v>
      </c>
      <c r="Q3050">
        <v>0.55932203389830504</v>
      </c>
      <c r="R3050">
        <v>0.28813559322033899</v>
      </c>
      <c r="S3050">
        <f t="shared" si="47"/>
        <v>-0.16272966941308223</v>
      </c>
    </row>
    <row r="3051" spans="1:19" x14ac:dyDescent="0.2">
      <c r="A3051" t="s">
        <v>6058</v>
      </c>
      <c r="B3051" t="s">
        <v>6059</v>
      </c>
      <c r="C3051">
        <v>162</v>
      </c>
      <c r="D3051">
        <v>132</v>
      </c>
      <c r="E3051">
        <v>97</v>
      </c>
      <c r="F3051">
        <v>7</v>
      </c>
      <c r="G3051">
        <v>-8.6828510412526594E-3</v>
      </c>
      <c r="H3051">
        <v>-0.71700129005478896</v>
      </c>
      <c r="I3051">
        <v>-2.24861414749037</v>
      </c>
      <c r="J3051">
        <v>262</v>
      </c>
      <c r="K3051">
        <v>340</v>
      </c>
      <c r="L3051">
        <v>263</v>
      </c>
      <c r="M3051">
        <v>25</v>
      </c>
      <c r="N3051">
        <v>0.19040572914423101</v>
      </c>
      <c r="O3051">
        <v>-0.59043431997437701</v>
      </c>
      <c r="P3051">
        <v>-2.0305869512396</v>
      </c>
      <c r="Q3051">
        <v>0.52542372881355903</v>
      </c>
      <c r="R3051">
        <v>0.23728813559322001</v>
      </c>
      <c r="S3051">
        <f t="shared" si="47"/>
        <v>-0.19161184371084131</v>
      </c>
    </row>
    <row r="3052" spans="1:19" x14ac:dyDescent="0.2">
      <c r="A3052" t="s">
        <v>6060</v>
      </c>
      <c r="B3052" t="s">
        <v>6061</v>
      </c>
      <c r="C3052">
        <v>156</v>
      </c>
      <c r="D3052">
        <v>145</v>
      </c>
      <c r="E3052">
        <v>144</v>
      </c>
      <c r="F3052">
        <v>8</v>
      </c>
      <c r="G3052">
        <v>4.85016361760418E-2</v>
      </c>
      <c r="H3052">
        <v>-0.52902011603761501</v>
      </c>
      <c r="I3052">
        <v>-2.17423178432451</v>
      </c>
      <c r="J3052">
        <v>257</v>
      </c>
      <c r="K3052">
        <v>377</v>
      </c>
      <c r="L3052">
        <v>135</v>
      </c>
      <c r="M3052">
        <v>22</v>
      </c>
      <c r="N3052">
        <v>0.24363633029622001</v>
      </c>
      <c r="O3052">
        <v>-0.87168813198067796</v>
      </c>
      <c r="P3052">
        <v>-2.0777361111009802</v>
      </c>
      <c r="Q3052">
        <v>0.54237288135593198</v>
      </c>
      <c r="R3052">
        <v>0.23728813559322001</v>
      </c>
      <c r="S3052">
        <f t="shared" si="47"/>
        <v>-0.18277283344360362</v>
      </c>
    </row>
    <row r="3053" spans="1:19" x14ac:dyDescent="0.2">
      <c r="A3053" t="s">
        <v>6062</v>
      </c>
      <c r="B3053" t="s">
        <v>6063</v>
      </c>
      <c r="C3053">
        <v>59</v>
      </c>
      <c r="D3053">
        <v>126</v>
      </c>
      <c r="E3053">
        <v>38</v>
      </c>
      <c r="F3053">
        <v>10</v>
      </c>
      <c r="G3053">
        <v>0.40977676577094702</v>
      </c>
      <c r="H3053">
        <v>-0.68532642480373696</v>
      </c>
      <c r="I3053">
        <v>-1.65504918460414</v>
      </c>
      <c r="J3053">
        <v>115</v>
      </c>
      <c r="K3053">
        <v>143</v>
      </c>
      <c r="L3053">
        <v>71</v>
      </c>
      <c r="M3053">
        <v>16</v>
      </c>
      <c r="N3053">
        <v>0.17186630053317101</v>
      </c>
      <c r="O3053">
        <v>-0.80152826877892602</v>
      </c>
      <c r="P3053">
        <v>-1.8668035262895799</v>
      </c>
      <c r="Q3053">
        <v>0.44067796610169402</v>
      </c>
      <c r="R3053">
        <v>0.305084745762711</v>
      </c>
      <c r="S3053">
        <f t="shared" si="47"/>
        <v>2.3371835934580847E-2</v>
      </c>
    </row>
    <row r="3054" spans="1:19" x14ac:dyDescent="0.2">
      <c r="A3054" t="s">
        <v>6064</v>
      </c>
      <c r="B3054" t="s">
        <v>6065</v>
      </c>
      <c r="C3054">
        <v>75</v>
      </c>
      <c r="D3054">
        <v>76</v>
      </c>
      <c r="E3054">
        <v>65</v>
      </c>
      <c r="F3054">
        <v>13</v>
      </c>
      <c r="G3054">
        <v>8.6010561184619694E-2</v>
      </c>
      <c r="H3054">
        <v>-0.55640591652724802</v>
      </c>
      <c r="I3054">
        <v>-1.64531508404686</v>
      </c>
      <c r="J3054">
        <v>302</v>
      </c>
      <c r="K3054">
        <v>287</v>
      </c>
      <c r="L3054">
        <v>169</v>
      </c>
      <c r="M3054">
        <v>28</v>
      </c>
      <c r="N3054">
        <v>5.5103057198563399E-2</v>
      </c>
      <c r="O3054">
        <v>-0.84420901548786698</v>
      </c>
      <c r="P3054">
        <v>-2.0430745802068202</v>
      </c>
      <c r="Q3054">
        <v>0.62711864406779605</v>
      </c>
      <c r="R3054">
        <v>0.20338983050847401</v>
      </c>
      <c r="S3054">
        <f t="shared" si="47"/>
        <v>-2.0970636591673853E-2</v>
      </c>
    </row>
    <row r="3055" spans="1:19" x14ac:dyDescent="0.2">
      <c r="A3055" t="s">
        <v>6066</v>
      </c>
      <c r="B3055" t="s">
        <v>6067</v>
      </c>
      <c r="C3055">
        <v>162</v>
      </c>
      <c r="D3055">
        <v>160</v>
      </c>
      <c r="E3055">
        <v>98</v>
      </c>
      <c r="F3055">
        <v>14</v>
      </c>
      <c r="G3055">
        <v>7.48632004088223E-2</v>
      </c>
      <c r="H3055">
        <v>-0.71254694862853896</v>
      </c>
      <c r="I3055">
        <v>-1.9475841518263901</v>
      </c>
      <c r="J3055">
        <v>337</v>
      </c>
      <c r="K3055">
        <v>405</v>
      </c>
      <c r="L3055">
        <v>217</v>
      </c>
      <c r="M3055">
        <v>39</v>
      </c>
      <c r="N3055">
        <v>0.15705322576505101</v>
      </c>
      <c r="O3055">
        <v>-0.78325894416719899</v>
      </c>
      <c r="P3055">
        <v>-1.9467909624367301</v>
      </c>
      <c r="Q3055">
        <v>0.59322033898305004</v>
      </c>
      <c r="R3055">
        <v>0.20338983050847401</v>
      </c>
      <c r="S3055">
        <f t="shared" si="47"/>
        <v>-8.2385728443584882E-2</v>
      </c>
    </row>
    <row r="3056" spans="1:19" x14ac:dyDescent="0.2">
      <c r="A3056" t="s">
        <v>6068</v>
      </c>
      <c r="B3056" t="s">
        <v>6069</v>
      </c>
      <c r="C3056">
        <v>111</v>
      </c>
      <c r="D3056">
        <v>137</v>
      </c>
      <c r="E3056">
        <v>41</v>
      </c>
      <c r="F3056">
        <v>4</v>
      </c>
      <c r="G3056">
        <v>0.17165582066527699</v>
      </c>
      <c r="H3056">
        <v>-0.92679713184532497</v>
      </c>
      <c r="I3056">
        <v>-2.3274601604206899</v>
      </c>
      <c r="J3056">
        <v>169</v>
      </c>
      <c r="K3056">
        <v>209</v>
      </c>
      <c r="L3056">
        <v>111</v>
      </c>
      <c r="M3056">
        <v>30</v>
      </c>
      <c r="N3056">
        <v>0.16948768491910199</v>
      </c>
      <c r="O3056">
        <v>-0.77465250297140598</v>
      </c>
      <c r="P3056">
        <v>-1.7609911184859</v>
      </c>
      <c r="Q3056">
        <v>0.52542372881355903</v>
      </c>
      <c r="R3056">
        <v>0.22033898305084701</v>
      </c>
      <c r="S3056">
        <f t="shared" si="47"/>
        <v>-0.14223724754626335</v>
      </c>
    </row>
    <row r="3057" spans="1:19" x14ac:dyDescent="0.2">
      <c r="A3057" t="s">
        <v>6070</v>
      </c>
      <c r="B3057" t="s">
        <v>6071</v>
      </c>
      <c r="C3057">
        <v>290</v>
      </c>
      <c r="D3057">
        <v>297</v>
      </c>
      <c r="E3057">
        <v>303</v>
      </c>
      <c r="F3057">
        <v>33</v>
      </c>
      <c r="G3057">
        <v>9.0616683713784701E-2</v>
      </c>
      <c r="H3057">
        <v>-0.47521337917505402</v>
      </c>
      <c r="I3057">
        <v>-1.8280812309830601</v>
      </c>
      <c r="J3057">
        <v>467</v>
      </c>
      <c r="K3057">
        <v>559</v>
      </c>
      <c r="L3057">
        <v>318</v>
      </c>
      <c r="M3057">
        <v>63</v>
      </c>
      <c r="N3057">
        <v>0.15532303074203199</v>
      </c>
      <c r="O3057">
        <v>-0.75897853772606905</v>
      </c>
      <c r="P3057">
        <v>-1.8802019997044199</v>
      </c>
      <c r="Q3057">
        <v>0.677966101694915</v>
      </c>
      <c r="R3057">
        <v>0.20338983050847401</v>
      </c>
      <c r="S3057">
        <f t="shared" si="47"/>
        <v>-3.0111609014357901E-2</v>
      </c>
    </row>
    <row r="3058" spans="1:19" x14ac:dyDescent="0.2">
      <c r="A3058" t="s">
        <v>6072</v>
      </c>
      <c r="B3058" t="s">
        <v>6073</v>
      </c>
      <c r="C3058">
        <v>35</v>
      </c>
      <c r="D3058">
        <v>49</v>
      </c>
      <c r="E3058">
        <v>56</v>
      </c>
      <c r="F3058">
        <v>1</v>
      </c>
      <c r="G3058">
        <v>0.22638626797376599</v>
      </c>
      <c r="H3058">
        <v>-0.29013802712247799</v>
      </c>
      <c r="I3058">
        <v>-2.4282652173122701</v>
      </c>
      <c r="J3058">
        <v>87</v>
      </c>
      <c r="K3058">
        <v>101</v>
      </c>
      <c r="L3058">
        <v>81</v>
      </c>
      <c r="M3058">
        <v>6</v>
      </c>
      <c r="N3058">
        <v>0.14203022458574499</v>
      </c>
      <c r="O3058">
        <v>-0.62312301088435895</v>
      </c>
      <c r="P3058">
        <v>-2.1715936708268599</v>
      </c>
      <c r="Q3058">
        <v>0.44067796610169402</v>
      </c>
      <c r="R3058">
        <v>0.25423728813559299</v>
      </c>
      <c r="S3058">
        <f t="shared" si="47"/>
        <v>-0.28113722526685914</v>
      </c>
    </row>
    <row r="3059" spans="1:19" x14ac:dyDescent="0.2">
      <c r="A3059" t="s">
        <v>6074</v>
      </c>
      <c r="B3059" t="s">
        <v>6075</v>
      </c>
      <c r="C3059">
        <v>178</v>
      </c>
      <c r="D3059">
        <v>234</v>
      </c>
      <c r="E3059">
        <v>177</v>
      </c>
      <c r="F3059">
        <v>9</v>
      </c>
      <c r="G3059">
        <v>0.19905408739677699</v>
      </c>
      <c r="H3059">
        <v>-0.496704745725491</v>
      </c>
      <c r="I3059">
        <v>-2.1803746658315601</v>
      </c>
      <c r="J3059">
        <v>340</v>
      </c>
      <c r="K3059">
        <v>473</v>
      </c>
      <c r="L3059">
        <v>330</v>
      </c>
      <c r="M3059">
        <v>40</v>
      </c>
      <c r="N3059">
        <v>0.22061032711727799</v>
      </c>
      <c r="O3059">
        <v>-0.60505375430875796</v>
      </c>
      <c r="P3059">
        <v>-1.93964459430618</v>
      </c>
      <c r="Q3059">
        <v>0.49152542372881303</v>
      </c>
      <c r="R3059">
        <v>0.20338983050847401</v>
      </c>
      <c r="S3059">
        <f t="shared" si="47"/>
        <v>-0.14760711502187479</v>
      </c>
    </row>
    <row r="3060" spans="1:19" x14ac:dyDescent="0.2">
      <c r="A3060" t="s">
        <v>6076</v>
      </c>
      <c r="B3060" t="s">
        <v>6077</v>
      </c>
      <c r="C3060">
        <v>123</v>
      </c>
      <c r="D3060">
        <v>191</v>
      </c>
      <c r="E3060">
        <v>146</v>
      </c>
      <c r="F3060">
        <v>20</v>
      </c>
      <c r="G3060">
        <v>0.27138648810385801</v>
      </c>
      <c r="H3060">
        <v>-0.41981026543336403</v>
      </c>
      <c r="I3060">
        <v>-1.6730722887374101</v>
      </c>
      <c r="J3060">
        <v>241</v>
      </c>
      <c r="K3060">
        <v>336</v>
      </c>
      <c r="L3060">
        <v>134</v>
      </c>
      <c r="M3060">
        <v>28</v>
      </c>
      <c r="N3060">
        <v>0.22155033823669701</v>
      </c>
      <c r="O3060">
        <v>-0.84700102135445099</v>
      </c>
      <c r="P3060">
        <v>-1.94508467982454</v>
      </c>
      <c r="Q3060">
        <v>0.54237288135593198</v>
      </c>
      <c r="R3060">
        <v>0.25423728813559299</v>
      </c>
      <c r="S3060">
        <f t="shared" si="47"/>
        <v>-2.7646573954512137E-3</v>
      </c>
    </row>
    <row r="3061" spans="1:19" x14ac:dyDescent="0.2">
      <c r="A3061" t="s">
        <v>6078</v>
      </c>
      <c r="B3061" t="s">
        <v>6079</v>
      </c>
      <c r="C3061">
        <v>134</v>
      </c>
      <c r="D3061">
        <v>105</v>
      </c>
      <c r="E3061">
        <v>79</v>
      </c>
      <c r="F3061">
        <v>9</v>
      </c>
      <c r="G3061">
        <v>-2.5657266999341E-2</v>
      </c>
      <c r="H3061">
        <v>-0.72373571685276905</v>
      </c>
      <c r="I3061">
        <v>-2.05705946188748</v>
      </c>
      <c r="J3061">
        <v>209</v>
      </c>
      <c r="K3061">
        <v>194</v>
      </c>
      <c r="L3061">
        <v>219</v>
      </c>
      <c r="M3061">
        <v>17</v>
      </c>
      <c r="N3061">
        <v>4.4883547240893801E-2</v>
      </c>
      <c r="O3061">
        <v>-0.57179094841532596</v>
      </c>
      <c r="P3061">
        <v>-2.0999230333246701</v>
      </c>
      <c r="Q3061">
        <v>0.52542372881355903</v>
      </c>
      <c r="R3061">
        <v>0.28813559322033899</v>
      </c>
      <c r="S3061">
        <f t="shared" si="47"/>
        <v>-0.15491691807740568</v>
      </c>
    </row>
    <row r="3062" spans="1:19" x14ac:dyDescent="0.2">
      <c r="A3062" t="s">
        <v>6080</v>
      </c>
      <c r="B3062" t="s">
        <v>6081</v>
      </c>
      <c r="C3062">
        <v>107</v>
      </c>
      <c r="D3062">
        <v>105</v>
      </c>
      <c r="E3062">
        <v>97</v>
      </c>
      <c r="F3062">
        <v>14</v>
      </c>
      <c r="G3062">
        <v>7.2063753680256804E-2</v>
      </c>
      <c r="H3062">
        <v>-0.53687005319736802</v>
      </c>
      <c r="I3062">
        <v>-1.7674529149689699</v>
      </c>
      <c r="J3062">
        <v>144</v>
      </c>
      <c r="K3062">
        <v>199</v>
      </c>
      <c r="L3062">
        <v>93</v>
      </c>
      <c r="M3062">
        <v>38</v>
      </c>
      <c r="N3062">
        <v>0.217718687736178</v>
      </c>
      <c r="O3062">
        <v>-0.78196832068570399</v>
      </c>
      <c r="P3062">
        <v>-1.5888045640703301</v>
      </c>
      <c r="Q3062">
        <v>0.59322033898305004</v>
      </c>
      <c r="R3062">
        <v>0.22033898305084701</v>
      </c>
      <c r="S3062">
        <f t="shared" si="47"/>
        <v>6.5316642748241352E-2</v>
      </c>
    </row>
    <row r="3063" spans="1:19" x14ac:dyDescent="0.2">
      <c r="A3063" t="s">
        <v>6082</v>
      </c>
      <c r="B3063" t="s">
        <v>6083</v>
      </c>
      <c r="C3063">
        <v>78</v>
      </c>
      <c r="D3063">
        <v>48</v>
      </c>
      <c r="E3063">
        <v>39</v>
      </c>
      <c r="F3063">
        <v>1</v>
      </c>
      <c r="G3063">
        <v>-0.13059513301936401</v>
      </c>
      <c r="H3063">
        <v>-0.79528800544238398</v>
      </c>
      <c r="I3063">
        <v>-2.7762917756524699</v>
      </c>
      <c r="J3063">
        <v>98</v>
      </c>
      <c r="K3063">
        <v>96</v>
      </c>
      <c r="L3063">
        <v>77</v>
      </c>
      <c r="M3063">
        <v>6</v>
      </c>
      <c r="N3063">
        <v>6.8273260768795294E-2</v>
      </c>
      <c r="O3063">
        <v>-0.69682412766440305</v>
      </c>
      <c r="P3063">
        <v>-2.2233004939007399</v>
      </c>
      <c r="Q3063">
        <v>0.45762711864406702</v>
      </c>
      <c r="R3063">
        <v>0.28813559322033899</v>
      </c>
      <c r="S3063">
        <f t="shared" si="47"/>
        <v>-0.39533304242011624</v>
      </c>
    </row>
    <row r="3064" spans="1:19" x14ac:dyDescent="0.2">
      <c r="A3064" t="s">
        <v>6084</v>
      </c>
      <c r="B3064" t="s">
        <v>6085</v>
      </c>
      <c r="C3064">
        <v>159</v>
      </c>
      <c r="D3064">
        <v>186</v>
      </c>
      <c r="E3064">
        <v>112</v>
      </c>
      <c r="F3064">
        <v>29</v>
      </c>
      <c r="G3064">
        <v>0.14837405219299299</v>
      </c>
      <c r="H3064">
        <v>-0.64643711142867299</v>
      </c>
      <c r="I3064">
        <v>-1.6231962993834901</v>
      </c>
      <c r="J3064">
        <v>309</v>
      </c>
      <c r="K3064">
        <v>309</v>
      </c>
      <c r="L3064">
        <v>237</v>
      </c>
      <c r="M3064">
        <v>30</v>
      </c>
      <c r="N3064">
        <v>7.7228103421721706E-2</v>
      </c>
      <c r="O3064">
        <v>-0.70729891055912097</v>
      </c>
      <c r="P3064">
        <v>-2.0230628932970598</v>
      </c>
      <c r="Q3064">
        <v>0.644067796610169</v>
      </c>
      <c r="R3064">
        <v>0.23728813559322001</v>
      </c>
      <c r="S3064">
        <f t="shared" si="47"/>
        <v>-9.2391468037725313E-3</v>
      </c>
    </row>
    <row r="3065" spans="1:19" x14ac:dyDescent="0.2">
      <c r="A3065" t="s">
        <v>6086</v>
      </c>
      <c r="B3065" t="s">
        <v>6087</v>
      </c>
      <c r="C3065">
        <v>181</v>
      </c>
      <c r="D3065">
        <v>224</v>
      </c>
      <c r="E3065">
        <v>211</v>
      </c>
      <c r="F3065">
        <v>21</v>
      </c>
      <c r="G3065">
        <v>0.17282767576050601</v>
      </c>
      <c r="H3065">
        <v>-0.427654129349895</v>
      </c>
      <c r="I3065">
        <v>-1.8196564530972601</v>
      </c>
      <c r="J3065">
        <v>562</v>
      </c>
      <c r="K3065">
        <v>627</v>
      </c>
      <c r="L3065">
        <v>313</v>
      </c>
      <c r="M3065">
        <v>60</v>
      </c>
      <c r="N3065">
        <v>0.124759328683377</v>
      </c>
      <c r="O3065">
        <v>-0.84628075516700296</v>
      </c>
      <c r="P3065">
        <v>-1.9818107337773101</v>
      </c>
      <c r="Q3065">
        <v>0.61016949152542299</v>
      </c>
      <c r="R3065">
        <v>0.305084745762711</v>
      </c>
      <c r="S3065">
        <f t="shared" si="47"/>
        <v>-5.4860718319459739E-2</v>
      </c>
    </row>
    <row r="3066" spans="1:19" x14ac:dyDescent="0.2">
      <c r="A3066" t="s">
        <v>6088</v>
      </c>
      <c r="B3066" t="s">
        <v>6089</v>
      </c>
      <c r="C3066">
        <v>63</v>
      </c>
      <c r="D3066">
        <v>41</v>
      </c>
      <c r="E3066">
        <v>32</v>
      </c>
      <c r="F3066">
        <v>7</v>
      </c>
      <c r="G3066">
        <v>-0.10629846043831701</v>
      </c>
      <c r="H3066">
        <v>-0.78844858091207903</v>
      </c>
      <c r="I3066">
        <v>-1.8384396824013201</v>
      </c>
      <c r="J3066">
        <v>157</v>
      </c>
      <c r="K3066">
        <v>123</v>
      </c>
      <c r="L3066">
        <v>123</v>
      </c>
      <c r="M3066">
        <v>26</v>
      </c>
      <c r="N3066">
        <v>-2.8766437548114001E-2</v>
      </c>
      <c r="O3066">
        <v>-0.69808331811422597</v>
      </c>
      <c r="P3066">
        <v>-1.7911519730303</v>
      </c>
      <c r="Q3066">
        <v>0.54237288135593198</v>
      </c>
      <c r="R3066">
        <v>0.28813559322033899</v>
      </c>
      <c r="S3066">
        <f t="shared" si="47"/>
        <v>-9.2793880351668204E-3</v>
      </c>
    </row>
    <row r="3067" spans="1:19" x14ac:dyDescent="0.2">
      <c r="A3067" t="s">
        <v>6090</v>
      </c>
      <c r="B3067" t="s">
        <v>6091</v>
      </c>
      <c r="C3067">
        <v>28</v>
      </c>
      <c r="D3067">
        <v>14</v>
      </c>
      <c r="E3067">
        <v>21</v>
      </c>
      <c r="F3067">
        <v>2</v>
      </c>
      <c r="G3067">
        <v>-0.220771763368452</v>
      </c>
      <c r="H3067">
        <v>-0.61919674638670297</v>
      </c>
      <c r="I3067">
        <v>-2.0303252086402299</v>
      </c>
      <c r="J3067">
        <v>52</v>
      </c>
      <c r="K3067">
        <v>46</v>
      </c>
      <c r="L3067">
        <v>62</v>
      </c>
      <c r="M3067">
        <v>2</v>
      </c>
      <c r="N3067">
        <v>2.3982591468496701E-2</v>
      </c>
      <c r="O3067">
        <v>-0.51570043128093501</v>
      </c>
      <c r="P3067">
        <v>-2.42519901656271</v>
      </c>
      <c r="Q3067">
        <v>0.45762711864406702</v>
      </c>
      <c r="R3067">
        <v>0.152542372881355</v>
      </c>
      <c r="S3067">
        <f t="shared" si="47"/>
        <v>-0.23421321155708447</v>
      </c>
    </row>
    <row r="3068" spans="1:19" x14ac:dyDescent="0.2">
      <c r="A3068" t="s">
        <v>6092</v>
      </c>
      <c r="B3068" t="s">
        <v>6093</v>
      </c>
      <c r="C3068">
        <v>1</v>
      </c>
      <c r="D3068">
        <v>0</v>
      </c>
      <c r="E3068">
        <v>0</v>
      </c>
      <c r="F3068">
        <v>0</v>
      </c>
      <c r="G3068" t="e">
        <f>-inf</f>
        <v>#NAME?</v>
      </c>
      <c r="H3068" t="e">
        <f>-inf</f>
        <v>#NAME?</v>
      </c>
      <c r="I3068" t="e">
        <f>-inf</f>
        <v>#NAME?</v>
      </c>
      <c r="J3068">
        <v>18</v>
      </c>
      <c r="K3068">
        <v>13</v>
      </c>
      <c r="L3068">
        <v>30</v>
      </c>
      <c r="M3068">
        <v>2</v>
      </c>
      <c r="N3068">
        <v>-6.4101049374747393E-2</v>
      </c>
      <c r="O3068">
        <v>-0.37024002752803398</v>
      </c>
      <c r="P3068">
        <v>-1.9644681780312101</v>
      </c>
      <c r="Q3068">
        <v>0.57627118644067798</v>
      </c>
      <c r="R3068">
        <v>0.25423728813559299</v>
      </c>
      <c r="S3068" t="e">
        <f t="shared" si="47"/>
        <v>#NAME?</v>
      </c>
    </row>
    <row r="3069" spans="1:19" x14ac:dyDescent="0.2">
      <c r="A3069" t="s">
        <v>6094</v>
      </c>
      <c r="B3069" t="s">
        <v>6095</v>
      </c>
      <c r="C3069">
        <v>212</v>
      </c>
      <c r="D3069">
        <v>226</v>
      </c>
      <c r="E3069">
        <v>92</v>
      </c>
      <c r="F3069">
        <v>35</v>
      </c>
      <c r="G3069">
        <v>0.108030810514177</v>
      </c>
      <c r="H3069">
        <v>-0.85680604336159905</v>
      </c>
      <c r="I3069">
        <v>-1.66646498954047</v>
      </c>
      <c r="J3069">
        <v>353</v>
      </c>
      <c r="K3069">
        <v>526</v>
      </c>
      <c r="L3069">
        <v>252</v>
      </c>
      <c r="M3069">
        <v>43</v>
      </c>
      <c r="N3069">
        <v>0.25043914218763802</v>
      </c>
      <c r="O3069">
        <v>-0.73846294175066796</v>
      </c>
      <c r="P3069">
        <v>-1.9245319184001199</v>
      </c>
      <c r="Q3069">
        <v>0.59322033898305004</v>
      </c>
      <c r="R3069">
        <v>0.35593220338983</v>
      </c>
      <c r="S3069">
        <f t="shared" si="47"/>
        <v>4.6383058415265955E-3</v>
      </c>
    </row>
    <row r="3070" spans="1:19" x14ac:dyDescent="0.2">
      <c r="A3070" t="s">
        <v>6096</v>
      </c>
      <c r="B3070" t="s">
        <v>6097</v>
      </c>
      <c r="C3070">
        <v>160</v>
      </c>
      <c r="D3070">
        <v>196</v>
      </c>
      <c r="E3070">
        <v>189</v>
      </c>
      <c r="F3070">
        <v>13</v>
      </c>
      <c r="G3070">
        <v>0.16839432099607901</v>
      </c>
      <c r="H3070">
        <v>-0.42191618826108401</v>
      </c>
      <c r="I3070">
        <v>-1.97437380331108</v>
      </c>
      <c r="J3070">
        <v>268</v>
      </c>
      <c r="K3070">
        <v>460</v>
      </c>
      <c r="L3070">
        <v>208</v>
      </c>
      <c r="M3070">
        <v>30</v>
      </c>
      <c r="N3070">
        <v>0.31185114107450701</v>
      </c>
      <c r="O3070">
        <v>-0.70216023621041701</v>
      </c>
      <c r="P3070">
        <v>-1.9612392079010099</v>
      </c>
      <c r="Q3070">
        <v>0.55932203389830504</v>
      </c>
      <c r="R3070">
        <v>0.28813559322033899</v>
      </c>
      <c r="S3070">
        <f t="shared" si="47"/>
        <v>-9.3976089103795651E-2</v>
      </c>
    </row>
    <row r="3071" spans="1:19" x14ac:dyDescent="0.2">
      <c r="A3071" t="s">
        <v>6098</v>
      </c>
      <c r="B3071" t="s">
        <v>6099</v>
      </c>
      <c r="C3071">
        <v>112</v>
      </c>
      <c r="D3071">
        <v>50</v>
      </c>
      <c r="E3071">
        <v>62</v>
      </c>
      <c r="F3071">
        <v>2</v>
      </c>
      <c r="G3071">
        <v>-0.26998978603863399</v>
      </c>
      <c r="H3071">
        <v>-0.751084342950331</v>
      </c>
      <c r="I3071">
        <v>-2.6323851999681902</v>
      </c>
      <c r="J3071">
        <v>195</v>
      </c>
      <c r="K3071">
        <v>220</v>
      </c>
      <c r="L3071">
        <v>116</v>
      </c>
      <c r="M3071">
        <v>22</v>
      </c>
      <c r="N3071">
        <v>0.12961617288141</v>
      </c>
      <c r="O3071">
        <v>-0.81766539927998905</v>
      </c>
      <c r="P3071">
        <v>-1.9578375991321999</v>
      </c>
      <c r="Q3071">
        <v>0.54237288135593198</v>
      </c>
      <c r="R3071">
        <v>0.322033898305084</v>
      </c>
      <c r="S3071">
        <f t="shared" si="47"/>
        <v>-0.28282578756592924</v>
      </c>
    </row>
    <row r="3072" spans="1:19" x14ac:dyDescent="0.2">
      <c r="A3072" t="s">
        <v>6100</v>
      </c>
      <c r="B3072" t="s">
        <v>6101</v>
      </c>
      <c r="C3072">
        <v>35</v>
      </c>
      <c r="D3072">
        <v>33</v>
      </c>
      <c r="E3072">
        <v>22</v>
      </c>
      <c r="F3072">
        <v>3</v>
      </c>
      <c r="G3072">
        <v>5.4704127823140297E-2</v>
      </c>
      <c r="H3072">
        <v>-0.69590337330647301</v>
      </c>
      <c r="I3072">
        <v>-1.9511439625926099</v>
      </c>
      <c r="J3072">
        <v>50</v>
      </c>
      <c r="K3072">
        <v>103</v>
      </c>
      <c r="L3072">
        <v>68</v>
      </c>
      <c r="M3072">
        <v>3</v>
      </c>
      <c r="N3072">
        <v>0.39109532379087503</v>
      </c>
      <c r="O3072">
        <v>-0.45854986877417198</v>
      </c>
      <c r="P3072">
        <v>-2.2320744182082399</v>
      </c>
      <c r="Q3072">
        <v>0.72881355932203395</v>
      </c>
      <c r="R3072">
        <v>0.305084745762711</v>
      </c>
      <c r="S3072">
        <f t="shared" si="47"/>
        <v>-0.15972098013760655</v>
      </c>
    </row>
    <row r="3073" spans="1:19" x14ac:dyDescent="0.2">
      <c r="A3073" t="s">
        <v>6102</v>
      </c>
      <c r="B3073" t="s">
        <v>6103</v>
      </c>
      <c r="C3073">
        <v>110</v>
      </c>
      <c r="D3073">
        <v>102</v>
      </c>
      <c r="E3073">
        <v>97</v>
      </c>
      <c r="F3073">
        <v>10</v>
      </c>
      <c r="G3073">
        <v>4.7465718899221E-2</v>
      </c>
      <c r="H3073">
        <v>-0.548878960670383</v>
      </c>
      <c r="I3073">
        <v>-1.92558985812022</v>
      </c>
      <c r="J3073">
        <v>234</v>
      </c>
      <c r="K3073">
        <v>196</v>
      </c>
      <c r="L3073">
        <v>81</v>
      </c>
      <c r="M3073">
        <v>18</v>
      </c>
      <c r="N3073">
        <v>2.6831736805496998E-4</v>
      </c>
      <c r="O3073">
        <v>-1.05281961567588</v>
      </c>
      <c r="P3073">
        <v>-2.1241690208987198</v>
      </c>
      <c r="Q3073">
        <v>0.50847457627118597</v>
      </c>
      <c r="R3073">
        <v>0.20338983050847401</v>
      </c>
      <c r="S3073">
        <f t="shared" si="47"/>
        <v>-0.12348867023091378</v>
      </c>
    </row>
    <row r="3074" spans="1:19" x14ac:dyDescent="0.2">
      <c r="A3074" t="s">
        <v>6104</v>
      </c>
      <c r="B3074" t="s">
        <v>6105</v>
      </c>
      <c r="C3074">
        <v>185</v>
      </c>
      <c r="D3074">
        <v>266</v>
      </c>
      <c r="E3074">
        <v>241</v>
      </c>
      <c r="F3074">
        <v>13</v>
      </c>
      <c r="G3074">
        <v>0.23796814052358101</v>
      </c>
      <c r="H3074">
        <v>-0.379412695606549</v>
      </c>
      <c r="I3074">
        <v>-2.0374255490581699</v>
      </c>
      <c r="J3074">
        <v>262</v>
      </c>
      <c r="K3074">
        <v>499</v>
      </c>
      <c r="L3074">
        <v>203</v>
      </c>
      <c r="M3074">
        <v>58</v>
      </c>
      <c r="N3074">
        <v>0.35702735772536598</v>
      </c>
      <c r="O3074">
        <v>-0.70289403055092203</v>
      </c>
      <c r="P3074">
        <v>-1.6650989663486999</v>
      </c>
      <c r="Q3074">
        <v>0.72881355932203395</v>
      </c>
      <c r="R3074">
        <v>0.338983050847457</v>
      </c>
      <c r="S3074">
        <f t="shared" si="47"/>
        <v>-3.2946492771448101E-2</v>
      </c>
    </row>
    <row r="3075" spans="1:19" x14ac:dyDescent="0.2">
      <c r="A3075" t="s">
        <v>6106</v>
      </c>
      <c r="B3075" t="s">
        <v>6107</v>
      </c>
      <c r="C3075">
        <v>165</v>
      </c>
      <c r="D3075">
        <v>187</v>
      </c>
      <c r="E3075">
        <v>65</v>
      </c>
      <c r="F3075">
        <v>15</v>
      </c>
      <c r="G3075">
        <v>0.13461589461812101</v>
      </c>
      <c r="H3075">
        <v>-0.89882859734945397</v>
      </c>
      <c r="I3075">
        <v>-1.92558985812022</v>
      </c>
      <c r="J3075">
        <v>229</v>
      </c>
      <c r="K3075">
        <v>220</v>
      </c>
      <c r="L3075">
        <v>131</v>
      </c>
      <c r="M3075">
        <v>20</v>
      </c>
      <c r="N3075">
        <v>5.98153019040399E-2</v>
      </c>
      <c r="O3075">
        <v>-0.83465296382851395</v>
      </c>
      <c r="P3075">
        <v>-2.0690311552677998</v>
      </c>
      <c r="Q3075">
        <v>0.54237288135593198</v>
      </c>
      <c r="R3075">
        <v>0.23728813559322001</v>
      </c>
      <c r="S3075">
        <f t="shared" ref="S3075:S3138" si="48">((I3075+1.7338029)/1.7338029+(P3075+1.8692731)/1.8692731)/2</f>
        <v>-0.10874019243199824</v>
      </c>
    </row>
    <row r="3076" spans="1:19" x14ac:dyDescent="0.2">
      <c r="A3076" t="s">
        <v>6108</v>
      </c>
      <c r="B3076" t="s">
        <v>6109</v>
      </c>
      <c r="C3076">
        <v>221</v>
      </c>
      <c r="D3076">
        <v>230</v>
      </c>
      <c r="E3076">
        <v>197</v>
      </c>
      <c r="F3076">
        <v>33</v>
      </c>
      <c r="G3076">
        <v>9.7593794628010697E-2</v>
      </c>
      <c r="H3076">
        <v>-0.54418405730192099</v>
      </c>
      <c r="I3076">
        <v>-1.7100755067692199</v>
      </c>
      <c r="J3076">
        <v>315</v>
      </c>
      <c r="K3076">
        <v>335</v>
      </c>
      <c r="L3076">
        <v>192</v>
      </c>
      <c r="M3076">
        <v>61</v>
      </c>
      <c r="N3076">
        <v>0.103962356668966</v>
      </c>
      <c r="O3076">
        <v>-0.80709810223044098</v>
      </c>
      <c r="P3076">
        <v>-1.72320638737072</v>
      </c>
      <c r="Q3076">
        <v>0.47457627118644002</v>
      </c>
      <c r="R3076">
        <v>0.27118644067796599</v>
      </c>
      <c r="S3076">
        <f t="shared" si="48"/>
        <v>4.5913044763229757E-2</v>
      </c>
    </row>
    <row r="3077" spans="1:19" x14ac:dyDescent="0.2">
      <c r="A3077" t="s">
        <v>6110</v>
      </c>
      <c r="B3077" t="s">
        <v>6111</v>
      </c>
      <c r="C3077">
        <v>81</v>
      </c>
      <c r="D3077">
        <v>96</v>
      </c>
      <c r="E3077">
        <v>40</v>
      </c>
      <c r="F3077">
        <v>14</v>
      </c>
      <c r="G3077">
        <v>0.15404444645644699</v>
      </c>
      <c r="H3077">
        <v>-0.80068303732909096</v>
      </c>
      <c r="I3077">
        <v>-1.64655415616241</v>
      </c>
      <c r="J3077">
        <v>165</v>
      </c>
      <c r="K3077">
        <v>171</v>
      </c>
      <c r="L3077">
        <v>78</v>
      </c>
      <c r="M3077">
        <v>15</v>
      </c>
      <c r="N3077">
        <v>9.2740269599969199E-2</v>
      </c>
      <c r="O3077">
        <v>-0.91747811866781603</v>
      </c>
      <c r="P3077">
        <v>-2.05161835375011</v>
      </c>
      <c r="Q3077">
        <v>0.72881355932203395</v>
      </c>
      <c r="R3077">
        <v>0.28813559322033899</v>
      </c>
      <c r="S3077">
        <f t="shared" si="48"/>
        <v>-2.3613284209268878E-2</v>
      </c>
    </row>
    <row r="3078" spans="1:19" x14ac:dyDescent="0.2">
      <c r="A3078" t="s">
        <v>6112</v>
      </c>
      <c r="B3078" t="s">
        <v>6113</v>
      </c>
      <c r="C3078">
        <v>340</v>
      </c>
      <c r="D3078">
        <v>358</v>
      </c>
      <c r="E3078">
        <v>278</v>
      </c>
      <c r="F3078">
        <v>29</v>
      </c>
      <c r="G3078">
        <v>0.102662341897147</v>
      </c>
      <c r="H3078">
        <v>-0.58169213090258198</v>
      </c>
      <c r="I3078">
        <v>-1.9532780921052899</v>
      </c>
      <c r="J3078">
        <v>490</v>
      </c>
      <c r="K3078">
        <v>639</v>
      </c>
      <c r="L3078">
        <v>327</v>
      </c>
      <c r="M3078">
        <v>90</v>
      </c>
      <c r="N3078">
        <v>0.192532881551608</v>
      </c>
      <c r="O3078">
        <v>-0.76773710451261801</v>
      </c>
      <c r="P3078">
        <v>-1.74617923918108</v>
      </c>
      <c r="Q3078">
        <v>0.42372881355932202</v>
      </c>
      <c r="R3078">
        <v>0.186440677966101</v>
      </c>
      <c r="S3078">
        <f t="shared" si="48"/>
        <v>-3.0367409514982596E-2</v>
      </c>
    </row>
    <row r="3079" spans="1:19" x14ac:dyDescent="0.2">
      <c r="A3079" t="s">
        <v>6114</v>
      </c>
      <c r="B3079" t="s">
        <v>6115</v>
      </c>
      <c r="C3079">
        <v>74</v>
      </c>
      <c r="D3079">
        <v>148</v>
      </c>
      <c r="E3079">
        <v>124</v>
      </c>
      <c r="F3079">
        <v>6</v>
      </c>
      <c r="G3079">
        <v>0.38128822795950901</v>
      </c>
      <c r="H3079">
        <v>-0.27006804434714399</v>
      </c>
      <c r="I3079">
        <v>-1.9752776423093299</v>
      </c>
      <c r="J3079">
        <v>209</v>
      </c>
      <c r="K3079">
        <v>157</v>
      </c>
      <c r="L3079">
        <v>103</v>
      </c>
      <c r="M3079">
        <v>14</v>
      </c>
      <c r="N3079">
        <v>-4.7018530280098399E-2</v>
      </c>
      <c r="O3079">
        <v>-0.899397838550272</v>
      </c>
      <c r="P3079">
        <v>-2.1842439190246998</v>
      </c>
      <c r="Q3079">
        <v>0.45762711864406702</v>
      </c>
      <c r="R3079">
        <v>0.20338983050847401</v>
      </c>
      <c r="S3079">
        <f t="shared" si="48"/>
        <v>-0.15388685637660396</v>
      </c>
    </row>
    <row r="3080" spans="1:19" x14ac:dyDescent="0.2">
      <c r="A3080" t="s">
        <v>6116</v>
      </c>
      <c r="B3080" t="s">
        <v>6117</v>
      </c>
      <c r="C3080">
        <v>161</v>
      </c>
      <c r="D3080">
        <v>167</v>
      </c>
      <c r="E3080">
        <v>175</v>
      </c>
      <c r="F3080">
        <v>21</v>
      </c>
      <c r="G3080">
        <v>9.6148827411262003E-2</v>
      </c>
      <c r="H3080">
        <v>-0.45804583712395802</v>
      </c>
      <c r="I3080">
        <v>-1.76880375425992</v>
      </c>
      <c r="J3080">
        <v>273</v>
      </c>
      <c r="K3080">
        <v>347</v>
      </c>
      <c r="L3080">
        <v>167</v>
      </c>
      <c r="M3080">
        <v>31</v>
      </c>
      <c r="N3080">
        <v>0.181394931171839</v>
      </c>
      <c r="O3080">
        <v>-0.80553495303756295</v>
      </c>
      <c r="P3080">
        <v>-1.9550266217983701</v>
      </c>
      <c r="Q3080">
        <v>0.55932203389830504</v>
      </c>
      <c r="R3080">
        <v>0.23728813559322001</v>
      </c>
      <c r="S3080">
        <f t="shared" si="48"/>
        <v>-3.3031331249121096E-2</v>
      </c>
    </row>
    <row r="3081" spans="1:19" x14ac:dyDescent="0.2">
      <c r="A3081" t="s">
        <v>6118</v>
      </c>
      <c r="B3081" t="s">
        <v>6119</v>
      </c>
      <c r="C3081">
        <v>224</v>
      </c>
      <c r="D3081">
        <v>212</v>
      </c>
      <c r="E3081">
        <v>242</v>
      </c>
      <c r="F3081">
        <v>21</v>
      </c>
      <c r="G3081">
        <v>5.6346074890116997E-2</v>
      </c>
      <c r="H3081">
        <v>-0.460690662132135</v>
      </c>
      <c r="I3081">
        <v>-1.9122258965622401</v>
      </c>
      <c r="J3081">
        <v>412</v>
      </c>
      <c r="K3081">
        <v>426</v>
      </c>
      <c r="L3081">
        <v>262</v>
      </c>
      <c r="M3081">
        <v>41</v>
      </c>
      <c r="N3081">
        <v>9.1740486491306006E-2</v>
      </c>
      <c r="O3081">
        <v>-0.78868470185777895</v>
      </c>
      <c r="P3081">
        <v>-2.01233902790529</v>
      </c>
      <c r="Q3081">
        <v>0.47457627118644002</v>
      </c>
      <c r="R3081">
        <v>0.25423728813559299</v>
      </c>
      <c r="S3081">
        <f t="shared" si="48"/>
        <v>-8.9722030162636635E-2</v>
      </c>
    </row>
    <row r="3082" spans="1:19" x14ac:dyDescent="0.2">
      <c r="A3082" t="s">
        <v>6120</v>
      </c>
      <c r="B3082" t="s">
        <v>6121</v>
      </c>
      <c r="C3082">
        <v>36</v>
      </c>
      <c r="D3082">
        <v>22</v>
      </c>
      <c r="E3082">
        <v>20</v>
      </c>
      <c r="F3082">
        <v>1</v>
      </c>
      <c r="G3082">
        <v>-0.13362158764955201</v>
      </c>
      <c r="H3082">
        <v>-0.74953051488170896</v>
      </c>
      <c r="I3082">
        <v>-2.4404996737292799</v>
      </c>
      <c r="J3082">
        <v>76</v>
      </c>
      <c r="K3082">
        <v>85</v>
      </c>
      <c r="L3082">
        <v>45</v>
      </c>
      <c r="M3082">
        <v>4</v>
      </c>
      <c r="N3082">
        <v>0.125833436855223</v>
      </c>
      <c r="O3082">
        <v>-0.81968985564983798</v>
      </c>
      <c r="P3082">
        <v>-2.2889792695447202</v>
      </c>
      <c r="Q3082">
        <v>0.55932203389830504</v>
      </c>
      <c r="R3082">
        <v>0.169491525423728</v>
      </c>
      <c r="S3082">
        <f t="shared" si="48"/>
        <v>-0.3160641685081238</v>
      </c>
    </row>
    <row r="3083" spans="1:19" x14ac:dyDescent="0.2">
      <c r="A3083" t="s">
        <v>6122</v>
      </c>
      <c r="B3083" t="s">
        <v>6123</v>
      </c>
      <c r="C3083">
        <v>111</v>
      </c>
      <c r="D3083">
        <v>78</v>
      </c>
      <c r="E3083">
        <v>85</v>
      </c>
      <c r="F3083">
        <v>6</v>
      </c>
      <c r="G3083">
        <v>-7.2970143800648493E-2</v>
      </c>
      <c r="H3083">
        <v>-0.61016206285076802</v>
      </c>
      <c r="I3083">
        <v>-2.1513689013650099</v>
      </c>
      <c r="J3083">
        <v>231</v>
      </c>
      <c r="K3083">
        <v>188</v>
      </c>
      <c r="L3083">
        <v>124</v>
      </c>
      <c r="M3083">
        <v>24</v>
      </c>
      <c r="N3083">
        <v>-1.22260272067427E-2</v>
      </c>
      <c r="O3083">
        <v>-0.86227907187429897</v>
      </c>
      <c r="P3083">
        <v>-1.9936264067724301</v>
      </c>
      <c r="Q3083">
        <v>0.49152542372881303</v>
      </c>
      <c r="R3083">
        <v>0.22033898305084701</v>
      </c>
      <c r="S3083">
        <f t="shared" si="48"/>
        <v>-0.1536815861047138</v>
      </c>
    </row>
    <row r="3084" spans="1:19" x14ac:dyDescent="0.2">
      <c r="A3084" t="s">
        <v>6124</v>
      </c>
      <c r="B3084" t="s">
        <v>6125</v>
      </c>
      <c r="C3084">
        <v>44</v>
      </c>
      <c r="D3084">
        <v>37</v>
      </c>
      <c r="E3084">
        <v>39</v>
      </c>
      <c r="F3084">
        <v>3</v>
      </c>
      <c r="G3084">
        <v>5.0072798763360201E-3</v>
      </c>
      <c r="H3084">
        <v>-0.54664607923809105</v>
      </c>
      <c r="I3084">
        <v>-2.0505285947285201</v>
      </c>
      <c r="J3084">
        <v>138</v>
      </c>
      <c r="K3084">
        <v>164</v>
      </c>
      <c r="L3084">
        <v>100</v>
      </c>
      <c r="M3084">
        <v>3</v>
      </c>
      <c r="N3084">
        <v>0.152192865068183</v>
      </c>
      <c r="O3084">
        <v>-0.73196786354562604</v>
      </c>
      <c r="P3084">
        <v>-2.6729835002734599</v>
      </c>
      <c r="Q3084">
        <v>0.57627118644067798</v>
      </c>
      <c r="R3084">
        <v>0.22033898305084701</v>
      </c>
      <c r="S3084">
        <f t="shared" si="48"/>
        <v>-0.30631783224252995</v>
      </c>
    </row>
    <row r="3085" spans="1:19" x14ac:dyDescent="0.2">
      <c r="A3085" t="s">
        <v>6126</v>
      </c>
      <c r="B3085" t="s">
        <v>6127</v>
      </c>
      <c r="C3085">
        <v>125</v>
      </c>
      <c r="D3085">
        <v>148</v>
      </c>
      <c r="E3085">
        <v>104</v>
      </c>
      <c r="F3085">
        <v>16</v>
      </c>
      <c r="G3085">
        <v>0.15360993468242901</v>
      </c>
      <c r="H3085">
        <v>-0.57413468348767904</v>
      </c>
      <c r="I3085">
        <v>-1.7769872033141301</v>
      </c>
      <c r="J3085">
        <v>274</v>
      </c>
      <c r="K3085">
        <v>411</v>
      </c>
      <c r="L3085">
        <v>339</v>
      </c>
      <c r="M3085">
        <v>75</v>
      </c>
      <c r="N3085">
        <v>0.253319362477403</v>
      </c>
      <c r="O3085">
        <v>-0.49963964176169601</v>
      </c>
      <c r="P3085">
        <v>-1.5729149680205801</v>
      </c>
      <c r="Q3085">
        <v>0.38983050847457601</v>
      </c>
      <c r="R3085">
        <v>0.23728813559322001</v>
      </c>
      <c r="S3085">
        <f t="shared" si="48"/>
        <v>6.681731934200244E-2</v>
      </c>
    </row>
    <row r="3086" spans="1:19" x14ac:dyDescent="0.2">
      <c r="A3086" t="s">
        <v>6128</v>
      </c>
      <c r="B3086" t="s">
        <v>6129</v>
      </c>
      <c r="C3086">
        <v>117</v>
      </c>
      <c r="D3086">
        <v>144</v>
      </c>
      <c r="E3086">
        <v>156</v>
      </c>
      <c r="F3086">
        <v>8</v>
      </c>
      <c r="G3086">
        <v>0.17043486264461599</v>
      </c>
      <c r="H3086">
        <v>-0.36931927317010299</v>
      </c>
      <c r="I3086">
        <v>-2.0492930477162101</v>
      </c>
      <c r="J3086">
        <v>226</v>
      </c>
      <c r="K3086">
        <v>201</v>
      </c>
      <c r="L3086">
        <v>153</v>
      </c>
      <c r="M3086">
        <v>25</v>
      </c>
      <c r="N3086">
        <v>2.6315721694809599E-2</v>
      </c>
      <c r="O3086">
        <v>-0.76150578547419201</v>
      </c>
      <c r="P3086">
        <v>-1.9663940990672499</v>
      </c>
      <c r="Q3086">
        <v>0.45762711864406702</v>
      </c>
      <c r="R3086">
        <v>0.186440677966101</v>
      </c>
      <c r="S3086">
        <f t="shared" si="48"/>
        <v>-0.11696040572859984</v>
      </c>
    </row>
    <row r="3087" spans="1:19" x14ac:dyDescent="0.2">
      <c r="A3087" t="s">
        <v>6130</v>
      </c>
      <c r="B3087" t="s">
        <v>6131</v>
      </c>
      <c r="C3087">
        <v>77</v>
      </c>
      <c r="D3087">
        <v>111</v>
      </c>
      <c r="E3087">
        <v>68</v>
      </c>
      <c r="F3087">
        <v>20</v>
      </c>
      <c r="G3087">
        <v>0.239090485909704</v>
      </c>
      <c r="H3087">
        <v>-0.54823982224464896</v>
      </c>
      <c r="I3087">
        <v>-1.4696579024704901</v>
      </c>
      <c r="J3087">
        <v>132</v>
      </c>
      <c r="K3087">
        <v>220</v>
      </c>
      <c r="L3087">
        <v>123</v>
      </c>
      <c r="M3087">
        <v>86</v>
      </c>
      <c r="N3087">
        <v>0.29907685303807802</v>
      </c>
      <c r="O3087">
        <v>-0.62275759691084198</v>
      </c>
      <c r="P3087">
        <v>-1.1963011485541699</v>
      </c>
      <c r="Q3087">
        <v>0.72881355932203395</v>
      </c>
      <c r="R3087">
        <v>0.101694915254237</v>
      </c>
      <c r="S3087">
        <f t="shared" si="48"/>
        <v>0.25618403318595012</v>
      </c>
    </row>
    <row r="3088" spans="1:19" x14ac:dyDescent="0.2">
      <c r="A3088" t="s">
        <v>6132</v>
      </c>
      <c r="B3088" t="s">
        <v>6133</v>
      </c>
      <c r="C3088">
        <v>120</v>
      </c>
      <c r="D3088">
        <v>92</v>
      </c>
      <c r="E3088">
        <v>112</v>
      </c>
      <c r="F3088">
        <v>11</v>
      </c>
      <c r="G3088">
        <v>-3.5135186406541001E-2</v>
      </c>
      <c r="H3088">
        <v>-0.52422123315584601</v>
      </c>
      <c r="I3088">
        <v>-1.9219857338513899</v>
      </c>
      <c r="J3088">
        <v>232</v>
      </c>
      <c r="K3088">
        <v>217</v>
      </c>
      <c r="L3088">
        <v>110</v>
      </c>
      <c r="M3088">
        <v>28</v>
      </c>
      <c r="N3088">
        <v>4.8199852379351503E-2</v>
      </c>
      <c r="O3088">
        <v>-0.91618407687706505</v>
      </c>
      <c r="P3088">
        <v>-1.92855562214057</v>
      </c>
      <c r="Q3088">
        <v>0.338983050847457</v>
      </c>
      <c r="R3088">
        <v>0.186440677966101</v>
      </c>
      <c r="S3088">
        <f t="shared" si="48"/>
        <v>-7.0125913804634538E-2</v>
      </c>
    </row>
    <row r="3089" spans="1:19" x14ac:dyDescent="0.2">
      <c r="A3089" t="s">
        <v>6134</v>
      </c>
      <c r="B3089" t="s">
        <v>6135</v>
      </c>
      <c r="C3089">
        <v>167</v>
      </c>
      <c r="D3089">
        <v>118</v>
      </c>
      <c r="E3089">
        <v>54</v>
      </c>
      <c r="F3089">
        <v>22</v>
      </c>
      <c r="G3089">
        <v>-7.0576231545929305E-2</v>
      </c>
      <c r="H3089">
        <v>-0.98458072110301798</v>
      </c>
      <c r="I3089">
        <v>-1.76449096328737</v>
      </c>
      <c r="J3089">
        <v>270</v>
      </c>
      <c r="K3089">
        <v>237</v>
      </c>
      <c r="L3089">
        <v>167</v>
      </c>
      <c r="M3089">
        <v>35</v>
      </c>
      <c r="N3089">
        <v>2.0612685272838299E-2</v>
      </c>
      <c r="O3089">
        <v>-0.80073607015579396</v>
      </c>
      <c r="P3089">
        <v>-1.8975213884005999</v>
      </c>
      <c r="Q3089">
        <v>0.38983050847457601</v>
      </c>
      <c r="R3089">
        <v>0.22033898305084701</v>
      </c>
      <c r="S3089">
        <f t="shared" si="48"/>
        <v>-1.6405883882678544E-2</v>
      </c>
    </row>
    <row r="3090" spans="1:19" x14ac:dyDescent="0.2">
      <c r="A3090" t="s">
        <v>6136</v>
      </c>
      <c r="B3090" t="s">
        <v>6137</v>
      </c>
      <c r="C3090">
        <v>178</v>
      </c>
      <c r="D3090">
        <v>140</v>
      </c>
      <c r="E3090">
        <v>82</v>
      </c>
      <c r="F3090">
        <v>21</v>
      </c>
      <c r="G3090">
        <v>-2.40337343351275E-2</v>
      </c>
      <c r="H3090">
        <v>-0.83086415970358096</v>
      </c>
      <c r="I3090">
        <v>-1.81239788053697</v>
      </c>
      <c r="J3090">
        <v>261</v>
      </c>
      <c r="K3090">
        <v>217</v>
      </c>
      <c r="L3090">
        <v>127</v>
      </c>
      <c r="M3090">
        <v>49</v>
      </c>
      <c r="N3090">
        <v>-2.9526700680297E-3</v>
      </c>
      <c r="O3090">
        <v>-0.90492556352671405</v>
      </c>
      <c r="P3090">
        <v>-1.7366700959016601</v>
      </c>
      <c r="Q3090">
        <v>0.44067796610169402</v>
      </c>
      <c r="R3090">
        <v>0.186440677966101</v>
      </c>
      <c r="S3090">
        <f t="shared" si="48"/>
        <v>1.2803647297651419E-2</v>
      </c>
    </row>
    <row r="3091" spans="1:19" x14ac:dyDescent="0.2">
      <c r="A3091" t="s">
        <v>6138</v>
      </c>
      <c r="B3091" t="s">
        <v>6139</v>
      </c>
      <c r="C3091">
        <v>208</v>
      </c>
      <c r="D3091">
        <v>255</v>
      </c>
      <c r="E3091">
        <v>206</v>
      </c>
      <c r="F3091">
        <v>42</v>
      </c>
      <c r="G3091">
        <v>0.168735077766722</v>
      </c>
      <c r="H3091">
        <v>-0.49845412437201098</v>
      </c>
      <c r="I3091">
        <v>-1.57901121752686</v>
      </c>
      <c r="J3091">
        <v>471</v>
      </c>
      <c r="K3091">
        <v>549</v>
      </c>
      <c r="L3091">
        <v>292</v>
      </c>
      <c r="M3091">
        <v>48</v>
      </c>
      <c r="N3091">
        <v>0.14377954074291699</v>
      </c>
      <c r="O3091">
        <v>-0.79972683282486801</v>
      </c>
      <c r="P3091">
        <v>-2.0020053383451999</v>
      </c>
      <c r="Q3091">
        <v>0.38983050847457601</v>
      </c>
      <c r="R3091">
        <v>0.28813559322033899</v>
      </c>
      <c r="S3091">
        <f t="shared" si="48"/>
        <v>9.1356497153579005E-3</v>
      </c>
    </row>
    <row r="3092" spans="1:19" x14ac:dyDescent="0.2">
      <c r="A3092" t="s">
        <v>6140</v>
      </c>
      <c r="B3092" t="s">
        <v>6141</v>
      </c>
      <c r="C3092">
        <v>42</v>
      </c>
      <c r="D3092">
        <v>47</v>
      </c>
      <c r="E3092">
        <v>25</v>
      </c>
      <c r="F3092">
        <v>7</v>
      </c>
      <c r="G3092">
        <v>0.129106799833345</v>
      </c>
      <c r="H3092">
        <v>-0.71956729150426602</v>
      </c>
      <c r="I3092">
        <v>-1.66234842334564</v>
      </c>
      <c r="J3092">
        <v>191</v>
      </c>
      <c r="K3092">
        <v>246</v>
      </c>
      <c r="L3092">
        <v>138</v>
      </c>
      <c r="M3092">
        <v>33</v>
      </c>
      <c r="N3092">
        <v>0.187129843277373</v>
      </c>
      <c r="O3092">
        <v>-0.73324305799088096</v>
      </c>
      <c r="P3092">
        <v>-1.7727450959617299</v>
      </c>
      <c r="Q3092">
        <v>0.38983050847457601</v>
      </c>
      <c r="R3092">
        <v>0.20338983050847401</v>
      </c>
      <c r="S3092">
        <f t="shared" si="48"/>
        <v>4.642594922290743E-2</v>
      </c>
    </row>
    <row r="3093" spans="1:19" x14ac:dyDescent="0.2">
      <c r="A3093" t="s">
        <v>6142</v>
      </c>
      <c r="B3093" t="s">
        <v>6143</v>
      </c>
      <c r="C3093">
        <v>129</v>
      </c>
      <c r="D3093">
        <v>127</v>
      </c>
      <c r="E3093">
        <v>120</v>
      </c>
      <c r="F3093">
        <v>17</v>
      </c>
      <c r="G3093">
        <v>7.3472242952236394E-2</v>
      </c>
      <c r="H3093">
        <v>-0.52566647403002698</v>
      </c>
      <c r="I3093">
        <v>-1.76433796188297</v>
      </c>
      <c r="J3093">
        <v>256</v>
      </c>
      <c r="K3093">
        <v>322</v>
      </c>
      <c r="L3093">
        <v>189</v>
      </c>
      <c r="M3093">
        <v>25</v>
      </c>
      <c r="N3093">
        <v>0.176844009805703</v>
      </c>
      <c r="O3093">
        <v>-0.72386693828299498</v>
      </c>
      <c r="P3093">
        <v>-2.0205256252316999</v>
      </c>
      <c r="Q3093">
        <v>0.42372881355932202</v>
      </c>
      <c r="R3093">
        <v>0.152542372881355</v>
      </c>
      <c r="S3093">
        <f t="shared" si="48"/>
        <v>-4.926338359879058E-2</v>
      </c>
    </row>
    <row r="3094" spans="1:19" x14ac:dyDescent="0.2">
      <c r="A3094" t="s">
        <v>6144</v>
      </c>
      <c r="B3094" t="s">
        <v>6145</v>
      </c>
      <c r="C3094">
        <v>35</v>
      </c>
      <c r="D3094">
        <v>51</v>
      </c>
      <c r="E3094">
        <v>51</v>
      </c>
      <c r="F3094">
        <v>0</v>
      </c>
      <c r="G3094">
        <v>0.24376036404318899</v>
      </c>
      <c r="H3094">
        <v>-0.33075587803074202</v>
      </c>
      <c r="I3094" t="e">
        <f>-inf</f>
        <v>#NAME?</v>
      </c>
      <c r="J3094">
        <v>118</v>
      </c>
      <c r="K3094">
        <v>164</v>
      </c>
      <c r="L3094">
        <v>71</v>
      </c>
      <c r="M3094">
        <v>14</v>
      </c>
      <c r="N3094">
        <v>0.22018994416329399</v>
      </c>
      <c r="O3094">
        <v>-0.81271243573144003</v>
      </c>
      <c r="P3094">
        <v>-1.93597964021978</v>
      </c>
      <c r="Q3094">
        <v>0.37288135593220301</v>
      </c>
      <c r="R3094">
        <v>0.23728813559322001</v>
      </c>
      <c r="S3094" t="e">
        <f t="shared" si="48"/>
        <v>#NAME?</v>
      </c>
    </row>
    <row r="3095" spans="1:19" x14ac:dyDescent="0.2">
      <c r="A3095" t="s">
        <v>6146</v>
      </c>
      <c r="B3095" t="s">
        <v>6147</v>
      </c>
      <c r="C3095">
        <v>65</v>
      </c>
      <c r="D3095">
        <v>55</v>
      </c>
      <c r="E3095">
        <v>54</v>
      </c>
      <c r="F3095">
        <v>5</v>
      </c>
      <c r="G3095">
        <v>7.7075651469166902E-3</v>
      </c>
      <c r="H3095">
        <v>-0.57477760659829003</v>
      </c>
      <c r="I3095">
        <v>-1.99814052526883</v>
      </c>
      <c r="J3095">
        <v>213</v>
      </c>
      <c r="K3095">
        <v>266</v>
      </c>
      <c r="L3095">
        <v>113</v>
      </c>
      <c r="M3095">
        <v>28</v>
      </c>
      <c r="N3095">
        <v>0.17373013661405101</v>
      </c>
      <c r="O3095">
        <v>-0.86738993709970802</v>
      </c>
      <c r="P3095">
        <v>-1.89144724068841</v>
      </c>
      <c r="Q3095">
        <v>0.677966101694915</v>
      </c>
      <c r="R3095">
        <v>0.35593220338983</v>
      </c>
      <c r="S3095">
        <f t="shared" si="48"/>
        <v>-8.2161807085311761E-2</v>
      </c>
    </row>
    <row r="3096" spans="1:19" x14ac:dyDescent="0.2">
      <c r="A3096" t="s">
        <v>6148</v>
      </c>
      <c r="B3096" t="s">
        <v>6149</v>
      </c>
      <c r="C3096">
        <v>82</v>
      </c>
      <c r="D3096">
        <v>66</v>
      </c>
      <c r="E3096">
        <v>45</v>
      </c>
      <c r="F3096">
        <v>11</v>
      </c>
      <c r="G3096">
        <v>-1.40116845463195E-2</v>
      </c>
      <c r="H3096">
        <v>-0.75485934838677604</v>
      </c>
      <c r="I3096">
        <v>-1.75661834018749</v>
      </c>
      <c r="J3096">
        <v>157</v>
      </c>
      <c r="K3096">
        <v>174</v>
      </c>
      <c r="L3096">
        <v>90</v>
      </c>
      <c r="M3096">
        <v>19</v>
      </c>
      <c r="N3096">
        <v>0.121877699295087</v>
      </c>
      <c r="O3096">
        <v>-0.83374592011429904</v>
      </c>
      <c r="P3096">
        <v>-1.92737172004829</v>
      </c>
      <c r="Q3096">
        <v>0.59322033898305004</v>
      </c>
      <c r="R3096">
        <v>0.305084745762711</v>
      </c>
      <c r="S3096">
        <f t="shared" si="48"/>
        <v>-2.2120025750170611E-2</v>
      </c>
    </row>
    <row r="3097" spans="1:19" x14ac:dyDescent="0.2">
      <c r="A3097" t="s">
        <v>6150</v>
      </c>
      <c r="B3097" t="s">
        <v>6151</v>
      </c>
      <c r="C3097">
        <v>118</v>
      </c>
      <c r="D3097">
        <v>130</v>
      </c>
      <c r="E3097">
        <v>60</v>
      </c>
      <c r="F3097">
        <v>10</v>
      </c>
      <c r="G3097">
        <v>0.122319577296239</v>
      </c>
      <c r="H3097">
        <v>-0.78798876670088502</v>
      </c>
      <c r="I3097">
        <v>-1.9560791802681201</v>
      </c>
      <c r="J3097">
        <v>210</v>
      </c>
      <c r="K3097">
        <v>245</v>
      </c>
      <c r="L3097">
        <v>94</v>
      </c>
      <c r="M3097">
        <v>31</v>
      </c>
      <c r="N3097">
        <v>0.144174893052335</v>
      </c>
      <c r="O3097">
        <v>-0.94118021827861098</v>
      </c>
      <c r="P3097">
        <v>-1.84108326949153</v>
      </c>
      <c r="Q3097">
        <v>0.50847457627118597</v>
      </c>
      <c r="R3097">
        <v>0.23728813559322001</v>
      </c>
      <c r="S3097">
        <f t="shared" si="48"/>
        <v>-5.6560473734948977E-2</v>
      </c>
    </row>
    <row r="3098" spans="1:19" x14ac:dyDescent="0.2">
      <c r="A3098" t="s">
        <v>6152</v>
      </c>
      <c r="B3098" t="s">
        <v>6153</v>
      </c>
      <c r="C3098">
        <v>134</v>
      </c>
      <c r="D3098">
        <v>91</v>
      </c>
      <c r="E3098">
        <v>53</v>
      </c>
      <c r="F3098">
        <v>10</v>
      </c>
      <c r="G3098">
        <v>-8.7805173748185597E-2</v>
      </c>
      <c r="H3098">
        <v>-0.89708693854242205</v>
      </c>
      <c r="I3098">
        <v>-2.0113019713267999</v>
      </c>
      <c r="J3098">
        <v>175</v>
      </c>
      <c r="K3098">
        <v>202</v>
      </c>
      <c r="L3098">
        <v>74</v>
      </c>
      <c r="M3098">
        <v>16</v>
      </c>
      <c r="N3098">
        <v>0.13954142418205101</v>
      </c>
      <c r="O3098">
        <v>-0.96589510609970797</v>
      </c>
      <c r="P3098">
        <v>-2.0491437346222598</v>
      </c>
      <c r="Q3098">
        <v>0.55932203389830504</v>
      </c>
      <c r="R3098">
        <v>0.28813559322033899</v>
      </c>
      <c r="S3098">
        <f t="shared" si="48"/>
        <v>-0.12813858433177946</v>
      </c>
    </row>
    <row r="3099" spans="1:19" x14ac:dyDescent="0.2">
      <c r="A3099" t="s">
        <v>6154</v>
      </c>
      <c r="B3099" t="s">
        <v>6155</v>
      </c>
      <c r="C3099">
        <v>76</v>
      </c>
      <c r="D3099">
        <v>77</v>
      </c>
      <c r="E3099">
        <v>46</v>
      </c>
      <c r="F3099">
        <v>5</v>
      </c>
      <c r="G3099">
        <v>8.5935365187219004E-2</v>
      </c>
      <c r="H3099">
        <v>-0.71231377037762</v>
      </c>
      <c r="I3099">
        <v>-2.0660407609067701</v>
      </c>
      <c r="J3099">
        <v>147</v>
      </c>
      <c r="K3099">
        <v>121</v>
      </c>
      <c r="L3099">
        <v>88</v>
      </c>
      <c r="M3099">
        <v>11</v>
      </c>
      <c r="N3099">
        <v>-7.3038610100042102E-3</v>
      </c>
      <c r="O3099">
        <v>-0.814923439742397</v>
      </c>
      <c r="P3099">
        <v>-2.1361503181818402</v>
      </c>
      <c r="Q3099">
        <v>0.644067796610169</v>
      </c>
      <c r="R3099">
        <v>0.38983050847457601</v>
      </c>
      <c r="S3099">
        <f t="shared" si="48"/>
        <v>-0.16719718229861336</v>
      </c>
    </row>
    <row r="3100" spans="1:19" x14ac:dyDescent="0.2">
      <c r="A3100" t="s">
        <v>6156</v>
      </c>
      <c r="B3100" t="s">
        <v>6157</v>
      </c>
      <c r="C3100">
        <v>128</v>
      </c>
      <c r="D3100">
        <v>113</v>
      </c>
      <c r="E3100">
        <v>81</v>
      </c>
      <c r="F3100">
        <v>16</v>
      </c>
      <c r="G3100">
        <v>2.6126706131079699E-2</v>
      </c>
      <c r="H3100">
        <v>-0.69298296054762198</v>
      </c>
      <c r="I3100">
        <v>-1.7872871599539399</v>
      </c>
      <c r="J3100">
        <v>172</v>
      </c>
      <c r="K3100">
        <v>283</v>
      </c>
      <c r="L3100">
        <v>184</v>
      </c>
      <c r="M3100">
        <v>14</v>
      </c>
      <c r="N3100">
        <v>0.29348609203846299</v>
      </c>
      <c r="O3100">
        <v>-0.562799401042402</v>
      </c>
      <c r="P3100">
        <v>-2.0996260798212001</v>
      </c>
      <c r="Q3100">
        <v>0.59322033898305004</v>
      </c>
      <c r="R3100">
        <v>0.27118644067796599</v>
      </c>
      <c r="S3100">
        <f t="shared" si="48"/>
        <v>-7.7039630357851011E-2</v>
      </c>
    </row>
    <row r="3101" spans="1:19" x14ac:dyDescent="0.2">
      <c r="A3101" t="s">
        <v>6158</v>
      </c>
      <c r="B3101" t="s">
        <v>6159</v>
      </c>
      <c r="C3101">
        <v>147</v>
      </c>
      <c r="D3101">
        <v>111</v>
      </c>
      <c r="E3101">
        <v>78</v>
      </c>
      <c r="F3101">
        <v>14</v>
      </c>
      <c r="G3101">
        <v>-4.17361236659902E-2</v>
      </c>
      <c r="H3101">
        <v>-0.76948074183609905</v>
      </c>
      <c r="I3101">
        <v>-1.90538647203193</v>
      </c>
      <c r="J3101">
        <v>255</v>
      </c>
      <c r="K3101">
        <v>307</v>
      </c>
      <c r="L3101">
        <v>197</v>
      </c>
      <c r="M3101">
        <v>37</v>
      </c>
      <c r="N3101">
        <v>0.157826298464953</v>
      </c>
      <c r="O3101">
        <v>-0.70416273141675201</v>
      </c>
      <c r="P3101">
        <v>-1.84856412495885</v>
      </c>
      <c r="Q3101">
        <v>0.59322033898305004</v>
      </c>
      <c r="R3101">
        <v>0.322033898305084</v>
      </c>
      <c r="S3101">
        <f t="shared" si="48"/>
        <v>-4.3942544013419557E-2</v>
      </c>
    </row>
    <row r="3102" spans="1:19" x14ac:dyDescent="0.2">
      <c r="A3102" t="s">
        <v>6160</v>
      </c>
      <c r="B3102" t="s">
        <v>6161</v>
      </c>
      <c r="C3102">
        <v>206</v>
      </c>
      <c r="D3102">
        <v>163</v>
      </c>
      <c r="E3102">
        <v>156</v>
      </c>
      <c r="F3102">
        <v>19</v>
      </c>
      <c r="G3102">
        <v>-2.1421383669667001E-2</v>
      </c>
      <c r="H3102">
        <v>-0.61500063179309505</v>
      </c>
      <c r="I3102">
        <v>-1.9193107923783199</v>
      </c>
      <c r="J3102">
        <v>379</v>
      </c>
      <c r="K3102">
        <v>494</v>
      </c>
      <c r="L3102">
        <v>243</v>
      </c>
      <c r="M3102">
        <v>44</v>
      </c>
      <c r="N3102">
        <v>0.19231584237729599</v>
      </c>
      <c r="O3102">
        <v>-0.78512171351415005</v>
      </c>
      <c r="P3102">
        <v>-1.9454122020737701</v>
      </c>
      <c r="Q3102">
        <v>0.677966101694915</v>
      </c>
      <c r="R3102">
        <v>0.305084745762711</v>
      </c>
      <c r="S3102">
        <f t="shared" si="48"/>
        <v>-7.3863364652100888E-2</v>
      </c>
    </row>
    <row r="3103" spans="1:19" x14ac:dyDescent="0.2">
      <c r="A3103" t="s">
        <v>6162</v>
      </c>
      <c r="B3103" t="s">
        <v>6163</v>
      </c>
      <c r="C3103">
        <v>81</v>
      </c>
      <c r="D3103">
        <v>90</v>
      </c>
      <c r="E3103">
        <v>70</v>
      </c>
      <c r="F3103">
        <v>8</v>
      </c>
      <c r="G3103">
        <v>0.12601572285620299</v>
      </c>
      <c r="H3103">
        <v>-0.55764498864279599</v>
      </c>
      <c r="I3103">
        <v>-1.8895922048486999</v>
      </c>
      <c r="J3103">
        <v>222</v>
      </c>
      <c r="K3103">
        <v>177</v>
      </c>
      <c r="L3103">
        <v>147</v>
      </c>
      <c r="M3103">
        <v>9</v>
      </c>
      <c r="N3103">
        <v>-2.1151604667110101E-2</v>
      </c>
      <c r="O3103">
        <v>-0.77112441684685296</v>
      </c>
      <c r="P3103">
        <v>-2.4023361336032001</v>
      </c>
      <c r="Q3103">
        <v>0.55932203389830504</v>
      </c>
      <c r="R3103">
        <v>0.322033898305084</v>
      </c>
      <c r="S3103">
        <f t="shared" si="48"/>
        <v>-0.18751269993519087</v>
      </c>
    </row>
    <row r="3104" spans="1:19" x14ac:dyDescent="0.2">
      <c r="A3104" t="s">
        <v>6164</v>
      </c>
      <c r="B3104" t="s">
        <v>6165</v>
      </c>
      <c r="C3104">
        <v>140</v>
      </c>
      <c r="D3104">
        <v>91</v>
      </c>
      <c r="E3104">
        <v>139</v>
      </c>
      <c r="F3104">
        <v>12</v>
      </c>
      <c r="G3104">
        <v>-0.106828411061615</v>
      </c>
      <c r="H3104">
        <v>-0.497371245202546</v>
      </c>
      <c r="I3104">
        <v>-1.9511439625926099</v>
      </c>
      <c r="J3104">
        <v>217</v>
      </c>
      <c r="K3104">
        <v>427</v>
      </c>
      <c r="L3104">
        <v>167</v>
      </c>
      <c r="M3104">
        <v>35</v>
      </c>
      <c r="N3104">
        <v>0.37119624459821599</v>
      </c>
      <c r="O3104">
        <v>-0.70583203984533605</v>
      </c>
      <c r="P3104">
        <v>-1.8026173580901399</v>
      </c>
      <c r="Q3104">
        <v>0.677966101694915</v>
      </c>
      <c r="R3104">
        <v>0.322033898305084</v>
      </c>
      <c r="S3104">
        <f t="shared" si="48"/>
        <v>-4.4848236257084229E-2</v>
      </c>
    </row>
    <row r="3105" spans="1:19" x14ac:dyDescent="0.2">
      <c r="A3105" t="s">
        <v>6166</v>
      </c>
      <c r="B3105" t="s">
        <v>6167</v>
      </c>
      <c r="C3105">
        <v>268</v>
      </c>
      <c r="D3105">
        <v>293</v>
      </c>
      <c r="E3105">
        <v>229</v>
      </c>
      <c r="F3105">
        <v>21</v>
      </c>
      <c r="G3105">
        <v>0.11899105862084899</v>
      </c>
      <c r="H3105">
        <v>-0.56255732146730397</v>
      </c>
      <c r="I3105">
        <v>-1.9901126722568601</v>
      </c>
      <c r="J3105">
        <v>400</v>
      </c>
      <c r="K3105">
        <v>451</v>
      </c>
      <c r="L3105">
        <v>298</v>
      </c>
      <c r="M3105">
        <v>39</v>
      </c>
      <c r="N3105">
        <v>0.12934465397171899</v>
      </c>
      <c r="O3105">
        <v>-0.71993250439609702</v>
      </c>
      <c r="P3105">
        <v>-2.0212210528933499</v>
      </c>
      <c r="Q3105">
        <v>0.55932203389830504</v>
      </c>
      <c r="R3105">
        <v>0.20338983050847401</v>
      </c>
      <c r="S3105">
        <f t="shared" si="48"/>
        <v>-0.1145590809680809</v>
      </c>
    </row>
    <row r="3106" spans="1:19" x14ac:dyDescent="0.2">
      <c r="A3106" t="s">
        <v>6168</v>
      </c>
      <c r="B3106" t="s">
        <v>6169</v>
      </c>
      <c r="C3106">
        <v>106</v>
      </c>
      <c r="D3106">
        <v>113</v>
      </c>
      <c r="E3106">
        <v>61</v>
      </c>
      <c r="F3106">
        <v>6</v>
      </c>
      <c r="G3106">
        <v>0.108030810514177</v>
      </c>
      <c r="H3106">
        <v>-0.734234040032406</v>
      </c>
      <c r="I3106">
        <v>-2.1313517878431201</v>
      </c>
      <c r="J3106">
        <v>158</v>
      </c>
      <c r="K3106">
        <v>232</v>
      </c>
      <c r="L3106">
        <v>142</v>
      </c>
      <c r="M3106">
        <v>22</v>
      </c>
      <c r="N3106">
        <v>0.244059001358198</v>
      </c>
      <c r="O3106">
        <v>-0.63845751971575604</v>
      </c>
      <c r="P3106">
        <v>-1.8664600747241</v>
      </c>
      <c r="Q3106">
        <v>0.50847457627118597</v>
      </c>
      <c r="R3106">
        <v>0.20338983050847401</v>
      </c>
      <c r="S3106">
        <f t="shared" si="48"/>
        <v>-0.11389406734065051</v>
      </c>
    </row>
    <row r="3107" spans="1:19" x14ac:dyDescent="0.2">
      <c r="A3107" t="s">
        <v>6170</v>
      </c>
      <c r="B3107" t="s">
        <v>6171</v>
      </c>
      <c r="C3107">
        <v>183</v>
      </c>
      <c r="D3107">
        <v>249</v>
      </c>
      <c r="E3107">
        <v>107</v>
      </c>
      <c r="F3107">
        <v>26</v>
      </c>
      <c r="G3107">
        <v>0.21400648966083499</v>
      </c>
      <c r="H3107">
        <v>-0.72732532182362297</v>
      </c>
      <c r="I3107">
        <v>-1.7316749147216099</v>
      </c>
      <c r="J3107">
        <v>360</v>
      </c>
      <c r="K3107">
        <v>496</v>
      </c>
      <c r="L3107">
        <v>319</v>
      </c>
      <c r="M3107">
        <v>51</v>
      </c>
      <c r="N3107">
        <v>0.21640727914463101</v>
      </c>
      <c r="O3107">
        <v>-0.64460059485449595</v>
      </c>
      <c r="P3107">
        <v>-1.8589579932612399</v>
      </c>
      <c r="Q3107">
        <v>0.62711864406779605</v>
      </c>
      <c r="R3107">
        <v>0.25423728813559299</v>
      </c>
      <c r="S3107">
        <f t="shared" si="48"/>
        <v>3.3727981069155517E-3</v>
      </c>
    </row>
    <row r="3108" spans="1:19" x14ac:dyDescent="0.2">
      <c r="A3108" t="s">
        <v>6172</v>
      </c>
      <c r="B3108" t="s">
        <v>6173</v>
      </c>
      <c r="C3108">
        <v>33</v>
      </c>
      <c r="D3108">
        <v>4</v>
      </c>
      <c r="E3108">
        <v>5</v>
      </c>
      <c r="F3108">
        <v>2</v>
      </c>
      <c r="G3108">
        <v>-0.83619571625439604</v>
      </c>
      <c r="H3108">
        <v>-1.3138019453202701</v>
      </c>
      <c r="I3108">
        <v>-2.1016811171758998</v>
      </c>
      <c r="J3108">
        <v>35</v>
      </c>
      <c r="K3108">
        <v>47</v>
      </c>
      <c r="L3108">
        <v>7</v>
      </c>
      <c r="M3108">
        <v>7</v>
      </c>
      <c r="N3108">
        <v>0.205257917007163</v>
      </c>
      <c r="O3108">
        <v>-1.2910587814804</v>
      </c>
      <c r="P3108">
        <v>-1.7091956729279101</v>
      </c>
      <c r="Q3108">
        <v>0.54237288135593198</v>
      </c>
      <c r="R3108">
        <v>0.28813559322033899</v>
      </c>
      <c r="S3108">
        <f t="shared" si="48"/>
        <v>-6.3271881118213164E-2</v>
      </c>
    </row>
    <row r="3109" spans="1:19" x14ac:dyDescent="0.2">
      <c r="A3109" t="s">
        <v>6174</v>
      </c>
      <c r="B3109" t="s">
        <v>6175</v>
      </c>
      <c r="C3109">
        <v>64</v>
      </c>
      <c r="D3109">
        <v>60</v>
      </c>
      <c r="E3109">
        <v>82</v>
      </c>
      <c r="F3109">
        <v>4</v>
      </c>
      <c r="G3109">
        <v>5.22295086952849E-2</v>
      </c>
      <c r="H3109">
        <v>-0.38662413137857399</v>
      </c>
      <c r="I3109">
        <v>-2.0883171556179199</v>
      </c>
      <c r="J3109">
        <v>232</v>
      </c>
      <c r="K3109">
        <v>101</v>
      </c>
      <c r="L3109">
        <v>65</v>
      </c>
      <c r="M3109">
        <v>10</v>
      </c>
      <c r="N3109">
        <v>-0.283938507686535</v>
      </c>
      <c r="O3109">
        <v>-1.1446634053924301</v>
      </c>
      <c r="P3109">
        <v>-2.3757136534827898</v>
      </c>
      <c r="Q3109">
        <v>0.54237288135593198</v>
      </c>
      <c r="R3109">
        <v>0.23728813559322001</v>
      </c>
      <c r="S3109">
        <f t="shared" si="48"/>
        <v>-0.23770060146792674</v>
      </c>
    </row>
    <row r="3110" spans="1:19" x14ac:dyDescent="0.2">
      <c r="A3110" t="s">
        <v>6176</v>
      </c>
      <c r="B3110" t="s">
        <v>6177</v>
      </c>
      <c r="C3110">
        <v>236</v>
      </c>
      <c r="D3110">
        <v>180</v>
      </c>
      <c r="E3110">
        <v>210</v>
      </c>
      <c r="F3110">
        <v>20</v>
      </c>
      <c r="G3110">
        <v>-3.7381265571271999E-2</v>
      </c>
      <c r="H3110">
        <v>-0.54495071801459005</v>
      </c>
      <c r="I3110">
        <v>-1.9560791802681201</v>
      </c>
      <c r="J3110">
        <v>609</v>
      </c>
      <c r="K3110">
        <v>504</v>
      </c>
      <c r="L3110">
        <v>410</v>
      </c>
      <c r="M3110">
        <v>32</v>
      </c>
      <c r="N3110">
        <v>-4.95865276562829E-3</v>
      </c>
      <c r="O3110">
        <v>-0.76392221305753005</v>
      </c>
      <c r="P3110">
        <v>-2.2896929829048598</v>
      </c>
      <c r="Q3110">
        <v>0.62711864406779605</v>
      </c>
      <c r="R3110">
        <v>0.28813559322033899</v>
      </c>
      <c r="S3110">
        <f t="shared" si="48"/>
        <v>-0.17655623931177394</v>
      </c>
    </row>
    <row r="3111" spans="1:19" x14ac:dyDescent="0.2">
      <c r="A3111" t="s">
        <v>6178</v>
      </c>
      <c r="B3111" t="s">
        <v>6179</v>
      </c>
      <c r="C3111">
        <v>74</v>
      </c>
      <c r="D3111">
        <v>73</v>
      </c>
      <c r="E3111">
        <v>65</v>
      </c>
      <c r="F3111">
        <v>6</v>
      </c>
      <c r="G3111">
        <v>7.4349372685008103E-2</v>
      </c>
      <c r="H3111">
        <v>-0.55057637286652406</v>
      </c>
      <c r="I3111">
        <v>-1.9752776423093299</v>
      </c>
      <c r="J3111">
        <v>142</v>
      </c>
      <c r="K3111">
        <v>157</v>
      </c>
      <c r="L3111">
        <v>82</v>
      </c>
      <c r="M3111">
        <v>17</v>
      </c>
      <c r="N3111">
        <v>0.120839411447899</v>
      </c>
      <c r="O3111">
        <v>-0.83056326914373002</v>
      </c>
      <c r="P3111">
        <v>-1.9320650915966699</v>
      </c>
      <c r="Q3111">
        <v>0.52542372881355903</v>
      </c>
      <c r="R3111">
        <v>0.22033898305084701</v>
      </c>
      <c r="S3111">
        <f t="shared" si="48"/>
        <v>-8.6433142034908816E-2</v>
      </c>
    </row>
    <row r="3112" spans="1:19" x14ac:dyDescent="0.2">
      <c r="A3112" t="s">
        <v>6180</v>
      </c>
      <c r="B3112" t="s">
        <v>6181</v>
      </c>
      <c r="C3112">
        <v>184</v>
      </c>
      <c r="D3112">
        <v>145</v>
      </c>
      <c r="E3112">
        <v>134</v>
      </c>
      <c r="F3112">
        <v>13</v>
      </c>
      <c r="G3112">
        <v>-2.3191588479033E-2</v>
      </c>
      <c r="H3112">
        <v>-0.63197103442313196</v>
      </c>
      <c r="I3112">
        <v>-2.0350716436646898</v>
      </c>
      <c r="J3112">
        <v>424</v>
      </c>
      <c r="K3112">
        <v>487</v>
      </c>
      <c r="L3112">
        <v>222</v>
      </c>
      <c r="M3112">
        <v>38</v>
      </c>
      <c r="N3112">
        <v>0.13739120804362301</v>
      </c>
      <c r="O3112">
        <v>-0.87310165928648398</v>
      </c>
      <c r="P3112">
        <v>-2.0578079285678101</v>
      </c>
      <c r="Q3112">
        <v>0.59322033898305004</v>
      </c>
      <c r="R3112">
        <v>0.13559322033898299</v>
      </c>
      <c r="S3112">
        <f t="shared" si="48"/>
        <v>-0.1373108938566632</v>
      </c>
    </row>
    <row r="3113" spans="1:19" x14ac:dyDescent="0.2">
      <c r="A3113" t="s">
        <v>6182</v>
      </c>
      <c r="B3113" t="s">
        <v>6183</v>
      </c>
      <c r="C3113">
        <v>228</v>
      </c>
      <c r="D3113">
        <v>256</v>
      </c>
      <c r="E3113">
        <v>200</v>
      </c>
      <c r="F3113">
        <v>21</v>
      </c>
      <c r="G3113">
        <v>0.13056335060692401</v>
      </c>
      <c r="H3113">
        <v>-0.551162861114876</v>
      </c>
      <c r="I3113">
        <v>-1.91991272522853</v>
      </c>
      <c r="J3113">
        <v>534</v>
      </c>
      <c r="K3113">
        <v>638</v>
      </c>
      <c r="L3113">
        <v>305</v>
      </c>
      <c r="M3113">
        <v>59</v>
      </c>
      <c r="N3113">
        <v>0.154507525114327</v>
      </c>
      <c r="O3113">
        <v>-0.835330194826161</v>
      </c>
      <c r="P3113">
        <v>-1.9669149139783</v>
      </c>
      <c r="Q3113">
        <v>0.54237288135593198</v>
      </c>
      <c r="R3113">
        <v>0.22033898305084701</v>
      </c>
      <c r="S3113">
        <f t="shared" si="48"/>
        <v>-7.9788576063963917E-2</v>
      </c>
    </row>
    <row r="3114" spans="1:19" x14ac:dyDescent="0.2">
      <c r="A3114" t="s">
        <v>6184</v>
      </c>
      <c r="B3114" t="s">
        <v>6185</v>
      </c>
      <c r="C3114">
        <v>30</v>
      </c>
      <c r="D3114">
        <v>53</v>
      </c>
      <c r="E3114">
        <v>17</v>
      </c>
      <c r="F3114">
        <v>8</v>
      </c>
      <c r="G3114">
        <v>0.32741284717665498</v>
      </c>
      <c r="H3114">
        <v>-0.740930343119792</v>
      </c>
      <c r="I3114">
        <v>-1.4582284406897099</v>
      </c>
      <c r="J3114">
        <v>89</v>
      </c>
      <c r="K3114">
        <v>191</v>
      </c>
      <c r="L3114">
        <v>42</v>
      </c>
      <c r="M3114">
        <v>8</v>
      </c>
      <c r="N3114">
        <v>0.408871464024536</v>
      </c>
      <c r="O3114">
        <v>-0.91822949339140203</v>
      </c>
      <c r="P3114">
        <v>-2.0565256882448599</v>
      </c>
      <c r="Q3114">
        <v>0.54237288135593198</v>
      </c>
      <c r="R3114">
        <v>0.152542372881355</v>
      </c>
      <c r="S3114">
        <f t="shared" si="48"/>
        <v>2.9384096852109555E-2</v>
      </c>
    </row>
    <row r="3115" spans="1:19" x14ac:dyDescent="0.2">
      <c r="A3115" t="s">
        <v>6186</v>
      </c>
      <c r="B3115" t="s">
        <v>6187</v>
      </c>
      <c r="C3115">
        <v>25</v>
      </c>
      <c r="D3115">
        <v>29</v>
      </c>
      <c r="E3115">
        <v>63</v>
      </c>
      <c r="F3115">
        <v>1</v>
      </c>
      <c r="G3115">
        <v>0.14471622152244601</v>
      </c>
      <c r="H3115">
        <v>-9.2857468996859496E-2</v>
      </c>
      <c r="I3115">
        <v>-2.2821371816340301</v>
      </c>
      <c r="J3115">
        <v>47</v>
      </c>
      <c r="K3115">
        <v>31</v>
      </c>
      <c r="L3115">
        <v>79</v>
      </c>
      <c r="M3115">
        <v>0</v>
      </c>
      <c r="N3115">
        <v>-0.103508060679722</v>
      </c>
      <c r="O3115">
        <v>-0.36655954378966599</v>
      </c>
      <c r="P3115" t="e">
        <f>-inf</f>
        <v>#NAME?</v>
      </c>
      <c r="Q3115">
        <v>0.44067796610169402</v>
      </c>
      <c r="R3115">
        <v>0.25423728813559299</v>
      </c>
      <c r="S3115" t="e">
        <f t="shared" si="48"/>
        <v>#NAME?</v>
      </c>
    </row>
    <row r="3116" spans="1:19" x14ac:dyDescent="0.2">
      <c r="A3116" t="s">
        <v>6188</v>
      </c>
      <c r="B3116" t="s">
        <v>6189</v>
      </c>
      <c r="C3116">
        <v>130</v>
      </c>
      <c r="D3116">
        <v>151</v>
      </c>
      <c r="E3116">
        <v>114</v>
      </c>
      <c r="F3116">
        <v>6</v>
      </c>
      <c r="G3116">
        <v>0.14529182728186099</v>
      </c>
      <c r="H3116">
        <v>-0.55129651074876695</v>
      </c>
      <c r="I3116">
        <v>-2.2199892748851902</v>
      </c>
      <c r="J3116">
        <v>227</v>
      </c>
      <c r="K3116">
        <v>274</v>
      </c>
      <c r="L3116">
        <v>114</v>
      </c>
      <c r="M3116">
        <v>20</v>
      </c>
      <c r="N3116">
        <v>0.15895280904898601</v>
      </c>
      <c r="O3116">
        <v>-0.89120978300104003</v>
      </c>
      <c r="P3116">
        <v>-2.0652215301210299</v>
      </c>
      <c r="Q3116">
        <v>0.49152542372881303</v>
      </c>
      <c r="R3116">
        <v>0.322033898305084</v>
      </c>
      <c r="S3116">
        <f t="shared" si="48"/>
        <v>-0.19262108894588476</v>
      </c>
    </row>
    <row r="3117" spans="1:19" x14ac:dyDescent="0.2">
      <c r="A3117" t="s">
        <v>6190</v>
      </c>
      <c r="B3117" t="s">
        <v>6191</v>
      </c>
      <c r="C3117">
        <v>323</v>
      </c>
      <c r="D3117">
        <v>399</v>
      </c>
      <c r="E3117">
        <v>306</v>
      </c>
      <c r="F3117">
        <v>23</v>
      </c>
      <c r="G3117">
        <v>0.17202860565117301</v>
      </c>
      <c r="H3117">
        <v>-0.51773910562792602</v>
      </c>
      <c r="I3117">
        <v>-2.0316718592754999</v>
      </c>
      <c r="J3117">
        <v>388</v>
      </c>
      <c r="K3117">
        <v>944</v>
      </c>
      <c r="L3117">
        <v>387</v>
      </c>
      <c r="M3117">
        <v>51</v>
      </c>
      <c r="N3117">
        <v>0.46336837212558302</v>
      </c>
      <c r="O3117">
        <v>-0.59320953771968599</v>
      </c>
      <c r="P3117">
        <v>-1.8914872180881599</v>
      </c>
      <c r="Q3117">
        <v>0.71186440677966101</v>
      </c>
      <c r="R3117">
        <v>0.27118644067796599</v>
      </c>
      <c r="S3117">
        <f t="shared" si="48"/>
        <v>-9.1842380972682269E-2</v>
      </c>
    </row>
    <row r="3118" spans="1:19" x14ac:dyDescent="0.2">
      <c r="A3118" t="s">
        <v>6192</v>
      </c>
      <c r="B3118" t="s">
        <v>6193</v>
      </c>
      <c r="C3118">
        <v>102</v>
      </c>
      <c r="D3118">
        <v>132</v>
      </c>
      <c r="E3118">
        <v>45</v>
      </c>
      <c r="F3118">
        <v>15</v>
      </c>
      <c r="G3118">
        <v>0.19223199173946001</v>
      </c>
      <c r="H3118">
        <v>-0.84964566776497696</v>
      </c>
      <c r="I3118">
        <v>-1.7167060856682299</v>
      </c>
      <c r="J3118">
        <v>250</v>
      </c>
      <c r="K3118">
        <v>270</v>
      </c>
      <c r="L3118">
        <v>96</v>
      </c>
      <c r="M3118">
        <v>32</v>
      </c>
      <c r="N3118">
        <v>0.11065185890867101</v>
      </c>
      <c r="O3118">
        <v>-1.0077575527768501</v>
      </c>
      <c r="P3118">
        <v>-1.9030156989440199</v>
      </c>
      <c r="Q3118">
        <v>0.47457627118644002</v>
      </c>
      <c r="R3118">
        <v>0.322033898305084</v>
      </c>
      <c r="S3118">
        <f t="shared" si="48"/>
        <v>-4.0951559866339955E-3</v>
      </c>
    </row>
    <row r="3119" spans="1:19" x14ac:dyDescent="0.2">
      <c r="A3119" t="s">
        <v>6194</v>
      </c>
      <c r="B3119" t="s">
        <v>6195</v>
      </c>
      <c r="C3119">
        <v>8</v>
      </c>
      <c r="D3119">
        <v>6</v>
      </c>
      <c r="E3119">
        <v>16</v>
      </c>
      <c r="F3119">
        <v>1</v>
      </c>
      <c r="G3119">
        <v>-4.4680504312771499E-2</v>
      </c>
      <c r="H3119">
        <v>-0.193228014114422</v>
      </c>
      <c r="I3119">
        <v>-1.7872871599539399</v>
      </c>
      <c r="J3119">
        <v>52</v>
      </c>
      <c r="K3119">
        <v>33</v>
      </c>
      <c r="L3119">
        <v>28</v>
      </c>
      <c r="M3119">
        <v>3</v>
      </c>
      <c r="N3119">
        <v>-0.120261300335189</v>
      </c>
      <c r="O3119">
        <v>-0.86093408943697003</v>
      </c>
      <c r="P3119">
        <v>-2.2491077575070202</v>
      </c>
      <c r="Q3119">
        <v>0.44067796610169402</v>
      </c>
      <c r="R3119">
        <v>0.305084745762711</v>
      </c>
      <c r="S3119">
        <f t="shared" si="48"/>
        <v>-0.11702353578232326</v>
      </c>
    </row>
    <row r="3120" spans="1:19" x14ac:dyDescent="0.2">
      <c r="A3120" t="s">
        <v>6196</v>
      </c>
      <c r="B3120" t="s">
        <v>6197</v>
      </c>
      <c r="C3120">
        <v>54</v>
      </c>
      <c r="D3120">
        <v>44</v>
      </c>
      <c r="E3120">
        <v>33</v>
      </c>
      <c r="F3120">
        <v>3</v>
      </c>
      <c r="G3120">
        <v>-8.6828510412526594E-3</v>
      </c>
      <c r="H3120">
        <v>-0.70813782972348405</v>
      </c>
      <c r="I3120">
        <v>-2.1394696780653</v>
      </c>
      <c r="J3120">
        <v>129</v>
      </c>
      <c r="K3120">
        <v>150</v>
      </c>
      <c r="L3120">
        <v>56</v>
      </c>
      <c r="M3120">
        <v>4</v>
      </c>
      <c r="N3120">
        <v>0.142729652178154</v>
      </c>
      <c r="O3120">
        <v>-0.95449046043743802</v>
      </c>
      <c r="P3120">
        <v>-2.5187553875631701</v>
      </c>
      <c r="Q3120">
        <v>0.49152542372881303</v>
      </c>
      <c r="R3120">
        <v>0.37288135593220301</v>
      </c>
      <c r="S3120">
        <f t="shared" si="48"/>
        <v>-0.29071346631489059</v>
      </c>
    </row>
    <row r="3121" spans="1:19" x14ac:dyDescent="0.2">
      <c r="A3121" t="s">
        <v>6198</v>
      </c>
      <c r="B3121" t="s">
        <v>6199</v>
      </c>
      <c r="C3121">
        <v>100</v>
      </c>
      <c r="D3121">
        <v>87</v>
      </c>
      <c r="E3121">
        <v>78</v>
      </c>
      <c r="F3121">
        <v>17</v>
      </c>
      <c r="G3121">
        <v>1.9777484914146898E-2</v>
      </c>
      <c r="H3121">
        <v>-0.60216340708792304</v>
      </c>
      <c r="I3121">
        <v>-1.6537482515837201</v>
      </c>
      <c r="J3121">
        <v>214</v>
      </c>
      <c r="K3121">
        <v>168</v>
      </c>
      <c r="L3121">
        <v>151</v>
      </c>
      <c r="M3121">
        <v>62</v>
      </c>
      <c r="N3121">
        <v>-2.7876388201606098E-2</v>
      </c>
      <c r="O3121">
        <v>-0.74352560320041094</v>
      </c>
      <c r="P3121">
        <v>-1.54824775244283</v>
      </c>
      <c r="Q3121">
        <v>0.49152542372881303</v>
      </c>
      <c r="R3121">
        <v>0.305084745762711</v>
      </c>
      <c r="S3121">
        <f t="shared" si="48"/>
        <v>0.10895546598343853</v>
      </c>
    </row>
    <row r="3122" spans="1:19" x14ac:dyDescent="0.2">
      <c r="A3122" t="s">
        <v>6200</v>
      </c>
      <c r="B3122" t="s">
        <v>6201</v>
      </c>
      <c r="C3122">
        <v>74</v>
      </c>
      <c r="D3122">
        <v>45</v>
      </c>
      <c r="E3122">
        <v>19</v>
      </c>
      <c r="F3122">
        <v>5</v>
      </c>
      <c r="G3122">
        <v>-0.13576097366010401</v>
      </c>
      <c r="H3122">
        <v>-1.08473612855655</v>
      </c>
      <c r="I3122">
        <v>-2.0544588883569501</v>
      </c>
      <c r="J3122">
        <v>102</v>
      </c>
      <c r="K3122">
        <v>130</v>
      </c>
      <c r="L3122">
        <v>25</v>
      </c>
      <c r="M3122">
        <v>9</v>
      </c>
      <c r="N3122">
        <v>0.18257128396664099</v>
      </c>
      <c r="O3122">
        <v>-1.2027489402342699</v>
      </c>
      <c r="P3122">
        <v>-2.0645833309144801</v>
      </c>
      <c r="Q3122">
        <v>0.49152542372881303</v>
      </c>
      <c r="R3122">
        <v>0.25423728813559299</v>
      </c>
      <c r="S3122">
        <f t="shared" si="48"/>
        <v>-0.14471416305483098</v>
      </c>
    </row>
    <row r="3123" spans="1:19" x14ac:dyDescent="0.2">
      <c r="A3123" t="s">
        <v>6202</v>
      </c>
      <c r="B3123" t="s">
        <v>6203</v>
      </c>
      <c r="C3123">
        <v>110</v>
      </c>
      <c r="D3123">
        <v>184</v>
      </c>
      <c r="E3123">
        <v>103</v>
      </c>
      <c r="F3123">
        <v>23</v>
      </c>
      <c r="G3123">
        <v>0.30368337014683899</v>
      </c>
      <c r="H3123">
        <v>-0.52281347023145597</v>
      </c>
      <c r="I3123">
        <v>-1.56386202210263</v>
      </c>
      <c r="J3123">
        <v>179</v>
      </c>
      <c r="K3123">
        <v>314</v>
      </c>
      <c r="L3123">
        <v>151</v>
      </c>
      <c r="M3123">
        <v>35</v>
      </c>
      <c r="N3123">
        <v>0.321304720515043</v>
      </c>
      <c r="O3123">
        <v>-0.66596486083111395</v>
      </c>
      <c r="P3123">
        <v>-1.7190106552215101</v>
      </c>
      <c r="Q3123">
        <v>0.42372881355932202</v>
      </c>
      <c r="R3123">
        <v>0.27118644067796599</v>
      </c>
      <c r="S3123">
        <f t="shared" si="48"/>
        <v>8.9200878454422344E-2</v>
      </c>
    </row>
    <row r="3124" spans="1:19" x14ac:dyDescent="0.2">
      <c r="A3124" t="s">
        <v>6204</v>
      </c>
      <c r="B3124" t="s">
        <v>6205</v>
      </c>
      <c r="C3124">
        <v>80</v>
      </c>
      <c r="D3124">
        <v>82</v>
      </c>
      <c r="E3124">
        <v>56</v>
      </c>
      <c r="F3124">
        <v>36</v>
      </c>
      <c r="G3124">
        <v>9.0982097687301505E-2</v>
      </c>
      <c r="H3124">
        <v>-0.64915996976414603</v>
      </c>
      <c r="I3124">
        <v>-1.23098465918665</v>
      </c>
      <c r="J3124">
        <v>197</v>
      </c>
      <c r="K3124">
        <v>234</v>
      </c>
      <c r="L3124">
        <v>174</v>
      </c>
      <c r="M3124">
        <v>166</v>
      </c>
      <c r="N3124">
        <v>0.15197773467027101</v>
      </c>
      <c r="O3124">
        <v>-0.64600575502338298</v>
      </c>
      <c r="P3124">
        <v>-1.0845838067134299</v>
      </c>
      <c r="Q3124">
        <v>0.52542372881355903</v>
      </c>
      <c r="R3124">
        <v>0.338983050847457</v>
      </c>
      <c r="S3124">
        <f t="shared" si="48"/>
        <v>0.35489600084652895</v>
      </c>
    </row>
    <row r="3125" spans="1:19" x14ac:dyDescent="0.2">
      <c r="A3125" t="s">
        <v>6206</v>
      </c>
      <c r="B3125" t="s">
        <v>6207</v>
      </c>
      <c r="C3125">
        <v>341</v>
      </c>
      <c r="D3125">
        <v>283</v>
      </c>
      <c r="E3125">
        <v>185</v>
      </c>
      <c r="F3125">
        <v>25</v>
      </c>
      <c r="G3125">
        <v>-7.0971117267900295E-4</v>
      </c>
      <c r="H3125">
        <v>-0.759840660367887</v>
      </c>
      <c r="I3125">
        <v>-2.01901154328245</v>
      </c>
      <c r="J3125">
        <v>453</v>
      </c>
      <c r="K3125">
        <v>598</v>
      </c>
      <c r="L3125">
        <v>218</v>
      </c>
      <c r="M3125">
        <v>59</v>
      </c>
      <c r="N3125">
        <v>0.19783108539729999</v>
      </c>
      <c r="O3125">
        <v>-0.90973048555261704</v>
      </c>
      <c r="P3125">
        <v>-1.8954718589625801</v>
      </c>
      <c r="Q3125">
        <v>0.69491525423728795</v>
      </c>
      <c r="R3125">
        <v>0.322033898305084</v>
      </c>
      <c r="S3125">
        <f t="shared" si="48"/>
        <v>-8.9257182123534742E-2</v>
      </c>
    </row>
    <row r="3126" spans="1:19" x14ac:dyDescent="0.2">
      <c r="A3126" t="s">
        <v>6208</v>
      </c>
      <c r="B3126" t="s">
        <v>6209</v>
      </c>
      <c r="C3126">
        <v>159</v>
      </c>
      <c r="D3126">
        <v>207</v>
      </c>
      <c r="E3126">
        <v>114</v>
      </c>
      <c r="F3126">
        <v>14</v>
      </c>
      <c r="G3126">
        <v>0.19483145343199401</v>
      </c>
      <c r="H3126">
        <v>-0.63875028276238199</v>
      </c>
      <c r="I3126">
        <v>-1.93946626160421</v>
      </c>
      <c r="J3126">
        <v>302</v>
      </c>
      <c r="K3126">
        <v>488</v>
      </c>
      <c r="L3126">
        <v>197</v>
      </c>
      <c r="M3126">
        <v>60</v>
      </c>
      <c r="N3126">
        <v>0.28564098246728098</v>
      </c>
      <c r="O3126">
        <v>-0.77762949393994796</v>
      </c>
      <c r="P3126">
        <v>-1.7120813611654</v>
      </c>
      <c r="Q3126">
        <v>0.62711864406779605</v>
      </c>
      <c r="R3126">
        <v>0.338983050847457</v>
      </c>
      <c r="S3126">
        <f t="shared" si="48"/>
        <v>-1.7263681656069098E-2</v>
      </c>
    </row>
    <row r="3127" spans="1:19" x14ac:dyDescent="0.2">
      <c r="A3127" t="s">
        <v>6210</v>
      </c>
      <c r="B3127" t="s">
        <v>6211</v>
      </c>
      <c r="C3127">
        <v>127</v>
      </c>
      <c r="D3127">
        <v>299</v>
      </c>
      <c r="E3127">
        <v>179</v>
      </c>
      <c r="F3127">
        <v>9</v>
      </c>
      <c r="G3127">
        <v>0.45212569966400101</v>
      </c>
      <c r="H3127">
        <v>-0.345208699754467</v>
      </c>
      <c r="I3127">
        <v>-2.03375838447863</v>
      </c>
      <c r="J3127">
        <v>345</v>
      </c>
      <c r="K3127">
        <v>388</v>
      </c>
      <c r="L3127">
        <v>229</v>
      </c>
      <c r="M3127">
        <v>27</v>
      </c>
      <c r="N3127">
        <v>0.12824073394265401</v>
      </c>
      <c r="O3127">
        <v>-0.77007238987777604</v>
      </c>
      <c r="P3127">
        <v>-2.1166809995061699</v>
      </c>
      <c r="Q3127">
        <v>0.52542372881355903</v>
      </c>
      <c r="R3127">
        <v>0.22033898305084701</v>
      </c>
      <c r="S3127">
        <f t="shared" si="48"/>
        <v>-0.15267975585350985</v>
      </c>
    </row>
    <row r="3128" spans="1:19" x14ac:dyDescent="0.2">
      <c r="A3128" t="s">
        <v>6212</v>
      </c>
      <c r="B3128" t="s">
        <v>6213</v>
      </c>
      <c r="C3128">
        <v>288</v>
      </c>
      <c r="D3128">
        <v>268</v>
      </c>
      <c r="E3128">
        <v>241</v>
      </c>
      <c r="F3128">
        <v>25</v>
      </c>
      <c r="G3128">
        <v>4.90005385650863E-2</v>
      </c>
      <c r="H3128">
        <v>-0.57163345496276596</v>
      </c>
      <c r="I3128">
        <v>-1.9456496520491899</v>
      </c>
      <c r="J3128">
        <v>548</v>
      </c>
      <c r="K3128">
        <v>574</v>
      </c>
      <c r="L3128">
        <v>308</v>
      </c>
      <c r="M3128">
        <v>68</v>
      </c>
      <c r="N3128">
        <v>9.7359437335325996E-2</v>
      </c>
      <c r="O3128">
        <v>-0.84231861912831496</v>
      </c>
      <c r="P3128">
        <v>-1.9164973143700199</v>
      </c>
      <c r="Q3128">
        <v>0.55932203389830504</v>
      </c>
      <c r="R3128">
        <v>0.23728813559322001</v>
      </c>
      <c r="S3128">
        <f t="shared" si="48"/>
        <v>-7.372479510063526E-2</v>
      </c>
    </row>
    <row r="3129" spans="1:19" x14ac:dyDescent="0.2">
      <c r="A3129" t="s">
        <v>6214</v>
      </c>
      <c r="B3129" t="s">
        <v>6215</v>
      </c>
      <c r="C3129">
        <v>110</v>
      </c>
      <c r="D3129">
        <v>154</v>
      </c>
      <c r="E3129">
        <v>64</v>
      </c>
      <c r="F3129">
        <v>3</v>
      </c>
      <c r="G3129">
        <v>0.22638626797376599</v>
      </c>
      <c r="H3129">
        <v>-0.72947072095274101</v>
      </c>
      <c r="I3129">
        <v>-2.4484686034005598</v>
      </c>
      <c r="J3129">
        <v>238</v>
      </c>
      <c r="K3129">
        <v>224</v>
      </c>
      <c r="L3129">
        <v>172</v>
      </c>
      <c r="M3129">
        <v>11</v>
      </c>
      <c r="N3129">
        <v>5.0899164699372598E-2</v>
      </c>
      <c r="O3129">
        <v>-0.73313728729335303</v>
      </c>
      <c r="P3129">
        <v>-2.34540994049018</v>
      </c>
      <c r="Q3129">
        <v>0.677966101694915</v>
      </c>
      <c r="R3129">
        <v>0.28813559322033899</v>
      </c>
      <c r="S3129">
        <f t="shared" si="48"/>
        <v>-0.33345655774390154</v>
      </c>
    </row>
    <row r="3130" spans="1:19" x14ac:dyDescent="0.2">
      <c r="A3130" t="s">
        <v>6216</v>
      </c>
      <c r="B3130" t="s">
        <v>6217</v>
      </c>
      <c r="C3130">
        <v>75</v>
      </c>
      <c r="D3130">
        <v>15</v>
      </c>
      <c r="E3130">
        <v>13</v>
      </c>
      <c r="F3130">
        <v>4</v>
      </c>
      <c r="G3130">
        <v>-0.61871177204048999</v>
      </c>
      <c r="H3130">
        <v>-1.25537592086326</v>
      </c>
      <c r="I3130">
        <v>-2.1571984450257302</v>
      </c>
      <c r="J3130">
        <v>113</v>
      </c>
      <c r="K3130">
        <v>145</v>
      </c>
      <c r="L3130">
        <v>91</v>
      </c>
      <c r="M3130">
        <v>37</v>
      </c>
      <c r="N3130">
        <v>0.185517662173276</v>
      </c>
      <c r="O3130">
        <v>-0.68612582830671598</v>
      </c>
      <c r="P3130">
        <v>-1.4951023880083101</v>
      </c>
      <c r="Q3130">
        <v>0.66101694915254205</v>
      </c>
      <c r="R3130">
        <v>0.35593220338983</v>
      </c>
      <c r="S3130">
        <f t="shared" si="48"/>
        <v>-2.2015703426677968E-2</v>
      </c>
    </row>
    <row r="3131" spans="1:19" x14ac:dyDescent="0.2">
      <c r="A3131" t="s">
        <v>6218</v>
      </c>
      <c r="B3131" t="s">
        <v>6219</v>
      </c>
      <c r="C3131">
        <v>102</v>
      </c>
      <c r="D3131">
        <v>145</v>
      </c>
      <c r="E3131">
        <v>100</v>
      </c>
      <c r="F3131">
        <v>7</v>
      </c>
      <c r="G3131">
        <v>0.23302606276858501</v>
      </c>
      <c r="H3131">
        <v>-0.50285818154032103</v>
      </c>
      <c r="I3131">
        <v>-2.0476993047096501</v>
      </c>
      <c r="J3131">
        <v>186</v>
      </c>
      <c r="K3131">
        <v>303</v>
      </c>
      <c r="L3131">
        <v>130</v>
      </c>
      <c r="M3131">
        <v>21</v>
      </c>
      <c r="N3131">
        <v>0.28915778770611</v>
      </c>
      <c r="O3131">
        <v>-0.74765836905547001</v>
      </c>
      <c r="P3131">
        <v>-1.9575193180758901</v>
      </c>
      <c r="Q3131">
        <v>0.677966101694915</v>
      </c>
      <c r="R3131">
        <v>0.35593220338983</v>
      </c>
      <c r="S3131">
        <f t="shared" si="48"/>
        <v>-0.11412693782663942</v>
      </c>
    </row>
    <row r="3132" spans="1:19" x14ac:dyDescent="0.2">
      <c r="A3132" t="s">
        <v>6220</v>
      </c>
      <c r="B3132" t="s">
        <v>6221</v>
      </c>
      <c r="C3132">
        <v>126</v>
      </c>
      <c r="D3132">
        <v>137</v>
      </c>
      <c r="E3132">
        <v>88</v>
      </c>
      <c r="F3132">
        <v>6</v>
      </c>
      <c r="G3132">
        <v>0.116608254334372</v>
      </c>
      <c r="H3132">
        <v>-0.65014588274579699</v>
      </c>
      <c r="I3132">
        <v>-2.2064164676959099</v>
      </c>
      <c r="J3132">
        <v>250</v>
      </c>
      <c r="K3132">
        <v>257</v>
      </c>
      <c r="L3132">
        <v>136</v>
      </c>
      <c r="M3132">
        <v>23</v>
      </c>
      <c r="N3132">
        <v>8.9221218080978701E-2</v>
      </c>
      <c r="O3132">
        <v>-0.85648987744620997</v>
      </c>
      <c r="P3132">
        <v>-2.04643784124633</v>
      </c>
      <c r="Q3132">
        <v>0.66101694915254205</v>
      </c>
      <c r="R3132">
        <v>0.25423728813559299</v>
      </c>
      <c r="S3132">
        <f t="shared" si="48"/>
        <v>-0.18368258672247412</v>
      </c>
    </row>
    <row r="3133" spans="1:19" x14ac:dyDescent="0.2">
      <c r="A3133" t="s">
        <v>6222</v>
      </c>
      <c r="B3133" t="s">
        <v>6223</v>
      </c>
      <c r="C3133">
        <v>353</v>
      </c>
      <c r="D3133">
        <v>310</v>
      </c>
      <c r="E3133">
        <v>162</v>
      </c>
      <c r="F3133">
        <v>27</v>
      </c>
      <c r="G3133">
        <v>2.38452207419785E-2</v>
      </c>
      <c r="H3133">
        <v>-0.83251770062359498</v>
      </c>
      <c r="I3133">
        <v>-2.0006081141908298</v>
      </c>
      <c r="J3133">
        <v>517</v>
      </c>
      <c r="K3133">
        <v>638</v>
      </c>
      <c r="L3133">
        <v>357</v>
      </c>
      <c r="M3133">
        <v>64</v>
      </c>
      <c r="N3133">
        <v>0.16855823904894099</v>
      </c>
      <c r="O3133">
        <v>-0.75291110412613904</v>
      </c>
      <c r="P3133">
        <v>-1.91753623770194</v>
      </c>
      <c r="Q3133">
        <v>0.55932203389830504</v>
      </c>
      <c r="R3133">
        <v>0.23728813559322001</v>
      </c>
      <c r="S3133">
        <f t="shared" si="48"/>
        <v>-8.9851799066459986E-2</v>
      </c>
    </row>
    <row r="3134" spans="1:19" x14ac:dyDescent="0.2">
      <c r="A3134" t="s">
        <v>6224</v>
      </c>
      <c r="B3134" t="s">
        <v>6225</v>
      </c>
      <c r="C3134">
        <v>152</v>
      </c>
      <c r="D3134">
        <v>138</v>
      </c>
      <c r="E3134">
        <v>65</v>
      </c>
      <c r="F3134">
        <v>15</v>
      </c>
      <c r="G3134">
        <v>3.8293730751992397E-2</v>
      </c>
      <c r="H3134">
        <v>-0.86318824108032</v>
      </c>
      <c r="I3134">
        <v>-1.8899495018510899</v>
      </c>
      <c r="J3134">
        <v>396</v>
      </c>
      <c r="K3134">
        <v>457</v>
      </c>
      <c r="L3134">
        <v>175</v>
      </c>
      <c r="M3134">
        <v>26</v>
      </c>
      <c r="N3134">
        <v>0.13944911756605899</v>
      </c>
      <c r="O3134">
        <v>-0.946745914383608</v>
      </c>
      <c r="P3134">
        <v>-2.19294750654658</v>
      </c>
      <c r="Q3134">
        <v>0.77966101694915202</v>
      </c>
      <c r="R3134">
        <v>0.305084745762711</v>
      </c>
      <c r="S3134">
        <f t="shared" si="48"/>
        <v>-0.13160770329402538</v>
      </c>
    </row>
    <row r="3135" spans="1:19" x14ac:dyDescent="0.2">
      <c r="A3135" t="s">
        <v>6226</v>
      </c>
      <c r="B3135" t="s">
        <v>6227</v>
      </c>
      <c r="C3135">
        <v>230</v>
      </c>
      <c r="D3135">
        <v>224</v>
      </c>
      <c r="E3135">
        <v>145</v>
      </c>
      <c r="F3135">
        <v>36</v>
      </c>
      <c r="G3135">
        <v>6.8778414612098396E-2</v>
      </c>
      <c r="H3135">
        <v>-0.69461784356102096</v>
      </c>
      <c r="I3135">
        <v>-1.6896225082123</v>
      </c>
      <c r="J3135">
        <v>321</v>
      </c>
      <c r="K3135">
        <v>471</v>
      </c>
      <c r="L3135">
        <v>324</v>
      </c>
      <c r="M3135">
        <v>84</v>
      </c>
      <c r="N3135">
        <v>0.243743978145745</v>
      </c>
      <c r="O3135">
        <v>-0.58804879934264997</v>
      </c>
      <c r="P3135">
        <v>-1.5924514149348801</v>
      </c>
      <c r="Q3135">
        <v>0.35593220338983</v>
      </c>
      <c r="R3135">
        <v>0.186440677966101</v>
      </c>
      <c r="S3135">
        <f t="shared" si="48"/>
        <v>8.6786168187379026E-2</v>
      </c>
    </row>
    <row r="3136" spans="1:19" x14ac:dyDescent="0.2">
      <c r="A3136" t="s">
        <v>6228</v>
      </c>
      <c r="B3136" t="s">
        <v>6229</v>
      </c>
      <c r="C3136">
        <v>25</v>
      </c>
      <c r="D3136">
        <v>46</v>
      </c>
      <c r="E3136">
        <v>47</v>
      </c>
      <c r="F3136">
        <v>5</v>
      </c>
      <c r="G3136">
        <v>0.34507605530506402</v>
      </c>
      <c r="H3136">
        <v>-0.220100160514723</v>
      </c>
      <c r="I3136">
        <v>-1.58316717729801</v>
      </c>
      <c r="J3136">
        <v>64</v>
      </c>
      <c r="K3136">
        <v>97</v>
      </c>
      <c r="L3136">
        <v>64</v>
      </c>
      <c r="M3136">
        <v>3</v>
      </c>
      <c r="N3136">
        <v>0.257819863704079</v>
      </c>
      <c r="O3136">
        <v>-0.59208877714439001</v>
      </c>
      <c r="P3136">
        <v>-2.33928438785611</v>
      </c>
      <c r="Q3136">
        <v>0.45762711864406702</v>
      </c>
      <c r="R3136">
        <v>0.27118644067796599</v>
      </c>
      <c r="S3136">
        <f t="shared" si="48"/>
        <v>-8.2279492894145906E-2</v>
      </c>
    </row>
    <row r="3137" spans="1:19" x14ac:dyDescent="0.2">
      <c r="A3137" t="s">
        <v>6230</v>
      </c>
      <c r="B3137" t="s">
        <v>6231</v>
      </c>
      <c r="C3137">
        <v>228</v>
      </c>
      <c r="D3137">
        <v>233</v>
      </c>
      <c r="E3137">
        <v>223</v>
      </c>
      <c r="F3137">
        <v>28</v>
      </c>
      <c r="G3137">
        <v>8.9679306321093596E-2</v>
      </c>
      <c r="H3137">
        <v>-0.50388799373069604</v>
      </c>
      <c r="I3137">
        <v>-1.7949739886202301</v>
      </c>
      <c r="J3137">
        <v>394</v>
      </c>
      <c r="K3137">
        <v>513</v>
      </c>
      <c r="L3137">
        <v>268</v>
      </c>
      <c r="M3137">
        <v>54</v>
      </c>
      <c r="N3137">
        <v>0.19184924670796299</v>
      </c>
      <c r="O3137">
        <v>-0.75945020494117499</v>
      </c>
      <c r="P3137">
        <v>-1.87332813059449</v>
      </c>
      <c r="Q3137">
        <v>0.76271186440677896</v>
      </c>
      <c r="R3137">
        <v>0.186440677966101</v>
      </c>
      <c r="S3137">
        <f t="shared" si="48"/>
        <v>-1.8725381794281803E-2</v>
      </c>
    </row>
    <row r="3138" spans="1:19" x14ac:dyDescent="0.2">
      <c r="A3138" t="s">
        <v>6232</v>
      </c>
      <c r="B3138" t="s">
        <v>6233</v>
      </c>
      <c r="C3138">
        <v>29</v>
      </c>
      <c r="D3138">
        <v>64</v>
      </c>
      <c r="E3138">
        <v>17</v>
      </c>
      <c r="F3138">
        <v>0</v>
      </c>
      <c r="G3138">
        <v>0.42404020838045903</v>
      </c>
      <c r="H3138">
        <v>-0.72620708629908504</v>
      </c>
      <c r="I3138" t="e">
        <f>-inf</f>
        <v>#NAME?</v>
      </c>
      <c r="J3138">
        <v>45</v>
      </c>
      <c r="K3138">
        <v>68</v>
      </c>
      <c r="L3138">
        <v>26</v>
      </c>
      <c r="M3138">
        <v>9</v>
      </c>
      <c r="N3138">
        <v>0.25652450235261398</v>
      </c>
      <c r="O3138">
        <v>-0.83032794294891599</v>
      </c>
      <c r="P3138">
        <v>-1.7091956729279101</v>
      </c>
      <c r="Q3138">
        <v>0.42372881355932202</v>
      </c>
      <c r="R3138">
        <v>0.22033898305084701</v>
      </c>
      <c r="S3138" t="e">
        <f t="shared" si="48"/>
        <v>#NAME?</v>
      </c>
    </row>
    <row r="3139" spans="1:19" x14ac:dyDescent="0.2">
      <c r="A3139" t="s">
        <v>6234</v>
      </c>
      <c r="B3139" t="s">
        <v>6235</v>
      </c>
      <c r="C3139">
        <v>79</v>
      </c>
      <c r="D3139">
        <v>87</v>
      </c>
      <c r="E3139">
        <v>53</v>
      </c>
      <c r="F3139">
        <v>3</v>
      </c>
      <c r="G3139">
        <v>0.122150393623705</v>
      </c>
      <c r="H3139">
        <v>-0.66760923146805595</v>
      </c>
      <c r="I3139">
        <v>-2.3047030095327701</v>
      </c>
      <c r="J3139">
        <v>91</v>
      </c>
      <c r="K3139">
        <v>138</v>
      </c>
      <c r="L3139">
        <v>94</v>
      </c>
      <c r="M3139">
        <v>9</v>
      </c>
      <c r="N3139">
        <v>0.25806579750186398</v>
      </c>
      <c r="O3139">
        <v>-0.57800231586578499</v>
      </c>
      <c r="P3139">
        <v>-2.01502455147366</v>
      </c>
      <c r="Q3139">
        <v>0.37288135593220301</v>
      </c>
      <c r="R3139">
        <v>0.23728813559322001</v>
      </c>
      <c r="S3139">
        <f t="shared" ref="S3139:S3202" si="49">((I3139+1.7338029)/1.7338029+(P3139+1.8692731)/1.8692731)/2</f>
        <v>-0.20362425368821768</v>
      </c>
    </row>
    <row r="3140" spans="1:19" x14ac:dyDescent="0.2">
      <c r="A3140" t="s">
        <v>6236</v>
      </c>
      <c r="B3140" t="s">
        <v>6237</v>
      </c>
      <c r="C3140">
        <v>200</v>
      </c>
      <c r="D3140">
        <v>244</v>
      </c>
      <c r="E3140">
        <v>184</v>
      </c>
      <c r="F3140">
        <v>28</v>
      </c>
      <c r="G3140">
        <v>0.16661806297027601</v>
      </c>
      <c r="H3140">
        <v>-0.53047018243284805</v>
      </c>
      <c r="I3140">
        <v>-1.73806913728376</v>
      </c>
      <c r="J3140">
        <v>390</v>
      </c>
      <c r="K3140">
        <v>530</v>
      </c>
      <c r="L3140">
        <v>286</v>
      </c>
      <c r="M3140">
        <v>71</v>
      </c>
      <c r="N3140">
        <v>0.21043936599601101</v>
      </c>
      <c r="O3140">
        <v>-0.726787351041846</v>
      </c>
      <c r="P3140">
        <v>-1.7500319268993101</v>
      </c>
      <c r="Q3140">
        <v>0.45762711864406702</v>
      </c>
      <c r="R3140">
        <v>0.25423728813559299</v>
      </c>
      <c r="S3140">
        <f t="shared" si="49"/>
        <v>3.0664752670828018E-2</v>
      </c>
    </row>
    <row r="3141" spans="1:19" x14ac:dyDescent="0.2">
      <c r="A3141" t="s">
        <v>6238</v>
      </c>
      <c r="B3141" t="s">
        <v>6239</v>
      </c>
      <c r="C3141">
        <v>214</v>
      </c>
      <c r="D3141">
        <v>192</v>
      </c>
      <c r="E3141">
        <v>143</v>
      </c>
      <c r="F3141">
        <v>25</v>
      </c>
      <c r="G3141">
        <v>3.3145687649887103E-2</v>
      </c>
      <c r="H3141">
        <v>-0.66933574566253196</v>
      </c>
      <c r="I3141">
        <v>-1.8166709376391501</v>
      </c>
      <c r="J3141">
        <v>261</v>
      </c>
      <c r="K3141">
        <v>476</v>
      </c>
      <c r="L3141">
        <v>194</v>
      </c>
      <c r="M3141">
        <v>53</v>
      </c>
      <c r="N3141">
        <v>0.33819454880393301</v>
      </c>
      <c r="O3141">
        <v>-0.72092755455244495</v>
      </c>
      <c r="P3141">
        <v>-1.7025903063293799</v>
      </c>
      <c r="Q3141">
        <v>0.38983050847457601</v>
      </c>
      <c r="R3141">
        <v>0.27118644067796599</v>
      </c>
      <c r="S3141">
        <f t="shared" si="49"/>
        <v>2.0687155159624004E-2</v>
      </c>
    </row>
    <row r="3142" spans="1:19" x14ac:dyDescent="0.2">
      <c r="A3142" t="s">
        <v>6240</v>
      </c>
      <c r="B3142" t="s">
        <v>6241</v>
      </c>
      <c r="C3142">
        <v>25</v>
      </c>
      <c r="D3142">
        <v>60</v>
      </c>
      <c r="E3142">
        <v>55</v>
      </c>
      <c r="F3142">
        <v>14</v>
      </c>
      <c r="G3142">
        <v>0.46046947400713401</v>
      </c>
      <c r="H3142">
        <v>-0.151835328956197</v>
      </c>
      <c r="I3142">
        <v>-1.1360091459557899</v>
      </c>
      <c r="J3142">
        <v>143</v>
      </c>
      <c r="K3142">
        <v>209</v>
      </c>
      <c r="L3142">
        <v>105</v>
      </c>
      <c r="M3142">
        <v>68</v>
      </c>
      <c r="N3142">
        <v>0.24203835206771299</v>
      </c>
      <c r="O3142">
        <v>-0.72623551553951404</v>
      </c>
      <c r="P3142">
        <v>-1.3330527933507099</v>
      </c>
      <c r="Q3142">
        <v>0.37288135593220301</v>
      </c>
      <c r="R3142">
        <v>0.20338983050847401</v>
      </c>
      <c r="S3142">
        <f t="shared" si="49"/>
        <v>0.31582397105609195</v>
      </c>
    </row>
    <row r="3143" spans="1:19" x14ac:dyDescent="0.2">
      <c r="A3143" t="s">
        <v>6242</v>
      </c>
      <c r="B3143" t="s">
        <v>6243</v>
      </c>
      <c r="C3143">
        <v>77</v>
      </c>
      <c r="D3143">
        <v>81</v>
      </c>
      <c r="E3143">
        <v>147</v>
      </c>
      <c r="F3143">
        <v>3</v>
      </c>
      <c r="G3143">
        <v>0.102252526001696</v>
      </c>
      <c r="H3143">
        <v>-0.21343140020270901</v>
      </c>
      <c r="I3143">
        <v>-2.2935666434148101</v>
      </c>
      <c r="J3143">
        <v>177</v>
      </c>
      <c r="K3143">
        <v>172</v>
      </c>
      <c r="L3143">
        <v>81</v>
      </c>
      <c r="M3143">
        <v>20</v>
      </c>
      <c r="N3143">
        <v>6.4783283967463995E-2</v>
      </c>
      <c r="O3143">
        <v>-0.93157702462754699</v>
      </c>
      <c r="P3143">
        <v>-1.95716893928971</v>
      </c>
      <c r="Q3143">
        <v>0.40677966101694901</v>
      </c>
      <c r="R3143">
        <v>0.20338983050847401</v>
      </c>
      <c r="S3143">
        <f t="shared" si="49"/>
        <v>-0.18493727982553057</v>
      </c>
    </row>
    <row r="3144" spans="1:19" x14ac:dyDescent="0.2">
      <c r="A3144" t="s">
        <v>6244</v>
      </c>
      <c r="B3144" t="s">
        <v>6245</v>
      </c>
      <c r="C3144">
        <v>32</v>
      </c>
      <c r="D3144">
        <v>36</v>
      </c>
      <c r="E3144">
        <v>23</v>
      </c>
      <c r="F3144">
        <v>5</v>
      </c>
      <c r="G3144">
        <v>0.131410754742909</v>
      </c>
      <c r="H3144">
        <v>-0.63768015208071605</v>
      </c>
      <c r="I3144">
        <v>-1.6903771469458799</v>
      </c>
      <c r="J3144">
        <v>87</v>
      </c>
      <c r="K3144">
        <v>53</v>
      </c>
      <c r="L3144">
        <v>65</v>
      </c>
      <c r="M3144">
        <v>4</v>
      </c>
      <c r="N3144">
        <v>-0.13801527959610699</v>
      </c>
      <c r="O3144">
        <v>-0.718694673120153</v>
      </c>
      <c r="P3144">
        <v>-2.34768492988254</v>
      </c>
      <c r="Q3144">
        <v>0.37288135593220301</v>
      </c>
      <c r="R3144">
        <v>0.20338983050847401</v>
      </c>
      <c r="S3144">
        <f t="shared" si="49"/>
        <v>-0.11544407766743831</v>
      </c>
    </row>
    <row r="3145" spans="1:19" x14ac:dyDescent="0.2">
      <c r="A3145" t="s">
        <v>6246</v>
      </c>
      <c r="B3145" t="s">
        <v>6247</v>
      </c>
      <c r="C3145">
        <v>423</v>
      </c>
      <c r="D3145">
        <v>451</v>
      </c>
      <c r="E3145">
        <v>265</v>
      </c>
      <c r="F3145">
        <v>50</v>
      </c>
      <c r="G3145">
        <v>0.10809440679844599</v>
      </c>
      <c r="H3145">
        <v>-0.697352503216638</v>
      </c>
      <c r="I3145">
        <v>-1.8115675360010199</v>
      </c>
      <c r="J3145">
        <v>743</v>
      </c>
      <c r="K3145">
        <v>801</v>
      </c>
      <c r="L3145">
        <v>401</v>
      </c>
      <c r="M3145">
        <v>70</v>
      </c>
      <c r="N3145">
        <v>0.10987180574538399</v>
      </c>
      <c r="O3145">
        <v>-0.85993321828478297</v>
      </c>
      <c r="P3145">
        <v>-2.0361164423382099</v>
      </c>
      <c r="Q3145">
        <v>0.50847457627118597</v>
      </c>
      <c r="R3145">
        <v>0.28813559322033899</v>
      </c>
      <c r="S3145">
        <f t="shared" si="49"/>
        <v>-6.7053898174103357E-2</v>
      </c>
    </row>
    <row r="3146" spans="1:19" x14ac:dyDescent="0.2">
      <c r="A3146" t="s">
        <v>6248</v>
      </c>
      <c r="B3146" t="s">
        <v>6249</v>
      </c>
      <c r="C3146">
        <v>237</v>
      </c>
      <c r="D3146">
        <v>235</v>
      </c>
      <c r="E3146">
        <v>186</v>
      </c>
      <c r="F3146">
        <v>27</v>
      </c>
      <c r="G3146">
        <v>7.6577748557160805E-2</v>
      </c>
      <c r="H3146">
        <v>-0.59949341157059099</v>
      </c>
      <c r="I3146">
        <v>-1.8275817548131099</v>
      </c>
      <c r="J3146">
        <v>401</v>
      </c>
      <c r="K3146">
        <v>555</v>
      </c>
      <c r="L3146">
        <v>263</v>
      </c>
      <c r="M3146">
        <v>52</v>
      </c>
      <c r="N3146">
        <v>0.21837671392421501</v>
      </c>
      <c r="O3146">
        <v>-0.77527740127481404</v>
      </c>
      <c r="P3146">
        <v>-1.8973666975772701</v>
      </c>
      <c r="Q3146">
        <v>0.55932203389830504</v>
      </c>
      <c r="R3146">
        <v>0.305084745762711</v>
      </c>
      <c r="S3146">
        <f t="shared" si="49"/>
        <v>-3.4558844486104391E-2</v>
      </c>
    </row>
    <row r="3147" spans="1:19" x14ac:dyDescent="0.2">
      <c r="A3147" t="s">
        <v>6250</v>
      </c>
      <c r="B3147" t="s">
        <v>6251</v>
      </c>
      <c r="C3147">
        <v>271</v>
      </c>
      <c r="D3147">
        <v>220</v>
      </c>
      <c r="E3147">
        <v>208</v>
      </c>
      <c r="F3147">
        <v>65</v>
      </c>
      <c r="G3147">
        <v>-1.0288377756671E-2</v>
      </c>
      <c r="H3147">
        <v>-0.60916396569004705</v>
      </c>
      <c r="I3147">
        <v>-1.5042531071935401</v>
      </c>
      <c r="J3147">
        <v>510</v>
      </c>
      <c r="K3147">
        <v>688</v>
      </c>
      <c r="L3147">
        <v>360</v>
      </c>
      <c r="M3147">
        <v>73</v>
      </c>
      <c r="N3147">
        <v>0.20724636555929599</v>
      </c>
      <c r="O3147">
        <v>-0.74335645247503901</v>
      </c>
      <c r="P3147">
        <v>-1.8544729845693699</v>
      </c>
      <c r="Q3147">
        <v>0.76271186440677896</v>
      </c>
      <c r="R3147">
        <v>0.25423728813559299</v>
      </c>
      <c r="S3147">
        <f t="shared" si="49"/>
        <v>7.015714196008084E-2</v>
      </c>
    </row>
    <row r="3148" spans="1:19" x14ac:dyDescent="0.2">
      <c r="A3148" t="s">
        <v>6252</v>
      </c>
      <c r="B3148" t="s">
        <v>6253</v>
      </c>
      <c r="C3148">
        <v>105</v>
      </c>
      <c r="D3148">
        <v>146</v>
      </c>
      <c r="E3148">
        <v>84</v>
      </c>
      <c r="F3148">
        <v>15</v>
      </c>
      <c r="G3148">
        <v>0.22342178901002699</v>
      </c>
      <c r="H3148">
        <v>-0.59116802278645997</v>
      </c>
      <c r="I3148">
        <v>-1.72929521297625</v>
      </c>
      <c r="J3148">
        <v>235</v>
      </c>
      <c r="K3148">
        <v>353</v>
      </c>
      <c r="L3148">
        <v>156</v>
      </c>
      <c r="M3148">
        <v>21</v>
      </c>
      <c r="N3148">
        <v>0.25393494653780802</v>
      </c>
      <c r="O3148">
        <v>-0.77003204106166501</v>
      </c>
      <c r="P3148">
        <v>-2.0590742361297099</v>
      </c>
      <c r="Q3148">
        <v>0.52542372881355903</v>
      </c>
      <c r="R3148">
        <v>0.23728813559322001</v>
      </c>
      <c r="S3148">
        <f t="shared" si="49"/>
        <v>-4.9468759341061638E-2</v>
      </c>
    </row>
    <row r="3149" spans="1:19" x14ac:dyDescent="0.2">
      <c r="A3149" t="s">
        <v>6254</v>
      </c>
      <c r="B3149" t="s">
        <v>6255</v>
      </c>
      <c r="C3149">
        <v>117</v>
      </c>
      <c r="D3149">
        <v>135</v>
      </c>
      <c r="E3149">
        <v>141</v>
      </c>
      <c r="F3149">
        <v>14</v>
      </c>
      <c r="G3149">
        <v>0.14240613904437199</v>
      </c>
      <c r="H3149">
        <v>-0.41322475886918503</v>
      </c>
      <c r="I3149">
        <v>-1.8062549990299199</v>
      </c>
      <c r="J3149">
        <v>297</v>
      </c>
      <c r="K3149">
        <v>325</v>
      </c>
      <c r="L3149">
        <v>178</v>
      </c>
      <c r="M3149">
        <v>64</v>
      </c>
      <c r="N3149">
        <v>0.116355015083383</v>
      </c>
      <c r="O3149">
        <v>-0.81442522415270802</v>
      </c>
      <c r="P3149">
        <v>-1.6768021439252101</v>
      </c>
      <c r="Q3149">
        <v>0.49152542372881303</v>
      </c>
      <c r="R3149">
        <v>0.305084745762711</v>
      </c>
      <c r="S3149">
        <f t="shared" si="49"/>
        <v>3.0588851020806093E-2</v>
      </c>
    </row>
    <row r="3150" spans="1:19" x14ac:dyDescent="0.2">
      <c r="A3150" t="s">
        <v>6256</v>
      </c>
      <c r="B3150" t="s">
        <v>6257</v>
      </c>
      <c r="C3150">
        <v>100</v>
      </c>
      <c r="D3150">
        <v>171</v>
      </c>
      <c r="E3150">
        <v>168</v>
      </c>
      <c r="F3150">
        <v>14</v>
      </c>
      <c r="G3150">
        <v>0.31325434268768199</v>
      </c>
      <c r="H3150">
        <v>-0.26894872805254</v>
      </c>
      <c r="I3150">
        <v>-1.73806913728376</v>
      </c>
      <c r="J3150">
        <v>308</v>
      </c>
      <c r="K3150">
        <v>290</v>
      </c>
      <c r="L3150">
        <v>262</v>
      </c>
      <c r="M3150">
        <v>38</v>
      </c>
      <c r="N3150">
        <v>5.1075384820233501E-2</v>
      </c>
      <c r="O3150">
        <v>-0.662338202325089</v>
      </c>
      <c r="P3150">
        <v>-1.91899278847552</v>
      </c>
      <c r="Q3150">
        <v>0.52542372881355903</v>
      </c>
      <c r="R3150">
        <v>0.305084745762711</v>
      </c>
      <c r="S3150">
        <f t="shared" si="49"/>
        <v>-1.4529516046838206E-2</v>
      </c>
    </row>
    <row r="3151" spans="1:19" x14ac:dyDescent="0.2">
      <c r="A3151" t="s">
        <v>6258</v>
      </c>
      <c r="B3151" t="s">
        <v>6259</v>
      </c>
      <c r="C3151">
        <v>42</v>
      </c>
      <c r="D3151">
        <v>78</v>
      </c>
      <c r="E3151">
        <v>61</v>
      </c>
      <c r="F3151">
        <v>0</v>
      </c>
      <c r="G3151">
        <v>0.34910354458810799</v>
      </c>
      <c r="H3151">
        <v>-0.33217746516553698</v>
      </c>
      <c r="I3151" t="e">
        <f>-inf</f>
        <v>#NAME?</v>
      </c>
      <c r="J3151">
        <v>134</v>
      </c>
      <c r="K3151">
        <v>107</v>
      </c>
      <c r="L3151">
        <v>76</v>
      </c>
      <c r="M3151">
        <v>13</v>
      </c>
      <c r="N3151">
        <v>-2.0492917257876199E-2</v>
      </c>
      <c r="O3151">
        <v>-0.83837998322840601</v>
      </c>
      <c r="P3151">
        <v>-2.0233871146498599</v>
      </c>
      <c r="Q3151">
        <v>0.45762711864406702</v>
      </c>
      <c r="R3151">
        <v>0.28813559322033899</v>
      </c>
      <c r="S3151" t="e">
        <f t="shared" si="49"/>
        <v>#NAME?</v>
      </c>
    </row>
    <row r="3152" spans="1:19" x14ac:dyDescent="0.2">
      <c r="A3152" t="s">
        <v>6260</v>
      </c>
      <c r="B3152" t="s">
        <v>6261</v>
      </c>
      <c r="C3152">
        <v>11</v>
      </c>
      <c r="D3152">
        <v>30</v>
      </c>
      <c r="E3152">
        <v>9</v>
      </c>
      <c r="F3152">
        <v>0</v>
      </c>
      <c r="G3152">
        <v>0.51598680185696499</v>
      </c>
      <c r="H3152">
        <v>-0.581408185497303</v>
      </c>
      <c r="I3152" t="e">
        <f>-inf</f>
        <v>#NAME?</v>
      </c>
      <c r="J3152">
        <v>54</v>
      </c>
      <c r="K3152">
        <v>72</v>
      </c>
      <c r="L3152">
        <v>27</v>
      </c>
      <c r="M3152">
        <v>2</v>
      </c>
      <c r="N3152">
        <v>0.202166840030021</v>
      </c>
      <c r="O3152">
        <v>-0.89311877280837104</v>
      </c>
      <c r="P3152">
        <v>-2.44158943275088</v>
      </c>
      <c r="Q3152">
        <v>0.52542372881355903</v>
      </c>
      <c r="R3152">
        <v>0.186440677966101</v>
      </c>
      <c r="S3152" t="e">
        <f t="shared" si="49"/>
        <v>#NAME?</v>
      </c>
    </row>
    <row r="3153" spans="1:19" x14ac:dyDescent="0.2">
      <c r="A3153" t="s">
        <v>6262</v>
      </c>
      <c r="B3153" t="s">
        <v>6263</v>
      </c>
      <c r="C3153">
        <v>126</v>
      </c>
      <c r="D3153">
        <v>152</v>
      </c>
      <c r="E3153">
        <v>131</v>
      </c>
      <c r="F3153">
        <v>10</v>
      </c>
      <c r="G3153">
        <v>0.16173127512273799</v>
      </c>
      <c r="H3153">
        <v>-0.477357259240202</v>
      </c>
      <c r="I3153">
        <v>-1.98456771807956</v>
      </c>
      <c r="J3153">
        <v>155</v>
      </c>
      <c r="K3153">
        <v>306</v>
      </c>
      <c r="L3153">
        <v>207</v>
      </c>
      <c r="M3153">
        <v>26</v>
      </c>
      <c r="N3153">
        <v>0.37261783173301</v>
      </c>
      <c r="O3153">
        <v>-0.46645012985776402</v>
      </c>
      <c r="P3153">
        <v>-1.7855840187913601</v>
      </c>
      <c r="Q3153">
        <v>0.50847457627118597</v>
      </c>
      <c r="R3153">
        <v>0.27118644067796599</v>
      </c>
      <c r="S3153">
        <f t="shared" si="49"/>
        <v>-4.9930953139100696E-2</v>
      </c>
    </row>
    <row r="3154" spans="1:19" x14ac:dyDescent="0.2">
      <c r="A3154" t="s">
        <v>6264</v>
      </c>
      <c r="B3154" t="s">
        <v>6265</v>
      </c>
      <c r="C3154">
        <v>142</v>
      </c>
      <c r="D3154">
        <v>86</v>
      </c>
      <c r="E3154">
        <v>60</v>
      </c>
      <c r="F3154">
        <v>15</v>
      </c>
      <c r="G3154">
        <v>-0.13753166084396001</v>
      </c>
      <c r="H3154">
        <v>-0.86839510377781604</v>
      </c>
      <c r="I3154">
        <v>-1.86039425828937</v>
      </c>
      <c r="J3154">
        <v>190</v>
      </c>
      <c r="K3154">
        <v>160</v>
      </c>
      <c r="L3154">
        <v>108</v>
      </c>
      <c r="M3154">
        <v>24</v>
      </c>
      <c r="N3154">
        <v>2.59448512481756E-3</v>
      </c>
      <c r="O3154">
        <v>-0.837418622610269</v>
      </c>
      <c r="P3154">
        <v>-1.9087680278331101</v>
      </c>
      <c r="Q3154">
        <v>0.49152542372881303</v>
      </c>
      <c r="R3154">
        <v>0.20338983050847401</v>
      </c>
      <c r="S3154">
        <f t="shared" si="49"/>
        <v>-4.7071095752550814E-2</v>
      </c>
    </row>
    <row r="3155" spans="1:19" x14ac:dyDescent="0.2">
      <c r="A3155" t="s">
        <v>6266</v>
      </c>
      <c r="B3155" t="s">
        <v>6267</v>
      </c>
      <c r="C3155">
        <v>285</v>
      </c>
      <c r="D3155">
        <v>307</v>
      </c>
      <c r="E3155">
        <v>213</v>
      </c>
      <c r="F3155">
        <v>22</v>
      </c>
      <c r="G3155">
        <v>0.112551747764204</v>
      </c>
      <c r="H3155">
        <v>-0.62072326634817598</v>
      </c>
      <c r="I3155">
        <v>-1.9966193521483</v>
      </c>
      <c r="J3155">
        <v>432</v>
      </c>
      <c r="K3155">
        <v>469</v>
      </c>
      <c r="L3155">
        <v>211</v>
      </c>
      <c r="M3155">
        <v>57</v>
      </c>
      <c r="N3155">
        <v>0.112917199321892</v>
      </c>
      <c r="O3155">
        <v>-0.90329006866160899</v>
      </c>
      <c r="P3155">
        <v>-1.88983455973431</v>
      </c>
      <c r="Q3155">
        <v>0.61016949152542299</v>
      </c>
      <c r="R3155">
        <v>0.27118644067796599</v>
      </c>
      <c r="S3155">
        <f t="shared" si="49"/>
        <v>-8.1291760191989013E-2</v>
      </c>
    </row>
    <row r="3156" spans="1:19" x14ac:dyDescent="0.2">
      <c r="A3156" t="s">
        <v>6268</v>
      </c>
      <c r="B3156" t="s">
        <v>6269</v>
      </c>
      <c r="C3156">
        <v>163</v>
      </c>
      <c r="D3156">
        <v>240</v>
      </c>
      <c r="E3156">
        <v>67</v>
      </c>
      <c r="F3156">
        <v>18</v>
      </c>
      <c r="G3156">
        <v>0.248281869603176</v>
      </c>
      <c r="H3156">
        <v>-0.88037081148153495</v>
      </c>
      <c r="I3156">
        <v>-1.8411122722626501</v>
      </c>
      <c r="J3156">
        <v>432</v>
      </c>
      <c r="K3156">
        <v>375</v>
      </c>
      <c r="L3156">
        <v>333</v>
      </c>
      <c r="M3156">
        <v>56</v>
      </c>
      <c r="N3156">
        <v>1.5775624334528501E-2</v>
      </c>
      <c r="O3156">
        <v>-0.70512829045298198</v>
      </c>
      <c r="P3156">
        <v>-1.8975213884005999</v>
      </c>
      <c r="Q3156">
        <v>0.62711864406779605</v>
      </c>
      <c r="R3156">
        <v>0.338983050847457</v>
      </c>
      <c r="S3156">
        <f t="shared" si="49"/>
        <v>-3.8502198571989561E-2</v>
      </c>
    </row>
    <row r="3157" spans="1:19" x14ac:dyDescent="0.2">
      <c r="A3157" t="s">
        <v>6270</v>
      </c>
      <c r="B3157" t="s">
        <v>6271</v>
      </c>
      <c r="C3157">
        <v>26</v>
      </c>
      <c r="D3157">
        <v>40</v>
      </c>
      <c r="E3157">
        <v>60</v>
      </c>
      <c r="F3157">
        <v>7</v>
      </c>
      <c r="G3157">
        <v>0.26734487565267201</v>
      </c>
      <c r="H3157">
        <v>-0.13108010736557699</v>
      </c>
      <c r="I3157">
        <v>-1.4540724809185599</v>
      </c>
      <c r="J3157">
        <v>82</v>
      </c>
      <c r="K3157">
        <v>75</v>
      </c>
      <c r="L3157">
        <v>76</v>
      </c>
      <c r="M3157">
        <v>0</v>
      </c>
      <c r="N3157">
        <v>3.8475514429705003E-2</v>
      </c>
      <c r="O3157">
        <v>-0.62508903724731502</v>
      </c>
      <c r="P3157" t="e">
        <f>-inf</f>
        <v>#NAME?</v>
      </c>
      <c r="Q3157">
        <v>0.49152542372881303</v>
      </c>
      <c r="R3157">
        <v>0.322033898305084</v>
      </c>
      <c r="S3157" t="e">
        <f t="shared" si="49"/>
        <v>#NAME?</v>
      </c>
    </row>
    <row r="3158" spans="1:19" x14ac:dyDescent="0.2">
      <c r="A3158" t="s">
        <v>6272</v>
      </c>
      <c r="B3158" t="s">
        <v>6273</v>
      </c>
      <c r="C3158">
        <v>113</v>
      </c>
      <c r="D3158">
        <v>120</v>
      </c>
      <c r="E3158">
        <v>66</v>
      </c>
      <c r="F3158">
        <v>18</v>
      </c>
      <c r="G3158">
        <v>0.106361034859733</v>
      </c>
      <c r="H3158">
        <v>-0.72779251771995401</v>
      </c>
      <c r="I3158">
        <v>-1.6820031113421099</v>
      </c>
      <c r="J3158">
        <v>193</v>
      </c>
      <c r="K3158">
        <v>258</v>
      </c>
      <c r="L3158">
        <v>145</v>
      </c>
      <c r="M3158">
        <v>16</v>
      </c>
      <c r="N3158">
        <v>0.203290500377178</v>
      </c>
      <c r="O3158">
        <v>-0.71627808391718895</v>
      </c>
      <c r="P3158">
        <v>-2.0916629949437402</v>
      </c>
      <c r="Q3158">
        <v>0.55932203389830504</v>
      </c>
      <c r="R3158">
        <v>0.322033898305084</v>
      </c>
      <c r="S3158">
        <f t="shared" si="49"/>
        <v>-4.4547461905458677E-2</v>
      </c>
    </row>
    <row r="3159" spans="1:19" x14ac:dyDescent="0.2">
      <c r="A3159" t="s">
        <v>6274</v>
      </c>
      <c r="B3159" t="s">
        <v>6275</v>
      </c>
      <c r="C3159">
        <v>163</v>
      </c>
      <c r="D3159">
        <v>225</v>
      </c>
      <c r="E3159">
        <v>163</v>
      </c>
      <c r="F3159">
        <v>40</v>
      </c>
      <c r="G3159">
        <v>0.220253146002933</v>
      </c>
      <c r="H3159">
        <v>-0.49425800977840301</v>
      </c>
      <c r="I3159">
        <v>-1.49432478603799</v>
      </c>
      <c r="J3159">
        <v>281</v>
      </c>
      <c r="K3159">
        <v>400</v>
      </c>
      <c r="L3159">
        <v>324</v>
      </c>
      <c r="M3159">
        <v>62</v>
      </c>
      <c r="N3159">
        <v>0.23058177484460399</v>
      </c>
      <c r="O3159">
        <v>-0.53025008684285801</v>
      </c>
      <c r="P3159">
        <v>-1.6665402989987099</v>
      </c>
      <c r="Q3159">
        <v>0.59322033898305004</v>
      </c>
      <c r="R3159">
        <v>0.28813559322033899</v>
      </c>
      <c r="S3159">
        <f t="shared" si="49"/>
        <v>0.12328922664480088</v>
      </c>
    </row>
    <row r="3160" spans="1:19" x14ac:dyDescent="0.2">
      <c r="A3160" t="s">
        <v>6276</v>
      </c>
      <c r="B3160" t="s">
        <v>6277</v>
      </c>
      <c r="C3160">
        <v>78</v>
      </c>
      <c r="D3160">
        <v>65</v>
      </c>
      <c r="E3160">
        <v>39</v>
      </c>
      <c r="F3160">
        <v>5</v>
      </c>
      <c r="G3160">
        <v>1.0769862479036399E-3</v>
      </c>
      <c r="H3160">
        <v>-0.79528800544238398</v>
      </c>
      <c r="I3160">
        <v>-2.07732177131646</v>
      </c>
      <c r="J3160">
        <v>102</v>
      </c>
      <c r="K3160">
        <v>120</v>
      </c>
      <c r="L3160">
        <v>55</v>
      </c>
      <c r="M3160">
        <v>9</v>
      </c>
      <c r="N3160">
        <v>0.14780917770742899</v>
      </c>
      <c r="O3160">
        <v>-0.86032625941206398</v>
      </c>
      <c r="P3160">
        <v>-2.0645833309144801</v>
      </c>
      <c r="Q3160">
        <v>0.66101694915254205</v>
      </c>
      <c r="R3160">
        <v>0.37288135593220301</v>
      </c>
      <c r="S3160">
        <f t="shared" si="49"/>
        <v>-0.15130743930310289</v>
      </c>
    </row>
    <row r="3161" spans="1:19" x14ac:dyDescent="0.2">
      <c r="A3161" t="s">
        <v>6278</v>
      </c>
      <c r="B3161" t="s">
        <v>6279</v>
      </c>
      <c r="C3161">
        <v>82</v>
      </c>
      <c r="D3161">
        <v>134</v>
      </c>
      <c r="E3161">
        <v>118</v>
      </c>
      <c r="F3161">
        <v>12</v>
      </c>
      <c r="G3161">
        <v>0.29354917827661903</v>
      </c>
      <c r="H3161">
        <v>-0.33618985485599401</v>
      </c>
      <c r="I3161">
        <v>-1.71882977929809</v>
      </c>
      <c r="J3161">
        <v>150</v>
      </c>
      <c r="K3161">
        <v>229</v>
      </c>
      <c r="L3161">
        <v>60</v>
      </c>
      <c r="M3161">
        <v>22</v>
      </c>
      <c r="N3161">
        <v>0.26097232670592801</v>
      </c>
      <c r="O3161">
        <v>-0.99002878581642795</v>
      </c>
      <c r="P3161">
        <v>-1.8438942468253601</v>
      </c>
      <c r="Q3161">
        <v>0.61016949152542299</v>
      </c>
      <c r="R3161">
        <v>0.305084745762711</v>
      </c>
      <c r="S3161">
        <f t="shared" si="49"/>
        <v>1.110642806406451E-2</v>
      </c>
    </row>
    <row r="3162" spans="1:19" x14ac:dyDescent="0.2">
      <c r="A3162" t="s">
        <v>6280</v>
      </c>
      <c r="B3162" t="e">
        <f>-MIFLVIALYDFESTDDDPSALSFRKGDVIQVLTRDEGWWDGVLAGDERGWFPSNYVTELLD</f>
        <v>#NAME?</v>
      </c>
      <c r="C3162">
        <v>157</v>
      </c>
      <c r="D3162">
        <v>140</v>
      </c>
      <c r="E3162">
        <v>208</v>
      </c>
      <c r="F3162">
        <v>23</v>
      </c>
      <c r="G3162">
        <v>3.0486615564532599E-2</v>
      </c>
      <c r="H3162">
        <v>-0.37209432722487501</v>
      </c>
      <c r="I3162">
        <v>-1.71836898935363</v>
      </c>
      <c r="J3162">
        <v>369</v>
      </c>
      <c r="K3162">
        <v>434</v>
      </c>
      <c r="L3162">
        <v>270</v>
      </c>
      <c r="M3162">
        <v>42</v>
      </c>
      <c r="N3162">
        <v>0.147691466775172</v>
      </c>
      <c r="O3162">
        <v>-0.72775137914446297</v>
      </c>
      <c r="P3162">
        <v>-1.9540027443530501</v>
      </c>
      <c r="Q3162">
        <v>0.677966101694915</v>
      </c>
      <c r="R3162">
        <v>0.305084745762711</v>
      </c>
      <c r="S3162">
        <f t="shared" si="49"/>
        <v>-1.8212911065952821E-2</v>
      </c>
    </row>
    <row r="3163" spans="1:19" x14ac:dyDescent="0.2">
      <c r="A3163" t="s">
        <v>6281</v>
      </c>
      <c r="B3163" t="s">
        <v>6282</v>
      </c>
      <c r="C3163">
        <v>55</v>
      </c>
      <c r="D3163">
        <v>79</v>
      </c>
      <c r="E3163">
        <v>20</v>
      </c>
      <c r="F3163">
        <v>5</v>
      </c>
      <c r="G3163">
        <v>0.237522634091726</v>
      </c>
      <c r="H3163">
        <v>-0.93359070360866603</v>
      </c>
      <c r="I3163">
        <v>-1.92558985812022</v>
      </c>
      <c r="J3163">
        <v>137</v>
      </c>
      <c r="K3163">
        <v>136</v>
      </c>
      <c r="L3163">
        <v>80</v>
      </c>
      <c r="M3163">
        <v>13</v>
      </c>
      <c r="N3163">
        <v>7.4046444635532505E-2</v>
      </c>
      <c r="O3163">
        <v>-0.82571935730885304</v>
      </c>
      <c r="P3163">
        <v>-2.0330028834414602</v>
      </c>
      <c r="Q3163">
        <v>0.54237288135593198</v>
      </c>
      <c r="R3163">
        <v>0.28813559322033899</v>
      </c>
      <c r="S3163">
        <f t="shared" si="49"/>
        <v>-9.910321861946661E-2</v>
      </c>
    </row>
    <row r="3164" spans="1:19" x14ac:dyDescent="0.2">
      <c r="A3164" t="s">
        <v>6283</v>
      </c>
      <c r="B3164" t="s">
        <v>6284</v>
      </c>
      <c r="C3164">
        <v>161</v>
      </c>
      <c r="D3164">
        <v>197</v>
      </c>
      <c r="E3164">
        <v>152</v>
      </c>
      <c r="F3164">
        <v>13</v>
      </c>
      <c r="G3164">
        <v>0.167898582425271</v>
      </c>
      <c r="H3164">
        <v>-0.51924029786547998</v>
      </c>
      <c r="I3164">
        <v>-1.9770796966870099</v>
      </c>
      <c r="J3164">
        <v>334</v>
      </c>
      <c r="K3164">
        <v>453</v>
      </c>
      <c r="L3164">
        <v>171</v>
      </c>
      <c r="M3164">
        <v>39</v>
      </c>
      <c r="N3164">
        <v>0.20957983862298901</v>
      </c>
      <c r="O3164">
        <v>-0.88283913356380095</v>
      </c>
      <c r="P3164">
        <v>-1.9429075283769499</v>
      </c>
      <c r="Q3164">
        <v>0.71186440677966101</v>
      </c>
      <c r="R3164">
        <v>0.322033898305084</v>
      </c>
      <c r="S3164">
        <f t="shared" si="49"/>
        <v>-8.9852999242476736E-2</v>
      </c>
    </row>
    <row r="3165" spans="1:19" x14ac:dyDescent="0.2">
      <c r="A3165" t="s">
        <v>6285</v>
      </c>
      <c r="B3165" t="s">
        <v>6286</v>
      </c>
      <c r="C3165">
        <v>149</v>
      </c>
      <c r="D3165">
        <v>150</v>
      </c>
      <c r="E3165">
        <v>97</v>
      </c>
      <c r="F3165">
        <v>15</v>
      </c>
      <c r="G3165">
        <v>8.3163222938935702E-2</v>
      </c>
      <c r="H3165">
        <v>-0.68067254392443199</v>
      </c>
      <c r="I3165">
        <v>-1.88129218231859</v>
      </c>
      <c r="J3165">
        <v>385</v>
      </c>
      <c r="K3165">
        <v>337</v>
      </c>
      <c r="L3165">
        <v>138</v>
      </c>
      <c r="M3165">
        <v>35</v>
      </c>
      <c r="N3165">
        <v>1.9397274784559701E-2</v>
      </c>
      <c r="O3165">
        <v>-1.03767042025165</v>
      </c>
      <c r="P3165">
        <v>-2.05161835375011</v>
      </c>
      <c r="Q3165">
        <v>0.71186440677966101</v>
      </c>
      <c r="R3165">
        <v>0.28813559322033899</v>
      </c>
      <c r="S3165">
        <f t="shared" si="49"/>
        <v>-9.1307837654813345E-2</v>
      </c>
    </row>
    <row r="3166" spans="1:19" x14ac:dyDescent="0.2">
      <c r="A3166" t="s">
        <v>6287</v>
      </c>
      <c r="B3166" t="s">
        <v>6288</v>
      </c>
      <c r="C3166">
        <v>134</v>
      </c>
      <c r="D3166">
        <v>111</v>
      </c>
      <c r="E3166">
        <v>92</v>
      </c>
      <c r="F3166">
        <v>15</v>
      </c>
      <c r="G3166">
        <v>-1.5235872826217E-3</v>
      </c>
      <c r="H3166">
        <v>-0.65757498079765597</v>
      </c>
      <c r="I3166">
        <v>-1.8352107122711201</v>
      </c>
      <c r="J3166">
        <v>259</v>
      </c>
      <c r="K3166">
        <v>264</v>
      </c>
      <c r="L3166">
        <v>139</v>
      </c>
      <c r="M3166">
        <v>33</v>
      </c>
      <c r="N3166">
        <v>8.5532266210301106E-2</v>
      </c>
      <c r="O3166">
        <v>-0.86237374097154695</v>
      </c>
      <c r="P3166">
        <v>-1.9050114927952499</v>
      </c>
      <c r="Q3166">
        <v>0.57627118644067798</v>
      </c>
      <c r="R3166">
        <v>0.338983050847457</v>
      </c>
      <c r="S3166">
        <f t="shared" si="49"/>
        <v>-3.8803767047902789E-2</v>
      </c>
    </row>
    <row r="3167" spans="1:19" x14ac:dyDescent="0.2">
      <c r="A3167" t="s">
        <v>6289</v>
      </c>
      <c r="B3167" t="s">
        <v>6290</v>
      </c>
      <c r="C3167">
        <v>226</v>
      </c>
      <c r="D3167">
        <v>235</v>
      </c>
      <c r="E3167">
        <v>147</v>
      </c>
      <c r="F3167">
        <v>43</v>
      </c>
      <c r="G3167">
        <v>9.7217655419863894E-2</v>
      </c>
      <c r="H3167">
        <v>-0.68104911417762803</v>
      </c>
      <c r="I3167">
        <v>-1.6048371565298101</v>
      </c>
      <c r="J3167">
        <v>434</v>
      </c>
      <c r="K3167">
        <v>427</v>
      </c>
      <c r="L3167">
        <v>165</v>
      </c>
      <c r="M3167">
        <v>35</v>
      </c>
      <c r="N3167">
        <v>7.0166248934234898E-2</v>
      </c>
      <c r="O3167">
        <v>-1.01209456244299</v>
      </c>
      <c r="P3167">
        <v>-2.1036473537541198</v>
      </c>
      <c r="Q3167">
        <v>0.45762711864406702</v>
      </c>
      <c r="R3167">
        <v>0.20338983050847401</v>
      </c>
      <c r="S3167">
        <f t="shared" si="49"/>
        <v>-2.5499700481232769E-2</v>
      </c>
    </row>
    <row r="3168" spans="1:19" x14ac:dyDescent="0.2">
      <c r="A3168" t="s">
        <v>6291</v>
      </c>
      <c r="B3168" t="s">
        <v>6292</v>
      </c>
      <c r="C3168">
        <v>143</v>
      </c>
      <c r="D3168">
        <v>229</v>
      </c>
      <c r="E3168">
        <v>110</v>
      </c>
      <c r="F3168">
        <v>21</v>
      </c>
      <c r="G3168">
        <v>0.284757677170354</v>
      </c>
      <c r="H3168">
        <v>-0.60820136208524</v>
      </c>
      <c r="I3168">
        <v>-1.7173139156931401</v>
      </c>
      <c r="J3168">
        <v>411</v>
      </c>
      <c r="K3168">
        <v>407</v>
      </c>
      <c r="L3168">
        <v>229</v>
      </c>
      <c r="M3168">
        <v>33</v>
      </c>
      <c r="N3168">
        <v>7.2980690770872506E-2</v>
      </c>
      <c r="O3168">
        <v>-0.84609511668057102</v>
      </c>
      <c r="P3168">
        <v>-2.10555355059007</v>
      </c>
      <c r="Q3168">
        <v>0.50847457627118597</v>
      </c>
      <c r="R3168">
        <v>0.27118644067796599</v>
      </c>
      <c r="S3168">
        <f t="shared" si="49"/>
        <v>-5.8446008812344026E-2</v>
      </c>
    </row>
    <row r="3169" spans="1:19" x14ac:dyDescent="0.2">
      <c r="A3169" t="s">
        <v>6293</v>
      </c>
      <c r="B3169" t="s">
        <v>6294</v>
      </c>
      <c r="C3169">
        <v>197</v>
      </c>
      <c r="D3169">
        <v>170</v>
      </c>
      <c r="E3169">
        <v>185</v>
      </c>
      <c r="F3169">
        <v>9</v>
      </c>
      <c r="G3169">
        <v>1.6240927512209499E-2</v>
      </c>
      <c r="H3169">
        <v>-0.52155250753698201</v>
      </c>
      <c r="I3169">
        <v>-2.2244208896842599</v>
      </c>
      <c r="J3169">
        <v>420</v>
      </c>
      <c r="K3169">
        <v>538</v>
      </c>
      <c r="L3169">
        <v>240</v>
      </c>
      <c r="M3169">
        <v>51</v>
      </c>
      <c r="N3169">
        <v>0.18476108869020999</v>
      </c>
      <c r="O3169">
        <v>-0.83512682583068398</v>
      </c>
      <c r="P3169">
        <v>-1.9259047828918501</v>
      </c>
      <c r="Q3169">
        <v>0.55932203389830504</v>
      </c>
      <c r="R3169">
        <v>0.322033898305084</v>
      </c>
      <c r="S3169">
        <f t="shared" si="49"/>
        <v>-0.15663414047399352</v>
      </c>
    </row>
    <row r="3170" spans="1:19" x14ac:dyDescent="0.2">
      <c r="A3170" t="s">
        <v>6295</v>
      </c>
      <c r="B3170" t="s">
        <v>6296</v>
      </c>
      <c r="C3170">
        <v>64</v>
      </c>
      <c r="D3170">
        <v>58</v>
      </c>
      <c r="E3170">
        <v>110</v>
      </c>
      <c r="F3170">
        <v>8</v>
      </c>
      <c r="G3170">
        <v>3.7506251874578497E-2</v>
      </c>
      <c r="H3170">
        <v>-0.259045298604065</v>
      </c>
      <c r="I3170">
        <v>-1.7872871599539399</v>
      </c>
      <c r="J3170">
        <v>286</v>
      </c>
      <c r="K3170">
        <v>190</v>
      </c>
      <c r="L3170">
        <v>175</v>
      </c>
      <c r="M3170">
        <v>30</v>
      </c>
      <c r="N3170">
        <v>-0.10038432875449201</v>
      </c>
      <c r="O3170">
        <v>-0.80541676158713804</v>
      </c>
      <c r="P3170">
        <v>-1.9894704470012701</v>
      </c>
      <c r="Q3170">
        <v>0.62711864406779605</v>
      </c>
      <c r="R3170">
        <v>0.28813559322033899</v>
      </c>
      <c r="S3170">
        <f t="shared" si="49"/>
        <v>-4.7574799130158808E-2</v>
      </c>
    </row>
    <row r="3171" spans="1:19" x14ac:dyDescent="0.2">
      <c r="A3171" t="s">
        <v>6297</v>
      </c>
      <c r="B3171" t="s">
        <v>6298</v>
      </c>
      <c r="C3171">
        <v>208</v>
      </c>
      <c r="D3171">
        <v>137</v>
      </c>
      <c r="E3171">
        <v>88</v>
      </c>
      <c r="F3171">
        <v>21</v>
      </c>
      <c r="G3171">
        <v>-0.101084535510826</v>
      </c>
      <c r="H3171">
        <v>-0.86783867259099601</v>
      </c>
      <c r="I3171">
        <v>-1.8800412131908399</v>
      </c>
      <c r="J3171">
        <v>380</v>
      </c>
      <c r="K3171">
        <v>409</v>
      </c>
      <c r="L3171">
        <v>191</v>
      </c>
      <c r="M3171">
        <v>41</v>
      </c>
      <c r="N3171">
        <v>0.109167814812253</v>
      </c>
      <c r="O3171">
        <v>-0.89083900651347303</v>
      </c>
      <c r="P3171">
        <v>-1.97722540848896</v>
      </c>
      <c r="Q3171">
        <v>0.62711864406779605</v>
      </c>
      <c r="R3171">
        <v>0.305084745762711</v>
      </c>
      <c r="S3171">
        <f t="shared" si="49"/>
        <v>-7.1048182040968605E-2</v>
      </c>
    </row>
    <row r="3172" spans="1:19" x14ac:dyDescent="0.2">
      <c r="A3172" t="s">
        <v>6299</v>
      </c>
      <c r="B3172" t="s">
        <v>6300</v>
      </c>
      <c r="C3172">
        <v>101</v>
      </c>
      <c r="D3172">
        <v>104</v>
      </c>
      <c r="E3172">
        <v>84</v>
      </c>
      <c r="F3172">
        <v>4</v>
      </c>
      <c r="G3172">
        <v>9.2970197811666197E-2</v>
      </c>
      <c r="H3172">
        <v>-0.574300097499164</v>
      </c>
      <c r="I3172">
        <v>-2.2864585554166701</v>
      </c>
      <c r="J3172">
        <v>207</v>
      </c>
      <c r="K3172">
        <v>143</v>
      </c>
      <c r="L3172">
        <v>58</v>
      </c>
      <c r="M3172">
        <v>18</v>
      </c>
      <c r="N3172">
        <v>-8.3406204570134104E-2</v>
      </c>
      <c r="O3172">
        <v>-1.1446311290383699</v>
      </c>
      <c r="P3172">
        <v>-2.0709235089455</v>
      </c>
      <c r="Q3172">
        <v>0.62711864406779605</v>
      </c>
      <c r="R3172">
        <v>0.305084745762711</v>
      </c>
      <c r="S3172">
        <f t="shared" si="49"/>
        <v>-0.21331491314435866</v>
      </c>
    </row>
    <row r="3173" spans="1:19" x14ac:dyDescent="0.2">
      <c r="A3173" t="s">
        <v>6301</v>
      </c>
      <c r="B3173" t="s">
        <v>6302</v>
      </c>
      <c r="C3173">
        <v>183</v>
      </c>
      <c r="D3173">
        <v>165</v>
      </c>
      <c r="E3173">
        <v>99</v>
      </c>
      <c r="F3173">
        <v>16</v>
      </c>
      <c r="G3173">
        <v>3.52910867790052E-2</v>
      </c>
      <c r="H3173">
        <v>-0.76107390491128302</v>
      </c>
      <c r="I3173">
        <v>-1.9425282800365</v>
      </c>
      <c r="J3173">
        <v>311</v>
      </c>
      <c r="K3173">
        <v>358</v>
      </c>
      <c r="L3173">
        <v>242</v>
      </c>
      <c r="M3173">
        <v>36</v>
      </c>
      <c r="N3173">
        <v>0.138350741038758</v>
      </c>
      <c r="O3173">
        <v>-0.70103380019079597</v>
      </c>
      <c r="P3173">
        <v>-1.94668355685144</v>
      </c>
      <c r="Q3173">
        <v>0.66101694915254205</v>
      </c>
      <c r="R3173">
        <v>0.28813559322033899</v>
      </c>
      <c r="S3173">
        <f t="shared" si="49"/>
        <v>-8.0898969636162499E-2</v>
      </c>
    </row>
    <row r="3174" spans="1:19" x14ac:dyDescent="0.2">
      <c r="A3174" t="s">
        <v>6303</v>
      </c>
      <c r="B3174" t="s">
        <v>6304</v>
      </c>
      <c r="C3174">
        <v>128</v>
      </c>
      <c r="D3174">
        <v>151</v>
      </c>
      <c r="E3174">
        <v>145</v>
      </c>
      <c r="F3174">
        <v>30</v>
      </c>
      <c r="G3174">
        <v>0.15202520994082899</v>
      </c>
      <c r="H3174">
        <v>-0.44009997719129701</v>
      </c>
      <c r="I3174">
        <v>-1.5142858878901999</v>
      </c>
      <c r="J3174">
        <v>389</v>
      </c>
      <c r="K3174">
        <v>550</v>
      </c>
      <c r="L3174">
        <v>319</v>
      </c>
      <c r="M3174">
        <v>73</v>
      </c>
      <c r="N3174">
        <v>0.227641191590257</v>
      </c>
      <c r="O3174">
        <v>-0.67824769541291696</v>
      </c>
      <c r="P3174">
        <v>-1.7368524097971401</v>
      </c>
      <c r="Q3174">
        <v>0.71186440677966101</v>
      </c>
      <c r="R3174">
        <v>0.305084745762711</v>
      </c>
      <c r="S3174">
        <f t="shared" si="49"/>
        <v>9.8725435589538862E-2</v>
      </c>
    </row>
    <row r="3175" spans="1:19" x14ac:dyDescent="0.2">
      <c r="A3175" t="s">
        <v>6305</v>
      </c>
      <c r="B3175" t="s">
        <v>6306</v>
      </c>
      <c r="C3175">
        <v>97</v>
      </c>
      <c r="D3175">
        <v>98</v>
      </c>
      <c r="E3175">
        <v>63</v>
      </c>
      <c r="F3175">
        <v>11</v>
      </c>
      <c r="G3175">
        <v>8.4712573721778497E-2</v>
      </c>
      <c r="H3175">
        <v>-0.68168919459106603</v>
      </c>
      <c r="I3175">
        <v>-1.82957622207001</v>
      </c>
      <c r="J3175">
        <v>261</v>
      </c>
      <c r="K3175">
        <v>338</v>
      </c>
      <c r="L3175">
        <v>192</v>
      </c>
      <c r="M3175">
        <v>62</v>
      </c>
      <c r="N3175">
        <v>0.189504296361095</v>
      </c>
      <c r="O3175">
        <v>-0.72542805577912095</v>
      </c>
      <c r="P3175">
        <v>-1.6344744864319201</v>
      </c>
      <c r="Q3175">
        <v>0.57627118644067798</v>
      </c>
      <c r="R3175">
        <v>0.37288135593220301</v>
      </c>
      <c r="S3175">
        <f t="shared" si="49"/>
        <v>3.5185353606868204E-2</v>
      </c>
    </row>
    <row r="3176" spans="1:19" x14ac:dyDescent="0.2">
      <c r="A3176" t="s">
        <v>6307</v>
      </c>
      <c r="B3176" t="s">
        <v>6308</v>
      </c>
      <c r="C3176">
        <v>61</v>
      </c>
      <c r="D3176">
        <v>62</v>
      </c>
      <c r="E3176">
        <v>26</v>
      </c>
      <c r="F3176">
        <v>10</v>
      </c>
      <c r="G3176">
        <v>8.7320086783015394E-2</v>
      </c>
      <c r="H3176">
        <v>-0.86461449681835201</v>
      </c>
      <c r="I3176">
        <v>-1.66952700797276</v>
      </c>
      <c r="J3176">
        <v>140</v>
      </c>
      <c r="K3176">
        <v>161</v>
      </c>
      <c r="L3176">
        <v>112</v>
      </c>
      <c r="M3176">
        <v>21</v>
      </c>
      <c r="N3176">
        <v>0.13792594377533299</v>
      </c>
      <c r="O3176">
        <v>-0.68899879015244603</v>
      </c>
      <c r="P3176">
        <v>-1.83413440953621</v>
      </c>
      <c r="Q3176">
        <v>0.57627118644067798</v>
      </c>
      <c r="R3176">
        <v>0.305084745762711</v>
      </c>
      <c r="S3176">
        <f t="shared" si="49"/>
        <v>2.7935126537781768E-2</v>
      </c>
    </row>
    <row r="3177" spans="1:19" x14ac:dyDescent="0.2">
      <c r="A3177" t="s">
        <v>6309</v>
      </c>
      <c r="B3177" t="s">
        <v>6310</v>
      </c>
      <c r="C3177">
        <v>99</v>
      </c>
      <c r="D3177">
        <v>144</v>
      </c>
      <c r="E3177">
        <v>111</v>
      </c>
      <c r="F3177">
        <v>15</v>
      </c>
      <c r="G3177">
        <v>0.24298552979322799</v>
      </c>
      <c r="H3177">
        <v>-0.44457022558929599</v>
      </c>
      <c r="I3177">
        <v>-1.7037411085038601</v>
      </c>
      <c r="J3177">
        <v>197</v>
      </c>
      <c r="K3177">
        <v>304</v>
      </c>
      <c r="L3177">
        <v>149</v>
      </c>
      <c r="M3177">
        <v>40</v>
      </c>
      <c r="N3177">
        <v>0.26563546086888201</v>
      </c>
      <c r="O3177">
        <v>-0.713368734893709</v>
      </c>
      <c r="P3177">
        <v>-1.70263190342552</v>
      </c>
      <c r="Q3177">
        <v>0.61016949152542299</v>
      </c>
      <c r="R3177">
        <v>0.152542372881355</v>
      </c>
      <c r="S3177">
        <f t="shared" si="49"/>
        <v>5.3243118317039394E-2</v>
      </c>
    </row>
    <row r="3178" spans="1:19" x14ac:dyDescent="0.2">
      <c r="A3178" t="s">
        <v>6311</v>
      </c>
      <c r="B3178" t="s">
        <v>6312</v>
      </c>
      <c r="C3178">
        <v>235</v>
      </c>
      <c r="D3178">
        <v>158</v>
      </c>
      <c r="E3178">
        <v>146</v>
      </c>
      <c r="F3178">
        <v>26</v>
      </c>
      <c r="G3178">
        <v>-9.2152543021785202E-2</v>
      </c>
      <c r="H3178">
        <v>-0.70097301626570196</v>
      </c>
      <c r="I3178">
        <v>-1.84029168726291</v>
      </c>
      <c r="J3178">
        <v>319</v>
      </c>
      <c r="K3178">
        <v>591</v>
      </c>
      <c r="L3178">
        <v>240</v>
      </c>
      <c r="M3178">
        <v>84</v>
      </c>
      <c r="N3178">
        <v>0.34502490124579599</v>
      </c>
      <c r="O3178">
        <v>-0.71566821848996498</v>
      </c>
      <c r="P3178">
        <v>-1.5897370655871901</v>
      </c>
      <c r="Q3178">
        <v>0.52542372881355903</v>
      </c>
      <c r="R3178">
        <v>0.28813559322033899</v>
      </c>
      <c r="S3178">
        <f t="shared" si="49"/>
        <v>4.4061719988221795E-2</v>
      </c>
    </row>
    <row r="3179" spans="1:19" x14ac:dyDescent="0.2">
      <c r="A3179" t="s">
        <v>6313</v>
      </c>
      <c r="B3179" t="s">
        <v>6314</v>
      </c>
      <c r="C3179">
        <v>287</v>
      </c>
      <c r="D3179">
        <v>317</v>
      </c>
      <c r="E3179">
        <v>186</v>
      </c>
      <c r="F3179">
        <v>17</v>
      </c>
      <c r="G3179">
        <v>0.123435597779287</v>
      </c>
      <c r="H3179">
        <v>-0.68262696229447895</v>
      </c>
      <c r="I3179">
        <v>-2.11163014831771</v>
      </c>
      <c r="J3179">
        <v>561</v>
      </c>
      <c r="K3179">
        <v>487</v>
      </c>
      <c r="L3179">
        <v>323</v>
      </c>
      <c r="M3179">
        <v>59</v>
      </c>
      <c r="N3179">
        <v>1.5794203380194601E-2</v>
      </c>
      <c r="O3179">
        <v>-0.831849116069449</v>
      </c>
      <c r="P3179">
        <v>-1.9883365182059101</v>
      </c>
      <c r="Q3179">
        <v>0.57627118644067798</v>
      </c>
      <c r="R3179">
        <v>0.37288135593220301</v>
      </c>
      <c r="S3179">
        <f t="shared" si="49"/>
        <v>-0.14080663009594863</v>
      </c>
    </row>
    <row r="3180" spans="1:19" x14ac:dyDescent="0.2">
      <c r="A3180" t="s">
        <v>6315</v>
      </c>
      <c r="B3180" t="s">
        <v>6316</v>
      </c>
      <c r="C3180">
        <v>123</v>
      </c>
      <c r="D3180">
        <v>151</v>
      </c>
      <c r="E3180">
        <v>121</v>
      </c>
      <c r="F3180">
        <v>14</v>
      </c>
      <c r="G3180">
        <v>0.16933006814929999</v>
      </c>
      <c r="H3180">
        <v>-0.50137775090135095</v>
      </c>
      <c r="I3180">
        <v>-1.8279742487231501</v>
      </c>
      <c r="J3180">
        <v>272</v>
      </c>
      <c r="K3180">
        <v>360</v>
      </c>
      <c r="L3180">
        <v>197</v>
      </c>
      <c r="M3180">
        <v>32</v>
      </c>
      <c r="N3180">
        <v>0.19896170015480999</v>
      </c>
      <c r="O3180">
        <v>-0.73219145501699601</v>
      </c>
      <c r="P3180">
        <v>-1.93964459430618</v>
      </c>
      <c r="Q3180">
        <v>0.55932203389830504</v>
      </c>
      <c r="R3180">
        <v>0.322033898305084</v>
      </c>
      <c r="S3180">
        <f t="shared" si="49"/>
        <v>-4.5980679540537736E-2</v>
      </c>
    </row>
    <row r="3181" spans="1:19" x14ac:dyDescent="0.2">
      <c r="A3181" t="s">
        <v>6317</v>
      </c>
      <c r="B3181" t="s">
        <v>6318</v>
      </c>
      <c r="C3181">
        <v>171</v>
      </c>
      <c r="D3181">
        <v>167</v>
      </c>
      <c r="E3181">
        <v>151</v>
      </c>
      <c r="F3181">
        <v>18</v>
      </c>
      <c r="G3181">
        <v>6.9978593050957799E-2</v>
      </c>
      <c r="H3181">
        <v>-0.54827717287738797</v>
      </c>
      <c r="I3181">
        <v>-1.86192077825084</v>
      </c>
      <c r="J3181">
        <v>343</v>
      </c>
      <c r="K3181">
        <v>373</v>
      </c>
      <c r="L3181">
        <v>236</v>
      </c>
      <c r="M3181">
        <v>35</v>
      </c>
      <c r="N3181">
        <v>0.113642815187638</v>
      </c>
      <c r="O3181">
        <v>-0.75447089421705404</v>
      </c>
      <c r="P3181">
        <v>-2.0014517442843802</v>
      </c>
      <c r="Q3181">
        <v>0.55932203389830504</v>
      </c>
      <c r="R3181">
        <v>0.37288135593220301</v>
      </c>
      <c r="S3181">
        <f t="shared" si="49"/>
        <v>-7.2302697977734143E-2</v>
      </c>
    </row>
    <row r="3182" spans="1:19" x14ac:dyDescent="0.2">
      <c r="A3182" t="s">
        <v>6319</v>
      </c>
      <c r="B3182" t="s">
        <v>6320</v>
      </c>
      <c r="C3182">
        <v>153</v>
      </c>
      <c r="D3182">
        <v>134</v>
      </c>
      <c r="E3182">
        <v>91</v>
      </c>
      <c r="F3182">
        <v>3</v>
      </c>
      <c r="G3182">
        <v>2.26715998427372E-2</v>
      </c>
      <c r="H3182">
        <v>-0.71990804827490795</v>
      </c>
      <c r="I3182">
        <v>-2.5917673490599298</v>
      </c>
      <c r="J3182">
        <v>154</v>
      </c>
      <c r="K3182">
        <v>206</v>
      </c>
      <c r="L3182">
        <v>77</v>
      </c>
      <c r="M3182">
        <v>15</v>
      </c>
      <c r="N3182">
        <v>0.20357460295441199</v>
      </c>
      <c r="O3182">
        <v>-0.89311877280837104</v>
      </c>
      <c r="P3182">
        <v>-2.02165513037267</v>
      </c>
      <c r="Q3182">
        <v>0.55932203389830504</v>
      </c>
      <c r="R3182">
        <v>0.28813559322033899</v>
      </c>
      <c r="S3182">
        <f t="shared" si="49"/>
        <v>-0.28818241951584789</v>
      </c>
    </row>
    <row r="3183" spans="1:19" x14ac:dyDescent="0.2">
      <c r="A3183" t="s">
        <v>6321</v>
      </c>
      <c r="B3183" t="s">
        <v>6322</v>
      </c>
      <c r="C3183">
        <v>115</v>
      </c>
      <c r="D3183">
        <v>93</v>
      </c>
      <c r="E3183">
        <v>143</v>
      </c>
      <c r="F3183">
        <v>7</v>
      </c>
      <c r="G3183">
        <v>-1.19566595041481E-2</v>
      </c>
      <c r="H3183">
        <v>-0.39961981266695301</v>
      </c>
      <c r="I3183">
        <v>-2.0997969733013502</v>
      </c>
      <c r="J3183">
        <v>223</v>
      </c>
      <c r="K3183">
        <v>187</v>
      </c>
      <c r="L3183">
        <v>80</v>
      </c>
      <c r="M3183">
        <v>27</v>
      </c>
      <c r="N3183">
        <v>7.6484691006011105E-4</v>
      </c>
      <c r="O3183">
        <v>-1.0373036532005999</v>
      </c>
      <c r="P3183">
        <v>-1.92716676748106</v>
      </c>
      <c r="Q3183">
        <v>0.44067796610169402</v>
      </c>
      <c r="R3183">
        <v>0.305084745762711</v>
      </c>
      <c r="S3183">
        <f t="shared" si="49"/>
        <v>-0.12103223021567976</v>
      </c>
    </row>
    <row r="3184" spans="1:19" x14ac:dyDescent="0.2">
      <c r="A3184" t="s">
        <v>6323</v>
      </c>
      <c r="B3184" t="s">
        <v>6324</v>
      </c>
      <c r="C3184">
        <v>24</v>
      </c>
      <c r="D3184">
        <v>19</v>
      </c>
      <c r="E3184">
        <v>47</v>
      </c>
      <c r="F3184">
        <v>5</v>
      </c>
      <c r="G3184">
        <v>-2.1199408463248599E-2</v>
      </c>
      <c r="H3184">
        <v>-0.20237139355429201</v>
      </c>
      <c r="I3184">
        <v>-1.56543841033758</v>
      </c>
      <c r="J3184">
        <v>116</v>
      </c>
      <c r="K3184">
        <v>109</v>
      </c>
      <c r="L3184">
        <v>113</v>
      </c>
      <c r="M3184">
        <v>9</v>
      </c>
      <c r="N3184">
        <v>5.0196612135426803E-2</v>
      </c>
      <c r="O3184">
        <v>-0.60346832288788899</v>
      </c>
      <c r="P3184">
        <v>-2.1204411483794798</v>
      </c>
      <c r="Q3184">
        <v>0.55932203389830504</v>
      </c>
      <c r="R3184">
        <v>0.305084745762711</v>
      </c>
      <c r="S3184">
        <f t="shared" si="49"/>
        <v>-1.8629821094647524E-2</v>
      </c>
    </row>
    <row r="3185" spans="1:19" x14ac:dyDescent="0.2">
      <c r="A3185" t="s">
        <v>6325</v>
      </c>
      <c r="B3185" t="s">
        <v>6326</v>
      </c>
      <c r="C3185">
        <v>86</v>
      </c>
      <c r="D3185">
        <v>113</v>
      </c>
      <c r="E3185">
        <v>88</v>
      </c>
      <c r="F3185">
        <v>16</v>
      </c>
      <c r="G3185">
        <v>0.19883822453538</v>
      </c>
      <c r="H3185">
        <v>-0.484273788871802</v>
      </c>
      <c r="I3185">
        <v>-1.61457564154964</v>
      </c>
      <c r="J3185">
        <v>203</v>
      </c>
      <c r="K3185">
        <v>198</v>
      </c>
      <c r="L3185">
        <v>134</v>
      </c>
      <c r="M3185">
        <v>15</v>
      </c>
      <c r="N3185">
        <v>6.6397255770039895E-2</v>
      </c>
      <c r="O3185">
        <v>-0.77248001669279498</v>
      </c>
      <c r="P3185">
        <v>-2.1416304474494199</v>
      </c>
      <c r="Q3185">
        <v>0.57627118644067798</v>
      </c>
      <c r="R3185">
        <v>0.338983050847457</v>
      </c>
      <c r="S3185">
        <f t="shared" si="49"/>
        <v>-3.8467974751107935E-2</v>
      </c>
    </row>
    <row r="3186" spans="1:19" x14ac:dyDescent="0.2">
      <c r="A3186" t="s">
        <v>6327</v>
      </c>
      <c r="B3186" t="s">
        <v>6328</v>
      </c>
      <c r="C3186">
        <v>58</v>
      </c>
      <c r="D3186">
        <v>66</v>
      </c>
      <c r="E3186">
        <v>95</v>
      </c>
      <c r="F3186">
        <v>5</v>
      </c>
      <c r="G3186">
        <v>0.136374174274459</v>
      </c>
      <c r="H3186">
        <v>-0.27996239805249301</v>
      </c>
      <c r="I3186">
        <v>-1.9486551621889101</v>
      </c>
      <c r="J3186">
        <v>136</v>
      </c>
      <c r="K3186">
        <v>206</v>
      </c>
      <c r="L3186">
        <v>57</v>
      </c>
      <c r="M3186">
        <v>9</v>
      </c>
      <c r="N3186">
        <v>0.25755641542065699</v>
      </c>
      <c r="O3186">
        <v>-0.96975282984211597</v>
      </c>
      <c r="P3186">
        <v>-2.18952206752278</v>
      </c>
      <c r="Q3186">
        <v>0.49152542372881303</v>
      </c>
      <c r="R3186">
        <v>0.35593220338983</v>
      </c>
      <c r="S3186">
        <f t="shared" si="49"/>
        <v>-0.14762119311185978</v>
      </c>
    </row>
    <row r="3187" spans="1:19" x14ac:dyDescent="0.2">
      <c r="A3187" t="s">
        <v>6329</v>
      </c>
      <c r="B3187" t="s">
        <v>6330</v>
      </c>
      <c r="C3187">
        <v>126</v>
      </c>
      <c r="D3187">
        <v>107</v>
      </c>
      <c r="E3187">
        <v>107</v>
      </c>
      <c r="F3187">
        <v>3</v>
      </c>
      <c r="G3187">
        <v>9.2714648631751304E-3</v>
      </c>
      <c r="H3187">
        <v>-0.56524477721075606</v>
      </c>
      <c r="I3187">
        <v>-2.5074464633598899</v>
      </c>
      <c r="J3187">
        <v>271</v>
      </c>
      <c r="K3187">
        <v>289</v>
      </c>
      <c r="L3187">
        <v>107</v>
      </c>
      <c r="M3187">
        <v>19</v>
      </c>
      <c r="N3187">
        <v>0.10515665530386301</v>
      </c>
      <c r="O3187">
        <v>-0.99567429033358601</v>
      </c>
      <c r="P3187">
        <v>-2.1644413585134599</v>
      </c>
      <c r="Q3187">
        <v>0.644067796610169</v>
      </c>
      <c r="R3187">
        <v>0.23728813559322001</v>
      </c>
      <c r="S3187">
        <f t="shared" si="49"/>
        <v>-0.30205865671391186</v>
      </c>
    </row>
    <row r="3188" spans="1:19" x14ac:dyDescent="0.2">
      <c r="A3188" t="s">
        <v>6331</v>
      </c>
      <c r="B3188" t="s">
        <v>6332</v>
      </c>
      <c r="C3188">
        <v>68</v>
      </c>
      <c r="D3188">
        <v>126</v>
      </c>
      <c r="E3188">
        <v>66</v>
      </c>
      <c r="F3188">
        <v>0</v>
      </c>
      <c r="G3188">
        <v>0.34811986470685502</v>
      </c>
      <c r="H3188">
        <v>-0.50722298694277101</v>
      </c>
      <c r="I3188" t="e">
        <f>-inf</f>
        <v>#NAME?</v>
      </c>
      <c r="J3188">
        <v>157</v>
      </c>
      <c r="K3188">
        <v>150</v>
      </c>
      <c r="L3188">
        <v>70</v>
      </c>
      <c r="M3188">
        <v>26</v>
      </c>
      <c r="N3188">
        <v>5.7419710068169198E-2</v>
      </c>
      <c r="O3188">
        <v>-0.94289038953936699</v>
      </c>
      <c r="P3188">
        <v>-1.7911519730303</v>
      </c>
      <c r="Q3188">
        <v>0.47457627118644002</v>
      </c>
      <c r="R3188">
        <v>0.338983050847457</v>
      </c>
      <c r="S3188" t="e">
        <f t="shared" si="49"/>
        <v>#NAME?</v>
      </c>
    </row>
    <row r="3189" spans="1:19" x14ac:dyDescent="0.2">
      <c r="A3189" t="s">
        <v>6333</v>
      </c>
      <c r="B3189" t="s">
        <v>6334</v>
      </c>
      <c r="C3189">
        <v>104</v>
      </c>
      <c r="D3189">
        <v>76</v>
      </c>
      <c r="E3189">
        <v>51</v>
      </c>
      <c r="F3189">
        <v>4</v>
      </c>
      <c r="G3189">
        <v>-5.5961514722460498E-2</v>
      </c>
      <c r="H3189">
        <v>-0.80372117297924695</v>
      </c>
      <c r="I3189">
        <v>-2.2991705209328099</v>
      </c>
      <c r="J3189">
        <v>166</v>
      </c>
      <c r="K3189">
        <v>220</v>
      </c>
      <c r="L3189">
        <v>106</v>
      </c>
      <c r="M3189">
        <v>16</v>
      </c>
      <c r="N3189">
        <v>0.19954269620387199</v>
      </c>
      <c r="O3189">
        <v>-0.78689099991967504</v>
      </c>
      <c r="P3189">
        <v>-2.02621377397602</v>
      </c>
      <c r="Q3189">
        <v>0.50847457627118597</v>
      </c>
      <c r="R3189">
        <v>0.35593220338983</v>
      </c>
      <c r="S3189">
        <f t="shared" si="49"/>
        <v>-0.20502170986193216</v>
      </c>
    </row>
    <row r="3190" spans="1:19" x14ac:dyDescent="0.2">
      <c r="A3190" t="s">
        <v>6335</v>
      </c>
      <c r="B3190" t="s">
        <v>6336</v>
      </c>
      <c r="C3190">
        <v>65</v>
      </c>
      <c r="D3190">
        <v>40</v>
      </c>
      <c r="E3190">
        <v>14</v>
      </c>
      <c r="F3190">
        <v>2</v>
      </c>
      <c r="G3190">
        <v>-0.13059513301936401</v>
      </c>
      <c r="H3190">
        <v>-1.1610433307430199</v>
      </c>
      <c r="I3190">
        <v>-2.3960805339408702</v>
      </c>
      <c r="J3190">
        <v>110</v>
      </c>
      <c r="K3190">
        <v>108</v>
      </c>
      <c r="L3190">
        <v>73</v>
      </c>
      <c r="M3190">
        <v>13</v>
      </c>
      <c r="N3190">
        <v>6.9259173750446407E-2</v>
      </c>
      <c r="O3190">
        <v>-0.77015860218215904</v>
      </c>
      <c r="P3190">
        <v>-1.93767500144328</v>
      </c>
      <c r="Q3190">
        <v>0.50847457627118597</v>
      </c>
      <c r="R3190">
        <v>0.35593220338983</v>
      </c>
      <c r="S3190">
        <f t="shared" si="49"/>
        <v>-0.20928627585184617</v>
      </c>
    </row>
    <row r="3191" spans="1:19" x14ac:dyDescent="0.2">
      <c r="A3191" t="s">
        <v>6337</v>
      </c>
      <c r="B3191" t="s">
        <v>6338</v>
      </c>
      <c r="C3191">
        <v>172</v>
      </c>
      <c r="D3191">
        <v>230</v>
      </c>
      <c r="E3191">
        <v>181</v>
      </c>
      <c r="F3191">
        <v>28</v>
      </c>
      <c r="G3191">
        <v>0.206457621405572</v>
      </c>
      <c r="H3191">
        <v>-0.47210788181676699</v>
      </c>
      <c r="I3191">
        <v>-1.6725675885273199</v>
      </c>
      <c r="J3191">
        <v>244</v>
      </c>
      <c r="K3191">
        <v>457</v>
      </c>
      <c r="L3191">
        <v>179</v>
      </c>
      <c r="M3191">
        <v>27</v>
      </c>
      <c r="N3191">
        <v>0.34975447715284202</v>
      </c>
      <c r="O3191">
        <v>-0.72662557250322601</v>
      </c>
      <c r="P3191">
        <v>-1.9662517307716301</v>
      </c>
      <c r="Q3191">
        <v>0.54237288135593198</v>
      </c>
      <c r="R3191">
        <v>0.37288135593220301</v>
      </c>
      <c r="S3191">
        <f t="shared" si="49"/>
        <v>-8.2809503674631073E-3</v>
      </c>
    </row>
    <row r="3192" spans="1:19" x14ac:dyDescent="0.2">
      <c r="A3192" t="s">
        <v>6339</v>
      </c>
      <c r="B3192" t="s">
        <v>6340</v>
      </c>
      <c r="C3192">
        <v>40</v>
      </c>
      <c r="D3192">
        <v>28</v>
      </c>
      <c r="E3192">
        <v>14</v>
      </c>
      <c r="F3192">
        <v>3</v>
      </c>
      <c r="G3192">
        <v>-7.4643727690214601E-2</v>
      </c>
      <c r="H3192">
        <v>-0.95018996542812795</v>
      </c>
      <c r="I3192">
        <v>-2.0091359095702899</v>
      </c>
      <c r="J3192">
        <v>72</v>
      </c>
      <c r="K3192">
        <v>101</v>
      </c>
      <c r="L3192">
        <v>75</v>
      </c>
      <c r="M3192">
        <v>10</v>
      </c>
      <c r="N3192">
        <v>0.22421698077309499</v>
      </c>
      <c r="O3192">
        <v>-0.57436001018395799</v>
      </c>
      <c r="P3192">
        <v>-1.8675581650231601</v>
      </c>
      <c r="Q3192">
        <v>0.61016949152542299</v>
      </c>
      <c r="R3192">
        <v>0.322033898305084</v>
      </c>
      <c r="S3192">
        <f t="shared" si="49"/>
        <v>-7.8942756290574054E-2</v>
      </c>
    </row>
    <row r="3193" spans="1:19" x14ac:dyDescent="0.2">
      <c r="A3193" t="s">
        <v>6341</v>
      </c>
      <c r="B3193" t="s">
        <v>6342</v>
      </c>
      <c r="C3193">
        <v>171</v>
      </c>
      <c r="D3193">
        <v>154</v>
      </c>
      <c r="E3193">
        <v>97</v>
      </c>
      <c r="F3193">
        <v>14</v>
      </c>
      <c r="G3193">
        <v>3.4782842739837699E-2</v>
      </c>
      <c r="H3193">
        <v>-0.74048238590431203</v>
      </c>
      <c r="I3193">
        <v>-1.9710652476759101</v>
      </c>
      <c r="J3193">
        <v>353</v>
      </c>
      <c r="K3193">
        <v>385</v>
      </c>
      <c r="L3193">
        <v>186</v>
      </c>
      <c r="M3193">
        <v>23</v>
      </c>
      <c r="N3193">
        <v>0.11491412754239901</v>
      </c>
      <c r="O3193">
        <v>-0.87035053831429599</v>
      </c>
      <c r="P3193">
        <v>-2.1962725379621202</v>
      </c>
      <c r="Q3193">
        <v>0.52542372881355903</v>
      </c>
      <c r="R3193">
        <v>0.35593220338983</v>
      </c>
      <c r="S3193">
        <f t="shared" si="49"/>
        <v>-0.15588953058157029</v>
      </c>
    </row>
    <row r="3194" spans="1:19" x14ac:dyDescent="0.2">
      <c r="A3194" t="s">
        <v>6343</v>
      </c>
      <c r="B3194" t="s">
        <v>6344</v>
      </c>
      <c r="C3194">
        <v>112</v>
      </c>
      <c r="D3194">
        <v>115</v>
      </c>
      <c r="E3194">
        <v>99</v>
      </c>
      <c r="F3194">
        <v>5</v>
      </c>
      <c r="G3194">
        <v>9.1738049978958403E-2</v>
      </c>
      <c r="H3194">
        <v>-0.54784083785103499</v>
      </c>
      <c r="I3194">
        <v>-2.2344451912961598</v>
      </c>
      <c r="J3194">
        <v>195</v>
      </c>
      <c r="K3194">
        <v>147</v>
      </c>
      <c r="L3194">
        <v>93</v>
      </c>
      <c r="M3194">
        <v>8</v>
      </c>
      <c r="N3194">
        <v>-4.5489173192620101E-2</v>
      </c>
      <c r="O3194">
        <v>-0.91364043995297295</v>
      </c>
      <c r="P3194">
        <v>-2.3971702929624601</v>
      </c>
      <c r="Q3194">
        <v>0.62711864406779605</v>
      </c>
      <c r="R3194">
        <v>0.305084745762711</v>
      </c>
      <c r="S3194">
        <f t="shared" si="49"/>
        <v>-0.28558080366041932</v>
      </c>
    </row>
    <row r="3195" spans="1:19" x14ac:dyDescent="0.2">
      <c r="A3195" t="s">
        <v>6345</v>
      </c>
      <c r="B3195" t="s">
        <v>6346</v>
      </c>
      <c r="C3195">
        <v>295</v>
      </c>
      <c r="D3195">
        <v>253</v>
      </c>
      <c r="E3195">
        <v>322</v>
      </c>
      <c r="F3195">
        <v>22</v>
      </c>
      <c r="G3195">
        <v>1.3556737493183301E-2</v>
      </c>
      <c r="H3195">
        <v>-0.45622415406073502</v>
      </c>
      <c r="I3195">
        <v>-2.0115965081179499</v>
      </c>
      <c r="J3195">
        <v>608</v>
      </c>
      <c r="K3195">
        <v>717</v>
      </c>
      <c r="L3195">
        <v>391</v>
      </c>
      <c r="M3195">
        <v>80</v>
      </c>
      <c r="N3195">
        <v>0.14884367981678601</v>
      </c>
      <c r="O3195">
        <v>-0.78381559902125797</v>
      </c>
      <c r="P3195">
        <v>-1.89103926087268</v>
      </c>
      <c r="Q3195">
        <v>0.57627118644067798</v>
      </c>
      <c r="R3195">
        <v>0.186440677966101</v>
      </c>
      <c r="S3195">
        <f t="shared" si="49"/>
        <v>-8.5933161429843766E-2</v>
      </c>
    </row>
    <row r="3196" spans="1:19" x14ac:dyDescent="0.2">
      <c r="A3196" t="s">
        <v>6347</v>
      </c>
      <c r="B3196" t="s">
        <v>6348</v>
      </c>
      <c r="C3196">
        <v>103</v>
      </c>
      <c r="D3196">
        <v>135</v>
      </c>
      <c r="E3196">
        <v>61</v>
      </c>
      <c r="F3196">
        <v>9</v>
      </c>
      <c r="G3196">
        <v>0.19775477608536199</v>
      </c>
      <c r="H3196">
        <v>-0.72176539947280804</v>
      </c>
      <c r="I3196">
        <v>-1.9427918882278401</v>
      </c>
      <c r="J3196">
        <v>154</v>
      </c>
      <c r="K3196">
        <v>231</v>
      </c>
      <c r="L3196">
        <v>193</v>
      </c>
      <c r="M3196">
        <v>37</v>
      </c>
      <c r="N3196">
        <v>0.253319362477403</v>
      </c>
      <c r="O3196">
        <v>-0.49405218897307901</v>
      </c>
      <c r="P3196">
        <v>-1.6295446653613599</v>
      </c>
      <c r="Q3196">
        <v>0.61016949152542299</v>
      </c>
      <c r="R3196">
        <v>0.186440677966101</v>
      </c>
      <c r="S3196">
        <f t="shared" si="49"/>
        <v>3.8544798055342236E-3</v>
      </c>
    </row>
    <row r="3197" spans="1:19" x14ac:dyDescent="0.2">
      <c r="A3197" t="s">
        <v>6349</v>
      </c>
      <c r="B3197" t="s">
        <v>6350</v>
      </c>
      <c r="C3197">
        <v>272</v>
      </c>
      <c r="D3197">
        <v>202</v>
      </c>
      <c r="E3197">
        <v>98</v>
      </c>
      <c r="F3197">
        <v>37</v>
      </c>
      <c r="G3197">
        <v>-4.8959302292046397E-2</v>
      </c>
      <c r="H3197">
        <v>-0.93760083812010697</v>
      </c>
      <c r="I3197">
        <v>-1.7505643529292001</v>
      </c>
      <c r="J3197">
        <v>452</v>
      </c>
      <c r="K3197">
        <v>492</v>
      </c>
      <c r="L3197">
        <v>241</v>
      </c>
      <c r="M3197">
        <v>44</v>
      </c>
      <c r="N3197">
        <v>0.1140547713777</v>
      </c>
      <c r="O3197">
        <v>-0.865210169380904</v>
      </c>
      <c r="P3197">
        <v>-2.0219114269170801</v>
      </c>
      <c r="Q3197">
        <v>0.62711864406779605</v>
      </c>
      <c r="R3197">
        <v>0.22033898305084701</v>
      </c>
      <c r="S3197">
        <f t="shared" si="49"/>
        <v>-4.5661982520853156E-2</v>
      </c>
    </row>
    <row r="3198" spans="1:19" x14ac:dyDescent="0.2">
      <c r="A3198" t="s">
        <v>6351</v>
      </c>
      <c r="B3198" t="s">
        <v>6352</v>
      </c>
      <c r="C3198">
        <v>188</v>
      </c>
      <c r="D3198">
        <v>136</v>
      </c>
      <c r="E3198">
        <v>150</v>
      </c>
      <c r="F3198">
        <v>25</v>
      </c>
      <c r="G3198">
        <v>-6.0360708597933799E-2</v>
      </c>
      <c r="H3198">
        <v>-0.59232459998640197</v>
      </c>
      <c r="I3198">
        <v>-1.7604150135536401</v>
      </c>
      <c r="J3198">
        <v>367</v>
      </c>
      <c r="K3198">
        <v>495</v>
      </c>
      <c r="L3198">
        <v>255</v>
      </c>
      <c r="M3198">
        <v>40</v>
      </c>
      <c r="N3198">
        <v>0.20716723810320101</v>
      </c>
      <c r="O3198">
        <v>-0.75021466096252398</v>
      </c>
      <c r="P3198">
        <v>-1.9728317415160199</v>
      </c>
      <c r="Q3198">
        <v>0.71186440677966101</v>
      </c>
      <c r="R3198">
        <v>0.186440677966101</v>
      </c>
      <c r="S3198">
        <f t="shared" si="49"/>
        <v>-3.5374736053132481E-2</v>
      </c>
    </row>
    <row r="3199" spans="1:19" x14ac:dyDescent="0.2">
      <c r="A3199" t="s">
        <v>6353</v>
      </c>
      <c r="B3199" t="s">
        <v>6354</v>
      </c>
      <c r="C3199">
        <v>26</v>
      </c>
      <c r="D3199">
        <v>25</v>
      </c>
      <c r="E3199">
        <v>13</v>
      </c>
      <c r="F3199">
        <v>3</v>
      </c>
      <c r="G3199">
        <v>6.3224892996747994E-2</v>
      </c>
      <c r="H3199">
        <v>-0.79528800544238398</v>
      </c>
      <c r="I3199">
        <v>-1.82204926621315</v>
      </c>
      <c r="J3199">
        <v>56</v>
      </c>
      <c r="K3199">
        <v>124</v>
      </c>
      <c r="L3199">
        <v>37</v>
      </c>
      <c r="M3199">
        <v>7</v>
      </c>
      <c r="N3199">
        <v>0.422461761577756</v>
      </c>
      <c r="O3199">
        <v>-0.77207508008359504</v>
      </c>
      <c r="P3199">
        <v>-1.91331565558383</v>
      </c>
      <c r="Q3199">
        <v>0.66101694915254205</v>
      </c>
      <c r="R3199">
        <v>0.23728813559322001</v>
      </c>
      <c r="S3199">
        <f t="shared" si="49"/>
        <v>-3.7229452106817232E-2</v>
      </c>
    </row>
    <row r="3200" spans="1:19" x14ac:dyDescent="0.2">
      <c r="A3200" t="s">
        <v>6355</v>
      </c>
      <c r="B3200" t="s">
        <v>6356</v>
      </c>
      <c r="C3200">
        <v>222</v>
      </c>
      <c r="D3200">
        <v>274</v>
      </c>
      <c r="E3200">
        <v>227</v>
      </c>
      <c r="F3200">
        <v>18</v>
      </c>
      <c r="G3200">
        <v>0.17165582066527699</v>
      </c>
      <c r="H3200">
        <v>-0.48458512703591899</v>
      </c>
      <c r="I3200">
        <v>-1.9752776423093299</v>
      </c>
      <c r="J3200">
        <v>415</v>
      </c>
      <c r="K3200">
        <v>453</v>
      </c>
      <c r="L3200">
        <v>326</v>
      </c>
      <c r="M3200">
        <v>60</v>
      </c>
      <c r="N3200">
        <v>0.11527820872246</v>
      </c>
      <c r="O3200">
        <v>-0.69691927378854401</v>
      </c>
      <c r="P3200">
        <v>-1.85012251492034</v>
      </c>
      <c r="Q3200">
        <v>0.52542372881355903</v>
      </c>
      <c r="R3200">
        <v>0.20338983050847401</v>
      </c>
      <c r="S3200">
        <f t="shared" si="49"/>
        <v>-6.4514842168417935E-2</v>
      </c>
    </row>
    <row r="3201" spans="1:19" x14ac:dyDescent="0.2">
      <c r="A3201" t="s">
        <v>6357</v>
      </c>
      <c r="B3201" t="s">
        <v>6358</v>
      </c>
      <c r="C3201">
        <v>59</v>
      </c>
      <c r="D3201">
        <v>95</v>
      </c>
      <c r="E3201">
        <v>59</v>
      </c>
      <c r="F3201">
        <v>6</v>
      </c>
      <c r="G3201">
        <v>0.28712982594223202</v>
      </c>
      <c r="H3201">
        <v>-0.49425800977840301</v>
      </c>
      <c r="I3201">
        <v>-1.8768979342204899</v>
      </c>
      <c r="J3201">
        <v>174</v>
      </c>
      <c r="K3201">
        <v>248</v>
      </c>
      <c r="L3201">
        <v>123</v>
      </c>
      <c r="M3201">
        <v>21</v>
      </c>
      <c r="N3201">
        <v>0.231130535965338</v>
      </c>
      <c r="O3201">
        <v>-0.742732913987592</v>
      </c>
      <c r="P3201">
        <v>-1.92855562214057</v>
      </c>
      <c r="Q3201">
        <v>0.52542372881355903</v>
      </c>
      <c r="R3201">
        <v>0.22033898305084701</v>
      </c>
      <c r="S3201">
        <f t="shared" si="49"/>
        <v>-5.7123340204457702E-2</v>
      </c>
    </row>
    <row r="3202" spans="1:19" x14ac:dyDescent="0.2">
      <c r="A3202" t="s">
        <v>6359</v>
      </c>
      <c r="B3202" t="s">
        <v>6360</v>
      </c>
      <c r="C3202">
        <v>72</v>
      </c>
      <c r="D3202">
        <v>95</v>
      </c>
      <c r="E3202">
        <v>61</v>
      </c>
      <c r="F3202">
        <v>5</v>
      </c>
      <c r="G3202">
        <v>0.20064934115310701</v>
      </c>
      <c r="H3202">
        <v>-0.566260671198905</v>
      </c>
      <c r="I3202">
        <v>-2.0425596650572402</v>
      </c>
      <c r="J3202">
        <v>132</v>
      </c>
      <c r="K3202">
        <v>95</v>
      </c>
      <c r="L3202">
        <v>29</v>
      </c>
      <c r="M3202">
        <v>14</v>
      </c>
      <c r="N3202">
        <v>-6.5622222495280297E-2</v>
      </c>
      <c r="O3202">
        <v>-1.2502647104512801</v>
      </c>
      <c r="P3202">
        <v>-1.9846715641195001</v>
      </c>
      <c r="Q3202">
        <v>0.55932203389830504</v>
      </c>
      <c r="R3202">
        <v>0.20338983050847401</v>
      </c>
      <c r="S3202">
        <f t="shared" si="49"/>
        <v>-0.11990753299443251</v>
      </c>
    </row>
    <row r="3203" spans="1:19" x14ac:dyDescent="0.2">
      <c r="A3203" t="s">
        <v>6361</v>
      </c>
      <c r="B3203" t="s">
        <v>6362</v>
      </c>
      <c r="C3203">
        <v>274</v>
      </c>
      <c r="D3203">
        <v>264</v>
      </c>
      <c r="E3203">
        <v>108</v>
      </c>
      <c r="F3203">
        <v>21</v>
      </c>
      <c r="G3203">
        <v>6.4111596344971503E-2</v>
      </c>
      <c r="H3203">
        <v>-0.89858481711184102</v>
      </c>
      <c r="I3203">
        <v>-1.9997284410484599</v>
      </c>
      <c r="J3203">
        <v>470</v>
      </c>
      <c r="K3203">
        <v>659</v>
      </c>
      <c r="L3203">
        <v>335</v>
      </c>
      <c r="M3203">
        <v>103</v>
      </c>
      <c r="N3203">
        <v>0.224015660080014</v>
      </c>
      <c r="O3203">
        <v>-0.73914182804326201</v>
      </c>
      <c r="P3203">
        <v>-1.66948630182243</v>
      </c>
      <c r="Q3203">
        <v>0.66101694915254205</v>
      </c>
      <c r="R3203">
        <v>0.169491525423728</v>
      </c>
      <c r="S3203">
        <f t="shared" ref="S3203:S3266" si="50">((I3203+1.7338029)/1.7338029+(P3203+1.8692731)/1.8692731)/2</f>
        <v>-2.3248812580842451E-2</v>
      </c>
    </row>
    <row r="3204" spans="1:19" x14ac:dyDescent="0.2">
      <c r="A3204" t="s">
        <v>6363</v>
      </c>
      <c r="B3204" t="s">
        <v>6364</v>
      </c>
      <c r="C3204">
        <v>23</v>
      </c>
      <c r="D3204">
        <v>44</v>
      </c>
      <c r="E3204">
        <v>8</v>
      </c>
      <c r="F3204">
        <v>2</v>
      </c>
      <c r="G3204">
        <v>0.361983072764123</v>
      </c>
      <c r="H3204">
        <v>-0.95289585880405203</v>
      </c>
      <c r="I3204">
        <v>-1.94489501331561</v>
      </c>
      <c r="J3204">
        <v>99</v>
      </c>
      <c r="K3204">
        <v>101</v>
      </c>
      <c r="L3204">
        <v>82</v>
      </c>
      <c r="M3204">
        <v>17</v>
      </c>
      <c r="N3204">
        <v>8.5914282606814496E-2</v>
      </c>
      <c r="O3204">
        <v>-0.67391011935822298</v>
      </c>
      <c r="P3204">
        <v>-1.77541194181116</v>
      </c>
      <c r="Q3204">
        <v>0.62711864406779605</v>
      </c>
      <c r="R3204">
        <v>0.23728813559322001</v>
      </c>
      <c r="S3204">
        <f t="shared" si="50"/>
        <v>-3.5769138761068534E-2</v>
      </c>
    </row>
    <row r="3205" spans="1:19" x14ac:dyDescent="0.2">
      <c r="A3205" t="s">
        <v>6365</v>
      </c>
      <c r="B3205" t="s">
        <v>6366</v>
      </c>
      <c r="C3205">
        <v>352</v>
      </c>
      <c r="D3205">
        <v>387</v>
      </c>
      <c r="E3205">
        <v>260</v>
      </c>
      <c r="F3205">
        <v>48</v>
      </c>
      <c r="G3205">
        <v>0.121426533836308</v>
      </c>
      <c r="H3205">
        <v>-0.62582732528571605</v>
      </c>
      <c r="I3205">
        <v>-1.74949859906454</v>
      </c>
      <c r="J3205">
        <v>607</v>
      </c>
      <c r="K3205">
        <v>748</v>
      </c>
      <c r="L3205">
        <v>517</v>
      </c>
      <c r="M3205">
        <v>79</v>
      </c>
      <c r="N3205">
        <v>0.167941010210925</v>
      </c>
      <c r="O3205">
        <v>-0.66178692512570503</v>
      </c>
      <c r="P3205">
        <v>-1.8957872683767001</v>
      </c>
      <c r="Q3205">
        <v>0.42372881355932202</v>
      </c>
      <c r="R3205">
        <v>0.22033898305084701</v>
      </c>
      <c r="S3205">
        <f t="shared" si="50"/>
        <v>-1.1618485938596747E-2</v>
      </c>
    </row>
    <row r="3206" spans="1:19" x14ac:dyDescent="0.2">
      <c r="A3206" t="s">
        <v>6367</v>
      </c>
      <c r="B3206" t="s">
        <v>6368</v>
      </c>
      <c r="C3206">
        <v>172</v>
      </c>
      <c r="D3206">
        <v>153</v>
      </c>
      <c r="E3206">
        <v>137</v>
      </c>
      <c r="F3206">
        <v>15</v>
      </c>
      <c r="G3206">
        <v>2.9421216205578301E-2</v>
      </c>
      <c r="H3206">
        <v>-0.59306588952954498</v>
      </c>
      <c r="I3206">
        <v>-1.94363436081386</v>
      </c>
      <c r="J3206">
        <v>378</v>
      </c>
      <c r="K3206">
        <v>414</v>
      </c>
      <c r="L3206">
        <v>230</v>
      </c>
      <c r="M3206">
        <v>48</v>
      </c>
      <c r="N3206">
        <v>0.11673664470539501</v>
      </c>
      <c r="O3206">
        <v>-0.80785274096402204</v>
      </c>
      <c r="P3206">
        <v>-1.9064762310535299</v>
      </c>
      <c r="Q3206">
        <v>0.44067796610169402</v>
      </c>
      <c r="R3206">
        <v>0.20338983050847401</v>
      </c>
      <c r="S3206">
        <f t="shared" si="50"/>
        <v>-7.0463142546117075E-2</v>
      </c>
    </row>
    <row r="3207" spans="1:19" x14ac:dyDescent="0.2">
      <c r="A3207" t="s">
        <v>6369</v>
      </c>
      <c r="B3207" t="s">
        <v>6370</v>
      </c>
      <c r="C3207">
        <v>100</v>
      </c>
      <c r="D3207">
        <v>75</v>
      </c>
      <c r="E3207">
        <v>59</v>
      </c>
      <c r="F3207">
        <v>5</v>
      </c>
      <c r="G3207">
        <v>-4.4680504312771499E-2</v>
      </c>
      <c r="H3207">
        <v>-0.72340599813625905</v>
      </c>
      <c r="I3207">
        <v>-2.1852271686259801</v>
      </c>
      <c r="J3207">
        <v>117</v>
      </c>
      <c r="K3207">
        <v>129</v>
      </c>
      <c r="L3207">
        <v>44</v>
      </c>
      <c r="M3207">
        <v>12</v>
      </c>
      <c r="N3207">
        <v>0.119631951974809</v>
      </c>
      <c r="O3207">
        <v>-1.01682196240436</v>
      </c>
      <c r="P3207">
        <v>-1.9992302842904199</v>
      </c>
      <c r="Q3207">
        <v>0.49152542372881303</v>
      </c>
      <c r="R3207">
        <v>0.23728813559322001</v>
      </c>
      <c r="S3207">
        <f t="shared" si="50"/>
        <v>-0.16494469445696414</v>
      </c>
    </row>
    <row r="3208" spans="1:19" x14ac:dyDescent="0.2">
      <c r="A3208" t="s">
        <v>6371</v>
      </c>
      <c r="B3208" t="s">
        <v>6372</v>
      </c>
      <c r="C3208">
        <v>192</v>
      </c>
      <c r="D3208">
        <v>249</v>
      </c>
      <c r="E3208">
        <v>86</v>
      </c>
      <c r="F3208">
        <v>16</v>
      </c>
      <c r="G3208">
        <v>0.193156350687715</v>
      </c>
      <c r="H3208">
        <v>-0.84306078723838496</v>
      </c>
      <c r="I3208">
        <v>-1.96337841900962</v>
      </c>
      <c r="J3208">
        <v>330</v>
      </c>
      <c r="K3208">
        <v>377</v>
      </c>
      <c r="L3208">
        <v>254</v>
      </c>
      <c r="M3208">
        <v>43</v>
      </c>
      <c r="N3208">
        <v>0.13505551374962699</v>
      </c>
      <c r="O3208">
        <v>-0.70576900040233903</v>
      </c>
      <c r="P3208">
        <v>-1.89527115289019</v>
      </c>
      <c r="Q3208">
        <v>0.47457627118644002</v>
      </c>
      <c r="R3208">
        <v>0.27118644067796599</v>
      </c>
      <c r="S3208">
        <f t="shared" si="50"/>
        <v>-7.3159826204651474E-2</v>
      </c>
    </row>
    <row r="3209" spans="1:19" x14ac:dyDescent="0.2">
      <c r="A3209" t="s">
        <v>6373</v>
      </c>
      <c r="B3209" t="s">
        <v>6374</v>
      </c>
      <c r="C3209">
        <v>150</v>
      </c>
      <c r="D3209">
        <v>62</v>
      </c>
      <c r="E3209">
        <v>71</v>
      </c>
      <c r="F3209">
        <v>9</v>
      </c>
      <c r="G3209">
        <v>-0.30344133726189798</v>
      </c>
      <c r="H3209">
        <v>-0.81909092011500895</v>
      </c>
      <c r="I3209">
        <v>-2.1060459225783501</v>
      </c>
      <c r="J3209">
        <v>178</v>
      </c>
      <c r="K3209">
        <v>245</v>
      </c>
      <c r="L3209">
        <v>158</v>
      </c>
      <c r="M3209">
        <v>24</v>
      </c>
      <c r="N3209">
        <v>0.21597418547736</v>
      </c>
      <c r="O3209">
        <v>-0.64385169249886098</v>
      </c>
      <c r="P3209">
        <v>-1.8804344291891799</v>
      </c>
      <c r="Q3209">
        <v>0.49152542372881303</v>
      </c>
      <c r="R3209">
        <v>0.28813559322033899</v>
      </c>
      <c r="S3209">
        <f t="shared" si="50"/>
        <v>-0.11033418691539879</v>
      </c>
    </row>
    <row r="3210" spans="1:19" x14ac:dyDescent="0.2">
      <c r="A3210" t="s">
        <v>6375</v>
      </c>
      <c r="B3210" t="s">
        <v>6376</v>
      </c>
      <c r="C3210">
        <v>43</v>
      </c>
      <c r="D3210">
        <v>61</v>
      </c>
      <c r="E3210">
        <v>30</v>
      </c>
      <c r="F3210">
        <v>7</v>
      </c>
      <c r="G3210">
        <v>0.232119611726708</v>
      </c>
      <c r="H3210">
        <v>-0.65060521063832699</v>
      </c>
      <c r="I3210">
        <v>-1.6725675885273199</v>
      </c>
      <c r="J3210">
        <v>82</v>
      </c>
      <c r="K3210">
        <v>78</v>
      </c>
      <c r="L3210">
        <v>30</v>
      </c>
      <c r="M3210">
        <v>6</v>
      </c>
      <c r="N3210">
        <v>5.5508853728485498E-2</v>
      </c>
      <c r="O3210">
        <v>-1.02878137480844</v>
      </c>
      <c r="P3210">
        <v>-2.1458882705919602</v>
      </c>
      <c r="Q3210">
        <v>0.49152542372881303</v>
      </c>
      <c r="R3210">
        <v>0.23728813559322001</v>
      </c>
      <c r="S3210">
        <f t="shared" si="50"/>
        <v>-5.6330788515866925E-2</v>
      </c>
    </row>
    <row r="3211" spans="1:19" x14ac:dyDescent="0.2">
      <c r="A3211" t="s">
        <v>6377</v>
      </c>
      <c r="B3211" t="s">
        <v>6378</v>
      </c>
      <c r="C3211">
        <v>12</v>
      </c>
      <c r="D3211">
        <v>57</v>
      </c>
      <c r="E3211">
        <v>14</v>
      </c>
      <c r="F3211">
        <v>4</v>
      </c>
      <c r="G3211">
        <v>0.756951841920395</v>
      </c>
      <c r="H3211">
        <v>-0.42731122014778999</v>
      </c>
      <c r="I3211">
        <v>-1.3613184276816599</v>
      </c>
      <c r="J3211">
        <v>47</v>
      </c>
      <c r="K3211">
        <v>67</v>
      </c>
      <c r="L3211">
        <v>32</v>
      </c>
      <c r="M3211">
        <v>0</v>
      </c>
      <c r="N3211">
        <v>0.23120504818682999</v>
      </c>
      <c r="O3211">
        <v>-0.75903665676020105</v>
      </c>
      <c r="P3211" t="e">
        <f>-inf</f>
        <v>#NAME?</v>
      </c>
      <c r="Q3211">
        <v>0.40677966101694901</v>
      </c>
      <c r="R3211">
        <v>0.23728813559322001</v>
      </c>
      <c r="S3211" t="e">
        <f t="shared" si="50"/>
        <v>#NAME?</v>
      </c>
    </row>
    <row r="3212" spans="1:19" x14ac:dyDescent="0.2">
      <c r="A3212" t="s">
        <v>6379</v>
      </c>
      <c r="B3212" t="s">
        <v>6380</v>
      </c>
      <c r="C3212">
        <v>5</v>
      </c>
      <c r="D3212">
        <v>5</v>
      </c>
      <c r="E3212">
        <v>13</v>
      </c>
      <c r="F3212">
        <v>0</v>
      </c>
      <c r="G3212">
        <v>8.0258232295528406E-2</v>
      </c>
      <c r="H3212">
        <v>-7.9284661807585602E-2</v>
      </c>
      <c r="I3212" t="e">
        <f>-inf</f>
        <v>#NAME?</v>
      </c>
      <c r="J3212">
        <v>42</v>
      </c>
      <c r="K3212">
        <v>34</v>
      </c>
      <c r="L3212">
        <v>6</v>
      </c>
      <c r="M3212">
        <v>0</v>
      </c>
      <c r="N3212">
        <v>-1.4542269933923499E-2</v>
      </c>
      <c r="O3212">
        <v>-1.4371868171586399</v>
      </c>
      <c r="P3212" t="e">
        <f>-inf</f>
        <v>#NAME?</v>
      </c>
      <c r="Q3212">
        <v>0.45762711864406702</v>
      </c>
      <c r="R3212">
        <v>0.186440677966101</v>
      </c>
      <c r="S3212" t="e">
        <f t="shared" si="50"/>
        <v>#NAME?</v>
      </c>
    </row>
    <row r="3213" spans="1:19" x14ac:dyDescent="0.2">
      <c r="A3213" t="s">
        <v>6381</v>
      </c>
      <c r="B3213" t="s">
        <v>6382</v>
      </c>
      <c r="C3213">
        <v>24</v>
      </c>
      <c r="D3213">
        <v>36</v>
      </c>
      <c r="E3213">
        <v>62</v>
      </c>
      <c r="F3213">
        <v>4</v>
      </c>
      <c r="G3213">
        <v>0.25634949135120899</v>
      </c>
      <c r="H3213">
        <v>-8.2077561991755699E-2</v>
      </c>
      <c r="I3213">
        <v>-1.66234842334564</v>
      </c>
      <c r="J3213">
        <v>40</v>
      </c>
      <c r="K3213">
        <v>41</v>
      </c>
      <c r="L3213">
        <v>17</v>
      </c>
      <c r="M3213">
        <v>3</v>
      </c>
      <c r="N3213">
        <v>8.7951968813494902E-2</v>
      </c>
      <c r="O3213">
        <v>-0.96369984709407797</v>
      </c>
      <c r="P3213">
        <v>-2.1351644052001899</v>
      </c>
      <c r="Q3213">
        <v>0.47457627118644002</v>
      </c>
      <c r="R3213">
        <v>0.23728813559322001</v>
      </c>
      <c r="S3213">
        <f t="shared" si="50"/>
        <v>-5.05152920645374E-2</v>
      </c>
    </row>
    <row r="3214" spans="1:19" x14ac:dyDescent="0.2">
      <c r="A3214" t="s">
        <v>6383</v>
      </c>
      <c r="B3214" t="s">
        <v>6384</v>
      </c>
      <c r="C3214">
        <v>307</v>
      </c>
      <c r="D3214">
        <v>313</v>
      </c>
      <c r="E3214">
        <v>272</v>
      </c>
      <c r="F3214">
        <v>41</v>
      </c>
      <c r="G3214">
        <v>8.8664194364790394E-2</v>
      </c>
      <c r="H3214">
        <v>-0.54682748122139102</v>
      </c>
      <c r="I3214">
        <v>-1.7585516917194499</v>
      </c>
      <c r="J3214">
        <v>514</v>
      </c>
      <c r="K3214">
        <v>598</v>
      </c>
      <c r="L3214">
        <v>341</v>
      </c>
      <c r="M3214">
        <v>73</v>
      </c>
      <c r="N3214">
        <v>0.14296616841485599</v>
      </c>
      <c r="O3214">
        <v>-0.77029751714716799</v>
      </c>
      <c r="P3214">
        <v>-1.85786592746671</v>
      </c>
      <c r="Q3214">
        <v>0.74576271186440601</v>
      </c>
      <c r="R3214">
        <v>0.186440677966101</v>
      </c>
      <c r="S3214">
        <f t="shared" si="50"/>
        <v>-4.0859088590618417E-3</v>
      </c>
    </row>
    <row r="3215" spans="1:19" x14ac:dyDescent="0.2">
      <c r="A3215" t="s">
        <v>6385</v>
      </c>
      <c r="B3215" t="s">
        <v>6386</v>
      </c>
      <c r="C3215">
        <v>130</v>
      </c>
      <c r="D3215">
        <v>167</v>
      </c>
      <c r="E3215">
        <v>69</v>
      </c>
      <c r="F3215">
        <v>20</v>
      </c>
      <c r="G3215">
        <v>0.18903135113627401</v>
      </c>
      <c r="H3215">
        <v>-0.76935227134798501</v>
      </c>
      <c r="I3215">
        <v>-1.6971105296048501</v>
      </c>
      <c r="J3215">
        <v>227</v>
      </c>
      <c r="K3215">
        <v>426</v>
      </c>
      <c r="L3215">
        <v>251</v>
      </c>
      <c r="M3215">
        <v>32</v>
      </c>
      <c r="N3215">
        <v>0.35061184533131801</v>
      </c>
      <c r="O3215">
        <v>-0.54844091285647401</v>
      </c>
      <c r="P3215">
        <v>-1.8611015474651</v>
      </c>
      <c r="Q3215">
        <v>0.71186440677966101</v>
      </c>
      <c r="R3215">
        <v>0.338983050847457</v>
      </c>
      <c r="S3215">
        <f t="shared" si="50"/>
        <v>1.2767227787549684E-2</v>
      </c>
    </row>
    <row r="3216" spans="1:19" x14ac:dyDescent="0.2">
      <c r="A3216" t="s">
        <v>6387</v>
      </c>
      <c r="B3216" t="s">
        <v>6388</v>
      </c>
      <c r="C3216">
        <v>133</v>
      </c>
      <c r="D3216">
        <v>237</v>
      </c>
      <c r="E3216">
        <v>128</v>
      </c>
      <c r="F3216">
        <v>20</v>
      </c>
      <c r="G3216">
        <v>0.33115493733854601</v>
      </c>
      <c r="H3216">
        <v>-0.51089968109762096</v>
      </c>
      <c r="I3216">
        <v>-1.7070188182651</v>
      </c>
      <c r="J3216">
        <v>381</v>
      </c>
      <c r="K3216">
        <v>425</v>
      </c>
      <c r="L3216">
        <v>227</v>
      </c>
      <c r="M3216">
        <v>32</v>
      </c>
      <c r="N3216">
        <v>0.124692057796413</v>
      </c>
      <c r="O3216">
        <v>-0.81698789562688701</v>
      </c>
      <c r="P3216">
        <v>-2.0860006659476</v>
      </c>
      <c r="Q3216">
        <v>0.76271186440677896</v>
      </c>
      <c r="R3216">
        <v>0.28813559322033899</v>
      </c>
      <c r="S3216">
        <f t="shared" si="50"/>
        <v>-5.0246996425946641E-2</v>
      </c>
    </row>
    <row r="3217" spans="1:19" x14ac:dyDescent="0.2">
      <c r="A3217" t="s">
        <v>6389</v>
      </c>
      <c r="B3217" t="s">
        <v>6390</v>
      </c>
      <c r="C3217">
        <v>52</v>
      </c>
      <c r="D3217">
        <v>82</v>
      </c>
      <c r="E3217">
        <v>11</v>
      </c>
      <c r="F3217">
        <v>11</v>
      </c>
      <c r="G3217">
        <v>0.27806874104444501</v>
      </c>
      <c r="H3217">
        <v>-1.16886866825497</v>
      </c>
      <c r="I3217">
        <v>-1.55880783143857</v>
      </c>
      <c r="J3217">
        <v>140</v>
      </c>
      <c r="K3217">
        <v>163</v>
      </c>
      <c r="L3217">
        <v>123</v>
      </c>
      <c r="M3217">
        <v>13</v>
      </c>
      <c r="N3217">
        <v>0.14328767214744101</v>
      </c>
      <c r="O3217">
        <v>-0.64831170138323002</v>
      </c>
      <c r="P3217">
        <v>-2.0424103519632899</v>
      </c>
      <c r="Q3217">
        <v>0.83050847457627097</v>
      </c>
      <c r="R3217">
        <v>0.35593220338983</v>
      </c>
      <c r="S3217">
        <f t="shared" si="50"/>
        <v>4.1542904739430425E-3</v>
      </c>
    </row>
    <row r="3218" spans="1:19" x14ac:dyDescent="0.2">
      <c r="A3218" t="s">
        <v>6391</v>
      </c>
      <c r="B3218" t="s">
        <v>6392</v>
      </c>
      <c r="C3218">
        <v>163</v>
      </c>
      <c r="D3218">
        <v>312</v>
      </c>
      <c r="E3218">
        <v>192</v>
      </c>
      <c r="F3218">
        <v>19</v>
      </c>
      <c r="G3218">
        <v>0.362225221910013</v>
      </c>
      <c r="H3218">
        <v>-0.423144385478811</v>
      </c>
      <c r="I3218">
        <v>-1.8176311764131201</v>
      </c>
      <c r="J3218">
        <v>247</v>
      </c>
      <c r="K3218">
        <v>514</v>
      </c>
      <c r="L3218">
        <v>261</v>
      </c>
      <c r="M3218">
        <v>32</v>
      </c>
      <c r="N3218">
        <v>0.39549426915733099</v>
      </c>
      <c r="O3218">
        <v>-0.56814522306577497</v>
      </c>
      <c r="P3218">
        <v>-1.89777264353165</v>
      </c>
      <c r="Q3218">
        <v>0.88135593220338904</v>
      </c>
      <c r="R3218">
        <v>0.322033898305084</v>
      </c>
      <c r="S3218">
        <f t="shared" si="50"/>
        <v>-3.1797846620397294E-2</v>
      </c>
    </row>
    <row r="3219" spans="1:19" x14ac:dyDescent="0.2">
      <c r="A3219" t="s">
        <v>6393</v>
      </c>
      <c r="B3219" t="s">
        <v>6394</v>
      </c>
      <c r="C3219">
        <v>143</v>
      </c>
      <c r="D3219">
        <v>201</v>
      </c>
      <c r="E3219">
        <v>91</v>
      </c>
      <c r="F3219">
        <v>19</v>
      </c>
      <c r="G3219">
        <v>0.228118252250955</v>
      </c>
      <c r="H3219">
        <v>-0.69055265492237095</v>
      </c>
      <c r="I3219">
        <v>-1.7607796094742301</v>
      </c>
      <c r="J3219">
        <v>266</v>
      </c>
      <c r="K3219">
        <v>439</v>
      </c>
      <c r="L3219">
        <v>225</v>
      </c>
      <c r="M3219">
        <v>17</v>
      </c>
      <c r="N3219">
        <v>0.29481098703277597</v>
      </c>
      <c r="O3219">
        <v>-0.66478789566409402</v>
      </c>
      <c r="P3219">
        <v>-2.2046583838446798</v>
      </c>
      <c r="Q3219">
        <v>0.84745762711864403</v>
      </c>
      <c r="R3219">
        <v>0.322033898305084</v>
      </c>
      <c r="S3219">
        <f t="shared" si="50"/>
        <v>-9.7489716964308748E-2</v>
      </c>
    </row>
    <row r="3220" spans="1:19" x14ac:dyDescent="0.2">
      <c r="A3220" t="s">
        <v>6395</v>
      </c>
      <c r="B3220" t="s">
        <v>6396</v>
      </c>
      <c r="C3220">
        <v>268</v>
      </c>
      <c r="D3220">
        <v>353</v>
      </c>
      <c r="E3220">
        <v>174</v>
      </c>
      <c r="F3220">
        <v>52</v>
      </c>
      <c r="G3220">
        <v>0.19989814365456199</v>
      </c>
      <c r="H3220">
        <v>-0.68184355552459197</v>
      </c>
      <c r="I3220">
        <v>-1.5963286233559799</v>
      </c>
      <c r="J3220">
        <v>532</v>
      </c>
      <c r="K3220">
        <v>719</v>
      </c>
      <c r="L3220">
        <v>439</v>
      </c>
      <c r="M3220">
        <v>74</v>
      </c>
      <c r="N3220">
        <v>0.20804536150955599</v>
      </c>
      <c r="O3220">
        <v>-0.675535889197317</v>
      </c>
      <c r="P3220">
        <v>-1.8669055811559601</v>
      </c>
      <c r="Q3220">
        <v>0.84745762711864403</v>
      </c>
      <c r="R3220">
        <v>0.322033898305084</v>
      </c>
      <c r="S3220">
        <f t="shared" si="50"/>
        <v>4.0278573867466298E-2</v>
      </c>
    </row>
    <row r="3221" spans="1:19" x14ac:dyDescent="0.2">
      <c r="A3221" t="s">
        <v>6397</v>
      </c>
      <c r="B3221" t="s">
        <v>6398</v>
      </c>
      <c r="C3221">
        <v>238</v>
      </c>
      <c r="D3221">
        <v>310</v>
      </c>
      <c r="E3221">
        <v>291</v>
      </c>
      <c r="F3221">
        <v>31</v>
      </c>
      <c r="G3221">
        <v>0.195042969073289</v>
      </c>
      <c r="H3221">
        <v>-0.40694197784900799</v>
      </c>
      <c r="I3221">
        <v>-1.7694124361842301</v>
      </c>
      <c r="J3221">
        <v>440</v>
      </c>
      <c r="K3221">
        <v>791</v>
      </c>
      <c r="L3221">
        <v>401</v>
      </c>
      <c r="M3221">
        <v>65</v>
      </c>
      <c r="N3221">
        <v>0.33195191043320998</v>
      </c>
      <c r="O3221">
        <v>-0.63239708101039505</v>
      </c>
      <c r="P3221">
        <v>-1.84076498843522</v>
      </c>
      <c r="Q3221">
        <v>0.74576271186440601</v>
      </c>
      <c r="R3221">
        <v>0.27118644067796599</v>
      </c>
      <c r="S3221">
        <f t="shared" si="50"/>
        <v>-2.6437457623980131E-3</v>
      </c>
    </row>
    <row r="3222" spans="1:19" x14ac:dyDescent="0.2">
      <c r="A3222" t="s">
        <v>6399</v>
      </c>
      <c r="B3222" t="s">
        <v>6400</v>
      </c>
      <c r="C3222">
        <v>356</v>
      </c>
      <c r="D3222">
        <v>408</v>
      </c>
      <c r="E3222">
        <v>230</v>
      </c>
      <c r="F3222">
        <v>35</v>
      </c>
      <c r="G3222">
        <v>0.139468397412533</v>
      </c>
      <c r="H3222">
        <v>-0.68398017173368497</v>
      </c>
      <c r="I3222">
        <v>-1.89157912658459</v>
      </c>
      <c r="J3222">
        <v>618</v>
      </c>
      <c r="K3222">
        <v>797</v>
      </c>
      <c r="L3222">
        <v>394</v>
      </c>
      <c r="M3222">
        <v>66</v>
      </c>
      <c r="N3222">
        <v>0.18769794972901799</v>
      </c>
      <c r="O3222">
        <v>-0.78758103040763205</v>
      </c>
      <c r="P3222">
        <v>-1.98167020813884</v>
      </c>
      <c r="Q3222">
        <v>0.76271186440677896</v>
      </c>
      <c r="R3222">
        <v>0.35593220338983</v>
      </c>
      <c r="S3222">
        <f t="shared" si="50"/>
        <v>-7.5564436152947528E-2</v>
      </c>
    </row>
    <row r="3223" spans="1:19" x14ac:dyDescent="0.2">
      <c r="A3223" t="s">
        <v>6401</v>
      </c>
      <c r="B3223" t="s">
        <v>6402</v>
      </c>
      <c r="C3223">
        <v>258</v>
      </c>
      <c r="D3223">
        <v>315</v>
      </c>
      <c r="E3223">
        <v>264</v>
      </c>
      <c r="F3223">
        <v>17</v>
      </c>
      <c r="G3223">
        <v>0.16694908012189799</v>
      </c>
      <c r="H3223">
        <v>-0.484273788871802</v>
      </c>
      <c r="I3223">
        <v>-2.0653679575469499</v>
      </c>
      <c r="J3223">
        <v>484</v>
      </c>
      <c r="K3223">
        <v>762</v>
      </c>
      <c r="L3223">
        <v>394</v>
      </c>
      <c r="M3223">
        <v>101</v>
      </c>
      <c r="N3223">
        <v>0.27433771311690902</v>
      </c>
      <c r="O3223">
        <v>-0.68143791696322797</v>
      </c>
      <c r="P3223">
        <v>-1.6907496564536599</v>
      </c>
      <c r="Q3223">
        <v>0.79661016949152497</v>
      </c>
      <c r="R3223">
        <v>0.322033898305084</v>
      </c>
      <c r="S3223">
        <f t="shared" si="50"/>
        <v>-4.7865760263884005E-2</v>
      </c>
    </row>
    <row r="3224" spans="1:19" x14ac:dyDescent="0.2">
      <c r="A3224" t="s">
        <v>6403</v>
      </c>
      <c r="B3224" t="s">
        <v>6404</v>
      </c>
      <c r="C3224">
        <v>112</v>
      </c>
      <c r="D3224">
        <v>145</v>
      </c>
      <c r="E3224">
        <v>90</v>
      </c>
      <c r="F3224">
        <v>15</v>
      </c>
      <c r="G3224">
        <v>0.192408211860321</v>
      </c>
      <c r="H3224">
        <v>-0.58923352300926002</v>
      </c>
      <c r="I3224">
        <v>-1.7573239365764901</v>
      </c>
      <c r="J3224">
        <v>239</v>
      </c>
      <c r="K3224">
        <v>307</v>
      </c>
      <c r="L3224">
        <v>159</v>
      </c>
      <c r="M3224">
        <v>33</v>
      </c>
      <c r="N3224">
        <v>0.18596857795076999</v>
      </c>
      <c r="O3224">
        <v>-0.769089553772076</v>
      </c>
      <c r="P3224">
        <v>-1.87010962966214</v>
      </c>
      <c r="Q3224">
        <v>0.52542372881355903</v>
      </c>
      <c r="R3224">
        <v>0.169491525423728</v>
      </c>
      <c r="S3224">
        <f t="shared" si="50"/>
        <v>-7.006834846567017E-3</v>
      </c>
    </row>
    <row r="3225" spans="1:19" x14ac:dyDescent="0.2">
      <c r="A3225" t="s">
        <v>6405</v>
      </c>
      <c r="B3225" t="s">
        <v>6406</v>
      </c>
      <c r="C3225">
        <v>106</v>
      </c>
      <c r="D3225">
        <v>133</v>
      </c>
      <c r="E3225">
        <v>106</v>
      </c>
      <c r="F3225">
        <v>11</v>
      </c>
      <c r="G3225">
        <v>0.17880400799784399</v>
      </c>
      <c r="H3225">
        <v>-0.49425800977840301</v>
      </c>
      <c r="I3225">
        <v>-1.8681103530685399</v>
      </c>
      <c r="J3225">
        <v>254</v>
      </c>
      <c r="K3225">
        <v>316</v>
      </c>
      <c r="L3225">
        <v>185</v>
      </c>
      <c r="M3225">
        <v>15</v>
      </c>
      <c r="N3225">
        <v>0.17208146942018701</v>
      </c>
      <c r="O3225">
        <v>-0.729750765361314</v>
      </c>
      <c r="P3225">
        <v>-2.2389681261561498</v>
      </c>
      <c r="Q3225">
        <v>0.52542372881355903</v>
      </c>
      <c r="R3225">
        <v>0.27118644067796599</v>
      </c>
      <c r="S3225">
        <f t="shared" si="50"/>
        <v>-0.13761941851740209</v>
      </c>
    </row>
    <row r="3226" spans="1:19" x14ac:dyDescent="0.2">
      <c r="A3226" t="s">
        <v>6407</v>
      </c>
      <c r="B3226" t="s">
        <v>6408</v>
      </c>
      <c r="C3226">
        <v>259</v>
      </c>
      <c r="D3226">
        <v>158</v>
      </c>
      <c r="E3226">
        <v>167</v>
      </c>
      <c r="F3226">
        <v>16</v>
      </c>
      <c r="G3226">
        <v>-0.13438444483129999</v>
      </c>
      <c r="H3226">
        <v>-0.684841302712072</v>
      </c>
      <c r="I3226">
        <v>-2.09337695438732</v>
      </c>
      <c r="J3226">
        <v>287</v>
      </c>
      <c r="K3226">
        <v>436</v>
      </c>
      <c r="L3226">
        <v>158</v>
      </c>
      <c r="M3226">
        <v>60</v>
      </c>
      <c r="N3226">
        <v>0.25883269595631497</v>
      </c>
      <c r="O3226">
        <v>-0.85131358692395998</v>
      </c>
      <c r="P3226">
        <v>-1.6899563149422401</v>
      </c>
      <c r="Q3226">
        <v>0.47457627118644002</v>
      </c>
      <c r="R3226">
        <v>0.28813559322033899</v>
      </c>
      <c r="S3226">
        <f t="shared" si="50"/>
        <v>-5.5730884516698692E-2</v>
      </c>
    </row>
    <row r="3227" spans="1:19" x14ac:dyDescent="0.2">
      <c r="A3227" t="s">
        <v>6409</v>
      </c>
      <c r="B3227" t="s">
        <v>6410</v>
      </c>
      <c r="C3227">
        <v>226</v>
      </c>
      <c r="D3227">
        <v>220</v>
      </c>
      <c r="E3227">
        <v>223</v>
      </c>
      <c r="F3227">
        <v>27</v>
      </c>
      <c r="G3227">
        <v>6.8572473970333697E-2</v>
      </c>
      <c r="H3227">
        <v>-0.50006158587764304</v>
      </c>
      <c r="I3227">
        <v>-1.80694184795041</v>
      </c>
      <c r="J3227">
        <v>542</v>
      </c>
      <c r="K3227">
        <v>524</v>
      </c>
      <c r="L3227">
        <v>434</v>
      </c>
      <c r="M3227">
        <v>45</v>
      </c>
      <c r="N3227">
        <v>6.2560103867061498E-2</v>
      </c>
      <c r="O3227">
        <v>-0.68859833417026595</v>
      </c>
      <c r="P3227">
        <v>-2.09101244135493</v>
      </c>
      <c r="Q3227">
        <v>0.59322033898305004</v>
      </c>
      <c r="R3227">
        <v>0.305084745762711</v>
      </c>
      <c r="S3227">
        <f t="shared" si="50"/>
        <v>-8.0403708893702922E-2</v>
      </c>
    </row>
    <row r="3228" spans="1:19" x14ac:dyDescent="0.2">
      <c r="A3228" t="s">
        <v>6411</v>
      </c>
      <c r="B3228" t="s">
        <v>6412</v>
      </c>
      <c r="C3228">
        <v>111</v>
      </c>
      <c r="D3228">
        <v>160</v>
      </c>
      <c r="E3228">
        <v>102</v>
      </c>
      <c r="F3228">
        <v>4</v>
      </c>
      <c r="G3228">
        <v>0.23905523616479499</v>
      </c>
      <c r="H3228">
        <v>-0.53098081680314302</v>
      </c>
      <c r="I3228">
        <v>-2.3274601604206899</v>
      </c>
      <c r="J3228">
        <v>155</v>
      </c>
      <c r="K3228">
        <v>232</v>
      </c>
      <c r="L3228">
        <v>127</v>
      </c>
      <c r="M3228">
        <v>31</v>
      </c>
      <c r="N3228">
        <v>0.25238439014233</v>
      </c>
      <c r="O3228">
        <v>-0.67861675435872504</v>
      </c>
      <c r="P3228">
        <v>-1.7091956729279101</v>
      </c>
      <c r="Q3228">
        <v>0.677966101694915</v>
      </c>
      <c r="R3228">
        <v>0.35593220338983</v>
      </c>
      <c r="S3228">
        <f t="shared" si="50"/>
        <v>-0.12838281248324612</v>
      </c>
    </row>
    <row r="3229" spans="1:19" x14ac:dyDescent="0.2">
      <c r="A3229" t="s">
        <v>6413</v>
      </c>
      <c r="B3229" t="s">
        <v>6414</v>
      </c>
      <c r="C3229">
        <v>212</v>
      </c>
      <c r="D3229">
        <v>164</v>
      </c>
      <c r="E3229">
        <v>192</v>
      </c>
      <c r="F3229">
        <v>13</v>
      </c>
      <c r="G3229">
        <v>-3.12337805855251E-2</v>
      </c>
      <c r="H3229">
        <v>-0.53729264200360505</v>
      </c>
      <c r="I3229">
        <v>-2.09658968158391</v>
      </c>
      <c r="J3229">
        <v>373</v>
      </c>
      <c r="K3229">
        <v>313</v>
      </c>
      <c r="L3229">
        <v>199</v>
      </c>
      <c r="M3229">
        <v>22</v>
      </c>
      <c r="N3229">
        <v>1.0636091594826999E-3</v>
      </c>
      <c r="O3229">
        <v>-0.864944532543371</v>
      </c>
      <c r="P3229">
        <v>-2.2395118195783699</v>
      </c>
      <c r="Q3229">
        <v>0.59322033898305004</v>
      </c>
      <c r="R3229">
        <v>0.38983050847457601</v>
      </c>
      <c r="S3229">
        <f t="shared" si="50"/>
        <v>-0.20365449647179906</v>
      </c>
    </row>
    <row r="3230" spans="1:19" x14ac:dyDescent="0.2">
      <c r="A3230" t="s">
        <v>6415</v>
      </c>
      <c r="B3230" t="s">
        <v>6416</v>
      </c>
      <c r="C3230">
        <v>193</v>
      </c>
      <c r="D3230">
        <v>157</v>
      </c>
      <c r="E3230">
        <v>120</v>
      </c>
      <c r="F3230">
        <v>16</v>
      </c>
      <c r="G3230">
        <v>-9.3994243030115707E-3</v>
      </c>
      <c r="H3230">
        <v>-0.70063407273855205</v>
      </c>
      <c r="I3230">
        <v>-1.9656344993138399</v>
      </c>
      <c r="J3230">
        <v>311</v>
      </c>
      <c r="K3230">
        <v>425</v>
      </c>
      <c r="L3230">
        <v>246</v>
      </c>
      <c r="M3230">
        <v>32</v>
      </c>
      <c r="N3230">
        <v>0.212856644445195</v>
      </c>
      <c r="O3230">
        <v>-0.69391405906784798</v>
      </c>
      <c r="P3230">
        <v>-1.9978360792988199</v>
      </c>
      <c r="Q3230">
        <v>0.57627118644067798</v>
      </c>
      <c r="R3230">
        <v>0.305084745762711</v>
      </c>
      <c r="S3230">
        <f t="shared" si="50"/>
        <v>-0.10124488368243464</v>
      </c>
    </row>
    <row r="3231" spans="1:19" x14ac:dyDescent="0.2">
      <c r="A3231" t="s">
        <v>6417</v>
      </c>
      <c r="B3231" t="e">
        <f>-MTLSLVWAYYYQPADDDDTELSLPPGDIVQEIEKVGGWFEGENAQGMKGVFPANHIELIRE</f>
        <v>#NAME?</v>
      </c>
      <c r="C3231">
        <v>125</v>
      </c>
      <c r="D3231">
        <v>147</v>
      </c>
      <c r="E3231">
        <v>108</v>
      </c>
      <c r="F3231">
        <v>9</v>
      </c>
      <c r="G3231">
        <v>0.15066555403564799</v>
      </c>
      <c r="H3231">
        <v>-0.55774426729950999</v>
      </c>
      <c r="I3231">
        <v>-2.0268646765307299</v>
      </c>
      <c r="J3231">
        <v>280</v>
      </c>
      <c r="K3231">
        <v>352</v>
      </c>
      <c r="L3231">
        <v>88</v>
      </c>
      <c r="M3231">
        <v>24</v>
      </c>
      <c r="N3231">
        <v>0.17661273555763299</v>
      </c>
      <c r="O3231">
        <v>-1.09476413633644</v>
      </c>
      <c r="P3231">
        <v>-2.0771724582225</v>
      </c>
      <c r="Q3231">
        <v>0.49152542372881303</v>
      </c>
      <c r="R3231">
        <v>0.25423728813559299</v>
      </c>
      <c r="S3231">
        <f t="shared" si="50"/>
        <v>-0.1401238358128713</v>
      </c>
    </row>
    <row r="3232" spans="1:19" x14ac:dyDescent="0.2">
      <c r="A3232" t="s">
        <v>6418</v>
      </c>
      <c r="B3232" t="s">
        <v>6419</v>
      </c>
      <c r="C3232">
        <v>177</v>
      </c>
      <c r="D3232">
        <v>107</v>
      </c>
      <c r="E3232">
        <v>104</v>
      </c>
      <c r="F3232">
        <v>11</v>
      </c>
      <c r="G3232">
        <v>-0.138331256381068</v>
      </c>
      <c r="H3232">
        <v>-0.72519793684142897</v>
      </c>
      <c r="I3232">
        <v>-2.0907777541655799</v>
      </c>
      <c r="J3232">
        <v>183</v>
      </c>
      <c r="K3232">
        <v>353</v>
      </c>
      <c r="L3232">
        <v>187</v>
      </c>
      <c r="M3232">
        <v>23</v>
      </c>
      <c r="N3232">
        <v>0.36255171907911399</v>
      </c>
      <c r="O3232">
        <v>-0.58269826033831995</v>
      </c>
      <c r="P3232">
        <v>-1.91094892230472</v>
      </c>
      <c r="Q3232">
        <v>0.50847457627118597</v>
      </c>
      <c r="R3232">
        <v>0.27118644067796599</v>
      </c>
      <c r="S3232">
        <f t="shared" si="50"/>
        <v>-0.11409322851163894</v>
      </c>
    </row>
    <row r="3233" spans="1:19" x14ac:dyDescent="0.2">
      <c r="A3233" t="s">
        <v>6420</v>
      </c>
      <c r="B3233" t="s">
        <v>6421</v>
      </c>
      <c r="C3233">
        <v>418</v>
      </c>
      <c r="D3233">
        <v>442</v>
      </c>
      <c r="E3233">
        <v>313</v>
      </c>
      <c r="F3233">
        <v>34</v>
      </c>
      <c r="G3233">
        <v>0.104504219869585</v>
      </c>
      <c r="H3233">
        <v>-0.61988995400698998</v>
      </c>
      <c r="I3233">
        <v>-1.9738945376947701</v>
      </c>
      <c r="J3233">
        <v>659</v>
      </c>
      <c r="K3233">
        <v>739</v>
      </c>
      <c r="L3233">
        <v>475</v>
      </c>
      <c r="M3233">
        <v>102</v>
      </c>
      <c r="N3233">
        <v>0.12698712722253699</v>
      </c>
      <c r="O3233">
        <v>-0.73428058211353298</v>
      </c>
      <c r="P3233">
        <v>-1.8205109114239799</v>
      </c>
      <c r="Q3233">
        <v>0.54237288135593198</v>
      </c>
      <c r="R3233">
        <v>0.27118644067796599</v>
      </c>
      <c r="S3233">
        <f t="shared" si="50"/>
        <v>-5.6195357819283191E-2</v>
      </c>
    </row>
    <row r="3234" spans="1:19" x14ac:dyDescent="0.2">
      <c r="A3234" t="s">
        <v>6422</v>
      </c>
      <c r="B3234" t="s">
        <v>6423</v>
      </c>
      <c r="C3234">
        <v>251</v>
      </c>
      <c r="D3234">
        <v>197</v>
      </c>
      <c r="E3234">
        <v>210</v>
      </c>
      <c r="F3234">
        <v>29</v>
      </c>
      <c r="G3234">
        <v>-2.4949263023916701E-2</v>
      </c>
      <c r="H3234">
        <v>-0.57171243652552195</v>
      </c>
      <c r="I3234">
        <v>-1.8214728965440801</v>
      </c>
      <c r="J3234">
        <v>404</v>
      </c>
      <c r="K3234">
        <v>481</v>
      </c>
      <c r="L3234">
        <v>278</v>
      </c>
      <c r="M3234">
        <v>61</v>
      </c>
      <c r="N3234">
        <v>0.15299181468494799</v>
      </c>
      <c r="O3234">
        <v>-0.75442534633691904</v>
      </c>
      <c r="P3234">
        <v>-1.83127719869173</v>
      </c>
      <c r="Q3234">
        <v>0.644067796610169</v>
      </c>
      <c r="R3234">
        <v>0.20338983050847401</v>
      </c>
      <c r="S3234">
        <f t="shared" si="50"/>
        <v>-1.5119290396763376E-2</v>
      </c>
    </row>
    <row r="3235" spans="1:19" x14ac:dyDescent="0.2">
      <c r="A3235" t="s">
        <v>6424</v>
      </c>
      <c r="B3235" t="s">
        <v>6425</v>
      </c>
      <c r="C3235">
        <v>198</v>
      </c>
      <c r="D3235">
        <v>335</v>
      </c>
      <c r="E3235">
        <v>207</v>
      </c>
      <c r="F3235">
        <v>11</v>
      </c>
      <c r="G3235">
        <v>0.30863784907084202</v>
      </c>
      <c r="H3235">
        <v>-0.474952854583017</v>
      </c>
      <c r="I3235">
        <v>-2.1394696780653</v>
      </c>
      <c r="J3235">
        <v>502</v>
      </c>
      <c r="K3235">
        <v>519</v>
      </c>
      <c r="L3235">
        <v>238</v>
      </c>
      <c r="M3235">
        <v>55</v>
      </c>
      <c r="N3235">
        <v>9.1691744125160193E-2</v>
      </c>
      <c r="O3235">
        <v>-0.91621553723289695</v>
      </c>
      <c r="P3235">
        <v>-1.97056669624266</v>
      </c>
      <c r="Q3235">
        <v>0.644067796610169</v>
      </c>
      <c r="R3235">
        <v>0.20338983050847401</v>
      </c>
      <c r="S3235">
        <f t="shared" si="50"/>
        <v>-0.14408195181855771</v>
      </c>
    </row>
    <row r="3236" spans="1:19" x14ac:dyDescent="0.2">
      <c r="A3236" t="s">
        <v>6426</v>
      </c>
      <c r="B3236" t="s">
        <v>6427</v>
      </c>
      <c r="C3236">
        <v>0</v>
      </c>
      <c r="D3236">
        <v>0</v>
      </c>
      <c r="E3236">
        <v>0</v>
      </c>
      <c r="F3236">
        <v>0</v>
      </c>
      <c r="G3236" t="s">
        <v>373</v>
      </c>
      <c r="H3236" t="s">
        <v>373</v>
      </c>
      <c r="I3236" t="s">
        <v>373</v>
      </c>
      <c r="J3236">
        <v>0</v>
      </c>
      <c r="K3236">
        <v>0</v>
      </c>
      <c r="L3236">
        <v>0</v>
      </c>
      <c r="M3236">
        <v>0</v>
      </c>
      <c r="N3236" t="s">
        <v>373</v>
      </c>
      <c r="O3236" t="s">
        <v>373</v>
      </c>
      <c r="P3236" t="s">
        <v>373</v>
      </c>
      <c r="Q3236">
        <v>0.62711864406779605</v>
      </c>
      <c r="R3236">
        <v>0.20338983050847401</v>
      </c>
      <c r="S3236" t="e">
        <f t="shared" si="50"/>
        <v>#VALUE!</v>
      </c>
    </row>
    <row r="3237" spans="1:19" x14ac:dyDescent="0.2">
      <c r="A3237" t="s">
        <v>6428</v>
      </c>
      <c r="B3237" t="s">
        <v>6429</v>
      </c>
      <c r="C3237">
        <v>160</v>
      </c>
      <c r="D3237">
        <v>96</v>
      </c>
      <c r="E3237">
        <v>73</v>
      </c>
      <c r="F3237">
        <v>14</v>
      </c>
      <c r="G3237">
        <v>-0.141590517320827</v>
      </c>
      <c r="H3237">
        <v>-0.83505513231387196</v>
      </c>
      <c r="I3237">
        <v>-1.9421891199396799</v>
      </c>
      <c r="J3237">
        <v>192</v>
      </c>
      <c r="K3237">
        <v>215</v>
      </c>
      <c r="L3237">
        <v>122</v>
      </c>
      <c r="M3237">
        <v>39</v>
      </c>
      <c r="N3237">
        <v>0.126365334633777</v>
      </c>
      <c r="O3237">
        <v>-0.78903017517319096</v>
      </c>
      <c r="P3237">
        <v>-1.7024622902689399</v>
      </c>
      <c r="Q3237">
        <v>0.62711864406779605</v>
      </c>
      <c r="R3237">
        <v>0.23728813559322001</v>
      </c>
      <c r="S3237">
        <f t="shared" si="50"/>
        <v>-1.5475964603427268E-2</v>
      </c>
    </row>
    <row r="3238" spans="1:19" x14ac:dyDescent="0.2">
      <c r="A3238" t="s">
        <v>6430</v>
      </c>
      <c r="B3238" t="s">
        <v>6431</v>
      </c>
      <c r="C3238">
        <v>178</v>
      </c>
      <c r="D3238">
        <v>204</v>
      </c>
      <c r="E3238">
        <v>102</v>
      </c>
      <c r="F3238">
        <v>23</v>
      </c>
      <c r="G3238">
        <v>0.139468397412533</v>
      </c>
      <c r="H3238">
        <v>-0.73607784032538004</v>
      </c>
      <c r="I3238">
        <v>-1.7728893392533001</v>
      </c>
      <c r="J3238">
        <v>323</v>
      </c>
      <c r="K3238">
        <v>412</v>
      </c>
      <c r="L3238">
        <v>291</v>
      </c>
      <c r="M3238">
        <v>33</v>
      </c>
      <c r="N3238">
        <v>0.18292279712375301</v>
      </c>
      <c r="O3238">
        <v>-0.63739831048958595</v>
      </c>
      <c r="P3238">
        <v>-2.0009142510451001</v>
      </c>
      <c r="Q3238">
        <v>0.644067796610169</v>
      </c>
      <c r="R3238">
        <v>0.28813559322033899</v>
      </c>
      <c r="S3238">
        <f t="shared" si="50"/>
        <v>-4.6483736964979275E-2</v>
      </c>
    </row>
    <row r="3239" spans="1:19" x14ac:dyDescent="0.2">
      <c r="A3239" t="s">
        <v>6432</v>
      </c>
      <c r="B3239" t="s">
        <v>6433</v>
      </c>
      <c r="C3239">
        <v>180</v>
      </c>
      <c r="D3239">
        <v>173</v>
      </c>
      <c r="E3239">
        <v>192</v>
      </c>
      <c r="F3239">
        <v>44</v>
      </c>
      <c r="G3239">
        <v>6.3031830321017696E-2</v>
      </c>
      <c r="H3239">
        <v>-0.46622928617816001</v>
      </c>
      <c r="I3239">
        <v>-1.4960170015791101</v>
      </c>
      <c r="J3239">
        <v>230</v>
      </c>
      <c r="K3239">
        <v>330</v>
      </c>
      <c r="L3239">
        <v>223</v>
      </c>
      <c r="M3239">
        <v>108</v>
      </c>
      <c r="N3239">
        <v>0.234014207282016</v>
      </c>
      <c r="O3239">
        <v>-0.60551175011382197</v>
      </c>
      <c r="P3239">
        <v>-1.3385297491225301</v>
      </c>
      <c r="Q3239">
        <v>0.644067796610169</v>
      </c>
      <c r="R3239">
        <v>0.25423728813559299</v>
      </c>
      <c r="S3239">
        <f t="shared" si="50"/>
        <v>0.2105386803366136</v>
      </c>
    </row>
    <row r="3240" spans="1:19" x14ac:dyDescent="0.2">
      <c r="A3240" t="s">
        <v>6434</v>
      </c>
      <c r="B3240" t="s">
        <v>6435</v>
      </c>
      <c r="C3240">
        <v>222</v>
      </c>
      <c r="D3240">
        <v>265</v>
      </c>
      <c r="E3240">
        <v>130</v>
      </c>
      <c r="F3240">
        <v>35</v>
      </c>
      <c r="G3240">
        <v>0.15715113178169701</v>
      </c>
      <c r="H3240">
        <v>-0.72666763192220496</v>
      </c>
      <c r="I3240">
        <v>-1.68648210306236</v>
      </c>
      <c r="J3240">
        <v>455</v>
      </c>
      <c r="K3240">
        <v>499</v>
      </c>
      <c r="L3240">
        <v>208</v>
      </c>
      <c r="M3240">
        <v>49</v>
      </c>
      <c r="N3240">
        <v>0.117317252387999</v>
      </c>
      <c r="O3240">
        <v>-0.932036838838741</v>
      </c>
      <c r="P3240">
        <v>-1.9780409852204901</v>
      </c>
      <c r="Q3240">
        <v>0.57627118644067798</v>
      </c>
      <c r="R3240">
        <v>0.27118644067796599</v>
      </c>
      <c r="S3240">
        <f t="shared" si="50"/>
        <v>-1.5447098440720295E-2</v>
      </c>
    </row>
    <row r="3241" spans="1:19" x14ac:dyDescent="0.2">
      <c r="A3241" t="s">
        <v>6436</v>
      </c>
      <c r="B3241" t="s">
        <v>6437</v>
      </c>
      <c r="C3241">
        <v>211</v>
      </c>
      <c r="D3241">
        <v>252</v>
      </c>
      <c r="E3241">
        <v>196</v>
      </c>
      <c r="F3241">
        <v>30</v>
      </c>
      <c r="G3241">
        <v>0.15737631777937899</v>
      </c>
      <c r="H3241">
        <v>-0.52628439371961999</v>
      </c>
      <c r="I3241">
        <v>-1.73135837354002</v>
      </c>
      <c r="J3241">
        <v>337</v>
      </c>
      <c r="K3241">
        <v>498</v>
      </c>
      <c r="L3241">
        <v>285</v>
      </c>
      <c r="M3241">
        <v>69</v>
      </c>
      <c r="N3241">
        <v>0.24682754531010001</v>
      </c>
      <c r="O3241">
        <v>-0.66487381800721801</v>
      </c>
      <c r="P3241">
        <v>-1.69900647872597</v>
      </c>
      <c r="Q3241">
        <v>0.55932203389830504</v>
      </c>
      <c r="R3241">
        <v>0.27118644067796599</v>
      </c>
      <c r="S3241">
        <f t="shared" si="50"/>
        <v>4.6248498980345568E-2</v>
      </c>
    </row>
    <row r="3242" spans="1:19" x14ac:dyDescent="0.2">
      <c r="A3242" t="s">
        <v>6438</v>
      </c>
      <c r="B3242" t="s">
        <v>6439</v>
      </c>
      <c r="C3242">
        <v>103</v>
      </c>
      <c r="D3242">
        <v>104</v>
      </c>
      <c r="E3242">
        <v>115</v>
      </c>
      <c r="F3242">
        <v>4</v>
      </c>
      <c r="G3242">
        <v>8.4454346889136597E-2</v>
      </c>
      <c r="H3242">
        <v>-0.44639739412996399</v>
      </c>
      <c r="I3242">
        <v>-2.2949744063391999</v>
      </c>
      <c r="J3242">
        <v>241</v>
      </c>
      <c r="K3242">
        <v>246</v>
      </c>
      <c r="L3242">
        <v>186</v>
      </c>
      <c r="M3242">
        <v>51</v>
      </c>
      <c r="N3242">
        <v>8.6146167950232402E-2</v>
      </c>
      <c r="O3242">
        <v>-0.70459287550134198</v>
      </c>
      <c r="P3242">
        <v>-1.6846725350688201</v>
      </c>
      <c r="Q3242">
        <v>0.62711864406779605</v>
      </c>
      <c r="R3242">
        <v>0.22033898305084701</v>
      </c>
      <c r="S3242">
        <f t="shared" si="50"/>
        <v>-0.11245492127184271</v>
      </c>
    </row>
    <row r="3243" spans="1:19" x14ac:dyDescent="0.2">
      <c r="A3243" t="s">
        <v>6440</v>
      </c>
      <c r="B3243" t="s">
        <v>6441</v>
      </c>
      <c r="C3243">
        <v>46</v>
      </c>
      <c r="D3243">
        <v>48</v>
      </c>
      <c r="E3243">
        <v>23</v>
      </c>
      <c r="F3243">
        <v>5</v>
      </c>
      <c r="G3243">
        <v>9.8741637989541595E-2</v>
      </c>
      <c r="H3243">
        <v>-0.79528800544238398</v>
      </c>
      <c r="I3243">
        <v>-1.84798500030755</v>
      </c>
      <c r="J3243">
        <v>146</v>
      </c>
      <c r="K3243">
        <v>164</v>
      </c>
      <c r="L3243">
        <v>111</v>
      </c>
      <c r="M3243">
        <v>16</v>
      </c>
      <c r="N3243">
        <v>0.12771909568498199</v>
      </c>
      <c r="O3243">
        <v>-0.71111865414217001</v>
      </c>
      <c r="P3243">
        <v>-1.9704585417203999</v>
      </c>
      <c r="Q3243">
        <v>0.62711864406779605</v>
      </c>
      <c r="R3243">
        <v>0.23728813559322001</v>
      </c>
      <c r="S3243">
        <f t="shared" si="50"/>
        <v>-5.9993675668023917E-2</v>
      </c>
    </row>
    <row r="3244" spans="1:19" x14ac:dyDescent="0.2">
      <c r="A3244" t="s">
        <v>6442</v>
      </c>
      <c r="B3244" t="s">
        <v>6443</v>
      </c>
      <c r="C3244">
        <v>318</v>
      </c>
      <c r="D3244">
        <v>434</v>
      </c>
      <c r="E3244">
        <v>169</v>
      </c>
      <c r="F3244">
        <v>25</v>
      </c>
      <c r="G3244">
        <v>0.215320841823606</v>
      </c>
      <c r="H3244">
        <v>-0.76879842514916197</v>
      </c>
      <c r="I3244">
        <v>-1.9886842842743899</v>
      </c>
      <c r="J3244">
        <v>617</v>
      </c>
      <c r="K3244">
        <v>855</v>
      </c>
      <c r="L3244">
        <v>422</v>
      </c>
      <c r="M3244">
        <v>80</v>
      </c>
      <c r="N3244">
        <v>0.21890905411665201</v>
      </c>
      <c r="O3244">
        <v>-0.75706149021595803</v>
      </c>
      <c r="P3244">
        <v>-1.89742084563319</v>
      </c>
      <c r="Q3244">
        <v>0.62711864406779605</v>
      </c>
      <c r="R3244">
        <v>0.25423728813559299</v>
      </c>
      <c r="S3244">
        <f t="shared" si="50"/>
        <v>-8.1032625702049457E-2</v>
      </c>
    </row>
    <row r="3245" spans="1:19" x14ac:dyDescent="0.2">
      <c r="A3245" t="s">
        <v>6444</v>
      </c>
      <c r="B3245" t="s">
        <v>6445</v>
      </c>
      <c r="C3245">
        <v>234</v>
      </c>
      <c r="D3245">
        <v>255</v>
      </c>
      <c r="E3245">
        <v>146</v>
      </c>
      <c r="F3245">
        <v>19</v>
      </c>
      <c r="G3245">
        <v>0.11758255531934</v>
      </c>
      <c r="H3245">
        <v>-0.69912101140410898</v>
      </c>
      <c r="I3245">
        <v>-1.9746594294193101</v>
      </c>
      <c r="J3245">
        <v>290</v>
      </c>
      <c r="K3245">
        <v>291</v>
      </c>
      <c r="L3245">
        <v>265</v>
      </c>
      <c r="M3245">
        <v>36</v>
      </c>
      <c r="N3245">
        <v>7.8723094508672903E-2</v>
      </c>
      <c r="O3245">
        <v>-0.63124090110653797</v>
      </c>
      <c r="P3245">
        <v>-1.9163211657235599</v>
      </c>
      <c r="Q3245">
        <v>0.52542372881355903</v>
      </c>
      <c r="R3245">
        <v>0.322033898305084</v>
      </c>
      <c r="S3245">
        <f t="shared" si="50"/>
        <v>-8.204361686260507E-2</v>
      </c>
    </row>
    <row r="3246" spans="1:19" x14ac:dyDescent="0.2">
      <c r="A3246" t="s">
        <v>6446</v>
      </c>
      <c r="B3246" t="s">
        <v>6447</v>
      </c>
      <c r="C3246">
        <v>62</v>
      </c>
      <c r="D3246">
        <v>77</v>
      </c>
      <c r="E3246">
        <v>35</v>
      </c>
      <c r="F3246">
        <v>10</v>
      </c>
      <c r="G3246">
        <v>0.17435726796975601</v>
      </c>
      <c r="H3246">
        <v>-0.74258165492638095</v>
      </c>
      <c r="I3246">
        <v>-1.6765888624602501</v>
      </c>
      <c r="J3246">
        <v>142</v>
      </c>
      <c r="K3246">
        <v>135</v>
      </c>
      <c r="L3246">
        <v>95</v>
      </c>
      <c r="M3246">
        <v>18</v>
      </c>
      <c r="N3246">
        <v>5.5273527533671402E-2</v>
      </c>
      <c r="O3246">
        <v>-0.76665351623859901</v>
      </c>
      <c r="P3246">
        <v>-1.90724150787164</v>
      </c>
      <c r="Q3246">
        <v>0.49152542372881303</v>
      </c>
      <c r="R3246">
        <v>0.322033898305084</v>
      </c>
      <c r="S3246">
        <f t="shared" si="50"/>
        <v>6.3436509986610438E-3</v>
      </c>
    </row>
    <row r="3247" spans="1:19" x14ac:dyDescent="0.2">
      <c r="A3247" t="s">
        <v>6448</v>
      </c>
      <c r="B3247" t="e">
        <f>-FVGCAKALYGYEPKDDDPEELSFNKGEILDILDDSSKWWRVTKADGTTGIAPSNYLSRLVR</f>
        <v>#NAME?</v>
      </c>
      <c r="C3247">
        <v>78</v>
      </c>
      <c r="D3247">
        <v>91</v>
      </c>
      <c r="E3247">
        <v>140</v>
      </c>
      <c r="F3247">
        <v>98</v>
      </c>
      <c r="G3247">
        <v>0.14720502192614099</v>
      </c>
      <c r="H3247">
        <v>-0.24022457679064599</v>
      </c>
      <c r="I3247">
        <v>-0.78506569995998399</v>
      </c>
      <c r="J3247">
        <v>141</v>
      </c>
      <c r="K3247">
        <v>316</v>
      </c>
      <c r="L3247">
        <v>333</v>
      </c>
      <c r="M3247">
        <v>180</v>
      </c>
      <c r="N3247">
        <v>0.42769607338474502</v>
      </c>
      <c r="O3247">
        <v>-0.21886365629345</v>
      </c>
      <c r="P3247">
        <v>-0.904172276143966</v>
      </c>
      <c r="Q3247">
        <v>0.644067796610169</v>
      </c>
      <c r="R3247">
        <v>0.42372881355932202</v>
      </c>
      <c r="S3247">
        <f t="shared" si="50"/>
        <v>0.53174876830909201</v>
      </c>
    </row>
    <row r="3248" spans="1:19" x14ac:dyDescent="0.2">
      <c r="A3248" t="s">
        <v>6449</v>
      </c>
      <c r="B3248" t="s">
        <v>6450</v>
      </c>
      <c r="C3248">
        <v>117</v>
      </c>
      <c r="D3248">
        <v>131</v>
      </c>
      <c r="E3248">
        <v>68</v>
      </c>
      <c r="F3248">
        <v>7</v>
      </c>
      <c r="G3248">
        <v>0.12934366620513099</v>
      </c>
      <c r="H3248">
        <v>-0.72993495881832804</v>
      </c>
      <c r="I3248">
        <v>-2.1072849946939001</v>
      </c>
      <c r="J3248">
        <v>174</v>
      </c>
      <c r="K3248">
        <v>155</v>
      </c>
      <c r="L3248">
        <v>156</v>
      </c>
      <c r="M3248">
        <v>78</v>
      </c>
      <c r="N3248">
        <v>2.7010553309413501E-2</v>
      </c>
      <c r="O3248">
        <v>-0.63951342707252801</v>
      </c>
      <c r="P3248">
        <v>-1.35868031418401</v>
      </c>
      <c r="Q3248">
        <v>0.62711864406779605</v>
      </c>
      <c r="R3248">
        <v>0.37288135593220301</v>
      </c>
      <c r="S3248">
        <f t="shared" si="50"/>
        <v>2.8869182656377737E-2</v>
      </c>
    </row>
    <row r="3249" spans="1:19" x14ac:dyDescent="0.2">
      <c r="A3249" t="s">
        <v>6451</v>
      </c>
      <c r="B3249" t="s">
        <v>6452</v>
      </c>
      <c r="C3249">
        <v>117</v>
      </c>
      <c r="D3249">
        <v>148</v>
      </c>
      <c r="E3249">
        <v>131</v>
      </c>
      <c r="F3249">
        <v>13</v>
      </c>
      <c r="G3249">
        <v>0.18233408594432399</v>
      </c>
      <c r="H3249">
        <v>-0.44517257586880099</v>
      </c>
      <c r="I3249">
        <v>-1.8384396824013201</v>
      </c>
      <c r="J3249">
        <v>196</v>
      </c>
      <c r="K3249">
        <v>237</v>
      </c>
      <c r="L3249">
        <v>192</v>
      </c>
      <c r="M3249">
        <v>16</v>
      </c>
      <c r="N3249">
        <v>0.159720378075349</v>
      </c>
      <c r="O3249">
        <v>-0.60104361979731602</v>
      </c>
      <c r="P3249">
        <v>-2.09836175729244</v>
      </c>
      <c r="Q3249">
        <v>0.54237288135593198</v>
      </c>
      <c r="R3249">
        <v>0.37288135593220301</v>
      </c>
      <c r="S3249">
        <f t="shared" si="50"/>
        <v>-9.1452983820111244E-2</v>
      </c>
    </row>
    <row r="3250" spans="1:19" x14ac:dyDescent="0.2">
      <c r="A3250" t="s">
        <v>6453</v>
      </c>
      <c r="B3250" t="s">
        <v>6454</v>
      </c>
      <c r="C3250">
        <v>137</v>
      </c>
      <c r="D3250">
        <v>134</v>
      </c>
      <c r="E3250">
        <v>136</v>
      </c>
      <c r="F3250">
        <v>21</v>
      </c>
      <c r="G3250">
        <v>7.0642463503929304E-2</v>
      </c>
      <c r="H3250">
        <v>-0.49743966856459199</v>
      </c>
      <c r="I3250">
        <v>-1.69869844538448</v>
      </c>
      <c r="J3250">
        <v>343</v>
      </c>
      <c r="K3250">
        <v>500</v>
      </c>
      <c r="L3250">
        <v>293</v>
      </c>
      <c r="M3250">
        <v>46</v>
      </c>
      <c r="N3250">
        <v>0.24090398771497001</v>
      </c>
      <c r="O3250">
        <v>-0.660515276833051</v>
      </c>
      <c r="P3250">
        <v>-1.88276195695308</v>
      </c>
      <c r="Q3250">
        <v>0.61016949152542299</v>
      </c>
      <c r="R3250">
        <v>0.38983050847457601</v>
      </c>
      <c r="S3250">
        <f t="shared" si="50"/>
        <v>6.5154937261502552E-3</v>
      </c>
    </row>
    <row r="3251" spans="1:19" x14ac:dyDescent="0.2">
      <c r="A3251" t="s">
        <v>6455</v>
      </c>
      <c r="B3251" t="s">
        <v>6456</v>
      </c>
      <c r="C3251">
        <v>51</v>
      </c>
      <c r="D3251">
        <v>29</v>
      </c>
      <c r="E3251">
        <v>45</v>
      </c>
      <c r="F3251">
        <v>2</v>
      </c>
      <c r="G3251">
        <v>-0.16491394590345099</v>
      </c>
      <c r="H3251">
        <v>-0.54861567210099604</v>
      </c>
      <c r="I3251">
        <v>-2.2907373533959499</v>
      </c>
      <c r="J3251">
        <v>36</v>
      </c>
      <c r="K3251">
        <v>61</v>
      </c>
      <c r="L3251">
        <v>49</v>
      </c>
      <c r="M3251">
        <v>11</v>
      </c>
      <c r="N3251">
        <v>0.30625543766520102</v>
      </c>
      <c r="O3251">
        <v>-0.45819519788316398</v>
      </c>
      <c r="P3251">
        <v>-1.5251354842009499</v>
      </c>
      <c r="Q3251">
        <v>0.55932203389830504</v>
      </c>
      <c r="R3251">
        <v>0.35593220338983</v>
      </c>
      <c r="S3251">
        <f t="shared" si="50"/>
        <v>-6.8559472087242182E-2</v>
      </c>
    </row>
    <row r="3252" spans="1:19" x14ac:dyDescent="0.2">
      <c r="A3252" t="s">
        <v>6457</v>
      </c>
      <c r="B3252" t="s">
        <v>6458</v>
      </c>
      <c r="C3252">
        <v>198</v>
      </c>
      <c r="D3252">
        <v>347</v>
      </c>
      <c r="E3252">
        <v>189</v>
      </c>
      <c r="F3252">
        <v>39</v>
      </c>
      <c r="G3252">
        <v>0.323922516824871</v>
      </c>
      <c r="H3252">
        <v>-0.51446139586669004</v>
      </c>
      <c r="I3252">
        <v>-1.58979775619703</v>
      </c>
      <c r="J3252">
        <v>436</v>
      </c>
      <c r="K3252">
        <v>670</v>
      </c>
      <c r="L3252">
        <v>395</v>
      </c>
      <c r="M3252">
        <v>66</v>
      </c>
      <c r="N3252">
        <v>0.26381641685396201</v>
      </c>
      <c r="O3252">
        <v>-0.63497817078651597</v>
      </c>
      <c r="P3252">
        <v>-1.83016822231861</v>
      </c>
      <c r="Q3252">
        <v>0.50847457627118597</v>
      </c>
      <c r="R3252">
        <v>0.305084745762711</v>
      </c>
      <c r="S3252">
        <f t="shared" si="50"/>
        <v>5.1988610634586457E-2</v>
      </c>
    </row>
    <row r="3253" spans="1:19" x14ac:dyDescent="0.2">
      <c r="A3253" t="s">
        <v>6459</v>
      </c>
      <c r="B3253" t="s">
        <v>6460</v>
      </c>
      <c r="C3253">
        <v>107</v>
      </c>
      <c r="D3253">
        <v>131</v>
      </c>
      <c r="E3253">
        <v>76</v>
      </c>
      <c r="F3253">
        <v>14</v>
      </c>
      <c r="G3253">
        <v>0.168145750266083</v>
      </c>
      <c r="H3253">
        <v>-0.64282819518282197</v>
      </c>
      <c r="I3253">
        <v>-1.7674529149689699</v>
      </c>
      <c r="J3253">
        <v>193</v>
      </c>
      <c r="K3253">
        <v>145</v>
      </c>
      <c r="L3253">
        <v>116</v>
      </c>
      <c r="M3253">
        <v>27</v>
      </c>
      <c r="N3253">
        <v>-4.6961203351077001E-2</v>
      </c>
      <c r="O3253">
        <v>-0.81318809692524496</v>
      </c>
      <c r="P3253">
        <v>-1.8644192134406701</v>
      </c>
      <c r="Q3253">
        <v>0.57627118644067798</v>
      </c>
      <c r="R3253">
        <v>0.37288135593220301</v>
      </c>
      <c r="S3253">
        <f t="shared" si="50"/>
        <v>-8.4057708922106473E-3</v>
      </c>
    </row>
    <row r="3254" spans="1:19" x14ac:dyDescent="0.2">
      <c r="A3254" t="s">
        <v>6461</v>
      </c>
      <c r="B3254" t="s">
        <v>6462</v>
      </c>
      <c r="C3254">
        <v>300</v>
      </c>
      <c r="D3254">
        <v>377</v>
      </c>
      <c r="E3254">
        <v>134</v>
      </c>
      <c r="F3254">
        <v>40</v>
      </c>
      <c r="G3254">
        <v>0.17947832778165801</v>
      </c>
      <c r="H3254">
        <v>-0.84427446613325796</v>
      </c>
      <c r="I3254">
        <v>-1.7592584363536901</v>
      </c>
      <c r="J3254">
        <v>627</v>
      </c>
      <c r="K3254">
        <v>677</v>
      </c>
      <c r="L3254">
        <v>388</v>
      </c>
      <c r="M3254">
        <v>243</v>
      </c>
      <c r="N3254">
        <v>0.110549231276149</v>
      </c>
      <c r="O3254">
        <v>-0.80052459238089901</v>
      </c>
      <c r="P3254">
        <v>-1.42188693582429</v>
      </c>
      <c r="Q3254">
        <v>0.57627118644067798</v>
      </c>
      <c r="R3254">
        <v>0.152542372881355</v>
      </c>
      <c r="S3254">
        <f t="shared" si="50"/>
        <v>0.11232753166917185</v>
      </c>
    </row>
    <row r="3255" spans="1:19" x14ac:dyDescent="0.2">
      <c r="A3255" t="s">
        <v>6463</v>
      </c>
      <c r="B3255" t="s">
        <v>6464</v>
      </c>
      <c r="C3255">
        <v>104</v>
      </c>
      <c r="D3255">
        <v>62</v>
      </c>
      <c r="E3255">
        <v>66</v>
      </c>
      <c r="F3255">
        <v>7</v>
      </c>
      <c r="G3255">
        <v>-0.144383417504998</v>
      </c>
      <c r="H3255">
        <v>-0.69174741353531499</v>
      </c>
      <c r="I3255">
        <v>-2.05613247224652</v>
      </c>
      <c r="J3255">
        <v>153</v>
      </c>
      <c r="K3255">
        <v>107</v>
      </c>
      <c r="L3255">
        <v>106</v>
      </c>
      <c r="M3255">
        <v>20</v>
      </c>
      <c r="N3255">
        <v>-7.8079549710667398E-2</v>
      </c>
      <c r="O3255">
        <v>-0.75147434269721902</v>
      </c>
      <c r="P3255">
        <v>-1.8938871037455101</v>
      </c>
      <c r="Q3255">
        <v>0.40677966101694901</v>
      </c>
      <c r="R3255">
        <v>0.305084745762711</v>
      </c>
      <c r="S3255">
        <f t="shared" si="50"/>
        <v>-9.9538346242730197E-2</v>
      </c>
    </row>
    <row r="3256" spans="1:19" x14ac:dyDescent="0.2">
      <c r="A3256" t="s">
        <v>6465</v>
      </c>
      <c r="B3256" t="s">
        <v>6466</v>
      </c>
      <c r="C3256">
        <v>88</v>
      </c>
      <c r="D3256">
        <v>45</v>
      </c>
      <c r="E3256">
        <v>59</v>
      </c>
      <c r="F3256">
        <v>10</v>
      </c>
      <c r="G3256">
        <v>-0.211011926079296</v>
      </c>
      <c r="H3256">
        <v>-0.66788867028642795</v>
      </c>
      <c r="I3256">
        <v>-1.82867984511216</v>
      </c>
      <c r="J3256">
        <v>168</v>
      </c>
      <c r="K3256">
        <v>298</v>
      </c>
      <c r="L3256">
        <v>121</v>
      </c>
      <c r="M3256">
        <v>26</v>
      </c>
      <c r="N3256">
        <v>0.32613508577211398</v>
      </c>
      <c r="O3256">
        <v>-0.73461268855380302</v>
      </c>
      <c r="P3256">
        <v>-1.82056160234693</v>
      </c>
      <c r="Q3256">
        <v>0.50847457627118597</v>
      </c>
      <c r="R3256">
        <v>0.322033898305084</v>
      </c>
      <c r="S3256">
        <f t="shared" si="50"/>
        <v>-1.4331407961218698E-2</v>
      </c>
    </row>
    <row r="3257" spans="1:19" x14ac:dyDescent="0.2">
      <c r="A3257" t="s">
        <v>6467</v>
      </c>
      <c r="B3257" t="s">
        <v>6468</v>
      </c>
      <c r="C3257">
        <v>143</v>
      </c>
      <c r="D3257">
        <v>75</v>
      </c>
      <c r="E3257">
        <v>91</v>
      </c>
      <c r="F3257">
        <v>14</v>
      </c>
      <c r="G3257">
        <v>-0.20001654177783301</v>
      </c>
      <c r="H3257">
        <v>-0.69055265492237095</v>
      </c>
      <c r="I3257">
        <v>-1.8934051747488201</v>
      </c>
      <c r="J3257">
        <v>284</v>
      </c>
      <c r="K3257">
        <v>181</v>
      </c>
      <c r="L3257">
        <v>157</v>
      </c>
      <c r="M3257">
        <v>20</v>
      </c>
      <c r="N3257">
        <v>-0.11841166175613101</v>
      </c>
      <c r="O3257">
        <v>-0.84950746478219397</v>
      </c>
      <c r="P3257">
        <v>-2.1625140129749401</v>
      </c>
      <c r="Q3257">
        <v>0.50847457627118597</v>
      </c>
      <c r="R3257">
        <v>0.322033898305084</v>
      </c>
      <c r="S3257">
        <f t="shared" si="50"/>
        <v>-0.12446379996393975</v>
      </c>
    </row>
    <row r="3258" spans="1:19" x14ac:dyDescent="0.2">
      <c r="A3258" t="s">
        <v>6469</v>
      </c>
      <c r="B3258" t="s">
        <v>6470</v>
      </c>
      <c r="C3258">
        <v>137</v>
      </c>
      <c r="D3258">
        <v>150</v>
      </c>
      <c r="E3258">
        <v>70</v>
      </c>
      <c r="F3258">
        <v>18</v>
      </c>
      <c r="G3258">
        <v>0.11962892419480201</v>
      </c>
      <c r="H3258">
        <v>-0.78588053692055304</v>
      </c>
      <c r="I3258">
        <v>-1.76564523501509</v>
      </c>
      <c r="J3258">
        <v>305</v>
      </c>
      <c r="K3258">
        <v>266</v>
      </c>
      <c r="L3258">
        <v>160</v>
      </c>
      <c r="M3258">
        <v>25</v>
      </c>
      <c r="N3258">
        <v>1.7809900706002899E-2</v>
      </c>
      <c r="O3258">
        <v>-0.87226863383525099</v>
      </c>
      <c r="P3258">
        <v>-2.0965854992666402</v>
      </c>
      <c r="Q3258">
        <v>0.49152542372881303</v>
      </c>
      <c r="R3258">
        <v>0.35593220338983</v>
      </c>
      <c r="S3258">
        <f t="shared" si="50"/>
        <v>-6.9985152553816599E-2</v>
      </c>
    </row>
    <row r="3259" spans="1:19" x14ac:dyDescent="0.2">
      <c r="A3259" t="s">
        <v>6471</v>
      </c>
      <c r="B3259" t="s">
        <v>6472</v>
      </c>
      <c r="C3259">
        <v>145</v>
      </c>
      <c r="D3259">
        <v>92</v>
      </c>
      <c r="E3259">
        <v>148</v>
      </c>
      <c r="F3259">
        <v>16</v>
      </c>
      <c r="G3259">
        <v>-0.117321942593891</v>
      </c>
      <c r="H3259">
        <v>-0.48536429661842101</v>
      </c>
      <c r="I3259">
        <v>-1.84144519254104</v>
      </c>
      <c r="J3259">
        <v>240</v>
      </c>
      <c r="K3259">
        <v>351</v>
      </c>
      <c r="L3259">
        <v>145</v>
      </c>
      <c r="M3259">
        <v>29</v>
      </c>
      <c r="N3259">
        <v>0.24232397817593901</v>
      </c>
      <c r="O3259">
        <v>-0.81093201662102099</v>
      </c>
      <c r="P3259">
        <v>-1.9280389124045401</v>
      </c>
      <c r="Q3259">
        <v>0.47457627118644002</v>
      </c>
      <c r="R3259">
        <v>0.38983050847457601</v>
      </c>
      <c r="S3259">
        <f t="shared" si="50"/>
        <v>-4.6761146104662019E-2</v>
      </c>
    </row>
    <row r="3260" spans="1:19" x14ac:dyDescent="0.2">
      <c r="A3260" t="s">
        <v>6473</v>
      </c>
      <c r="B3260" t="s">
        <v>6474</v>
      </c>
      <c r="C3260">
        <v>189</v>
      </c>
      <c r="D3260">
        <v>176</v>
      </c>
      <c r="E3260">
        <v>172</v>
      </c>
      <c r="F3260">
        <v>22</v>
      </c>
      <c r="G3260">
        <v>4.9309095936433997E-2</v>
      </c>
      <c r="H3260">
        <v>-0.53519136704409798</v>
      </c>
      <c r="I3260">
        <v>-1.8182362963130301</v>
      </c>
      <c r="J3260">
        <v>216</v>
      </c>
      <c r="K3260">
        <v>428</v>
      </c>
      <c r="L3260">
        <v>155</v>
      </c>
      <c r="M3260">
        <v>34</v>
      </c>
      <c r="N3260">
        <v>0.37421812128396198</v>
      </c>
      <c r="O3260">
        <v>-0.73621083012502897</v>
      </c>
      <c r="P3260">
        <v>-1.81320050270056</v>
      </c>
      <c r="Q3260">
        <v>0.49152542372881303</v>
      </c>
      <c r="R3260">
        <v>0.28813559322033899</v>
      </c>
      <c r="S3260">
        <f t="shared" si="50"/>
        <v>-9.3506878669025791E-3</v>
      </c>
    </row>
    <row r="3261" spans="1:19" x14ac:dyDescent="0.2">
      <c r="A3261" t="s">
        <v>6475</v>
      </c>
      <c r="B3261" t="s">
        <v>6476</v>
      </c>
      <c r="C3261">
        <v>86</v>
      </c>
      <c r="D3261">
        <v>51</v>
      </c>
      <c r="E3261">
        <v>51</v>
      </c>
      <c r="F3261">
        <v>0</v>
      </c>
      <c r="G3261">
        <v>-0.14667004285010199</v>
      </c>
      <c r="H3261">
        <v>-0.72118628492403503</v>
      </c>
      <c r="I3261" t="e">
        <f>-inf</f>
        <v>#NAME?</v>
      </c>
      <c r="J3261">
        <v>124</v>
      </c>
      <c r="K3261">
        <v>105</v>
      </c>
      <c r="L3261">
        <v>87</v>
      </c>
      <c r="M3261">
        <v>22</v>
      </c>
      <c r="N3261">
        <v>4.9957173294247603E-3</v>
      </c>
      <c r="O3261">
        <v>-0.74599120968800703</v>
      </c>
      <c r="P3261">
        <v>-1.7612246729319201</v>
      </c>
      <c r="Q3261">
        <v>0.38983050847457601</v>
      </c>
      <c r="R3261">
        <v>0.186440677966101</v>
      </c>
      <c r="S3261" t="e">
        <f t="shared" si="50"/>
        <v>#NAME?</v>
      </c>
    </row>
    <row r="3262" spans="1:19" x14ac:dyDescent="0.2">
      <c r="A3262" t="s">
        <v>6477</v>
      </c>
      <c r="B3262" t="s">
        <v>6478</v>
      </c>
      <c r="C3262">
        <v>131</v>
      </c>
      <c r="D3262">
        <v>145</v>
      </c>
      <c r="E3262">
        <v>106</v>
      </c>
      <c r="F3262">
        <v>13</v>
      </c>
      <c r="G3262">
        <v>0.124354938874739</v>
      </c>
      <c r="H3262">
        <v>-0.58622344016939698</v>
      </c>
      <c r="I3262">
        <v>-1.8875251163109199</v>
      </c>
      <c r="J3262">
        <v>294</v>
      </c>
      <c r="K3262">
        <v>257</v>
      </c>
      <c r="L3262">
        <v>130</v>
      </c>
      <c r="M3262">
        <v>29</v>
      </c>
      <c r="N3262">
        <v>1.8813896340859001E-2</v>
      </c>
      <c r="O3262">
        <v>-0.94649275524970999</v>
      </c>
      <c r="P3262">
        <v>-2.0161750011050898</v>
      </c>
      <c r="Q3262">
        <v>0.49152542372881303</v>
      </c>
      <c r="R3262">
        <v>0.27118644067796599</v>
      </c>
      <c r="S3262">
        <f t="shared" si="50"/>
        <v>-8.3624794948197523E-2</v>
      </c>
    </row>
    <row r="3263" spans="1:19" x14ac:dyDescent="0.2">
      <c r="A3263" t="s">
        <v>6479</v>
      </c>
      <c r="B3263" t="s">
        <v>6480</v>
      </c>
      <c r="C3263">
        <v>25</v>
      </c>
      <c r="D3263">
        <v>27</v>
      </c>
      <c r="E3263">
        <v>37</v>
      </c>
      <c r="F3263">
        <v>0</v>
      </c>
      <c r="G3263">
        <v>0.113681987782478</v>
      </c>
      <c r="H3263">
        <v>-0.32399629438344602</v>
      </c>
      <c r="I3263" t="e">
        <f>-inf</f>
        <v>#NAME?</v>
      </c>
      <c r="J3263">
        <v>40</v>
      </c>
      <c r="K3263">
        <v>85</v>
      </c>
      <c r="L3263">
        <v>39</v>
      </c>
      <c r="M3263">
        <v>11</v>
      </c>
      <c r="N3263">
        <v>0.404587037808052</v>
      </c>
      <c r="O3263">
        <v>-0.60308416144585297</v>
      </c>
      <c r="P3263">
        <v>-1.57089297476163</v>
      </c>
      <c r="Q3263">
        <v>0.45762711864406702</v>
      </c>
      <c r="R3263">
        <v>0.338983050847457</v>
      </c>
      <c r="S3263" t="e">
        <f t="shared" si="50"/>
        <v>#NAME?</v>
      </c>
    </row>
    <row r="3264" spans="1:19" x14ac:dyDescent="0.2">
      <c r="A3264" t="s">
        <v>6481</v>
      </c>
      <c r="B3264" t="s">
        <v>6482</v>
      </c>
      <c r="C3264">
        <v>246</v>
      </c>
      <c r="D3264">
        <v>197</v>
      </c>
      <c r="E3264">
        <v>161</v>
      </c>
      <c r="F3264">
        <v>30</v>
      </c>
      <c r="G3264">
        <v>-1.6210648646257701E-2</v>
      </c>
      <c r="H3264">
        <v>-0.67836724084993205</v>
      </c>
      <c r="I3264">
        <v>-1.79801102534571</v>
      </c>
      <c r="J3264">
        <v>419</v>
      </c>
      <c r="K3264">
        <v>594</v>
      </c>
      <c r="L3264">
        <v>285</v>
      </c>
      <c r="M3264">
        <v>63</v>
      </c>
      <c r="N3264">
        <v>0.22880052543661999</v>
      </c>
      <c r="O3264">
        <v>-0.75945794010217504</v>
      </c>
      <c r="P3264">
        <v>-1.8330991421045999</v>
      </c>
      <c r="Q3264">
        <v>0.72881355932203395</v>
      </c>
      <c r="R3264">
        <v>8.4745762711864403E-2</v>
      </c>
      <c r="S3264">
        <f t="shared" si="50"/>
        <v>-8.8406159573734284E-3</v>
      </c>
    </row>
    <row r="3265" spans="1:19" x14ac:dyDescent="0.2">
      <c r="A3265" t="s">
        <v>6483</v>
      </c>
      <c r="B3265" t="s">
        <v>6484</v>
      </c>
      <c r="C3265">
        <v>78</v>
      </c>
      <c r="D3265">
        <v>93</v>
      </c>
      <c r="E3265">
        <v>85</v>
      </c>
      <c r="F3265">
        <v>2</v>
      </c>
      <c r="G3265">
        <v>0.156646578158983</v>
      </c>
      <c r="H3265">
        <v>-0.45693368675459101</v>
      </c>
      <c r="I3265">
        <v>-2.47526177998849</v>
      </c>
      <c r="J3265">
        <v>160</v>
      </c>
      <c r="K3265">
        <v>167</v>
      </c>
      <c r="L3265">
        <v>111</v>
      </c>
      <c r="M3265">
        <v>14</v>
      </c>
      <c r="N3265">
        <v>9.5824591913380303E-2</v>
      </c>
      <c r="O3265">
        <v>-0.75088578101365699</v>
      </c>
      <c r="P3265">
        <v>-2.0682176155695799</v>
      </c>
      <c r="Q3265">
        <v>0.62711864406779605</v>
      </c>
      <c r="R3265">
        <v>0.322033898305084</v>
      </c>
      <c r="S3265">
        <f t="shared" si="50"/>
        <v>-0.26703884942567002</v>
      </c>
    </row>
    <row r="3266" spans="1:19" x14ac:dyDescent="0.2">
      <c r="A3266" t="s">
        <v>6485</v>
      </c>
      <c r="B3266" t="s">
        <v>6486</v>
      </c>
      <c r="C3266">
        <v>53</v>
      </c>
      <c r="D3266">
        <v>83</v>
      </c>
      <c r="E3266">
        <v>48</v>
      </c>
      <c r="F3266">
        <v>3</v>
      </c>
      <c r="G3266">
        <v>0.275060455070813</v>
      </c>
      <c r="H3266">
        <v>-0.53729264200360505</v>
      </c>
      <c r="I3266">
        <v>-2.1313517878431201</v>
      </c>
      <c r="J3266">
        <v>141</v>
      </c>
      <c r="K3266">
        <v>195</v>
      </c>
      <c r="L3266">
        <v>93</v>
      </c>
      <c r="M3266">
        <v>17</v>
      </c>
      <c r="N3266">
        <v>0.21804360212885901</v>
      </c>
      <c r="O3266">
        <v>-0.77282494124583501</v>
      </c>
      <c r="P3266">
        <v>-1.92899585986899</v>
      </c>
      <c r="Q3266">
        <v>0.54237288135593198</v>
      </c>
      <c r="R3266">
        <v>0.25423728813559299</v>
      </c>
      <c r="S3266">
        <f t="shared" si="50"/>
        <v>-0.13062136768667537</v>
      </c>
    </row>
    <row r="3267" spans="1:19" x14ac:dyDescent="0.2">
      <c r="A3267" t="s">
        <v>6487</v>
      </c>
      <c r="B3267" t="s">
        <v>6488</v>
      </c>
      <c r="C3267">
        <v>53</v>
      </c>
      <c r="D3267">
        <v>31</v>
      </c>
      <c r="E3267">
        <v>84</v>
      </c>
      <c r="F3267">
        <v>8</v>
      </c>
      <c r="G3267">
        <v>-0.15265594347098699</v>
      </c>
      <c r="H3267">
        <v>-0.29425459331731102</v>
      </c>
      <c r="I3267">
        <v>-1.70538305557084</v>
      </c>
      <c r="J3267">
        <v>123</v>
      </c>
      <c r="K3267">
        <v>98</v>
      </c>
      <c r="L3267">
        <v>66</v>
      </c>
      <c r="M3267">
        <v>6</v>
      </c>
      <c r="N3267">
        <v>-2.1450932325181301E-2</v>
      </c>
      <c r="O3267">
        <v>-0.86244995304191896</v>
      </c>
      <c r="P3267">
        <v>-2.3219795296476402</v>
      </c>
      <c r="Q3267">
        <v>0.69491525423728795</v>
      </c>
      <c r="R3267">
        <v>0.28813559322033899</v>
      </c>
      <c r="S3267">
        <f t="shared" ref="S3267:S3330" si="51">((I3267+1.7338029)/1.7338029+(P3267+1.8692731)/1.8692731)/2</f>
        <v>-0.11289575843658356</v>
      </c>
    </row>
    <row r="3268" spans="1:19" x14ac:dyDescent="0.2">
      <c r="A3268" t="s">
        <v>6489</v>
      </c>
      <c r="B3268" t="s">
        <v>6490</v>
      </c>
      <c r="C3268">
        <v>24</v>
      </c>
      <c r="D3268">
        <v>47</v>
      </c>
      <c r="E3268">
        <v>21</v>
      </c>
      <c r="F3268">
        <v>0</v>
      </c>
      <c r="G3268">
        <v>0.37214484851963903</v>
      </c>
      <c r="H3268">
        <v>-0.55224995675609001</v>
      </c>
      <c r="I3268" t="e">
        <f>-inf</f>
        <v>#NAME?</v>
      </c>
      <c r="J3268">
        <v>69</v>
      </c>
      <c r="K3268">
        <v>82</v>
      </c>
      <c r="L3268">
        <v>45</v>
      </c>
      <c r="M3268">
        <v>0</v>
      </c>
      <c r="N3268">
        <v>0.152192865068183</v>
      </c>
      <c r="O3268">
        <v>-0.77772535410630195</v>
      </c>
      <c r="P3268" t="e">
        <f>-inf</f>
        <v>#NAME?</v>
      </c>
      <c r="Q3268">
        <v>0.77966101694915202</v>
      </c>
      <c r="R3268">
        <v>0.28813559322033899</v>
      </c>
      <c r="S3268" t="e">
        <f t="shared" si="51"/>
        <v>#NAME?</v>
      </c>
    </row>
    <row r="3269" spans="1:19" x14ac:dyDescent="0.2">
      <c r="A3269" t="s">
        <v>6491</v>
      </c>
      <c r="B3269" t="s">
        <v>6492</v>
      </c>
      <c r="C3269">
        <v>8</v>
      </c>
      <c r="D3269">
        <v>10</v>
      </c>
      <c r="E3269">
        <v>12</v>
      </c>
      <c r="F3269">
        <v>0</v>
      </c>
      <c r="G3269">
        <v>0.17716824530358399</v>
      </c>
      <c r="H3269">
        <v>-0.31816675072272199</v>
      </c>
      <c r="I3269" t="e">
        <f>-inf</f>
        <v>#NAME?</v>
      </c>
      <c r="J3269">
        <v>31</v>
      </c>
      <c r="K3269">
        <v>18</v>
      </c>
      <c r="L3269">
        <v>15</v>
      </c>
      <c r="M3269">
        <v>3</v>
      </c>
      <c r="N3269">
        <v>-0.158861085309244</v>
      </c>
      <c r="O3269">
        <v>-0.90735921192298097</v>
      </c>
      <c r="P3269">
        <v>-2.0244661077065</v>
      </c>
      <c r="Q3269">
        <v>0.72881355932203395</v>
      </c>
      <c r="R3269">
        <v>0.27118644067796599</v>
      </c>
      <c r="S3269" t="e">
        <f t="shared" si="51"/>
        <v>#NAME?</v>
      </c>
    </row>
    <row r="3270" spans="1:19" x14ac:dyDescent="0.2">
      <c r="A3270" t="s">
        <v>6493</v>
      </c>
      <c r="B3270" t="s">
        <v>6494</v>
      </c>
      <c r="C3270">
        <v>70</v>
      </c>
      <c r="D3270">
        <v>73</v>
      </c>
      <c r="E3270">
        <v>68</v>
      </c>
      <c r="F3270">
        <v>1</v>
      </c>
      <c r="G3270">
        <v>9.84830524017275E-2</v>
      </c>
      <c r="H3270">
        <v>-0.50684713708642404</v>
      </c>
      <c r="I3270">
        <v>-2.72929521297625</v>
      </c>
      <c r="J3270">
        <v>166</v>
      </c>
      <c r="K3270">
        <v>173</v>
      </c>
      <c r="L3270">
        <v>108</v>
      </c>
      <c r="M3270">
        <v>13</v>
      </c>
      <c r="N3270">
        <v>9.5166118510462097E-2</v>
      </c>
      <c r="O3270">
        <v>-0.77877310969749503</v>
      </c>
      <c r="P3270">
        <v>-2.1163904043251098</v>
      </c>
      <c r="Q3270">
        <v>0.677966101694915</v>
      </c>
      <c r="R3270">
        <v>0.27118644067796599</v>
      </c>
      <c r="S3270">
        <f t="shared" si="51"/>
        <v>-0.35318331175591833</v>
      </c>
    </row>
    <row r="3271" spans="1:19" x14ac:dyDescent="0.2">
      <c r="A3271" t="s">
        <v>6495</v>
      </c>
      <c r="B3271" t="s">
        <v>6496</v>
      </c>
      <c r="C3271">
        <v>55</v>
      </c>
      <c r="D3271">
        <v>73</v>
      </c>
      <c r="E3271">
        <v>61</v>
      </c>
      <c r="F3271">
        <v>4</v>
      </c>
      <c r="G3271">
        <v>0.20321840292174001</v>
      </c>
      <c r="H3271">
        <v>-0.44929086426187997</v>
      </c>
      <c r="I3271">
        <v>-2.02249987112828</v>
      </c>
      <c r="J3271">
        <v>163</v>
      </c>
      <c r="K3271">
        <v>148</v>
      </c>
      <c r="L3271">
        <v>63</v>
      </c>
      <c r="M3271">
        <v>3</v>
      </c>
      <c r="N3271">
        <v>3.5302214412721397E-2</v>
      </c>
      <c r="O3271">
        <v>-1.0049358320947599</v>
      </c>
      <c r="P3271">
        <v>-2.7452920182761802</v>
      </c>
      <c r="Q3271">
        <v>0.74576271186440601</v>
      </c>
      <c r="R3271">
        <v>0.322033898305084</v>
      </c>
      <c r="S3271">
        <f t="shared" si="51"/>
        <v>-0.31757615987767601</v>
      </c>
    </row>
    <row r="3272" spans="1:19" x14ac:dyDescent="0.2">
      <c r="A3272" t="s">
        <v>6497</v>
      </c>
      <c r="B3272" t="s">
        <v>6498</v>
      </c>
      <c r="C3272">
        <v>9</v>
      </c>
      <c r="D3272">
        <v>46</v>
      </c>
      <c r="E3272">
        <v>28</v>
      </c>
      <c r="F3272">
        <v>3</v>
      </c>
      <c r="G3272">
        <v>0.78877355453777698</v>
      </c>
      <c r="H3272">
        <v>-1.34248787550925E-3</v>
      </c>
      <c r="I3272">
        <v>-1.3613184276816599</v>
      </c>
      <c r="J3272">
        <v>63</v>
      </c>
      <c r="K3272">
        <v>76</v>
      </c>
      <c r="L3272">
        <v>22</v>
      </c>
      <c r="M3272">
        <v>0</v>
      </c>
      <c r="N3272">
        <v>0.158701146248931</v>
      </c>
      <c r="O3272">
        <v>-1.0490066457757601</v>
      </c>
      <c r="P3272" t="e">
        <f>-inf</f>
        <v>#NAME?</v>
      </c>
      <c r="Q3272">
        <v>0.59322033898305004</v>
      </c>
      <c r="R3272">
        <v>0.25423728813559299</v>
      </c>
      <c r="S3272" t="e">
        <f t="shared" si="51"/>
        <v>#NAME?</v>
      </c>
    </row>
    <row r="3273" spans="1:19" x14ac:dyDescent="0.2">
      <c r="A3273" t="s">
        <v>6499</v>
      </c>
      <c r="B3273" t="s">
        <v>6500</v>
      </c>
      <c r="C3273">
        <v>79</v>
      </c>
      <c r="D3273">
        <v>73</v>
      </c>
      <c r="E3273">
        <v>87</v>
      </c>
      <c r="F3273">
        <v>6</v>
      </c>
      <c r="G3273">
        <v>4.5954001125542897E-2</v>
      </c>
      <c r="H3273">
        <v>-0.45236584845022598</v>
      </c>
      <c r="I3273">
        <v>-2.0036730138687902</v>
      </c>
      <c r="J3273">
        <v>168</v>
      </c>
      <c r="K3273">
        <v>163</v>
      </c>
      <c r="L3273">
        <v>83</v>
      </c>
      <c r="M3273">
        <v>3</v>
      </c>
      <c r="N3273">
        <v>6.4106426099816705E-2</v>
      </c>
      <c r="O3273">
        <v>-0.898319966494179</v>
      </c>
      <c r="P3273">
        <v>-2.7584136955980898</v>
      </c>
      <c r="Q3273">
        <v>0.72881355932203395</v>
      </c>
      <c r="R3273">
        <v>0.305084745762711</v>
      </c>
      <c r="S3273">
        <f t="shared" si="51"/>
        <v>-0.31565664070382715</v>
      </c>
    </row>
    <row r="3274" spans="1:19" x14ac:dyDescent="0.2">
      <c r="A3274" t="s">
        <v>6501</v>
      </c>
      <c r="B3274" t="s">
        <v>6502</v>
      </c>
      <c r="C3274">
        <v>67</v>
      </c>
      <c r="D3274">
        <v>91</v>
      </c>
      <c r="E3274">
        <v>147</v>
      </c>
      <c r="F3274">
        <v>10</v>
      </c>
      <c r="G3274">
        <v>0.213224821915795</v>
      </c>
      <c r="H3274">
        <v>-0.15301547773105301</v>
      </c>
      <c r="I3274">
        <v>-1.71027197566282</v>
      </c>
      <c r="J3274">
        <v>181</v>
      </c>
      <c r="K3274">
        <v>324</v>
      </c>
      <c r="L3274">
        <v>112</v>
      </c>
      <c r="M3274">
        <v>22</v>
      </c>
      <c r="N3274">
        <v>0.33009453875914901</v>
      </c>
      <c r="O3274">
        <v>-0.80054932934339296</v>
      </c>
      <c r="P3274">
        <v>-1.9254815626388699</v>
      </c>
      <c r="Q3274">
        <v>0.59322033898305004</v>
      </c>
      <c r="R3274">
        <v>0.27118644067796599</v>
      </c>
      <c r="S3274">
        <f t="shared" si="51"/>
        <v>-8.2489166974237284E-3</v>
      </c>
    </row>
    <row r="3275" spans="1:19" x14ac:dyDescent="0.2">
      <c r="A3275" t="s">
        <v>6503</v>
      </c>
      <c r="B3275" t="s">
        <v>6504</v>
      </c>
      <c r="C3275">
        <v>285</v>
      </c>
      <c r="D3275">
        <v>317</v>
      </c>
      <c r="E3275">
        <v>284</v>
      </c>
      <c r="F3275">
        <v>40</v>
      </c>
      <c r="G3275">
        <v>0.126472634504769</v>
      </c>
      <c r="H3275">
        <v>-0.49578452973987602</v>
      </c>
      <c r="I3275">
        <v>-1.7369820416425401</v>
      </c>
      <c r="J3275">
        <v>758</v>
      </c>
      <c r="K3275">
        <v>649</v>
      </c>
      <c r="L3275">
        <v>412</v>
      </c>
      <c r="M3275">
        <v>64</v>
      </c>
      <c r="N3275">
        <v>9.8035945900374205E-3</v>
      </c>
      <c r="O3275">
        <v>-0.85686076674330902</v>
      </c>
      <c r="P3275">
        <v>-2.0837149002400501</v>
      </c>
      <c r="Q3275">
        <v>0.45762711864406702</v>
      </c>
      <c r="R3275">
        <v>0.20338983050847401</v>
      </c>
      <c r="S3275">
        <f t="shared" si="51"/>
        <v>-5.8276488121800848E-2</v>
      </c>
    </row>
    <row r="3276" spans="1:19" x14ac:dyDescent="0.2">
      <c r="A3276" t="s">
        <v>6505</v>
      </c>
      <c r="B3276" t="s">
        <v>6506</v>
      </c>
      <c r="C3276">
        <v>69</v>
      </c>
      <c r="D3276">
        <v>59</v>
      </c>
      <c r="E3276">
        <v>133</v>
      </c>
      <c r="F3276">
        <v>11</v>
      </c>
      <c r="G3276">
        <v>1.2261153200417299E-2</v>
      </c>
      <c r="H3276">
        <v>-0.209255459548573</v>
      </c>
      <c r="I3276">
        <v>-1.68165357854102</v>
      </c>
      <c r="J3276">
        <v>148</v>
      </c>
      <c r="K3276">
        <v>159</v>
      </c>
      <c r="L3276">
        <v>118</v>
      </c>
      <c r="M3276">
        <v>16</v>
      </c>
      <c r="N3276">
        <v>0.108363512347215</v>
      </c>
      <c r="O3276">
        <v>-0.69046848523322202</v>
      </c>
      <c r="P3276">
        <v>-1.97636740133092</v>
      </c>
      <c r="Q3276">
        <v>0.47457627118644002</v>
      </c>
      <c r="R3276">
        <v>0.23728813559322001</v>
      </c>
      <c r="S3276">
        <f t="shared" si="51"/>
        <v>-1.3606975718442441E-2</v>
      </c>
    </row>
    <row r="3277" spans="1:19" x14ac:dyDescent="0.2">
      <c r="A3277" t="s">
        <v>6507</v>
      </c>
      <c r="B3277" t="s">
        <v>6508</v>
      </c>
      <c r="C3277">
        <v>53</v>
      </c>
      <c r="D3277">
        <v>85</v>
      </c>
      <c r="E3277">
        <v>110</v>
      </c>
      <c r="F3277">
        <v>24</v>
      </c>
      <c r="G3277">
        <v>0.28540128840903201</v>
      </c>
      <c r="H3277">
        <v>-0.177141194220967</v>
      </c>
      <c r="I3277">
        <v>-1.2282618008511801</v>
      </c>
      <c r="J3277">
        <v>180</v>
      </c>
      <c r="K3277">
        <v>222</v>
      </c>
      <c r="L3277">
        <v>105</v>
      </c>
      <c r="M3277">
        <v>23</v>
      </c>
      <c r="N3277">
        <v>0.168308572769054</v>
      </c>
      <c r="O3277">
        <v>-0.82617198317775797</v>
      </c>
      <c r="P3277">
        <v>-1.9037703376776001</v>
      </c>
      <c r="Q3277">
        <v>0.47457627118644002</v>
      </c>
      <c r="R3277">
        <v>0.20338983050847401</v>
      </c>
      <c r="S3277">
        <f t="shared" si="51"/>
        <v>0.136562221030851</v>
      </c>
    </row>
    <row r="3278" spans="1:19" x14ac:dyDescent="0.2">
      <c r="A3278" t="s">
        <v>6509</v>
      </c>
      <c r="B3278" t="s">
        <v>6510</v>
      </c>
      <c r="C3278">
        <v>77</v>
      </c>
      <c r="D3278">
        <v>40</v>
      </c>
      <c r="E3278">
        <v>59</v>
      </c>
      <c r="F3278">
        <v>7</v>
      </c>
      <c r="G3278">
        <v>-0.204172501548991</v>
      </c>
      <c r="H3278">
        <v>-0.60989672330874101</v>
      </c>
      <c r="I3278">
        <v>-1.92558985812022</v>
      </c>
      <c r="J3278">
        <v>169</v>
      </c>
      <c r="K3278">
        <v>99</v>
      </c>
      <c r="L3278">
        <v>80</v>
      </c>
      <c r="M3278">
        <v>14</v>
      </c>
      <c r="N3278">
        <v>-0.155023406594401</v>
      </c>
      <c r="O3278">
        <v>-0.91688549476612002</v>
      </c>
      <c r="P3278">
        <v>-2.0919843375273199</v>
      </c>
      <c r="Q3278">
        <v>0.49152542372881303</v>
      </c>
      <c r="R3278">
        <v>0.169491525423728</v>
      </c>
      <c r="S3278">
        <f t="shared" si="51"/>
        <v>-0.11487979350460772</v>
      </c>
    </row>
    <row r="3279" spans="1:19" x14ac:dyDescent="0.2">
      <c r="A3279" t="s">
        <v>6511</v>
      </c>
      <c r="B3279" t="s">
        <v>6512</v>
      </c>
      <c r="C3279">
        <v>68</v>
      </c>
      <c r="D3279">
        <v>44</v>
      </c>
      <c r="E3279">
        <v>143</v>
      </c>
      <c r="F3279">
        <v>4</v>
      </c>
      <c r="G3279">
        <v>-0.10879800392452001</v>
      </c>
      <c r="H3279">
        <v>-0.17143088501957801</v>
      </c>
      <c r="I3279">
        <v>-2.1146460943402698</v>
      </c>
      <c r="J3279">
        <v>135</v>
      </c>
      <c r="K3279">
        <v>140</v>
      </c>
      <c r="L3279">
        <v>131</v>
      </c>
      <c r="M3279">
        <v>11</v>
      </c>
      <c r="N3279">
        <v>9.3022370604953594E-2</v>
      </c>
      <c r="O3279">
        <v>-0.60515124998363201</v>
      </c>
      <c r="P3279">
        <v>-2.0991667519286699</v>
      </c>
      <c r="Q3279">
        <v>0.49152542372881303</v>
      </c>
      <c r="R3279">
        <v>0.23728813559322001</v>
      </c>
      <c r="S3279">
        <f t="shared" si="51"/>
        <v>-0.17132165484972833</v>
      </c>
    </row>
    <row r="3280" spans="1:19" x14ac:dyDescent="0.2">
      <c r="A3280" t="s">
        <v>6513</v>
      </c>
      <c r="B3280" t="s">
        <v>6514</v>
      </c>
      <c r="C3280">
        <v>75</v>
      </c>
      <c r="D3280">
        <v>52</v>
      </c>
      <c r="E3280">
        <v>105</v>
      </c>
      <c r="F3280">
        <v>4</v>
      </c>
      <c r="G3280">
        <v>-7.8799687461372406E-2</v>
      </c>
      <c r="H3280">
        <v>-0.348129974100165</v>
      </c>
      <c r="I3280">
        <v>-2.1571984450257302</v>
      </c>
      <c r="J3280">
        <v>199</v>
      </c>
      <c r="K3280">
        <v>141</v>
      </c>
      <c r="L3280">
        <v>91</v>
      </c>
      <c r="M3280">
        <v>16</v>
      </c>
      <c r="N3280">
        <v>-7.2405860332604904E-2</v>
      </c>
      <c r="O3280">
        <v>-0.93190046123300296</v>
      </c>
      <c r="P3280">
        <v>-2.10495876234567</v>
      </c>
      <c r="Q3280">
        <v>0.47457627118644002</v>
      </c>
      <c r="R3280">
        <v>0.169491525423728</v>
      </c>
      <c r="S3280">
        <f t="shared" si="51"/>
        <v>-0.18514231513936991</v>
      </c>
    </row>
    <row r="3281" spans="1:19" x14ac:dyDescent="0.2">
      <c r="A3281" t="s">
        <v>6515</v>
      </c>
      <c r="B3281" t="s">
        <v>6516</v>
      </c>
      <c r="C3281">
        <v>120</v>
      </c>
      <c r="D3281">
        <v>112</v>
      </c>
      <c r="E3281">
        <v>82</v>
      </c>
      <c r="F3281">
        <v>16</v>
      </c>
      <c r="G3281">
        <v>5.02950089180852E-2</v>
      </c>
      <c r="H3281">
        <v>-0.65962540344231102</v>
      </c>
      <c r="I3281">
        <v>-1.7592584363536901</v>
      </c>
      <c r="J3281">
        <v>194</v>
      </c>
      <c r="K3281">
        <v>312</v>
      </c>
      <c r="L3281">
        <v>109</v>
      </c>
      <c r="M3281">
        <v>44</v>
      </c>
      <c r="N3281">
        <v>0.283580967509938</v>
      </c>
      <c r="O3281">
        <v>-0.842464009133992</v>
      </c>
      <c r="P3281">
        <v>-1.6545747220359299</v>
      </c>
      <c r="Q3281">
        <v>0.50847457627118597</v>
      </c>
      <c r="R3281">
        <v>0.25423728813559299</v>
      </c>
      <c r="S3281">
        <f t="shared" si="51"/>
        <v>5.0087352261561524E-2</v>
      </c>
    </row>
    <row r="3282" spans="1:19" x14ac:dyDescent="0.2">
      <c r="A3282" t="s">
        <v>6517</v>
      </c>
      <c r="B3282" t="s">
        <v>6518</v>
      </c>
      <c r="C3282">
        <v>169</v>
      </c>
      <c r="D3282">
        <v>115</v>
      </c>
      <c r="E3282">
        <v>128</v>
      </c>
      <c r="F3282">
        <v>19</v>
      </c>
      <c r="G3282">
        <v>-8.6930631964533295E-2</v>
      </c>
      <c r="H3282">
        <v>-0.61493474474420795</v>
      </c>
      <c r="I3282">
        <v>-1.8333302766228401</v>
      </c>
      <c r="J3282">
        <v>260</v>
      </c>
      <c r="K3282">
        <v>310</v>
      </c>
      <c r="L3282">
        <v>232</v>
      </c>
      <c r="M3282">
        <v>54</v>
      </c>
      <c r="N3282">
        <v>0.15361644928517601</v>
      </c>
      <c r="O3282">
        <v>-0.64157414022430803</v>
      </c>
      <c r="P3282">
        <v>-1.69280525673974</v>
      </c>
      <c r="Q3282">
        <v>0.44067796610169402</v>
      </c>
      <c r="R3282">
        <v>0.22033898305084701</v>
      </c>
      <c r="S3282">
        <f t="shared" si="51"/>
        <v>1.8500218927225885E-2</v>
      </c>
    </row>
    <row r="3283" spans="1:19" x14ac:dyDescent="0.2">
      <c r="A3283" t="s">
        <v>6519</v>
      </c>
      <c r="B3283" t="s">
        <v>6520</v>
      </c>
      <c r="C3283">
        <v>293</v>
      </c>
      <c r="D3283">
        <v>207</v>
      </c>
      <c r="E3283">
        <v>261</v>
      </c>
      <c r="F3283">
        <v>45</v>
      </c>
      <c r="G3283">
        <v>-7.0639042601663204E-2</v>
      </c>
      <c r="H3283">
        <v>-0.544485122794232</v>
      </c>
      <c r="I3283">
        <v>-1.69785227954076</v>
      </c>
      <c r="J3283">
        <v>590</v>
      </c>
      <c r="K3283">
        <v>653</v>
      </c>
      <c r="L3283">
        <v>467</v>
      </c>
      <c r="M3283">
        <v>78</v>
      </c>
      <c r="N3283">
        <v>0.121289273054651</v>
      </c>
      <c r="O3283">
        <v>-0.69362390822042197</v>
      </c>
      <c r="P3283">
        <v>-1.8889830775435501</v>
      </c>
      <c r="Q3283">
        <v>0.50847457627118597</v>
      </c>
      <c r="R3283">
        <v>0.169491525423728</v>
      </c>
      <c r="S3283">
        <f t="shared" si="51"/>
        <v>5.0954658507447138E-3</v>
      </c>
    </row>
    <row r="3284" spans="1:19" x14ac:dyDescent="0.2">
      <c r="A3284" t="s">
        <v>6521</v>
      </c>
      <c r="B3284" t="s">
        <v>6522</v>
      </c>
      <c r="C3284">
        <v>426</v>
      </c>
      <c r="D3284">
        <v>523</v>
      </c>
      <c r="E3284">
        <v>271</v>
      </c>
      <c r="F3284">
        <v>48</v>
      </c>
      <c r="G3284">
        <v>0.16935032206008299</v>
      </c>
      <c r="H3284">
        <v>-0.69069831800671599</v>
      </c>
      <c r="I3284">
        <v>-1.8323655346891301</v>
      </c>
      <c r="J3284">
        <v>525</v>
      </c>
      <c r="K3284">
        <v>670</v>
      </c>
      <c r="L3284">
        <v>439</v>
      </c>
      <c r="M3284">
        <v>75</v>
      </c>
      <c r="N3284">
        <v>0.183143602716591</v>
      </c>
      <c r="O3284">
        <v>-0.66978356030822594</v>
      </c>
      <c r="P3284">
        <v>-1.85532370860614</v>
      </c>
      <c r="Q3284">
        <v>0.66101694915254205</v>
      </c>
      <c r="R3284">
        <v>0.22033898305084701</v>
      </c>
      <c r="S3284">
        <f t="shared" si="51"/>
        <v>-2.4692594924886881E-2</v>
      </c>
    </row>
    <row r="3285" spans="1:19" x14ac:dyDescent="0.2">
      <c r="A3285" t="s">
        <v>6523</v>
      </c>
      <c r="B3285" t="s">
        <v>6524</v>
      </c>
      <c r="C3285">
        <v>159</v>
      </c>
      <c r="D3285">
        <v>196</v>
      </c>
      <c r="E3285">
        <v>107</v>
      </c>
      <c r="F3285">
        <v>26</v>
      </c>
      <c r="G3285">
        <v>0.17111717933155299</v>
      </c>
      <c r="H3285">
        <v>-0.66627135641364499</v>
      </c>
      <c r="I3285">
        <v>-1.67062094931163</v>
      </c>
      <c r="J3285">
        <v>321</v>
      </c>
      <c r="K3285">
        <v>429</v>
      </c>
      <c r="L3285">
        <v>247</v>
      </c>
      <c r="M3285">
        <v>30</v>
      </c>
      <c r="N3285">
        <v>0.20318036320157301</v>
      </c>
      <c r="O3285">
        <v>-0.70589685628959598</v>
      </c>
      <c r="P3285">
        <v>-2.0396094462771002</v>
      </c>
      <c r="Q3285">
        <v>0.81355932203389802</v>
      </c>
      <c r="R3285">
        <v>0.338983050847457</v>
      </c>
      <c r="S3285">
        <f t="shared" si="51"/>
        <v>-2.7341561731408393E-2</v>
      </c>
    </row>
    <row r="3286" spans="1:19" x14ac:dyDescent="0.2">
      <c r="A3286" t="s">
        <v>6525</v>
      </c>
      <c r="B3286" t="s">
        <v>6526</v>
      </c>
      <c r="C3286">
        <v>172</v>
      </c>
      <c r="D3286">
        <v>267</v>
      </c>
      <c r="E3286">
        <v>265</v>
      </c>
      <c r="F3286">
        <v>10</v>
      </c>
      <c r="G3286">
        <v>0.271241046752554</v>
      </c>
      <c r="H3286">
        <v>-0.30654058274914397</v>
      </c>
      <c r="I3286">
        <v>-2.11972561986954</v>
      </c>
      <c r="J3286">
        <v>339</v>
      </c>
      <c r="K3286">
        <v>503</v>
      </c>
      <c r="L3286">
        <v>281</v>
      </c>
      <c r="M3286">
        <v>38</v>
      </c>
      <c r="N3286">
        <v>0.24859639027456701</v>
      </c>
      <c r="O3286">
        <v>-0.67358215544239197</v>
      </c>
      <c r="P3286">
        <v>-1.96064177017816</v>
      </c>
      <c r="Q3286">
        <v>0.83050847457627097</v>
      </c>
      <c r="R3286">
        <v>0.305084745762711</v>
      </c>
      <c r="S3286">
        <f t="shared" si="51"/>
        <v>-0.13573333741008634</v>
      </c>
    </row>
    <row r="3287" spans="1:19" x14ac:dyDescent="0.2">
      <c r="A3287" t="s">
        <v>6527</v>
      </c>
      <c r="B3287" t="s">
        <v>6528</v>
      </c>
      <c r="C3287">
        <v>184</v>
      </c>
      <c r="D3287">
        <v>177</v>
      </c>
      <c r="E3287">
        <v>115</v>
      </c>
      <c r="F3287">
        <v>16</v>
      </c>
      <c r="G3287">
        <v>6.3413675647798595E-2</v>
      </c>
      <c r="H3287">
        <v>-0.69837799243432797</v>
      </c>
      <c r="I3287">
        <v>-1.94489501331561</v>
      </c>
      <c r="J3287">
        <v>352</v>
      </c>
      <c r="K3287">
        <v>496</v>
      </c>
      <c r="L3287">
        <v>218</v>
      </c>
      <c r="M3287">
        <v>68</v>
      </c>
      <c r="N3287">
        <v>0.22616711643378801</v>
      </c>
      <c r="O3287">
        <v>-0.80017494701791603</v>
      </c>
      <c r="P3287">
        <v>-1.7242594193637799</v>
      </c>
      <c r="Q3287">
        <v>0.83050847457627097</v>
      </c>
      <c r="R3287">
        <v>0.338983050847457</v>
      </c>
      <c r="S3287">
        <f t="shared" si="51"/>
        <v>-2.2086675121223684E-2</v>
      </c>
    </row>
    <row r="3288" spans="1:19" x14ac:dyDescent="0.2">
      <c r="A3288" t="s">
        <v>6529</v>
      </c>
      <c r="B3288" t="s">
        <v>6530</v>
      </c>
      <c r="C3288">
        <v>183</v>
      </c>
      <c r="D3288">
        <v>166</v>
      </c>
      <c r="E3288">
        <v>154</v>
      </c>
      <c r="F3288">
        <v>18</v>
      </c>
      <c r="G3288">
        <v>3.7915230605153998E-2</v>
      </c>
      <c r="H3288">
        <v>-0.56918837867237004</v>
      </c>
      <c r="I3288">
        <v>-1.8913757575891199</v>
      </c>
      <c r="J3288">
        <v>338</v>
      </c>
      <c r="K3288">
        <v>402</v>
      </c>
      <c r="L3288">
        <v>273</v>
      </c>
      <c r="M3288">
        <v>35</v>
      </c>
      <c r="N3288">
        <v>0.15253745622853701</v>
      </c>
      <c r="O3288">
        <v>-0.68484283038128901</v>
      </c>
      <c r="P3288">
        <v>-1.9950743245192699</v>
      </c>
      <c r="Q3288">
        <v>0.84745762711864403</v>
      </c>
      <c r="R3288">
        <v>0.322033898305084</v>
      </c>
      <c r="S3288">
        <f t="shared" si="51"/>
        <v>-7.9091169942121009E-2</v>
      </c>
    </row>
    <row r="3289" spans="1:19" x14ac:dyDescent="0.2">
      <c r="A3289" t="s">
        <v>6531</v>
      </c>
      <c r="B3289" t="s">
        <v>6532</v>
      </c>
      <c r="C3289">
        <v>57</v>
      </c>
      <c r="D3289">
        <v>146</v>
      </c>
      <c r="E3289">
        <v>54</v>
      </c>
      <c r="F3289">
        <v>4</v>
      </c>
      <c r="G3289">
        <v>0.48873623240747399</v>
      </c>
      <c r="H3289">
        <v>-0.51773910562792602</v>
      </c>
      <c r="I3289">
        <v>-2.0380120373065198</v>
      </c>
      <c r="J3289">
        <v>150</v>
      </c>
      <c r="K3289">
        <v>301</v>
      </c>
      <c r="L3289">
        <v>147</v>
      </c>
      <c r="M3289">
        <v>32</v>
      </c>
      <c r="N3289">
        <v>0.37970333995988298</v>
      </c>
      <c r="O3289">
        <v>-0.60086270145189502</v>
      </c>
      <c r="P3289">
        <v>-1.68116694932766</v>
      </c>
      <c r="Q3289">
        <v>0.86440677966101698</v>
      </c>
      <c r="R3289">
        <v>0.338983050847457</v>
      </c>
      <c r="S3289">
        <f t="shared" si="51"/>
        <v>-3.7413549062201505E-2</v>
      </c>
    </row>
    <row r="3290" spans="1:19" x14ac:dyDescent="0.2">
      <c r="A3290" t="s">
        <v>6533</v>
      </c>
      <c r="B3290" t="s">
        <v>6534</v>
      </c>
      <c r="C3290">
        <v>106</v>
      </c>
      <c r="D3290">
        <v>100</v>
      </c>
      <c r="E3290">
        <v>39</v>
      </c>
      <c r="F3290">
        <v>11</v>
      </c>
      <c r="G3290">
        <v>5.4952367030758197E-2</v>
      </c>
      <c r="H3290">
        <v>-0.92849926801667404</v>
      </c>
      <c r="I3290">
        <v>-1.8681103530685399</v>
      </c>
      <c r="J3290">
        <v>258</v>
      </c>
      <c r="K3290">
        <v>314</v>
      </c>
      <c r="L3290">
        <v>153</v>
      </c>
      <c r="M3290">
        <v>35</v>
      </c>
      <c r="N3290">
        <v>0.162538045531706</v>
      </c>
      <c r="O3290">
        <v>-0.81901705229002097</v>
      </c>
      <c r="P3290">
        <v>-1.8777773302048399</v>
      </c>
      <c r="Q3290">
        <v>0.79661016949152497</v>
      </c>
      <c r="R3290">
        <v>0.338983050847457</v>
      </c>
      <c r="S3290">
        <f t="shared" si="51"/>
        <v>-4.1006784453575376E-2</v>
      </c>
    </row>
    <row r="3291" spans="1:19" x14ac:dyDescent="0.2">
      <c r="A3291" t="s">
        <v>6535</v>
      </c>
      <c r="B3291" t="s">
        <v>6536</v>
      </c>
      <c r="C3291">
        <v>149</v>
      </c>
      <c r="D3291">
        <v>231</v>
      </c>
      <c r="E3291">
        <v>82</v>
      </c>
      <c r="F3291">
        <v>28</v>
      </c>
      <c r="G3291">
        <v>0.27068394377539801</v>
      </c>
      <c r="H3291">
        <v>-0.75363042580696105</v>
      </c>
      <c r="I3291">
        <v>-1.6102254100320501</v>
      </c>
      <c r="J3291">
        <v>344</v>
      </c>
      <c r="K3291">
        <v>359</v>
      </c>
      <c r="L3291">
        <v>290</v>
      </c>
      <c r="M3291">
        <v>50</v>
      </c>
      <c r="N3291">
        <v>9.5764109428510796E-2</v>
      </c>
      <c r="O3291">
        <v>-0.666249221816964</v>
      </c>
      <c r="P3291">
        <v>-1.8478141068274001</v>
      </c>
      <c r="Q3291">
        <v>0.76271186440677896</v>
      </c>
      <c r="R3291">
        <v>0.40677966101694901</v>
      </c>
      <c r="S3291">
        <f t="shared" si="51"/>
        <v>4.1377628400945526E-2</v>
      </c>
    </row>
    <row r="3292" spans="1:19" x14ac:dyDescent="0.2">
      <c r="A3292" t="s">
        <v>6537</v>
      </c>
      <c r="B3292" t="s">
        <v>6538</v>
      </c>
      <c r="C3292">
        <v>21</v>
      </c>
      <c r="D3292">
        <v>34</v>
      </c>
      <c r="E3292">
        <v>24</v>
      </c>
      <c r="F3292">
        <v>3</v>
      </c>
      <c r="G3292">
        <v>0.28951785460386398</v>
      </c>
      <c r="H3292">
        <v>-0.436266062800716</v>
      </c>
      <c r="I3292">
        <v>-1.72929521297625</v>
      </c>
      <c r="J3292">
        <v>493</v>
      </c>
      <c r="K3292">
        <v>692</v>
      </c>
      <c r="L3292">
        <v>312</v>
      </c>
      <c r="M3292">
        <v>63</v>
      </c>
      <c r="N3292">
        <v>0.22448727860124901</v>
      </c>
      <c r="O3292">
        <v>-0.79078110240317701</v>
      </c>
      <c r="P3292">
        <v>-1.9037320384155401</v>
      </c>
      <c r="Q3292">
        <v>0.79661016949152497</v>
      </c>
      <c r="R3292">
        <v>0.35593220338983</v>
      </c>
      <c r="S3292">
        <f t="shared" si="51"/>
        <v>-7.9172606022818951E-3</v>
      </c>
    </row>
    <row r="3293" spans="1:19" x14ac:dyDescent="0.2">
      <c r="A3293" t="s">
        <v>6539</v>
      </c>
      <c r="B3293" t="s">
        <v>6540</v>
      </c>
      <c r="C3293">
        <v>85</v>
      </c>
      <c r="D3293">
        <v>208</v>
      </c>
      <c r="E3293">
        <v>154</v>
      </c>
      <c r="F3293">
        <v>18</v>
      </c>
      <c r="G3293">
        <v>0.46890264154399702</v>
      </c>
      <c r="H3293">
        <v>-0.23615621465623299</v>
      </c>
      <c r="I3293">
        <v>-1.5583435935729799</v>
      </c>
      <c r="J3293">
        <v>191</v>
      </c>
      <c r="K3293">
        <v>311</v>
      </c>
      <c r="L3293">
        <v>87</v>
      </c>
      <c r="M3293">
        <v>14</v>
      </c>
      <c r="N3293">
        <v>0.288955125200831</v>
      </c>
      <c r="O3293">
        <v>-0.93360289177349898</v>
      </c>
      <c r="P3293">
        <v>-2.1451310001613799</v>
      </c>
      <c r="Q3293">
        <v>0.83050847457627097</v>
      </c>
      <c r="R3293">
        <v>0.37288135593220301</v>
      </c>
      <c r="S3293">
        <f t="shared" si="51"/>
        <v>-2.3187925395413762E-2</v>
      </c>
    </row>
    <row r="3294" spans="1:19" x14ac:dyDescent="0.2">
      <c r="A3294" t="s">
        <v>6541</v>
      </c>
      <c r="B3294" t="s">
        <v>6542</v>
      </c>
      <c r="C3294">
        <v>77</v>
      </c>
      <c r="D3294">
        <v>155</v>
      </c>
      <c r="E3294">
        <v>81</v>
      </c>
      <c r="F3294">
        <v>5</v>
      </c>
      <c r="G3294">
        <v>0.38409920529333802</v>
      </c>
      <c r="H3294">
        <v>-0.472263716072235</v>
      </c>
      <c r="I3294">
        <v>-2.0717178937984602</v>
      </c>
      <c r="J3294">
        <v>186</v>
      </c>
      <c r="K3294">
        <v>274</v>
      </c>
      <c r="L3294">
        <v>151</v>
      </c>
      <c r="M3294">
        <v>27</v>
      </c>
      <c r="N3294">
        <v>0.24546572202419301</v>
      </c>
      <c r="O3294">
        <v>-0.68262477406913702</v>
      </c>
      <c r="P3294">
        <v>-1.84837484865082</v>
      </c>
      <c r="Q3294">
        <v>0.52542372881355903</v>
      </c>
      <c r="R3294">
        <v>0.22033898305084701</v>
      </c>
      <c r="S3294">
        <f t="shared" si="51"/>
        <v>-9.1859139006825921E-2</v>
      </c>
    </row>
    <row r="3295" spans="1:19" x14ac:dyDescent="0.2">
      <c r="A3295" t="s">
        <v>6543</v>
      </c>
      <c r="B3295" t="s">
        <v>6544</v>
      </c>
      <c r="C3295">
        <v>329</v>
      </c>
      <c r="D3295">
        <v>291</v>
      </c>
      <c r="E3295">
        <v>275</v>
      </c>
      <c r="F3295">
        <v>29</v>
      </c>
      <c r="G3295">
        <v>2.69553233314614E-2</v>
      </c>
      <c r="H3295">
        <v>-0.57212121389811499</v>
      </c>
      <c r="I3295">
        <v>-1.9389950730130101</v>
      </c>
      <c r="J3295">
        <v>525</v>
      </c>
      <c r="K3295">
        <v>723</v>
      </c>
      <c r="L3295">
        <v>391</v>
      </c>
      <c r="M3295">
        <v>84</v>
      </c>
      <c r="N3295">
        <v>0.216207097310295</v>
      </c>
      <c r="O3295">
        <v>-0.72007132315447997</v>
      </c>
      <c r="P3295">
        <v>-1.8061056859359601</v>
      </c>
      <c r="Q3295">
        <v>0.69491525423728795</v>
      </c>
      <c r="R3295">
        <v>0.22033898305084701</v>
      </c>
      <c r="S3295">
        <f t="shared" si="51"/>
        <v>-4.2277768680549666E-2</v>
      </c>
    </row>
    <row r="3296" spans="1:19" x14ac:dyDescent="0.2">
      <c r="A3296" t="s">
        <v>6545</v>
      </c>
      <c r="B3296" t="s">
        <v>6546</v>
      </c>
      <c r="C3296">
        <v>433</v>
      </c>
      <c r="D3296">
        <v>424</v>
      </c>
      <c r="E3296">
        <v>334</v>
      </c>
      <c r="F3296">
        <v>37</v>
      </c>
      <c r="G3296">
        <v>7.1136192534895601E-2</v>
      </c>
      <c r="H3296">
        <v>-0.60699943932020395</v>
      </c>
      <c r="I3296">
        <v>-1.9524833452483601</v>
      </c>
      <c r="J3296">
        <v>561</v>
      </c>
      <c r="K3296">
        <v>771</v>
      </c>
      <c r="L3296">
        <v>446</v>
      </c>
      <c r="M3296">
        <v>95</v>
      </c>
      <c r="N3296">
        <v>0.21531962021651699</v>
      </c>
      <c r="O3296">
        <v>-0.69171677968840894</v>
      </c>
      <c r="P3296">
        <v>-1.7814649245592</v>
      </c>
      <c r="Q3296">
        <v>0.69491525423728795</v>
      </c>
      <c r="R3296">
        <v>0.20338983050847401</v>
      </c>
      <c r="S3296">
        <f t="shared" si="51"/>
        <v>-3.9576561778486716E-2</v>
      </c>
    </row>
    <row r="3297" spans="1:19" x14ac:dyDescent="0.2">
      <c r="A3297" t="s">
        <v>6547</v>
      </c>
      <c r="B3297" t="s">
        <v>6548</v>
      </c>
      <c r="C3297">
        <v>83</v>
      </c>
      <c r="D3297">
        <v>100</v>
      </c>
      <c r="E3297">
        <v>70</v>
      </c>
      <c r="F3297">
        <v>8</v>
      </c>
      <c r="G3297">
        <v>0.16118013991945401</v>
      </c>
      <c r="H3297">
        <v>-0.56823806214021999</v>
      </c>
      <c r="I3297">
        <v>-1.9001852783461199</v>
      </c>
      <c r="J3297">
        <v>189</v>
      </c>
      <c r="K3297">
        <v>191</v>
      </c>
      <c r="L3297">
        <v>116</v>
      </c>
      <c r="M3297">
        <v>19</v>
      </c>
      <c r="N3297">
        <v>8.1799666496205098E-2</v>
      </c>
      <c r="O3297">
        <v>-0.80409259209071604</v>
      </c>
      <c r="P3297">
        <v>-2.0079338718123001</v>
      </c>
      <c r="Q3297">
        <v>0.69491525423728795</v>
      </c>
      <c r="R3297">
        <v>0.23728813559322001</v>
      </c>
      <c r="S3297">
        <f t="shared" si="51"/>
        <v>-8.5071408321078235E-2</v>
      </c>
    </row>
    <row r="3298" spans="1:19" x14ac:dyDescent="0.2">
      <c r="A3298" t="s">
        <v>6549</v>
      </c>
      <c r="B3298" t="s">
        <v>6550</v>
      </c>
      <c r="C3298">
        <v>230</v>
      </c>
      <c r="D3298">
        <v>230</v>
      </c>
      <c r="E3298">
        <v>230</v>
      </c>
      <c r="F3298">
        <v>11</v>
      </c>
      <c r="G3298">
        <v>8.0258232295528406E-2</v>
      </c>
      <c r="H3298">
        <v>-0.49425800977840301</v>
      </c>
      <c r="I3298">
        <v>-2.2045323238213599</v>
      </c>
      <c r="J3298">
        <v>459</v>
      </c>
      <c r="K3298">
        <v>445</v>
      </c>
      <c r="L3298">
        <v>207</v>
      </c>
      <c r="M3298">
        <v>59</v>
      </c>
      <c r="N3298">
        <v>6.37754288653921E-2</v>
      </c>
      <c r="O3298">
        <v>-0.93793111722473299</v>
      </c>
      <c r="P3298">
        <v>-1.9011863424870099</v>
      </c>
      <c r="Q3298">
        <v>0.77966101694915202</v>
      </c>
      <c r="R3298">
        <v>0.25423728813559299</v>
      </c>
      <c r="S3298">
        <f t="shared" si="51"/>
        <v>-0.14428682917279792</v>
      </c>
    </row>
    <row r="3299" spans="1:19" x14ac:dyDescent="0.2">
      <c r="A3299" t="s">
        <v>6551</v>
      </c>
      <c r="B3299" t="s">
        <v>6552</v>
      </c>
      <c r="C3299">
        <v>53</v>
      </c>
      <c r="D3299">
        <v>51</v>
      </c>
      <c r="E3299">
        <v>44</v>
      </c>
      <c r="F3299">
        <v>5</v>
      </c>
      <c r="G3299">
        <v>6.3552538792675806E-2</v>
      </c>
      <c r="H3299">
        <v>-0.57508120289300502</v>
      </c>
      <c r="I3299">
        <v>-1.9095030382267599</v>
      </c>
      <c r="J3299">
        <v>139</v>
      </c>
      <c r="K3299">
        <v>193</v>
      </c>
      <c r="L3299">
        <v>41</v>
      </c>
      <c r="M3299">
        <v>2</v>
      </c>
      <c r="N3299">
        <v>0.2197706121754</v>
      </c>
      <c r="O3299">
        <v>-1.1223197206787401</v>
      </c>
      <c r="P3299">
        <v>-2.8522104731820002</v>
      </c>
      <c r="Q3299">
        <v>0.69491525423728795</v>
      </c>
      <c r="R3299">
        <v>0.23728813559322001</v>
      </c>
      <c r="S3299">
        <f t="shared" si="51"/>
        <v>-0.31358868645113414</v>
      </c>
    </row>
    <row r="3300" spans="1:19" x14ac:dyDescent="0.2">
      <c r="A3300" t="s">
        <v>6553</v>
      </c>
      <c r="B3300" t="s">
        <v>6554</v>
      </c>
      <c r="C3300">
        <v>175</v>
      </c>
      <c r="D3300">
        <v>162</v>
      </c>
      <c r="E3300">
        <v>95</v>
      </c>
      <c r="F3300">
        <v>11</v>
      </c>
      <c r="G3300">
        <v>4.6735198151864901E-2</v>
      </c>
      <c r="H3300">
        <v>-0.75957245317584998</v>
      </c>
      <c r="I3300">
        <v>-2.0858425364900599</v>
      </c>
      <c r="J3300">
        <v>195</v>
      </c>
      <c r="K3300">
        <v>401</v>
      </c>
      <c r="L3300">
        <v>184</v>
      </c>
      <c r="M3300">
        <v>29</v>
      </c>
      <c r="N3300">
        <v>0.39033786467938603</v>
      </c>
      <c r="O3300">
        <v>-0.61730556549737103</v>
      </c>
      <c r="P3300">
        <v>-1.83786228205545</v>
      </c>
      <c r="Q3300">
        <v>0.72881355932203395</v>
      </c>
      <c r="R3300">
        <v>0.22033898305084701</v>
      </c>
      <c r="S3300">
        <f t="shared" si="51"/>
        <v>-9.3120511960948921E-2</v>
      </c>
    </row>
    <row r="3301" spans="1:19" x14ac:dyDescent="0.2">
      <c r="A3301" t="s">
        <v>6555</v>
      </c>
      <c r="B3301" t="s">
        <v>6556</v>
      </c>
      <c r="C3301">
        <v>266</v>
      </c>
      <c r="D3301">
        <v>221</v>
      </c>
      <c r="E3301">
        <v>102</v>
      </c>
      <c r="F3301">
        <v>18</v>
      </c>
      <c r="G3301">
        <v>-2.3113065042789299E-4</v>
      </c>
      <c r="H3301">
        <v>-0.91053947464755303</v>
      </c>
      <c r="I3301">
        <v>-2.0538063044897599</v>
      </c>
      <c r="J3301">
        <v>303</v>
      </c>
      <c r="K3301">
        <v>445</v>
      </c>
      <c r="L3301">
        <v>193</v>
      </c>
      <c r="M3301">
        <v>43</v>
      </c>
      <c r="N3301">
        <v>0.24414548590034801</v>
      </c>
      <c r="O3301">
        <v>-0.78797409663892104</v>
      </c>
      <c r="P3301">
        <v>-1.8581998415146099</v>
      </c>
      <c r="Q3301">
        <v>0.72881355932203395</v>
      </c>
      <c r="R3301">
        <v>0.27118644067796599</v>
      </c>
      <c r="S3301">
        <f t="shared" si="51"/>
        <v>-8.9321758723102621E-2</v>
      </c>
    </row>
    <row r="3302" spans="1:19" x14ac:dyDescent="0.2">
      <c r="A3302" t="s">
        <v>6557</v>
      </c>
      <c r="B3302" t="s">
        <v>6558</v>
      </c>
      <c r="C3302">
        <v>192</v>
      </c>
      <c r="D3302">
        <v>229</v>
      </c>
      <c r="E3302">
        <v>70</v>
      </c>
      <c r="F3302">
        <v>20</v>
      </c>
      <c r="G3302">
        <v>0.15679248593186601</v>
      </c>
      <c r="H3302">
        <v>-0.93246119846769604</v>
      </c>
      <c r="I3302">
        <v>-1.8664684060015599</v>
      </c>
      <c r="J3302">
        <v>344</v>
      </c>
      <c r="K3302">
        <v>460</v>
      </c>
      <c r="L3302">
        <v>234</v>
      </c>
      <c r="M3302">
        <v>50</v>
      </c>
      <c r="N3302">
        <v>0.20342749253176501</v>
      </c>
      <c r="O3302">
        <v>-0.75943136230577701</v>
      </c>
      <c r="P3302">
        <v>-1.8478141068274001</v>
      </c>
      <c r="Q3302">
        <v>0.644067796610169</v>
      </c>
      <c r="R3302">
        <v>0.169491525423728</v>
      </c>
      <c r="S3302">
        <f t="shared" si="51"/>
        <v>-3.2518601663472362E-2</v>
      </c>
    </row>
    <row r="3303" spans="1:19" x14ac:dyDescent="0.2">
      <c r="A3303" t="s">
        <v>6559</v>
      </c>
      <c r="B3303" t="s">
        <v>6560</v>
      </c>
      <c r="C3303">
        <v>121</v>
      </c>
      <c r="D3303">
        <v>127</v>
      </c>
      <c r="E3303">
        <v>105</v>
      </c>
      <c r="F3303">
        <v>14</v>
      </c>
      <c r="G3303">
        <v>0.101276582935035</v>
      </c>
      <c r="H3303">
        <v>-0.55585408102491496</v>
      </c>
      <c r="I3303">
        <v>-1.8208545076002101</v>
      </c>
      <c r="J3303">
        <v>166</v>
      </c>
      <c r="K3303">
        <v>221</v>
      </c>
      <c r="L3303">
        <v>127</v>
      </c>
      <c r="M3303">
        <v>18</v>
      </c>
      <c r="N3303">
        <v>0.20151228906677701</v>
      </c>
      <c r="O3303">
        <v>-0.70839314422848798</v>
      </c>
      <c r="P3303">
        <v>-1.9750612515286401</v>
      </c>
      <c r="Q3303">
        <v>0.76271186440677896</v>
      </c>
      <c r="R3303">
        <v>0.20338983050847401</v>
      </c>
      <c r="S3303">
        <f t="shared" si="51"/>
        <v>-5.3400841189831433E-2</v>
      </c>
    </row>
    <row r="3304" spans="1:19" x14ac:dyDescent="0.2">
      <c r="A3304" t="s">
        <v>6561</v>
      </c>
      <c r="B3304" t="s">
        <v>6562</v>
      </c>
      <c r="C3304">
        <v>59</v>
      </c>
      <c r="D3304">
        <v>36</v>
      </c>
      <c r="E3304">
        <v>41</v>
      </c>
      <c r="F3304">
        <v>7</v>
      </c>
      <c r="G3304">
        <v>-0.13429127857932799</v>
      </c>
      <c r="H3304">
        <v>-0.65232616470081195</v>
      </c>
      <c r="I3304">
        <v>-1.8099511445898799</v>
      </c>
      <c r="J3304">
        <v>106</v>
      </c>
      <c r="K3304">
        <v>72</v>
      </c>
      <c r="L3304">
        <v>62</v>
      </c>
      <c r="M3304">
        <v>11</v>
      </c>
      <c r="N3304">
        <v>-9.0745265411780004E-2</v>
      </c>
      <c r="O3304">
        <v>-0.82500295291090597</v>
      </c>
      <c r="P3304">
        <v>-1.9941388486984299</v>
      </c>
      <c r="Q3304">
        <v>0.52542372881355903</v>
      </c>
      <c r="R3304">
        <v>0.25423728813559299</v>
      </c>
      <c r="S3304">
        <f t="shared" si="51"/>
        <v>-5.5359437547298065E-2</v>
      </c>
    </row>
    <row r="3305" spans="1:19" x14ac:dyDescent="0.2">
      <c r="A3305" t="s">
        <v>6563</v>
      </c>
      <c r="B3305" t="s">
        <v>6564</v>
      </c>
      <c r="C3305">
        <v>238</v>
      </c>
      <c r="D3305">
        <v>335</v>
      </c>
      <c r="E3305">
        <v>300</v>
      </c>
      <c r="F3305">
        <v>52</v>
      </c>
      <c r="G3305">
        <v>0.228726082275861</v>
      </c>
      <c r="H3305">
        <v>-0.39371371211525302</v>
      </c>
      <c r="I3305">
        <v>-1.5447707863837099</v>
      </c>
      <c r="J3305">
        <v>383</v>
      </c>
      <c r="K3305">
        <v>702</v>
      </c>
      <c r="L3305">
        <v>341</v>
      </c>
      <c r="M3305">
        <v>154</v>
      </c>
      <c r="N3305">
        <v>0.34036644158290402</v>
      </c>
      <c r="O3305">
        <v>-0.64253317212051497</v>
      </c>
      <c r="P3305">
        <v>-1.40590372172405</v>
      </c>
      <c r="Q3305">
        <v>0.83050847457627097</v>
      </c>
      <c r="R3305">
        <v>0.27118644067796599</v>
      </c>
      <c r="S3305">
        <f t="shared" si="51"/>
        <v>0.17845746100736559</v>
      </c>
    </row>
    <row r="3306" spans="1:19" x14ac:dyDescent="0.2">
      <c r="A3306" t="s">
        <v>6565</v>
      </c>
      <c r="B3306" t="s">
        <v>6566</v>
      </c>
      <c r="C3306">
        <v>68</v>
      </c>
      <c r="D3306">
        <v>51</v>
      </c>
      <c r="E3306">
        <v>35</v>
      </c>
      <c r="F3306">
        <v>6</v>
      </c>
      <c r="G3306">
        <v>-4.4680504312771499E-2</v>
      </c>
      <c r="H3306">
        <v>-0.78269887813436401</v>
      </c>
      <c r="I3306">
        <v>-1.93855483528459</v>
      </c>
      <c r="J3306">
        <v>220</v>
      </c>
      <c r="K3306">
        <v>186</v>
      </c>
      <c r="L3306">
        <v>137</v>
      </c>
      <c r="M3306">
        <v>36</v>
      </c>
      <c r="N3306">
        <v>4.3183668174318198E-3</v>
      </c>
      <c r="O3306">
        <v>-0.79779089081018995</v>
      </c>
      <c r="P3306">
        <v>-1.79634584864681</v>
      </c>
      <c r="Q3306">
        <v>0.79661016949152497</v>
      </c>
      <c r="R3306">
        <v>0.23728813559322001</v>
      </c>
      <c r="S3306">
        <f t="shared" si="51"/>
        <v>-3.954021447614639E-2</v>
      </c>
    </row>
    <row r="3307" spans="1:19" x14ac:dyDescent="0.2">
      <c r="A3307" t="s">
        <v>6567</v>
      </c>
      <c r="B3307" t="s">
        <v>6568</v>
      </c>
      <c r="C3307">
        <v>161</v>
      </c>
      <c r="D3307">
        <v>197</v>
      </c>
      <c r="E3307">
        <v>82</v>
      </c>
      <c r="F3307">
        <v>7</v>
      </c>
      <c r="G3307">
        <v>0.167898582425271</v>
      </c>
      <c r="H3307">
        <v>-0.78727003342653601</v>
      </c>
      <c r="I3307">
        <v>-2.2459250089795901</v>
      </c>
      <c r="J3307">
        <v>394</v>
      </c>
      <c r="K3307">
        <v>573</v>
      </c>
      <c r="L3307">
        <v>327</v>
      </c>
      <c r="M3307">
        <v>51</v>
      </c>
      <c r="N3307">
        <v>0.239886503563537</v>
      </c>
      <c r="O3307">
        <v>-0.67303724630967798</v>
      </c>
      <c r="P3307">
        <v>-1.8981517143195299</v>
      </c>
      <c r="Q3307">
        <v>0.88135593220338904</v>
      </c>
      <c r="R3307">
        <v>0.305084745762711</v>
      </c>
      <c r="S3307">
        <f t="shared" si="51"/>
        <v>-0.15541207961296005</v>
      </c>
    </row>
    <row r="3308" spans="1:19" x14ac:dyDescent="0.2">
      <c r="A3308" t="s">
        <v>6569</v>
      </c>
      <c r="B3308" t="s">
        <v>6570</v>
      </c>
      <c r="C3308">
        <v>73</v>
      </c>
      <c r="D3308">
        <v>74</v>
      </c>
      <c r="E3308">
        <v>39</v>
      </c>
      <c r="F3308">
        <v>7</v>
      </c>
      <c r="G3308">
        <v>8.6167091906048696E-2</v>
      </c>
      <c r="H3308">
        <v>-0.76651626287235997</v>
      </c>
      <c r="I3308">
        <v>-1.90242199306819</v>
      </c>
      <c r="J3308">
        <v>240</v>
      </c>
      <c r="K3308">
        <v>317</v>
      </c>
      <c r="L3308">
        <v>187</v>
      </c>
      <c r="M3308">
        <v>51</v>
      </c>
      <c r="N3308">
        <v>0.198076123927867</v>
      </c>
      <c r="O3308">
        <v>-0.70045841231949701</v>
      </c>
      <c r="P3308">
        <v>-1.6828667342055601</v>
      </c>
      <c r="Q3308">
        <v>0.89830508474576198</v>
      </c>
      <c r="R3308">
        <v>0.27118644067796599</v>
      </c>
      <c r="S3308">
        <f t="shared" si="51"/>
        <v>1.2337061673998589E-3</v>
      </c>
    </row>
    <row r="3309" spans="1:19" x14ac:dyDescent="0.2">
      <c r="A3309" t="s">
        <v>6571</v>
      </c>
      <c r="B3309" t="s">
        <v>6572</v>
      </c>
      <c r="C3309">
        <v>124</v>
      </c>
      <c r="D3309">
        <v>112</v>
      </c>
      <c r="E3309">
        <v>42</v>
      </c>
      <c r="F3309">
        <v>7</v>
      </c>
      <c r="G3309">
        <v>3.6054569803475003E-2</v>
      </c>
      <c r="H3309">
        <v>-0.96443040454273798</v>
      </c>
      <c r="I3309">
        <v>-2.13252081810997</v>
      </c>
      <c r="J3309">
        <v>133</v>
      </c>
      <c r="K3309">
        <v>201</v>
      </c>
      <c r="L3309">
        <v>74</v>
      </c>
      <c r="M3309">
        <v>12</v>
      </c>
      <c r="N3309">
        <v>0.25657251987512403</v>
      </c>
      <c r="O3309">
        <v>-0.846708698380499</v>
      </c>
      <c r="P3309">
        <v>-2.0548960635113498</v>
      </c>
      <c r="Q3309">
        <v>0.84745762711864403</v>
      </c>
      <c r="R3309">
        <v>0.28813559322033899</v>
      </c>
      <c r="S3309">
        <f t="shared" si="51"/>
        <v>-0.16463474319585034</v>
      </c>
    </row>
    <row r="3310" spans="1:19" x14ac:dyDescent="0.2">
      <c r="A3310" t="s">
        <v>6573</v>
      </c>
      <c r="B3310" t="s">
        <v>6574</v>
      </c>
      <c r="C3310">
        <v>132</v>
      </c>
      <c r="D3310">
        <v>147</v>
      </c>
      <c r="E3310">
        <v>68</v>
      </c>
      <c r="F3310">
        <v>11</v>
      </c>
      <c r="G3310">
        <v>0.12700163583785401</v>
      </c>
      <c r="H3310">
        <v>-0.78232302827801703</v>
      </c>
      <c r="I3310">
        <v>-1.96337841900962</v>
      </c>
      <c r="J3310">
        <v>388</v>
      </c>
      <c r="K3310">
        <v>528</v>
      </c>
      <c r="L3310">
        <v>318</v>
      </c>
      <c r="M3310">
        <v>63</v>
      </c>
      <c r="N3310">
        <v>0.211030300361326</v>
      </c>
      <c r="O3310">
        <v>-0.67849338275416404</v>
      </c>
      <c r="P3310">
        <v>-1.79971684473251</v>
      </c>
      <c r="Q3310">
        <v>0.88135593220338904</v>
      </c>
      <c r="R3310">
        <v>0.25423728813559299</v>
      </c>
      <c r="S3310">
        <f t="shared" si="51"/>
        <v>-4.7600610657795334E-2</v>
      </c>
    </row>
    <row r="3311" spans="1:19" x14ac:dyDescent="0.2">
      <c r="A3311" t="s">
        <v>6575</v>
      </c>
      <c r="B3311" t="s">
        <v>6576</v>
      </c>
      <c r="C3311">
        <v>165</v>
      </c>
      <c r="D3311">
        <v>253</v>
      </c>
      <c r="E3311">
        <v>216</v>
      </c>
      <c r="F3311">
        <v>8</v>
      </c>
      <c r="G3311">
        <v>0.26589480925744002</v>
      </c>
      <c r="H3311">
        <v>-0.37728820284137898</v>
      </c>
      <c r="I3311">
        <v>-2.19859113018396</v>
      </c>
      <c r="J3311">
        <v>608</v>
      </c>
      <c r="K3311">
        <v>527</v>
      </c>
      <c r="L3311">
        <v>424</v>
      </c>
      <c r="M3311">
        <v>42</v>
      </c>
      <c r="N3311">
        <v>1.5135139361533399E-2</v>
      </c>
      <c r="O3311">
        <v>-0.748626499824392</v>
      </c>
      <c r="P3311">
        <v>-2.1708799574667199</v>
      </c>
      <c r="Q3311">
        <v>0.83050847457627097</v>
      </c>
      <c r="R3311">
        <v>0.28813559322033899</v>
      </c>
      <c r="S3311">
        <f t="shared" si="51"/>
        <v>-0.21471212119008712</v>
      </c>
    </row>
    <row r="3312" spans="1:19" x14ac:dyDescent="0.2">
      <c r="A3312" t="s">
        <v>6577</v>
      </c>
      <c r="B3312" t="s">
        <v>6578</v>
      </c>
      <c r="C3312">
        <v>133</v>
      </c>
      <c r="D3312">
        <v>125</v>
      </c>
      <c r="E3312">
        <v>132</v>
      </c>
      <c r="F3312">
        <v>107</v>
      </c>
      <c r="G3312">
        <v>5.3316604336498999E-2</v>
      </c>
      <c r="H3312">
        <v>-0.49753571953963899</v>
      </c>
      <c r="I3312">
        <v>-0.97866503624387502</v>
      </c>
      <c r="J3312">
        <v>217</v>
      </c>
      <c r="K3312">
        <v>325</v>
      </c>
      <c r="L3312">
        <v>157</v>
      </c>
      <c r="M3312">
        <v>182</v>
      </c>
      <c r="N3312">
        <v>0.25265173055206602</v>
      </c>
      <c r="O3312">
        <v>-0.732648858583686</v>
      </c>
      <c r="P3312">
        <v>-1.08661401445534</v>
      </c>
      <c r="Q3312">
        <v>0.74576271186440601</v>
      </c>
      <c r="R3312">
        <v>0.25423728813559299</v>
      </c>
      <c r="S3312">
        <f t="shared" si="51"/>
        <v>0.42711774781583189</v>
      </c>
    </row>
    <row r="3313" spans="1:19" x14ac:dyDescent="0.2">
      <c r="A3313" t="s">
        <v>6579</v>
      </c>
      <c r="B3313" t="s">
        <v>6580</v>
      </c>
      <c r="C3313">
        <v>124</v>
      </c>
      <c r="D3313">
        <v>135</v>
      </c>
      <c r="E3313">
        <v>83</v>
      </c>
      <c r="F3313">
        <v>17</v>
      </c>
      <c r="G3313">
        <v>0.11717031562829899</v>
      </c>
      <c r="H3313">
        <v>-0.66860160256456402</v>
      </c>
      <c r="I3313">
        <v>-1.7471699367459601</v>
      </c>
      <c r="J3313">
        <v>340</v>
      </c>
      <c r="K3313">
        <v>435</v>
      </c>
      <c r="L3313">
        <v>243</v>
      </c>
      <c r="M3313">
        <v>28</v>
      </c>
      <c r="N3313">
        <v>0.184238443334104</v>
      </c>
      <c r="O3313">
        <v>-0.73796142058833303</v>
      </c>
      <c r="P3313">
        <v>-2.0945465542919202</v>
      </c>
      <c r="Q3313">
        <v>0.84745762711864403</v>
      </c>
      <c r="R3313">
        <v>0.23728813559322001</v>
      </c>
      <c r="S3313">
        <f t="shared" si="51"/>
        <v>-6.4111798505911269E-2</v>
      </c>
    </row>
    <row r="3314" spans="1:19" x14ac:dyDescent="0.2">
      <c r="A3314" t="s">
        <v>6581</v>
      </c>
      <c r="B3314" t="s">
        <v>6582</v>
      </c>
      <c r="C3314">
        <v>91</v>
      </c>
      <c r="D3314">
        <v>117</v>
      </c>
      <c r="E3314">
        <v>84</v>
      </c>
      <c r="F3314">
        <v>15</v>
      </c>
      <c r="G3314">
        <v>0.18940270172059601</v>
      </c>
      <c r="H3314">
        <v>-0.52902011603761501</v>
      </c>
      <c r="I3314">
        <v>-1.66714730622741</v>
      </c>
      <c r="J3314">
        <v>199</v>
      </c>
      <c r="K3314">
        <v>328</v>
      </c>
      <c r="L3314">
        <v>203</v>
      </c>
      <c r="M3314">
        <v>23</v>
      </c>
      <c r="N3314">
        <v>0.29424887072369399</v>
      </c>
      <c r="O3314">
        <v>-0.58344581564088405</v>
      </c>
      <c r="P3314">
        <v>-1.947350908984</v>
      </c>
      <c r="Q3314">
        <v>0.69491525423728795</v>
      </c>
      <c r="R3314">
        <v>0.20338983050847401</v>
      </c>
      <c r="S3314">
        <f t="shared" si="51"/>
        <v>-1.6621699670862529E-3</v>
      </c>
    </row>
    <row r="3315" spans="1:19" x14ac:dyDescent="0.2">
      <c r="A3315" t="s">
        <v>6583</v>
      </c>
      <c r="B3315" t="s">
        <v>6584</v>
      </c>
      <c r="C3315">
        <v>22</v>
      </c>
      <c r="D3315">
        <v>22</v>
      </c>
      <c r="E3315">
        <v>36</v>
      </c>
      <c r="F3315">
        <v>0</v>
      </c>
      <c r="G3315">
        <v>8.0258232295528406E-2</v>
      </c>
      <c r="H3315">
        <v>-0.28037818983332202</v>
      </c>
      <c r="I3315" t="e">
        <f>-inf</f>
        <v>#NAME?</v>
      </c>
      <c r="J3315">
        <v>34</v>
      </c>
      <c r="K3315">
        <v>17</v>
      </c>
      <c r="L3315">
        <v>16</v>
      </c>
      <c r="M3315">
        <v>1</v>
      </c>
      <c r="N3315">
        <v>-0.22380189224225899</v>
      </c>
      <c r="O3315">
        <v>-0.91944771153072002</v>
      </c>
      <c r="P3315">
        <v>-2.54170458563414</v>
      </c>
      <c r="Q3315">
        <v>0.72881355932203395</v>
      </c>
      <c r="R3315">
        <v>0.322033898305084</v>
      </c>
      <c r="S3315" t="e">
        <f t="shared" si="51"/>
        <v>#NAME?</v>
      </c>
    </row>
    <row r="3316" spans="1:19" x14ac:dyDescent="0.2">
      <c r="A3316" t="s">
        <v>6585</v>
      </c>
      <c r="B3316" t="s">
        <v>6586</v>
      </c>
      <c r="C3316">
        <v>381</v>
      </c>
      <c r="D3316">
        <v>411</v>
      </c>
      <c r="E3316">
        <v>346</v>
      </c>
      <c r="F3316">
        <v>76</v>
      </c>
      <c r="G3316">
        <v>0.11317507849597799</v>
      </c>
      <c r="H3316">
        <v>-0.53610688666124595</v>
      </c>
      <c r="I3316">
        <v>-1.58430855635682</v>
      </c>
      <c r="J3316">
        <v>699</v>
      </c>
      <c r="K3316">
        <v>939</v>
      </c>
      <c r="L3316">
        <v>592</v>
      </c>
      <c r="M3316">
        <v>114</v>
      </c>
      <c r="N3316">
        <v>0.20541651994215099</v>
      </c>
      <c r="O3316">
        <v>-0.66424424616715105</v>
      </c>
      <c r="P3316">
        <v>-1.7977979930011001</v>
      </c>
      <c r="Q3316">
        <v>0.644067796610169</v>
      </c>
      <c r="R3316">
        <v>0.27118644067796599</v>
      </c>
      <c r="S3316">
        <f t="shared" si="51"/>
        <v>6.223011206024591E-2</v>
      </c>
    </row>
    <row r="3317" spans="1:19" x14ac:dyDescent="0.2">
      <c r="A3317" t="s">
        <v>6587</v>
      </c>
      <c r="B3317" t="s">
        <v>6588</v>
      </c>
      <c r="C3317">
        <v>127</v>
      </c>
      <c r="D3317">
        <v>150</v>
      </c>
      <c r="E3317">
        <v>67</v>
      </c>
      <c r="F3317">
        <v>26</v>
      </c>
      <c r="G3317">
        <v>0.15254577039525199</v>
      </c>
      <c r="H3317">
        <v>-0.77198692803353397</v>
      </c>
      <c r="I3317">
        <v>-1.5730275459471299</v>
      </c>
      <c r="J3317">
        <v>412</v>
      </c>
      <c r="K3317">
        <v>556</v>
      </c>
      <c r="L3317">
        <v>258</v>
      </c>
      <c r="M3317">
        <v>38</v>
      </c>
      <c r="N3317">
        <v>0.20740567897064399</v>
      </c>
      <c r="O3317">
        <v>-0.79536628721429403</v>
      </c>
      <c r="P3317">
        <v>-2.04533928800821</v>
      </c>
      <c r="Q3317">
        <v>0.76271186440677896</v>
      </c>
      <c r="R3317">
        <v>0.338983050847457</v>
      </c>
      <c r="S3317">
        <f t="shared" si="51"/>
        <v>-7.2988186321874815E-4</v>
      </c>
    </row>
    <row r="3318" spans="1:19" x14ac:dyDescent="0.2">
      <c r="A3318" t="s">
        <v>6589</v>
      </c>
      <c r="B3318" t="s">
        <v>6590</v>
      </c>
      <c r="C3318">
        <v>146</v>
      </c>
      <c r="D3318">
        <v>206</v>
      </c>
      <c r="E3318">
        <v>163</v>
      </c>
      <c r="F3318">
        <v>24</v>
      </c>
      <c r="G3318">
        <v>0.22977259688024401</v>
      </c>
      <c r="H3318">
        <v>-0.44642326115888198</v>
      </c>
      <c r="I3318">
        <v>-1.6683387870348301</v>
      </c>
      <c r="J3318">
        <v>315</v>
      </c>
      <c r="K3318">
        <v>377</v>
      </c>
      <c r="L3318">
        <v>222</v>
      </c>
      <c r="M3318">
        <v>90</v>
      </c>
      <c r="N3318">
        <v>0.15525889983791399</v>
      </c>
      <c r="O3318">
        <v>-0.74404635648335204</v>
      </c>
      <c r="P3318">
        <v>-1.5542937129421599</v>
      </c>
      <c r="Q3318">
        <v>0.79661016949152497</v>
      </c>
      <c r="R3318">
        <v>0.28813559322033899</v>
      </c>
      <c r="S3318">
        <f t="shared" si="51"/>
        <v>0.10313060194462179</v>
      </c>
    </row>
    <row r="3319" spans="1:19" x14ac:dyDescent="0.2">
      <c r="A3319" t="s">
        <v>6591</v>
      </c>
      <c r="B3319" t="s">
        <v>6592</v>
      </c>
      <c r="C3319">
        <v>246</v>
      </c>
      <c r="D3319">
        <v>363</v>
      </c>
      <c r="E3319">
        <v>201</v>
      </c>
      <c r="F3319">
        <v>37</v>
      </c>
      <c r="G3319">
        <v>0.24922975022826099</v>
      </c>
      <c r="H3319">
        <v>-0.58199705946129299</v>
      </c>
      <c r="I3319">
        <v>-1.7069305559983801</v>
      </c>
      <c r="J3319">
        <v>550</v>
      </c>
      <c r="K3319">
        <v>825</v>
      </c>
      <c r="L3319">
        <v>311</v>
      </c>
      <c r="M3319">
        <v>120</v>
      </c>
      <c r="N3319">
        <v>0.253319362477403</v>
      </c>
      <c r="O3319">
        <v>-0.83969107761179596</v>
      </c>
      <c r="P3319">
        <v>-1.6714071120385099</v>
      </c>
      <c r="Q3319">
        <v>0.76271186440677896</v>
      </c>
      <c r="R3319">
        <v>0.305084745762711</v>
      </c>
      <c r="S3319">
        <f t="shared" si="51"/>
        <v>6.0675455869305658E-2</v>
      </c>
    </row>
    <row r="3320" spans="1:19" x14ac:dyDescent="0.2">
      <c r="A3320" t="s">
        <v>6593</v>
      </c>
      <c r="B3320" t="s">
        <v>6594</v>
      </c>
      <c r="C3320">
        <v>198</v>
      </c>
      <c r="D3320">
        <v>181</v>
      </c>
      <c r="E3320">
        <v>128</v>
      </c>
      <c r="F3320">
        <v>17</v>
      </c>
      <c r="G3320">
        <v>4.1271616903181797E-2</v>
      </c>
      <c r="H3320">
        <v>-0.683713230392066</v>
      </c>
      <c r="I3320">
        <v>-1.9504134418452499</v>
      </c>
      <c r="J3320">
        <v>285</v>
      </c>
      <c r="K3320">
        <v>566</v>
      </c>
      <c r="L3320">
        <v>283</v>
      </c>
      <c r="M3320">
        <v>48</v>
      </c>
      <c r="N3320">
        <v>0.37519967460148301</v>
      </c>
      <c r="O3320">
        <v>-0.59514720162861001</v>
      </c>
      <c r="P3320">
        <v>-1.7838292912248099</v>
      </c>
      <c r="Q3320">
        <v>0.74576271186440601</v>
      </c>
      <c r="R3320">
        <v>0.28813559322033899</v>
      </c>
      <c r="S3320">
        <f t="shared" si="51"/>
        <v>-3.9612065404093191E-2</v>
      </c>
    </row>
    <row r="3321" spans="1:19" x14ac:dyDescent="0.2">
      <c r="A3321" t="s">
        <v>6595</v>
      </c>
      <c r="B3321" t="s">
        <v>6596</v>
      </c>
      <c r="C3321">
        <v>199</v>
      </c>
      <c r="D3321">
        <v>262</v>
      </c>
      <c r="E3321">
        <v>175</v>
      </c>
      <c r="F3321">
        <v>23</v>
      </c>
      <c r="G3321">
        <v>0.19970644720556699</v>
      </c>
      <c r="H3321">
        <v>-0.55007303750181502</v>
      </c>
      <c r="I3321">
        <v>-1.8213224133541099</v>
      </c>
      <c r="J3321">
        <v>410</v>
      </c>
      <c r="K3321">
        <v>478</v>
      </c>
      <c r="L3321">
        <v>245</v>
      </c>
      <c r="M3321">
        <v>61</v>
      </c>
      <c r="N3321">
        <v>0.143872143314105</v>
      </c>
      <c r="O3321">
        <v>-0.81570654949959298</v>
      </c>
      <c r="P3321">
        <v>-1.8376796903008601</v>
      </c>
      <c r="Q3321">
        <v>0.72881355932203395</v>
      </c>
      <c r="R3321">
        <v>0.22033898305084701</v>
      </c>
      <c r="S3321">
        <f t="shared" si="51"/>
        <v>-1.6788455394003511E-2</v>
      </c>
    </row>
    <row r="3322" spans="1:19" x14ac:dyDescent="0.2">
      <c r="A3322" t="s">
        <v>6597</v>
      </c>
      <c r="B3322" t="s">
        <v>6598</v>
      </c>
      <c r="C3322">
        <v>115</v>
      </c>
      <c r="D3322">
        <v>155</v>
      </c>
      <c r="E3322">
        <v>64</v>
      </c>
      <c r="F3322">
        <v>17</v>
      </c>
      <c r="G3322">
        <v>0.209892090112208</v>
      </c>
      <c r="H3322">
        <v>-0.74877587614812802</v>
      </c>
      <c r="I3322">
        <v>-1.7144460919373301</v>
      </c>
      <c r="J3322">
        <v>190</v>
      </c>
      <c r="K3322">
        <v>260</v>
      </c>
      <c r="L3322">
        <v>161</v>
      </c>
      <c r="M3322">
        <v>9</v>
      </c>
      <c r="N3322">
        <v>0.21344785043971001</v>
      </c>
      <c r="O3322">
        <v>-0.664016502065369</v>
      </c>
      <c r="P3322">
        <v>-2.3347367601053901</v>
      </c>
      <c r="Q3322">
        <v>0.69491525423728795</v>
      </c>
      <c r="R3322">
        <v>0.305084745762711</v>
      </c>
      <c r="S3322">
        <f t="shared" si="51"/>
        <v>-0.1189217384315651</v>
      </c>
    </row>
    <row r="3323" spans="1:19" x14ac:dyDescent="0.2">
      <c r="A3323" t="s">
        <v>6599</v>
      </c>
      <c r="B3323" t="s">
        <v>6600</v>
      </c>
      <c r="C3323">
        <v>32</v>
      </c>
      <c r="D3323">
        <v>72</v>
      </c>
      <c r="E3323">
        <v>30</v>
      </c>
      <c r="F3323">
        <v>4</v>
      </c>
      <c r="G3323">
        <v>0.43244075040689001</v>
      </c>
      <c r="H3323">
        <v>-0.52228673337864695</v>
      </c>
      <c r="I3323">
        <v>-1.7872871599539399</v>
      </c>
      <c r="J3323">
        <v>89</v>
      </c>
      <c r="K3323">
        <v>146</v>
      </c>
      <c r="L3323">
        <v>116</v>
      </c>
      <c r="M3323">
        <v>16</v>
      </c>
      <c r="N3323">
        <v>0.292190952561246</v>
      </c>
      <c r="O3323">
        <v>-0.477020794562384</v>
      </c>
      <c r="P3323">
        <v>-1.75549569258088</v>
      </c>
      <c r="Q3323">
        <v>0.84745762711864403</v>
      </c>
      <c r="R3323">
        <v>0.25423728813559299</v>
      </c>
      <c r="S3323">
        <f t="shared" si="51"/>
        <v>1.5009623237121298E-2</v>
      </c>
    </row>
    <row r="3324" spans="1:19" x14ac:dyDescent="0.2">
      <c r="A3324" t="s">
        <v>6601</v>
      </c>
      <c r="B3324" t="s">
        <v>6602</v>
      </c>
      <c r="C3324">
        <v>47</v>
      </c>
      <c r="D3324">
        <v>42</v>
      </c>
      <c r="E3324">
        <v>26</v>
      </c>
      <c r="F3324">
        <v>9</v>
      </c>
      <c r="G3324">
        <v>3.1409664757711502E-2</v>
      </c>
      <c r="H3324">
        <v>-0.75138251974330295</v>
      </c>
      <c r="I3324">
        <v>-1.6020525214583901</v>
      </c>
      <c r="J3324">
        <v>102</v>
      </c>
      <c r="K3324">
        <v>95</v>
      </c>
      <c r="L3324">
        <v>20</v>
      </c>
      <c r="M3324">
        <v>11</v>
      </c>
      <c r="N3324">
        <v>4.6351536948651899E-2</v>
      </c>
      <c r="O3324">
        <v>-1.2996589532423199</v>
      </c>
      <c r="P3324">
        <v>-1.9774331551955799</v>
      </c>
      <c r="Q3324">
        <v>0.50847457627118597</v>
      </c>
      <c r="R3324">
        <v>0.169491525423728</v>
      </c>
      <c r="S3324">
        <f t="shared" si="51"/>
        <v>9.0635771652865342E-3</v>
      </c>
    </row>
    <row r="3325" spans="1:19" x14ac:dyDescent="0.2">
      <c r="A3325" t="s">
        <v>6603</v>
      </c>
      <c r="B3325" t="s">
        <v>6604</v>
      </c>
      <c r="C3325">
        <v>125</v>
      </c>
      <c r="D3325">
        <v>197</v>
      </c>
      <c r="E3325">
        <v>115</v>
      </c>
      <c r="F3325">
        <v>29</v>
      </c>
      <c r="G3325">
        <v>0.27781444544906497</v>
      </c>
      <c r="H3325">
        <v>-0.53047018243284805</v>
      </c>
      <c r="I3325">
        <v>-1.5187091880710899</v>
      </c>
      <c r="J3325">
        <v>253</v>
      </c>
      <c r="K3325">
        <v>358</v>
      </c>
      <c r="L3325">
        <v>169</v>
      </c>
      <c r="M3325">
        <v>46</v>
      </c>
      <c r="N3325">
        <v>0.22799060888977801</v>
      </c>
      <c r="O3325">
        <v>-0.767322593706534</v>
      </c>
      <c r="P3325">
        <v>-1.7505883580861299</v>
      </c>
      <c r="Q3325">
        <v>0.38983050847457601</v>
      </c>
      <c r="R3325">
        <v>0.11864406779661001</v>
      </c>
      <c r="S3325">
        <f t="shared" si="51"/>
        <v>9.3775687534944391E-2</v>
      </c>
    </row>
    <row r="3326" spans="1:19" x14ac:dyDescent="0.2">
      <c r="A3326" t="s">
        <v>6605</v>
      </c>
      <c r="B3326" t="s">
        <v>6606</v>
      </c>
      <c r="C3326">
        <v>210</v>
      </c>
      <c r="D3326">
        <v>190</v>
      </c>
      <c r="E3326">
        <v>159</v>
      </c>
      <c r="F3326">
        <v>12</v>
      </c>
      <c r="G3326">
        <v>3.6792538514438103E-2</v>
      </c>
      <c r="H3326">
        <v>-0.61508018019187105</v>
      </c>
      <c r="I3326">
        <v>-2.1272352216482902</v>
      </c>
      <c r="J3326">
        <v>344</v>
      </c>
      <c r="K3326">
        <v>379</v>
      </c>
      <c r="L3326">
        <v>196</v>
      </c>
      <c r="M3326">
        <v>31</v>
      </c>
      <c r="N3326">
        <v>0.119308870818264</v>
      </c>
      <c r="O3326">
        <v>-0.83639114835944395</v>
      </c>
      <c r="P3326">
        <v>-2.05542241732915</v>
      </c>
      <c r="Q3326">
        <v>0.40677966101694901</v>
      </c>
      <c r="R3326">
        <v>0.169491525423728</v>
      </c>
      <c r="S3326">
        <f t="shared" si="51"/>
        <v>-0.16325125588442818</v>
      </c>
    </row>
    <row r="3327" spans="1:19" x14ac:dyDescent="0.2">
      <c r="A3327" t="s">
        <v>6607</v>
      </c>
      <c r="B3327" t="s">
        <v>6608</v>
      </c>
      <c r="C3327">
        <v>91</v>
      </c>
      <c r="D3327">
        <v>112</v>
      </c>
      <c r="E3327">
        <v>45</v>
      </c>
      <c r="F3327">
        <v>11</v>
      </c>
      <c r="G3327">
        <v>0.17043486264461599</v>
      </c>
      <c r="H3327">
        <v>-0.80008688832415298</v>
      </c>
      <c r="I3327">
        <v>-1.80184588012486</v>
      </c>
      <c r="J3327">
        <v>130</v>
      </c>
      <c r="K3327">
        <v>253</v>
      </c>
      <c r="L3327">
        <v>52</v>
      </c>
      <c r="M3327">
        <v>28</v>
      </c>
      <c r="N3327">
        <v>0.36640527229070202</v>
      </c>
      <c r="O3327">
        <v>-0.99002878581642795</v>
      </c>
      <c r="P3327">
        <v>-1.67701098955651</v>
      </c>
      <c r="Q3327">
        <v>0.40677966101694901</v>
      </c>
      <c r="R3327">
        <v>0.13559322033898299</v>
      </c>
      <c r="S3327">
        <f t="shared" si="51"/>
        <v>3.1804504991956514E-2</v>
      </c>
    </row>
    <row r="3328" spans="1:19" x14ac:dyDescent="0.2">
      <c r="A3328" t="s">
        <v>6609</v>
      </c>
      <c r="B3328" t="s">
        <v>6610</v>
      </c>
      <c r="C3328">
        <v>138</v>
      </c>
      <c r="D3328">
        <v>140</v>
      </c>
      <c r="E3328">
        <v>79</v>
      </c>
      <c r="F3328">
        <v>13</v>
      </c>
      <c r="G3328">
        <v>8.6507181572529901E-2</v>
      </c>
      <c r="H3328">
        <v>-0.73651000488919804</v>
      </c>
      <c r="I3328">
        <v>-1.9101329070563899</v>
      </c>
      <c r="J3328">
        <v>279</v>
      </c>
      <c r="K3328">
        <v>203</v>
      </c>
      <c r="L3328">
        <v>198</v>
      </c>
      <c r="M3328">
        <v>32</v>
      </c>
      <c r="N3328">
        <v>-6.0880061938662799E-2</v>
      </c>
      <c r="O3328">
        <v>-0.74102779015645603</v>
      </c>
      <c r="P3328">
        <v>-1.95067989354558</v>
      </c>
      <c r="Q3328">
        <v>0.38983050847457601</v>
      </c>
      <c r="R3328">
        <v>0.13559322033898299</v>
      </c>
      <c r="S3328">
        <f t="shared" si="51"/>
        <v>-7.2625636112569517E-2</v>
      </c>
    </row>
    <row r="3329" spans="1:19" x14ac:dyDescent="0.2">
      <c r="A3329" t="s">
        <v>6611</v>
      </c>
      <c r="B3329" t="s">
        <v>6612</v>
      </c>
      <c r="C3329">
        <v>50</v>
      </c>
      <c r="D3329">
        <v>37</v>
      </c>
      <c r="E3329">
        <v>29</v>
      </c>
      <c r="F3329">
        <v>6</v>
      </c>
      <c r="G3329">
        <v>-5.0510047973495197E-2</v>
      </c>
      <c r="H3329">
        <v>-0.73083001621546595</v>
      </c>
      <c r="I3329">
        <v>-1.80501592691437</v>
      </c>
      <c r="J3329">
        <v>73</v>
      </c>
      <c r="K3329">
        <v>130</v>
      </c>
      <c r="L3329">
        <v>45</v>
      </c>
      <c r="M3329">
        <v>26</v>
      </c>
      <c r="N3329">
        <v>0.32784859560810198</v>
      </c>
      <c r="O3329">
        <v>-0.80219912348950195</v>
      </c>
      <c r="P3329">
        <v>-1.4585751807415299</v>
      </c>
      <c r="Q3329">
        <v>0.42372881355932202</v>
      </c>
      <c r="R3329">
        <v>0.20338983050847401</v>
      </c>
      <c r="S3329">
        <f t="shared" si="51"/>
        <v>8.931832448540826E-2</v>
      </c>
    </row>
    <row r="3330" spans="1:19" x14ac:dyDescent="0.2">
      <c r="A3330" t="s">
        <v>6613</v>
      </c>
      <c r="B3330" t="s">
        <v>6614</v>
      </c>
      <c r="C3330">
        <v>229</v>
      </c>
      <c r="D3330">
        <v>206</v>
      </c>
      <c r="E3330">
        <v>221</v>
      </c>
      <c r="F3330">
        <v>20</v>
      </c>
      <c r="G3330">
        <v>3.4289970324793799E-2</v>
      </c>
      <c r="H3330">
        <v>-0.50970121843317995</v>
      </c>
      <c r="I3330">
        <v>-1.9430026596379</v>
      </c>
      <c r="J3330">
        <v>488</v>
      </c>
      <c r="K3330">
        <v>499</v>
      </c>
      <c r="L3330">
        <v>248</v>
      </c>
      <c r="M3330">
        <v>60</v>
      </c>
      <c r="N3330">
        <v>8.6908827042400993E-2</v>
      </c>
      <c r="O3330">
        <v>-0.88605691832088396</v>
      </c>
      <c r="P3330">
        <v>-1.9204942402109599</v>
      </c>
      <c r="Q3330">
        <v>0.38983050847457601</v>
      </c>
      <c r="R3330">
        <v>0.169491525423728</v>
      </c>
      <c r="S3330">
        <f t="shared" si="51"/>
        <v>-7.4030558722080406E-2</v>
      </c>
    </row>
    <row r="3331" spans="1:19" x14ac:dyDescent="0.2">
      <c r="A3331" t="s">
        <v>6615</v>
      </c>
      <c r="B3331" t="s">
        <v>6616</v>
      </c>
      <c r="C3331">
        <v>441</v>
      </c>
      <c r="D3331">
        <v>423</v>
      </c>
      <c r="E3331">
        <v>318</v>
      </c>
      <c r="F3331">
        <v>62</v>
      </c>
      <c r="G3331">
        <v>6.2160010202732201E-2</v>
      </c>
      <c r="H3331">
        <v>-0.63626947926180899</v>
      </c>
      <c r="I3331">
        <v>-1.73624407293158</v>
      </c>
      <c r="J3331">
        <v>739</v>
      </c>
      <c r="K3331">
        <v>1092</v>
      </c>
      <c r="L3331">
        <v>626</v>
      </c>
      <c r="M3331">
        <v>133</v>
      </c>
      <c r="N3331">
        <v>0.24680630339561399</v>
      </c>
      <c r="O3331">
        <v>-0.66415888232878595</v>
      </c>
      <c r="P3331">
        <v>-1.75501846601963</v>
      </c>
      <c r="Q3331">
        <v>0.47457627118644002</v>
      </c>
      <c r="R3331">
        <v>0.169491525423728</v>
      </c>
      <c r="S3331">
        <f t="shared" ref="S3331:S3394" si="52">((I3331+1.7338029)/1.7338029+(P3331+1.8692731)/1.8692731)/2</f>
        <v>2.9857253252914117E-2</v>
      </c>
    </row>
    <row r="3332" spans="1:19" x14ac:dyDescent="0.2">
      <c r="A3332" t="s">
        <v>6617</v>
      </c>
      <c r="B3332" t="s">
        <v>6618</v>
      </c>
      <c r="C3332">
        <v>250</v>
      </c>
      <c r="D3332">
        <v>231</v>
      </c>
      <c r="E3332">
        <v>192</v>
      </c>
      <c r="F3332">
        <v>19</v>
      </c>
      <c r="G3332">
        <v>4.59302035156351E-2</v>
      </c>
      <c r="H3332">
        <v>-0.60889678974689099</v>
      </c>
      <c r="I3332">
        <v>-2.0033835806811999</v>
      </c>
      <c r="J3332">
        <v>521</v>
      </c>
      <c r="K3332">
        <v>610</v>
      </c>
      <c r="L3332">
        <v>296</v>
      </c>
      <c r="M3332">
        <v>121</v>
      </c>
      <c r="N3332">
        <v>0.14572021513296399</v>
      </c>
      <c r="O3332">
        <v>-0.83763478938497604</v>
      </c>
      <c r="P3332">
        <v>-1.6442780215749599</v>
      </c>
      <c r="Q3332">
        <v>0.40677966101694901</v>
      </c>
      <c r="R3332">
        <v>0.101694915254237</v>
      </c>
      <c r="S3332">
        <f t="shared" si="52"/>
        <v>-1.7560091304196272E-2</v>
      </c>
    </row>
    <row r="3333" spans="1:19" x14ac:dyDescent="0.2">
      <c r="A3333" t="s">
        <v>6619</v>
      </c>
      <c r="B3333" t="s">
        <v>6620</v>
      </c>
      <c r="C3333">
        <v>54</v>
      </c>
      <c r="D3333">
        <v>73</v>
      </c>
      <c r="E3333">
        <v>46</v>
      </c>
      <c r="F3333">
        <v>1</v>
      </c>
      <c r="G3333">
        <v>0.211187332593015</v>
      </c>
      <c r="H3333">
        <v>-0.56389393791979803</v>
      </c>
      <c r="I3333">
        <v>-2.6165909327849599</v>
      </c>
      <c r="J3333">
        <v>98</v>
      </c>
      <c r="K3333">
        <v>168</v>
      </c>
      <c r="L3333">
        <v>101</v>
      </c>
      <c r="M3333">
        <v>17</v>
      </c>
      <c r="N3333">
        <v>0.311311309455089</v>
      </c>
      <c r="O3333">
        <v>-0.57899347905424203</v>
      </c>
      <c r="P3333">
        <v>-1.7710028229061101</v>
      </c>
      <c r="Q3333">
        <v>0.40677966101694901</v>
      </c>
      <c r="R3333">
        <v>0.11864406779661001</v>
      </c>
      <c r="S3333">
        <f t="shared" si="52"/>
        <v>-0.22829573414150064</v>
      </c>
    </row>
    <row r="3334" spans="1:19" x14ac:dyDescent="0.2">
      <c r="A3334" t="s">
        <v>6621</v>
      </c>
      <c r="B3334" t="s">
        <v>6622</v>
      </c>
      <c r="C3334">
        <v>121</v>
      </c>
      <c r="D3334">
        <v>116</v>
      </c>
      <c r="E3334">
        <v>52</v>
      </c>
      <c r="F3334">
        <v>4</v>
      </c>
      <c r="G3334">
        <v>6.1930851205996798E-2</v>
      </c>
      <c r="H3334">
        <v>-0.861040036460054</v>
      </c>
      <c r="I3334">
        <v>-2.36492255195048</v>
      </c>
      <c r="J3334">
        <v>234</v>
      </c>
      <c r="K3334">
        <v>280</v>
      </c>
      <c r="L3334">
        <v>256</v>
      </c>
      <c r="M3334">
        <v>33</v>
      </c>
      <c r="N3334">
        <v>0.15517027735379799</v>
      </c>
      <c r="O3334">
        <v>-0.55306466924268305</v>
      </c>
      <c r="P3334">
        <v>-1.8609275861241401</v>
      </c>
      <c r="Q3334">
        <v>0.74576271186440601</v>
      </c>
      <c r="R3334">
        <v>0.23728813559322001</v>
      </c>
      <c r="S3334">
        <f t="shared" si="52"/>
        <v>-0.1797721515021313</v>
      </c>
    </row>
    <row r="3335" spans="1:19" x14ac:dyDescent="0.2">
      <c r="A3335" t="s">
        <v>6623</v>
      </c>
      <c r="B3335" t="s">
        <v>6624</v>
      </c>
      <c r="C3335">
        <v>239</v>
      </c>
      <c r="D3335">
        <v>322</v>
      </c>
      <c r="E3335">
        <v>231</v>
      </c>
      <c r="F3335">
        <v>20</v>
      </c>
      <c r="G3335">
        <v>0.209716203043221</v>
      </c>
      <c r="H3335">
        <v>-0.50904393083439703</v>
      </c>
      <c r="I3335">
        <v>-1.96156507824615</v>
      </c>
      <c r="J3335">
        <v>422</v>
      </c>
      <c r="K3335">
        <v>490</v>
      </c>
      <c r="L3335">
        <v>307</v>
      </c>
      <c r="M3335">
        <v>39</v>
      </c>
      <c r="N3335">
        <v>0.14211173248856099</v>
      </c>
      <c r="O3335">
        <v>-0.73026285262887702</v>
      </c>
      <c r="P3335">
        <v>-2.0444735125270599</v>
      </c>
      <c r="Q3335">
        <v>0.55932203389830504</v>
      </c>
      <c r="R3335">
        <v>0.28813559322033899</v>
      </c>
      <c r="S3335">
        <f t="shared" si="52"/>
        <v>-0.11254608121599724</v>
      </c>
    </row>
    <row r="3336" spans="1:19" x14ac:dyDescent="0.2">
      <c r="A3336" t="s">
        <v>6625</v>
      </c>
      <c r="B3336" t="s">
        <v>6626</v>
      </c>
      <c r="C3336">
        <v>167</v>
      </c>
      <c r="D3336">
        <v>160</v>
      </c>
      <c r="E3336">
        <v>110</v>
      </c>
      <c r="F3336">
        <v>20</v>
      </c>
      <c r="G3336">
        <v>6.1661743803869899E-2</v>
      </c>
      <c r="H3336">
        <v>-0.67558179576776101</v>
      </c>
      <c r="I3336">
        <v>-1.8058836484456</v>
      </c>
      <c r="J3336">
        <v>373</v>
      </c>
      <c r="K3336">
        <v>359</v>
      </c>
      <c r="L3336">
        <v>226</v>
      </c>
      <c r="M3336">
        <v>33</v>
      </c>
      <c r="N3336">
        <v>6.0613720191353297E-2</v>
      </c>
      <c r="O3336">
        <v>-0.80968916980567696</v>
      </c>
      <c r="P3336">
        <v>-2.0634205605226899</v>
      </c>
      <c r="Q3336">
        <v>0.50847457627118597</v>
      </c>
      <c r="R3336">
        <v>0.25423728813559299</v>
      </c>
      <c r="S3336">
        <f t="shared" si="52"/>
        <v>-7.2718164588661566E-2</v>
      </c>
    </row>
    <row r="3337" spans="1:19" x14ac:dyDescent="0.2">
      <c r="A3337" t="s">
        <v>6627</v>
      </c>
      <c r="B3337" t="s">
        <v>6628</v>
      </c>
      <c r="C3337">
        <v>196</v>
      </c>
      <c r="D3337">
        <v>237</v>
      </c>
      <c r="E3337">
        <v>187</v>
      </c>
      <c r="F3337">
        <v>14</v>
      </c>
      <c r="G3337">
        <v>0.16275050694915599</v>
      </c>
      <c r="H3337">
        <v>-0.51467247459837995</v>
      </c>
      <c r="I3337">
        <v>-2.0303252086402299</v>
      </c>
      <c r="J3337">
        <v>482</v>
      </c>
      <c r="K3337">
        <v>611</v>
      </c>
      <c r="L3337">
        <v>295</v>
      </c>
      <c r="M3337">
        <v>56</v>
      </c>
      <c r="N3337">
        <v>0.18022227542542599</v>
      </c>
      <c r="O3337">
        <v>-0.80531379940507697</v>
      </c>
      <c r="P3337">
        <v>-1.94508467982454</v>
      </c>
      <c r="Q3337">
        <v>0.62711864406779605</v>
      </c>
      <c r="R3337">
        <v>0.25423728813559299</v>
      </c>
      <c r="S3337">
        <f t="shared" si="52"/>
        <v>-0.10579047420046978</v>
      </c>
    </row>
    <row r="3338" spans="1:19" x14ac:dyDescent="0.2">
      <c r="A3338" t="s">
        <v>6629</v>
      </c>
      <c r="B3338" t="s">
        <v>6630</v>
      </c>
      <c r="C3338">
        <v>155</v>
      </c>
      <c r="D3338">
        <v>134</v>
      </c>
      <c r="E3338">
        <v>116</v>
      </c>
      <c r="F3338">
        <v>19</v>
      </c>
      <c r="G3338">
        <v>1.7031332490044501E-2</v>
      </c>
      <c r="H3338">
        <v>-0.62013171872177597</v>
      </c>
      <c r="I3338">
        <v>-1.79577527017946</v>
      </c>
      <c r="J3338">
        <v>264</v>
      </c>
      <c r="K3338">
        <v>322</v>
      </c>
      <c r="L3338">
        <v>161</v>
      </c>
      <c r="M3338">
        <v>50</v>
      </c>
      <c r="N3338">
        <v>0.163480048247721</v>
      </c>
      <c r="O3338">
        <v>-0.80686682798237097</v>
      </c>
      <c r="P3338">
        <v>-1.7328595911257001</v>
      </c>
      <c r="Q3338">
        <v>0.52542372881355903</v>
      </c>
      <c r="R3338">
        <v>0.28813559322033899</v>
      </c>
      <c r="S3338">
        <f t="shared" si="52"/>
        <v>1.8616580169755304E-2</v>
      </c>
    </row>
    <row r="3339" spans="1:19" x14ac:dyDescent="0.2">
      <c r="A3339" t="s">
        <v>6631</v>
      </c>
      <c r="B3339" t="s">
        <v>6632</v>
      </c>
      <c r="C3339">
        <v>254</v>
      </c>
      <c r="D3339">
        <v>254</v>
      </c>
      <c r="E3339">
        <v>155</v>
      </c>
      <c r="F3339">
        <v>16</v>
      </c>
      <c r="G3339">
        <v>8.0258232295528406E-2</v>
      </c>
      <c r="H3339">
        <v>-0.70876002822804995</v>
      </c>
      <c r="I3339">
        <v>-2.0849109069260101</v>
      </c>
      <c r="J3339">
        <v>522</v>
      </c>
      <c r="K3339">
        <v>691</v>
      </c>
      <c r="L3339">
        <v>344</v>
      </c>
      <c r="M3339">
        <v>60</v>
      </c>
      <c r="N3339">
        <v>0.19903564779365801</v>
      </c>
      <c r="O3339">
        <v>-0.77320083757512204</v>
      </c>
      <c r="P3339">
        <v>-1.94974492121051</v>
      </c>
      <c r="Q3339">
        <v>0.57627118644067798</v>
      </c>
      <c r="R3339">
        <v>0.27118644067796599</v>
      </c>
      <c r="S3339">
        <f t="shared" si="52"/>
        <v>-0.1227786226399334</v>
      </c>
    </row>
    <row r="3340" spans="1:19" x14ac:dyDescent="0.2">
      <c r="A3340" t="s">
        <v>6633</v>
      </c>
      <c r="B3340" t="s">
        <v>6634</v>
      </c>
      <c r="C3340">
        <v>149</v>
      </c>
      <c r="D3340">
        <v>138</v>
      </c>
      <c r="E3340">
        <v>148</v>
      </c>
      <c r="F3340">
        <v>11</v>
      </c>
      <c r="G3340">
        <v>4.6951050284490897E-2</v>
      </c>
      <c r="H3340">
        <v>-0.49718256279571998</v>
      </c>
      <c r="I3340">
        <v>-2.01599075621604</v>
      </c>
      <c r="J3340">
        <v>356</v>
      </c>
      <c r="K3340">
        <v>403</v>
      </c>
      <c r="L3340">
        <v>240</v>
      </c>
      <c r="M3340">
        <v>52</v>
      </c>
      <c r="N3340">
        <v>0.13108315158995601</v>
      </c>
      <c r="O3340">
        <v>-0.76332753340565895</v>
      </c>
      <c r="P3340">
        <v>-1.8456723229299601</v>
      </c>
      <c r="Q3340">
        <v>0.61016949152542299</v>
      </c>
      <c r="R3340">
        <v>0.23728813559322001</v>
      </c>
      <c r="S3340">
        <f t="shared" si="52"/>
        <v>-7.5065475346324448E-2</v>
      </c>
    </row>
    <row r="3341" spans="1:19" x14ac:dyDescent="0.2">
      <c r="A3341" t="s">
        <v>6635</v>
      </c>
      <c r="B3341" t="s">
        <v>6636</v>
      </c>
      <c r="C3341">
        <v>50</v>
      </c>
      <c r="D3341">
        <v>41</v>
      </c>
      <c r="E3341">
        <v>30</v>
      </c>
      <c r="F3341">
        <v>5</v>
      </c>
      <c r="G3341">
        <v>-5.9279153207548799E-3</v>
      </c>
      <c r="H3341">
        <v>-0.71610675939475998</v>
      </c>
      <c r="I3341">
        <v>-1.88419717296199</v>
      </c>
      <c r="J3341">
        <v>179</v>
      </c>
      <c r="K3341">
        <v>219</v>
      </c>
      <c r="L3341">
        <v>152</v>
      </c>
      <c r="M3341">
        <v>19</v>
      </c>
      <c r="N3341">
        <v>0.164819187281947</v>
      </c>
      <c r="O3341">
        <v>-0.66309822017951103</v>
      </c>
      <c r="P3341">
        <v>-1.98432509861895</v>
      </c>
      <c r="Q3341">
        <v>0.54237288135593198</v>
      </c>
      <c r="R3341">
        <v>0.28813559322033899</v>
      </c>
      <c r="S3341">
        <f t="shared" si="52"/>
        <v>-7.4145742971016323E-2</v>
      </c>
    </row>
    <row r="3342" spans="1:19" x14ac:dyDescent="0.2">
      <c r="A3342" t="s">
        <v>6637</v>
      </c>
      <c r="B3342" t="s">
        <v>6638</v>
      </c>
      <c r="C3342">
        <v>83</v>
      </c>
      <c r="D3342">
        <v>54</v>
      </c>
      <c r="E3342">
        <v>39</v>
      </c>
      <c r="F3342">
        <v>8</v>
      </c>
      <c r="G3342">
        <v>-0.106426100257576</v>
      </c>
      <c r="H3342">
        <v>-0.82227149512797804</v>
      </c>
      <c r="I3342">
        <v>-1.9001852783461199</v>
      </c>
      <c r="J3342">
        <v>78</v>
      </c>
      <c r="K3342">
        <v>138</v>
      </c>
      <c r="L3342">
        <v>61</v>
      </c>
      <c r="M3342">
        <v>19</v>
      </c>
      <c r="N3342">
        <v>0.32501258713247699</v>
      </c>
      <c r="O3342">
        <v>-0.698853544824103</v>
      </c>
      <c r="P3342">
        <v>-1.6235666703295399</v>
      </c>
      <c r="Q3342">
        <v>0.47457627118644002</v>
      </c>
      <c r="R3342">
        <v>0.338983050847457</v>
      </c>
      <c r="S3342">
        <f t="shared" si="52"/>
        <v>1.774053539189771E-2</v>
      </c>
    </row>
    <row r="3343" spans="1:19" x14ac:dyDescent="0.2">
      <c r="A3343" t="s">
        <v>6639</v>
      </c>
      <c r="B3343" t="s">
        <v>6640</v>
      </c>
      <c r="C3343">
        <v>149</v>
      </c>
      <c r="D3343">
        <v>176</v>
      </c>
      <c r="E3343">
        <v>166</v>
      </c>
      <c r="F3343">
        <v>23</v>
      </c>
      <c r="G3343">
        <v>0.15258463169740399</v>
      </c>
      <c r="H3343">
        <v>-0.44733619015062198</v>
      </c>
      <c r="I3343">
        <v>-1.69565560535668</v>
      </c>
      <c r="J3343">
        <v>291</v>
      </c>
      <c r="K3343">
        <v>442</v>
      </c>
      <c r="L3343">
        <v>172</v>
      </c>
      <c r="M3343">
        <v>54</v>
      </c>
      <c r="N3343">
        <v>0.25875738378490598</v>
      </c>
      <c r="O3343">
        <v>-0.820453319222748</v>
      </c>
      <c r="P3343">
        <v>-1.7417248977548301</v>
      </c>
      <c r="Q3343">
        <v>0.57627118644067798</v>
      </c>
      <c r="R3343">
        <v>0.35593220338983</v>
      </c>
      <c r="S3343">
        <f t="shared" si="52"/>
        <v>4.5118106333260605E-2</v>
      </c>
    </row>
    <row r="3344" spans="1:19" x14ac:dyDescent="0.2">
      <c r="A3344" t="s">
        <v>6641</v>
      </c>
      <c r="B3344" t="s">
        <v>6642</v>
      </c>
      <c r="C3344">
        <v>169</v>
      </c>
      <c r="D3344">
        <v>132</v>
      </c>
      <c r="E3344">
        <v>76</v>
      </c>
      <c r="F3344">
        <v>12</v>
      </c>
      <c r="G3344">
        <v>-2.7054541112295199E-2</v>
      </c>
      <c r="H3344">
        <v>-0.84133112211128502</v>
      </c>
      <c r="I3344">
        <v>-2.0329026315280401</v>
      </c>
      <c r="J3344">
        <v>317</v>
      </c>
      <c r="K3344">
        <v>460</v>
      </c>
      <c r="L3344">
        <v>259</v>
      </c>
      <c r="M3344">
        <v>50</v>
      </c>
      <c r="N3344">
        <v>0.23892667288554401</v>
      </c>
      <c r="O3344">
        <v>-0.67984827528088998</v>
      </c>
      <c r="P3344">
        <v>-1.81231492647362</v>
      </c>
      <c r="Q3344">
        <v>0.62711864406779605</v>
      </c>
      <c r="R3344">
        <v>0.186440677966101</v>
      </c>
      <c r="S3344">
        <f t="shared" si="52"/>
        <v>-7.1020021382852114E-2</v>
      </c>
    </row>
    <row r="3345" spans="1:19" x14ac:dyDescent="0.2">
      <c r="A3345" t="s">
        <v>6643</v>
      </c>
      <c r="B3345" t="s">
        <v>6644</v>
      </c>
      <c r="C3345">
        <v>178</v>
      </c>
      <c r="D3345">
        <v>114</v>
      </c>
      <c r="E3345">
        <v>69</v>
      </c>
      <c r="F3345">
        <v>16</v>
      </c>
      <c r="G3345">
        <v>-0.113256918676892</v>
      </c>
      <c r="H3345">
        <v>-0.905828921350042</v>
      </c>
      <c r="I3345">
        <v>-1.9304971926149599</v>
      </c>
      <c r="J3345">
        <v>258</v>
      </c>
      <c r="K3345">
        <v>316</v>
      </c>
      <c r="L3345">
        <v>176</v>
      </c>
      <c r="M3345">
        <v>29</v>
      </c>
      <c r="N3345">
        <v>0.16529548007689501</v>
      </c>
      <c r="O3345">
        <v>-0.75819581529347002</v>
      </c>
      <c r="P3345">
        <v>-1.95944737665616</v>
      </c>
      <c r="Q3345">
        <v>0.91525423728813504</v>
      </c>
      <c r="R3345">
        <v>0.338983050847457</v>
      </c>
      <c r="S3345">
        <f t="shared" si="52"/>
        <v>-8.0843516734400281E-2</v>
      </c>
    </row>
    <row r="3346" spans="1:19" x14ac:dyDescent="0.2">
      <c r="A3346" t="s">
        <v>6645</v>
      </c>
      <c r="B3346" t="s">
        <v>6646</v>
      </c>
      <c r="C3346">
        <v>0</v>
      </c>
      <c r="D3346">
        <v>1</v>
      </c>
      <c r="E3346">
        <v>0</v>
      </c>
      <c r="F3346">
        <v>0</v>
      </c>
      <c r="G3346" t="s">
        <v>599</v>
      </c>
      <c r="H3346" t="s">
        <v>373</v>
      </c>
      <c r="I3346" t="s">
        <v>373</v>
      </c>
      <c r="J3346">
        <v>288</v>
      </c>
      <c r="K3346">
        <v>370</v>
      </c>
      <c r="L3346">
        <v>199</v>
      </c>
      <c r="M3346">
        <v>40</v>
      </c>
      <c r="N3346">
        <v>0.186037339729485</v>
      </c>
      <c r="O3346">
        <v>-0.752628188493914</v>
      </c>
      <c r="P3346">
        <v>-1.8675581650231601</v>
      </c>
      <c r="Q3346">
        <v>0.94915254237288105</v>
      </c>
      <c r="R3346">
        <v>0.322033898305084</v>
      </c>
      <c r="S3346" t="e">
        <f t="shared" si="52"/>
        <v>#VALUE!</v>
      </c>
    </row>
    <row r="3347" spans="1:19" x14ac:dyDescent="0.2">
      <c r="A3347" t="s">
        <v>6647</v>
      </c>
      <c r="B3347" t="s">
        <v>6648</v>
      </c>
      <c r="C3347">
        <v>135</v>
      </c>
      <c r="D3347">
        <v>154</v>
      </c>
      <c r="E3347">
        <v>186</v>
      </c>
      <c r="F3347">
        <v>20</v>
      </c>
      <c r="G3347">
        <v>0.13744518463698499</v>
      </c>
      <c r="H3347">
        <v>-0.35507883405549301</v>
      </c>
      <c r="I3347">
        <v>-1.7135009457930199</v>
      </c>
      <c r="J3347">
        <v>227</v>
      </c>
      <c r="K3347">
        <v>316</v>
      </c>
      <c r="L3347">
        <v>198</v>
      </c>
      <c r="M3347">
        <v>18</v>
      </c>
      <c r="N3347">
        <v>0.22088932884700199</v>
      </c>
      <c r="O3347">
        <v>-0.65144944407598104</v>
      </c>
      <c r="P3347">
        <v>-2.1109790206816998</v>
      </c>
      <c r="Q3347">
        <v>0.94915254237288105</v>
      </c>
      <c r="R3347">
        <v>0.322033898305084</v>
      </c>
      <c r="S3347">
        <f t="shared" si="52"/>
        <v>-5.8797636101334275E-2</v>
      </c>
    </row>
    <row r="3348" spans="1:19" x14ac:dyDescent="0.2">
      <c r="A3348" t="s">
        <v>6649</v>
      </c>
      <c r="B3348" t="s">
        <v>6650</v>
      </c>
      <c r="C3348">
        <v>53</v>
      </c>
      <c r="D3348">
        <v>84</v>
      </c>
      <c r="E3348">
        <v>32</v>
      </c>
      <c r="F3348">
        <v>19</v>
      </c>
      <c r="G3348">
        <v>0.28026164875662102</v>
      </c>
      <c r="H3348">
        <v>-0.71338390105928595</v>
      </c>
      <c r="I3348">
        <v>-1.32971944160995</v>
      </c>
      <c r="J3348">
        <v>189</v>
      </c>
      <c r="K3348">
        <v>207</v>
      </c>
      <c r="L3348">
        <v>97</v>
      </c>
      <c r="M3348">
        <v>39</v>
      </c>
      <c r="N3348">
        <v>0.11673664470539501</v>
      </c>
      <c r="O3348">
        <v>-0.88177884705138898</v>
      </c>
      <c r="P3348">
        <v>-1.6956228657386301</v>
      </c>
      <c r="Q3348">
        <v>0.89830508474576198</v>
      </c>
      <c r="R3348">
        <v>0.338983050847457</v>
      </c>
      <c r="S3348">
        <f t="shared" si="52"/>
        <v>0.16297956664748028</v>
      </c>
    </row>
    <row r="3349" spans="1:19" x14ac:dyDescent="0.2">
      <c r="A3349" t="s">
        <v>6651</v>
      </c>
      <c r="B3349" t="s">
        <v>6652</v>
      </c>
      <c r="C3349">
        <v>67</v>
      </c>
      <c r="D3349">
        <v>76</v>
      </c>
      <c r="E3349">
        <v>50</v>
      </c>
      <c r="F3349">
        <v>20</v>
      </c>
      <c r="G3349">
        <v>0.13499702187549301</v>
      </c>
      <c r="H3349">
        <v>-0.62136280814321099</v>
      </c>
      <c r="I3349">
        <v>-1.40924197999884</v>
      </c>
      <c r="J3349">
        <v>259</v>
      </c>
      <c r="K3349">
        <v>231</v>
      </c>
      <c r="L3349">
        <v>78</v>
      </c>
      <c r="M3349">
        <v>35</v>
      </c>
      <c r="N3349">
        <v>2.75403192326143E-2</v>
      </c>
      <c r="O3349">
        <v>-1.1132939385351599</v>
      </c>
      <c r="P3349">
        <v>-1.87945738832286</v>
      </c>
      <c r="Q3349">
        <v>0.84745762711864403</v>
      </c>
      <c r="R3349">
        <v>0.338983050847457</v>
      </c>
      <c r="S3349">
        <f t="shared" si="52"/>
        <v>9.087385559473185E-2</v>
      </c>
    </row>
    <row r="3350" spans="1:19" x14ac:dyDescent="0.2">
      <c r="A3350" t="s">
        <v>6653</v>
      </c>
      <c r="B3350" t="s">
        <v>6654</v>
      </c>
      <c r="C3350">
        <v>173</v>
      </c>
      <c r="D3350">
        <v>177</v>
      </c>
      <c r="E3350">
        <v>119</v>
      </c>
      <c r="F3350">
        <v>17</v>
      </c>
      <c r="G3350">
        <v>9.0185395528539603E-2</v>
      </c>
      <c r="H3350">
        <v>-0.65675715151466796</v>
      </c>
      <c r="I3350">
        <v>-1.89179435471252</v>
      </c>
      <c r="J3350">
        <v>424</v>
      </c>
      <c r="K3350">
        <v>448</v>
      </c>
      <c r="L3350">
        <v>244</v>
      </c>
      <c r="M3350">
        <v>57</v>
      </c>
      <c r="N3350">
        <v>0.101140260827133</v>
      </c>
      <c r="O3350">
        <v>-0.83206480739839295</v>
      </c>
      <c r="P3350">
        <v>-1.8817166695121299</v>
      </c>
      <c r="Q3350">
        <v>0.88135593220338904</v>
      </c>
      <c r="R3350">
        <v>0.338983050847457</v>
      </c>
      <c r="S3350">
        <f t="shared" si="52"/>
        <v>-4.8890566585739703E-2</v>
      </c>
    </row>
    <row r="3351" spans="1:19" x14ac:dyDescent="0.2">
      <c r="A3351" t="s">
        <v>6655</v>
      </c>
      <c r="B3351" t="s">
        <v>6656</v>
      </c>
      <c r="C3351">
        <v>98</v>
      </c>
      <c r="D3351">
        <v>96</v>
      </c>
      <c r="E3351">
        <v>67</v>
      </c>
      <c r="F3351">
        <v>26</v>
      </c>
      <c r="G3351">
        <v>7.1303389642601994E-2</v>
      </c>
      <c r="H3351">
        <v>-0.65940928277007205</v>
      </c>
      <c r="I3351">
        <v>-1.46044990068367</v>
      </c>
      <c r="J3351">
        <v>329</v>
      </c>
      <c r="K3351">
        <v>362</v>
      </c>
      <c r="L3351">
        <v>133</v>
      </c>
      <c r="M3351">
        <v>39</v>
      </c>
      <c r="N3351">
        <v>0.11874077600491301</v>
      </c>
      <c r="O3351">
        <v>-0.98543303412727801</v>
      </c>
      <c r="P3351">
        <v>-1.93635695951536</v>
      </c>
      <c r="Q3351">
        <v>0.74576271186440601</v>
      </c>
      <c r="R3351">
        <v>0.322033898305084</v>
      </c>
      <c r="S3351">
        <f t="shared" si="52"/>
        <v>6.0886635348546471E-2</v>
      </c>
    </row>
    <row r="3352" spans="1:19" x14ac:dyDescent="0.2">
      <c r="A3352" t="s">
        <v>6657</v>
      </c>
      <c r="B3352" t="s">
        <v>6658</v>
      </c>
      <c r="C3352">
        <v>162</v>
      </c>
      <c r="D3352">
        <v>194</v>
      </c>
      <c r="E3352">
        <v>129</v>
      </c>
      <c r="F3352">
        <v>54</v>
      </c>
      <c r="G3352">
        <v>0.15854494768312299</v>
      </c>
      <c r="H3352">
        <v>-0.59318331402178504</v>
      </c>
      <c r="I3352">
        <v>-1.3613184276816599</v>
      </c>
      <c r="J3352">
        <v>284</v>
      </c>
      <c r="K3352">
        <v>378</v>
      </c>
      <c r="L3352">
        <v>243</v>
      </c>
      <c r="M3352">
        <v>97</v>
      </c>
      <c r="N3352">
        <v>0.201401563211909</v>
      </c>
      <c r="O3352">
        <v>-0.65980084359311497</v>
      </c>
      <c r="P3352">
        <v>-1.4767722743726801</v>
      </c>
      <c r="Q3352">
        <v>0.83050847457627097</v>
      </c>
      <c r="R3352">
        <v>0.644067796610169</v>
      </c>
      <c r="S3352">
        <f t="shared" si="52"/>
        <v>0.21240589911876367</v>
      </c>
    </row>
    <row r="3353" spans="1:19" x14ac:dyDescent="0.2">
      <c r="A3353" t="s">
        <v>6659</v>
      </c>
      <c r="B3353" t="s">
        <v>6660</v>
      </c>
      <c r="C3353">
        <v>173</v>
      </c>
      <c r="D3353">
        <v>235</v>
      </c>
      <c r="E3353">
        <v>851</v>
      </c>
      <c r="F3353">
        <v>3125</v>
      </c>
      <c r="G3353">
        <v>0.21327999143846901</v>
      </c>
      <c r="H3353">
        <v>0.197625447177388</v>
      </c>
      <c r="I3353">
        <v>0.37260674558929902</v>
      </c>
      <c r="J3353">
        <v>334</v>
      </c>
      <c r="K3353">
        <v>592</v>
      </c>
      <c r="L3353">
        <v>2595</v>
      </c>
      <c r="M3353">
        <v>7120</v>
      </c>
      <c r="N3353">
        <v>0.32580334333307698</v>
      </c>
      <c r="O3353">
        <v>0.29830211822852098</v>
      </c>
      <c r="P3353">
        <v>0.318507858233398</v>
      </c>
      <c r="Q3353">
        <v>0.86440677966101698</v>
      </c>
      <c r="R3353">
        <v>0.61016949152542299</v>
      </c>
      <c r="S3353">
        <f t="shared" si="52"/>
        <v>1.1926492513781355</v>
      </c>
    </row>
    <row r="3354" spans="1:19" x14ac:dyDescent="0.2">
      <c r="A3354" t="s">
        <v>6661</v>
      </c>
      <c r="B3354" t="s">
        <v>6662</v>
      </c>
      <c r="C3354">
        <v>173</v>
      </c>
      <c r="D3354">
        <v>218</v>
      </c>
      <c r="E3354">
        <v>1245</v>
      </c>
      <c r="F3354">
        <v>3194</v>
      </c>
      <c r="G3354">
        <v>0.180668622771337</v>
      </c>
      <c r="H3354">
        <v>0.36286523852455599</v>
      </c>
      <c r="I3354">
        <v>0.38209163571166899</v>
      </c>
      <c r="J3354">
        <v>371</v>
      </c>
      <c r="K3354">
        <v>393</v>
      </c>
      <c r="L3354">
        <v>2191</v>
      </c>
      <c r="M3354">
        <v>5770</v>
      </c>
      <c r="N3354">
        <v>0.102246744182102</v>
      </c>
      <c r="O3354">
        <v>0.179179690801269</v>
      </c>
      <c r="P3354">
        <v>0.18157623494879199</v>
      </c>
      <c r="Q3354">
        <v>0.94915254237288105</v>
      </c>
      <c r="R3354">
        <v>0.644067796610169</v>
      </c>
      <c r="S3354">
        <f t="shared" si="52"/>
        <v>1.1587575653663726</v>
      </c>
    </row>
    <row r="3355" spans="1:19" x14ac:dyDescent="0.2">
      <c r="A3355" t="s">
        <v>6663</v>
      </c>
      <c r="B3355" t="s">
        <v>6664</v>
      </c>
      <c r="C3355">
        <v>295</v>
      </c>
      <c r="D3355">
        <v>350</v>
      </c>
      <c r="E3355">
        <v>1566</v>
      </c>
      <c r="F3355">
        <v>4734</v>
      </c>
      <c r="G3355">
        <v>0.154504260667641</v>
      </c>
      <c r="H3355">
        <v>0.23071173196535799</v>
      </c>
      <c r="I3355">
        <v>0.321209064652902</v>
      </c>
      <c r="J3355">
        <v>349</v>
      </c>
      <c r="K3355">
        <v>540</v>
      </c>
      <c r="L3355">
        <v>2972</v>
      </c>
      <c r="M3355">
        <v>6705</v>
      </c>
      <c r="N3355">
        <v>0.26679643628550997</v>
      </c>
      <c r="O3355">
        <v>0.338134600984967</v>
      </c>
      <c r="P3355">
        <v>0.27334768663654402</v>
      </c>
      <c r="Q3355">
        <v>0.94915254237288105</v>
      </c>
      <c r="R3355">
        <v>0.61016949152542299</v>
      </c>
      <c r="S3355">
        <f t="shared" si="52"/>
        <v>1.1657474049278944</v>
      </c>
    </row>
    <row r="3356" spans="1:19" x14ac:dyDescent="0.2">
      <c r="A3356" t="s">
        <v>6665</v>
      </c>
      <c r="B3356" t="s">
        <v>6666</v>
      </c>
      <c r="C3356">
        <v>124</v>
      </c>
      <c r="D3356">
        <v>195</v>
      </c>
      <c r="E3356">
        <v>897</v>
      </c>
      <c r="F3356">
        <v>2560</v>
      </c>
      <c r="G3356">
        <v>0.27687115849581101</v>
      </c>
      <c r="H3356">
        <v>0.36511274810345301</v>
      </c>
      <c r="I3356">
        <v>0.43062110718761498</v>
      </c>
      <c r="J3356">
        <v>477</v>
      </c>
      <c r="K3356">
        <v>448</v>
      </c>
      <c r="L3356">
        <v>2805</v>
      </c>
      <c r="M3356">
        <v>7066</v>
      </c>
      <c r="N3356">
        <v>4.9987738379751803E-2</v>
      </c>
      <c r="O3356">
        <v>0.177325709407675</v>
      </c>
      <c r="P3356">
        <v>0.16042958546681901</v>
      </c>
      <c r="Q3356">
        <v>0.88135593220338904</v>
      </c>
      <c r="R3356">
        <v>0.66101694915254205</v>
      </c>
      <c r="S3356">
        <f t="shared" si="52"/>
        <v>1.1670962769607318</v>
      </c>
    </row>
    <row r="3357" spans="1:19" x14ac:dyDescent="0.2">
      <c r="A3357" t="s">
        <v>6667</v>
      </c>
      <c r="B3357" t="s">
        <v>6668</v>
      </c>
      <c r="C3357">
        <v>121</v>
      </c>
      <c r="D3357">
        <v>130</v>
      </c>
      <c r="E3357">
        <v>748</v>
      </c>
      <c r="F3357">
        <v>1702</v>
      </c>
      <c r="G3357">
        <v>0.111416214285915</v>
      </c>
      <c r="H3357">
        <v>0.29685821776960702</v>
      </c>
      <c r="I3357">
        <v>0.26397701247012001</v>
      </c>
      <c r="J3357">
        <v>182</v>
      </c>
      <c r="K3357">
        <v>325</v>
      </c>
      <c r="L3357">
        <v>1337</v>
      </c>
      <c r="M3357">
        <v>3023</v>
      </c>
      <c r="N3357">
        <v>0.32904007641552102</v>
      </c>
      <c r="O3357">
        <v>0.273971242132519</v>
      </c>
      <c r="P3357">
        <v>0.21014109060084901</v>
      </c>
      <c r="Q3357">
        <v>0.96610169491525399</v>
      </c>
      <c r="R3357">
        <v>0.57627118644067798</v>
      </c>
      <c r="S3357">
        <f t="shared" si="52"/>
        <v>1.1323358990183021</v>
      </c>
    </row>
    <row r="3358" spans="1:19" x14ac:dyDescent="0.2">
      <c r="A3358" t="s">
        <v>6669</v>
      </c>
      <c r="B3358" t="s">
        <v>6670</v>
      </c>
      <c r="C3358">
        <v>104</v>
      </c>
      <c r="D3358">
        <v>104</v>
      </c>
      <c r="E3358">
        <v>170</v>
      </c>
      <c r="F3358">
        <v>471</v>
      </c>
      <c r="G3358">
        <v>8.0258232295528406E-2</v>
      </c>
      <c r="H3358">
        <v>-0.28084242769890899</v>
      </c>
      <c r="I3358">
        <v>-0.22820960513188299</v>
      </c>
      <c r="J3358">
        <v>205</v>
      </c>
      <c r="K3358">
        <v>184</v>
      </c>
      <c r="L3358">
        <v>363</v>
      </c>
      <c r="M3358">
        <v>669</v>
      </c>
      <c r="N3358">
        <v>3.0292065375503899E-2</v>
      </c>
      <c r="O3358">
        <v>-0.343936013164032</v>
      </c>
      <c r="P3358">
        <v>-0.49655341187982399</v>
      </c>
      <c r="Q3358">
        <v>0.83050847457627097</v>
      </c>
      <c r="R3358">
        <v>0.644067796610169</v>
      </c>
      <c r="S3358">
        <f t="shared" si="52"/>
        <v>0.8013682136476401</v>
      </c>
    </row>
    <row r="3359" spans="1:19" x14ac:dyDescent="0.2">
      <c r="A3359" t="s">
        <v>6671</v>
      </c>
      <c r="B3359" t="s">
        <v>6672</v>
      </c>
      <c r="C3359">
        <v>130</v>
      </c>
      <c r="D3359">
        <v>107</v>
      </c>
      <c r="E3359">
        <v>757</v>
      </c>
      <c r="F3359">
        <v>2130</v>
      </c>
      <c r="G3359">
        <v>-4.3013423260986998E-3</v>
      </c>
      <c r="H3359">
        <v>0.270894517414832</v>
      </c>
      <c r="I3359">
        <v>0.330239078169902</v>
      </c>
      <c r="J3359">
        <v>282</v>
      </c>
      <c r="K3359">
        <v>343</v>
      </c>
      <c r="L3359">
        <v>2084</v>
      </c>
      <c r="M3359">
        <v>4866</v>
      </c>
      <c r="N3359">
        <v>0.16227311514513101</v>
      </c>
      <c r="O3359">
        <v>0.276559829163735</v>
      </c>
      <c r="P3359">
        <v>0.226697327683545</v>
      </c>
      <c r="Q3359">
        <v>0.91525423728813504</v>
      </c>
      <c r="R3359">
        <v>0.677966101694915</v>
      </c>
      <c r="S3359">
        <f t="shared" si="52"/>
        <v>1.155873302561647</v>
      </c>
    </row>
    <row r="3360" spans="1:19" x14ac:dyDescent="0.2">
      <c r="A3360" t="s">
        <v>6673</v>
      </c>
      <c r="B3360" t="s">
        <v>6674</v>
      </c>
      <c r="C3360">
        <v>172</v>
      </c>
      <c r="D3360">
        <v>222</v>
      </c>
      <c r="E3360">
        <v>99</v>
      </c>
      <c r="F3360">
        <v>15</v>
      </c>
      <c r="G3360">
        <v>0.191082759838618</v>
      </c>
      <c r="H3360">
        <v>-0.73415126208840198</v>
      </c>
      <c r="I3360">
        <v>-1.94363436081386</v>
      </c>
      <c r="J3360">
        <v>322</v>
      </c>
      <c r="K3360">
        <v>255</v>
      </c>
      <c r="L3360">
        <v>138</v>
      </c>
      <c r="M3360">
        <v>30</v>
      </c>
      <c r="N3360">
        <v>-2.4087587840153898E-2</v>
      </c>
      <c r="O3360">
        <v>-0.960065562438984</v>
      </c>
      <c r="P3360">
        <v>-2.04096028556806</v>
      </c>
      <c r="Q3360">
        <v>0.69491525423728795</v>
      </c>
      <c r="R3360">
        <v>0.52542372881355903</v>
      </c>
      <c r="S3360">
        <f t="shared" si="52"/>
        <v>-0.10643542891629221</v>
      </c>
    </row>
    <row r="3361" spans="1:19" x14ac:dyDescent="0.2">
      <c r="A3361" t="s">
        <v>6675</v>
      </c>
      <c r="B3361" t="s">
        <v>6676</v>
      </c>
      <c r="C3361">
        <v>20</v>
      </c>
      <c r="D3361">
        <v>44</v>
      </c>
      <c r="E3361">
        <v>49</v>
      </c>
      <c r="F3361">
        <v>1</v>
      </c>
      <c r="G3361">
        <v>0.42268091311773398</v>
      </c>
      <c r="H3361">
        <v>-0.105091925413871</v>
      </c>
      <c r="I3361">
        <v>-2.1852271686259801</v>
      </c>
      <c r="J3361">
        <v>67</v>
      </c>
      <c r="K3361">
        <v>35</v>
      </c>
      <c r="L3361">
        <v>4</v>
      </c>
      <c r="M3361">
        <v>10</v>
      </c>
      <c r="N3361">
        <v>-0.20477865492882799</v>
      </c>
      <c r="O3361">
        <v>-1.8161035885172501</v>
      </c>
      <c r="P3361">
        <v>-1.83630047129271</v>
      </c>
      <c r="Q3361">
        <v>0.54237288135593198</v>
      </c>
      <c r="R3361">
        <v>0.28813559322033899</v>
      </c>
      <c r="S3361">
        <f t="shared" si="52"/>
        <v>-0.12136363265339196</v>
      </c>
    </row>
    <row r="3362" spans="1:19" x14ac:dyDescent="0.2">
      <c r="A3362" t="s">
        <v>6677</v>
      </c>
      <c r="B3362" t="s">
        <v>6678</v>
      </c>
      <c r="C3362">
        <v>249</v>
      </c>
      <c r="D3362">
        <v>271</v>
      </c>
      <c r="E3362">
        <v>160</v>
      </c>
      <c r="F3362">
        <v>38</v>
      </c>
      <c r="G3362">
        <v>0.11702817607419699</v>
      </c>
      <c r="H3362">
        <v>-0.68633737421821495</v>
      </c>
      <c r="I3362">
        <v>-1.70061292344092</v>
      </c>
      <c r="J3362">
        <v>392</v>
      </c>
      <c r="K3362">
        <v>647</v>
      </c>
      <c r="L3362">
        <v>365</v>
      </c>
      <c r="M3362">
        <v>43</v>
      </c>
      <c r="N3362">
        <v>0.294846317069964</v>
      </c>
      <c r="O3362">
        <v>-0.62308197970837198</v>
      </c>
      <c r="P3362">
        <v>-1.9700432800327601</v>
      </c>
      <c r="Q3362">
        <v>0.50847457627118597</v>
      </c>
      <c r="R3362">
        <v>0.25423728813559299</v>
      </c>
      <c r="S3362">
        <f t="shared" si="52"/>
        <v>-1.7382937257115212E-2</v>
      </c>
    </row>
    <row r="3363" spans="1:19" x14ac:dyDescent="0.2">
      <c r="A3363" t="s">
        <v>6679</v>
      </c>
      <c r="B3363" t="s">
        <v>6680</v>
      </c>
      <c r="C3363">
        <v>82</v>
      </c>
      <c r="D3363">
        <v>41</v>
      </c>
      <c r="E3363">
        <v>71</v>
      </c>
      <c r="F3363">
        <v>0</v>
      </c>
      <c r="G3363">
        <v>-0.220771763368452</v>
      </c>
      <c r="H3363">
        <v>-0.55681351344304497</v>
      </c>
      <c r="I3363" t="e">
        <f>-inf</f>
        <v>#NAME?</v>
      </c>
      <c r="J3363">
        <v>143</v>
      </c>
      <c r="K3363">
        <v>146</v>
      </c>
      <c r="L3363">
        <v>93</v>
      </c>
      <c r="M3363">
        <v>12</v>
      </c>
      <c r="N3363">
        <v>8.6244921741097005E-2</v>
      </c>
      <c r="O3363">
        <v>-0.77894186605551696</v>
      </c>
      <c r="P3363">
        <v>-2.0863804600093299</v>
      </c>
      <c r="Q3363">
        <v>0.50847457627118597</v>
      </c>
      <c r="R3363">
        <v>0.23728813559322001</v>
      </c>
      <c r="S3363" t="e">
        <f t="shared" si="52"/>
        <v>#NAME?</v>
      </c>
    </row>
    <row r="3364" spans="1:19" x14ac:dyDescent="0.2">
      <c r="A3364" t="s">
        <v>6681</v>
      </c>
      <c r="B3364" t="s">
        <v>6682</v>
      </c>
      <c r="C3364">
        <v>133</v>
      </c>
      <c r="D3364">
        <v>224</v>
      </c>
      <c r="E3364">
        <v>125</v>
      </c>
      <c r="F3364">
        <v>7</v>
      </c>
      <c r="G3364">
        <v>0.30665460966260499</v>
      </c>
      <c r="H3364">
        <v>-0.52119963773743305</v>
      </c>
      <c r="I3364">
        <v>-2.1629507739148202</v>
      </c>
      <c r="J3364">
        <v>335</v>
      </c>
      <c r="K3364">
        <v>400</v>
      </c>
      <c r="L3364">
        <v>200</v>
      </c>
      <c r="M3364">
        <v>28</v>
      </c>
      <c r="N3364">
        <v>0.15424328771283799</v>
      </c>
      <c r="O3364">
        <v>-0.81610358851725395</v>
      </c>
      <c r="P3364">
        <v>-2.08811244428651</v>
      </c>
      <c r="Q3364">
        <v>0.52542372881355903</v>
      </c>
      <c r="R3364">
        <v>0.305084745762711</v>
      </c>
      <c r="S3364">
        <f t="shared" si="52"/>
        <v>-0.18229507666558445</v>
      </c>
    </row>
    <row r="3365" spans="1:19" x14ac:dyDescent="0.2">
      <c r="A3365" t="s">
        <v>6683</v>
      </c>
      <c r="B3365" t="s">
        <v>6684</v>
      </c>
      <c r="C3365">
        <v>106</v>
      </c>
      <c r="D3365">
        <v>109</v>
      </c>
      <c r="E3365">
        <v>120</v>
      </c>
      <c r="F3365">
        <v>6</v>
      </c>
      <c r="G3365">
        <v>9.2378864971381799E-2</v>
      </c>
      <c r="H3365">
        <v>-0.44038262899554897</v>
      </c>
      <c r="I3365">
        <v>-2.1313517878431201</v>
      </c>
      <c r="J3365">
        <v>325</v>
      </c>
      <c r="K3365">
        <v>258</v>
      </c>
      <c r="L3365">
        <v>157</v>
      </c>
      <c r="M3365">
        <v>43</v>
      </c>
      <c r="N3365">
        <v>-2.3035551593922399E-2</v>
      </c>
      <c r="O3365">
        <v>-0.90807248571403099</v>
      </c>
      <c r="P3365">
        <v>-1.88864057399118</v>
      </c>
      <c r="Q3365">
        <v>0.49152542372881303</v>
      </c>
      <c r="R3365">
        <v>0.322033898305084</v>
      </c>
      <c r="S3365">
        <f t="shared" si="52"/>
        <v>-0.11982698834269134</v>
      </c>
    </row>
    <row r="3366" spans="1:19" x14ac:dyDescent="0.2">
      <c r="A3366" t="s">
        <v>6685</v>
      </c>
      <c r="B3366" t="s">
        <v>6686</v>
      </c>
      <c r="C3366">
        <v>104</v>
      </c>
      <c r="D3366">
        <v>101</v>
      </c>
      <c r="E3366">
        <v>68</v>
      </c>
      <c r="F3366">
        <v>11</v>
      </c>
      <c r="G3366">
        <v>6.7546266779390601E-2</v>
      </c>
      <c r="H3366">
        <v>-0.67878243637094704</v>
      </c>
      <c r="I3366">
        <v>-1.85983782710255</v>
      </c>
      <c r="J3366">
        <v>236</v>
      </c>
      <c r="K3366">
        <v>210</v>
      </c>
      <c r="L3366">
        <v>150</v>
      </c>
      <c r="M3366">
        <v>29</v>
      </c>
      <c r="N3366">
        <v>2.6535395185534501E-2</v>
      </c>
      <c r="O3366">
        <v>-0.78890952105881496</v>
      </c>
      <c r="P3366">
        <v>-1.92073967366304</v>
      </c>
      <c r="Q3366">
        <v>0.50847457627118597</v>
      </c>
      <c r="R3366">
        <v>0.27118644067796599</v>
      </c>
      <c r="S3366">
        <f t="shared" si="52"/>
        <v>-5.0112849803752003E-2</v>
      </c>
    </row>
    <row r="3367" spans="1:19" x14ac:dyDescent="0.2">
      <c r="A3367" t="s">
        <v>6687</v>
      </c>
      <c r="B3367" t="s">
        <v>6688</v>
      </c>
      <c r="C3367">
        <v>159</v>
      </c>
      <c r="D3367">
        <v>119</v>
      </c>
      <c r="E3367">
        <v>191</v>
      </c>
      <c r="F3367">
        <v>12</v>
      </c>
      <c r="G3367">
        <v>-4.5591930632392301E-2</v>
      </c>
      <c r="H3367">
        <v>-0.414621766851127</v>
      </c>
      <c r="I3367">
        <v>-2.0064130512348202</v>
      </c>
      <c r="J3367">
        <v>268</v>
      </c>
      <c r="K3367">
        <v>251</v>
      </c>
      <c r="L3367">
        <v>247</v>
      </c>
      <c r="M3367">
        <v>34</v>
      </c>
      <c r="N3367">
        <v>4.87670308739711E-2</v>
      </c>
      <c r="O3367">
        <v>-0.62752661791351305</v>
      </c>
      <c r="P3367">
        <v>-1.90688154557842</v>
      </c>
      <c r="Q3367">
        <v>0.40677966101694901</v>
      </c>
      <c r="R3367">
        <v>0.20338983050847401</v>
      </c>
      <c r="S3367">
        <f t="shared" si="52"/>
        <v>-8.8675890644411781E-2</v>
      </c>
    </row>
    <row r="3368" spans="1:19" x14ac:dyDescent="0.2">
      <c r="A3368" t="s">
        <v>6689</v>
      </c>
      <c r="B3368" t="s">
        <v>6690</v>
      </c>
      <c r="C3368">
        <v>186</v>
      </c>
      <c r="D3368">
        <v>256</v>
      </c>
      <c r="E3368">
        <v>124</v>
      </c>
      <c r="F3368">
        <v>24</v>
      </c>
      <c r="G3368">
        <v>0.21898525338946101</v>
      </c>
      <c r="H3368">
        <v>-0.67034926883408397</v>
      </c>
      <c r="I3368">
        <v>-1.7734988754683001</v>
      </c>
      <c r="J3368">
        <v>320</v>
      </c>
      <c r="K3368">
        <v>376</v>
      </c>
      <c r="L3368">
        <v>233</v>
      </c>
      <c r="M3368">
        <v>41</v>
      </c>
      <c r="N3368">
        <v>0.147265970029476</v>
      </c>
      <c r="O3368">
        <v>-0.72988283443827695</v>
      </c>
      <c r="P3368">
        <v>-1.9025917901920599</v>
      </c>
      <c r="Q3368">
        <v>0.49152542372881303</v>
      </c>
      <c r="R3368">
        <v>0.23728813559322001</v>
      </c>
      <c r="S3368">
        <f t="shared" si="52"/>
        <v>-2.0359865953835404E-2</v>
      </c>
    </row>
    <row r="3369" spans="1:19" x14ac:dyDescent="0.2">
      <c r="A3369" t="s">
        <v>6691</v>
      </c>
      <c r="B3369" t="s">
        <v>6692</v>
      </c>
      <c r="C3369">
        <v>188</v>
      </c>
      <c r="D3369">
        <v>192</v>
      </c>
      <c r="E3369">
        <v>141</v>
      </c>
      <c r="F3369">
        <v>42</v>
      </c>
      <c r="G3369">
        <v>8.9401611735398206E-2</v>
      </c>
      <c r="H3369">
        <v>-0.61919674638670297</v>
      </c>
      <c r="I3369">
        <v>-1.5351057318277701</v>
      </c>
      <c r="J3369">
        <v>388</v>
      </c>
      <c r="K3369">
        <v>373</v>
      </c>
      <c r="L3369">
        <v>214</v>
      </c>
      <c r="M3369">
        <v>56</v>
      </c>
      <c r="N3369">
        <v>6.0105209636202098E-2</v>
      </c>
      <c r="O3369">
        <v>-0.85050672938940597</v>
      </c>
      <c r="P3369">
        <v>-1.8508693671798899</v>
      </c>
      <c r="Q3369">
        <v>0.55932203389830504</v>
      </c>
      <c r="R3369">
        <v>0.305084745762711</v>
      </c>
      <c r="S3369">
        <f t="shared" si="52"/>
        <v>6.2223665477062602E-2</v>
      </c>
    </row>
    <row r="3370" spans="1:19" x14ac:dyDescent="0.2">
      <c r="A3370" t="s">
        <v>6693</v>
      </c>
      <c r="B3370" t="s">
        <v>6694</v>
      </c>
      <c r="C3370">
        <v>15</v>
      </c>
      <c r="D3370">
        <v>19</v>
      </c>
      <c r="E3370">
        <v>23</v>
      </c>
      <c r="F3370">
        <v>6</v>
      </c>
      <c r="G3370">
        <v>0.18292057419267599</v>
      </c>
      <c r="H3370">
        <v>-0.30862143281649101</v>
      </c>
      <c r="I3370">
        <v>-1.2821371816340299</v>
      </c>
      <c r="J3370">
        <v>83</v>
      </c>
      <c r="K3370">
        <v>60</v>
      </c>
      <c r="L3370">
        <v>32</v>
      </c>
      <c r="M3370">
        <v>8</v>
      </c>
      <c r="N3370">
        <v>-6.3698738570708499E-2</v>
      </c>
      <c r="O3370">
        <v>-1.00601689120055</v>
      </c>
      <c r="P3370">
        <v>-2.02621377397602</v>
      </c>
      <c r="Q3370">
        <v>0.71186440677966101</v>
      </c>
      <c r="R3370">
        <v>0.152542372881355</v>
      </c>
      <c r="S3370">
        <f t="shared" si="52"/>
        <v>8.8273836967173974E-2</v>
      </c>
    </row>
    <row r="3371" spans="1:19" x14ac:dyDescent="0.2">
      <c r="A3371" t="s">
        <v>6695</v>
      </c>
      <c r="B3371" t="s">
        <v>6696</v>
      </c>
      <c r="C3371">
        <v>60</v>
      </c>
      <c r="D3371">
        <v>75</v>
      </c>
      <c r="E3371">
        <v>69</v>
      </c>
      <c r="F3371">
        <v>11</v>
      </c>
      <c r="G3371">
        <v>0.17716824530358399</v>
      </c>
      <c r="H3371">
        <v>-0.43356016942479197</v>
      </c>
      <c r="I3371">
        <v>-1.62095573818741</v>
      </c>
      <c r="J3371">
        <v>113</v>
      </c>
      <c r="K3371">
        <v>83</v>
      </c>
      <c r="L3371">
        <v>48</v>
      </c>
      <c r="M3371">
        <v>8</v>
      </c>
      <c r="N3371">
        <v>-5.6772247685624E-2</v>
      </c>
      <c r="O3371">
        <v>-0.96392598325222201</v>
      </c>
      <c r="P3371">
        <v>-2.16021412508336</v>
      </c>
      <c r="Q3371">
        <v>0.52542372881355903</v>
      </c>
      <c r="R3371">
        <v>0.305084745762711</v>
      </c>
      <c r="S3371">
        <f t="shared" si="52"/>
        <v>-4.5278718810092621E-2</v>
      </c>
    </row>
    <row r="3372" spans="1:19" x14ac:dyDescent="0.2">
      <c r="A3372" t="s">
        <v>6697</v>
      </c>
      <c r="B3372" t="s">
        <v>6698</v>
      </c>
      <c r="C3372">
        <v>95</v>
      </c>
      <c r="D3372">
        <v>52</v>
      </c>
      <c r="E3372">
        <v>93</v>
      </c>
      <c r="F3372">
        <v>29</v>
      </c>
      <c r="G3372">
        <v>-0.18146202935851999</v>
      </c>
      <c r="H3372">
        <v>-0.50349866651331598</v>
      </c>
      <c r="I3372">
        <v>-1.3995227803518899</v>
      </c>
      <c r="J3372">
        <v>138</v>
      </c>
      <c r="K3372">
        <v>120</v>
      </c>
      <c r="L3372">
        <v>96</v>
      </c>
      <c r="M3372">
        <v>142</v>
      </c>
      <c r="N3372">
        <v>1.653026306811E-2</v>
      </c>
      <c r="O3372">
        <v>-0.74969663050605795</v>
      </c>
      <c r="P3372">
        <v>-0.99781641061007298</v>
      </c>
      <c r="Q3372">
        <v>0.47457627118644002</v>
      </c>
      <c r="R3372">
        <v>0.322033898305084</v>
      </c>
      <c r="S3372">
        <f t="shared" si="52"/>
        <v>0.3295012622266581</v>
      </c>
    </row>
    <row r="3373" spans="1:19" x14ac:dyDescent="0.2">
      <c r="A3373" t="s">
        <v>6699</v>
      </c>
      <c r="B3373" t="s">
        <v>6700</v>
      </c>
      <c r="C3373">
        <v>47</v>
      </c>
      <c r="D3373">
        <v>45</v>
      </c>
      <c r="E3373">
        <v>44</v>
      </c>
      <c r="F3373">
        <v>4</v>
      </c>
      <c r="G3373">
        <v>6.1372888135154603E-2</v>
      </c>
      <c r="H3373">
        <v>-0.52290319122793305</v>
      </c>
      <c r="I3373">
        <v>-1.9542350395697501</v>
      </c>
      <c r="J3373">
        <v>67</v>
      </c>
      <c r="K3373">
        <v>60</v>
      </c>
      <c r="L3373">
        <v>60</v>
      </c>
      <c r="M3373">
        <v>6</v>
      </c>
      <c r="N3373">
        <v>2.93045511045389E-2</v>
      </c>
      <c r="O3373">
        <v>-0.64001232946157305</v>
      </c>
      <c r="P3373">
        <v>-2.0581492209090699</v>
      </c>
      <c r="Q3373">
        <v>0.54237288135593198</v>
      </c>
      <c r="R3373">
        <v>0.305084745762711</v>
      </c>
      <c r="S3373">
        <f t="shared" si="52"/>
        <v>-0.11409024809120849</v>
      </c>
    </row>
    <row r="3374" spans="1:19" x14ac:dyDescent="0.2">
      <c r="A3374" t="s">
        <v>6701</v>
      </c>
      <c r="B3374" t="s">
        <v>6702</v>
      </c>
      <c r="C3374">
        <v>29</v>
      </c>
      <c r="D3374">
        <v>42</v>
      </c>
      <c r="E3374">
        <v>15</v>
      </c>
      <c r="F3374">
        <v>8</v>
      </c>
      <c r="G3374">
        <v>0.24110952479447201</v>
      </c>
      <c r="H3374">
        <v>-0.78056474862167802</v>
      </c>
      <c r="I3374">
        <v>-1.4435051838690101</v>
      </c>
      <c r="J3374">
        <v>62</v>
      </c>
      <c r="K3374">
        <v>69</v>
      </c>
      <c r="L3374">
        <v>64</v>
      </c>
      <c r="M3374">
        <v>16</v>
      </c>
      <c r="N3374">
        <v>0.12368550466072301</v>
      </c>
      <c r="O3374">
        <v>-0.57830049265875705</v>
      </c>
      <c r="P3374">
        <v>-1.59849737543422</v>
      </c>
      <c r="Q3374">
        <v>0.59322033898305004</v>
      </c>
      <c r="R3374">
        <v>0.305084745762711</v>
      </c>
      <c r="S3374">
        <f t="shared" si="52"/>
        <v>0.15614512688711885</v>
      </c>
    </row>
    <row r="3375" spans="1:19" x14ac:dyDescent="0.2">
      <c r="A3375" t="s">
        <v>6703</v>
      </c>
      <c r="B3375" t="s">
        <v>6704</v>
      </c>
      <c r="C3375">
        <v>54</v>
      </c>
      <c r="D3375">
        <v>60</v>
      </c>
      <c r="E3375">
        <v>48</v>
      </c>
      <c r="F3375">
        <v>2</v>
      </c>
      <c r="G3375">
        <v>0.12601572285620299</v>
      </c>
      <c r="H3375">
        <v>-0.54541053222578495</v>
      </c>
      <c r="I3375">
        <v>-2.31556093712098</v>
      </c>
      <c r="J3375">
        <v>71</v>
      </c>
      <c r="K3375">
        <v>53</v>
      </c>
      <c r="L3375">
        <v>52</v>
      </c>
      <c r="M3375">
        <v>8</v>
      </c>
      <c r="N3375">
        <v>-4.97543756965644E-2</v>
      </c>
      <c r="O3375">
        <v>-0.72734378222866602</v>
      </c>
      <c r="P3375">
        <v>-1.9583940303190199</v>
      </c>
      <c r="Q3375">
        <v>0.55932203389830504</v>
      </c>
      <c r="R3375">
        <v>0.338983050847457</v>
      </c>
      <c r="S3375">
        <f t="shared" si="52"/>
        <v>-0.19160776116489714</v>
      </c>
    </row>
    <row r="3376" spans="1:19" x14ac:dyDescent="0.2">
      <c r="A3376" t="s">
        <v>6705</v>
      </c>
      <c r="B3376" t="s">
        <v>6706</v>
      </c>
      <c r="C3376">
        <v>80</v>
      </c>
      <c r="D3376">
        <v>46</v>
      </c>
      <c r="E3376">
        <v>19</v>
      </c>
      <c r="F3376">
        <v>2</v>
      </c>
      <c r="G3376">
        <v>-0.160073923014841</v>
      </c>
      <c r="H3376">
        <v>-1.11859439581751</v>
      </c>
      <c r="I3376">
        <v>-2.48625716428996</v>
      </c>
      <c r="J3376">
        <v>65</v>
      </c>
      <c r="K3376">
        <v>38</v>
      </c>
      <c r="L3376">
        <v>48</v>
      </c>
      <c r="M3376">
        <v>6</v>
      </c>
      <c r="N3376">
        <v>-0.15590165660432301</v>
      </c>
      <c r="O3376">
        <v>-0.72376089641165797</v>
      </c>
      <c r="P3376">
        <v>-2.0449877748511001</v>
      </c>
      <c r="Q3376">
        <v>0.57627118644067798</v>
      </c>
      <c r="R3376">
        <v>0.35593220338983</v>
      </c>
      <c r="S3376">
        <f t="shared" si="52"/>
        <v>-0.263996133203655</v>
      </c>
    </row>
    <row r="3377" spans="1:19" x14ac:dyDescent="0.2">
      <c r="A3377" t="s">
        <v>6707</v>
      </c>
      <c r="B3377" t="s">
        <v>6708</v>
      </c>
      <c r="C3377">
        <v>85</v>
      </c>
      <c r="D3377">
        <v>98</v>
      </c>
      <c r="E3377">
        <v>49</v>
      </c>
      <c r="F3377">
        <v>9</v>
      </c>
      <c r="G3377">
        <v>0.14206538227373</v>
      </c>
      <c r="H3377">
        <v>-0.73348085546418196</v>
      </c>
      <c r="I3377">
        <v>-1.8593735892369601</v>
      </c>
      <c r="J3377">
        <v>274</v>
      </c>
      <c r="K3377">
        <v>195</v>
      </c>
      <c r="L3377">
        <v>111</v>
      </c>
      <c r="M3377">
        <v>18</v>
      </c>
      <c r="N3377">
        <v>-7.0487848036148104E-2</v>
      </c>
      <c r="O3377">
        <v>-0.98451636117812003</v>
      </c>
      <c r="P3377">
        <v>-2.1927037263089701</v>
      </c>
      <c r="Q3377">
        <v>0.45762711864406702</v>
      </c>
      <c r="R3377">
        <v>0.25423728813559299</v>
      </c>
      <c r="S3377">
        <f t="shared" si="52"/>
        <v>-0.12272490999062463</v>
      </c>
    </row>
    <row r="3378" spans="1:19" x14ac:dyDescent="0.2">
      <c r="A3378" t="s">
        <v>6709</v>
      </c>
      <c r="B3378" t="s">
        <v>6710</v>
      </c>
      <c r="C3378">
        <v>192</v>
      </c>
      <c r="D3378">
        <v>204</v>
      </c>
      <c r="E3378">
        <v>156</v>
      </c>
      <c r="F3378">
        <v>15</v>
      </c>
      <c r="G3378">
        <v>0.106587171017877</v>
      </c>
      <c r="H3378">
        <v>-0.58443464012749102</v>
      </c>
      <c r="I3378">
        <v>-1.9914071426098601</v>
      </c>
      <c r="J3378">
        <v>327</v>
      </c>
      <c r="K3378">
        <v>482</v>
      </c>
      <c r="L3378">
        <v>285</v>
      </c>
      <c r="M3378">
        <v>52</v>
      </c>
      <c r="N3378">
        <v>0.24572738900028501</v>
      </c>
      <c r="O3378">
        <v>-0.65179166979616598</v>
      </c>
      <c r="P3378">
        <v>-1.8087700776173701</v>
      </c>
      <c r="Q3378">
        <v>0.44067796610169402</v>
      </c>
      <c r="R3378">
        <v>0.20338983050847401</v>
      </c>
      <c r="S3378">
        <f t="shared" si="52"/>
        <v>-5.8105221484552043E-2</v>
      </c>
    </row>
    <row r="3379" spans="1:19" x14ac:dyDescent="0.2">
      <c r="A3379" t="s">
        <v>6711</v>
      </c>
      <c r="B3379" t="s">
        <v>6712</v>
      </c>
      <c r="C3379">
        <v>132</v>
      </c>
      <c r="D3379">
        <v>91</v>
      </c>
      <c r="E3379">
        <v>88</v>
      </c>
      <c r="F3379">
        <v>15</v>
      </c>
      <c r="G3379">
        <v>-8.1274306589227796E-2</v>
      </c>
      <c r="H3379">
        <v>-0.67034926883408397</v>
      </c>
      <c r="I3379">
        <v>-1.82867984511216</v>
      </c>
      <c r="J3379">
        <v>201</v>
      </c>
      <c r="K3379">
        <v>251</v>
      </c>
      <c r="L3379">
        <v>167</v>
      </c>
      <c r="M3379">
        <v>26</v>
      </c>
      <c r="N3379">
        <v>0.17370576748227101</v>
      </c>
      <c r="O3379">
        <v>-0.67256836341729598</v>
      </c>
      <c r="P3379">
        <v>-1.89844837804156</v>
      </c>
      <c r="Q3379">
        <v>0.55932203389830504</v>
      </c>
      <c r="R3379">
        <v>0.25423728813559299</v>
      </c>
      <c r="S3379">
        <f t="shared" si="52"/>
        <v>-3.5164847359300762E-2</v>
      </c>
    </row>
    <row r="3380" spans="1:19" x14ac:dyDescent="0.2">
      <c r="A3380" t="s">
        <v>6713</v>
      </c>
      <c r="B3380" t="s">
        <v>6714</v>
      </c>
      <c r="C3380">
        <v>173</v>
      </c>
      <c r="D3380">
        <v>161</v>
      </c>
      <c r="E3380">
        <v>87</v>
      </c>
      <c r="F3380">
        <v>8</v>
      </c>
      <c r="G3380">
        <v>4.9038005198582799E-2</v>
      </c>
      <c r="H3380">
        <v>-0.79278486028857997</v>
      </c>
      <c r="I3380">
        <v>-2.2191532890988501</v>
      </c>
      <c r="J3380">
        <v>292</v>
      </c>
      <c r="K3380">
        <v>421</v>
      </c>
      <c r="L3380">
        <v>175</v>
      </c>
      <c r="M3380">
        <v>45</v>
      </c>
      <c r="N3380">
        <v>0.23612734780897099</v>
      </c>
      <c r="O3380">
        <v>-0.81443357990651399</v>
      </c>
      <c r="P3380">
        <v>-1.82239600626496</v>
      </c>
      <c r="Q3380">
        <v>0.79661016949152497</v>
      </c>
      <c r="R3380">
        <v>0.23728813559322001</v>
      </c>
      <c r="S3380">
        <f t="shared" si="52"/>
        <v>-0.12742814598967364</v>
      </c>
    </row>
    <row r="3381" spans="1:19" x14ac:dyDescent="0.2">
      <c r="A3381" t="s">
        <v>6715</v>
      </c>
      <c r="B3381" t="s">
        <v>6716</v>
      </c>
      <c r="C3381">
        <v>114</v>
      </c>
      <c r="D3381">
        <v>195</v>
      </c>
      <c r="E3381">
        <v>138</v>
      </c>
      <c r="F3381">
        <v>23</v>
      </c>
      <c r="G3381">
        <v>0.31338799232157299</v>
      </c>
      <c r="H3381">
        <v>-0.41128377471363903</v>
      </c>
      <c r="I3381">
        <v>-1.5793741882808701</v>
      </c>
      <c r="J3381">
        <v>277</v>
      </c>
      <c r="K3381">
        <v>368</v>
      </c>
      <c r="L3381">
        <v>221</v>
      </c>
      <c r="M3381">
        <v>51</v>
      </c>
      <c r="N3381">
        <v>0.20059615303079001</v>
      </c>
      <c r="O3381">
        <v>-0.69017627252372804</v>
      </c>
      <c r="P3381">
        <v>-1.7451352615583999</v>
      </c>
      <c r="Q3381">
        <v>0.42372881355932202</v>
      </c>
      <c r="R3381">
        <v>0.23728813559322001</v>
      </c>
      <c r="S3381">
        <f t="shared" si="52"/>
        <v>7.7739521834263664E-2</v>
      </c>
    </row>
    <row r="3382" spans="1:19" x14ac:dyDescent="0.2">
      <c r="A3382" t="s">
        <v>6717</v>
      </c>
      <c r="B3382" t="s">
        <v>6718</v>
      </c>
      <c r="C3382">
        <v>196</v>
      </c>
      <c r="D3382">
        <v>113</v>
      </c>
      <c r="E3382">
        <v>103</v>
      </c>
      <c r="F3382">
        <v>7</v>
      </c>
      <c r="G3382">
        <v>-0.15891939557752699</v>
      </c>
      <c r="H3382">
        <v>-0.77367685642970696</v>
      </c>
      <c r="I3382">
        <v>-2.3313552043042098</v>
      </c>
      <c r="J3382">
        <v>202</v>
      </c>
      <c r="K3382">
        <v>223</v>
      </c>
      <c r="L3382">
        <v>111</v>
      </c>
      <c r="M3382">
        <v>27</v>
      </c>
      <c r="N3382">
        <v>0.12018159702325799</v>
      </c>
      <c r="O3382">
        <v>-0.85211716780435598</v>
      </c>
      <c r="P3382">
        <v>-1.8842132738795201</v>
      </c>
      <c r="Q3382">
        <v>0.42372881355932202</v>
      </c>
      <c r="R3382">
        <v>0.22033898305084701</v>
      </c>
      <c r="S3382">
        <f t="shared" si="52"/>
        <v>-0.17632042603716869</v>
      </c>
    </row>
    <row r="3383" spans="1:19" x14ac:dyDescent="0.2">
      <c r="A3383" t="s">
        <v>6719</v>
      </c>
      <c r="B3383" t="s">
        <v>6720</v>
      </c>
      <c r="C3383">
        <v>148</v>
      </c>
      <c r="D3383">
        <v>238</v>
      </c>
      <c r="E3383">
        <v>74</v>
      </c>
      <c r="F3383">
        <v>26</v>
      </c>
      <c r="G3383">
        <v>0.28657347395708199</v>
      </c>
      <c r="H3383">
        <v>-0.79528800544238398</v>
      </c>
      <c r="I3383">
        <v>-1.6394855403861299</v>
      </c>
      <c r="J3383">
        <v>305</v>
      </c>
      <c r="K3383">
        <v>353</v>
      </c>
      <c r="L3383">
        <v>195</v>
      </c>
      <c r="M3383">
        <v>44</v>
      </c>
      <c r="N3383">
        <v>0.14070296946275801</v>
      </c>
      <c r="O3383">
        <v>-0.78635400512865805</v>
      </c>
      <c r="P3383">
        <v>-1.85107283145249</v>
      </c>
      <c r="Q3383">
        <v>0.49152542372881303</v>
      </c>
      <c r="R3383">
        <v>0.23728813559322001</v>
      </c>
      <c r="S3383">
        <f t="shared" si="52"/>
        <v>3.2067836535351855E-2</v>
      </c>
    </row>
    <row r="3384" spans="1:19" x14ac:dyDescent="0.2">
      <c r="A3384" t="s">
        <v>6721</v>
      </c>
      <c r="B3384" t="s">
        <v>6722</v>
      </c>
      <c r="C3384">
        <v>55</v>
      </c>
      <c r="D3384">
        <v>65</v>
      </c>
      <c r="E3384">
        <v>16</v>
      </c>
      <c r="F3384">
        <v>5</v>
      </c>
      <c r="G3384">
        <v>0.15280889944414</v>
      </c>
      <c r="H3384">
        <v>-1.0305007166167199</v>
      </c>
      <c r="I3384">
        <v>-1.92558985812022</v>
      </c>
      <c r="J3384">
        <v>111</v>
      </c>
      <c r="K3384">
        <v>130</v>
      </c>
      <c r="L3384">
        <v>128</v>
      </c>
      <c r="M3384">
        <v>16</v>
      </c>
      <c r="N3384">
        <v>0.14584847694190101</v>
      </c>
      <c r="O3384">
        <v>-0.53020178628317904</v>
      </c>
      <c r="P3384">
        <v>-1.8514286647226199</v>
      </c>
      <c r="Q3384">
        <v>0.49152542372881303</v>
      </c>
      <c r="R3384">
        <v>0.322033898305084</v>
      </c>
      <c r="S3384">
        <f t="shared" si="52"/>
        <v>-5.0535083038090019E-2</v>
      </c>
    </row>
    <row r="3385" spans="1:19" x14ac:dyDescent="0.2">
      <c r="A3385" t="s">
        <v>6723</v>
      </c>
      <c r="B3385" t="s">
        <v>6724</v>
      </c>
      <c r="C3385">
        <v>172</v>
      </c>
      <c r="D3385">
        <v>176</v>
      </c>
      <c r="E3385">
        <v>151</v>
      </c>
      <c r="F3385">
        <v>16</v>
      </c>
      <c r="G3385">
        <v>9.02424532021293E-2</v>
      </c>
      <c r="H3385">
        <v>-0.55080950939278295</v>
      </c>
      <c r="I3385">
        <v>-1.9156056372136201</v>
      </c>
      <c r="J3385">
        <v>432</v>
      </c>
      <c r="K3385">
        <v>445</v>
      </c>
      <c r="L3385">
        <v>237</v>
      </c>
      <c r="M3385">
        <v>53</v>
      </c>
      <c r="N3385">
        <v>9.0104367587741194E-2</v>
      </c>
      <c r="O3385">
        <v>-0.85282417794919796</v>
      </c>
      <c r="P3385">
        <v>-1.9214335458060099</v>
      </c>
      <c r="Q3385">
        <v>0.44067796610169402</v>
      </c>
      <c r="R3385">
        <v>0.28813559322033899</v>
      </c>
      <c r="S3385">
        <f t="shared" si="52"/>
        <v>-6.6380960747344647E-2</v>
      </c>
    </row>
    <row r="3386" spans="1:19" x14ac:dyDescent="0.2">
      <c r="A3386" t="s">
        <v>6725</v>
      </c>
      <c r="B3386" t="e">
        <f>-PATRCRVLFEFEAEDDDEDELSITYGEVLEVVELSPGWVKCRYASGKTGFVPSSYVDNLDG</f>
        <v>#NAME?</v>
      </c>
      <c r="C3386">
        <v>184</v>
      </c>
      <c r="D3386">
        <v>237</v>
      </c>
      <c r="E3386">
        <v>141</v>
      </c>
      <c r="F3386">
        <v>42</v>
      </c>
      <c r="G3386">
        <v>0.190188755296095</v>
      </c>
      <c r="H3386">
        <v>-0.60985672013255998</v>
      </c>
      <c r="I3386">
        <v>-1.52576570557363</v>
      </c>
      <c r="J3386">
        <v>416</v>
      </c>
      <c r="K3386">
        <v>634</v>
      </c>
      <c r="L3386">
        <v>218</v>
      </c>
      <c r="M3386">
        <v>41</v>
      </c>
      <c r="N3386">
        <v>0.26022403067671102</v>
      </c>
      <c r="O3386">
        <v>-0.87272561416652805</v>
      </c>
      <c r="P3386">
        <v>-2.0165351424989</v>
      </c>
      <c r="Q3386">
        <v>0.50847457627118597</v>
      </c>
      <c r="R3386">
        <v>0.338983050847457</v>
      </c>
      <c r="S3386">
        <f t="shared" si="52"/>
        <v>2.0604287133967468E-2</v>
      </c>
    </row>
    <row r="3387" spans="1:19" x14ac:dyDescent="0.2">
      <c r="A3387" t="s">
        <v>6726</v>
      </c>
      <c r="B3387" t="s">
        <v>6727</v>
      </c>
      <c r="C3387">
        <v>21</v>
      </c>
      <c r="D3387">
        <v>25</v>
      </c>
      <c r="E3387">
        <v>11</v>
      </c>
      <c r="F3387">
        <v>1</v>
      </c>
      <c r="G3387">
        <v>0.155978946233646</v>
      </c>
      <c r="H3387">
        <v>-0.775084619354097</v>
      </c>
      <c r="I3387">
        <v>-2.2064164676959099</v>
      </c>
      <c r="J3387">
        <v>46</v>
      </c>
      <c r="K3387">
        <v>32</v>
      </c>
      <c r="L3387">
        <v>19</v>
      </c>
      <c r="M3387">
        <v>2</v>
      </c>
      <c r="N3387">
        <v>-8.0379749939946302E-2</v>
      </c>
      <c r="O3387">
        <v>-0.97609300787313502</v>
      </c>
      <c r="P3387">
        <v>-2.37195350460948</v>
      </c>
      <c r="Q3387">
        <v>0.40677966101694901</v>
      </c>
      <c r="R3387">
        <v>0.28813559322033899</v>
      </c>
      <c r="S3387">
        <f t="shared" si="52"/>
        <v>-0.27075270594773604</v>
      </c>
    </row>
    <row r="3388" spans="1:19" x14ac:dyDescent="0.2">
      <c r="A3388" t="s">
        <v>6728</v>
      </c>
      <c r="B3388" t="s">
        <v>6729</v>
      </c>
      <c r="C3388">
        <v>82</v>
      </c>
      <c r="D3388">
        <v>146</v>
      </c>
      <c r="E3388">
        <v>105</v>
      </c>
      <c r="F3388">
        <v>17</v>
      </c>
      <c r="G3388">
        <v>0.33079723569624803</v>
      </c>
      <c r="H3388">
        <v>-0.386882563092182</v>
      </c>
      <c r="I3388">
        <v>-1.5675621039674399</v>
      </c>
      <c r="J3388">
        <v>238</v>
      </c>
      <c r="K3388">
        <v>327</v>
      </c>
      <c r="L3388">
        <v>82</v>
      </c>
      <c r="M3388">
        <v>64</v>
      </c>
      <c r="N3388">
        <v>0.21519889902549499</v>
      </c>
      <c r="O3388">
        <v>-1.0548518818171799</v>
      </c>
      <c r="P3388">
        <v>-1.5806226516645101</v>
      </c>
      <c r="Q3388">
        <v>0.44067796610169402</v>
      </c>
      <c r="R3388">
        <v>0.169491525423728</v>
      </c>
      <c r="S3388">
        <f t="shared" si="52"/>
        <v>0.1251503651400524</v>
      </c>
    </row>
    <row r="3389" spans="1:19" x14ac:dyDescent="0.2">
      <c r="A3389" t="s">
        <v>6730</v>
      </c>
      <c r="B3389" t="s">
        <v>6731</v>
      </c>
      <c r="C3389">
        <v>221</v>
      </c>
      <c r="D3389">
        <v>198</v>
      </c>
      <c r="E3389">
        <v>129</v>
      </c>
      <c r="F3389">
        <v>20</v>
      </c>
      <c r="G3389">
        <v>3.2531148871948898E-2</v>
      </c>
      <c r="H3389">
        <v>-0.72806057316426498</v>
      </c>
      <c r="I3389">
        <v>-1.92755945098312</v>
      </c>
      <c r="J3389">
        <v>448</v>
      </c>
      <c r="K3389">
        <v>469</v>
      </c>
      <c r="L3389">
        <v>204</v>
      </c>
      <c r="M3389">
        <v>62</v>
      </c>
      <c r="N3389">
        <v>9.7122932138660995E-2</v>
      </c>
      <c r="O3389">
        <v>-0.93373662371663502</v>
      </c>
      <c r="P3389">
        <v>-1.8691119930917801</v>
      </c>
      <c r="Q3389">
        <v>0.47457627118644002</v>
      </c>
      <c r="R3389">
        <v>0.25423728813559299</v>
      </c>
      <c r="S3389">
        <f t="shared" si="52"/>
        <v>-5.5833082248111544E-2</v>
      </c>
    </row>
    <row r="3390" spans="1:19" x14ac:dyDescent="0.2">
      <c r="A3390" t="s">
        <v>6732</v>
      </c>
      <c r="B3390" t="s">
        <v>6733</v>
      </c>
      <c r="C3390">
        <v>364</v>
      </c>
      <c r="D3390">
        <v>374</v>
      </c>
      <c r="E3390">
        <v>430</v>
      </c>
      <c r="F3390">
        <v>56</v>
      </c>
      <c r="G3390">
        <v>9.2028450846952603E-2</v>
      </c>
      <c r="H3390">
        <v>-0.42189093784787302</v>
      </c>
      <c r="I3390">
        <v>-1.6971105296048501</v>
      </c>
      <c r="J3390">
        <v>675</v>
      </c>
      <c r="K3390">
        <v>943</v>
      </c>
      <c r="L3390">
        <v>426</v>
      </c>
      <c r="M3390">
        <v>126</v>
      </c>
      <c r="N3390">
        <v>0.22243602332802501</v>
      </c>
      <c r="O3390">
        <v>-0.79198295087269599</v>
      </c>
      <c r="P3390">
        <v>-1.7391588963053499</v>
      </c>
      <c r="Q3390">
        <v>0.71186440677966101</v>
      </c>
      <c r="R3390">
        <v>0.22033898305084701</v>
      </c>
      <c r="S3390">
        <f t="shared" si="52"/>
        <v>4.5384893756141999E-2</v>
      </c>
    </row>
    <row r="3391" spans="1:19" x14ac:dyDescent="0.2">
      <c r="A3391" t="s">
        <v>6734</v>
      </c>
      <c r="B3391" t="s">
        <v>6735</v>
      </c>
      <c r="C3391">
        <v>115</v>
      </c>
      <c r="D3391">
        <v>202</v>
      </c>
      <c r="E3391">
        <v>144</v>
      </c>
      <c r="F3391">
        <v>15</v>
      </c>
      <c r="G3391">
        <v>0.32491176138854</v>
      </c>
      <c r="H3391">
        <v>-0.39659335803676499</v>
      </c>
      <c r="I3391">
        <v>-1.76880375425992</v>
      </c>
      <c r="J3391">
        <v>267</v>
      </c>
      <c r="K3391">
        <v>301</v>
      </c>
      <c r="L3391">
        <v>164</v>
      </c>
      <c r="M3391">
        <v>38</v>
      </c>
      <c r="N3391">
        <v>0.12928333765098901</v>
      </c>
      <c r="O3391">
        <v>-0.80375619046126701</v>
      </c>
      <c r="P3391">
        <v>-1.85695333333965</v>
      </c>
      <c r="Q3391">
        <v>0.44067796610169402</v>
      </c>
      <c r="R3391">
        <v>0.152542372881355</v>
      </c>
      <c r="S3391">
        <f t="shared" si="52"/>
        <v>-6.7983296457919482E-3</v>
      </c>
    </row>
    <row r="3392" spans="1:19" x14ac:dyDescent="0.2">
      <c r="A3392" t="s">
        <v>6736</v>
      </c>
      <c r="B3392" t="s">
        <v>6737</v>
      </c>
      <c r="C3392">
        <v>124</v>
      </c>
      <c r="D3392">
        <v>156</v>
      </c>
      <c r="E3392">
        <v>58</v>
      </c>
      <c r="F3392">
        <v>11</v>
      </c>
      <c r="G3392">
        <v>0.17996114548775399</v>
      </c>
      <c r="H3392">
        <v>-0.82425170137770098</v>
      </c>
      <c r="I3392">
        <v>-1.936226172966</v>
      </c>
      <c r="J3392">
        <v>243</v>
      </c>
      <c r="K3392">
        <v>222</v>
      </c>
      <c r="L3392">
        <v>114</v>
      </c>
      <c r="M3392">
        <v>16</v>
      </c>
      <c r="N3392">
        <v>3.7974804274048202E-2</v>
      </c>
      <c r="O3392">
        <v>-0.92079019940622897</v>
      </c>
      <c r="P3392">
        <v>-2.1917119595342802</v>
      </c>
      <c r="Q3392">
        <v>0.44067796610169402</v>
      </c>
      <c r="R3392">
        <v>0.11864406779661001</v>
      </c>
      <c r="S3392">
        <f t="shared" si="52"/>
        <v>-0.14462263908178188</v>
      </c>
    </row>
    <row r="3393" spans="1:19" x14ac:dyDescent="0.2">
      <c r="A3393" t="s">
        <v>6738</v>
      </c>
      <c r="B3393" t="s">
        <v>6739</v>
      </c>
      <c r="C3393">
        <v>67</v>
      </c>
      <c r="D3393">
        <v>47</v>
      </c>
      <c r="E3393">
        <v>54</v>
      </c>
      <c r="F3393">
        <v>1</v>
      </c>
      <c r="G3393">
        <v>-7.3718712469580394E-2</v>
      </c>
      <c r="H3393">
        <v>-0.58793905265626101</v>
      </c>
      <c r="I3393">
        <v>-2.71027197566282</v>
      </c>
      <c r="J3393">
        <v>86</v>
      </c>
      <c r="K3393">
        <v>52</v>
      </c>
      <c r="L3393">
        <v>42</v>
      </c>
      <c r="M3393">
        <v>3</v>
      </c>
      <c r="N3393">
        <v>-0.14126700418704599</v>
      </c>
      <c r="O3393">
        <v>-0.90333793799005702</v>
      </c>
      <c r="P3393">
        <v>-2.46760286511579</v>
      </c>
      <c r="Q3393">
        <v>0.42372881355932202</v>
      </c>
      <c r="R3393">
        <v>0.13559322033898299</v>
      </c>
      <c r="S3393">
        <f t="shared" si="52"/>
        <v>-0.44164091813819328</v>
      </c>
    </row>
    <row r="3394" spans="1:19" x14ac:dyDescent="0.2">
      <c r="A3394" t="s">
        <v>6740</v>
      </c>
      <c r="B3394" t="s">
        <v>6741</v>
      </c>
      <c r="C3394">
        <v>165</v>
      </c>
      <c r="D3394">
        <v>178</v>
      </c>
      <c r="E3394">
        <v>131</v>
      </c>
      <c r="F3394">
        <v>15</v>
      </c>
      <c r="G3394">
        <v>0.113194290390516</v>
      </c>
      <c r="H3394">
        <v>-0.594470658336545</v>
      </c>
      <c r="I3394">
        <v>-1.92558985812022</v>
      </c>
      <c r="J3394">
        <v>284</v>
      </c>
      <c r="K3394">
        <v>414</v>
      </c>
      <c r="L3394">
        <v>190</v>
      </c>
      <c r="M3394">
        <v>52</v>
      </c>
      <c r="N3394">
        <v>0.24091010449558301</v>
      </c>
      <c r="O3394">
        <v>-0.76665351623859901</v>
      </c>
      <c r="P3394">
        <v>-1.7475406650041301</v>
      </c>
      <c r="Q3394">
        <v>0.42372881355932202</v>
      </c>
      <c r="R3394">
        <v>0.11864406779661001</v>
      </c>
      <c r="S3394">
        <f t="shared" si="52"/>
        <v>-2.2746741217280146E-2</v>
      </c>
    </row>
    <row r="3395" spans="1:19" x14ac:dyDescent="0.2">
      <c r="A3395" t="s">
        <v>6742</v>
      </c>
      <c r="B3395" t="s">
        <v>6743</v>
      </c>
      <c r="C3395">
        <v>46</v>
      </c>
      <c r="D3395">
        <v>34</v>
      </c>
      <c r="E3395">
        <v>47</v>
      </c>
      <c r="F3395">
        <v>5</v>
      </c>
      <c r="G3395">
        <v>-5.1020682343790397E-2</v>
      </c>
      <c r="H3395">
        <v>-0.48491798352426002</v>
      </c>
      <c r="I3395">
        <v>-1.84798500030755</v>
      </c>
      <c r="J3395">
        <v>68</v>
      </c>
      <c r="K3395">
        <v>95</v>
      </c>
      <c r="L3395">
        <v>22</v>
      </c>
      <c r="M3395">
        <v>5</v>
      </c>
      <c r="N3395">
        <v>0.222442796004333</v>
      </c>
      <c r="O3395">
        <v>-1.0821750090284199</v>
      </c>
      <c r="P3395">
        <v>-2.1437645769621101</v>
      </c>
      <c r="Q3395">
        <v>0.42372881355932202</v>
      </c>
      <c r="R3395">
        <v>0.169491525423728</v>
      </c>
      <c r="S3395">
        <f t="shared" ref="S3395:S3458" si="53">((I3395+1.7338029)/1.7338029+(P3395+1.8692731)/1.8692731)/2</f>
        <v>-0.10635020731706712</v>
      </c>
    </row>
    <row r="3396" spans="1:19" x14ac:dyDescent="0.2">
      <c r="A3396" t="s">
        <v>6744</v>
      </c>
      <c r="B3396" t="s">
        <v>6745</v>
      </c>
      <c r="C3396">
        <v>115</v>
      </c>
      <c r="D3396">
        <v>194</v>
      </c>
      <c r="E3396">
        <v>122</v>
      </c>
      <c r="F3396">
        <v>17</v>
      </c>
      <c r="G3396">
        <v>0.30736212187214201</v>
      </c>
      <c r="H3396">
        <v>-0.46859601945726698</v>
      </c>
      <c r="I3396">
        <v>-1.7144460919373301</v>
      </c>
      <c r="J3396">
        <v>182</v>
      </c>
      <c r="K3396">
        <v>228</v>
      </c>
      <c r="L3396">
        <v>189</v>
      </c>
      <c r="M3396">
        <v>27</v>
      </c>
      <c r="N3396">
        <v>0.1750915624371</v>
      </c>
      <c r="O3396">
        <v>-0.57569836095622096</v>
      </c>
      <c r="P3396">
        <v>-1.83893329241798</v>
      </c>
      <c r="Q3396">
        <v>0.42372881355932202</v>
      </c>
      <c r="R3396">
        <v>0.186440677966101</v>
      </c>
      <c r="S3396">
        <f t="shared" si="53"/>
        <v>1.3697585006890767E-2</v>
      </c>
    </row>
    <row r="3397" spans="1:19" x14ac:dyDescent="0.2">
      <c r="A3397" t="s">
        <v>6746</v>
      </c>
      <c r="B3397" t="s">
        <v>6747</v>
      </c>
      <c r="C3397">
        <v>166</v>
      </c>
      <c r="D3397">
        <v>282</v>
      </c>
      <c r="E3397">
        <v>203</v>
      </c>
      <c r="F3397">
        <v>2</v>
      </c>
      <c r="G3397">
        <v>0.31039925257483397</v>
      </c>
      <c r="H3397">
        <v>-0.406870059905245</v>
      </c>
      <c r="I3397">
        <v>-2.8032752653380699</v>
      </c>
      <c r="J3397">
        <v>426</v>
      </c>
      <c r="K3397">
        <v>543</v>
      </c>
      <c r="L3397">
        <v>239</v>
      </c>
      <c r="M3397">
        <v>35</v>
      </c>
      <c r="N3397">
        <v>0.18261833390784901</v>
      </c>
      <c r="O3397">
        <v>-0.84310047529897103</v>
      </c>
      <c r="P3397">
        <v>-2.0955672233443301</v>
      </c>
      <c r="Q3397">
        <v>0.45762711864406702</v>
      </c>
      <c r="R3397">
        <v>0.186440677966101</v>
      </c>
      <c r="S3397">
        <f t="shared" si="53"/>
        <v>-0.36894807129850038</v>
      </c>
    </row>
    <row r="3398" spans="1:19" x14ac:dyDescent="0.2">
      <c r="A3398" t="s">
        <v>6748</v>
      </c>
      <c r="B3398" t="s">
        <v>6749</v>
      </c>
      <c r="C3398">
        <v>144</v>
      </c>
      <c r="D3398">
        <v>169</v>
      </c>
      <c r="E3398">
        <v>84</v>
      </c>
      <c r="F3398">
        <v>17</v>
      </c>
      <c r="G3398">
        <v>0.149782444813952</v>
      </c>
      <c r="H3398">
        <v>-0.72834121581177103</v>
      </c>
      <c r="I3398">
        <v>-1.8121107436789701</v>
      </c>
      <c r="J3398">
        <v>225</v>
      </c>
      <c r="K3398">
        <v>206</v>
      </c>
      <c r="L3398">
        <v>104</v>
      </c>
      <c r="M3398">
        <v>19</v>
      </c>
      <c r="N3398">
        <v>3.8912805679512698E-2</v>
      </c>
      <c r="O3398">
        <v>-0.927237955956972</v>
      </c>
      <c r="P3398">
        <v>-2.0836545857504198</v>
      </c>
      <c r="Q3398">
        <v>0.54237288135593198</v>
      </c>
      <c r="R3398">
        <v>0.13559322033898299</v>
      </c>
      <c r="S3398">
        <f t="shared" si="53"/>
        <v>-7.9926226585796012E-2</v>
      </c>
    </row>
    <row r="3399" spans="1:19" x14ac:dyDescent="0.2">
      <c r="A3399" t="s">
        <v>6750</v>
      </c>
      <c r="B3399" t="s">
        <v>6751</v>
      </c>
      <c r="C3399">
        <v>323</v>
      </c>
      <c r="D3399">
        <v>274</v>
      </c>
      <c r="E3399">
        <v>259</v>
      </c>
      <c r="F3399">
        <v>44</v>
      </c>
      <c r="G3399">
        <v>8.80627278481356E-3</v>
      </c>
      <c r="H3399">
        <v>-0.59016076802825401</v>
      </c>
      <c r="I3399">
        <v>-1.7499470188069099</v>
      </c>
      <c r="J3399">
        <v>449</v>
      </c>
      <c r="K3399">
        <v>609</v>
      </c>
      <c r="L3399">
        <v>254</v>
      </c>
      <c r="M3399">
        <v>112</v>
      </c>
      <c r="N3399">
        <v>0.20959905505127299</v>
      </c>
      <c r="O3399">
        <v>-0.83950140152777497</v>
      </c>
      <c r="P3399">
        <v>-1.61325398692503</v>
      </c>
      <c r="Q3399">
        <v>0.44067796610169402</v>
      </c>
      <c r="R3399">
        <v>0.169491525423728</v>
      </c>
      <c r="S3399">
        <f t="shared" si="53"/>
        <v>6.3825231878600452E-2</v>
      </c>
    </row>
    <row r="3400" spans="1:19" x14ac:dyDescent="0.2">
      <c r="A3400" t="s">
        <v>6752</v>
      </c>
      <c r="B3400" t="s">
        <v>6753</v>
      </c>
      <c r="C3400">
        <v>136</v>
      </c>
      <c r="D3400">
        <v>123</v>
      </c>
      <c r="E3400">
        <v>85</v>
      </c>
      <c r="F3400">
        <v>3</v>
      </c>
      <c r="G3400">
        <v>3.6624435364708802E-2</v>
      </c>
      <c r="H3400">
        <v>-0.69837799243432797</v>
      </c>
      <c r="I3400">
        <v>-2.5406148266125501</v>
      </c>
      <c r="J3400">
        <v>162</v>
      </c>
      <c r="K3400">
        <v>228</v>
      </c>
      <c r="L3400">
        <v>121</v>
      </c>
      <c r="M3400">
        <v>43</v>
      </c>
      <c r="N3400">
        <v>0.22564793587954399</v>
      </c>
      <c r="O3400">
        <v>-0.71881842137057095</v>
      </c>
      <c r="P3400">
        <v>-1.5862722275549299</v>
      </c>
      <c r="Q3400">
        <v>0.69491525423728795</v>
      </c>
      <c r="R3400">
        <v>0.22033898305084701</v>
      </c>
      <c r="S3400">
        <f t="shared" si="53"/>
        <v>-0.15697307050149323</v>
      </c>
    </row>
    <row r="3401" spans="1:19" x14ac:dyDescent="0.2">
      <c r="A3401" t="s">
        <v>6754</v>
      </c>
      <c r="B3401" t="s">
        <v>6755</v>
      </c>
      <c r="C3401">
        <v>178</v>
      </c>
      <c r="D3401">
        <v>170</v>
      </c>
      <c r="E3401">
        <v>141</v>
      </c>
      <c r="F3401">
        <v>22</v>
      </c>
      <c r="G3401">
        <v>6.0287151364908302E-2</v>
      </c>
      <c r="H3401">
        <v>-0.59545889943191699</v>
      </c>
      <c r="I3401">
        <v>-1.7921944944486801</v>
      </c>
      <c r="J3401">
        <v>239</v>
      </c>
      <c r="K3401">
        <v>300</v>
      </c>
      <c r="L3401">
        <v>156</v>
      </c>
      <c r="M3401">
        <v>30</v>
      </c>
      <c r="N3401">
        <v>0.17595145719324601</v>
      </c>
      <c r="O3401">
        <v>-0.77736207973806604</v>
      </c>
      <c r="P3401">
        <v>-1.91150231482036</v>
      </c>
      <c r="Q3401">
        <v>0.69491525423728795</v>
      </c>
      <c r="R3401">
        <v>0.305084745762711</v>
      </c>
      <c r="S3401">
        <f t="shared" si="53"/>
        <v>-2.8134792078445187E-2</v>
      </c>
    </row>
    <row r="3402" spans="1:19" x14ac:dyDescent="0.2">
      <c r="A3402" t="s">
        <v>6756</v>
      </c>
      <c r="B3402" t="s">
        <v>6757</v>
      </c>
      <c r="C3402">
        <v>97</v>
      </c>
      <c r="D3402">
        <v>88</v>
      </c>
      <c r="E3402">
        <v>53</v>
      </c>
      <c r="F3402">
        <v>6</v>
      </c>
      <c r="G3402">
        <v>3.7969170179452102E-2</v>
      </c>
      <c r="H3402">
        <v>-0.756753874443859</v>
      </c>
      <c r="I3402">
        <v>-2.0928176568446002</v>
      </c>
      <c r="J3402">
        <v>459</v>
      </c>
      <c r="K3402">
        <v>625</v>
      </c>
      <c r="L3402">
        <v>276</v>
      </c>
      <c r="M3402">
        <v>70</v>
      </c>
      <c r="N3402">
        <v>0.211295435228535</v>
      </c>
      <c r="O3402">
        <v>-0.81299238061643297</v>
      </c>
      <c r="P3402">
        <v>-1.8269403141148901</v>
      </c>
      <c r="Q3402">
        <v>0.57627118644067798</v>
      </c>
      <c r="R3402">
        <v>0.23728813559322001</v>
      </c>
      <c r="S3402">
        <f t="shared" si="53"/>
        <v>-9.2210573085042283E-2</v>
      </c>
    </row>
    <row r="3403" spans="1:19" x14ac:dyDescent="0.2">
      <c r="A3403" t="s">
        <v>6758</v>
      </c>
      <c r="B3403" t="s">
        <v>6759</v>
      </c>
      <c r="C3403">
        <v>83</v>
      </c>
      <c r="D3403">
        <v>210</v>
      </c>
      <c r="E3403">
        <v>85</v>
      </c>
      <c r="F3403">
        <v>21</v>
      </c>
      <c r="G3403">
        <v>0.48339943465337298</v>
      </c>
      <c r="H3403">
        <v>-0.483917176440184</v>
      </c>
      <c r="I3403">
        <v>-1.48105597060415</v>
      </c>
      <c r="J3403">
        <v>335</v>
      </c>
      <c r="K3403">
        <v>410</v>
      </c>
      <c r="L3403">
        <v>225</v>
      </c>
      <c r="M3403">
        <v>18</v>
      </c>
      <c r="N3403">
        <v>0.16496715310461199</v>
      </c>
      <c r="O3403">
        <v>-0.76495106606987295</v>
      </c>
      <c r="P3403">
        <v>-2.2799979705254301</v>
      </c>
      <c r="Q3403">
        <v>0.59322033898305004</v>
      </c>
      <c r="R3403">
        <v>0.305084745762711</v>
      </c>
      <c r="S3403">
        <f t="shared" si="53"/>
        <v>-3.6974166902617872E-2</v>
      </c>
    </row>
    <row r="3404" spans="1:19" x14ac:dyDescent="0.2">
      <c r="A3404" t="s">
        <v>6760</v>
      </c>
      <c r="B3404" t="s">
        <v>6761</v>
      </c>
      <c r="C3404">
        <v>195</v>
      </c>
      <c r="D3404">
        <v>187</v>
      </c>
      <c r="E3404">
        <v>174</v>
      </c>
      <c r="F3404">
        <v>23</v>
      </c>
      <c r="G3404">
        <v>6.2065227469509397E-2</v>
      </c>
      <c r="H3404">
        <v>-0.54374337285832097</v>
      </c>
      <c r="I3404">
        <v>-1.8125039483069201</v>
      </c>
      <c r="J3404">
        <v>355</v>
      </c>
      <c r="K3404">
        <v>492</v>
      </c>
      <c r="L3404">
        <v>200</v>
      </c>
      <c r="M3404">
        <v>42</v>
      </c>
      <c r="N3404">
        <v>0.218964853133988</v>
      </c>
      <c r="O3404">
        <v>-0.84128713453550297</v>
      </c>
      <c r="P3404">
        <v>-1.9372047312490801</v>
      </c>
      <c r="Q3404">
        <v>0.69491525423728795</v>
      </c>
      <c r="R3404">
        <v>0.28813559322033899</v>
      </c>
      <c r="S3404">
        <f t="shared" si="53"/>
        <v>-4.086667799955198E-2</v>
      </c>
    </row>
    <row r="3405" spans="1:19" x14ac:dyDescent="0.2">
      <c r="A3405" t="s">
        <v>6762</v>
      </c>
      <c r="B3405" t="s">
        <v>6763</v>
      </c>
      <c r="C3405">
        <v>117</v>
      </c>
      <c r="D3405">
        <v>173</v>
      </c>
      <c r="E3405">
        <v>113</v>
      </c>
      <c r="F3405">
        <v>8</v>
      </c>
      <c r="G3405">
        <v>0.25011847367816198</v>
      </c>
      <c r="H3405">
        <v>-0.50936542804114504</v>
      </c>
      <c r="I3405">
        <v>-2.0492930477162101</v>
      </c>
      <c r="J3405">
        <v>206</v>
      </c>
      <c r="K3405">
        <v>373</v>
      </c>
      <c r="L3405">
        <v>173</v>
      </c>
      <c r="M3405">
        <v>36</v>
      </c>
      <c r="N3405">
        <v>0.33506971486125597</v>
      </c>
      <c r="O3405">
        <v>-0.66790989438474802</v>
      </c>
      <c r="P3405">
        <v>-1.76779038819375</v>
      </c>
      <c r="Q3405">
        <v>0.644067796610169</v>
      </c>
      <c r="R3405">
        <v>0.322033898305084</v>
      </c>
      <c r="S3405">
        <f t="shared" si="53"/>
        <v>-6.3837159351839812E-2</v>
      </c>
    </row>
    <row r="3406" spans="1:19" x14ac:dyDescent="0.2">
      <c r="A3406" t="s">
        <v>6764</v>
      </c>
      <c r="B3406" t="s">
        <v>6765</v>
      </c>
      <c r="C3406">
        <v>126</v>
      </c>
      <c r="D3406">
        <v>88</v>
      </c>
      <c r="E3406">
        <v>86</v>
      </c>
      <c r="F3406">
        <v>6</v>
      </c>
      <c r="G3406">
        <v>-7.5629640671865797E-2</v>
      </c>
      <c r="H3406">
        <v>-0.66013010365239799</v>
      </c>
      <c r="I3406">
        <v>-2.2064164676959099</v>
      </c>
      <c r="J3406">
        <v>146</v>
      </c>
      <c r="K3406">
        <v>202</v>
      </c>
      <c r="L3406">
        <v>100</v>
      </c>
      <c r="M3406">
        <v>13</v>
      </c>
      <c r="N3406">
        <v>0.218226617083908</v>
      </c>
      <c r="O3406">
        <v>-0.75644163292882705</v>
      </c>
      <c r="P3406">
        <v>-2.0606351720694902</v>
      </c>
      <c r="Q3406">
        <v>0.66101694915254205</v>
      </c>
      <c r="R3406">
        <v>0.28813559322033899</v>
      </c>
      <c r="S3406">
        <f t="shared" si="53"/>
        <v>-0.18748014065484497</v>
      </c>
    </row>
    <row r="3407" spans="1:19" x14ac:dyDescent="0.2">
      <c r="A3407" t="s">
        <v>6766</v>
      </c>
      <c r="B3407" t="s">
        <v>6767</v>
      </c>
      <c r="C3407">
        <v>244</v>
      </c>
      <c r="D3407">
        <v>182</v>
      </c>
      <c r="E3407">
        <v>127</v>
      </c>
      <c r="F3407">
        <v>12</v>
      </c>
      <c r="G3407">
        <v>-4.7060206058126101E-2</v>
      </c>
      <c r="H3407">
        <v>-0.77784411516117602</v>
      </c>
      <c r="I3407">
        <v>-2.1924057532530998</v>
      </c>
      <c r="J3407">
        <v>348</v>
      </c>
      <c r="K3407">
        <v>368</v>
      </c>
      <c r="L3407">
        <v>199</v>
      </c>
      <c r="M3407">
        <v>40</v>
      </c>
      <c r="N3407">
        <v>0.101496678148658</v>
      </c>
      <c r="O3407">
        <v>-0.83481494468126405</v>
      </c>
      <c r="P3407">
        <v>-1.94974492121051</v>
      </c>
      <c r="Q3407">
        <v>0.55932203389830504</v>
      </c>
      <c r="R3407">
        <v>0.28813559322033899</v>
      </c>
      <c r="S3407">
        <f t="shared" si="53"/>
        <v>-0.15377835344182839</v>
      </c>
    </row>
    <row r="3408" spans="1:19" x14ac:dyDescent="0.2">
      <c r="A3408" t="s">
        <v>6768</v>
      </c>
      <c r="B3408" t="s">
        <v>6769</v>
      </c>
      <c r="C3408">
        <v>92</v>
      </c>
      <c r="D3408">
        <v>66</v>
      </c>
      <c r="E3408">
        <v>64</v>
      </c>
      <c r="F3408">
        <v>11</v>
      </c>
      <c r="G3408">
        <v>-6.3985659508158099E-2</v>
      </c>
      <c r="H3408">
        <v>-0.651865863140071</v>
      </c>
      <c r="I3408">
        <v>-1.8065923151493199</v>
      </c>
      <c r="J3408">
        <v>148</v>
      </c>
      <c r="K3408">
        <v>137</v>
      </c>
      <c r="L3408">
        <v>81</v>
      </c>
      <c r="M3408">
        <v>31</v>
      </c>
      <c r="N3408">
        <v>4.3686955183171103E-2</v>
      </c>
      <c r="O3408">
        <v>-0.85386547366069798</v>
      </c>
      <c r="P3408">
        <v>-1.68912569015257</v>
      </c>
      <c r="Q3408">
        <v>0.677966101694915</v>
      </c>
      <c r="R3408">
        <v>0.27118644067796599</v>
      </c>
      <c r="S3408">
        <f t="shared" si="53"/>
        <v>2.7195227465612943E-2</v>
      </c>
    </row>
    <row r="3409" spans="1:19" x14ac:dyDescent="0.2">
      <c r="A3409" t="s">
        <v>6770</v>
      </c>
      <c r="B3409" t="s">
        <v>6771</v>
      </c>
      <c r="C3409">
        <v>257</v>
      </c>
      <c r="D3409">
        <v>219</v>
      </c>
      <c r="E3409">
        <v>193</v>
      </c>
      <c r="F3409">
        <v>27</v>
      </c>
      <c r="G3409">
        <v>1.0769223804352201E-2</v>
      </c>
      <c r="H3409">
        <v>-0.61863382410192402</v>
      </c>
      <c r="I3409">
        <v>-1.8627665321343001</v>
      </c>
      <c r="J3409">
        <v>398</v>
      </c>
      <c r="K3409">
        <v>425</v>
      </c>
      <c r="L3409">
        <v>309</v>
      </c>
      <c r="M3409">
        <v>31</v>
      </c>
      <c r="N3409">
        <v>0.105733961398345</v>
      </c>
      <c r="O3409">
        <v>-0.70201336979324303</v>
      </c>
      <c r="P3409">
        <v>-2.1187470468313001</v>
      </c>
      <c r="Q3409">
        <v>0.72881355932203395</v>
      </c>
      <c r="R3409">
        <v>0.305084745762711</v>
      </c>
      <c r="S3409">
        <f t="shared" si="53"/>
        <v>-0.10392117554830424</v>
      </c>
    </row>
    <row r="3410" spans="1:19" x14ac:dyDescent="0.2">
      <c r="A3410" t="s">
        <v>6772</v>
      </c>
      <c r="B3410" t="s">
        <v>6773</v>
      </c>
      <c r="C3410">
        <v>396</v>
      </c>
      <c r="D3410">
        <v>457</v>
      </c>
      <c r="E3410">
        <v>304</v>
      </c>
      <c r="F3410">
        <v>105</v>
      </c>
      <c r="G3410">
        <v>0.14247924643986601</v>
      </c>
      <c r="H3410">
        <v>-0.60907961209516204</v>
      </c>
      <c r="I3410">
        <v>-1.4607030598175701</v>
      </c>
      <c r="J3410">
        <v>672</v>
      </c>
      <c r="K3410">
        <v>978</v>
      </c>
      <c r="L3410">
        <v>515</v>
      </c>
      <c r="M3410">
        <v>135</v>
      </c>
      <c r="N3410">
        <v>0.240197685155497</v>
      </c>
      <c r="O3410">
        <v>-0.70765082115702405</v>
      </c>
      <c r="P3410">
        <v>-1.7072611731507099</v>
      </c>
      <c r="Q3410">
        <v>0.74576271186440601</v>
      </c>
      <c r="R3410">
        <v>0.20338983050847401</v>
      </c>
      <c r="S3410">
        <f t="shared" si="53"/>
        <v>0.12209300661481831</v>
      </c>
    </row>
    <row r="3411" spans="1:19" x14ac:dyDescent="0.2">
      <c r="A3411" t="s">
        <v>6774</v>
      </c>
      <c r="B3411" t="s">
        <v>6775</v>
      </c>
      <c r="C3411">
        <v>123</v>
      </c>
      <c r="D3411">
        <v>231</v>
      </c>
      <c r="E3411">
        <v>166</v>
      </c>
      <c r="F3411">
        <v>18</v>
      </c>
      <c r="G3411">
        <v>0.35396510074827398</v>
      </c>
      <c r="H3411">
        <v>-0.36405503317774601</v>
      </c>
      <c r="I3411">
        <v>-1.71882977929809</v>
      </c>
      <c r="J3411">
        <v>241</v>
      </c>
      <c r="K3411">
        <v>393</v>
      </c>
      <c r="L3411">
        <v>253</v>
      </c>
      <c r="M3411">
        <v>49</v>
      </c>
      <c r="N3411">
        <v>0.28960361122228001</v>
      </c>
      <c r="O3411">
        <v>-0.57098529854344005</v>
      </c>
      <c r="P3411">
        <v>-1.7020466311382401</v>
      </c>
      <c r="Q3411">
        <v>0.52542372881355903</v>
      </c>
      <c r="R3411">
        <v>0.42372881355932202</v>
      </c>
      <c r="S3411">
        <f t="shared" si="53"/>
        <v>4.9048346686634964E-2</v>
      </c>
    </row>
    <row r="3412" spans="1:19" x14ac:dyDescent="0.2">
      <c r="A3412" t="s">
        <v>6776</v>
      </c>
      <c r="B3412" t="s">
        <v>6777</v>
      </c>
      <c r="C3412">
        <v>67</v>
      </c>
      <c r="D3412">
        <v>11</v>
      </c>
      <c r="E3412">
        <v>60</v>
      </c>
      <c r="F3412">
        <v>4</v>
      </c>
      <c r="G3412">
        <v>-0.704423885247072</v>
      </c>
      <c r="H3412">
        <v>-0.54218156209558599</v>
      </c>
      <c r="I3412">
        <v>-2.1082119843348601</v>
      </c>
      <c r="J3412">
        <v>47</v>
      </c>
      <c r="K3412">
        <v>46</v>
      </c>
      <c r="L3412">
        <v>28</v>
      </c>
      <c r="M3412">
        <v>6</v>
      </c>
      <c r="N3412">
        <v>6.7888077167578401E-2</v>
      </c>
      <c r="O3412">
        <v>-0.81702860373788799</v>
      </c>
      <c r="P3412">
        <v>-1.9041722761439599</v>
      </c>
      <c r="Q3412">
        <v>0.50847457627118597</v>
      </c>
      <c r="R3412">
        <v>0.42372881355932202</v>
      </c>
      <c r="S3412">
        <f t="shared" si="53"/>
        <v>-0.11730832925312945</v>
      </c>
    </row>
    <row r="3413" spans="1:19" x14ac:dyDescent="0.2">
      <c r="A3413" t="s">
        <v>6778</v>
      </c>
      <c r="B3413" t="s">
        <v>6779</v>
      </c>
      <c r="C3413">
        <v>268</v>
      </c>
      <c r="D3413">
        <v>438</v>
      </c>
      <c r="E3413">
        <v>385</v>
      </c>
      <c r="F3413">
        <v>109</v>
      </c>
      <c r="G3413">
        <v>0.29359754877083899</v>
      </c>
      <c r="H3413">
        <v>-0.33693207429869099</v>
      </c>
      <c r="I3413">
        <v>-1.27490546905016</v>
      </c>
      <c r="J3413">
        <v>458</v>
      </c>
      <c r="K3413">
        <v>549</v>
      </c>
      <c r="L3413">
        <v>454</v>
      </c>
      <c r="M3413">
        <v>295</v>
      </c>
      <c r="N3413">
        <v>0.155934969867944</v>
      </c>
      <c r="O3413">
        <v>-0.59589840229115498</v>
      </c>
      <c r="P3413">
        <v>-1.20126913061759</v>
      </c>
      <c r="Q3413">
        <v>0.61016949152542299</v>
      </c>
      <c r="R3413">
        <v>0.50847457627118597</v>
      </c>
      <c r="S3413">
        <f t="shared" si="53"/>
        <v>0.31101855087841268</v>
      </c>
    </row>
    <row r="3414" spans="1:19" x14ac:dyDescent="0.2">
      <c r="A3414" t="s">
        <v>6780</v>
      </c>
      <c r="B3414" t="s">
        <v>6781</v>
      </c>
      <c r="C3414">
        <v>186</v>
      </c>
      <c r="D3414">
        <v>167</v>
      </c>
      <c r="E3414">
        <v>125</v>
      </c>
      <c r="F3414">
        <v>19</v>
      </c>
      <c r="G3414">
        <v>3.3461759225195398E-2</v>
      </c>
      <c r="H3414">
        <v>-0.66686094098826298</v>
      </c>
      <c r="I3414">
        <v>-1.87495651622708</v>
      </c>
      <c r="J3414">
        <v>326</v>
      </c>
      <c r="K3414">
        <v>394</v>
      </c>
      <c r="L3414">
        <v>305</v>
      </c>
      <c r="M3414">
        <v>57</v>
      </c>
      <c r="N3414">
        <v>0.15950672517935699</v>
      </c>
      <c r="O3414">
        <v>-0.62100653786554305</v>
      </c>
      <c r="P3414">
        <v>-1.7675684129873399</v>
      </c>
      <c r="Q3414">
        <v>0.55932203389830504</v>
      </c>
      <c r="R3414">
        <v>0.52542372881355903</v>
      </c>
      <c r="S3414">
        <f t="shared" si="53"/>
        <v>-1.350202042690965E-2</v>
      </c>
    </row>
    <row r="3415" spans="1:19" x14ac:dyDescent="0.2">
      <c r="A3415" t="s">
        <v>6782</v>
      </c>
      <c r="B3415" t="s">
        <v>6783</v>
      </c>
      <c r="C3415">
        <v>66</v>
      </c>
      <c r="D3415">
        <v>88</v>
      </c>
      <c r="E3415">
        <v>58</v>
      </c>
      <c r="F3415">
        <v>6</v>
      </c>
      <c r="G3415">
        <v>0.20519696890382799</v>
      </c>
      <c r="H3415">
        <v>-0.55037395175733494</v>
      </c>
      <c r="I3415">
        <v>-1.92558985812022</v>
      </c>
      <c r="J3415">
        <v>211</v>
      </c>
      <c r="K3415">
        <v>242</v>
      </c>
      <c r="L3415">
        <v>123</v>
      </c>
      <c r="M3415">
        <v>21</v>
      </c>
      <c r="N3415">
        <v>0.13676101410446001</v>
      </c>
      <c r="O3415">
        <v>-0.82646612100268502</v>
      </c>
      <c r="P3415">
        <v>-2.01228882915566</v>
      </c>
      <c r="Q3415">
        <v>0.54237288135593198</v>
      </c>
      <c r="R3415">
        <v>0.49152542372881303</v>
      </c>
      <c r="S3415">
        <f t="shared" si="53"/>
        <v>-9.3562547680105163E-2</v>
      </c>
    </row>
    <row r="3416" spans="1:19" x14ac:dyDescent="0.2">
      <c r="A3416" t="s">
        <v>6784</v>
      </c>
      <c r="B3416" t="s">
        <v>6785</v>
      </c>
      <c r="C3416">
        <v>205</v>
      </c>
      <c r="D3416">
        <v>236</v>
      </c>
      <c r="E3416">
        <v>142</v>
      </c>
      <c r="F3416">
        <v>29</v>
      </c>
      <c r="G3416">
        <v>0.14141637420988001</v>
      </c>
      <c r="H3416">
        <v>-0.65372352645110099</v>
      </c>
      <c r="I3416">
        <v>-1.7335530361187901</v>
      </c>
      <c r="J3416">
        <v>438</v>
      </c>
      <c r="K3416">
        <v>519</v>
      </c>
      <c r="L3416">
        <v>339</v>
      </c>
      <c r="M3416">
        <v>92</v>
      </c>
      <c r="N3416">
        <v>0.15092135076607999</v>
      </c>
      <c r="O3416">
        <v>-0.70336318944540699</v>
      </c>
      <c r="P3416">
        <v>-1.68791195175043</v>
      </c>
      <c r="Q3416">
        <v>0.54237288135593198</v>
      </c>
      <c r="R3416">
        <v>0.50847457627118597</v>
      </c>
      <c r="S3416">
        <f t="shared" si="53"/>
        <v>4.8583199312765384E-2</v>
      </c>
    </row>
    <row r="3417" spans="1:19" x14ac:dyDescent="0.2">
      <c r="A3417" t="s">
        <v>6786</v>
      </c>
      <c r="B3417" t="s">
        <v>6787</v>
      </c>
      <c r="C3417">
        <v>92</v>
      </c>
      <c r="D3417">
        <v>59</v>
      </c>
      <c r="E3417">
        <v>79</v>
      </c>
      <c r="F3417">
        <v>11</v>
      </c>
      <c r="G3417">
        <v>-0.112677583407882</v>
      </c>
      <c r="H3417">
        <v>-0.56041874583351703</v>
      </c>
      <c r="I3417">
        <v>-1.8065923151493199</v>
      </c>
      <c r="J3417">
        <v>245</v>
      </c>
      <c r="K3417">
        <v>220</v>
      </c>
      <c r="L3417">
        <v>122</v>
      </c>
      <c r="M3417">
        <v>11</v>
      </c>
      <c r="N3417">
        <v>3.0484699879395501E-2</v>
      </c>
      <c r="O3417">
        <v>-0.89489503083417399</v>
      </c>
      <c r="P3417">
        <v>-2.3579990677981999</v>
      </c>
      <c r="Q3417">
        <v>0.50847457627118597</v>
      </c>
      <c r="R3417">
        <v>0.42372881355932202</v>
      </c>
      <c r="S3417">
        <f t="shared" si="53"/>
        <v>-0.15171746796814414</v>
      </c>
    </row>
    <row r="3418" spans="1:19" x14ac:dyDescent="0.2">
      <c r="A3418" t="s">
        <v>6788</v>
      </c>
      <c r="B3418" t="s">
        <v>6789</v>
      </c>
      <c r="C3418">
        <v>109</v>
      </c>
      <c r="D3418">
        <v>103</v>
      </c>
      <c r="E3418">
        <v>38</v>
      </c>
      <c r="F3418">
        <v>31</v>
      </c>
      <c r="G3418">
        <v>5.5668959060077003E-2</v>
      </c>
      <c r="H3418">
        <v>-0.95190091110221697</v>
      </c>
      <c r="I3418">
        <v>-1.43026197706834</v>
      </c>
      <c r="J3418">
        <v>234</v>
      </c>
      <c r="K3418">
        <v>183</v>
      </c>
      <c r="L3418">
        <v>77</v>
      </c>
      <c r="M3418">
        <v>70</v>
      </c>
      <c r="N3418">
        <v>-2.95366642579915E-2</v>
      </c>
      <c r="O3418">
        <v>-1.0748139093820499</v>
      </c>
      <c r="P3418">
        <v>-1.53434348598777</v>
      </c>
      <c r="Q3418">
        <v>0.55932203389830504</v>
      </c>
      <c r="R3418">
        <v>0.338983050847457</v>
      </c>
      <c r="S3418">
        <f t="shared" si="53"/>
        <v>0.17712436487831229</v>
      </c>
    </row>
    <row r="3419" spans="1:19" x14ac:dyDescent="0.2">
      <c r="A3419" t="s">
        <v>6790</v>
      </c>
      <c r="B3419" t="s">
        <v>6791</v>
      </c>
      <c r="C3419">
        <v>33</v>
      </c>
      <c r="D3419">
        <v>45</v>
      </c>
      <c r="E3419">
        <v>40</v>
      </c>
      <c r="F3419">
        <v>37</v>
      </c>
      <c r="G3419">
        <v>0.21495680619298399</v>
      </c>
      <c r="H3419">
        <v>-0.41071195832832802</v>
      </c>
      <c r="I3419">
        <v>-0.83450938877289105</v>
      </c>
      <c r="J3419">
        <v>80</v>
      </c>
      <c r="K3419">
        <v>90</v>
      </c>
      <c r="L3419">
        <v>67</v>
      </c>
      <c r="M3419">
        <v>54</v>
      </c>
      <c r="N3419">
        <v>0.12838062586910301</v>
      </c>
      <c r="O3419">
        <v>-0.66910396143550699</v>
      </c>
      <c r="P3419">
        <v>-1.18092189576086</v>
      </c>
      <c r="Q3419">
        <v>0.54237288135593198</v>
      </c>
      <c r="R3419">
        <v>0.47457627118644002</v>
      </c>
      <c r="S3419">
        <f t="shared" si="53"/>
        <v>0.44346402888463821</v>
      </c>
    </row>
    <row r="3420" spans="1:19" x14ac:dyDescent="0.2">
      <c r="A3420" t="s">
        <v>6792</v>
      </c>
      <c r="B3420" t="s">
        <v>6793</v>
      </c>
      <c r="C3420">
        <v>222</v>
      </c>
      <c r="D3420">
        <v>306</v>
      </c>
      <c r="E3420">
        <v>109</v>
      </c>
      <c r="F3420">
        <v>29</v>
      </c>
      <c r="G3420">
        <v>0.21962668432646901</v>
      </c>
      <c r="H3420">
        <v>-0.80318448628841799</v>
      </c>
      <c r="I3420">
        <v>-1.76815214951368</v>
      </c>
      <c r="J3420">
        <v>274</v>
      </c>
      <c r="K3420">
        <v>587</v>
      </c>
      <c r="L3420">
        <v>264</v>
      </c>
      <c r="M3420">
        <v>55</v>
      </c>
      <c r="N3420">
        <v>0.408115641848948</v>
      </c>
      <c r="O3420">
        <v>-0.608235413094947</v>
      </c>
      <c r="P3420">
        <v>-1.7076135419180301</v>
      </c>
      <c r="Q3420">
        <v>0.62711864406779605</v>
      </c>
      <c r="R3420">
        <v>0.186440677966101</v>
      </c>
      <c r="S3420">
        <f t="shared" si="53"/>
        <v>3.3335535523697481E-2</v>
      </c>
    </row>
    <row r="3421" spans="1:19" x14ac:dyDescent="0.2">
      <c r="A3421" t="s">
        <v>6794</v>
      </c>
      <c r="B3421" t="s">
        <v>6795</v>
      </c>
      <c r="C3421">
        <v>24</v>
      </c>
      <c r="D3421">
        <v>29</v>
      </c>
      <c r="E3421">
        <v>42</v>
      </c>
      <c r="F3421">
        <v>0</v>
      </c>
      <c r="G3421">
        <v>0.162444988482878</v>
      </c>
      <c r="H3421">
        <v>-0.25121996109210898</v>
      </c>
      <c r="I3421" t="e">
        <f>-inf</f>
        <v>#NAME?</v>
      </c>
      <c r="J3421">
        <v>63</v>
      </c>
      <c r="K3421">
        <v>60</v>
      </c>
      <c r="L3421">
        <v>51</v>
      </c>
      <c r="M3421">
        <v>1</v>
      </c>
      <c r="N3421">
        <v>5.60388043517836E-2</v>
      </c>
      <c r="O3421">
        <v>-0.68385915050003498</v>
      </c>
      <c r="P3421">
        <v>-2.8095662180454699</v>
      </c>
      <c r="Q3421">
        <v>0.47457627118644002</v>
      </c>
      <c r="R3421">
        <v>0.20338983050847401</v>
      </c>
      <c r="S3421" t="e">
        <f t="shared" si="53"/>
        <v>#NAME?</v>
      </c>
    </row>
    <row r="3422" spans="1:19" x14ac:dyDescent="0.2">
      <c r="A3422" t="s">
        <v>6796</v>
      </c>
      <c r="B3422" t="s">
        <v>6797</v>
      </c>
      <c r="C3422">
        <v>371</v>
      </c>
      <c r="D3422">
        <v>489</v>
      </c>
      <c r="E3422">
        <v>235</v>
      </c>
      <c r="F3422">
        <v>42</v>
      </c>
      <c r="G3422">
        <v>0.20019318180410201</v>
      </c>
      <c r="H3422">
        <v>-0.69256405712171298</v>
      </c>
      <c r="I3422">
        <v>-1.8303217921791399</v>
      </c>
      <c r="J3422">
        <v>650</v>
      </c>
      <c r="K3422">
        <v>899</v>
      </c>
      <c r="L3422">
        <v>477</v>
      </c>
      <c r="M3422">
        <v>85</v>
      </c>
      <c r="N3422">
        <v>0.21807443851209399</v>
      </c>
      <c r="O3422">
        <v>-0.726483754747132</v>
      </c>
      <c r="P3422">
        <v>-1.89372009952045</v>
      </c>
      <c r="Q3422">
        <v>0.45762711864406702</v>
      </c>
      <c r="R3422">
        <v>0.152542372881355</v>
      </c>
      <c r="S3422">
        <f t="shared" si="53"/>
        <v>-3.4373620442349775E-2</v>
      </c>
    </row>
    <row r="3423" spans="1:19" x14ac:dyDescent="0.2">
      <c r="A3423" t="s">
        <v>6798</v>
      </c>
      <c r="B3423" t="s">
        <v>6799</v>
      </c>
      <c r="C3423">
        <v>131</v>
      </c>
      <c r="D3423">
        <v>91</v>
      </c>
      <c r="E3423">
        <v>125</v>
      </c>
      <c r="F3423">
        <v>16</v>
      </c>
      <c r="G3423">
        <v>-7.7971671039142196E-2</v>
      </c>
      <c r="H3423">
        <v>-0.51461929242611104</v>
      </c>
      <c r="I3423">
        <v>-1.7973484859618301</v>
      </c>
      <c r="J3423">
        <v>240</v>
      </c>
      <c r="K3423">
        <v>318</v>
      </c>
      <c r="L3423">
        <v>213</v>
      </c>
      <c r="M3423">
        <v>56</v>
      </c>
      <c r="N3423">
        <v>0.19944398169454799</v>
      </c>
      <c r="O3423">
        <v>-0.64392041541725797</v>
      </c>
      <c r="P3423">
        <v>-1.6422488832972899</v>
      </c>
      <c r="Q3423">
        <v>0.50847457627118597</v>
      </c>
      <c r="R3423">
        <v>0.186440677966101</v>
      </c>
      <c r="S3423">
        <f t="shared" si="53"/>
        <v>4.2399774095546454E-2</v>
      </c>
    </row>
    <row r="3424" spans="1:19" x14ac:dyDescent="0.2">
      <c r="A3424" t="s">
        <v>6800</v>
      </c>
      <c r="B3424" t="s">
        <v>6801</v>
      </c>
      <c r="C3424">
        <v>134</v>
      </c>
      <c r="D3424">
        <v>109</v>
      </c>
      <c r="E3424">
        <v>123</v>
      </c>
      <c r="F3424">
        <v>6</v>
      </c>
      <c r="G3424">
        <v>-9.4200681286555499E-3</v>
      </c>
      <c r="H3424">
        <v>-0.53145769670381304</v>
      </c>
      <c r="I3424">
        <v>-2.23315072094316</v>
      </c>
      <c r="J3424">
        <v>275</v>
      </c>
      <c r="K3424">
        <v>266</v>
      </c>
      <c r="L3424">
        <v>175</v>
      </c>
      <c r="M3424">
        <v>19</v>
      </c>
      <c r="N3424">
        <v>6.2777046222526098E-2</v>
      </c>
      <c r="O3424">
        <v>-0.788383422288358</v>
      </c>
      <c r="P3424">
        <v>-2.17080476146932</v>
      </c>
      <c r="Q3424">
        <v>0.49152542372881303</v>
      </c>
      <c r="R3424">
        <v>0.25423728813559299</v>
      </c>
      <c r="S3424">
        <f t="shared" si="53"/>
        <v>-0.2246584202693464</v>
      </c>
    </row>
    <row r="3425" spans="1:19" x14ac:dyDescent="0.2">
      <c r="A3425" t="s">
        <v>6802</v>
      </c>
      <c r="B3425" t="s">
        <v>6803</v>
      </c>
      <c r="C3425">
        <v>160</v>
      </c>
      <c r="D3425">
        <v>111</v>
      </c>
      <c r="E3425">
        <v>82</v>
      </c>
      <c r="F3425">
        <v>13</v>
      </c>
      <c r="G3425">
        <v>-7.8538771573738897E-2</v>
      </c>
      <c r="H3425">
        <v>-0.78456414005061104</v>
      </c>
      <c r="I3425">
        <v>-1.97437380331108</v>
      </c>
      <c r="J3425">
        <v>292</v>
      </c>
      <c r="K3425">
        <v>283</v>
      </c>
      <c r="L3425">
        <v>183</v>
      </c>
      <c r="M3425">
        <v>36</v>
      </c>
      <c r="N3425">
        <v>6.3631687497593695E-2</v>
      </c>
      <c r="O3425">
        <v>-0.795020538862379</v>
      </c>
      <c r="P3425">
        <v>-1.91930601927302</v>
      </c>
      <c r="Q3425">
        <v>0.45762711864406702</v>
      </c>
      <c r="R3425">
        <v>0.25423728813559299</v>
      </c>
      <c r="S3425">
        <f t="shared" si="53"/>
        <v>-8.2759646565787201E-2</v>
      </c>
    </row>
    <row r="3426" spans="1:19" x14ac:dyDescent="0.2">
      <c r="A3426" t="s">
        <v>6804</v>
      </c>
      <c r="B3426" t="s">
        <v>6805</v>
      </c>
      <c r="C3426">
        <v>9</v>
      </c>
      <c r="D3426">
        <v>14</v>
      </c>
      <c r="E3426">
        <v>34</v>
      </c>
      <c r="F3426">
        <v>2</v>
      </c>
      <c r="G3426">
        <v>0.272143758534441</v>
      </c>
      <c r="H3426">
        <v>8.2978397824526706E-2</v>
      </c>
      <c r="I3426">
        <v>-1.5374096867373399</v>
      </c>
      <c r="J3426">
        <v>31</v>
      </c>
      <c r="K3426">
        <v>36</v>
      </c>
      <c r="L3426">
        <v>11</v>
      </c>
      <c r="M3426">
        <v>6</v>
      </c>
      <c r="N3426">
        <v>0.142168910354736</v>
      </c>
      <c r="O3426">
        <v>-1.0420577858204301</v>
      </c>
      <c r="P3426">
        <v>-1.7234361120425199</v>
      </c>
      <c r="Q3426">
        <v>0.52542372881355903</v>
      </c>
      <c r="R3426">
        <v>0.186440677966101</v>
      </c>
      <c r="S3426">
        <f t="shared" si="53"/>
        <v>9.5645555879682764E-2</v>
      </c>
    </row>
    <row r="3427" spans="1:19" x14ac:dyDescent="0.2">
      <c r="A3427" t="s">
        <v>6806</v>
      </c>
      <c r="B3427" t="s">
        <v>6807</v>
      </c>
      <c r="C3427">
        <v>48</v>
      </c>
      <c r="D3427">
        <v>52</v>
      </c>
      <c r="E3427">
        <v>43</v>
      </c>
      <c r="F3427">
        <v>5</v>
      </c>
      <c r="G3427">
        <v>0.11502033855474</v>
      </c>
      <c r="H3427">
        <v>-0.54203079157440404</v>
      </c>
      <c r="I3427">
        <v>-1.8664684060015599</v>
      </c>
      <c r="J3427">
        <v>163</v>
      </c>
      <c r="K3427">
        <v>148</v>
      </c>
      <c r="L3427">
        <v>75</v>
      </c>
      <c r="M3427">
        <v>19</v>
      </c>
      <c r="N3427">
        <v>3.5302214412721397E-2</v>
      </c>
      <c r="O3427">
        <v>-0.92921511815664803</v>
      </c>
      <c r="P3427">
        <v>-1.9436596720430199</v>
      </c>
      <c r="Q3427">
        <v>0.50847457627118597</v>
      </c>
      <c r="R3427">
        <v>0.37288135593220301</v>
      </c>
      <c r="S3427">
        <f t="shared" si="53"/>
        <v>-5.815572371257792E-2</v>
      </c>
    </row>
    <row r="3428" spans="1:19" x14ac:dyDescent="0.2">
      <c r="A3428" t="s">
        <v>6808</v>
      </c>
      <c r="B3428" t="s">
        <v>6809</v>
      </c>
      <c r="C3428">
        <v>94</v>
      </c>
      <c r="D3428">
        <v>84</v>
      </c>
      <c r="E3428">
        <v>42</v>
      </c>
      <c r="F3428">
        <v>5</v>
      </c>
      <c r="G3428">
        <v>3.1409664757711502E-2</v>
      </c>
      <c r="H3428">
        <v>-0.84413657298020095</v>
      </c>
      <c r="I3428">
        <v>-2.15835502222567</v>
      </c>
      <c r="J3428">
        <v>235</v>
      </c>
      <c r="K3428">
        <v>212</v>
      </c>
      <c r="L3428">
        <v>135</v>
      </c>
      <c r="M3428">
        <v>15</v>
      </c>
      <c r="N3428">
        <v>3.2496102078736898E-2</v>
      </c>
      <c r="O3428">
        <v>-0.83282287092111995</v>
      </c>
      <c r="P3428">
        <v>-2.20520227180794</v>
      </c>
      <c r="Q3428">
        <v>0.52542372881355903</v>
      </c>
      <c r="R3428">
        <v>0.169491525423728</v>
      </c>
      <c r="S3428">
        <f t="shared" si="53"/>
        <v>-0.21228935306955055</v>
      </c>
    </row>
    <row r="3429" spans="1:19" x14ac:dyDescent="0.2">
      <c r="A3429" t="s">
        <v>6810</v>
      </c>
      <c r="B3429" t="s">
        <v>6811</v>
      </c>
      <c r="C3429">
        <v>82</v>
      </c>
      <c r="D3429">
        <v>117</v>
      </c>
      <c r="E3429">
        <v>67</v>
      </c>
      <c r="F3429">
        <v>18</v>
      </c>
      <c r="G3429">
        <v>0.234630241657973</v>
      </c>
      <c r="H3429">
        <v>-0.58199705946129299</v>
      </c>
      <c r="I3429">
        <v>-1.5427385202424</v>
      </c>
      <c r="J3429">
        <v>153</v>
      </c>
      <c r="K3429">
        <v>203</v>
      </c>
      <c r="L3429">
        <v>74</v>
      </c>
      <c r="M3429">
        <v>16</v>
      </c>
      <c r="N3429">
        <v>0.20003271051733501</v>
      </c>
      <c r="O3429">
        <v>-0.90754848823101297</v>
      </c>
      <c r="P3429">
        <v>-1.9907971167535601</v>
      </c>
      <c r="Q3429">
        <v>0.49152542372881303</v>
      </c>
      <c r="R3429">
        <v>0.22033898305084701</v>
      </c>
      <c r="S3429">
        <f t="shared" si="53"/>
        <v>2.2594110075091295E-2</v>
      </c>
    </row>
    <row r="3430" spans="1:19" x14ac:dyDescent="0.2">
      <c r="A3430" t="s">
        <v>6812</v>
      </c>
      <c r="B3430" t="s">
        <v>6813</v>
      </c>
      <c r="C3430">
        <v>105</v>
      </c>
      <c r="D3430">
        <v>107</v>
      </c>
      <c r="E3430">
        <v>85</v>
      </c>
      <c r="F3430">
        <v>6</v>
      </c>
      <c r="G3430">
        <v>8.8452710910799995E-2</v>
      </c>
      <c r="H3430">
        <v>-0.58602838313404804</v>
      </c>
      <c r="I3430">
        <v>-2.1272352216482902</v>
      </c>
      <c r="J3430">
        <v>136</v>
      </c>
      <c r="K3430">
        <v>205</v>
      </c>
      <c r="L3430">
        <v>143</v>
      </c>
      <c r="M3430">
        <v>18</v>
      </c>
      <c r="N3430">
        <v>0.25544305610725798</v>
      </c>
      <c r="O3430">
        <v>-0.57029164804954602</v>
      </c>
      <c r="P3430">
        <v>-1.8884920718588001</v>
      </c>
      <c r="Q3430">
        <v>0.79661016949152497</v>
      </c>
      <c r="R3430">
        <v>0.27118644067796599</v>
      </c>
      <c r="S3430">
        <f t="shared" si="53"/>
        <v>-0.11860011703522794</v>
      </c>
    </row>
    <row r="3431" spans="1:19" x14ac:dyDescent="0.2">
      <c r="A3431" t="s">
        <v>6814</v>
      </c>
      <c r="B3431" t="s">
        <v>6815</v>
      </c>
      <c r="C3431">
        <v>167</v>
      </c>
      <c r="D3431">
        <v>136</v>
      </c>
      <c r="E3431">
        <v>79</v>
      </c>
      <c r="F3431">
        <v>12</v>
      </c>
      <c r="G3431">
        <v>-8.9193304818372607E-3</v>
      </c>
      <c r="H3431">
        <v>-0.81934738963554499</v>
      </c>
      <c r="I3431">
        <v>-2.0277323980619499</v>
      </c>
      <c r="J3431">
        <v>290</v>
      </c>
      <c r="K3431">
        <v>253</v>
      </c>
      <c r="L3431">
        <v>122</v>
      </c>
      <c r="M3431">
        <v>22</v>
      </c>
      <c r="N3431">
        <v>1.7950626698583601E-2</v>
      </c>
      <c r="O3431">
        <v>-0.96812694436859803</v>
      </c>
      <c r="P3431">
        <v>-2.1302009856686399</v>
      </c>
      <c r="Q3431">
        <v>0.45762711864406702</v>
      </c>
      <c r="R3431">
        <v>0.22033898305084701</v>
      </c>
      <c r="S3431">
        <f t="shared" si="53"/>
        <v>-0.15455833662342022</v>
      </c>
    </row>
    <row r="3432" spans="1:19" x14ac:dyDescent="0.2">
      <c r="A3432" t="s">
        <v>6816</v>
      </c>
      <c r="B3432" t="s">
        <v>6817</v>
      </c>
      <c r="C3432">
        <v>129</v>
      </c>
      <c r="D3432">
        <v>105</v>
      </c>
      <c r="E3432">
        <v>103</v>
      </c>
      <c r="F3432">
        <v>4</v>
      </c>
      <c r="G3432">
        <v>-9.1421789337824497E-3</v>
      </c>
      <c r="H3432">
        <v>-0.59201049537247996</v>
      </c>
      <c r="I3432">
        <v>-2.3927268919332798</v>
      </c>
      <c r="J3432">
        <v>139</v>
      </c>
      <c r="K3432">
        <v>192</v>
      </c>
      <c r="L3432">
        <v>109</v>
      </c>
      <c r="M3432">
        <v>28</v>
      </c>
      <c r="N3432">
        <v>0.217514531871176</v>
      </c>
      <c r="O3432">
        <v>-0.69767707945786095</v>
      </c>
      <c r="P3432">
        <v>-1.70608243750376</v>
      </c>
      <c r="Q3432">
        <v>0.42372881355932202</v>
      </c>
      <c r="R3432">
        <v>0.20338983050847401</v>
      </c>
      <c r="S3432">
        <f t="shared" si="53"/>
        <v>-0.146371915767605</v>
      </c>
    </row>
    <row r="3433" spans="1:19" x14ac:dyDescent="0.2">
      <c r="A3433" t="s">
        <v>6818</v>
      </c>
      <c r="B3433" t="s">
        <v>6819</v>
      </c>
      <c r="C3433">
        <v>131</v>
      </c>
      <c r="D3433">
        <v>92</v>
      </c>
      <c r="E3433">
        <v>54</v>
      </c>
      <c r="F3433">
        <v>14</v>
      </c>
      <c r="G3433">
        <v>-7.3225236014680395E-2</v>
      </c>
      <c r="H3433">
        <v>-0.879135545611199</v>
      </c>
      <c r="I3433">
        <v>-1.85534043293952</v>
      </c>
      <c r="J3433">
        <v>163</v>
      </c>
      <c r="K3433">
        <v>195</v>
      </c>
      <c r="L3433">
        <v>117</v>
      </c>
      <c r="M3433">
        <v>12</v>
      </c>
      <c r="N3433">
        <v>0.15507511038028199</v>
      </c>
      <c r="O3433">
        <v>-0.73609051980218598</v>
      </c>
      <c r="P3433">
        <v>-2.1432320269482199</v>
      </c>
      <c r="Q3433">
        <v>0.54237288135593198</v>
      </c>
      <c r="R3433">
        <v>0.25423728813559299</v>
      </c>
      <c r="S3433">
        <f t="shared" si="53"/>
        <v>-0.10832894366911505</v>
      </c>
    </row>
    <row r="3434" spans="1:19" x14ac:dyDescent="0.2">
      <c r="A3434" t="s">
        <v>6820</v>
      </c>
      <c r="B3434" t="s">
        <v>6821</v>
      </c>
      <c r="C3434">
        <v>18</v>
      </c>
      <c r="D3434">
        <v>7</v>
      </c>
      <c r="E3434">
        <v>32</v>
      </c>
      <c r="F3434">
        <v>1</v>
      </c>
      <c r="G3434">
        <v>-0.32991623279352</v>
      </c>
      <c r="H3434">
        <v>-0.244380536561803</v>
      </c>
      <c r="I3434">
        <v>-2.1394696780653</v>
      </c>
      <c r="J3434">
        <v>33</v>
      </c>
      <c r="K3434">
        <v>79</v>
      </c>
      <c r="L3434">
        <v>44</v>
      </c>
      <c r="M3434">
        <v>2</v>
      </c>
      <c r="N3434">
        <v>0.45634125483427501</v>
      </c>
      <c r="O3434">
        <v>-0.46715004053608999</v>
      </c>
      <c r="P3434">
        <v>-2.2277096128057901</v>
      </c>
      <c r="Q3434">
        <v>0.54237288135593198</v>
      </c>
      <c r="R3434">
        <v>0.27118644067796599</v>
      </c>
      <c r="S3434">
        <f t="shared" si="53"/>
        <v>-0.21286347886324958</v>
      </c>
    </row>
    <row r="3435" spans="1:19" x14ac:dyDescent="0.2">
      <c r="A3435" t="s">
        <v>6822</v>
      </c>
      <c r="B3435" t="e">
        <f>-PKLYAKTKYQFIGEHDDQGELNAEAGEMLILIRHVDEWFEASIAMGNTGIIPTSYLNIIVD</f>
        <v>#NAME?</v>
      </c>
      <c r="C3435">
        <v>146</v>
      </c>
      <c r="D3435">
        <v>164</v>
      </c>
      <c r="E3435">
        <v>44</v>
      </c>
      <c r="F3435">
        <v>8</v>
      </c>
      <c r="G3435">
        <v>0.13074922455878901</v>
      </c>
      <c r="H3435">
        <v>-1.0151581890766499</v>
      </c>
      <c r="I3435">
        <v>-2.14546004175449</v>
      </c>
      <c r="J3435">
        <v>326</v>
      </c>
      <c r="K3435">
        <v>345</v>
      </c>
      <c r="L3435">
        <v>327</v>
      </c>
      <c r="M3435">
        <v>57</v>
      </c>
      <c r="N3435">
        <v>0.101829598427056</v>
      </c>
      <c r="O3435">
        <v>-0.59075862455204298</v>
      </c>
      <c r="P3435">
        <v>-1.7675684129873399</v>
      </c>
      <c r="Q3435">
        <v>0.54237288135593198</v>
      </c>
      <c r="R3435">
        <v>0.28813559322033899</v>
      </c>
      <c r="S3435">
        <f t="shared" si="53"/>
        <v>-9.1510750694753243E-2</v>
      </c>
    </row>
    <row r="3436" spans="1:19" x14ac:dyDescent="0.2">
      <c r="A3436" t="s">
        <v>6823</v>
      </c>
      <c r="B3436" t="s">
        <v>6824</v>
      </c>
      <c r="C3436">
        <v>51</v>
      </c>
      <c r="D3436">
        <v>58</v>
      </c>
      <c r="E3436">
        <v>54</v>
      </c>
      <c r="F3436">
        <v>9</v>
      </c>
      <c r="G3436">
        <v>0.13611604976052899</v>
      </c>
      <c r="H3436">
        <v>-0.46943442605337099</v>
      </c>
      <c r="I3436">
        <v>-1.6375248396206099</v>
      </c>
      <c r="J3436">
        <v>70</v>
      </c>
      <c r="K3436">
        <v>108</v>
      </c>
      <c r="L3436">
        <v>72</v>
      </c>
      <c r="M3436">
        <v>26</v>
      </c>
      <c r="N3436">
        <v>0.26555381889441398</v>
      </c>
      <c r="O3436">
        <v>-0.57985432072737797</v>
      </c>
      <c r="P3436">
        <v>-1.4403503606353301</v>
      </c>
      <c r="Q3436">
        <v>0.45762711864406702</v>
      </c>
      <c r="R3436">
        <v>0.23728813559322001</v>
      </c>
      <c r="S3436">
        <f t="shared" si="53"/>
        <v>0.14249481758572136</v>
      </c>
    </row>
    <row r="3437" spans="1:19" x14ac:dyDescent="0.2">
      <c r="A3437" t="s">
        <v>6825</v>
      </c>
      <c r="B3437" t="s">
        <v>6826</v>
      </c>
      <c r="C3437">
        <v>62</v>
      </c>
      <c r="D3437">
        <v>139</v>
      </c>
      <c r="E3437">
        <v>90</v>
      </c>
      <c r="F3437">
        <v>9</v>
      </c>
      <c r="G3437">
        <v>0.43088134305136899</v>
      </c>
      <c r="H3437">
        <v>-0.33240718983733197</v>
      </c>
      <c r="I3437">
        <v>-1.72234635302092</v>
      </c>
      <c r="J3437">
        <v>89</v>
      </c>
      <c r="K3437">
        <v>171</v>
      </c>
      <c r="L3437">
        <v>96</v>
      </c>
      <c r="M3437">
        <v>7</v>
      </c>
      <c r="N3437">
        <v>0.36083420716896197</v>
      </c>
      <c r="O3437">
        <v>-0.55920755074973405</v>
      </c>
      <c r="P3437">
        <v>-2.1145176352225401</v>
      </c>
      <c r="Q3437">
        <v>0.54237288135593198</v>
      </c>
      <c r="R3437">
        <v>0.25423728813559299</v>
      </c>
      <c r="S3437">
        <f t="shared" si="53"/>
        <v>-6.2295026387623895E-2</v>
      </c>
    </row>
    <row r="3438" spans="1:19" x14ac:dyDescent="0.2">
      <c r="A3438" t="s">
        <v>6827</v>
      </c>
      <c r="B3438" t="s">
        <v>6828</v>
      </c>
      <c r="C3438">
        <v>97</v>
      </c>
      <c r="D3438">
        <v>102</v>
      </c>
      <c r="E3438">
        <v>73</v>
      </c>
      <c r="F3438">
        <v>6</v>
      </c>
      <c r="G3438">
        <v>0.102086669791201</v>
      </c>
      <c r="H3438">
        <v>-0.61770688392419204</v>
      </c>
      <c r="I3438">
        <v>-2.0928176568446002</v>
      </c>
      <c r="J3438">
        <v>186</v>
      </c>
      <c r="K3438">
        <v>305</v>
      </c>
      <c r="L3438">
        <v>121</v>
      </c>
      <c r="M3438">
        <v>13</v>
      </c>
      <c r="N3438">
        <v>0.29201499855059099</v>
      </c>
      <c r="O3438">
        <v>-0.778816351045856</v>
      </c>
      <c r="P3438">
        <v>-2.16579526050297</v>
      </c>
      <c r="Q3438">
        <v>0.49152542372881303</v>
      </c>
      <c r="R3438">
        <v>0.20338983050847401</v>
      </c>
      <c r="S3438">
        <f t="shared" si="53"/>
        <v>-0.18284873248189015</v>
      </c>
    </row>
    <row r="3439" spans="1:19" x14ac:dyDescent="0.2">
      <c r="A3439" t="s">
        <v>6829</v>
      </c>
      <c r="B3439" t="s">
        <v>6830</v>
      </c>
      <c r="C3439">
        <v>153</v>
      </c>
      <c r="D3439">
        <v>126</v>
      </c>
      <c r="E3439">
        <v>141</v>
      </c>
      <c r="F3439">
        <v>10</v>
      </c>
      <c r="G3439">
        <v>-4.0626534045074903E-3</v>
      </c>
      <c r="H3439">
        <v>-0.52973032794062203</v>
      </c>
      <c r="I3439">
        <v>-2.0688886037795902</v>
      </c>
      <c r="J3439">
        <v>283</v>
      </c>
      <c r="K3439">
        <v>248</v>
      </c>
      <c r="L3439">
        <v>216</v>
      </c>
      <c r="M3439">
        <v>27</v>
      </c>
      <c r="N3439">
        <v>1.98933487236478E-2</v>
      </c>
      <c r="O3439">
        <v>-0.70942146151774899</v>
      </c>
      <c r="P3439">
        <v>-2.0306483399571902</v>
      </c>
      <c r="Q3439">
        <v>0.55932203389830504</v>
      </c>
      <c r="R3439">
        <v>0.186440677966101</v>
      </c>
      <c r="S3439">
        <f t="shared" si="53"/>
        <v>-0.13979839825974383</v>
      </c>
    </row>
    <row r="3440" spans="1:19" x14ac:dyDescent="0.2">
      <c r="A3440" t="s">
        <v>6831</v>
      </c>
      <c r="B3440" t="s">
        <v>6832</v>
      </c>
      <c r="C3440">
        <v>193</v>
      </c>
      <c r="D3440">
        <v>221</v>
      </c>
      <c r="E3440">
        <v>124</v>
      </c>
      <c r="F3440">
        <v>9</v>
      </c>
      <c r="G3440">
        <v>0.13909319697286501</v>
      </c>
      <c r="H3440">
        <v>-0.68639363362394201</v>
      </c>
      <c r="I3440">
        <v>-2.21551197253044</v>
      </c>
      <c r="J3440">
        <v>510</v>
      </c>
      <c r="K3440">
        <v>595</v>
      </c>
      <c r="L3440">
        <v>280</v>
      </c>
      <c r="M3440">
        <v>100</v>
      </c>
      <c r="N3440">
        <v>0.144174893052335</v>
      </c>
      <c r="O3440">
        <v>-0.85250092190010696</v>
      </c>
      <c r="P3440">
        <v>-1.7177958446898201</v>
      </c>
      <c r="Q3440">
        <v>0.71186440677966101</v>
      </c>
      <c r="R3440">
        <v>0.20338983050847401</v>
      </c>
      <c r="S3440">
        <f t="shared" si="53"/>
        <v>-9.8399217208376938E-2</v>
      </c>
    </row>
    <row r="3441" spans="1:19" x14ac:dyDescent="0.2">
      <c r="A3441" t="s">
        <v>6833</v>
      </c>
      <c r="B3441" t="s">
        <v>6834</v>
      </c>
      <c r="C3441">
        <v>107</v>
      </c>
      <c r="D3441">
        <v>43</v>
      </c>
      <c r="E3441">
        <v>44</v>
      </c>
      <c r="F3441">
        <v>10</v>
      </c>
      <c r="G3441">
        <v>-0.31565708981009399</v>
      </c>
      <c r="H3441">
        <v>-0.88018911097742503</v>
      </c>
      <c r="I3441">
        <v>-1.9135809506471999</v>
      </c>
      <c r="J3441">
        <v>227</v>
      </c>
      <c r="K3441">
        <v>219</v>
      </c>
      <c r="L3441">
        <v>173</v>
      </c>
      <c r="M3441">
        <v>25</v>
      </c>
      <c r="N3441">
        <v>6.1646361068717299E-2</v>
      </c>
      <c r="O3441">
        <v>-0.71006853120871705</v>
      </c>
      <c r="P3441">
        <v>-1.9683115171129699</v>
      </c>
      <c r="Q3441">
        <v>0.59322033898305004</v>
      </c>
      <c r="R3441">
        <v>0.322033898305084</v>
      </c>
      <c r="S3441">
        <f t="shared" si="53"/>
        <v>-7.8336165802027097E-2</v>
      </c>
    </row>
    <row r="3442" spans="1:19" x14ac:dyDescent="0.2">
      <c r="A3442" t="s">
        <v>6835</v>
      </c>
      <c r="B3442" t="s">
        <v>6836</v>
      </c>
      <c r="C3442">
        <v>181</v>
      </c>
      <c r="D3442">
        <v>187</v>
      </c>
      <c r="E3442">
        <v>155</v>
      </c>
      <c r="F3442">
        <v>18</v>
      </c>
      <c r="G3442">
        <v>9.4421263962842797E-2</v>
      </c>
      <c r="H3442">
        <v>-0.56160488647729601</v>
      </c>
      <c r="I3442">
        <v>-1.8866032427278701</v>
      </c>
      <c r="J3442">
        <v>329</v>
      </c>
      <c r="K3442">
        <v>496</v>
      </c>
      <c r="L3442">
        <v>192</v>
      </c>
      <c r="M3442">
        <v>73</v>
      </c>
      <c r="N3442">
        <v>0.25551388196194502</v>
      </c>
      <c r="O3442">
        <v>-0.825983446390815</v>
      </c>
      <c r="P3442">
        <v>-1.6640987064214099</v>
      </c>
      <c r="Q3442">
        <v>0.49152542372881303</v>
      </c>
      <c r="R3442">
        <v>0.25423728813559299</v>
      </c>
      <c r="S3442">
        <f t="shared" si="53"/>
        <v>1.0815712059265049E-2</v>
      </c>
    </row>
    <row r="3443" spans="1:19" x14ac:dyDescent="0.2">
      <c r="A3443" t="s">
        <v>6837</v>
      </c>
      <c r="B3443" t="s">
        <v>6838</v>
      </c>
      <c r="C3443">
        <v>12</v>
      </c>
      <c r="D3443">
        <v>6</v>
      </c>
      <c r="E3443">
        <v>1</v>
      </c>
      <c r="F3443">
        <v>0</v>
      </c>
      <c r="G3443">
        <v>-0.220771763368452</v>
      </c>
      <c r="H3443">
        <v>-1.57343925582602</v>
      </c>
      <c r="I3443" t="e">
        <f>-inf</f>
        <v>#NAME?</v>
      </c>
      <c r="J3443">
        <v>46</v>
      </c>
      <c r="K3443">
        <v>9</v>
      </c>
      <c r="L3443">
        <v>9</v>
      </c>
      <c r="M3443">
        <v>2</v>
      </c>
      <c r="N3443">
        <v>-0.63128721882052696</v>
      </c>
      <c r="O3443">
        <v>-1.3006040993866299</v>
      </c>
      <c r="P3443">
        <v>-2.37195350460948</v>
      </c>
      <c r="Q3443">
        <v>0.644067796610169</v>
      </c>
      <c r="R3443">
        <v>0.305084745762711</v>
      </c>
      <c r="S3443" t="e">
        <f t="shared" si="53"/>
        <v>#NAME?</v>
      </c>
    </row>
    <row r="3444" spans="1:19" x14ac:dyDescent="0.2">
      <c r="A3444" t="s">
        <v>6839</v>
      </c>
      <c r="B3444" t="s">
        <v>6840</v>
      </c>
      <c r="C3444">
        <v>368</v>
      </c>
      <c r="D3444">
        <v>494</v>
      </c>
      <c r="E3444">
        <v>239</v>
      </c>
      <c r="F3444">
        <v>33</v>
      </c>
      <c r="G3444">
        <v>0.20813736254565701</v>
      </c>
      <c r="H3444">
        <v>-0.68170792750378295</v>
      </c>
      <c r="I3444">
        <v>-1.9315310517576201</v>
      </c>
      <c r="J3444">
        <v>595</v>
      </c>
      <c r="K3444">
        <v>769</v>
      </c>
      <c r="L3444">
        <v>385</v>
      </c>
      <c r="M3444">
        <v>67</v>
      </c>
      <c r="N3444">
        <v>0.188637477494603</v>
      </c>
      <c r="O3444">
        <v>-0.78114501336443898</v>
      </c>
      <c r="P3444">
        <v>-1.95866783161961</v>
      </c>
      <c r="Q3444">
        <v>0.55932203389830504</v>
      </c>
      <c r="R3444">
        <v>0.322033898305084</v>
      </c>
      <c r="S3444">
        <f t="shared" si="53"/>
        <v>-8.0933149008646538E-2</v>
      </c>
    </row>
    <row r="3445" spans="1:19" x14ac:dyDescent="0.2">
      <c r="A3445" t="s">
        <v>6841</v>
      </c>
      <c r="B3445" t="s">
        <v>6842</v>
      </c>
      <c r="C3445">
        <v>182</v>
      </c>
      <c r="D3445">
        <v>170</v>
      </c>
      <c r="E3445">
        <v>143</v>
      </c>
      <c r="F3445">
        <v>11</v>
      </c>
      <c r="G3445">
        <v>5.0635765688727602E-2</v>
      </c>
      <c r="H3445">
        <v>-0.59899336029841599</v>
      </c>
      <c r="I3445">
        <v>-2.1028758757888402</v>
      </c>
      <c r="J3445">
        <v>517</v>
      </c>
      <c r="K3445">
        <v>524</v>
      </c>
      <c r="L3445">
        <v>329</v>
      </c>
      <c r="M3445">
        <v>60</v>
      </c>
      <c r="N3445">
        <v>8.3068847311505906E-2</v>
      </c>
      <c r="O3445">
        <v>-0.788383422288358</v>
      </c>
      <c r="P3445">
        <v>-1.9455649613021899</v>
      </c>
      <c r="Q3445">
        <v>0.54237288135593198</v>
      </c>
      <c r="R3445">
        <v>0.28813559322033899</v>
      </c>
      <c r="S3445">
        <f t="shared" si="53"/>
        <v>-0.12684135074629113</v>
      </c>
    </row>
    <row r="3446" spans="1:19" x14ac:dyDescent="0.2">
      <c r="A3446" t="s">
        <v>6843</v>
      </c>
      <c r="B3446" t="s">
        <v>6844</v>
      </c>
      <c r="C3446">
        <v>139</v>
      </c>
      <c r="D3446">
        <v>169</v>
      </c>
      <c r="E3446">
        <v>89</v>
      </c>
      <c r="F3446">
        <v>5</v>
      </c>
      <c r="G3446">
        <v>0.16513013665510601</v>
      </c>
      <c r="H3446">
        <v>-0.68788280338758501</v>
      </c>
      <c r="I3446">
        <v>-2.3282419688800702</v>
      </c>
      <c r="J3446">
        <v>237</v>
      </c>
      <c r="K3446">
        <v>358</v>
      </c>
      <c r="L3446">
        <v>96</v>
      </c>
      <c r="M3446">
        <v>26</v>
      </c>
      <c r="N3446">
        <v>0.25636278405549201</v>
      </c>
      <c r="O3446">
        <v>-0.98456589011492501</v>
      </c>
      <c r="P3446">
        <v>-1.97000066663117</v>
      </c>
      <c r="Q3446">
        <v>0.57627118644067798</v>
      </c>
      <c r="R3446">
        <v>0.25423728813559299</v>
      </c>
      <c r="S3446">
        <f t="shared" si="53"/>
        <v>-0.19836934589718297</v>
      </c>
    </row>
    <row r="3447" spans="1:19" x14ac:dyDescent="0.2">
      <c r="A3447" t="s">
        <v>6845</v>
      </c>
      <c r="B3447" t="s">
        <v>6846</v>
      </c>
      <c r="C3447">
        <v>112</v>
      </c>
      <c r="D3447">
        <v>50</v>
      </c>
      <c r="E3447">
        <v>79</v>
      </c>
      <c r="F3447">
        <v>15</v>
      </c>
      <c r="G3447">
        <v>-0.26998978603863399</v>
      </c>
      <c r="H3447">
        <v>-0.64584894115814295</v>
      </c>
      <c r="I3447">
        <v>-1.7573239365764901</v>
      </c>
      <c r="J3447">
        <v>289</v>
      </c>
      <c r="K3447">
        <v>228</v>
      </c>
      <c r="L3447">
        <v>133</v>
      </c>
      <c r="M3447">
        <v>22</v>
      </c>
      <c r="N3447">
        <v>-2.5734892334372299E-2</v>
      </c>
      <c r="O3447">
        <v>-0.929134978933852</v>
      </c>
      <c r="P3447">
        <v>-2.1287008305262298</v>
      </c>
      <c r="Q3447">
        <v>0.54237288135593198</v>
      </c>
      <c r="R3447">
        <v>0.305084745762711</v>
      </c>
      <c r="S3447">
        <f t="shared" si="53"/>
        <v>-7.6175754268798523E-2</v>
      </c>
    </row>
    <row r="3448" spans="1:19" x14ac:dyDescent="0.2">
      <c r="A3448" t="s">
        <v>6847</v>
      </c>
      <c r="B3448" t="s">
        <v>6848</v>
      </c>
      <c r="C3448">
        <v>61</v>
      </c>
      <c r="D3448">
        <v>26</v>
      </c>
      <c r="E3448">
        <v>58</v>
      </c>
      <c r="F3448">
        <v>2</v>
      </c>
      <c r="G3448">
        <v>-0.29009825474442003</v>
      </c>
      <c r="H3448">
        <v>-0.51615985122623298</v>
      </c>
      <c r="I3448">
        <v>-2.3684970123087798</v>
      </c>
      <c r="J3448">
        <v>81</v>
      </c>
      <c r="K3448">
        <v>66</v>
      </c>
      <c r="L3448">
        <v>34</v>
      </c>
      <c r="M3448">
        <v>12</v>
      </c>
      <c r="N3448">
        <v>-1.1712979915059299E-2</v>
      </c>
      <c r="O3448">
        <v>-0.96909487898078495</v>
      </c>
      <c r="P3448">
        <v>-1.83952944142291</v>
      </c>
      <c r="Q3448">
        <v>0.49152542372881303</v>
      </c>
      <c r="R3448">
        <v>0.322033898305084</v>
      </c>
      <c r="S3448">
        <f t="shared" si="53"/>
        <v>-0.17507931264081375</v>
      </c>
    </row>
    <row r="3449" spans="1:19" x14ac:dyDescent="0.2">
      <c r="A3449" t="s">
        <v>6849</v>
      </c>
      <c r="B3449" t="s">
        <v>6850</v>
      </c>
      <c r="C3449">
        <v>111</v>
      </c>
      <c r="D3449">
        <v>133</v>
      </c>
      <c r="E3449">
        <v>84</v>
      </c>
      <c r="F3449">
        <v>11</v>
      </c>
      <c r="G3449">
        <v>0.15878689447595601</v>
      </c>
      <c r="H3449">
        <v>-0.61530170250317895</v>
      </c>
      <c r="I3449">
        <v>-1.88812746659043</v>
      </c>
      <c r="J3449">
        <v>202</v>
      </c>
      <c r="K3449">
        <v>161</v>
      </c>
      <c r="L3449">
        <v>119</v>
      </c>
      <c r="M3449">
        <v>11</v>
      </c>
      <c r="N3449">
        <v>-2.12973899930523E-2</v>
      </c>
      <c r="O3449">
        <v>-0.82189318519848298</v>
      </c>
      <c r="P3449">
        <v>-2.2741843528802899</v>
      </c>
      <c r="Q3449">
        <v>0.57627118644067798</v>
      </c>
      <c r="R3449">
        <v>0.35593220338983</v>
      </c>
      <c r="S3449">
        <f t="shared" si="53"/>
        <v>-0.15281178707998069</v>
      </c>
    </row>
    <row r="3450" spans="1:19" x14ac:dyDescent="0.2">
      <c r="A3450" t="s">
        <v>6851</v>
      </c>
      <c r="B3450" t="s">
        <v>6852</v>
      </c>
      <c r="C3450">
        <v>203</v>
      </c>
      <c r="D3450">
        <v>306</v>
      </c>
      <c r="E3450">
        <v>241</v>
      </c>
      <c r="F3450">
        <v>23</v>
      </c>
      <c r="G3450">
        <v>0.25848362086389498</v>
      </c>
      <c r="H3450">
        <v>-0.419737005116748</v>
      </c>
      <c r="I3450">
        <v>-1.8299653748576099</v>
      </c>
      <c r="J3450">
        <v>438</v>
      </c>
      <c r="K3450">
        <v>730</v>
      </c>
      <c r="L3450">
        <v>229</v>
      </c>
      <c r="M3450">
        <v>92</v>
      </c>
      <c r="N3450">
        <v>0.29907685303807802</v>
      </c>
      <c r="O3450">
        <v>-0.87372740530860105</v>
      </c>
      <c r="P3450">
        <v>-1.68791195175043</v>
      </c>
      <c r="Q3450">
        <v>0.644067796610169</v>
      </c>
      <c r="R3450">
        <v>0.186440677966101</v>
      </c>
      <c r="S3450">
        <f t="shared" si="53"/>
        <v>2.0779479888019977E-2</v>
      </c>
    </row>
    <row r="3451" spans="1:19" x14ac:dyDescent="0.2">
      <c r="A3451" t="s">
        <v>6853</v>
      </c>
      <c r="B3451" t="s">
        <v>6854</v>
      </c>
      <c r="C3451">
        <v>257</v>
      </c>
      <c r="D3451">
        <v>244</v>
      </c>
      <c r="E3451">
        <v>199</v>
      </c>
      <c r="F3451">
        <v>11</v>
      </c>
      <c r="G3451">
        <v>5.7714935302963302E-2</v>
      </c>
      <c r="H3451">
        <v>-0.60533805669999097</v>
      </c>
      <c r="I3451">
        <v>-2.2527376111350601</v>
      </c>
      <c r="J3451">
        <v>345</v>
      </c>
      <c r="K3451">
        <v>363</v>
      </c>
      <c r="L3451">
        <v>245</v>
      </c>
      <c r="M3451">
        <v>57</v>
      </c>
      <c r="N3451">
        <v>9.9315633384560204E-2</v>
      </c>
      <c r="O3451">
        <v>-0.74074178785313205</v>
      </c>
      <c r="P3451">
        <v>-1.7921699079926701</v>
      </c>
      <c r="Q3451">
        <v>0.66101694915254205</v>
      </c>
      <c r="R3451">
        <v>0.28813559322033899</v>
      </c>
      <c r="S3451">
        <f t="shared" si="53"/>
        <v>-0.12902832021854202</v>
      </c>
    </row>
    <row r="3452" spans="1:19" x14ac:dyDescent="0.2">
      <c r="A3452" t="s">
        <v>6855</v>
      </c>
      <c r="B3452" t="s">
        <v>6856</v>
      </c>
      <c r="C3452">
        <v>141</v>
      </c>
      <c r="D3452">
        <v>134</v>
      </c>
      <c r="E3452">
        <v>116</v>
      </c>
      <c r="F3452">
        <v>20</v>
      </c>
      <c r="G3452">
        <v>5.8143918004956101E-2</v>
      </c>
      <c r="H3452">
        <v>-0.57901913320686405</v>
      </c>
      <c r="I3452">
        <v>-1.7323862899533899</v>
      </c>
      <c r="J3452">
        <v>221</v>
      </c>
      <c r="K3452">
        <v>175</v>
      </c>
      <c r="L3452">
        <v>177</v>
      </c>
      <c r="M3452">
        <v>12</v>
      </c>
      <c r="N3452">
        <v>-2.41261215770944E-2</v>
      </c>
      <c r="O3452">
        <v>-0.68850778446769401</v>
      </c>
      <c r="P3452">
        <v>-2.2754366962293702</v>
      </c>
      <c r="Q3452">
        <v>0.55932203389830504</v>
      </c>
      <c r="R3452">
        <v>0.25423728813559299</v>
      </c>
      <c r="S3452">
        <f t="shared" si="53"/>
        <v>-0.10823359619222864</v>
      </c>
    </row>
    <row r="3453" spans="1:19" x14ac:dyDescent="0.2">
      <c r="A3453" t="s">
        <v>6857</v>
      </c>
      <c r="B3453" t="s">
        <v>6858</v>
      </c>
      <c r="C3453">
        <v>323</v>
      </c>
      <c r="D3453">
        <v>299</v>
      </c>
      <c r="E3453">
        <v>257</v>
      </c>
      <c r="F3453">
        <v>25</v>
      </c>
      <c r="G3453">
        <v>4.67268982888552E-2</v>
      </c>
      <c r="H3453">
        <v>-0.59352740877821197</v>
      </c>
      <c r="I3453">
        <v>-1.9954596866210601</v>
      </c>
      <c r="J3453">
        <v>547</v>
      </c>
      <c r="K3453">
        <v>639</v>
      </c>
      <c r="L3453">
        <v>335</v>
      </c>
      <c r="M3453">
        <v>66</v>
      </c>
      <c r="N3453">
        <v>0.14474163524669101</v>
      </c>
      <c r="O3453">
        <v>-0.80503129644097504</v>
      </c>
      <c r="P3453">
        <v>-1.9286690593834499</v>
      </c>
      <c r="Q3453">
        <v>0.79661016949152497</v>
      </c>
      <c r="R3453">
        <v>0.305084745762711</v>
      </c>
      <c r="S3453">
        <f t="shared" si="53"/>
        <v>-9.1344925773678393E-2</v>
      </c>
    </row>
    <row r="3454" spans="1:19" x14ac:dyDescent="0.2">
      <c r="A3454" t="s">
        <v>6859</v>
      </c>
      <c r="B3454" t="s">
        <v>6860</v>
      </c>
      <c r="C3454">
        <v>87</v>
      </c>
      <c r="D3454">
        <v>70</v>
      </c>
      <c r="E3454">
        <v>40</v>
      </c>
      <c r="F3454">
        <v>5</v>
      </c>
      <c r="G3454">
        <v>-1.4162980308833201E-2</v>
      </c>
      <c r="H3454">
        <v>-0.83171727106905902</v>
      </c>
      <c r="I3454">
        <v>-2.1247464212445899</v>
      </c>
      <c r="J3454">
        <v>266</v>
      </c>
      <c r="K3454">
        <v>232</v>
      </c>
      <c r="L3454">
        <v>124</v>
      </c>
      <c r="M3454">
        <v>6</v>
      </c>
      <c r="N3454">
        <v>1.78344516815543E-2</v>
      </c>
      <c r="O3454">
        <v>-0.92354872861322201</v>
      </c>
      <c r="P3454">
        <v>-2.6569560548393101</v>
      </c>
      <c r="Q3454">
        <v>0.74576271186440601</v>
      </c>
      <c r="R3454">
        <v>0.322033898305084</v>
      </c>
      <c r="S3454">
        <f t="shared" si="53"/>
        <v>-0.32343394277745213</v>
      </c>
    </row>
    <row r="3455" spans="1:19" x14ac:dyDescent="0.2">
      <c r="A3455" t="s">
        <v>6861</v>
      </c>
      <c r="B3455" t="s">
        <v>6862</v>
      </c>
      <c r="C3455">
        <v>86</v>
      </c>
      <c r="D3455">
        <v>46</v>
      </c>
      <c r="E3455">
        <v>61</v>
      </c>
      <c r="F3455">
        <v>8</v>
      </c>
      <c r="G3455">
        <v>-0.19148238726646499</v>
      </c>
      <c r="H3455">
        <v>-0.64342662601120404</v>
      </c>
      <c r="I3455">
        <v>-1.9156056372136201</v>
      </c>
      <c r="J3455">
        <v>180</v>
      </c>
      <c r="K3455">
        <v>179</v>
      </c>
      <c r="L3455">
        <v>73</v>
      </c>
      <c r="M3455">
        <v>23</v>
      </c>
      <c r="N3455">
        <v>7.4808629298308796E-2</v>
      </c>
      <c r="O3455">
        <v>-0.98403842212724002</v>
      </c>
      <c r="P3455">
        <v>-1.9037703376776001</v>
      </c>
      <c r="Q3455">
        <v>0.72881355932203395</v>
      </c>
      <c r="R3455">
        <v>0.322033898305084</v>
      </c>
      <c r="S3455">
        <f t="shared" si="53"/>
        <v>-6.1656341287403285E-2</v>
      </c>
    </row>
    <row r="3456" spans="1:19" x14ac:dyDescent="0.2">
      <c r="A3456" t="s">
        <v>6863</v>
      </c>
      <c r="B3456" t="s">
        <v>6864</v>
      </c>
      <c r="C3456">
        <v>143</v>
      </c>
      <c r="D3456">
        <v>160</v>
      </c>
      <c r="E3456">
        <v>95</v>
      </c>
      <c r="F3456">
        <v>5</v>
      </c>
      <c r="G3456">
        <v>0.12904217748639099</v>
      </c>
      <c r="H3456">
        <v>-0.67187044195461698</v>
      </c>
      <c r="I3456">
        <v>-2.3405632060910402</v>
      </c>
      <c r="J3456">
        <v>235</v>
      </c>
      <c r="K3456">
        <v>173</v>
      </c>
      <c r="L3456">
        <v>95</v>
      </c>
      <c r="M3456">
        <v>16</v>
      </c>
      <c r="N3456">
        <v>-5.5793655721218999E-2</v>
      </c>
      <c r="O3456">
        <v>-0.98543303412727801</v>
      </c>
      <c r="P3456">
        <v>-2.1771735482076999</v>
      </c>
      <c r="Q3456">
        <v>0.77966101694915202</v>
      </c>
      <c r="R3456">
        <v>0.305084745762711</v>
      </c>
      <c r="S3456">
        <f t="shared" si="53"/>
        <v>-0.25733794582453079</v>
      </c>
    </row>
    <row r="3457" spans="1:19" x14ac:dyDescent="0.2">
      <c r="A3457" t="s">
        <v>6865</v>
      </c>
      <c r="B3457" t="s">
        <v>6866</v>
      </c>
      <c r="C3457">
        <v>139</v>
      </c>
      <c r="D3457">
        <v>135</v>
      </c>
      <c r="E3457">
        <v>155</v>
      </c>
      <c r="F3457">
        <v>14</v>
      </c>
      <c r="G3457">
        <v>6.7577200536439397E-2</v>
      </c>
      <c r="H3457">
        <v>-0.44694111186220697</v>
      </c>
      <c r="I3457">
        <v>-1.8810839375378501</v>
      </c>
      <c r="J3457">
        <v>364</v>
      </c>
      <c r="K3457">
        <v>279</v>
      </c>
      <c r="L3457">
        <v>259</v>
      </c>
      <c r="M3457">
        <v>40</v>
      </c>
      <c r="N3457">
        <v>-3.8269076953736603E-2</v>
      </c>
      <c r="O3457">
        <v>-0.73989039671219403</v>
      </c>
      <c r="P3457">
        <v>-1.9692670609129801</v>
      </c>
      <c r="Q3457">
        <v>0.677966101694915</v>
      </c>
      <c r="R3457">
        <v>0.35593220338983</v>
      </c>
      <c r="S3457">
        <f t="shared" si="53"/>
        <v>-6.922015855511178E-2</v>
      </c>
    </row>
    <row r="3458" spans="1:19" x14ac:dyDescent="0.2">
      <c r="A3458" t="s">
        <v>6867</v>
      </c>
      <c r="B3458" t="s">
        <v>6868</v>
      </c>
      <c r="C3458">
        <v>172</v>
      </c>
      <c r="D3458">
        <v>200</v>
      </c>
      <c r="E3458">
        <v>178</v>
      </c>
      <c r="F3458">
        <v>26</v>
      </c>
      <c r="G3458">
        <v>0.14575978105196</v>
      </c>
      <c r="H3458">
        <v>-0.47936645437705799</v>
      </c>
      <c r="I3458">
        <v>-1.70475227189872</v>
      </c>
      <c r="J3458">
        <v>376</v>
      </c>
      <c r="K3458">
        <v>490</v>
      </c>
      <c r="L3458">
        <v>296</v>
      </c>
      <c r="M3458">
        <v>47</v>
      </c>
      <c r="N3458">
        <v>0.19223633852257399</v>
      </c>
      <c r="O3458">
        <v>-0.695984911013112</v>
      </c>
      <c r="P3458">
        <v>-1.91331565558383</v>
      </c>
      <c r="Q3458">
        <v>0.62711864406779605</v>
      </c>
      <c r="R3458">
        <v>0.305084745762711</v>
      </c>
      <c r="S3458">
        <f t="shared" si="53"/>
        <v>-3.4029444010018929E-3</v>
      </c>
    </row>
    <row r="3459" spans="1:19" x14ac:dyDescent="0.2">
      <c r="A3459" t="s">
        <v>6869</v>
      </c>
      <c r="B3459" t="s">
        <v>6870</v>
      </c>
      <c r="C3459">
        <v>136</v>
      </c>
      <c r="D3459">
        <v>180</v>
      </c>
      <c r="E3459">
        <v>147</v>
      </c>
      <c r="F3459">
        <v>18</v>
      </c>
      <c r="G3459">
        <v>0.20199182902861701</v>
      </c>
      <c r="H3459">
        <v>-0.46047958340044498</v>
      </c>
      <c r="I3459">
        <v>-1.76246357622891</v>
      </c>
      <c r="J3459">
        <v>237</v>
      </c>
      <c r="K3459">
        <v>339</v>
      </c>
      <c r="L3459">
        <v>244</v>
      </c>
      <c r="M3459">
        <v>18</v>
      </c>
      <c r="N3459">
        <v>0.23267945561469999</v>
      </c>
      <c r="O3459">
        <v>-0.57944729681576401</v>
      </c>
      <c r="P3459">
        <v>-2.1297015094986902</v>
      </c>
      <c r="Q3459">
        <v>0.644067796610169</v>
      </c>
      <c r="R3459">
        <v>0.27118644067796599</v>
      </c>
      <c r="S3459">
        <f t="shared" ref="S3459:S3522" si="54">((I3459+1.7338029)/1.7338029+(P3459+1.8692731)/1.8692731)/2</f>
        <v>-7.7925606368470318E-2</v>
      </c>
    </row>
    <row r="3460" spans="1:19" x14ac:dyDescent="0.2">
      <c r="A3460" t="s">
        <v>6871</v>
      </c>
      <c r="B3460" t="s">
        <v>6872</v>
      </c>
      <c r="C3460">
        <v>163</v>
      </c>
      <c r="D3460">
        <v>143</v>
      </c>
      <c r="E3460">
        <v>132</v>
      </c>
      <c r="F3460">
        <v>19</v>
      </c>
      <c r="G3460">
        <v>2.3406665356632401E-2</v>
      </c>
      <c r="H3460">
        <v>-0.58587168297651104</v>
      </c>
      <c r="I3460">
        <v>-1.8176311764131201</v>
      </c>
      <c r="J3460">
        <v>250</v>
      </c>
      <c r="K3460">
        <v>377</v>
      </c>
      <c r="L3460">
        <v>169</v>
      </c>
      <c r="M3460">
        <v>31</v>
      </c>
      <c r="N3460">
        <v>0.25562944495547602</v>
      </c>
      <c r="O3460">
        <v>-0.76214208120275395</v>
      </c>
      <c r="P3460">
        <v>-1.91680398342965</v>
      </c>
      <c r="Q3460">
        <v>0.69491525423728795</v>
      </c>
      <c r="R3460">
        <v>0.20338983050847401</v>
      </c>
      <c r="S3460">
        <f t="shared" si="54"/>
        <v>-3.6888418965872118E-2</v>
      </c>
    </row>
    <row r="3461" spans="1:19" x14ac:dyDescent="0.2">
      <c r="A3461" t="s">
        <v>6873</v>
      </c>
      <c r="B3461" t="s">
        <v>6874</v>
      </c>
      <c r="C3461">
        <v>30</v>
      </c>
      <c r="D3461">
        <v>45</v>
      </c>
      <c r="E3461">
        <v>7</v>
      </c>
      <c r="F3461">
        <v>6</v>
      </c>
      <c r="G3461">
        <v>0.25634949135120899</v>
      </c>
      <c r="H3461">
        <v>-1.1262812244838001</v>
      </c>
      <c r="I3461">
        <v>-1.58316717729801</v>
      </c>
      <c r="J3461">
        <v>54</v>
      </c>
      <c r="K3461">
        <v>85</v>
      </c>
      <c r="L3461">
        <v>33</v>
      </c>
      <c r="M3461">
        <v>9</v>
      </c>
      <c r="N3461">
        <v>0.274253269313046</v>
      </c>
      <c r="O3461">
        <v>-0.80596859708947099</v>
      </c>
      <c r="P3461">
        <v>-1.7883769189755301</v>
      </c>
      <c r="Q3461">
        <v>0.54237288135593198</v>
      </c>
      <c r="R3461">
        <v>0.338983050847457</v>
      </c>
      <c r="S3461">
        <f t="shared" si="54"/>
        <v>6.5079250159659346E-2</v>
      </c>
    </row>
    <row r="3462" spans="1:19" x14ac:dyDescent="0.2">
      <c r="A3462" t="s">
        <v>6875</v>
      </c>
      <c r="B3462" t="s">
        <v>6876</v>
      </c>
      <c r="C3462">
        <v>218</v>
      </c>
      <c r="D3462">
        <v>269</v>
      </c>
      <c r="E3462">
        <v>218</v>
      </c>
      <c r="F3462">
        <v>23</v>
      </c>
      <c r="G3462">
        <v>0.17155401869333101</v>
      </c>
      <c r="H3462">
        <v>-0.49425800977840301</v>
      </c>
      <c r="I3462">
        <v>-1.86092583054901</v>
      </c>
      <c r="J3462">
        <v>248</v>
      </c>
      <c r="K3462">
        <v>375</v>
      </c>
      <c r="L3462">
        <v>253</v>
      </c>
      <c r="M3462">
        <v>40</v>
      </c>
      <c r="N3462">
        <v>0.25680769032322398</v>
      </c>
      <c r="O3462">
        <v>-0.58341993679478799</v>
      </c>
      <c r="P3462">
        <v>-1.8026173580901399</v>
      </c>
      <c r="Q3462">
        <v>0.52542372881355903</v>
      </c>
      <c r="R3462">
        <v>0.338983050847457</v>
      </c>
      <c r="S3462">
        <f t="shared" si="54"/>
        <v>-1.8830823307896073E-2</v>
      </c>
    </row>
    <row r="3463" spans="1:19" x14ac:dyDescent="0.2">
      <c r="A3463" t="s">
        <v>6877</v>
      </c>
      <c r="B3463" t="s">
        <v>6878</v>
      </c>
      <c r="C3463">
        <v>51</v>
      </c>
      <c r="D3463">
        <v>15</v>
      </c>
      <c r="E3463">
        <v>28</v>
      </c>
      <c r="F3463">
        <v>0</v>
      </c>
      <c r="G3463">
        <v>-0.451220684746726</v>
      </c>
      <c r="H3463">
        <v>-0.75467015453412001</v>
      </c>
      <c r="I3463" t="e">
        <f>-inf</f>
        <v>#NAME?</v>
      </c>
      <c r="J3463">
        <v>121</v>
      </c>
      <c r="K3463">
        <v>108</v>
      </c>
      <c r="L3463">
        <v>48</v>
      </c>
      <c r="M3463">
        <v>6</v>
      </c>
      <c r="N3463">
        <v>2.7866488592221399E-2</v>
      </c>
      <c r="O3463">
        <v>-0.99363291008525301</v>
      </c>
      <c r="P3463">
        <v>-2.3148597885246902</v>
      </c>
      <c r="Q3463">
        <v>0.45762711864406702</v>
      </c>
      <c r="R3463">
        <v>0.305084745762711</v>
      </c>
      <c r="S3463" t="e">
        <f t="shared" si="54"/>
        <v>#NAME?</v>
      </c>
    </row>
    <row r="3464" spans="1:19" x14ac:dyDescent="0.2">
      <c r="A3464" t="s">
        <v>6879</v>
      </c>
      <c r="B3464" t="s">
        <v>6880</v>
      </c>
      <c r="C3464">
        <v>207</v>
      </c>
      <c r="D3464">
        <v>185</v>
      </c>
      <c r="E3464">
        <v>119</v>
      </c>
      <c r="F3464">
        <v>19</v>
      </c>
      <c r="G3464">
        <v>3.1459615241624501E-2</v>
      </c>
      <c r="H3464">
        <v>-0.73468139384278996</v>
      </c>
      <c r="I3464">
        <v>-1.92141391746608</v>
      </c>
      <c r="J3464">
        <v>325</v>
      </c>
      <c r="K3464">
        <v>457</v>
      </c>
      <c r="L3464">
        <v>179</v>
      </c>
      <c r="M3464">
        <v>34</v>
      </c>
      <c r="N3464">
        <v>0.22526094251269699</v>
      </c>
      <c r="O3464">
        <v>-0.85111910714337102</v>
      </c>
      <c r="P3464">
        <v>-1.99063011252851</v>
      </c>
      <c r="Q3464">
        <v>0.55932203389830504</v>
      </c>
      <c r="R3464">
        <v>0.28813559322033899</v>
      </c>
      <c r="S3464">
        <f t="shared" si="54"/>
        <v>-8.6564922981740192E-2</v>
      </c>
    </row>
    <row r="3465" spans="1:19" x14ac:dyDescent="0.2">
      <c r="A3465" t="s">
        <v>6881</v>
      </c>
      <c r="B3465" t="s">
        <v>6882</v>
      </c>
      <c r="C3465">
        <v>51</v>
      </c>
      <c r="D3465">
        <v>29</v>
      </c>
      <c r="E3465">
        <v>15</v>
      </c>
      <c r="F3465">
        <v>7</v>
      </c>
      <c r="G3465">
        <v>-0.16491394590345099</v>
      </c>
      <c r="H3465">
        <v>-1.02573692682065</v>
      </c>
      <c r="I3465">
        <v>-1.74666930904567</v>
      </c>
      <c r="J3465">
        <v>100</v>
      </c>
      <c r="K3465">
        <v>69</v>
      </c>
      <c r="L3465">
        <v>85</v>
      </c>
      <c r="M3465">
        <v>6</v>
      </c>
      <c r="N3465">
        <v>-8.3922805841022796E-2</v>
      </c>
      <c r="O3465">
        <v>-0.66266985143009705</v>
      </c>
      <c r="P3465">
        <v>-2.2320744182082399</v>
      </c>
      <c r="Q3465">
        <v>0.50847457627118597</v>
      </c>
      <c r="R3465">
        <v>0.305084745762711</v>
      </c>
      <c r="S3465">
        <f t="shared" si="54"/>
        <v>-0.10075388141290725</v>
      </c>
    </row>
    <row r="3466" spans="1:19" x14ac:dyDescent="0.2">
      <c r="A3466" t="s">
        <v>6883</v>
      </c>
      <c r="B3466" t="s">
        <v>6884</v>
      </c>
      <c r="C3466">
        <v>98</v>
      </c>
      <c r="D3466">
        <v>79</v>
      </c>
      <c r="E3466">
        <v>54</v>
      </c>
      <c r="F3466">
        <v>6</v>
      </c>
      <c r="G3466">
        <v>-1.3340752106525E-2</v>
      </c>
      <c r="H3466">
        <v>-0.75309032564792899</v>
      </c>
      <c r="I3466">
        <v>-2.0972719982708501</v>
      </c>
      <c r="J3466">
        <v>164</v>
      </c>
      <c r="K3466">
        <v>180</v>
      </c>
      <c r="L3466">
        <v>89</v>
      </c>
      <c r="M3466">
        <v>11</v>
      </c>
      <c r="N3466">
        <v>0.11765676047732999</v>
      </c>
      <c r="O3466">
        <v>-0.85754261854717495</v>
      </c>
      <c r="P3466">
        <v>-2.1836768314813599</v>
      </c>
      <c r="Q3466">
        <v>0.49152542372881303</v>
      </c>
      <c r="R3466">
        <v>0.338983050847457</v>
      </c>
      <c r="S3466">
        <f t="shared" si="54"/>
        <v>-0.18891631862384081</v>
      </c>
    </row>
    <row r="3467" spans="1:19" x14ac:dyDescent="0.2">
      <c r="A3467" t="s">
        <v>6885</v>
      </c>
      <c r="B3467" t="s">
        <v>6886</v>
      </c>
      <c r="C3467">
        <v>112</v>
      </c>
      <c r="D3467">
        <v>115</v>
      </c>
      <c r="E3467">
        <v>70</v>
      </c>
      <c r="F3467">
        <v>19</v>
      </c>
      <c r="G3467">
        <v>9.1738049978958403E-2</v>
      </c>
      <c r="H3467">
        <v>-0.69837799243432797</v>
      </c>
      <c r="I3467">
        <v>-1.6546615946793499</v>
      </c>
      <c r="J3467">
        <v>259</v>
      </c>
      <c r="K3467">
        <v>357</v>
      </c>
      <c r="L3467">
        <v>145</v>
      </c>
      <c r="M3467">
        <v>32</v>
      </c>
      <c r="N3467">
        <v>0.21659655545266299</v>
      </c>
      <c r="O3467">
        <v>-0.84402053899066698</v>
      </c>
      <c r="P3467">
        <v>-1.9183754543532301</v>
      </c>
      <c r="Q3467">
        <v>0.52542372881355903</v>
      </c>
      <c r="R3467">
        <v>0.305084745762711</v>
      </c>
      <c r="S3467">
        <f t="shared" si="54"/>
        <v>9.688962653642292E-3</v>
      </c>
    </row>
    <row r="3468" spans="1:19" x14ac:dyDescent="0.2">
      <c r="A3468" t="s">
        <v>6887</v>
      </c>
      <c r="B3468" t="s">
        <v>6888</v>
      </c>
      <c r="C3468">
        <v>160</v>
      </c>
      <c r="D3468">
        <v>246</v>
      </c>
      <c r="E3468">
        <v>177</v>
      </c>
      <c r="F3468">
        <v>7</v>
      </c>
      <c r="G3468">
        <v>0.26707335674298199</v>
      </c>
      <c r="H3468">
        <v>-0.45040472607252102</v>
      </c>
      <c r="I3468">
        <v>-2.2432191156036598</v>
      </c>
      <c r="J3468">
        <v>331</v>
      </c>
      <c r="K3468">
        <v>473</v>
      </c>
      <c r="L3468">
        <v>188</v>
      </c>
      <c r="M3468">
        <v>40</v>
      </c>
      <c r="N3468">
        <v>0.23226125038381401</v>
      </c>
      <c r="O3468">
        <v>-0.83775892165642896</v>
      </c>
      <c r="P3468">
        <v>-1.9279936710396399</v>
      </c>
      <c r="Q3468">
        <v>0.44067796610169402</v>
      </c>
      <c r="R3468">
        <v>0.25423728813559299</v>
      </c>
      <c r="S3468">
        <f t="shared" si="54"/>
        <v>-0.1626139804826997</v>
      </c>
    </row>
    <row r="3469" spans="1:19" x14ac:dyDescent="0.2">
      <c r="A3469" t="s">
        <v>6889</v>
      </c>
      <c r="B3469" t="s">
        <v>6890</v>
      </c>
      <c r="C3469">
        <v>76</v>
      </c>
      <c r="D3469">
        <v>54</v>
      </c>
      <c r="E3469">
        <v>76</v>
      </c>
      <c r="F3469">
        <v>5</v>
      </c>
      <c r="G3469">
        <v>-6.8161600162294403E-2</v>
      </c>
      <c r="H3469">
        <v>-0.49425800977840301</v>
      </c>
      <c r="I3469">
        <v>-2.0660407609067701</v>
      </c>
      <c r="J3469">
        <v>128</v>
      </c>
      <c r="K3469">
        <v>97</v>
      </c>
      <c r="L3469">
        <v>105</v>
      </c>
      <c r="M3469">
        <v>17</v>
      </c>
      <c r="N3469">
        <v>-4.3210131959901601E-2</v>
      </c>
      <c r="O3469">
        <v>-0.67810944772231996</v>
      </c>
      <c r="P3469">
        <v>-1.88698671686148</v>
      </c>
      <c r="Q3469">
        <v>0.50847457627118597</v>
      </c>
      <c r="R3469">
        <v>0.305084745762711</v>
      </c>
      <c r="S3469">
        <f t="shared" si="54"/>
        <v>-0.10054999165526644</v>
      </c>
    </row>
    <row r="3470" spans="1:19" x14ac:dyDescent="0.2">
      <c r="A3470" t="s">
        <v>6891</v>
      </c>
      <c r="B3470" t="s">
        <v>6892</v>
      </c>
      <c r="C3470">
        <v>206</v>
      </c>
      <c r="D3470">
        <v>287</v>
      </c>
      <c r="E3470">
        <v>133</v>
      </c>
      <c r="F3470">
        <v>24</v>
      </c>
      <c r="G3470">
        <v>0.224272908660367</v>
      </c>
      <c r="H3470">
        <v>-0.68427358918047099</v>
      </c>
      <c r="I3470">
        <v>-1.81785315161954</v>
      </c>
      <c r="J3470">
        <v>284</v>
      </c>
      <c r="K3470">
        <v>441</v>
      </c>
      <c r="L3470">
        <v>183</v>
      </c>
      <c r="M3470">
        <v>41</v>
      </c>
      <c r="N3470">
        <v>0.26834835284252201</v>
      </c>
      <c r="O3470">
        <v>-0.78295602746099802</v>
      </c>
      <c r="P3470">
        <v>-1.8507601519191901</v>
      </c>
      <c r="Q3470">
        <v>0.81355932203389802</v>
      </c>
      <c r="R3470">
        <v>0.23728813559322001</v>
      </c>
      <c r="S3470">
        <f t="shared" si="54"/>
        <v>-1.9286787525830584E-2</v>
      </c>
    </row>
    <row r="3471" spans="1:19" x14ac:dyDescent="0.2">
      <c r="A3471" t="s">
        <v>6893</v>
      </c>
      <c r="B3471" t="s">
        <v>6894</v>
      </c>
      <c r="C3471">
        <v>230</v>
      </c>
      <c r="D3471">
        <v>200</v>
      </c>
      <c r="E3471">
        <v>159</v>
      </c>
      <c r="F3471">
        <v>26</v>
      </c>
      <c r="G3471">
        <v>1.9560391941916701E-2</v>
      </c>
      <c r="H3471">
        <v>-0.65458872147554503</v>
      </c>
      <c r="I3471">
        <v>-1.8309516610087699</v>
      </c>
      <c r="J3471">
        <v>448</v>
      </c>
      <c r="K3471">
        <v>496</v>
      </c>
      <c r="L3471">
        <v>222</v>
      </c>
      <c r="M3471">
        <v>50</v>
      </c>
      <c r="N3471">
        <v>0.121431765913775</v>
      </c>
      <c r="O3471">
        <v>-0.89701381669189495</v>
      </c>
      <c r="P3471">
        <v>-1.9625336782540099</v>
      </c>
      <c r="Q3471">
        <v>0.40677966101694901</v>
      </c>
      <c r="R3471">
        <v>0.169491525423728</v>
      </c>
      <c r="S3471">
        <f t="shared" si="54"/>
        <v>-5.2961771683153136E-2</v>
      </c>
    </row>
    <row r="3472" spans="1:19" x14ac:dyDescent="0.2">
      <c r="A3472" t="s">
        <v>6895</v>
      </c>
      <c r="B3472" t="s">
        <v>6896</v>
      </c>
      <c r="C3472">
        <v>77</v>
      </c>
      <c r="D3472">
        <v>45</v>
      </c>
      <c r="E3472">
        <v>39</v>
      </c>
      <c r="F3472">
        <v>12</v>
      </c>
      <c r="G3472">
        <v>-0.153019979101609</v>
      </c>
      <c r="H3472">
        <v>-0.78968412792438603</v>
      </c>
      <c r="I3472">
        <v>-1.69150665208685</v>
      </c>
      <c r="J3472">
        <v>113</v>
      </c>
      <c r="K3472">
        <v>69</v>
      </c>
      <c r="L3472">
        <v>64</v>
      </c>
      <c r="M3472">
        <v>10</v>
      </c>
      <c r="N3472">
        <v>-0.13700124932444199</v>
      </c>
      <c r="O3472">
        <v>-0.83898724664392299</v>
      </c>
      <c r="P3472">
        <v>-2.0633041120753099</v>
      </c>
      <c r="Q3472">
        <v>0.38983050847457601</v>
      </c>
      <c r="R3472">
        <v>0.22033898305084701</v>
      </c>
      <c r="S3472">
        <f t="shared" si="54"/>
        <v>-3.970258780674861E-2</v>
      </c>
    </row>
    <row r="3473" spans="1:19" x14ac:dyDescent="0.2">
      <c r="A3473" t="s">
        <v>6897</v>
      </c>
      <c r="B3473" t="s">
        <v>6898</v>
      </c>
      <c r="C3473">
        <v>82</v>
      </c>
      <c r="D3473">
        <v>119</v>
      </c>
      <c r="E3473">
        <v>33</v>
      </c>
      <c r="F3473">
        <v>14</v>
      </c>
      <c r="G3473">
        <v>0.24199134130434199</v>
      </c>
      <c r="H3473">
        <v>-0.88955792228423203</v>
      </c>
      <c r="I3473">
        <v>-1.65188298966747</v>
      </c>
      <c r="J3473">
        <v>175</v>
      </c>
      <c r="K3473">
        <v>217</v>
      </c>
      <c r="L3473">
        <v>154</v>
      </c>
      <c r="M3473">
        <v>23</v>
      </c>
      <c r="N3473">
        <v>0.17064978858395599</v>
      </c>
      <c r="O3473">
        <v>-0.647606104994221</v>
      </c>
      <c r="P3473">
        <v>-1.89153588126059</v>
      </c>
      <c r="Q3473">
        <v>0.35593220338983</v>
      </c>
      <c r="R3473">
        <v>0.152542372881355</v>
      </c>
      <c r="S3473">
        <f t="shared" si="54"/>
        <v>1.766941334928979E-2</v>
      </c>
    </row>
    <row r="3474" spans="1:19" x14ac:dyDescent="0.2">
      <c r="A3474" t="s">
        <v>6899</v>
      </c>
      <c r="B3474" t="s">
        <v>6900</v>
      </c>
      <c r="C3474">
        <v>120</v>
      </c>
      <c r="D3474">
        <v>254</v>
      </c>
      <c r="E3474">
        <v>100</v>
      </c>
      <c r="F3474">
        <v>13</v>
      </c>
      <c r="G3474">
        <v>0.40591070286784098</v>
      </c>
      <c r="H3474">
        <v>-0.57343925582602795</v>
      </c>
      <c r="I3474">
        <v>-1.8494350667027799</v>
      </c>
      <c r="J3474">
        <v>275</v>
      </c>
      <c r="K3474">
        <v>293</v>
      </c>
      <c r="L3474">
        <v>206</v>
      </c>
      <c r="M3474">
        <v>35</v>
      </c>
      <c r="N3474">
        <v>0.10476302994556801</v>
      </c>
      <c r="O3474">
        <v>-0.71755425060549904</v>
      </c>
      <c r="P3474">
        <v>-1.9054903180718801</v>
      </c>
      <c r="Q3474">
        <v>0.338983050847457</v>
      </c>
      <c r="R3474">
        <v>0.22033898305084701</v>
      </c>
      <c r="S3474">
        <f t="shared" si="54"/>
        <v>-4.3033912879759169E-2</v>
      </c>
    </row>
    <row r="3475" spans="1:19" x14ac:dyDescent="0.2">
      <c r="A3475" t="s">
        <v>6901</v>
      </c>
      <c r="B3475" t="s">
        <v>6902</v>
      </c>
      <c r="C3475">
        <v>70</v>
      </c>
      <c r="D3475">
        <v>69</v>
      </c>
      <c r="E3475">
        <v>35</v>
      </c>
      <c r="F3475">
        <v>8</v>
      </c>
      <c r="G3475">
        <v>7.4009283018526897E-2</v>
      </c>
      <c r="H3475">
        <v>-0.79528800544238398</v>
      </c>
      <c r="I3475">
        <v>-1.82620522598431</v>
      </c>
      <c r="J3475">
        <v>162</v>
      </c>
      <c r="K3475">
        <v>194</v>
      </c>
      <c r="L3475">
        <v>69</v>
      </c>
      <c r="M3475">
        <v>8</v>
      </c>
      <c r="N3475">
        <v>0.155514818809316</v>
      </c>
      <c r="O3475">
        <v>-0.96275470094976601</v>
      </c>
      <c r="P3475">
        <v>-2.3166506961425801</v>
      </c>
      <c r="Q3475">
        <v>0.338983050847457</v>
      </c>
      <c r="R3475">
        <v>0.28813559322033899</v>
      </c>
      <c r="S3475">
        <f t="shared" si="54"/>
        <v>-0.14631349260177468</v>
      </c>
    </row>
    <row r="3476" spans="1:19" x14ac:dyDescent="0.2">
      <c r="A3476" t="s">
        <v>6903</v>
      </c>
      <c r="B3476" t="s">
        <v>6904</v>
      </c>
      <c r="C3476">
        <v>10</v>
      </c>
      <c r="D3476">
        <v>8</v>
      </c>
      <c r="E3476">
        <v>3</v>
      </c>
      <c r="F3476">
        <v>2</v>
      </c>
      <c r="G3476">
        <v>-1.6651780712527899E-2</v>
      </c>
      <c r="H3476">
        <v>-1.01713675505874</v>
      </c>
      <c r="I3476">
        <v>-1.58316717729801</v>
      </c>
      <c r="J3476">
        <v>70</v>
      </c>
      <c r="K3476">
        <v>32</v>
      </c>
      <c r="L3476">
        <v>48</v>
      </c>
      <c r="M3476">
        <v>13</v>
      </c>
      <c r="N3476">
        <v>-0.26271995827262901</v>
      </c>
      <c r="O3476">
        <v>-0.75594557978305998</v>
      </c>
      <c r="P3476">
        <v>-1.74138035629931</v>
      </c>
      <c r="Q3476">
        <v>0.37288135593220301</v>
      </c>
      <c r="R3476">
        <v>0.169491525423728</v>
      </c>
      <c r="S3476">
        <f t="shared" si="54"/>
        <v>7.7650062492062799E-2</v>
      </c>
    </row>
    <row r="3477" spans="1:19" x14ac:dyDescent="0.2">
      <c r="A3477" t="s">
        <v>6905</v>
      </c>
      <c r="B3477" t="s">
        <v>6906</v>
      </c>
      <c r="C3477">
        <v>84</v>
      </c>
      <c r="D3477">
        <v>62</v>
      </c>
      <c r="E3477">
        <v>58</v>
      </c>
      <c r="F3477">
        <v>7</v>
      </c>
      <c r="G3477">
        <v>-5.1629364268099297E-2</v>
      </c>
      <c r="H3477">
        <v>-0.65510930227734798</v>
      </c>
      <c r="I3477">
        <v>-1.96337841900962</v>
      </c>
      <c r="J3477">
        <v>105</v>
      </c>
      <c r="K3477">
        <v>168</v>
      </c>
      <c r="L3477">
        <v>115</v>
      </c>
      <c r="M3477">
        <v>17</v>
      </c>
      <c r="N3477">
        <v>0.281348086077646</v>
      </c>
      <c r="O3477">
        <v>-0.55258023586071603</v>
      </c>
      <c r="P3477">
        <v>-1.8009660462835499</v>
      </c>
      <c r="Q3477">
        <v>0.38983050847457601</v>
      </c>
      <c r="R3477">
        <v>0.23728813559322001</v>
      </c>
      <c r="S3477">
        <f t="shared" si="54"/>
        <v>-4.7934751653843449E-2</v>
      </c>
    </row>
    <row r="3478" spans="1:19" x14ac:dyDescent="0.2">
      <c r="A3478" t="s">
        <v>6907</v>
      </c>
      <c r="B3478" t="s">
        <v>6908</v>
      </c>
      <c r="C3478">
        <v>137</v>
      </c>
      <c r="D3478">
        <v>127</v>
      </c>
      <c r="E3478">
        <v>107</v>
      </c>
      <c r="F3478">
        <v>15</v>
      </c>
      <c r="G3478">
        <v>4.73413860950785E-2</v>
      </c>
      <c r="H3478">
        <v>-0.60159479924960002</v>
      </c>
      <c r="I3478">
        <v>-1.84482648106272</v>
      </c>
      <c r="J3478">
        <v>288</v>
      </c>
      <c r="K3478">
        <v>257</v>
      </c>
      <c r="L3478">
        <v>178</v>
      </c>
      <c r="M3478">
        <v>29</v>
      </c>
      <c r="N3478">
        <v>2.7768738993785499E-2</v>
      </c>
      <c r="O3478">
        <v>-0.80106126259472699</v>
      </c>
      <c r="P3478">
        <v>-2.0072201584521601</v>
      </c>
      <c r="Q3478">
        <v>0.37288135593220301</v>
      </c>
      <c r="R3478">
        <v>0.152542372881355</v>
      </c>
      <c r="S3478">
        <f t="shared" si="54"/>
        <v>-6.8915942691937765E-2</v>
      </c>
    </row>
    <row r="3479" spans="1:19" x14ac:dyDescent="0.2">
      <c r="A3479" t="s">
        <v>6909</v>
      </c>
      <c r="B3479" t="s">
        <v>6910</v>
      </c>
      <c r="C3479">
        <v>53</v>
      </c>
      <c r="D3479">
        <v>51</v>
      </c>
      <c r="E3479">
        <v>22</v>
      </c>
      <c r="F3479">
        <v>4</v>
      </c>
      <c r="G3479">
        <v>6.3552538792675806E-2</v>
      </c>
      <c r="H3479">
        <v>-0.87611119855698605</v>
      </c>
      <c r="I3479">
        <v>-2.0064130512348202</v>
      </c>
      <c r="J3479">
        <v>101</v>
      </c>
      <c r="K3479">
        <v>106</v>
      </c>
      <c r="L3479">
        <v>27</v>
      </c>
      <c r="M3479">
        <v>13</v>
      </c>
      <c r="N3479">
        <v>9.8212594903849398E-2</v>
      </c>
      <c r="O3479">
        <v>-1.1650463867680401</v>
      </c>
      <c r="P3479">
        <v>-1.9006036900676899</v>
      </c>
      <c r="Q3479">
        <v>0.37288135593220301</v>
      </c>
      <c r="R3479">
        <v>0.23728813559322001</v>
      </c>
      <c r="S3479">
        <f t="shared" si="54"/>
        <v>-8.6996666910135037E-2</v>
      </c>
    </row>
    <row r="3480" spans="1:19" x14ac:dyDescent="0.2">
      <c r="A3480" t="s">
        <v>6911</v>
      </c>
      <c r="B3480" t="s">
        <v>6912</v>
      </c>
      <c r="C3480">
        <v>163</v>
      </c>
      <c r="D3480">
        <v>194</v>
      </c>
      <c r="E3480">
        <v>143</v>
      </c>
      <c r="F3480">
        <v>31</v>
      </c>
      <c r="G3480">
        <v>0.15587235782179601</v>
      </c>
      <c r="H3480">
        <v>-0.55110957671729899</v>
      </c>
      <c r="I3480">
        <v>-1.6050230835316801</v>
      </c>
      <c r="J3480">
        <v>215</v>
      </c>
      <c r="K3480">
        <v>373</v>
      </c>
      <c r="L3480">
        <v>239</v>
      </c>
      <c r="M3480">
        <v>46</v>
      </c>
      <c r="N3480">
        <v>0.31649847531480402</v>
      </c>
      <c r="O3480">
        <v>-0.54612933611185799</v>
      </c>
      <c r="P3480">
        <v>-1.67990629682592</v>
      </c>
      <c r="Q3480">
        <v>0.81355932203389802</v>
      </c>
      <c r="R3480">
        <v>0.186440677966101</v>
      </c>
      <c r="S3480">
        <f t="shared" si="54"/>
        <v>8.77904877134566E-2</v>
      </c>
    </row>
    <row r="3481" spans="1:19" x14ac:dyDescent="0.2">
      <c r="A3481" t="s">
        <v>6913</v>
      </c>
      <c r="B3481" t="s">
        <v>6914</v>
      </c>
      <c r="C3481">
        <v>117</v>
      </c>
      <c r="D3481">
        <v>219</v>
      </c>
      <c r="E3481">
        <v>87</v>
      </c>
      <c r="F3481">
        <v>42</v>
      </c>
      <c r="G3481">
        <v>0.35251648538948499</v>
      </c>
      <c r="H3481">
        <v>-0.62292461890594597</v>
      </c>
      <c r="I3481">
        <v>-1.32913374431026</v>
      </c>
      <c r="J3481">
        <v>289</v>
      </c>
      <c r="K3481">
        <v>376</v>
      </c>
      <c r="L3481">
        <v>190</v>
      </c>
      <c r="M3481">
        <v>54</v>
      </c>
      <c r="N3481">
        <v>0.191518105592834</v>
      </c>
      <c r="O3481">
        <v>-0.77423301894810903</v>
      </c>
      <c r="P3481">
        <v>-1.73872975152547</v>
      </c>
      <c r="Q3481">
        <v>0.677966101694915</v>
      </c>
      <c r="R3481">
        <v>0.28813559322033899</v>
      </c>
      <c r="S3481">
        <f t="shared" si="54"/>
        <v>0.15161808469119792</v>
      </c>
    </row>
    <row r="3482" spans="1:19" x14ac:dyDescent="0.2">
      <c r="A3482" t="s">
        <v>6915</v>
      </c>
      <c r="B3482" t="s">
        <v>6916</v>
      </c>
      <c r="C3482">
        <v>78</v>
      </c>
      <c r="D3482">
        <v>120</v>
      </c>
      <c r="E3482">
        <v>33</v>
      </c>
      <c r="F3482">
        <v>8</v>
      </c>
      <c r="G3482">
        <v>0.26734487565267201</v>
      </c>
      <c r="H3482">
        <v>-0.86783867259099601</v>
      </c>
      <c r="I3482">
        <v>-1.8732017886605301</v>
      </c>
      <c r="J3482">
        <v>141</v>
      </c>
      <c r="K3482">
        <v>152</v>
      </c>
      <c r="L3482">
        <v>103</v>
      </c>
      <c r="M3482">
        <v>14</v>
      </c>
      <c r="N3482">
        <v>0.10985257871111399</v>
      </c>
      <c r="O3482">
        <v>-0.72847066509459801</v>
      </c>
      <c r="P3482">
        <v>-2.0133167455690302</v>
      </c>
      <c r="Q3482">
        <v>0.644067796610169</v>
      </c>
      <c r="R3482">
        <v>0.322033898305084</v>
      </c>
      <c r="S3482">
        <f t="shared" si="54"/>
        <v>-7.8729648180240114E-2</v>
      </c>
    </row>
    <row r="3483" spans="1:19" x14ac:dyDescent="0.2">
      <c r="A3483" t="s">
        <v>6917</v>
      </c>
      <c r="B3483" t="s">
        <v>6918</v>
      </c>
      <c r="C3483">
        <v>115</v>
      </c>
      <c r="D3483">
        <v>130</v>
      </c>
      <c r="E3483">
        <v>86</v>
      </c>
      <c r="F3483">
        <v>17</v>
      </c>
      <c r="G3483">
        <v>0.133503744248753</v>
      </c>
      <c r="H3483">
        <v>-0.62045739888844698</v>
      </c>
      <c r="I3483">
        <v>-1.7144460919373301</v>
      </c>
      <c r="J3483">
        <v>182</v>
      </c>
      <c r="K3483">
        <v>192</v>
      </c>
      <c r="L3483">
        <v>61</v>
      </c>
      <c r="M3483">
        <v>20</v>
      </c>
      <c r="N3483">
        <v>0.100457944140196</v>
      </c>
      <c r="O3483">
        <v>-1.0668303301186901</v>
      </c>
      <c r="P3483">
        <v>-1.9692670609129801</v>
      </c>
      <c r="Q3483">
        <v>0.72881355932203395</v>
      </c>
      <c r="R3483">
        <v>0.25423728813559299</v>
      </c>
      <c r="S3483">
        <f t="shared" si="54"/>
        <v>-2.1164567691663583E-2</v>
      </c>
    </row>
    <row r="3484" spans="1:19" x14ac:dyDescent="0.2">
      <c r="A3484" t="s">
        <v>6919</v>
      </c>
      <c r="B3484" t="s">
        <v>6920</v>
      </c>
      <c r="C3484">
        <v>115</v>
      </c>
      <c r="D3484">
        <v>105</v>
      </c>
      <c r="E3484">
        <v>91</v>
      </c>
      <c r="F3484">
        <v>7</v>
      </c>
      <c r="G3484">
        <v>4.0749691011854799E-2</v>
      </c>
      <c r="H3484">
        <v>-0.59591445781092101</v>
      </c>
      <c r="I3484">
        <v>-2.0997969733013502</v>
      </c>
      <c r="J3484">
        <v>241</v>
      </c>
      <c r="K3484">
        <v>191</v>
      </c>
      <c r="L3484">
        <v>149</v>
      </c>
      <c r="M3484">
        <v>37</v>
      </c>
      <c r="N3484">
        <v>-2.3755571905419E-2</v>
      </c>
      <c r="O3484">
        <v>-0.800919551306984</v>
      </c>
      <c r="P3484">
        <v>-1.82404098709976</v>
      </c>
      <c r="Q3484">
        <v>0.74576271186440601</v>
      </c>
      <c r="R3484">
        <v>0.322033898305084</v>
      </c>
      <c r="S3484">
        <f t="shared" si="54"/>
        <v>-9.3447769608693027E-2</v>
      </c>
    </row>
    <row r="3485" spans="1:19" x14ac:dyDescent="0.2">
      <c r="A3485" t="s">
        <v>6921</v>
      </c>
      <c r="B3485" t="s">
        <v>6922</v>
      </c>
      <c r="C3485">
        <v>256</v>
      </c>
      <c r="D3485">
        <v>298</v>
      </c>
      <c r="E3485">
        <v>215</v>
      </c>
      <c r="F3485">
        <v>24</v>
      </c>
      <c r="G3485">
        <v>0.146234531059934</v>
      </c>
      <c r="H3485">
        <v>-0.57005951517464704</v>
      </c>
      <c r="I3485">
        <v>-1.9122258965622401</v>
      </c>
      <c r="J3485">
        <v>480</v>
      </c>
      <c r="K3485">
        <v>667</v>
      </c>
      <c r="L3485">
        <v>224</v>
      </c>
      <c r="M3485">
        <v>66</v>
      </c>
      <c r="N3485">
        <v>0.22011269996268301</v>
      </c>
      <c r="O3485">
        <v>-0.92308199618581399</v>
      </c>
      <c r="P3485">
        <v>-1.87192297042561</v>
      </c>
      <c r="Q3485">
        <v>0.72881355932203395</v>
      </c>
      <c r="R3485">
        <v>0.28813559322033899</v>
      </c>
      <c r="S3485">
        <f t="shared" si="54"/>
        <v>-5.2163029960986047E-2</v>
      </c>
    </row>
    <row r="3486" spans="1:19" x14ac:dyDescent="0.2">
      <c r="A3486" t="s">
        <v>6923</v>
      </c>
      <c r="B3486" t="s">
        <v>6924</v>
      </c>
      <c r="C3486">
        <v>300</v>
      </c>
      <c r="D3486">
        <v>285</v>
      </c>
      <c r="E3486">
        <v>118</v>
      </c>
      <c r="F3486">
        <v>17</v>
      </c>
      <c r="G3486">
        <v>5.7981837584376097E-2</v>
      </c>
      <c r="H3486">
        <v>-0.89949725719193996</v>
      </c>
      <c r="I3486">
        <v>-2.1308695063033798</v>
      </c>
      <c r="J3486">
        <v>399</v>
      </c>
      <c r="K3486">
        <v>607</v>
      </c>
      <c r="L3486">
        <v>329</v>
      </c>
      <c r="M3486">
        <v>41</v>
      </c>
      <c r="N3486">
        <v>0.259443898810231</v>
      </c>
      <c r="O3486">
        <v>-0.67586577488116395</v>
      </c>
      <c r="P3486">
        <v>-1.9984147075589</v>
      </c>
      <c r="Q3486">
        <v>0.72881355932203395</v>
      </c>
      <c r="R3486">
        <v>0.305084745762711</v>
      </c>
      <c r="S3486">
        <f t="shared" si="54"/>
        <v>-0.14905069275914576</v>
      </c>
    </row>
    <row r="3487" spans="1:19" x14ac:dyDescent="0.2">
      <c r="A3487" t="s">
        <v>6925</v>
      </c>
      <c r="B3487" t="s">
        <v>6926</v>
      </c>
      <c r="C3487">
        <v>57</v>
      </c>
      <c r="D3487">
        <v>6</v>
      </c>
      <c r="E3487">
        <v>22</v>
      </c>
      <c r="F3487">
        <v>6</v>
      </c>
      <c r="G3487">
        <v>-0.89746537299331897</v>
      </c>
      <c r="H3487">
        <v>-0.90771018462868802</v>
      </c>
      <c r="I3487">
        <v>-1.86192077825084</v>
      </c>
      <c r="J3487">
        <v>74</v>
      </c>
      <c r="K3487">
        <v>129</v>
      </c>
      <c r="L3487">
        <v>39</v>
      </c>
      <c r="M3487">
        <v>14</v>
      </c>
      <c r="N3487">
        <v>0.31858609398999399</v>
      </c>
      <c r="O3487">
        <v>-0.87025588984886704</v>
      </c>
      <c r="P3487">
        <v>-1.7333293526446301</v>
      </c>
      <c r="Q3487">
        <v>0.677966101694915</v>
      </c>
      <c r="R3487">
        <v>0.27118644067796599</v>
      </c>
      <c r="S3487">
        <f t="shared" si="54"/>
        <v>-5.8434081532964671E-4</v>
      </c>
    </row>
    <row r="3488" spans="1:19" x14ac:dyDescent="0.2">
      <c r="A3488" t="s">
        <v>6927</v>
      </c>
      <c r="B3488" t="s">
        <v>6928</v>
      </c>
      <c r="C3488">
        <v>233</v>
      </c>
      <c r="D3488">
        <v>294</v>
      </c>
      <c r="E3488">
        <v>156</v>
      </c>
      <c r="F3488">
        <v>17</v>
      </c>
      <c r="G3488">
        <v>0.18124964168166599</v>
      </c>
      <c r="H3488">
        <v>-0.668489332449961</v>
      </c>
      <c r="I3488">
        <v>-2.0211041726097401</v>
      </c>
      <c r="J3488">
        <v>319</v>
      </c>
      <c r="K3488">
        <v>378</v>
      </c>
      <c r="L3488">
        <v>228</v>
      </c>
      <c r="M3488">
        <v>26</v>
      </c>
      <c r="N3488">
        <v>0.150929220201766</v>
      </c>
      <c r="O3488">
        <v>-0.73794461320111704</v>
      </c>
      <c r="P3488">
        <v>-2.0990430036782501</v>
      </c>
      <c r="Q3488">
        <v>0.69491525423728795</v>
      </c>
      <c r="R3488">
        <v>0.27118644067796599</v>
      </c>
      <c r="S3488">
        <f t="shared" si="54"/>
        <v>-0.14431261544799945</v>
      </c>
    </row>
    <row r="3489" spans="1:19" x14ac:dyDescent="0.2">
      <c r="A3489" t="s">
        <v>6929</v>
      </c>
      <c r="B3489" t="s">
        <v>6930</v>
      </c>
      <c r="C3489">
        <v>105</v>
      </c>
      <c r="D3489">
        <v>151</v>
      </c>
      <c r="E3489">
        <v>131</v>
      </c>
      <c r="F3489">
        <v>15</v>
      </c>
      <c r="G3489">
        <v>0.238045880518759</v>
      </c>
      <c r="H3489">
        <v>-0.39817601319257701</v>
      </c>
      <c r="I3489">
        <v>-1.72929521297625</v>
      </c>
      <c r="J3489">
        <v>347</v>
      </c>
      <c r="K3489">
        <v>332</v>
      </c>
      <c r="L3489">
        <v>197</v>
      </c>
      <c r="M3489">
        <v>28</v>
      </c>
      <c r="N3489">
        <v>5.8036712334884298E-2</v>
      </c>
      <c r="O3489">
        <v>-0.83795202577367101</v>
      </c>
      <c r="P3489">
        <v>-2.1033971120405401</v>
      </c>
      <c r="Q3489">
        <v>0.69491525423728795</v>
      </c>
      <c r="R3489">
        <v>0.322033898305084</v>
      </c>
      <c r="S3489">
        <f t="shared" si="54"/>
        <v>-6.1324404166536922E-2</v>
      </c>
    </row>
    <row r="3490" spans="1:19" x14ac:dyDescent="0.2">
      <c r="A3490" t="s">
        <v>6931</v>
      </c>
      <c r="B3490" t="s">
        <v>6932</v>
      </c>
      <c r="C3490">
        <v>80</v>
      </c>
      <c r="D3490">
        <v>95</v>
      </c>
      <c r="E3490">
        <v>34</v>
      </c>
      <c r="F3490">
        <v>12</v>
      </c>
      <c r="G3490">
        <v>0.15489185059243199</v>
      </c>
      <c r="H3490">
        <v>-0.86586907972809202</v>
      </c>
      <c r="I3490">
        <v>-1.7081059139063099</v>
      </c>
      <c r="J3490">
        <v>112</v>
      </c>
      <c r="K3490">
        <v>163</v>
      </c>
      <c r="L3490">
        <v>37</v>
      </c>
      <c r="M3490">
        <v>8</v>
      </c>
      <c r="N3490">
        <v>0.240197685155497</v>
      </c>
      <c r="O3490">
        <v>-1.07310507574757</v>
      </c>
      <c r="P3490">
        <v>-2.15635370427013</v>
      </c>
      <c r="Q3490">
        <v>0.55932203389830504</v>
      </c>
      <c r="R3490">
        <v>0.20338983050847401</v>
      </c>
      <c r="S3490">
        <f t="shared" si="54"/>
        <v>-6.9378784572550672E-2</v>
      </c>
    </row>
    <row r="3491" spans="1:19" x14ac:dyDescent="0.2">
      <c r="A3491" t="s">
        <v>6933</v>
      </c>
      <c r="B3491" t="s">
        <v>6934</v>
      </c>
      <c r="C3491">
        <v>97</v>
      </c>
      <c r="D3491">
        <v>127</v>
      </c>
      <c r="E3491">
        <v>45</v>
      </c>
      <c r="F3491">
        <v>4</v>
      </c>
      <c r="G3491">
        <v>0.19729021898523999</v>
      </c>
      <c r="H3491">
        <v>-0.82781723026930398</v>
      </c>
      <c r="I3491">
        <v>-2.2689089159002802</v>
      </c>
      <c r="J3491">
        <v>246</v>
      </c>
      <c r="K3491">
        <v>274</v>
      </c>
      <c r="L3491">
        <v>181</v>
      </c>
      <c r="M3491">
        <v>54</v>
      </c>
      <c r="N3491">
        <v>0.12404355913873</v>
      </c>
      <c r="O3491">
        <v>-0.72534530937858399</v>
      </c>
      <c r="P3491">
        <v>-1.6687670158723</v>
      </c>
      <c r="Q3491">
        <v>0.77966101694915202</v>
      </c>
      <c r="R3491">
        <v>0.35593220338983</v>
      </c>
      <c r="S3491">
        <f t="shared" si="54"/>
        <v>-0.10068359974303348</v>
      </c>
    </row>
    <row r="3492" spans="1:19" x14ac:dyDescent="0.2">
      <c r="A3492" t="s">
        <v>6935</v>
      </c>
      <c r="B3492" t="s">
        <v>6936</v>
      </c>
      <c r="C3492">
        <v>159</v>
      </c>
      <c r="D3492">
        <v>215</v>
      </c>
      <c r="E3492">
        <v>175</v>
      </c>
      <c r="F3492">
        <v>12</v>
      </c>
      <c r="G3492">
        <v>0.21129956789068199</v>
      </c>
      <c r="H3492">
        <v>-0.45261708541256002</v>
      </c>
      <c r="I3492">
        <v>-2.0064130512348202</v>
      </c>
      <c r="J3492">
        <v>463</v>
      </c>
      <c r="K3492">
        <v>611</v>
      </c>
      <c r="L3492">
        <v>379</v>
      </c>
      <c r="M3492">
        <v>59</v>
      </c>
      <c r="N3492">
        <v>0.197688322646322</v>
      </c>
      <c r="O3492">
        <v>-0.67903055819427105</v>
      </c>
      <c r="P3492">
        <v>-1.9049546479677</v>
      </c>
      <c r="Q3492">
        <v>0.89830508474576198</v>
      </c>
      <c r="R3492">
        <v>0.37288135593220301</v>
      </c>
      <c r="S3492">
        <f t="shared" si="54"/>
        <v>-8.8160477029697037E-2</v>
      </c>
    </row>
    <row r="3493" spans="1:19" x14ac:dyDescent="0.2">
      <c r="A3493" t="s">
        <v>6937</v>
      </c>
      <c r="B3493" t="s">
        <v>6938</v>
      </c>
      <c r="C3493">
        <v>40</v>
      </c>
      <c r="D3493">
        <v>33</v>
      </c>
      <c r="E3493">
        <v>19</v>
      </c>
      <c r="F3493">
        <v>1</v>
      </c>
      <c r="G3493">
        <v>-3.2878191545464698E-3</v>
      </c>
      <c r="H3493">
        <v>-0.81756440015353604</v>
      </c>
      <c r="I3493">
        <v>-2.48625716428996</v>
      </c>
      <c r="J3493">
        <v>79</v>
      </c>
      <c r="K3493">
        <v>118</v>
      </c>
      <c r="L3493">
        <v>64</v>
      </c>
      <c r="M3493">
        <v>6</v>
      </c>
      <c r="N3493">
        <v>0.25148301943740498</v>
      </c>
      <c r="O3493">
        <v>-0.68353589445094398</v>
      </c>
      <c r="P3493">
        <v>-2.1297015094986902</v>
      </c>
      <c r="Q3493">
        <v>0.88135593220338904</v>
      </c>
      <c r="R3493">
        <v>0.338983050847457</v>
      </c>
      <c r="S3493">
        <f t="shared" si="54"/>
        <v>-0.28665567253142632</v>
      </c>
    </row>
    <row r="3494" spans="1:19" x14ac:dyDescent="0.2">
      <c r="A3494" t="s">
        <v>6939</v>
      </c>
      <c r="B3494" t="s">
        <v>6940</v>
      </c>
      <c r="C3494">
        <v>116</v>
      </c>
      <c r="D3494">
        <v>122</v>
      </c>
      <c r="E3494">
        <v>90</v>
      </c>
      <c r="F3494">
        <v>9</v>
      </c>
      <c r="G3494">
        <v>0.102160073743358</v>
      </c>
      <c r="H3494">
        <v>-0.604473489565997</v>
      </c>
      <c r="I3494">
        <v>-1.99441265274959</v>
      </c>
      <c r="J3494">
        <v>236</v>
      </c>
      <c r="K3494">
        <v>410</v>
      </c>
      <c r="L3494">
        <v>199</v>
      </c>
      <c r="M3494">
        <v>24</v>
      </c>
      <c r="N3494">
        <v>0.31709995717134998</v>
      </c>
      <c r="O3494">
        <v>-0.66614770370479004</v>
      </c>
      <c r="P3494">
        <v>-2.0029264298503899</v>
      </c>
      <c r="Q3494">
        <v>0.89830508474576198</v>
      </c>
      <c r="R3494">
        <v>0.35593220338983</v>
      </c>
      <c r="S3494">
        <f t="shared" si="54"/>
        <v>-0.11090561139515986</v>
      </c>
    </row>
    <row r="3495" spans="1:19" x14ac:dyDescent="0.2">
      <c r="A3495" t="s">
        <v>6941</v>
      </c>
      <c r="B3495" t="s">
        <v>6942</v>
      </c>
      <c r="C3495">
        <v>128</v>
      </c>
      <c r="D3495">
        <v>168</v>
      </c>
      <c r="E3495">
        <v>130</v>
      </c>
      <c r="F3495">
        <v>19</v>
      </c>
      <c r="G3495">
        <v>0.19835754437352199</v>
      </c>
      <c r="H3495">
        <v>-0.48752462711943501</v>
      </c>
      <c r="I3495">
        <v>-1.7126535416570301</v>
      </c>
      <c r="J3495">
        <v>400</v>
      </c>
      <c r="K3495">
        <v>508</v>
      </c>
      <c r="L3495">
        <v>283</v>
      </c>
      <c r="M3495">
        <v>70</v>
      </c>
      <c r="N3495">
        <v>0.18103182437767801</v>
      </c>
      <c r="O3495">
        <v>-0.74236233294806198</v>
      </c>
      <c r="P3495">
        <v>-1.76718761990559</v>
      </c>
      <c r="Q3495">
        <v>0.93220338983050799</v>
      </c>
      <c r="R3495">
        <v>0.37288135593220301</v>
      </c>
      <c r="S3495">
        <f t="shared" si="54"/>
        <v>3.3405321453389841E-2</v>
      </c>
    </row>
    <row r="3496" spans="1:19" x14ac:dyDescent="0.2">
      <c r="A3496" t="s">
        <v>6943</v>
      </c>
      <c r="B3496" t="s">
        <v>6944</v>
      </c>
      <c r="C3496">
        <v>226</v>
      </c>
      <c r="D3496">
        <v>257</v>
      </c>
      <c r="E3496">
        <v>224</v>
      </c>
      <c r="F3496">
        <v>19</v>
      </c>
      <c r="G3496">
        <v>0.136082916479422</v>
      </c>
      <c r="H3496">
        <v>-0.49811843059164101</v>
      </c>
      <c r="I3496">
        <v>-1.9595520111565701</v>
      </c>
      <c r="J3496">
        <v>468</v>
      </c>
      <c r="K3496">
        <v>434</v>
      </c>
      <c r="L3496">
        <v>284</v>
      </c>
      <c r="M3496">
        <v>65</v>
      </c>
      <c r="N3496">
        <v>4.4471979860108403E-2</v>
      </c>
      <c r="O3496">
        <v>-0.80901629017147603</v>
      </c>
      <c r="P3496">
        <v>-1.8675581650231601</v>
      </c>
      <c r="Q3496">
        <v>0.89830508474576198</v>
      </c>
      <c r="R3496">
        <v>0.35593220338983</v>
      </c>
      <c r="S3496">
        <f t="shared" si="54"/>
        <v>-6.464358237244304E-2</v>
      </c>
    </row>
    <row r="3497" spans="1:19" x14ac:dyDescent="0.2">
      <c r="A3497" t="s">
        <v>6945</v>
      </c>
      <c r="B3497" t="s">
        <v>6946</v>
      </c>
      <c r="C3497">
        <v>110</v>
      </c>
      <c r="D3497">
        <v>142</v>
      </c>
      <c r="E3497">
        <v>40</v>
      </c>
      <c r="F3497">
        <v>13</v>
      </c>
      <c r="G3497">
        <v>0.191153891520359</v>
      </c>
      <c r="H3497">
        <v>-0.93359070360866603</v>
      </c>
      <c r="I3497">
        <v>-1.8116465058133799</v>
      </c>
      <c r="J3497">
        <v>334</v>
      </c>
      <c r="K3497">
        <v>395</v>
      </c>
      <c r="L3497">
        <v>159</v>
      </c>
      <c r="M3497">
        <v>16</v>
      </c>
      <c r="N3497">
        <v>0.150078732236617</v>
      </c>
      <c r="O3497">
        <v>-0.91443811963550303</v>
      </c>
      <c r="P3497">
        <v>-2.32985215274753</v>
      </c>
      <c r="Q3497">
        <v>0.77966101694915202</v>
      </c>
      <c r="R3497">
        <v>0.338983050847457</v>
      </c>
      <c r="S3497">
        <f t="shared" si="54"/>
        <v>-0.14564617302834199</v>
      </c>
    </row>
    <row r="3498" spans="1:19" x14ac:dyDescent="0.2">
      <c r="A3498" t="s">
        <v>6947</v>
      </c>
      <c r="B3498" t="s">
        <v>6948</v>
      </c>
      <c r="C3498">
        <v>77</v>
      </c>
      <c r="D3498">
        <v>90</v>
      </c>
      <c r="E3498">
        <v>47</v>
      </c>
      <c r="F3498">
        <v>8</v>
      </c>
      <c r="G3498">
        <v>0.14801001656237101</v>
      </c>
      <c r="H3498">
        <v>-0.70865087701516805</v>
      </c>
      <c r="I3498">
        <v>-1.86759791114253</v>
      </c>
      <c r="J3498">
        <v>213</v>
      </c>
      <c r="K3498">
        <v>302</v>
      </c>
      <c r="L3498">
        <v>117</v>
      </c>
      <c r="M3498">
        <v>27</v>
      </c>
      <c r="N3498">
        <v>0.22885544294013399</v>
      </c>
      <c r="O3498">
        <v>-0.85228251883696604</v>
      </c>
      <c r="P3498">
        <v>-1.90724150787164</v>
      </c>
      <c r="Q3498">
        <v>0.81355932203389802</v>
      </c>
      <c r="R3498">
        <v>0.338983050847457</v>
      </c>
      <c r="S3498">
        <f t="shared" si="54"/>
        <v>-4.8740190619748984E-2</v>
      </c>
    </row>
    <row r="3499" spans="1:19" x14ac:dyDescent="0.2">
      <c r="A3499" t="s">
        <v>6949</v>
      </c>
      <c r="B3499" t="s">
        <v>6950</v>
      </c>
      <c r="C3499">
        <v>26</v>
      </c>
      <c r="D3499">
        <v>17</v>
      </c>
      <c r="E3499">
        <v>12</v>
      </c>
      <c r="F3499">
        <v>6</v>
      </c>
      <c r="G3499">
        <v>-0.104266194297015</v>
      </c>
      <c r="H3499">
        <v>-0.83005011170159604</v>
      </c>
      <c r="I3499">
        <v>-1.5210192705491701</v>
      </c>
      <c r="J3499">
        <v>79</v>
      </c>
      <c r="K3499">
        <v>60</v>
      </c>
      <c r="L3499">
        <v>87</v>
      </c>
      <c r="M3499">
        <v>11</v>
      </c>
      <c r="N3499">
        <v>-4.2247737485076001E-2</v>
      </c>
      <c r="O3499">
        <v>-0.55019661581621304</v>
      </c>
      <c r="P3499">
        <v>-1.8664600747241</v>
      </c>
      <c r="Q3499">
        <v>0.89830508474576198</v>
      </c>
      <c r="R3499">
        <v>0.35593220338983</v>
      </c>
      <c r="S3499">
        <f t="shared" si="54"/>
        <v>6.2115707846007111E-2</v>
      </c>
    </row>
    <row r="3500" spans="1:19" x14ac:dyDescent="0.2">
      <c r="A3500" t="s">
        <v>6951</v>
      </c>
      <c r="B3500" t="s">
        <v>6952</v>
      </c>
      <c r="C3500">
        <v>174</v>
      </c>
      <c r="D3500">
        <v>124</v>
      </c>
      <c r="E3500">
        <v>165</v>
      </c>
      <c r="F3500">
        <v>12</v>
      </c>
      <c r="G3500">
        <v>-6.6869330824836107E-2</v>
      </c>
      <c r="H3500">
        <v>-0.51732331384709695</v>
      </c>
      <c r="I3500">
        <v>-2.0455651751969701</v>
      </c>
      <c r="J3500">
        <v>412</v>
      </c>
      <c r="K3500">
        <v>475</v>
      </c>
      <c r="L3500">
        <v>212</v>
      </c>
      <c r="M3500">
        <v>35</v>
      </c>
      <c r="N3500">
        <v>0.13902449701345301</v>
      </c>
      <c r="O3500">
        <v>-0.88065013224877298</v>
      </c>
      <c r="P3500">
        <v>-2.0810548402747502</v>
      </c>
      <c r="Q3500">
        <v>0.62711864406779605</v>
      </c>
      <c r="R3500">
        <v>0.322033898305084</v>
      </c>
      <c r="S3500">
        <f t="shared" si="54"/>
        <v>-0.14655522320648645</v>
      </c>
    </row>
    <row r="3501" spans="1:19" x14ac:dyDescent="0.2">
      <c r="A3501" t="s">
        <v>6953</v>
      </c>
      <c r="B3501" t="s">
        <v>6954</v>
      </c>
      <c r="C3501">
        <v>158</v>
      </c>
      <c r="D3501">
        <v>107</v>
      </c>
      <c r="E3501">
        <v>70</v>
      </c>
      <c r="F3501">
        <v>14</v>
      </c>
      <c r="G3501">
        <v>-8.9015076973684396E-2</v>
      </c>
      <c r="H3501">
        <v>-0.847817056718569</v>
      </c>
      <c r="I3501">
        <v>-1.93672622423818</v>
      </c>
      <c r="J3501">
        <v>363</v>
      </c>
      <c r="K3501">
        <v>398</v>
      </c>
      <c r="L3501">
        <v>174</v>
      </c>
      <c r="M3501">
        <v>38</v>
      </c>
      <c r="N3501">
        <v>0.11720455045929699</v>
      </c>
      <c r="O3501">
        <v>-0.91144615389790296</v>
      </c>
      <c r="P3501">
        <v>-1.9903486970111901</v>
      </c>
      <c r="Q3501">
        <v>0.45762711864406702</v>
      </c>
      <c r="R3501">
        <v>0.28813559322033899</v>
      </c>
      <c r="S3501">
        <f t="shared" si="54"/>
        <v>-9.0905464238265732E-2</v>
      </c>
    </row>
    <row r="3502" spans="1:19" x14ac:dyDescent="0.2">
      <c r="A3502" t="s">
        <v>6955</v>
      </c>
      <c r="B3502" t="s">
        <v>6956</v>
      </c>
      <c r="C3502">
        <v>109</v>
      </c>
      <c r="D3502">
        <v>70</v>
      </c>
      <c r="E3502">
        <v>126</v>
      </c>
      <c r="F3502">
        <v>4</v>
      </c>
      <c r="G3502">
        <v>-0.112070225630838</v>
      </c>
      <c r="H3502">
        <v>-0.43131396260146398</v>
      </c>
      <c r="I3502">
        <v>-2.3195636795746601</v>
      </c>
      <c r="J3502">
        <v>251</v>
      </c>
      <c r="K3502">
        <v>189</v>
      </c>
      <c r="L3502">
        <v>172</v>
      </c>
      <c r="M3502">
        <v>20</v>
      </c>
      <c r="N3502">
        <v>-4.59838138860722E-2</v>
      </c>
      <c r="O3502">
        <v>-0.75623405171787905</v>
      </c>
      <c r="P3502">
        <v>-2.1088693944089498</v>
      </c>
      <c r="Q3502">
        <v>0.44067796610169402</v>
      </c>
      <c r="R3502">
        <v>0.186440677966101</v>
      </c>
      <c r="S3502">
        <f t="shared" si="54"/>
        <v>-0.23301178599544045</v>
      </c>
    </row>
    <row r="3503" spans="1:19" x14ac:dyDescent="0.2">
      <c r="A3503" t="s">
        <v>6957</v>
      </c>
      <c r="B3503" t="s">
        <v>6958</v>
      </c>
      <c r="C3503">
        <v>17</v>
      </c>
      <c r="D3503">
        <v>13</v>
      </c>
      <c r="E3503">
        <v>27</v>
      </c>
      <c r="F3503">
        <v>1</v>
      </c>
      <c r="G3503">
        <v>-3.6247336775908703E-2</v>
      </c>
      <c r="H3503">
        <v>-0.29334316699768997</v>
      </c>
      <c r="I3503">
        <v>-2.1146460943402698</v>
      </c>
      <c r="J3503">
        <v>39</v>
      </c>
      <c r="K3503">
        <v>42</v>
      </c>
      <c r="L3503">
        <v>21</v>
      </c>
      <c r="M3503">
        <v>8</v>
      </c>
      <c r="N3503">
        <v>0.109412786793123</v>
      </c>
      <c r="O3503">
        <v>-0.86093408943697003</v>
      </c>
      <c r="P3503">
        <v>-1.69820028862644</v>
      </c>
      <c r="Q3503">
        <v>0.49152542372881303</v>
      </c>
      <c r="R3503">
        <v>0.28813559322033899</v>
      </c>
      <c r="S3503">
        <f t="shared" si="54"/>
        <v>-6.4069679923691628E-2</v>
      </c>
    </row>
    <row r="3504" spans="1:19" x14ac:dyDescent="0.2">
      <c r="A3504" t="s">
        <v>6959</v>
      </c>
      <c r="B3504" t="s">
        <v>6960</v>
      </c>
      <c r="C3504">
        <v>308</v>
      </c>
      <c r="D3504">
        <v>307</v>
      </c>
      <c r="E3504">
        <v>162</v>
      </c>
      <c r="F3504">
        <v>17</v>
      </c>
      <c r="G3504">
        <v>7.8845891272270596E-2</v>
      </c>
      <c r="H3504">
        <v>-0.77329371173621597</v>
      </c>
      <c r="I3504">
        <v>-2.1422989680841602</v>
      </c>
      <c r="J3504">
        <v>408</v>
      </c>
      <c r="K3504">
        <v>526</v>
      </c>
      <c r="L3504">
        <v>317</v>
      </c>
      <c r="M3504">
        <v>40</v>
      </c>
      <c r="N3504">
        <v>0.18755368448557999</v>
      </c>
      <c r="O3504">
        <v>-0.70168967801651805</v>
      </c>
      <c r="P3504">
        <v>-2.0188258403538102</v>
      </c>
      <c r="Q3504">
        <v>0.47457627118644002</v>
      </c>
      <c r="R3504">
        <v>0.23728813559322001</v>
      </c>
      <c r="S3504">
        <f t="shared" si="54"/>
        <v>-0.15780640436289131</v>
      </c>
    </row>
    <row r="3505" spans="1:19" x14ac:dyDescent="0.2">
      <c r="A3505" t="s">
        <v>6961</v>
      </c>
      <c r="B3505" t="s">
        <v>6962</v>
      </c>
      <c r="C3505">
        <v>39</v>
      </c>
      <c r="D3505">
        <v>19</v>
      </c>
      <c r="E3505">
        <v>18</v>
      </c>
      <c r="F3505">
        <v>12</v>
      </c>
      <c r="G3505">
        <v>-0.23205277377814101</v>
      </c>
      <c r="H3505">
        <v>-0.83005011170159604</v>
      </c>
      <c r="I3505">
        <v>-1.3960805339408699</v>
      </c>
      <c r="J3505">
        <v>60</v>
      </c>
      <c r="K3505">
        <v>65</v>
      </c>
      <c r="L3505">
        <v>28</v>
      </c>
      <c r="M3505">
        <v>13</v>
      </c>
      <c r="N3505">
        <v>0.111990209680933</v>
      </c>
      <c r="O3505">
        <v>-0.92308199618581399</v>
      </c>
      <c r="P3505">
        <v>-1.67443356666869</v>
      </c>
      <c r="Q3505">
        <v>0.44067796610169402</v>
      </c>
      <c r="R3505">
        <v>0.25423728813559299</v>
      </c>
      <c r="S3505">
        <f t="shared" si="54"/>
        <v>0.14950991941637159</v>
      </c>
    </row>
    <row r="3506" spans="1:19" x14ac:dyDescent="0.2">
      <c r="A3506" t="s">
        <v>6963</v>
      </c>
      <c r="B3506" t="s">
        <v>6964</v>
      </c>
      <c r="C3506">
        <v>48</v>
      </c>
      <c r="D3506">
        <v>52</v>
      </c>
      <c r="E3506">
        <v>47</v>
      </c>
      <c r="F3506">
        <v>3</v>
      </c>
      <c r="G3506">
        <v>0.11502033855474</v>
      </c>
      <c r="H3506">
        <v>-0.50340138921827304</v>
      </c>
      <c r="I3506">
        <v>-2.0883171556179199</v>
      </c>
      <c r="J3506">
        <v>101</v>
      </c>
      <c r="K3506">
        <v>77</v>
      </c>
      <c r="L3506">
        <v>32</v>
      </c>
      <c r="M3506">
        <v>8</v>
      </c>
      <c r="N3506">
        <v>-4.06025451884389E-2</v>
      </c>
      <c r="O3506">
        <v>-1.09126017260712</v>
      </c>
      <c r="P3506">
        <v>-2.1114570553825902</v>
      </c>
      <c r="Q3506">
        <v>0.50847457627118597</v>
      </c>
      <c r="R3506">
        <v>0.305084745762711</v>
      </c>
      <c r="S3506">
        <f t="shared" si="54"/>
        <v>-0.16701628088892745</v>
      </c>
    </row>
    <row r="3507" spans="1:19" x14ac:dyDescent="0.2">
      <c r="A3507" t="s">
        <v>6965</v>
      </c>
      <c r="B3507" t="s">
        <v>6966</v>
      </c>
      <c r="C3507">
        <v>176</v>
      </c>
      <c r="D3507">
        <v>149</v>
      </c>
      <c r="E3507">
        <v>120</v>
      </c>
      <c r="F3507">
        <v>16</v>
      </c>
      <c r="G3507">
        <v>7.9318328936526308E-3</v>
      </c>
      <c r="H3507">
        <v>-0.660589431544928</v>
      </c>
      <c r="I3507">
        <v>-1.92558985812022</v>
      </c>
      <c r="J3507">
        <v>279</v>
      </c>
      <c r="K3507">
        <v>292</v>
      </c>
      <c r="L3507">
        <v>204</v>
      </c>
      <c r="M3507">
        <v>30</v>
      </c>
      <c r="N3507">
        <v>9.7006751596542401E-2</v>
      </c>
      <c r="O3507">
        <v>-0.72806281299208897</v>
      </c>
      <c r="P3507">
        <v>-1.9787086171458199</v>
      </c>
      <c r="Q3507">
        <v>0.44067796610169402</v>
      </c>
      <c r="R3507">
        <v>0.23728813559322001</v>
      </c>
      <c r="S3507">
        <f t="shared" si="54"/>
        <v>-8.4580389853664478E-2</v>
      </c>
    </row>
    <row r="3508" spans="1:19" x14ac:dyDescent="0.2">
      <c r="A3508" t="s">
        <v>6967</v>
      </c>
      <c r="B3508" t="s">
        <v>6968</v>
      </c>
      <c r="C3508">
        <v>249</v>
      </c>
      <c r="D3508">
        <v>177</v>
      </c>
      <c r="E3508">
        <v>150</v>
      </c>
      <c r="F3508">
        <v>24</v>
      </c>
      <c r="G3508">
        <v>-6.7967848438401202E-2</v>
      </c>
      <c r="H3508">
        <v>-0.71436609781845795</v>
      </c>
      <c r="I3508">
        <v>-1.9001852783461199</v>
      </c>
      <c r="J3508">
        <v>278</v>
      </c>
      <c r="K3508">
        <v>333</v>
      </c>
      <c r="L3508">
        <v>187</v>
      </c>
      <c r="M3508">
        <v>46</v>
      </c>
      <c r="N3508">
        <v>0.15562754100996501</v>
      </c>
      <c r="O3508">
        <v>-0.76429196652596698</v>
      </c>
      <c r="P3508">
        <v>-1.7915126328283899</v>
      </c>
      <c r="Q3508">
        <v>0.47457627118644002</v>
      </c>
      <c r="R3508">
        <v>0.22033898305084701</v>
      </c>
      <c r="S3508">
        <f t="shared" si="54"/>
        <v>-2.7182264411632857E-2</v>
      </c>
    </row>
    <row r="3509" spans="1:19" x14ac:dyDescent="0.2">
      <c r="A3509" t="s">
        <v>6969</v>
      </c>
      <c r="B3509" t="s">
        <v>6970</v>
      </c>
      <c r="C3509">
        <v>240</v>
      </c>
      <c r="D3509">
        <v>221</v>
      </c>
      <c r="E3509">
        <v>156</v>
      </c>
      <c r="F3509">
        <v>26</v>
      </c>
      <c r="G3509">
        <v>4.4439264269033003E-2</v>
      </c>
      <c r="H3509">
        <v>-0.68134465313554804</v>
      </c>
      <c r="I3509">
        <v>-1.8494350667027799</v>
      </c>
      <c r="J3509">
        <v>452</v>
      </c>
      <c r="K3509">
        <v>566</v>
      </c>
      <c r="L3509">
        <v>265</v>
      </c>
      <c r="M3509">
        <v>48</v>
      </c>
      <c r="N3509">
        <v>0.17490609979861099</v>
      </c>
      <c r="O3509">
        <v>-0.823981338018964</v>
      </c>
      <c r="P3509">
        <v>-1.98412286602768</v>
      </c>
      <c r="Q3509">
        <v>0.47457627118644002</v>
      </c>
      <c r="R3509">
        <v>0.20338983050847401</v>
      </c>
      <c r="S3509">
        <f t="shared" si="54"/>
        <v>-6.4066834167665121E-2</v>
      </c>
    </row>
    <row r="3510" spans="1:19" x14ac:dyDescent="0.2">
      <c r="A3510" t="s">
        <v>6971</v>
      </c>
      <c r="B3510" t="s">
        <v>6972</v>
      </c>
      <c r="C3510">
        <v>93</v>
      </c>
      <c r="D3510">
        <v>210</v>
      </c>
      <c r="E3510">
        <v>55</v>
      </c>
      <c r="F3510">
        <v>30</v>
      </c>
      <c r="G3510">
        <v>0.43399457847551198</v>
      </c>
      <c r="H3510">
        <v>-0.72237826883809397</v>
      </c>
      <c r="I3510">
        <v>-1.3755588667962699</v>
      </c>
      <c r="J3510">
        <v>237</v>
      </c>
      <c r="K3510">
        <v>347</v>
      </c>
      <c r="L3510">
        <v>218</v>
      </c>
      <c r="M3510">
        <v>53</v>
      </c>
      <c r="N3510">
        <v>0.24280923220249101</v>
      </c>
      <c r="O3510">
        <v>-0.62838062954988905</v>
      </c>
      <c r="P3510">
        <v>-1.6606981450011999</v>
      </c>
      <c r="Q3510">
        <v>0.77966101694915202</v>
      </c>
      <c r="R3510">
        <v>0.20338983050847401</v>
      </c>
      <c r="S3510">
        <f t="shared" si="54"/>
        <v>0.15910202863773742</v>
      </c>
    </row>
    <row r="3511" spans="1:19" x14ac:dyDescent="0.2">
      <c r="A3511" t="s">
        <v>6973</v>
      </c>
      <c r="B3511" t="s">
        <v>6974</v>
      </c>
      <c r="C3511">
        <v>291</v>
      </c>
      <c r="D3511">
        <v>310</v>
      </c>
      <c r="E3511">
        <v>189</v>
      </c>
      <c r="F3511">
        <v>42</v>
      </c>
      <c r="G3511">
        <v>0.107726937143893</v>
      </c>
      <c r="H3511">
        <v>-0.68168919459106603</v>
      </c>
      <c r="I3511">
        <v>-1.7248408715500001</v>
      </c>
      <c r="J3511">
        <v>481</v>
      </c>
      <c r="K3511">
        <v>611</v>
      </c>
      <c r="L3511">
        <v>324</v>
      </c>
      <c r="M3511">
        <v>54</v>
      </c>
      <c r="N3511">
        <v>0.181124237290444</v>
      </c>
      <c r="O3511">
        <v>-0.76368884331160902</v>
      </c>
      <c r="P3511">
        <v>-1.95997698514275</v>
      </c>
      <c r="Q3511">
        <v>0.40677966101694901</v>
      </c>
      <c r="R3511">
        <v>0.186440677966101</v>
      </c>
      <c r="S3511">
        <f t="shared" si="54"/>
        <v>-2.1677306309738319E-2</v>
      </c>
    </row>
    <row r="3512" spans="1:19" x14ac:dyDescent="0.2">
      <c r="A3512" t="s">
        <v>6975</v>
      </c>
      <c r="B3512" t="s">
        <v>6976</v>
      </c>
      <c r="C3512">
        <v>138</v>
      </c>
      <c r="D3512">
        <v>175</v>
      </c>
      <c r="E3512">
        <v>146</v>
      </c>
      <c r="F3512">
        <v>21</v>
      </c>
      <c r="G3512">
        <v>0.183417194580586</v>
      </c>
      <c r="H3512">
        <v>-0.469784240395202</v>
      </c>
      <c r="I3512">
        <v>-1.70185696462931</v>
      </c>
      <c r="J3512">
        <v>383</v>
      </c>
      <c r="K3512">
        <v>448</v>
      </c>
      <c r="L3512">
        <v>265</v>
      </c>
      <c r="M3512">
        <v>38</v>
      </c>
      <c r="N3512">
        <v>0.14530734345124299</v>
      </c>
      <c r="O3512">
        <v>-0.75204167717620496</v>
      </c>
      <c r="P3512">
        <v>-2.0136408459437001</v>
      </c>
      <c r="Q3512">
        <v>0.35593220338983</v>
      </c>
      <c r="R3512">
        <v>0.20338983050847401</v>
      </c>
      <c r="S3512">
        <f t="shared" si="54"/>
        <v>-2.9403334358612147E-2</v>
      </c>
    </row>
    <row r="3513" spans="1:19" x14ac:dyDescent="0.2">
      <c r="A3513" t="s">
        <v>6977</v>
      </c>
      <c r="B3513" t="s">
        <v>6978</v>
      </c>
      <c r="C3513">
        <v>64</v>
      </c>
      <c r="D3513">
        <v>140</v>
      </c>
      <c r="E3513">
        <v>70</v>
      </c>
      <c r="F3513">
        <v>6</v>
      </c>
      <c r="G3513">
        <v>0.42020629398987902</v>
      </c>
      <c r="H3513">
        <v>-0.45533994374803299</v>
      </c>
      <c r="I3513">
        <v>-1.9122258965622401</v>
      </c>
      <c r="J3513">
        <v>82</v>
      </c>
      <c r="K3513">
        <v>100</v>
      </c>
      <c r="L3513">
        <v>59</v>
      </c>
      <c r="M3513">
        <v>23</v>
      </c>
      <c r="N3513">
        <v>0.163414251038005</v>
      </c>
      <c r="O3513">
        <v>-0.73505061788596204</v>
      </c>
      <c r="P3513">
        <v>-1.5623116849580101</v>
      </c>
      <c r="Q3513">
        <v>0.37288135593220301</v>
      </c>
      <c r="R3513">
        <v>0.152542372881355</v>
      </c>
      <c r="S3513">
        <f t="shared" si="54"/>
        <v>3.0652928142621133E-2</v>
      </c>
    </row>
    <row r="3514" spans="1:19" x14ac:dyDescent="0.2">
      <c r="A3514" t="s">
        <v>6979</v>
      </c>
      <c r="B3514" t="s">
        <v>6980</v>
      </c>
      <c r="C3514">
        <v>88</v>
      </c>
      <c r="D3514">
        <v>135</v>
      </c>
      <c r="E3514">
        <v>104</v>
      </c>
      <c r="F3514">
        <v>11</v>
      </c>
      <c r="G3514">
        <v>0.26610932864036502</v>
      </c>
      <c r="H3514">
        <v>-0.42170734262979098</v>
      </c>
      <c r="I3514">
        <v>-1.7872871599539399</v>
      </c>
      <c r="J3514">
        <v>229</v>
      </c>
      <c r="K3514">
        <v>342</v>
      </c>
      <c r="L3514">
        <v>135</v>
      </c>
      <c r="M3514">
        <v>34</v>
      </c>
      <c r="N3514">
        <v>0.25141872713796798</v>
      </c>
      <c r="O3514">
        <v>-0.82159049098927195</v>
      </c>
      <c r="P3514">
        <v>-1.8385822338895199</v>
      </c>
      <c r="Q3514">
        <v>0.37288135593220301</v>
      </c>
      <c r="R3514">
        <v>0.152542372881355</v>
      </c>
      <c r="S3514">
        <f t="shared" si="54"/>
        <v>-7.2146684698101027E-3</v>
      </c>
    </row>
    <row r="3515" spans="1:19" x14ac:dyDescent="0.2">
      <c r="A3515" t="s">
        <v>6981</v>
      </c>
      <c r="B3515" t="s">
        <v>6982</v>
      </c>
      <c r="C3515">
        <v>0</v>
      </c>
      <c r="D3515">
        <v>0</v>
      </c>
      <c r="E3515">
        <v>0</v>
      </c>
      <c r="F3515">
        <v>0</v>
      </c>
      <c r="G3515" t="s">
        <v>373</v>
      </c>
      <c r="H3515" t="s">
        <v>373</v>
      </c>
      <c r="I3515" t="s">
        <v>373</v>
      </c>
      <c r="J3515">
        <v>0</v>
      </c>
      <c r="K3515">
        <v>0</v>
      </c>
      <c r="L3515">
        <v>0</v>
      </c>
      <c r="M3515">
        <v>0</v>
      </c>
      <c r="N3515" t="s">
        <v>373</v>
      </c>
      <c r="O3515" t="s">
        <v>373</v>
      </c>
      <c r="P3515" t="s">
        <v>373</v>
      </c>
      <c r="Q3515">
        <v>0.37288135593220301</v>
      </c>
      <c r="R3515">
        <v>0.20338983050847401</v>
      </c>
      <c r="S3515" t="e">
        <f t="shared" si="54"/>
        <v>#VALUE!</v>
      </c>
    </row>
    <row r="3516" spans="1:19" x14ac:dyDescent="0.2">
      <c r="A3516" t="s">
        <v>6983</v>
      </c>
      <c r="B3516" t="s">
        <v>6984</v>
      </c>
      <c r="C3516">
        <v>136</v>
      </c>
      <c r="D3516">
        <v>190</v>
      </c>
      <c r="E3516">
        <v>110</v>
      </c>
      <c r="F3516">
        <v>10</v>
      </c>
      <c r="G3516">
        <v>0.225472924878139</v>
      </c>
      <c r="H3516">
        <v>-0.58640423299039601</v>
      </c>
      <c r="I3516">
        <v>-2.0177360813322101</v>
      </c>
      <c r="J3516">
        <v>238</v>
      </c>
      <c r="K3516">
        <v>386</v>
      </c>
      <c r="L3516">
        <v>249</v>
      </c>
      <c r="M3516">
        <v>49</v>
      </c>
      <c r="N3516">
        <v>0.28723845103696399</v>
      </c>
      <c r="O3516">
        <v>-0.57246638710516595</v>
      </c>
      <c r="P3516">
        <v>-1.69660654561989</v>
      </c>
      <c r="Q3516">
        <v>0.38983050847457601</v>
      </c>
      <c r="R3516">
        <v>0.11864406779661001</v>
      </c>
      <c r="S3516">
        <f t="shared" si="54"/>
        <v>-3.5696139290294658E-2</v>
      </c>
    </row>
    <row r="3517" spans="1:19" x14ac:dyDescent="0.2">
      <c r="A3517" t="s">
        <v>6985</v>
      </c>
      <c r="B3517" t="s">
        <v>6986</v>
      </c>
      <c r="C3517">
        <v>215</v>
      </c>
      <c r="D3517">
        <v>272</v>
      </c>
      <c r="E3517">
        <v>194</v>
      </c>
      <c r="F3517">
        <v>25</v>
      </c>
      <c r="G3517">
        <v>0.18238867641412099</v>
      </c>
      <c r="H3517">
        <v>-0.53889473976378199</v>
      </c>
      <c r="I3517">
        <v>-1.8186956242055601</v>
      </c>
      <c r="J3517">
        <v>475</v>
      </c>
      <c r="K3517">
        <v>649</v>
      </c>
      <c r="L3517">
        <v>298</v>
      </c>
      <c r="M3517">
        <v>62</v>
      </c>
      <c r="N3517">
        <v>0.212779190597224</v>
      </c>
      <c r="O3517">
        <v>-0.79456612269300098</v>
      </c>
      <c r="P3517">
        <v>-1.8945275887185</v>
      </c>
      <c r="Q3517">
        <v>0.37288135593220301</v>
      </c>
      <c r="R3517">
        <v>0.13559322033898299</v>
      </c>
      <c r="S3517">
        <f t="shared" si="54"/>
        <v>-3.1236816588716364E-2</v>
      </c>
    </row>
    <row r="3518" spans="1:19" x14ac:dyDescent="0.2">
      <c r="A3518" t="s">
        <v>6987</v>
      </c>
      <c r="B3518" t="s">
        <v>6988</v>
      </c>
      <c r="C3518">
        <v>82</v>
      </c>
      <c r="D3518">
        <v>59</v>
      </c>
      <c r="E3518">
        <v>71</v>
      </c>
      <c r="F3518">
        <v>10</v>
      </c>
      <c r="G3518">
        <v>-6.2703608446044001E-2</v>
      </c>
      <c r="H3518">
        <v>-0.55681351344304497</v>
      </c>
      <c r="I3518">
        <v>-1.79801102534571</v>
      </c>
      <c r="J3518">
        <v>181</v>
      </c>
      <c r="K3518">
        <v>211</v>
      </c>
      <c r="L3518">
        <v>133</v>
      </c>
      <c r="M3518">
        <v>11</v>
      </c>
      <c r="N3518">
        <v>0.14383198385022899</v>
      </c>
      <c r="O3518">
        <v>-0.725915711046489</v>
      </c>
      <c r="P3518">
        <v>-2.2265115583028501</v>
      </c>
      <c r="Q3518">
        <v>0.40677966101694901</v>
      </c>
      <c r="R3518">
        <v>0.11864406779661001</v>
      </c>
      <c r="S3518">
        <f t="shared" si="54"/>
        <v>-0.11407200675796061</v>
      </c>
    </row>
    <row r="3519" spans="1:19" x14ac:dyDescent="0.2">
      <c r="A3519" t="s">
        <v>6989</v>
      </c>
      <c r="B3519" t="s">
        <v>6990</v>
      </c>
      <c r="C3519">
        <v>181</v>
      </c>
      <c r="D3519">
        <v>295</v>
      </c>
      <c r="E3519">
        <v>172</v>
      </c>
      <c r="F3519">
        <v>17</v>
      </c>
      <c r="G3519">
        <v>0.29240167340450601</v>
      </c>
      <c r="H3519">
        <v>-0.51640813774003902</v>
      </c>
      <c r="I3519">
        <v>-1.9114268264529</v>
      </c>
      <c r="J3519">
        <v>335</v>
      </c>
      <c r="K3519">
        <v>395</v>
      </c>
      <c r="L3519">
        <v>243</v>
      </c>
      <c r="M3519">
        <v>43</v>
      </c>
      <c r="N3519">
        <v>0.148780392011336</v>
      </c>
      <c r="O3519">
        <v>-0.73152731058292297</v>
      </c>
      <c r="P3519">
        <v>-1.9018020200491501</v>
      </c>
      <c r="Q3519">
        <v>0.35593220338983</v>
      </c>
      <c r="R3519">
        <v>0.152542372881355</v>
      </c>
      <c r="S3519">
        <f t="shared" si="54"/>
        <v>-5.9924748780148508E-2</v>
      </c>
    </row>
    <row r="3520" spans="1:19" x14ac:dyDescent="0.2">
      <c r="A3520" t="s">
        <v>6991</v>
      </c>
      <c r="B3520" t="s">
        <v>6992</v>
      </c>
      <c r="C3520">
        <v>264</v>
      </c>
      <c r="D3520">
        <v>363</v>
      </c>
      <c r="E3520">
        <v>215</v>
      </c>
      <c r="F3520">
        <v>38</v>
      </c>
      <c r="G3520">
        <v>0.21856093046180899</v>
      </c>
      <c r="H3520">
        <v>-0.58342347673262895</v>
      </c>
      <c r="I3520">
        <v>-1.72601750321501</v>
      </c>
      <c r="J3520">
        <v>456</v>
      </c>
      <c r="K3520">
        <v>636</v>
      </c>
      <c r="L3520">
        <v>353</v>
      </c>
      <c r="M3520">
        <v>60</v>
      </c>
      <c r="N3520">
        <v>0.2217203764057</v>
      </c>
      <c r="O3520">
        <v>-0.70327891442100199</v>
      </c>
      <c r="P3520">
        <v>-1.89103926087268</v>
      </c>
      <c r="Q3520">
        <v>0.74576271186440601</v>
      </c>
      <c r="R3520">
        <v>0.186440677966101</v>
      </c>
      <c r="S3520">
        <f t="shared" si="54"/>
        <v>-3.5769129476951049E-3</v>
      </c>
    </row>
    <row r="3521" spans="1:19" x14ac:dyDescent="0.2">
      <c r="A3521" t="s">
        <v>6993</v>
      </c>
      <c r="B3521" t="s">
        <v>6994</v>
      </c>
      <c r="C3521">
        <v>318</v>
      </c>
      <c r="D3521">
        <v>352</v>
      </c>
      <c r="E3521">
        <v>358</v>
      </c>
      <c r="F3521">
        <v>57</v>
      </c>
      <c r="G3521">
        <v>0.124373775789226</v>
      </c>
      <c r="H3521">
        <v>-0.44280210311896101</v>
      </c>
      <c r="I3521">
        <v>-1.63074943727394</v>
      </c>
      <c r="J3521">
        <v>805</v>
      </c>
      <c r="K3521">
        <v>774</v>
      </c>
      <c r="L3521">
        <v>356</v>
      </c>
      <c r="M3521">
        <v>125</v>
      </c>
      <c r="N3521">
        <v>6.0173183736745899E-2</v>
      </c>
      <c r="O3521">
        <v>-0.94643465953938299</v>
      </c>
      <c r="P3521">
        <v>-1.8191115359517001</v>
      </c>
      <c r="Q3521">
        <v>0.35593220338983</v>
      </c>
      <c r="R3521">
        <v>0.13559322033898299</v>
      </c>
      <c r="S3521">
        <f t="shared" si="54"/>
        <v>4.313630790070476E-2</v>
      </c>
    </row>
    <row r="3522" spans="1:19" x14ac:dyDescent="0.2">
      <c r="A3522" t="s">
        <v>6995</v>
      </c>
      <c r="B3522" t="s">
        <v>6996</v>
      </c>
      <c r="C3522">
        <v>117</v>
      </c>
      <c r="D3522">
        <v>79</v>
      </c>
      <c r="E3522">
        <v>86</v>
      </c>
      <c r="F3522">
        <v>8</v>
      </c>
      <c r="G3522">
        <v>-9.0300538160191804E-2</v>
      </c>
      <c r="H3522">
        <v>-0.62794542028099698</v>
      </c>
      <c r="I3522">
        <v>-2.0492930477162101</v>
      </c>
      <c r="J3522">
        <v>179</v>
      </c>
      <c r="K3522">
        <v>174</v>
      </c>
      <c r="L3522">
        <v>126</v>
      </c>
      <c r="M3522">
        <v>28</v>
      </c>
      <c r="N3522">
        <v>6.4924320724428206E-2</v>
      </c>
      <c r="O3522">
        <v>-0.74457126300672005</v>
      </c>
      <c r="P3522">
        <v>-1.8159206682295601</v>
      </c>
      <c r="Q3522">
        <v>0.35593220338983</v>
      </c>
      <c r="R3522">
        <v>0.20338983050847401</v>
      </c>
      <c r="S3522">
        <f t="shared" si="54"/>
        <v>-7.6711222546728269E-2</v>
      </c>
    </row>
    <row r="3523" spans="1:19" x14ac:dyDescent="0.2">
      <c r="A3523" t="s">
        <v>6997</v>
      </c>
      <c r="B3523" t="s">
        <v>6998</v>
      </c>
      <c r="C3523">
        <v>172</v>
      </c>
      <c r="D3523">
        <v>174</v>
      </c>
      <c r="E3523">
        <v>195</v>
      </c>
      <c r="F3523">
        <v>9</v>
      </c>
      <c r="G3523">
        <v>8.5279033670579193E-2</v>
      </c>
      <c r="H3523">
        <v>-0.43975184532343398</v>
      </c>
      <c r="I3523">
        <v>-2.1654831104302201</v>
      </c>
      <c r="J3523">
        <v>324</v>
      </c>
      <c r="K3523">
        <v>343</v>
      </c>
      <c r="L3523">
        <v>173</v>
      </c>
      <c r="M3523">
        <v>30</v>
      </c>
      <c r="N3523">
        <v>0.10197721325788001</v>
      </c>
      <c r="O3523">
        <v>-0.864587684222207</v>
      </c>
      <c r="P3523">
        <v>-2.0436494240788399</v>
      </c>
      <c r="Q3523">
        <v>0.40677966101694901</v>
      </c>
      <c r="R3523">
        <v>0.20338983050847401</v>
      </c>
      <c r="S3523">
        <f t="shared" ref="S3523:S3586" si="55">((I3523+1.7338029)/1.7338029+(P3523+1.8692731)/1.8692731)/2</f>
        <v>-0.17113222938186734</v>
      </c>
    </row>
    <row r="3524" spans="1:19" x14ac:dyDescent="0.2">
      <c r="A3524" t="s">
        <v>6999</v>
      </c>
      <c r="B3524" t="s">
        <v>7000</v>
      </c>
      <c r="C3524">
        <v>211</v>
      </c>
      <c r="D3524">
        <v>228</v>
      </c>
      <c r="E3524">
        <v>117</v>
      </c>
      <c r="F3524">
        <v>21</v>
      </c>
      <c r="G3524">
        <v>0.113910623998289</v>
      </c>
      <c r="H3524">
        <v>-0.75035460332993398</v>
      </c>
      <c r="I3524">
        <v>-1.8862603335257699</v>
      </c>
      <c r="J3524">
        <v>367</v>
      </c>
      <c r="K3524">
        <v>413</v>
      </c>
      <c r="L3524">
        <v>212</v>
      </c>
      <c r="M3524">
        <v>46</v>
      </c>
      <c r="N3524">
        <v>0.12851209082603299</v>
      </c>
      <c r="O3524">
        <v>-0.830418980467728</v>
      </c>
      <c r="P3524">
        <v>-1.9121339011623999</v>
      </c>
      <c r="Q3524">
        <v>0.322033898305084</v>
      </c>
      <c r="R3524">
        <v>0.169491525423728</v>
      </c>
      <c r="S3524">
        <f t="shared" si="55"/>
        <v>-5.5430758942006657E-2</v>
      </c>
    </row>
    <row r="3525" spans="1:19" x14ac:dyDescent="0.2">
      <c r="A3525" t="s">
        <v>7001</v>
      </c>
      <c r="B3525" t="s">
        <v>7002</v>
      </c>
      <c r="C3525">
        <v>37</v>
      </c>
      <c r="D3525">
        <v>49</v>
      </c>
      <c r="E3525">
        <v>21</v>
      </c>
      <c r="F3525">
        <v>1</v>
      </c>
      <c r="G3525">
        <v>0.20225258825704701</v>
      </c>
      <c r="H3525">
        <v>-0.74024043911147897</v>
      </c>
      <c r="I3525">
        <v>-2.4523988970289898</v>
      </c>
      <c r="J3525">
        <v>117</v>
      </c>
      <c r="K3525">
        <v>104</v>
      </c>
      <c r="L3525">
        <v>118</v>
      </c>
      <c r="M3525">
        <v>12</v>
      </c>
      <c r="N3525">
        <v>2.6075580974340502E-2</v>
      </c>
      <c r="O3525">
        <v>-0.58839263158442601</v>
      </c>
      <c r="P3525">
        <v>-1.9992302842904199</v>
      </c>
      <c r="Q3525">
        <v>0.35593220338983</v>
      </c>
      <c r="R3525">
        <v>0.25423728813559299</v>
      </c>
      <c r="S3525">
        <f t="shared" si="55"/>
        <v>-0.24199258969436677</v>
      </c>
    </row>
    <row r="3526" spans="1:19" x14ac:dyDescent="0.2">
      <c r="A3526" t="s">
        <v>7003</v>
      </c>
      <c r="B3526" t="s">
        <v>7004</v>
      </c>
      <c r="C3526">
        <v>176</v>
      </c>
      <c r="D3526">
        <v>132</v>
      </c>
      <c r="E3526">
        <v>168</v>
      </c>
      <c r="F3526">
        <v>50</v>
      </c>
      <c r="G3526">
        <v>-4.4680504312771499E-2</v>
      </c>
      <c r="H3526">
        <v>-0.51446139586669004</v>
      </c>
      <c r="I3526">
        <v>-1.43073983644012</v>
      </c>
      <c r="J3526">
        <v>310</v>
      </c>
      <c r="K3526">
        <v>381</v>
      </c>
      <c r="L3526">
        <v>218</v>
      </c>
      <c r="M3526">
        <v>59</v>
      </c>
      <c r="N3526">
        <v>0.166791385263068</v>
      </c>
      <c r="O3526">
        <v>-0.74499397737405804</v>
      </c>
      <c r="P3526">
        <v>-1.73073535078402</v>
      </c>
      <c r="Q3526">
        <v>0.42372881355932202</v>
      </c>
      <c r="R3526">
        <v>0.23728813559322001</v>
      </c>
      <c r="S3526">
        <f t="shared" si="55"/>
        <v>0.12445494445624927</v>
      </c>
    </row>
    <row r="3527" spans="1:19" x14ac:dyDescent="0.2">
      <c r="A3527" t="s">
        <v>7005</v>
      </c>
      <c r="B3527" t="s">
        <v>7006</v>
      </c>
      <c r="C3527">
        <v>122</v>
      </c>
      <c r="D3527">
        <v>98</v>
      </c>
      <c r="E3527">
        <v>87</v>
      </c>
      <c r="F3527">
        <v>11</v>
      </c>
      <c r="G3527">
        <v>-1.4875522686724801E-2</v>
      </c>
      <c r="H3527">
        <v>-0.641098587834533</v>
      </c>
      <c r="I3527">
        <v>-1.9291643184785201</v>
      </c>
      <c r="J3527">
        <v>137</v>
      </c>
      <c r="K3527">
        <v>244</v>
      </c>
      <c r="L3527">
        <v>78</v>
      </c>
      <c r="M3527">
        <v>8</v>
      </c>
      <c r="N3527">
        <v>0.32789736260404401</v>
      </c>
      <c r="O3527">
        <v>-0.836714741610316</v>
      </c>
      <c r="P3527">
        <v>-2.2438562487563498</v>
      </c>
      <c r="Q3527">
        <v>0.45762711864406702</v>
      </c>
      <c r="R3527">
        <v>0.28813559322033899</v>
      </c>
      <c r="S3527">
        <f t="shared" si="55"/>
        <v>-0.15653386241462125</v>
      </c>
    </row>
    <row r="3528" spans="1:19" x14ac:dyDescent="0.2">
      <c r="A3528" t="s">
        <v>7007</v>
      </c>
      <c r="B3528" t="s">
        <v>7008</v>
      </c>
      <c r="C3528">
        <v>164</v>
      </c>
      <c r="D3528">
        <v>45</v>
      </c>
      <c r="E3528">
        <v>92</v>
      </c>
      <c r="F3528">
        <v>8</v>
      </c>
      <c r="G3528">
        <v>-0.48137310197682498</v>
      </c>
      <c r="H3528">
        <v>-0.74531403048054601</v>
      </c>
      <c r="I3528">
        <v>-2.1959510340177499</v>
      </c>
      <c r="J3528">
        <v>195</v>
      </c>
      <c r="K3528">
        <v>132</v>
      </c>
      <c r="L3528">
        <v>111</v>
      </c>
      <c r="M3528">
        <v>61</v>
      </c>
      <c r="N3528">
        <v>-9.2232576734946295E-2</v>
      </c>
      <c r="O3528">
        <v>-0.83680040972025105</v>
      </c>
      <c r="P3528">
        <v>-1.51493044494364</v>
      </c>
      <c r="Q3528">
        <v>0.37288135593220301</v>
      </c>
      <c r="R3528">
        <v>0.13559322033898299</v>
      </c>
      <c r="S3528">
        <f t="shared" si="55"/>
        <v>-3.8494988482799447E-2</v>
      </c>
    </row>
    <row r="3529" spans="1:19" x14ac:dyDescent="0.2">
      <c r="A3529" t="s">
        <v>7009</v>
      </c>
      <c r="B3529" t="s">
        <v>7010</v>
      </c>
      <c r="C3529">
        <v>78</v>
      </c>
      <c r="D3529">
        <v>75</v>
      </c>
      <c r="E3529">
        <v>33</v>
      </c>
      <c r="F3529">
        <v>6</v>
      </c>
      <c r="G3529">
        <v>6.3224892996747994E-2</v>
      </c>
      <c r="H3529">
        <v>-0.86783867259099601</v>
      </c>
      <c r="I3529">
        <v>-1.99814052526883</v>
      </c>
      <c r="J3529">
        <v>177</v>
      </c>
      <c r="K3529">
        <v>234</v>
      </c>
      <c r="L3529">
        <v>124</v>
      </c>
      <c r="M3529">
        <v>17</v>
      </c>
      <c r="N3529">
        <v>0.198470694470058</v>
      </c>
      <c r="O3529">
        <v>-0.74664035834396203</v>
      </c>
      <c r="P3529">
        <v>-2.0277500135754201</v>
      </c>
      <c r="Q3529">
        <v>0.322033898305084</v>
      </c>
      <c r="R3529">
        <v>0.25423728813559299</v>
      </c>
      <c r="S3529">
        <f t="shared" si="55"/>
        <v>-0.11862057089221886</v>
      </c>
    </row>
    <row r="3530" spans="1:19" x14ac:dyDescent="0.2">
      <c r="A3530" t="s">
        <v>7011</v>
      </c>
      <c r="B3530" t="s">
        <v>7012</v>
      </c>
      <c r="C3530">
        <v>99</v>
      </c>
      <c r="D3530">
        <v>110</v>
      </c>
      <c r="E3530">
        <v>73</v>
      </c>
      <c r="F3530">
        <v>13</v>
      </c>
      <c r="G3530">
        <v>0.12601572285620299</v>
      </c>
      <c r="H3530">
        <v>-0.62657034425549696</v>
      </c>
      <c r="I3530">
        <v>-1.76588901525271</v>
      </c>
      <c r="J3530">
        <v>197</v>
      </c>
      <c r="K3530">
        <v>377</v>
      </c>
      <c r="L3530">
        <v>165</v>
      </c>
      <c r="M3530">
        <v>31</v>
      </c>
      <c r="N3530">
        <v>0.35910322746592099</v>
      </c>
      <c r="O3530">
        <v>-0.66907105909207698</v>
      </c>
      <c r="P3530">
        <v>-1.81333020091921</v>
      </c>
      <c r="Q3530">
        <v>0.88135593220338904</v>
      </c>
      <c r="R3530">
        <v>0.186440677966101</v>
      </c>
      <c r="S3530">
        <f t="shared" si="55"/>
        <v>5.7107076203287213E-3</v>
      </c>
    </row>
    <row r="3531" spans="1:19" x14ac:dyDescent="0.2">
      <c r="A3531" t="s">
        <v>7013</v>
      </c>
      <c r="B3531" t="s">
        <v>7014</v>
      </c>
      <c r="C3531">
        <v>101</v>
      </c>
      <c r="D3531">
        <v>95</v>
      </c>
      <c r="E3531">
        <v>102</v>
      </c>
      <c r="F3531">
        <v>19</v>
      </c>
      <c r="G3531">
        <v>5.3660463801733602E-2</v>
      </c>
      <c r="H3531">
        <v>-0.48997921179912801</v>
      </c>
      <c r="I3531">
        <v>-1.60976494579181</v>
      </c>
      <c r="J3531">
        <v>242</v>
      </c>
      <c r="K3531">
        <v>282</v>
      </c>
      <c r="L3531">
        <v>143</v>
      </c>
      <c r="M3531">
        <v>15</v>
      </c>
      <c r="N3531">
        <v>0.143661845760651</v>
      </c>
      <c r="O3531">
        <v>-0.82056810565975902</v>
      </c>
      <c r="P3531">
        <v>-2.2179497755166402</v>
      </c>
      <c r="Q3531">
        <v>0.47457627118644002</v>
      </c>
      <c r="R3531">
        <v>0.186440677966101</v>
      </c>
      <c r="S3531">
        <f t="shared" si="55"/>
        <v>-5.7494822661880635E-2</v>
      </c>
    </row>
    <row r="3532" spans="1:19" x14ac:dyDescent="0.2">
      <c r="A3532" t="s">
        <v>7015</v>
      </c>
      <c r="B3532" t="s">
        <v>7016</v>
      </c>
      <c r="C3532">
        <v>106</v>
      </c>
      <c r="D3532">
        <v>104</v>
      </c>
      <c r="E3532">
        <v>79</v>
      </c>
      <c r="F3532">
        <v>11</v>
      </c>
      <c r="G3532">
        <v>7.1985706329538601E-2</v>
      </c>
      <c r="H3532">
        <v>-0.62193678375273198</v>
      </c>
      <c r="I3532">
        <v>-1.8681103530685399</v>
      </c>
      <c r="J3532">
        <v>170</v>
      </c>
      <c r="K3532">
        <v>196</v>
      </c>
      <c r="L3532">
        <v>180</v>
      </c>
      <c r="M3532">
        <v>20</v>
      </c>
      <c r="N3532">
        <v>0.13903525339992301</v>
      </c>
      <c r="O3532">
        <v>-0.56726519341935799</v>
      </c>
      <c r="P3532">
        <v>-1.93964459430618</v>
      </c>
      <c r="Q3532">
        <v>0.44067796610169402</v>
      </c>
      <c r="R3532">
        <v>0.169491525423728</v>
      </c>
      <c r="S3532">
        <f t="shared" si="55"/>
        <v>-5.7555266347778002E-2</v>
      </c>
    </row>
    <row r="3533" spans="1:19" x14ac:dyDescent="0.2">
      <c r="A3533" t="s">
        <v>7017</v>
      </c>
      <c r="B3533" t="s">
        <v>7018</v>
      </c>
      <c r="C3533">
        <v>100</v>
      </c>
      <c r="D3533">
        <v>70</v>
      </c>
      <c r="E3533">
        <v>61</v>
      </c>
      <c r="F3533">
        <v>29</v>
      </c>
      <c r="G3533">
        <v>-7.4643727690214698E-2</v>
      </c>
      <c r="H3533">
        <v>-0.70892817476763603</v>
      </c>
      <c r="I3533">
        <v>-1.4217991750630401</v>
      </c>
      <c r="J3533">
        <v>153</v>
      </c>
      <c r="K3533">
        <v>269</v>
      </c>
      <c r="L3533">
        <v>164</v>
      </c>
      <c r="M3533">
        <v>23</v>
      </c>
      <c r="N3533">
        <v>0.32228895260653001</v>
      </c>
      <c r="O3533">
        <v>-0.56193635991429103</v>
      </c>
      <c r="P3533">
        <v>-1.83318926339189</v>
      </c>
      <c r="Q3533">
        <v>0.52542372881355903</v>
      </c>
      <c r="R3533">
        <v>0.169491525423728</v>
      </c>
      <c r="S3533">
        <f t="shared" si="55"/>
        <v>9.962853595051592E-2</v>
      </c>
    </row>
    <row r="3534" spans="1:19" x14ac:dyDescent="0.2">
      <c r="A3534" t="s">
        <v>7019</v>
      </c>
      <c r="B3534" t="s">
        <v>7020</v>
      </c>
      <c r="C3534">
        <v>188</v>
      </c>
      <c r="D3534">
        <v>360</v>
      </c>
      <c r="E3534">
        <v>248</v>
      </c>
      <c r="F3534">
        <v>46</v>
      </c>
      <c r="G3534">
        <v>0.36240288379913499</v>
      </c>
      <c r="H3534">
        <v>-0.37396417821586703</v>
      </c>
      <c r="I3534">
        <v>-1.4955971905440999</v>
      </c>
      <c r="J3534">
        <v>435</v>
      </c>
      <c r="K3534">
        <v>549</v>
      </c>
      <c r="L3534">
        <v>327</v>
      </c>
      <c r="M3534">
        <v>72</v>
      </c>
      <c r="N3534">
        <v>0.17831119091717601</v>
      </c>
      <c r="O3534">
        <v>-0.71603028143874103</v>
      </c>
      <c r="P3534">
        <v>-1.79138242911526</v>
      </c>
      <c r="Q3534">
        <v>0.52542372881355903</v>
      </c>
      <c r="R3534">
        <v>0.169491525423728</v>
      </c>
      <c r="S3534">
        <f t="shared" si="55"/>
        <v>8.952905709294591E-2</v>
      </c>
    </row>
    <row r="3535" spans="1:19" x14ac:dyDescent="0.2">
      <c r="A3535" t="s">
        <v>7021</v>
      </c>
      <c r="B3535" t="s">
        <v>7022</v>
      </c>
      <c r="C3535">
        <v>249</v>
      </c>
      <c r="D3535">
        <v>234</v>
      </c>
      <c r="E3535">
        <v>124</v>
      </c>
      <c r="F3535">
        <v>56</v>
      </c>
      <c r="G3535">
        <v>5.3274742609934998E-2</v>
      </c>
      <c r="H3535">
        <v>-0.79703567171190404</v>
      </c>
      <c r="I3535">
        <v>-1.5322084930515301</v>
      </c>
      <c r="J3535">
        <v>347</v>
      </c>
      <c r="K3535">
        <v>470</v>
      </c>
      <c r="L3535">
        <v>193</v>
      </c>
      <c r="M3535">
        <v>71</v>
      </c>
      <c r="N3535">
        <v>0.208996486566565</v>
      </c>
      <c r="O3535">
        <v>-0.84686094292749003</v>
      </c>
      <c r="P3535">
        <v>-1.6992967946636901</v>
      </c>
      <c r="Q3535">
        <v>0.50847457627118597</v>
      </c>
      <c r="R3535">
        <v>0.169491525423728</v>
      </c>
      <c r="S3535">
        <f t="shared" si="55"/>
        <v>0.10360236670218019</v>
      </c>
    </row>
    <row r="3536" spans="1:19" x14ac:dyDescent="0.2">
      <c r="A3536" t="s">
        <v>7023</v>
      </c>
      <c r="B3536" t="s">
        <v>7024</v>
      </c>
      <c r="C3536">
        <v>166</v>
      </c>
      <c r="D3536">
        <v>166</v>
      </c>
      <c r="E3536">
        <v>69</v>
      </c>
      <c r="F3536">
        <v>12</v>
      </c>
      <c r="G3536">
        <v>8.0258232295528406E-2</v>
      </c>
      <c r="H3536">
        <v>-0.87551700708120295</v>
      </c>
      <c r="I3536">
        <v>-2.0251240149544198</v>
      </c>
      <c r="J3536">
        <v>232</v>
      </c>
      <c r="K3536">
        <v>247</v>
      </c>
      <c r="L3536">
        <v>92</v>
      </c>
      <c r="M3536">
        <v>23</v>
      </c>
      <c r="N3536">
        <v>0.104437071790487</v>
      </c>
      <c r="O3536">
        <v>-0.99378893468973395</v>
      </c>
      <c r="P3536">
        <v>-2.0139858174651999</v>
      </c>
      <c r="Q3536">
        <v>0.50847457627118597</v>
      </c>
      <c r="R3536">
        <v>0.186440677966101</v>
      </c>
      <c r="S3536">
        <f t="shared" si="55"/>
        <v>-0.12272046430061159</v>
      </c>
    </row>
    <row r="3537" spans="1:19" x14ac:dyDescent="0.2">
      <c r="A3537" t="s">
        <v>7025</v>
      </c>
      <c r="B3537" t="s">
        <v>7026</v>
      </c>
      <c r="C3537">
        <v>171</v>
      </c>
      <c r="D3537">
        <v>199</v>
      </c>
      <c r="E3537">
        <v>93</v>
      </c>
      <c r="F3537">
        <v>37</v>
      </c>
      <c r="G3537">
        <v>0.14611519831308101</v>
      </c>
      <c r="H3537">
        <v>-0.758771171616622</v>
      </c>
      <c r="I3537">
        <v>-1.5489915592871499</v>
      </c>
      <c r="J3537">
        <v>305</v>
      </c>
      <c r="K3537">
        <v>259</v>
      </c>
      <c r="L3537">
        <v>245</v>
      </c>
      <c r="M3537">
        <v>75</v>
      </c>
      <c r="N3537">
        <v>6.2280281561877E-3</v>
      </c>
      <c r="O3537">
        <v>-0.68722253212664297</v>
      </c>
      <c r="P3537">
        <v>-1.61946424454697</v>
      </c>
      <c r="Q3537">
        <v>0.47457627118644002</v>
      </c>
      <c r="R3537">
        <v>0.152542372881355</v>
      </c>
      <c r="S3537">
        <f t="shared" si="55"/>
        <v>0.12011631101026031</v>
      </c>
    </row>
    <row r="3538" spans="1:19" x14ac:dyDescent="0.2">
      <c r="A3538" t="s">
        <v>7027</v>
      </c>
      <c r="B3538" t="s">
        <v>7028</v>
      </c>
      <c r="C3538">
        <v>173</v>
      </c>
      <c r="D3538">
        <v>223</v>
      </c>
      <c r="E3538">
        <v>127</v>
      </c>
      <c r="F3538">
        <v>24</v>
      </c>
      <c r="G3538">
        <v>0.19051699221489299</v>
      </c>
      <c r="H3538">
        <v>-0.62850039195124197</v>
      </c>
      <c r="I3538">
        <v>-1.74203203437918</v>
      </c>
      <c r="J3538">
        <v>439</v>
      </c>
      <c r="K3538">
        <v>514</v>
      </c>
      <c r="L3538">
        <v>323</v>
      </c>
      <c r="M3538">
        <v>57</v>
      </c>
      <c r="N3538">
        <v>0.14572670217487599</v>
      </c>
      <c r="O3538">
        <v>-0.72535077505540801</v>
      </c>
      <c r="P3538">
        <v>-1.8968153331615201</v>
      </c>
      <c r="Q3538">
        <v>0.49152542372881303</v>
      </c>
      <c r="R3538">
        <v>0.152542372881355</v>
      </c>
      <c r="S3538">
        <f t="shared" si="55"/>
        <v>-9.7402430473303332E-3</v>
      </c>
    </row>
    <row r="3539" spans="1:19" x14ac:dyDescent="0.2">
      <c r="A3539" t="s">
        <v>7029</v>
      </c>
      <c r="B3539" t="s">
        <v>7030</v>
      </c>
      <c r="C3539">
        <v>262</v>
      </c>
      <c r="D3539">
        <v>206</v>
      </c>
      <c r="E3539">
        <v>172</v>
      </c>
      <c r="F3539">
        <v>33</v>
      </c>
      <c r="G3539">
        <v>-2.4175838655063502E-2</v>
      </c>
      <c r="H3539">
        <v>-0.67703085419060005</v>
      </c>
      <c r="I3539">
        <v>-1.7839845244038499</v>
      </c>
      <c r="J3539">
        <v>411</v>
      </c>
      <c r="K3539">
        <v>546</v>
      </c>
      <c r="L3539">
        <v>246</v>
      </c>
      <c r="M3539">
        <v>72</v>
      </c>
      <c r="N3539">
        <v>0.20057892425038901</v>
      </c>
      <c r="O3539">
        <v>-0.81499549191707998</v>
      </c>
      <c r="P3539">
        <v>-1.7667349940366901</v>
      </c>
      <c r="Q3539">
        <v>0.50847457627118597</v>
      </c>
      <c r="R3539">
        <v>0.169491525423728</v>
      </c>
      <c r="S3539">
        <f t="shared" si="55"/>
        <v>1.2955719126049339E-2</v>
      </c>
    </row>
    <row r="3540" spans="1:19" x14ac:dyDescent="0.2">
      <c r="A3540" t="s">
        <v>7031</v>
      </c>
      <c r="B3540" t="s">
        <v>7032</v>
      </c>
      <c r="C3540">
        <v>73</v>
      </c>
      <c r="D3540">
        <v>105</v>
      </c>
      <c r="E3540">
        <v>67</v>
      </c>
      <c r="F3540">
        <v>28</v>
      </c>
      <c r="G3540">
        <v>0.23812467124500999</v>
      </c>
      <c r="H3540">
        <v>-0.53150606719803295</v>
      </c>
      <c r="I3540">
        <v>-1.30036200174023</v>
      </c>
      <c r="J3540">
        <v>171</v>
      </c>
      <c r="K3540">
        <v>282</v>
      </c>
      <c r="L3540">
        <v>64</v>
      </c>
      <c r="M3540">
        <v>16</v>
      </c>
      <c r="N3540">
        <v>0.29448110134892902</v>
      </c>
      <c r="O3540">
        <v>-1.01890491355265</v>
      </c>
      <c r="P3540">
        <v>-2.0391017963281199</v>
      </c>
      <c r="Q3540">
        <v>0.71186440677966101</v>
      </c>
      <c r="R3540">
        <v>0.22033898305084701</v>
      </c>
      <c r="S3540">
        <f t="shared" si="55"/>
        <v>7.9570765802513571E-2</v>
      </c>
    </row>
    <row r="3541" spans="1:19" x14ac:dyDescent="0.2">
      <c r="A3541" t="s">
        <v>7033</v>
      </c>
      <c r="B3541" t="s">
        <v>7034</v>
      </c>
      <c r="C3541">
        <v>0</v>
      </c>
      <c r="D3541">
        <v>0</v>
      </c>
      <c r="E3541">
        <v>0</v>
      </c>
      <c r="F3541">
        <v>0</v>
      </c>
      <c r="G3541" t="s">
        <v>373</v>
      </c>
      <c r="H3541" t="s">
        <v>373</v>
      </c>
      <c r="I3541" t="s">
        <v>373</v>
      </c>
      <c r="J3541">
        <v>0</v>
      </c>
      <c r="K3541">
        <v>0</v>
      </c>
      <c r="L3541">
        <v>0</v>
      </c>
      <c r="M3541">
        <v>0</v>
      </c>
      <c r="N3541" t="s">
        <v>373</v>
      </c>
      <c r="O3541" t="s">
        <v>373</v>
      </c>
      <c r="P3541" t="s">
        <v>373</v>
      </c>
      <c r="Q3541">
        <v>0.77966101694915202</v>
      </c>
      <c r="R3541">
        <v>0.28813559322033899</v>
      </c>
      <c r="S3541" t="e">
        <f t="shared" si="55"/>
        <v>#VALUE!</v>
      </c>
    </row>
    <row r="3542" spans="1:19" x14ac:dyDescent="0.2">
      <c r="A3542" t="s">
        <v>7035</v>
      </c>
      <c r="B3542" t="s">
        <v>7036</v>
      </c>
      <c r="C3542">
        <v>79</v>
      </c>
      <c r="D3542">
        <v>88</v>
      </c>
      <c r="E3542">
        <v>43</v>
      </c>
      <c r="F3542">
        <v>6</v>
      </c>
      <c r="G3542">
        <v>0.127113813155255</v>
      </c>
      <c r="H3542">
        <v>-0.75841664548925802</v>
      </c>
      <c r="I3542">
        <v>-2.0036730138687902</v>
      </c>
      <c r="J3542">
        <v>153</v>
      </c>
      <c r="K3542">
        <v>172</v>
      </c>
      <c r="L3542">
        <v>59</v>
      </c>
      <c r="M3542">
        <v>16</v>
      </c>
      <c r="N3542">
        <v>0.12806511951167099</v>
      </c>
      <c r="O3542">
        <v>-1.0059281963198401</v>
      </c>
      <c r="P3542">
        <v>-1.9907971167535601</v>
      </c>
      <c r="Q3542">
        <v>0.71186440677966101</v>
      </c>
      <c r="R3542">
        <v>0.25423728813559299</v>
      </c>
      <c r="S3542">
        <f t="shared" si="55"/>
        <v>-0.1103317529588182</v>
      </c>
    </row>
    <row r="3543" spans="1:19" x14ac:dyDescent="0.2">
      <c r="A3543" t="s">
        <v>7037</v>
      </c>
      <c r="B3543" t="s">
        <v>7038</v>
      </c>
      <c r="C3543">
        <v>37</v>
      </c>
      <c r="D3543">
        <v>24</v>
      </c>
      <c r="E3543">
        <v>16</v>
      </c>
      <c r="F3543">
        <v>5</v>
      </c>
      <c r="G3543">
        <v>-0.10773225005985999</v>
      </c>
      <c r="H3543">
        <v>-0.85833975118947303</v>
      </c>
      <c r="I3543">
        <v>-1.75342889269297</v>
      </c>
      <c r="J3543">
        <v>28</v>
      </c>
      <c r="K3543">
        <v>49</v>
      </c>
      <c r="L3543">
        <v>37</v>
      </c>
      <c r="M3543">
        <v>5</v>
      </c>
      <c r="N3543">
        <v>0.32026615210801601</v>
      </c>
      <c r="O3543">
        <v>-0.47104508441961401</v>
      </c>
      <c r="P3543">
        <v>-1.75841369559809</v>
      </c>
      <c r="Q3543">
        <v>0.76271186440677896</v>
      </c>
      <c r="R3543">
        <v>0.23728813559322001</v>
      </c>
      <c r="S3543">
        <f t="shared" si="55"/>
        <v>2.3993267840816099E-2</v>
      </c>
    </row>
    <row r="3544" spans="1:19" x14ac:dyDescent="0.2">
      <c r="A3544" t="s">
        <v>7039</v>
      </c>
      <c r="B3544" t="s">
        <v>7040</v>
      </c>
      <c r="C3544">
        <v>51</v>
      </c>
      <c r="D3544">
        <v>102</v>
      </c>
      <c r="E3544">
        <v>21</v>
      </c>
      <c r="F3544">
        <v>3</v>
      </c>
      <c r="G3544">
        <v>0.38128822795950901</v>
      </c>
      <c r="H3544">
        <v>-0.87960889114242002</v>
      </c>
      <c r="I3544">
        <v>-2.1146460943402698</v>
      </c>
      <c r="J3544">
        <v>127</v>
      </c>
      <c r="K3544">
        <v>162</v>
      </c>
      <c r="L3544">
        <v>81</v>
      </c>
      <c r="M3544">
        <v>9</v>
      </c>
      <c r="N3544">
        <v>0.18293939700839501</v>
      </c>
      <c r="O3544">
        <v>-0.78740747922169696</v>
      </c>
      <c r="P3544">
        <v>-2.1597868801085198</v>
      </c>
      <c r="Q3544">
        <v>0.81355932203389802</v>
      </c>
      <c r="R3544">
        <v>0.23728813559322001</v>
      </c>
      <c r="S3544">
        <f t="shared" si="55"/>
        <v>-0.18753654827002364</v>
      </c>
    </row>
    <row r="3545" spans="1:19" x14ac:dyDescent="0.2">
      <c r="A3545" t="s">
        <v>7041</v>
      </c>
      <c r="B3545" t="s">
        <v>7042</v>
      </c>
      <c r="C3545">
        <v>122</v>
      </c>
      <c r="D3545">
        <v>112</v>
      </c>
      <c r="E3545">
        <v>55</v>
      </c>
      <c r="F3545">
        <v>10</v>
      </c>
      <c r="G3545">
        <v>4.3116424290961901E-2</v>
      </c>
      <c r="H3545">
        <v>-0.84025515095890702</v>
      </c>
      <c r="I3545">
        <v>-1.9705570036367399</v>
      </c>
      <c r="J3545">
        <v>168</v>
      </c>
      <c r="K3545">
        <v>253</v>
      </c>
      <c r="L3545">
        <v>107</v>
      </c>
      <c r="M3545">
        <v>24</v>
      </c>
      <c r="N3545">
        <v>0.25503934287167601</v>
      </c>
      <c r="O3545">
        <v>-0.78801428118504302</v>
      </c>
      <c r="P3545">
        <v>-1.85532370860614</v>
      </c>
      <c r="Q3545">
        <v>0.79661016949152497</v>
      </c>
      <c r="R3545">
        <v>0.25423728813559299</v>
      </c>
      <c r="S3545">
        <f t="shared" si="55"/>
        <v>-6.4544722565119172E-2</v>
      </c>
    </row>
    <row r="3546" spans="1:19" x14ac:dyDescent="0.2">
      <c r="A3546" t="s">
        <v>7043</v>
      </c>
      <c r="B3546" t="s">
        <v>7044</v>
      </c>
      <c r="C3546">
        <v>115</v>
      </c>
      <c r="D3546">
        <v>149</v>
      </c>
      <c r="E3546">
        <v>75</v>
      </c>
      <c r="F3546">
        <v>10</v>
      </c>
      <c r="G3546">
        <v>0.19274666035419</v>
      </c>
      <c r="H3546">
        <v>-0.679894586740315</v>
      </c>
      <c r="I3546">
        <v>-1.94489501331561</v>
      </c>
      <c r="J3546">
        <v>201</v>
      </c>
      <c r="K3546">
        <v>304</v>
      </c>
      <c r="L3546">
        <v>163</v>
      </c>
      <c r="M3546">
        <v>17</v>
      </c>
      <c r="N3546">
        <v>0.25690562960998597</v>
      </c>
      <c r="O3546">
        <v>-0.68309723016092105</v>
      </c>
      <c r="P3546">
        <v>-2.0829728046341001</v>
      </c>
      <c r="Q3546">
        <v>0.81355932203389802</v>
      </c>
      <c r="R3546">
        <v>0.25423728813559299</v>
      </c>
      <c r="S3546">
        <f t="shared" si="55"/>
        <v>-0.11803664232246361</v>
      </c>
    </row>
    <row r="3547" spans="1:19" x14ac:dyDescent="0.2">
      <c r="A3547" t="s">
        <v>7045</v>
      </c>
      <c r="B3547" t="s">
        <v>7046</v>
      </c>
      <c r="C3547">
        <v>138</v>
      </c>
      <c r="D3547">
        <v>141</v>
      </c>
      <c r="E3547">
        <v>179</v>
      </c>
      <c r="F3547">
        <v>24</v>
      </c>
      <c r="G3547">
        <v>8.9598258549671794E-2</v>
      </c>
      <c r="H3547">
        <v>-0.381284065199746</v>
      </c>
      <c r="I3547">
        <v>-1.6438650176516201</v>
      </c>
      <c r="J3547">
        <v>314</v>
      </c>
      <c r="K3547">
        <v>329</v>
      </c>
      <c r="L3547">
        <v>204</v>
      </c>
      <c r="M3547">
        <v>25</v>
      </c>
      <c r="N3547">
        <v>9.7494353298481107E-2</v>
      </c>
      <c r="O3547">
        <v>-0.77938825779170595</v>
      </c>
      <c r="P3547">
        <v>-2.10921530799307</v>
      </c>
      <c r="Q3547">
        <v>0.74576271186440601</v>
      </c>
      <c r="R3547">
        <v>0.305084745762711</v>
      </c>
      <c r="S3547">
        <f t="shared" si="55"/>
        <v>-3.8244025071582907E-2</v>
      </c>
    </row>
    <row r="3548" spans="1:19" x14ac:dyDescent="0.2">
      <c r="A3548" t="s">
        <v>7047</v>
      </c>
      <c r="B3548" t="s">
        <v>7048</v>
      </c>
      <c r="C3548">
        <v>251</v>
      </c>
      <c r="D3548">
        <v>219</v>
      </c>
      <c r="E3548">
        <v>159</v>
      </c>
      <c r="F3548">
        <v>12</v>
      </c>
      <c r="G3548">
        <v>2.1028625654608599E-2</v>
      </c>
      <c r="H3548">
        <v>-0.69253460693899005</v>
      </c>
      <c r="I3548">
        <v>-2.2046896483954099</v>
      </c>
      <c r="J3548">
        <v>326</v>
      </c>
      <c r="K3548">
        <v>428</v>
      </c>
      <c r="L3548">
        <v>236</v>
      </c>
      <c r="M3548">
        <v>38</v>
      </c>
      <c r="N3548">
        <v>0.19545427236695401</v>
      </c>
      <c r="O3548">
        <v>-0.73239437424222198</v>
      </c>
      <c r="P3548">
        <v>-1.9436596720430199</v>
      </c>
      <c r="Q3548">
        <v>0.69491525423728795</v>
      </c>
      <c r="R3548">
        <v>0.23728813559322001</v>
      </c>
      <c r="S3548">
        <f t="shared" si="55"/>
        <v>-0.15569312037798033</v>
      </c>
    </row>
    <row r="3549" spans="1:19" x14ac:dyDescent="0.2">
      <c r="A3549" t="s">
        <v>7049</v>
      </c>
      <c r="B3549" t="s">
        <v>7050</v>
      </c>
      <c r="C3549">
        <v>84</v>
      </c>
      <c r="D3549">
        <v>96</v>
      </c>
      <c r="E3549">
        <v>77</v>
      </c>
      <c r="F3549">
        <v>7</v>
      </c>
      <c r="G3549">
        <v>0.13825017927321501</v>
      </c>
      <c r="H3549">
        <v>-0.53204657066780303</v>
      </c>
      <c r="I3549">
        <v>-1.96337841900962</v>
      </c>
      <c r="J3549">
        <v>192</v>
      </c>
      <c r="K3549">
        <v>183</v>
      </c>
      <c r="L3549">
        <v>126</v>
      </c>
      <c r="M3549">
        <v>23</v>
      </c>
      <c r="N3549">
        <v>5.6377964448601603E-2</v>
      </c>
      <c r="O3549">
        <v>-0.77501946073037697</v>
      </c>
      <c r="P3549">
        <v>-1.93179906127784</v>
      </c>
      <c r="Q3549">
        <v>0.77966101694915202</v>
      </c>
      <c r="R3549">
        <v>0.305084745762711</v>
      </c>
      <c r="S3549">
        <f t="shared" si="55"/>
        <v>-8.2930444630511774E-2</v>
      </c>
    </row>
    <row r="3550" spans="1:19" x14ac:dyDescent="0.2">
      <c r="A3550" t="s">
        <v>7051</v>
      </c>
      <c r="B3550" t="s">
        <v>7052</v>
      </c>
      <c r="C3550">
        <v>101</v>
      </c>
      <c r="D3550">
        <v>95</v>
      </c>
      <c r="E3550">
        <v>72</v>
      </c>
      <c r="F3550">
        <v>18</v>
      </c>
      <c r="G3550">
        <v>5.3660463801733602E-2</v>
      </c>
      <c r="H3550">
        <v>-0.64124688712977695</v>
      </c>
      <c r="I3550">
        <v>-1.6332460416413299</v>
      </c>
      <c r="J3550">
        <v>123</v>
      </c>
      <c r="K3550">
        <v>130</v>
      </c>
      <c r="L3550">
        <v>81</v>
      </c>
      <c r="M3550">
        <v>18</v>
      </c>
      <c r="N3550">
        <v>0.10126634428916</v>
      </c>
      <c r="O3550">
        <v>-0.77350886970513799</v>
      </c>
      <c r="P3550">
        <v>-1.84485827492798</v>
      </c>
      <c r="Q3550">
        <v>0.66101694915254205</v>
      </c>
      <c r="R3550">
        <v>0.338983050847457</v>
      </c>
      <c r="S3550">
        <f t="shared" si="55"/>
        <v>3.5529496776925011E-2</v>
      </c>
    </row>
    <row r="3551" spans="1:19" x14ac:dyDescent="0.2">
      <c r="A3551" t="s">
        <v>7053</v>
      </c>
      <c r="B3551" t="s">
        <v>7054</v>
      </c>
      <c r="C3551">
        <v>484</v>
      </c>
      <c r="D3551">
        <v>594</v>
      </c>
      <c r="E3551">
        <v>375</v>
      </c>
      <c r="F3551">
        <v>54</v>
      </c>
      <c r="G3551">
        <v>0.169199315632309</v>
      </c>
      <c r="H3551">
        <v>-0.60507210369509701</v>
      </c>
      <c r="I3551">
        <v>-1.8366487747834399</v>
      </c>
      <c r="J3551">
        <v>901</v>
      </c>
      <c r="K3551">
        <v>1255</v>
      </c>
      <c r="L3551">
        <v>560</v>
      </c>
      <c r="M3551">
        <v>147</v>
      </c>
      <c r="N3551">
        <v>0.22114703825971499</v>
      </c>
      <c r="O3551">
        <v>-0.79862554111725204</v>
      </c>
      <c r="P3551">
        <v>-1.7976331248227799</v>
      </c>
      <c r="Q3551">
        <v>0.57627118644067798</v>
      </c>
      <c r="R3551">
        <v>0.322033898305084</v>
      </c>
      <c r="S3551">
        <f t="shared" si="55"/>
        <v>-1.0496522148313103E-2</v>
      </c>
    </row>
    <row r="3552" spans="1:19" x14ac:dyDescent="0.2">
      <c r="A3552" t="s">
        <v>7055</v>
      </c>
      <c r="B3552" t="s">
        <v>7056</v>
      </c>
      <c r="C3552">
        <v>236</v>
      </c>
      <c r="D3552">
        <v>311</v>
      </c>
      <c r="E3552">
        <v>206</v>
      </c>
      <c r="F3552">
        <v>18</v>
      </c>
      <c r="G3552">
        <v>0.20010661835225901</v>
      </c>
      <c r="H3552">
        <v>-0.55330279237935598</v>
      </c>
      <c r="I3552">
        <v>-2.0018366708287898</v>
      </c>
      <c r="J3552">
        <v>381</v>
      </c>
      <c r="K3552">
        <v>584</v>
      </c>
      <c r="L3552">
        <v>217</v>
      </c>
      <c r="M3552">
        <v>69</v>
      </c>
      <c r="N3552">
        <v>0.26271597485850101</v>
      </c>
      <c r="O3552">
        <v>-0.83655401897147996</v>
      </c>
      <c r="P3552">
        <v>-1.75230155353025</v>
      </c>
      <c r="Q3552">
        <v>0.52542372881355903</v>
      </c>
      <c r="R3552">
        <v>0.27118644067796599</v>
      </c>
      <c r="S3552">
        <f t="shared" si="55"/>
        <v>-4.6008517256075229E-2</v>
      </c>
    </row>
    <row r="3553" spans="1:19" x14ac:dyDescent="0.2">
      <c r="A3553" t="s">
        <v>7057</v>
      </c>
      <c r="B3553" t="s">
        <v>7058</v>
      </c>
      <c r="C3553">
        <v>1</v>
      </c>
      <c r="D3553">
        <v>0</v>
      </c>
      <c r="E3553">
        <v>0</v>
      </c>
      <c r="F3553">
        <v>0</v>
      </c>
      <c r="G3553" t="e">
        <f>-inf</f>
        <v>#NAME?</v>
      </c>
      <c r="H3553" t="e">
        <f>-inf</f>
        <v>#NAME?</v>
      </c>
      <c r="I3553" t="e">
        <f>-inf</f>
        <v>#NAME?</v>
      </c>
      <c r="J3553">
        <v>247</v>
      </c>
      <c r="K3553">
        <v>338</v>
      </c>
      <c r="L3553">
        <v>165</v>
      </c>
      <c r="M3553">
        <v>35</v>
      </c>
      <c r="N3553">
        <v>0.21344785043971001</v>
      </c>
      <c r="O3553">
        <v>-0.76730178619014899</v>
      </c>
      <c r="P3553">
        <v>-1.8588545775012799</v>
      </c>
      <c r="Q3553">
        <v>0.52542372881355903</v>
      </c>
      <c r="R3553">
        <v>0.322033898305084</v>
      </c>
      <c r="S3553" t="e">
        <f t="shared" si="55"/>
        <v>#NAME?</v>
      </c>
    </row>
    <row r="3554" spans="1:19" x14ac:dyDescent="0.2">
      <c r="A3554" t="s">
        <v>7059</v>
      </c>
      <c r="B3554" t="s">
        <v>7060</v>
      </c>
      <c r="C3554">
        <v>136</v>
      </c>
      <c r="D3554">
        <v>114</v>
      </c>
      <c r="E3554">
        <v>99</v>
      </c>
      <c r="F3554">
        <v>11</v>
      </c>
      <c r="G3554">
        <v>3.6241752617834902E-3</v>
      </c>
      <c r="H3554">
        <v>-0.63216172355107103</v>
      </c>
      <c r="I3554">
        <v>-1.97634339617399</v>
      </c>
      <c r="J3554">
        <v>237</v>
      </c>
      <c r="K3554">
        <v>369</v>
      </c>
      <c r="L3554">
        <v>215</v>
      </c>
      <c r="M3554">
        <v>40</v>
      </c>
      <c r="N3554">
        <v>0.26950612357067799</v>
      </c>
      <c r="O3554">
        <v>-0.63439866323888805</v>
      </c>
      <c r="P3554">
        <v>-1.7829140232740299</v>
      </c>
      <c r="Q3554">
        <v>0.59322033898305004</v>
      </c>
      <c r="R3554">
        <v>0.25423728813559299</v>
      </c>
      <c r="S3554">
        <f t="shared" si="55"/>
        <v>-4.6845014949382258E-2</v>
      </c>
    </row>
    <row r="3555" spans="1:19" x14ac:dyDescent="0.2">
      <c r="A3555" t="s">
        <v>7061</v>
      </c>
      <c r="B3555" t="s">
        <v>7062</v>
      </c>
      <c r="C3555">
        <v>267</v>
      </c>
      <c r="D3555">
        <v>300</v>
      </c>
      <c r="E3555">
        <v>260</v>
      </c>
      <c r="F3555">
        <v>22</v>
      </c>
      <c r="G3555">
        <v>0.13086822565061501</v>
      </c>
      <c r="H3555">
        <v>-0.50579592317216004</v>
      </c>
      <c r="I3555">
        <v>-1.9682857535043601</v>
      </c>
      <c r="J3555">
        <v>538</v>
      </c>
      <c r="K3555">
        <v>929</v>
      </c>
      <c r="L3555">
        <v>378</v>
      </c>
      <c r="M3555">
        <v>121</v>
      </c>
      <c r="N3555">
        <v>0.31446154174897401</v>
      </c>
      <c r="O3555">
        <v>-0.74537925297355401</v>
      </c>
      <c r="P3555">
        <v>-1.6582225739418299</v>
      </c>
      <c r="Q3555">
        <v>0.57627118644067798</v>
      </c>
      <c r="R3555">
        <v>0.28813559322033899</v>
      </c>
      <c r="S3555">
        <f t="shared" si="55"/>
        <v>-1.1168399896048634E-2</v>
      </c>
    </row>
    <row r="3556" spans="1:19" x14ac:dyDescent="0.2">
      <c r="A3556" t="s">
        <v>7063</v>
      </c>
      <c r="B3556" t="s">
        <v>7064</v>
      </c>
      <c r="C3556">
        <v>91</v>
      </c>
      <c r="D3556">
        <v>102</v>
      </c>
      <c r="E3556">
        <v>20</v>
      </c>
      <c r="F3556">
        <v>6</v>
      </c>
      <c r="G3556">
        <v>0.12981701173635199</v>
      </c>
      <c r="H3556">
        <v>-1.1522694064355099</v>
      </c>
      <c r="I3556">
        <v>-2.06508731489944</v>
      </c>
      <c r="J3556">
        <v>205</v>
      </c>
      <c r="K3556">
        <v>173</v>
      </c>
      <c r="L3556">
        <v>114</v>
      </c>
      <c r="M3556">
        <v>19</v>
      </c>
      <c r="N3556">
        <v>3.5203454947628598E-3</v>
      </c>
      <c r="O3556">
        <v>-0.84693778686367205</v>
      </c>
      <c r="P3556">
        <v>-2.04322592869481</v>
      </c>
      <c r="Q3556">
        <v>0.54237288135593198</v>
      </c>
      <c r="R3556">
        <v>0.322033898305084</v>
      </c>
      <c r="S3556">
        <f t="shared" si="55"/>
        <v>-0.14206646899382425</v>
      </c>
    </row>
    <row r="3557" spans="1:19" x14ac:dyDescent="0.2">
      <c r="A3557" t="s">
        <v>7065</v>
      </c>
      <c r="B3557" t="s">
        <v>7066</v>
      </c>
      <c r="C3557">
        <v>48</v>
      </c>
      <c r="D3557">
        <v>50</v>
      </c>
      <c r="E3557">
        <v>57</v>
      </c>
      <c r="F3557">
        <v>6</v>
      </c>
      <c r="G3557">
        <v>9.7986999255959994E-2</v>
      </c>
      <c r="H3557">
        <v>-0.41962439148149899</v>
      </c>
      <c r="I3557">
        <v>-1.7872871599539399</v>
      </c>
      <c r="J3557">
        <v>129</v>
      </c>
      <c r="K3557">
        <v>125</v>
      </c>
      <c r="L3557">
        <v>63</v>
      </c>
      <c r="M3557">
        <v>9</v>
      </c>
      <c r="N3557">
        <v>6.35484061305292E-2</v>
      </c>
      <c r="O3557">
        <v>-0.90333793799005702</v>
      </c>
      <c r="P3557">
        <v>-2.16657286945181</v>
      </c>
      <c r="Q3557">
        <v>0.55932203389830504</v>
      </c>
      <c r="R3557">
        <v>0.322033898305084</v>
      </c>
      <c r="S3557">
        <f t="shared" si="55"/>
        <v>-9.4946802303622332E-2</v>
      </c>
    </row>
    <row r="3558" spans="1:19" x14ac:dyDescent="0.2">
      <c r="A3558" t="s">
        <v>7067</v>
      </c>
      <c r="B3558" t="s">
        <v>7068</v>
      </c>
      <c r="C3558">
        <v>249</v>
      </c>
      <c r="D3558">
        <v>272</v>
      </c>
      <c r="E3558">
        <v>155</v>
      </c>
      <c r="F3558">
        <v>19</v>
      </c>
      <c r="G3558">
        <v>0.11862778923399001</v>
      </c>
      <c r="H3558">
        <v>-0.70012565870384802</v>
      </c>
      <c r="I3558">
        <v>-2.0016429191049001</v>
      </c>
      <c r="J3558">
        <v>417</v>
      </c>
      <c r="K3558">
        <v>685</v>
      </c>
      <c r="L3558">
        <v>321</v>
      </c>
      <c r="M3558">
        <v>67</v>
      </c>
      <c r="N3558">
        <v>0.29278261994038901</v>
      </c>
      <c r="O3558">
        <v>-0.70571979971327503</v>
      </c>
      <c r="P3558">
        <v>-1.80428692086482</v>
      </c>
      <c r="Q3558">
        <v>0.55932203389830504</v>
      </c>
      <c r="R3558">
        <v>0.23728813559322001</v>
      </c>
      <c r="S3558">
        <f t="shared" si="55"/>
        <v>-5.9857878506297535E-2</v>
      </c>
    </row>
    <row r="3559" spans="1:19" x14ac:dyDescent="0.2">
      <c r="A3559" t="s">
        <v>7069</v>
      </c>
      <c r="B3559" t="s">
        <v>7070</v>
      </c>
      <c r="C3559">
        <v>165</v>
      </c>
      <c r="D3559">
        <v>69</v>
      </c>
      <c r="E3559">
        <v>123</v>
      </c>
      <c r="F3559">
        <v>17</v>
      </c>
      <c r="G3559">
        <v>-0.29837662118112201</v>
      </c>
      <c r="H3559">
        <v>-0.62183684255291105</v>
      </c>
      <c r="I3559">
        <v>-1.8712321957976299</v>
      </c>
      <c r="J3559">
        <v>303</v>
      </c>
      <c r="K3559">
        <v>238</v>
      </c>
      <c r="L3559">
        <v>151</v>
      </c>
      <c r="M3559">
        <v>19</v>
      </c>
      <c r="N3559">
        <v>-2.7637568024071298E-2</v>
      </c>
      <c r="O3559">
        <v>-0.89455445835352598</v>
      </c>
      <c r="P3559">
        <v>-2.2129146961413602</v>
      </c>
      <c r="Q3559">
        <v>0.54237288135593198</v>
      </c>
      <c r="R3559">
        <v>0.305084745762711</v>
      </c>
      <c r="S3559">
        <f t="shared" si="55"/>
        <v>-0.13155083951051202</v>
      </c>
    </row>
    <row r="3560" spans="1:19" x14ac:dyDescent="0.2">
      <c r="A3560" t="s">
        <v>7071</v>
      </c>
      <c r="B3560" t="s">
        <v>7072</v>
      </c>
      <c r="C3560">
        <v>64</v>
      </c>
      <c r="D3560">
        <v>43</v>
      </c>
      <c r="E3560">
        <v>24</v>
      </c>
      <c r="F3560">
        <v>2</v>
      </c>
      <c r="G3560">
        <v>-9.2453286108772098E-2</v>
      </c>
      <c r="H3560">
        <v>-0.920226742050684</v>
      </c>
      <c r="I3560">
        <v>-2.3893471512818998</v>
      </c>
      <c r="J3560">
        <v>79</v>
      </c>
      <c r="K3560">
        <v>123</v>
      </c>
      <c r="L3560">
        <v>52</v>
      </c>
      <c r="M3560">
        <v>31</v>
      </c>
      <c r="N3560">
        <v>0.26950612357067799</v>
      </c>
      <c r="O3560">
        <v>-0.77371252480003205</v>
      </c>
      <c r="P3560">
        <v>-1.4164910660480601</v>
      </c>
      <c r="Q3560">
        <v>0.66101694915254205</v>
      </c>
      <c r="R3560">
        <v>0.186440677966101</v>
      </c>
      <c r="S3560">
        <f t="shared" si="55"/>
        <v>-6.7936296277733801E-2</v>
      </c>
    </row>
    <row r="3561" spans="1:19" x14ac:dyDescent="0.2">
      <c r="A3561" t="s">
        <v>7073</v>
      </c>
      <c r="B3561" t="s">
        <v>7074</v>
      </c>
      <c r="C3561">
        <v>217</v>
      </c>
      <c r="D3561">
        <v>253</v>
      </c>
      <c r="E3561">
        <v>147</v>
      </c>
      <c r="F3561">
        <v>27</v>
      </c>
      <c r="G3561">
        <v>0.14691901962281601</v>
      </c>
      <c r="H3561">
        <v>-0.66340040887875695</v>
      </c>
      <c r="I3561">
        <v>-1.7892931426515399</v>
      </c>
      <c r="J3561">
        <v>343</v>
      </c>
      <c r="K3561">
        <v>471</v>
      </c>
      <c r="L3561">
        <v>197</v>
      </c>
      <c r="M3561">
        <v>63</v>
      </c>
      <c r="N3561">
        <v>0.214954890507847</v>
      </c>
      <c r="O3561">
        <v>-0.83291667102556799</v>
      </c>
      <c r="P3561">
        <v>-1.74617923918108</v>
      </c>
      <c r="Q3561">
        <v>0.677966101694915</v>
      </c>
      <c r="R3561">
        <v>0.28813559322033899</v>
      </c>
      <c r="S3561">
        <f t="shared" si="55"/>
        <v>1.6923130099915376E-2</v>
      </c>
    </row>
    <row r="3562" spans="1:19" x14ac:dyDescent="0.2">
      <c r="A3562" t="s">
        <v>7075</v>
      </c>
      <c r="B3562" t="s">
        <v>7076</v>
      </c>
      <c r="C3562">
        <v>0</v>
      </c>
      <c r="D3562">
        <v>0</v>
      </c>
      <c r="E3562">
        <v>0</v>
      </c>
      <c r="F3562">
        <v>0</v>
      </c>
      <c r="G3562" t="s">
        <v>373</v>
      </c>
      <c r="H3562" t="s">
        <v>373</v>
      </c>
      <c r="I3562" t="s">
        <v>373</v>
      </c>
      <c r="J3562">
        <v>0</v>
      </c>
      <c r="K3562">
        <v>0</v>
      </c>
      <c r="L3562">
        <v>0</v>
      </c>
      <c r="M3562">
        <v>0</v>
      </c>
      <c r="N3562" t="s">
        <v>373</v>
      </c>
      <c r="O3562" t="s">
        <v>373</v>
      </c>
      <c r="P3562" t="s">
        <v>373</v>
      </c>
      <c r="Q3562">
        <v>0.677966101694915</v>
      </c>
      <c r="R3562">
        <v>0.27118644067796599</v>
      </c>
      <c r="S3562" t="e">
        <f t="shared" si="55"/>
        <v>#VALUE!</v>
      </c>
    </row>
    <row r="3563" spans="1:19" x14ac:dyDescent="0.2">
      <c r="A3563" t="s">
        <v>7077</v>
      </c>
      <c r="B3563" t="s">
        <v>7078</v>
      </c>
      <c r="C3563">
        <v>91</v>
      </c>
      <c r="D3563">
        <v>148</v>
      </c>
      <c r="E3563">
        <v>89</v>
      </c>
      <c r="F3563">
        <v>26</v>
      </c>
      <c r="G3563">
        <v>0.29147855536939199</v>
      </c>
      <c r="H3563">
        <v>-0.50390939545458402</v>
      </c>
      <c r="I3563">
        <v>-1.4282652173122701</v>
      </c>
      <c r="J3563">
        <v>244</v>
      </c>
      <c r="K3563">
        <v>295</v>
      </c>
      <c r="L3563">
        <v>147</v>
      </c>
      <c r="M3563">
        <v>42</v>
      </c>
      <c r="N3563">
        <v>0.15966029306115501</v>
      </c>
      <c r="O3563">
        <v>-0.81216126873494299</v>
      </c>
      <c r="P3563">
        <v>-1.77436620453272</v>
      </c>
      <c r="Q3563">
        <v>0.77966101694915202</v>
      </c>
      <c r="R3563">
        <v>0.27118644067796599</v>
      </c>
      <c r="S3563">
        <f t="shared" si="55"/>
        <v>0.11349804336082381</v>
      </c>
    </row>
    <row r="3564" spans="1:19" x14ac:dyDescent="0.2">
      <c r="A3564" t="s">
        <v>7079</v>
      </c>
      <c r="B3564" t="s">
        <v>7080</v>
      </c>
      <c r="C3564">
        <v>73</v>
      </c>
      <c r="D3564">
        <v>45</v>
      </c>
      <c r="E3564">
        <v>88</v>
      </c>
      <c r="F3564">
        <v>11</v>
      </c>
      <c r="G3564">
        <v>-0.129852114049583</v>
      </c>
      <c r="H3564">
        <v>-0.41309819774869</v>
      </c>
      <c r="I3564">
        <v>-1.7061273479242201</v>
      </c>
      <c r="J3564">
        <v>83</v>
      </c>
      <c r="K3564">
        <v>131</v>
      </c>
      <c r="L3564">
        <v>53</v>
      </c>
      <c r="M3564">
        <v>29</v>
      </c>
      <c r="N3564">
        <v>0.27542130670141202</v>
      </c>
      <c r="O3564">
        <v>-0.78689099991967504</v>
      </c>
      <c r="P3564">
        <v>-1.4669057630690101</v>
      </c>
      <c r="Q3564">
        <v>0.79661016949152497</v>
      </c>
      <c r="R3564">
        <v>0.25423728813559299</v>
      </c>
      <c r="S3564">
        <f t="shared" si="55"/>
        <v>0.11560785592356319</v>
      </c>
    </row>
    <row r="3565" spans="1:19" x14ac:dyDescent="0.2">
      <c r="A3565" t="s">
        <v>7081</v>
      </c>
      <c r="B3565" t="s">
        <v>7082</v>
      </c>
      <c r="C3565">
        <v>181</v>
      </c>
      <c r="D3565">
        <v>165</v>
      </c>
      <c r="E3565">
        <v>103</v>
      </c>
      <c r="F3565">
        <v>18</v>
      </c>
      <c r="G3565">
        <v>4.0063601640250197E-2</v>
      </c>
      <c r="H3565">
        <v>-0.73909935994241505</v>
      </c>
      <c r="I3565">
        <v>-1.8866032427278701</v>
      </c>
      <c r="J3565">
        <v>364</v>
      </c>
      <c r="K3565">
        <v>359</v>
      </c>
      <c r="L3565">
        <v>161</v>
      </c>
      <c r="M3565">
        <v>53</v>
      </c>
      <c r="N3565">
        <v>7.1221168350984895E-2</v>
      </c>
      <c r="O3565">
        <v>-0.94636428476159595</v>
      </c>
      <c r="P3565">
        <v>-1.8470511826401499</v>
      </c>
      <c r="Q3565">
        <v>0.76271186440677896</v>
      </c>
      <c r="R3565">
        <v>0.27118644067796599</v>
      </c>
      <c r="S3565">
        <f t="shared" si="55"/>
        <v>-3.8121084874992439E-2</v>
      </c>
    </row>
    <row r="3566" spans="1:19" x14ac:dyDescent="0.2">
      <c r="A3566" t="s">
        <v>7083</v>
      </c>
      <c r="B3566" t="s">
        <v>7084</v>
      </c>
      <c r="C3566">
        <v>145</v>
      </c>
      <c r="D3566">
        <v>179</v>
      </c>
      <c r="E3566">
        <v>145</v>
      </c>
      <c r="F3566">
        <v>8</v>
      </c>
      <c r="G3566">
        <v>0.17174326104044599</v>
      </c>
      <c r="H3566">
        <v>-0.49425800977840301</v>
      </c>
      <c r="I3566">
        <v>-2.1424751882050299</v>
      </c>
      <c r="J3566">
        <v>211</v>
      </c>
      <c r="K3566">
        <v>286</v>
      </c>
      <c r="L3566">
        <v>205</v>
      </c>
      <c r="M3566">
        <v>36</v>
      </c>
      <c r="N3566">
        <v>0.20931168125307201</v>
      </c>
      <c r="O3566">
        <v>-0.60461737138632798</v>
      </c>
      <c r="P3566">
        <v>-1.77820562312229</v>
      </c>
      <c r="Q3566">
        <v>0.72881355932203395</v>
      </c>
      <c r="R3566">
        <v>0.25423728813559299</v>
      </c>
      <c r="S3566">
        <f t="shared" si="55"/>
        <v>-9.349524827733395E-2</v>
      </c>
    </row>
    <row r="3567" spans="1:19" x14ac:dyDescent="0.2">
      <c r="A3567" t="s">
        <v>7085</v>
      </c>
      <c r="B3567" t="s">
        <v>7086</v>
      </c>
      <c r="C3567">
        <v>94</v>
      </c>
      <c r="D3567">
        <v>130</v>
      </c>
      <c r="E3567">
        <v>58</v>
      </c>
      <c r="F3567">
        <v>6</v>
      </c>
      <c r="G3567">
        <v>0.221073731002666</v>
      </c>
      <c r="H3567">
        <v>-0.70395786981516495</v>
      </c>
      <c r="I3567">
        <v>-2.0791737761780502</v>
      </c>
      <c r="J3567">
        <v>144</v>
      </c>
      <c r="K3567">
        <v>124</v>
      </c>
      <c r="L3567">
        <v>68</v>
      </c>
      <c r="M3567">
        <v>8</v>
      </c>
      <c r="N3567">
        <v>1.2287296488707199E-2</v>
      </c>
      <c r="O3567">
        <v>-0.91794235653340295</v>
      </c>
      <c r="P3567">
        <v>-2.2654981736951898</v>
      </c>
      <c r="Q3567">
        <v>0.71186440677966101</v>
      </c>
      <c r="R3567">
        <v>0.305084745762711</v>
      </c>
      <c r="S3567">
        <f t="shared" si="55"/>
        <v>-0.205582963173636</v>
      </c>
    </row>
    <row r="3568" spans="1:19" x14ac:dyDescent="0.2">
      <c r="A3568" t="s">
        <v>7087</v>
      </c>
      <c r="B3568" t="s">
        <v>7088</v>
      </c>
      <c r="C3568">
        <v>43</v>
      </c>
      <c r="D3568">
        <v>85</v>
      </c>
      <c r="E3568">
        <v>85</v>
      </c>
      <c r="F3568">
        <v>5</v>
      </c>
      <c r="G3568">
        <v>0.37620870243023402</v>
      </c>
      <c r="H3568">
        <v>-0.19830753964369699</v>
      </c>
      <c r="I3568">
        <v>-1.8186956242055601</v>
      </c>
      <c r="J3568">
        <v>133</v>
      </c>
      <c r="K3568">
        <v>173</v>
      </c>
      <c r="L3568">
        <v>50</v>
      </c>
      <c r="M3568">
        <v>24</v>
      </c>
      <c r="N3568">
        <v>0.19142256558343099</v>
      </c>
      <c r="O3568">
        <v>-1.0169704137754501</v>
      </c>
      <c r="P3568">
        <v>-1.7538660678473701</v>
      </c>
      <c r="Q3568">
        <v>0.71186440677966101</v>
      </c>
      <c r="R3568">
        <v>0.25423728813559299</v>
      </c>
      <c r="S3568">
        <f t="shared" si="55"/>
        <v>6.3878410579190914E-3</v>
      </c>
    </row>
    <row r="3569" spans="1:19" x14ac:dyDescent="0.2">
      <c r="A3569" t="s">
        <v>7089</v>
      </c>
      <c r="B3569" t="s">
        <v>7090</v>
      </c>
      <c r="C3569">
        <v>89</v>
      </c>
      <c r="D3569">
        <v>112</v>
      </c>
      <c r="E3569">
        <v>105</v>
      </c>
      <c r="F3569">
        <v>6</v>
      </c>
      <c r="G3569">
        <v>0.180086248320797</v>
      </c>
      <c r="H3569">
        <v>-0.42245871735337798</v>
      </c>
      <c r="I3569">
        <v>-2.0554359292232598</v>
      </c>
      <c r="J3569">
        <v>177</v>
      </c>
      <c r="K3569">
        <v>295</v>
      </c>
      <c r="L3569">
        <v>94</v>
      </c>
      <c r="M3569">
        <v>36</v>
      </c>
      <c r="N3569">
        <v>0.29907685303807802</v>
      </c>
      <c r="O3569">
        <v>-0.86693418990649795</v>
      </c>
      <c r="P3569">
        <v>-1.70189643418641</v>
      </c>
      <c r="Q3569">
        <v>0.74576271186440601</v>
      </c>
      <c r="R3569">
        <v>0.27118644067796599</v>
      </c>
      <c r="S3569">
        <f t="shared" si="55"/>
        <v>-4.7983108868696216E-2</v>
      </c>
    </row>
    <row r="3570" spans="1:19" x14ac:dyDescent="0.2">
      <c r="A3570" t="s">
        <v>7091</v>
      </c>
      <c r="B3570" t="s">
        <v>7092</v>
      </c>
      <c r="C3570">
        <v>53</v>
      </c>
      <c r="D3570">
        <v>35</v>
      </c>
      <c r="E3570">
        <v>14</v>
      </c>
      <c r="F3570">
        <v>2</v>
      </c>
      <c r="G3570">
        <v>-9.99495929549849E-2</v>
      </c>
      <c r="H3570">
        <v>-1.07240584370095</v>
      </c>
      <c r="I3570">
        <v>-2.3074430468988001</v>
      </c>
      <c r="J3570">
        <v>58</v>
      </c>
      <c r="K3570">
        <v>39</v>
      </c>
      <c r="L3570">
        <v>28</v>
      </c>
      <c r="M3570">
        <v>16</v>
      </c>
      <c r="N3570">
        <v>-9.5135283114716196E-2</v>
      </c>
      <c r="O3570">
        <v>-0.90835873936510803</v>
      </c>
      <c r="P3570">
        <v>-1.5695336794989001</v>
      </c>
      <c r="Q3570">
        <v>0.55932203389830504</v>
      </c>
      <c r="R3570">
        <v>0.28813559322033899</v>
      </c>
      <c r="S3570">
        <f t="shared" si="55"/>
        <v>-8.5252908547995179E-2</v>
      </c>
    </row>
    <row r="3571" spans="1:19" x14ac:dyDescent="0.2">
      <c r="A3571" t="s">
        <v>7093</v>
      </c>
      <c r="B3571" t="s">
        <v>7094</v>
      </c>
      <c r="C3571">
        <v>206</v>
      </c>
      <c r="D3571">
        <v>311</v>
      </c>
      <c r="E3571">
        <v>134</v>
      </c>
      <c r="F3571">
        <v>11</v>
      </c>
      <c r="G3571">
        <v>0.25915140095321199</v>
      </c>
      <c r="H3571">
        <v>-0.68102043178274896</v>
      </c>
      <c r="I3571">
        <v>-2.1566717081729201</v>
      </c>
      <c r="J3571">
        <v>372</v>
      </c>
      <c r="K3571">
        <v>463</v>
      </c>
      <c r="L3571">
        <v>221</v>
      </c>
      <c r="M3571">
        <v>49</v>
      </c>
      <c r="N3571">
        <v>0.172266154557777</v>
      </c>
      <c r="O3571">
        <v>-0.81823944334117704</v>
      </c>
      <c r="P3571">
        <v>-1.8905725284452699</v>
      </c>
      <c r="Q3571">
        <v>0.45762711864406702</v>
      </c>
      <c r="R3571">
        <v>0.305084745762711</v>
      </c>
      <c r="S3571">
        <f t="shared" si="55"/>
        <v>-0.12764559965449385</v>
      </c>
    </row>
    <row r="3572" spans="1:19" x14ac:dyDescent="0.2">
      <c r="A3572" t="s">
        <v>7095</v>
      </c>
      <c r="B3572" t="s">
        <v>7096</v>
      </c>
      <c r="C3572">
        <v>148</v>
      </c>
      <c r="D3572">
        <v>156</v>
      </c>
      <c r="E3572">
        <v>110</v>
      </c>
      <c r="F3572">
        <v>28</v>
      </c>
      <c r="G3572">
        <v>0.10312111525503199</v>
      </c>
      <c r="H3572">
        <v>-0.62312704001513597</v>
      </c>
      <c r="I3572">
        <v>-1.60730085701473</v>
      </c>
      <c r="J3572">
        <v>287</v>
      </c>
      <c r="K3572">
        <v>550</v>
      </c>
      <c r="L3572">
        <v>221</v>
      </c>
      <c r="M3572">
        <v>37</v>
      </c>
      <c r="N3572">
        <v>0.35970889618197299</v>
      </c>
      <c r="O3572">
        <v>-0.705578400193272</v>
      </c>
      <c r="P3572">
        <v>-1.8999058412588901</v>
      </c>
      <c r="Q3572">
        <v>0.49152542372881303</v>
      </c>
      <c r="R3572">
        <v>0.25423728813559299</v>
      </c>
      <c r="S3572">
        <f t="shared" si="55"/>
        <v>2.8287333491657733E-2</v>
      </c>
    </row>
    <row r="3573" spans="1:19" x14ac:dyDescent="0.2">
      <c r="A3573" t="s">
        <v>7097</v>
      </c>
      <c r="B3573" t="s">
        <v>7098</v>
      </c>
      <c r="C3573">
        <v>357</v>
      </c>
      <c r="D3573">
        <v>279</v>
      </c>
      <c r="E3573">
        <v>239</v>
      </c>
      <c r="F3573">
        <v>22</v>
      </c>
      <c r="G3573">
        <v>-2.68057805430672E-2</v>
      </c>
      <c r="H3573">
        <v>-0.66852832494245895</v>
      </c>
      <c r="I3573">
        <v>-2.0944427082519801</v>
      </c>
      <c r="J3573">
        <v>696</v>
      </c>
      <c r="K3573">
        <v>670</v>
      </c>
      <c r="L3573">
        <v>459</v>
      </c>
      <c r="M3573">
        <v>103</v>
      </c>
      <c r="N3573">
        <v>6.06936665119861E-2</v>
      </c>
      <c r="O3573">
        <v>-0.77288533121769099</v>
      </c>
      <c r="P3573">
        <v>-1.83999768349728</v>
      </c>
      <c r="Q3573">
        <v>0.54237288135593198</v>
      </c>
      <c r="R3573">
        <v>0.23728813559322001</v>
      </c>
      <c r="S3573">
        <f t="shared" si="55"/>
        <v>-9.6171843838524784E-2</v>
      </c>
    </row>
    <row r="3574" spans="1:19" x14ac:dyDescent="0.2">
      <c r="A3574" t="s">
        <v>7099</v>
      </c>
      <c r="B3574" t="e">
        <f>-HGLWAIALYGYKSDDDDEGELVFGAGQHILLTEH-SDWWEGMVADGKEGLFPASYVKIL-V</f>
        <v>#NAME?</v>
      </c>
      <c r="C3574">
        <v>45</v>
      </c>
      <c r="D3574">
        <v>57</v>
      </c>
      <c r="E3574">
        <v>26</v>
      </c>
      <c r="F3574">
        <v>4</v>
      </c>
      <c r="G3574">
        <v>0.18292057419267599</v>
      </c>
      <c r="H3574">
        <v>-0.73249717558292904</v>
      </c>
      <c r="I3574">
        <v>-1.9353496954093801</v>
      </c>
      <c r="J3574">
        <v>51</v>
      </c>
      <c r="K3574">
        <v>48</v>
      </c>
      <c r="L3574">
        <v>53</v>
      </c>
      <c r="M3574">
        <v>12</v>
      </c>
      <c r="N3574">
        <v>5.0899164699372598E-2</v>
      </c>
      <c r="O3574">
        <v>-0.57538308364153701</v>
      </c>
      <c r="P3574">
        <v>-1.6386145986422</v>
      </c>
      <c r="Q3574">
        <v>0.61016949152542299</v>
      </c>
      <c r="R3574">
        <v>0.27118644067796599</v>
      </c>
      <c r="S3574">
        <f t="shared" si="55"/>
        <v>3.5746258804878611E-3</v>
      </c>
    </row>
    <row r="3575" spans="1:19" x14ac:dyDescent="0.2">
      <c r="A3575" t="s">
        <v>7100</v>
      </c>
      <c r="B3575" t="s">
        <v>7101</v>
      </c>
      <c r="C3575">
        <v>64</v>
      </c>
      <c r="D3575">
        <v>29</v>
      </c>
      <c r="E3575">
        <v>16</v>
      </c>
      <c r="F3575">
        <v>0</v>
      </c>
      <c r="G3575">
        <v>-0.26352374378940202</v>
      </c>
      <c r="H3575">
        <v>-1.09631800110636</v>
      </c>
      <c r="I3575" t="e">
        <f>-inf</f>
        <v>#NAME?</v>
      </c>
      <c r="J3575">
        <v>131</v>
      </c>
      <c r="K3575">
        <v>57</v>
      </c>
      <c r="L3575">
        <v>39</v>
      </c>
      <c r="M3575">
        <v>13</v>
      </c>
      <c r="N3575">
        <v>-0.28416833656155099</v>
      </c>
      <c r="O3575">
        <v>-1.1182954657736499</v>
      </c>
      <c r="P3575">
        <v>-2.0135536119408202</v>
      </c>
      <c r="Q3575">
        <v>0.61016949152542299</v>
      </c>
      <c r="R3575">
        <v>0.305084745762711</v>
      </c>
      <c r="S3575" t="e">
        <f t="shared" si="55"/>
        <v>#NAME?</v>
      </c>
    </row>
    <row r="3576" spans="1:19" x14ac:dyDescent="0.2">
      <c r="A3576" t="s">
        <v>7102</v>
      </c>
      <c r="B3576" t="s">
        <v>7103</v>
      </c>
      <c r="C3576">
        <v>161</v>
      </c>
      <c r="D3576">
        <v>119</v>
      </c>
      <c r="E3576">
        <v>181</v>
      </c>
      <c r="F3576">
        <v>10</v>
      </c>
      <c r="G3576">
        <v>-5.1020682343790501E-2</v>
      </c>
      <c r="H3576">
        <v>-0.443405310941068</v>
      </c>
      <c r="I3576">
        <v>-2.09102304899384</v>
      </c>
      <c r="J3576">
        <v>315</v>
      </c>
      <c r="K3576">
        <v>483</v>
      </c>
      <c r="L3576">
        <v>163</v>
      </c>
      <c r="M3576">
        <v>78</v>
      </c>
      <c r="N3576">
        <v>0.26286468038363298</v>
      </c>
      <c r="O3576">
        <v>-0.87821172653003299</v>
      </c>
      <c r="P3576">
        <v>-1.6164416196910101</v>
      </c>
      <c r="Q3576">
        <v>0.57627118644067798</v>
      </c>
      <c r="R3576">
        <v>0.25423728813559299</v>
      </c>
      <c r="S3576">
        <f t="shared" si="55"/>
        <v>-3.5388077898999684E-2</v>
      </c>
    </row>
    <row r="3577" spans="1:19" x14ac:dyDescent="0.2">
      <c r="A3577" t="s">
        <v>7104</v>
      </c>
      <c r="B3577" t="s">
        <v>7105</v>
      </c>
      <c r="C3577">
        <v>166</v>
      </c>
      <c r="D3577">
        <v>275</v>
      </c>
      <c r="E3577">
        <v>142</v>
      </c>
      <c r="F3577">
        <v>35</v>
      </c>
      <c r="G3577">
        <v>0.299482838085736</v>
      </c>
      <c r="H3577">
        <v>-0.56207775343540201</v>
      </c>
      <c r="I3577">
        <v>-1.56023721665177</v>
      </c>
      <c r="J3577">
        <v>286</v>
      </c>
      <c r="K3577">
        <v>290</v>
      </c>
      <c r="L3577">
        <v>236</v>
      </c>
      <c r="M3577">
        <v>123</v>
      </c>
      <c r="N3577">
        <v>8.3260068191634798E-2</v>
      </c>
      <c r="O3577">
        <v>-0.67554280730332605</v>
      </c>
      <c r="P3577">
        <v>-1.37668659028153</v>
      </c>
      <c r="Q3577">
        <v>0.61016949152542299</v>
      </c>
      <c r="R3577">
        <v>0.27118644067796599</v>
      </c>
      <c r="S3577">
        <f t="shared" si="55"/>
        <v>0.18181230413137936</v>
      </c>
    </row>
    <row r="3578" spans="1:19" x14ac:dyDescent="0.2">
      <c r="A3578" t="s">
        <v>7106</v>
      </c>
      <c r="B3578" t="s">
        <v>7107</v>
      </c>
      <c r="C3578">
        <v>111</v>
      </c>
      <c r="D3578">
        <v>147</v>
      </c>
      <c r="E3578">
        <v>153</v>
      </c>
      <c r="F3578">
        <v>18</v>
      </c>
      <c r="G3578">
        <v>0.20225258825704701</v>
      </c>
      <c r="H3578">
        <v>-0.354889557747462</v>
      </c>
      <c r="I3578">
        <v>-1.67424764664535</v>
      </c>
      <c r="J3578">
        <v>240</v>
      </c>
      <c r="K3578">
        <v>270</v>
      </c>
      <c r="L3578">
        <v>153</v>
      </c>
      <c r="M3578">
        <v>39</v>
      </c>
      <c r="N3578">
        <v>0.12838062586910301</v>
      </c>
      <c r="O3578">
        <v>-0.78760858803839695</v>
      </c>
      <c r="P3578">
        <v>-1.7993723032769899</v>
      </c>
      <c r="Q3578">
        <v>0.52542372881355903</v>
      </c>
      <c r="R3578">
        <v>0.27118644067796599</v>
      </c>
      <c r="S3578">
        <f t="shared" si="55"/>
        <v>3.5872067859240318E-2</v>
      </c>
    </row>
    <row r="3579" spans="1:19" x14ac:dyDescent="0.2">
      <c r="A3579" t="s">
        <v>7108</v>
      </c>
      <c r="B3579" t="s">
        <v>7109</v>
      </c>
      <c r="C3579">
        <v>172</v>
      </c>
      <c r="D3579">
        <v>154</v>
      </c>
      <c r="E3579">
        <v>176</v>
      </c>
      <c r="F3579">
        <v>12</v>
      </c>
      <c r="G3579">
        <v>3.2250506224442602E-2</v>
      </c>
      <c r="H3579">
        <v>-0.484273788871802</v>
      </c>
      <c r="I3579">
        <v>-2.0405443738219202</v>
      </c>
      <c r="J3579">
        <v>303</v>
      </c>
      <c r="K3579">
        <v>347</v>
      </c>
      <c r="L3579">
        <v>128</v>
      </c>
      <c r="M3579">
        <v>30</v>
      </c>
      <c r="N3579">
        <v>0.13611494971029001</v>
      </c>
      <c r="O3579">
        <v>-0.96632143599882703</v>
      </c>
      <c r="P3579">
        <v>-2.01454704237453</v>
      </c>
      <c r="Q3579">
        <v>0.55932203389830504</v>
      </c>
      <c r="R3579">
        <v>0.22033898305084701</v>
      </c>
      <c r="S3579">
        <f t="shared" si="55"/>
        <v>-0.12731755853005819</v>
      </c>
    </row>
    <row r="3580" spans="1:19" x14ac:dyDescent="0.2">
      <c r="A3580" t="s">
        <v>7110</v>
      </c>
      <c r="B3580" t="s">
        <v>7111</v>
      </c>
      <c r="C3580">
        <v>391</v>
      </c>
      <c r="D3580">
        <v>465</v>
      </c>
      <c r="E3580">
        <v>301</v>
      </c>
      <c r="F3580">
        <v>70</v>
      </c>
      <c r="G3580">
        <v>0.15553442778961499</v>
      </c>
      <c r="H3580">
        <v>-0.607868271580427</v>
      </c>
      <c r="I3580">
        <v>-1.6312758903436</v>
      </c>
      <c r="J3580">
        <v>535</v>
      </c>
      <c r="K3580">
        <v>771</v>
      </c>
      <c r="L3580">
        <v>470</v>
      </c>
      <c r="M3580">
        <v>77</v>
      </c>
      <c r="N3580">
        <v>0.23592869945145001</v>
      </c>
      <c r="O3580">
        <v>-0.64834470122990095</v>
      </c>
      <c r="P3580">
        <v>-1.85208872544063</v>
      </c>
      <c r="Q3580">
        <v>0.69491525423728795</v>
      </c>
      <c r="R3580">
        <v>0.22033898305084701</v>
      </c>
      <c r="S3580">
        <f t="shared" si="55"/>
        <v>3.4163628408198296E-2</v>
      </c>
    </row>
    <row r="3581" spans="1:19" x14ac:dyDescent="0.2">
      <c r="A3581" t="s">
        <v>7112</v>
      </c>
      <c r="B3581" t="s">
        <v>7113</v>
      </c>
      <c r="C3581">
        <v>0</v>
      </c>
      <c r="D3581">
        <v>0</v>
      </c>
      <c r="E3581">
        <v>1</v>
      </c>
      <c r="F3581">
        <v>0</v>
      </c>
      <c r="G3581" t="s">
        <v>373</v>
      </c>
      <c r="H3581" t="s">
        <v>599</v>
      </c>
      <c r="I3581" t="s">
        <v>373</v>
      </c>
      <c r="J3581">
        <v>244</v>
      </c>
      <c r="K3581">
        <v>304</v>
      </c>
      <c r="L3581">
        <v>117</v>
      </c>
      <c r="M3581">
        <v>80</v>
      </c>
      <c r="N3581">
        <v>0.17271186069174599</v>
      </c>
      <c r="O3581">
        <v>-0.91129274173695796</v>
      </c>
      <c r="P3581">
        <v>-1.4945255079386699</v>
      </c>
      <c r="Q3581">
        <v>0.89830508474576198</v>
      </c>
      <c r="R3581">
        <v>0.35593220338983</v>
      </c>
      <c r="S3581" t="e">
        <f t="shared" si="55"/>
        <v>#VALUE!</v>
      </c>
    </row>
    <row r="3582" spans="1:19" x14ac:dyDescent="0.2">
      <c r="A3582" t="s">
        <v>7114</v>
      </c>
      <c r="B3582" t="s">
        <v>7115</v>
      </c>
      <c r="C3582">
        <v>20</v>
      </c>
      <c r="D3582">
        <v>8</v>
      </c>
      <c r="E3582">
        <v>9</v>
      </c>
      <c r="F3582">
        <v>2</v>
      </c>
      <c r="G3582">
        <v>-0.31768177637650902</v>
      </c>
      <c r="H3582">
        <v>-0.84104549600306</v>
      </c>
      <c r="I3582">
        <v>-1.88419717296199</v>
      </c>
      <c r="J3582">
        <v>30</v>
      </c>
      <c r="K3582">
        <v>17</v>
      </c>
      <c r="L3582">
        <v>27</v>
      </c>
      <c r="M3582">
        <v>4</v>
      </c>
      <c r="N3582">
        <v>-0.16944422991966601</v>
      </c>
      <c r="O3582">
        <v>-0.63784626770506503</v>
      </c>
      <c r="P3582">
        <v>-1.8852869319835901</v>
      </c>
      <c r="Q3582">
        <v>0.91525423728813504</v>
      </c>
      <c r="R3582">
        <v>0.35593220338983</v>
      </c>
      <c r="S3582">
        <f t="shared" si="55"/>
        <v>-4.765465222687628E-2</v>
      </c>
    </row>
    <row r="3583" spans="1:19" x14ac:dyDescent="0.2">
      <c r="A3583" t="s">
        <v>7116</v>
      </c>
      <c r="B3583" t="s">
        <v>7117</v>
      </c>
      <c r="C3583">
        <v>193</v>
      </c>
      <c r="D3583">
        <v>222</v>
      </c>
      <c r="E3583">
        <v>192</v>
      </c>
      <c r="F3583">
        <v>58</v>
      </c>
      <c r="G3583">
        <v>0.141053897738393</v>
      </c>
      <c r="H3583">
        <v>-0.49651409008262698</v>
      </c>
      <c r="I3583">
        <v>-1.4063264884068301</v>
      </c>
      <c r="J3583">
        <v>349</v>
      </c>
      <c r="K3583">
        <v>524</v>
      </c>
      <c r="L3583">
        <v>356</v>
      </c>
      <c r="M3583">
        <v>121</v>
      </c>
      <c r="N3583">
        <v>0.25373396344626797</v>
      </c>
      <c r="O3583">
        <v>-0.58346420613069505</v>
      </c>
      <c r="P3583">
        <v>-1.4702657252346201</v>
      </c>
      <c r="Q3583">
        <v>0.86440677966101698</v>
      </c>
      <c r="R3583">
        <v>0.35593220338983</v>
      </c>
      <c r="S3583">
        <f t="shared" si="55"/>
        <v>0.20116671643794271</v>
      </c>
    </row>
    <row r="3584" spans="1:19" x14ac:dyDescent="0.2">
      <c r="A3584" t="s">
        <v>7118</v>
      </c>
      <c r="B3584" t="s">
        <v>7119</v>
      </c>
      <c r="C3584">
        <v>11</v>
      </c>
      <c r="D3584">
        <v>7</v>
      </c>
      <c r="E3584">
        <v>8</v>
      </c>
      <c r="F3584">
        <v>1</v>
      </c>
      <c r="G3584">
        <v>-0.11603641284843901</v>
      </c>
      <c r="H3584">
        <v>-0.632560707944685</v>
      </c>
      <c r="I3584">
        <v>-1.92558985812022</v>
      </c>
      <c r="J3584">
        <v>361</v>
      </c>
      <c r="K3584">
        <v>589</v>
      </c>
      <c r="L3584">
        <v>248</v>
      </c>
      <c r="M3584">
        <v>186</v>
      </c>
      <c r="N3584">
        <v>0.28983619630316498</v>
      </c>
      <c r="O3584">
        <v>-0.755144298223832</v>
      </c>
      <c r="P3584">
        <v>-1.2982199262796299</v>
      </c>
      <c r="Q3584">
        <v>0.89830508474576198</v>
      </c>
      <c r="R3584">
        <v>0.35593220338983</v>
      </c>
      <c r="S3584">
        <f t="shared" si="55"/>
        <v>9.7439212008200965E-2</v>
      </c>
    </row>
    <row r="3585" spans="1:19" x14ac:dyDescent="0.2">
      <c r="A3585" t="s">
        <v>7120</v>
      </c>
      <c r="B3585" t="s">
        <v>7121</v>
      </c>
      <c r="C3585">
        <v>34</v>
      </c>
      <c r="D3585">
        <v>58</v>
      </c>
      <c r="E3585">
        <v>45</v>
      </c>
      <c r="F3585">
        <v>6</v>
      </c>
      <c r="G3585">
        <v>0.31220730881621001</v>
      </c>
      <c r="H3585">
        <v>-0.37252441304531497</v>
      </c>
      <c r="I3585">
        <v>-1.6375248396206099</v>
      </c>
      <c r="J3585">
        <v>157</v>
      </c>
      <c r="K3585">
        <v>229</v>
      </c>
      <c r="L3585">
        <v>114</v>
      </c>
      <c r="M3585">
        <v>16</v>
      </c>
      <c r="N3585">
        <v>0.24116393335237599</v>
      </c>
      <c r="O3585">
        <v>-0.73108357821715098</v>
      </c>
      <c r="P3585">
        <v>-2.0020053383451999</v>
      </c>
      <c r="Q3585">
        <v>0.89830508474576198</v>
      </c>
      <c r="R3585">
        <v>0.37288135593220301</v>
      </c>
      <c r="S3585">
        <f t="shared" si="55"/>
        <v>-7.7387084062457423E-3</v>
      </c>
    </row>
    <row r="3586" spans="1:19" x14ac:dyDescent="0.2">
      <c r="A3586" t="s">
        <v>7122</v>
      </c>
      <c r="B3586" t="s">
        <v>7123</v>
      </c>
      <c r="C3586">
        <v>266</v>
      </c>
      <c r="D3586">
        <v>330</v>
      </c>
      <c r="E3586">
        <v>315</v>
      </c>
      <c r="F3586">
        <v>32</v>
      </c>
      <c r="G3586">
        <v>0.17389053554234801</v>
      </c>
      <c r="H3586">
        <v>-0.42082909261987</v>
      </c>
      <c r="I3586">
        <v>-1.8039288312731601</v>
      </c>
      <c r="J3586">
        <v>569</v>
      </c>
      <c r="K3586">
        <v>750</v>
      </c>
      <c r="L3586">
        <v>496</v>
      </c>
      <c r="M3586">
        <v>46</v>
      </c>
      <c r="N3586">
        <v>0.19717710041834999</v>
      </c>
      <c r="O3586">
        <v>-0.65171936704926403</v>
      </c>
      <c r="P3586">
        <v>-2.1025801033053901</v>
      </c>
      <c r="Q3586">
        <v>0.88135593220338904</v>
      </c>
      <c r="R3586">
        <v>0.35593220338983</v>
      </c>
      <c r="S3586">
        <f t="shared" si="55"/>
        <v>-8.2628965349260244E-2</v>
      </c>
    </row>
    <row r="3587" spans="1:19" x14ac:dyDescent="0.2">
      <c r="A3587" t="s">
        <v>7124</v>
      </c>
      <c r="B3587" t="s">
        <v>7125</v>
      </c>
      <c r="C3587">
        <v>26</v>
      </c>
      <c r="D3587">
        <v>20</v>
      </c>
      <c r="E3587">
        <v>7</v>
      </c>
      <c r="F3587">
        <v>2</v>
      </c>
      <c r="G3587">
        <v>-3.36851200113083E-2</v>
      </c>
      <c r="H3587">
        <v>-1.0641333177349599</v>
      </c>
      <c r="I3587">
        <v>-1.99814052526883</v>
      </c>
      <c r="J3587">
        <v>129</v>
      </c>
      <c r="K3587">
        <v>164</v>
      </c>
      <c r="L3587">
        <v>48</v>
      </c>
      <c r="M3587">
        <v>18</v>
      </c>
      <c r="N3587">
        <v>0.18148224117017001</v>
      </c>
      <c r="O3587">
        <v>-1.02143725006805</v>
      </c>
      <c r="P3587">
        <v>-1.8655428737878299</v>
      </c>
      <c r="Q3587">
        <v>0.83050847457627097</v>
      </c>
      <c r="R3587">
        <v>0.338983050847457</v>
      </c>
      <c r="S3587">
        <f t="shared" ref="S3587:S3650" si="56">((I3587+1.7338029)/1.7338029+(P3587+1.8692731)/1.8692731)/2</f>
        <v>-7.5232812359880774E-2</v>
      </c>
    </row>
    <row r="3588" spans="1:19" x14ac:dyDescent="0.2">
      <c r="A3588" t="s">
        <v>7126</v>
      </c>
      <c r="B3588" t="s">
        <v>7127</v>
      </c>
      <c r="C3588">
        <v>39</v>
      </c>
      <c r="D3588">
        <v>18</v>
      </c>
      <c r="E3588">
        <v>21</v>
      </c>
      <c r="F3588">
        <v>8</v>
      </c>
      <c r="G3588">
        <v>-0.255533869627664</v>
      </c>
      <c r="H3588">
        <v>-0.76310332207098297</v>
      </c>
      <c r="I3588">
        <v>-1.57217179299655</v>
      </c>
      <c r="J3588">
        <v>66</v>
      </c>
      <c r="K3588">
        <v>88</v>
      </c>
      <c r="L3588">
        <v>19</v>
      </c>
      <c r="M3588">
        <v>16</v>
      </c>
      <c r="N3588">
        <v>0.202166840030021</v>
      </c>
      <c r="O3588">
        <v>-1.13287911173343</v>
      </c>
      <c r="P3588">
        <v>-1.62564962147783</v>
      </c>
      <c r="Q3588">
        <v>0.86440677966101698</v>
      </c>
      <c r="R3588">
        <v>0.338983050847457</v>
      </c>
      <c r="S3588">
        <f t="shared" si="56"/>
        <v>0.11177702884343665</v>
      </c>
    </row>
    <row r="3589" spans="1:19" x14ac:dyDescent="0.2">
      <c r="A3589" t="s">
        <v>7128</v>
      </c>
      <c r="B3589" t="s">
        <v>7129</v>
      </c>
      <c r="C3589">
        <v>1</v>
      </c>
      <c r="D3589">
        <v>0</v>
      </c>
      <c r="E3589">
        <v>2</v>
      </c>
      <c r="F3589">
        <v>1</v>
      </c>
      <c r="G3589" t="e">
        <f>-inf</f>
        <v>#NAME?</v>
      </c>
      <c r="H3589">
        <v>-0.193228014114422</v>
      </c>
      <c r="I3589">
        <v>-0.88419717296199896</v>
      </c>
      <c r="J3589">
        <v>270</v>
      </c>
      <c r="K3589">
        <v>221</v>
      </c>
      <c r="L3589">
        <v>125</v>
      </c>
      <c r="M3589">
        <v>21</v>
      </c>
      <c r="N3589">
        <v>-9.7433870521548092E-3</v>
      </c>
      <c r="O3589">
        <v>-0.92654252829532102</v>
      </c>
      <c r="P3589">
        <v>-2.1193701380169601</v>
      </c>
      <c r="Q3589">
        <v>0.88135593220338904</v>
      </c>
      <c r="R3589">
        <v>0.35593220338983</v>
      </c>
      <c r="S3589">
        <f t="shared" si="56"/>
        <v>0.17811533065750901</v>
      </c>
    </row>
    <row r="3590" spans="1:19" x14ac:dyDescent="0.2">
      <c r="A3590" t="s">
        <v>7130</v>
      </c>
      <c r="B3590" t="s">
        <v>7131</v>
      </c>
      <c r="C3590">
        <v>50</v>
      </c>
      <c r="D3590">
        <v>37</v>
      </c>
      <c r="E3590">
        <v>44</v>
      </c>
      <c r="F3590">
        <v>6</v>
      </c>
      <c r="G3590">
        <v>-5.0510047973495197E-2</v>
      </c>
      <c r="H3590">
        <v>-0.54977533762823405</v>
      </c>
      <c r="I3590">
        <v>-1.80501592691437</v>
      </c>
      <c r="J3590">
        <v>82</v>
      </c>
      <c r="K3590">
        <v>154</v>
      </c>
      <c r="L3590">
        <v>27</v>
      </c>
      <c r="M3590">
        <v>11</v>
      </c>
      <c r="N3590">
        <v>0.35093497187446798</v>
      </c>
      <c r="O3590">
        <v>-1.0745388653691099</v>
      </c>
      <c r="P3590">
        <v>-1.88264683581738</v>
      </c>
      <c r="Q3590">
        <v>0.644067796610169</v>
      </c>
      <c r="R3590">
        <v>0.28813559322033899</v>
      </c>
      <c r="S3590">
        <f t="shared" si="56"/>
        <v>-2.4113911573584421E-2</v>
      </c>
    </row>
    <row r="3591" spans="1:19" x14ac:dyDescent="0.2">
      <c r="A3591" t="s">
        <v>7132</v>
      </c>
      <c r="B3591" t="s">
        <v>7133</v>
      </c>
      <c r="C3591">
        <v>170</v>
      </c>
      <c r="D3591">
        <v>178</v>
      </c>
      <c r="E3591">
        <v>117</v>
      </c>
      <c r="F3591">
        <v>6</v>
      </c>
      <c r="G3591">
        <v>0.100229313226148</v>
      </c>
      <c r="H3591">
        <v>-0.65652106941051502</v>
      </c>
      <c r="I3591">
        <v>-2.3364948439566202</v>
      </c>
      <c r="J3591">
        <v>274</v>
      </c>
      <c r="K3591">
        <v>292</v>
      </c>
      <c r="L3591">
        <v>139</v>
      </c>
      <c r="M3591">
        <v>29</v>
      </c>
      <c r="N3591">
        <v>0.104860392049752</v>
      </c>
      <c r="O3591">
        <v>-0.88682453971068298</v>
      </c>
      <c r="P3591">
        <v>-1.9855782335133201</v>
      </c>
      <c r="Q3591">
        <v>0.96610169491525399</v>
      </c>
      <c r="R3591">
        <v>0.152542372881355</v>
      </c>
      <c r="S3591">
        <f t="shared" si="56"/>
        <v>-0.20491608270689748</v>
      </c>
    </row>
    <row r="3592" spans="1:19" x14ac:dyDescent="0.2">
      <c r="A3592" t="s">
        <v>7134</v>
      </c>
      <c r="B3592" t="s">
        <v>7135</v>
      </c>
      <c r="C3592">
        <v>150</v>
      </c>
      <c r="D3592">
        <v>126</v>
      </c>
      <c r="E3592">
        <v>128</v>
      </c>
      <c r="F3592">
        <v>5</v>
      </c>
      <c r="G3592">
        <v>4.5375183574100798E-3</v>
      </c>
      <c r="H3592">
        <v>-0.56313929918621597</v>
      </c>
      <c r="I3592">
        <v>-2.3613184276816601</v>
      </c>
      <c r="J3592">
        <v>247</v>
      </c>
      <c r="K3592">
        <v>356</v>
      </c>
      <c r="L3592">
        <v>200</v>
      </c>
      <c r="M3592">
        <v>24</v>
      </c>
      <c r="N3592">
        <v>0.23598114813493101</v>
      </c>
      <c r="O3592">
        <v>-0.68375573474007401</v>
      </c>
      <c r="P3592">
        <v>-2.0227113801399499</v>
      </c>
      <c r="Q3592">
        <v>0.96610169491525399</v>
      </c>
      <c r="R3592">
        <v>0.152542372881355</v>
      </c>
      <c r="S3592">
        <f t="shared" si="56"/>
        <v>-0.2220073022981757</v>
      </c>
    </row>
    <row r="3593" spans="1:19" x14ac:dyDescent="0.2">
      <c r="A3593" t="s">
        <v>7136</v>
      </c>
      <c r="B3593" t="s">
        <v>7137</v>
      </c>
      <c r="C3593">
        <v>120</v>
      </c>
      <c r="D3593">
        <v>79</v>
      </c>
      <c r="E3593">
        <v>81</v>
      </c>
      <c r="F3593">
        <v>9</v>
      </c>
      <c r="G3593">
        <v>-0.101295922461654</v>
      </c>
      <c r="H3593">
        <v>-0.66495423694737799</v>
      </c>
      <c r="I3593">
        <v>-2.0091359095702899</v>
      </c>
      <c r="J3593">
        <v>277</v>
      </c>
      <c r="K3593">
        <v>222</v>
      </c>
      <c r="L3593">
        <v>156</v>
      </c>
      <c r="M3593">
        <v>17</v>
      </c>
      <c r="N3593">
        <v>-1.8898691192088101E-2</v>
      </c>
      <c r="O3593">
        <v>-0.84144394785437704</v>
      </c>
      <c r="P3593">
        <v>-2.2222565162780601</v>
      </c>
      <c r="Q3593">
        <v>0.93220338983050799</v>
      </c>
      <c r="R3593">
        <v>0.152542372881355</v>
      </c>
      <c r="S3593">
        <f t="shared" si="56"/>
        <v>-0.17381876752052755</v>
      </c>
    </row>
    <row r="3594" spans="1:19" x14ac:dyDescent="0.2">
      <c r="A3594" t="s">
        <v>7138</v>
      </c>
      <c r="B3594" t="s">
        <v>7139</v>
      </c>
      <c r="C3594">
        <v>225</v>
      </c>
      <c r="D3594">
        <v>283</v>
      </c>
      <c r="E3594">
        <v>244</v>
      </c>
      <c r="F3594">
        <v>29</v>
      </c>
      <c r="G3594">
        <v>0.17986214970845599</v>
      </c>
      <c r="H3594">
        <v>-0.459050701551036</v>
      </c>
      <c r="I3594">
        <v>-1.7739816931743999</v>
      </c>
      <c r="J3594">
        <v>378</v>
      </c>
      <c r="K3594">
        <v>575</v>
      </c>
      <c r="L3594">
        <v>229</v>
      </c>
      <c r="M3594">
        <v>60</v>
      </c>
      <c r="N3594">
        <v>0.259404148274126</v>
      </c>
      <c r="O3594">
        <v>-0.80974509464172695</v>
      </c>
      <c r="P3594">
        <v>-1.8095662180454699</v>
      </c>
      <c r="Q3594">
        <v>0.94915254237288105</v>
      </c>
      <c r="R3594">
        <v>0.152542372881355</v>
      </c>
      <c r="S3594">
        <f t="shared" si="56"/>
        <v>4.383717425009084E-3</v>
      </c>
    </row>
    <row r="3595" spans="1:19" x14ac:dyDescent="0.2">
      <c r="A3595" t="s">
        <v>7140</v>
      </c>
      <c r="B3595" t="s">
        <v>7141</v>
      </c>
      <c r="C3595">
        <v>66</v>
      </c>
      <c r="D3595">
        <v>88</v>
      </c>
      <c r="E3595">
        <v>18</v>
      </c>
      <c r="F3595">
        <v>15</v>
      </c>
      <c r="G3595">
        <v>0.20519696890382799</v>
      </c>
      <c r="H3595">
        <v>-1.05852944021696</v>
      </c>
      <c r="I3595">
        <v>-1.5276498494481801</v>
      </c>
      <c r="J3595">
        <v>90</v>
      </c>
      <c r="K3595">
        <v>97</v>
      </c>
      <c r="L3595">
        <v>80</v>
      </c>
      <c r="M3595">
        <v>11</v>
      </c>
      <c r="N3595">
        <v>0.109757328248641</v>
      </c>
      <c r="O3595">
        <v>-0.64324129959177101</v>
      </c>
      <c r="P3595">
        <v>-1.9230754928729901</v>
      </c>
      <c r="Q3595">
        <v>0.94915254237288105</v>
      </c>
      <c r="R3595">
        <v>0.169491525423728</v>
      </c>
      <c r="S3595">
        <f t="shared" si="56"/>
        <v>4.5059859918320566E-2</v>
      </c>
    </row>
    <row r="3596" spans="1:19" x14ac:dyDescent="0.2">
      <c r="A3596" t="s">
        <v>7142</v>
      </c>
      <c r="B3596" t="s">
        <v>7143</v>
      </c>
      <c r="C3596">
        <v>76</v>
      </c>
      <c r="D3596">
        <v>54</v>
      </c>
      <c r="E3596">
        <v>49</v>
      </c>
      <c r="F3596">
        <v>8</v>
      </c>
      <c r="G3596">
        <v>-6.8161600162294403E-2</v>
      </c>
      <c r="H3596">
        <v>-0.68487552203068103</v>
      </c>
      <c r="I3596">
        <v>-1.86192077825084</v>
      </c>
      <c r="J3596">
        <v>95</v>
      </c>
      <c r="K3596">
        <v>138</v>
      </c>
      <c r="L3596">
        <v>45</v>
      </c>
      <c r="M3596">
        <v>12</v>
      </c>
      <c r="N3596">
        <v>0.23938358453410999</v>
      </c>
      <c r="O3596">
        <v>-0.916599868657894</v>
      </c>
      <c r="P3596">
        <v>-1.9087680278331101</v>
      </c>
      <c r="Q3596">
        <v>0.77966101694915202</v>
      </c>
      <c r="R3596">
        <v>0.152542372881355</v>
      </c>
      <c r="S3596">
        <f t="shared" si="56"/>
        <v>-4.7511318791014417E-2</v>
      </c>
    </row>
    <row r="3597" spans="1:19" x14ac:dyDescent="0.2">
      <c r="A3597" t="s">
        <v>7144</v>
      </c>
      <c r="B3597" t="s">
        <v>7145</v>
      </c>
      <c r="C3597">
        <v>241</v>
      </c>
      <c r="D3597">
        <v>174</v>
      </c>
      <c r="E3597">
        <v>133</v>
      </c>
      <c r="F3597">
        <v>9</v>
      </c>
      <c r="G3597">
        <v>-6.12095619967402E-2</v>
      </c>
      <c r="H3597">
        <v>-0.75242341138618596</v>
      </c>
      <c r="I3597">
        <v>-2.3119717060975402</v>
      </c>
      <c r="J3597">
        <v>341</v>
      </c>
      <c r="K3597">
        <v>456</v>
      </c>
      <c r="L3597">
        <v>200</v>
      </c>
      <c r="M3597">
        <v>37</v>
      </c>
      <c r="N3597">
        <v>0.20343856709365901</v>
      </c>
      <c r="O3597">
        <v>-0.82381316047290698</v>
      </c>
      <c r="P3597">
        <v>-1.9747783235173899</v>
      </c>
      <c r="Q3597">
        <v>0.93220338983050799</v>
      </c>
      <c r="R3597">
        <v>0.169491525423728</v>
      </c>
      <c r="S3597">
        <f t="shared" si="56"/>
        <v>-0.19495521708838986</v>
      </c>
    </row>
    <row r="3598" spans="1:19" x14ac:dyDescent="0.2">
      <c r="A3598" t="s">
        <v>7146</v>
      </c>
      <c r="B3598" t="s">
        <v>7147</v>
      </c>
      <c r="C3598">
        <v>169</v>
      </c>
      <c r="D3598">
        <v>192</v>
      </c>
      <c r="E3598">
        <v>127</v>
      </c>
      <c r="F3598">
        <v>23</v>
      </c>
      <c r="G3598">
        <v>0.13567275638540399</v>
      </c>
      <c r="H3598">
        <v>-0.61834099343612003</v>
      </c>
      <c r="I3598">
        <v>-1.7503560415580699</v>
      </c>
      <c r="J3598">
        <v>382</v>
      </c>
      <c r="K3598">
        <v>448</v>
      </c>
      <c r="L3598">
        <v>161</v>
      </c>
      <c r="M3598">
        <v>42</v>
      </c>
      <c r="N3598">
        <v>0.146442754508157</v>
      </c>
      <c r="O3598">
        <v>-0.96732626402424904</v>
      </c>
      <c r="P3598">
        <v>-1.9690397411056999</v>
      </c>
      <c r="Q3598">
        <v>0.644067796610169</v>
      </c>
      <c r="R3598">
        <v>0.37288135593220301</v>
      </c>
      <c r="S3598">
        <f t="shared" si="56"/>
        <v>-3.1459597237324839E-2</v>
      </c>
    </row>
    <row r="3599" spans="1:19" x14ac:dyDescent="0.2">
      <c r="A3599" t="s">
        <v>7148</v>
      </c>
      <c r="B3599" t="s">
        <v>7149</v>
      </c>
      <c r="C3599">
        <v>129</v>
      </c>
      <c r="D3599">
        <v>174</v>
      </c>
      <c r="E3599">
        <v>129</v>
      </c>
      <c r="F3599">
        <v>15</v>
      </c>
      <c r="G3599">
        <v>0.210217770278879</v>
      </c>
      <c r="H3599">
        <v>-0.49425800977840301</v>
      </c>
      <c r="I3599">
        <v>-1.8186956242055601</v>
      </c>
      <c r="J3599">
        <v>335</v>
      </c>
      <c r="K3599">
        <v>459</v>
      </c>
      <c r="L3599">
        <v>236</v>
      </c>
      <c r="M3599">
        <v>32</v>
      </c>
      <c r="N3599">
        <v>0.21399598192213701</v>
      </c>
      <c r="O3599">
        <v>-0.74422158121112902</v>
      </c>
      <c r="P3599">
        <v>-2.0301204973088298</v>
      </c>
      <c r="Q3599">
        <v>0.66101694915254205</v>
      </c>
      <c r="R3599">
        <v>0.25423728813559299</v>
      </c>
      <c r="S3599">
        <f t="shared" si="56"/>
        <v>-6.7505703299366032E-2</v>
      </c>
    </row>
    <row r="3600" spans="1:19" x14ac:dyDescent="0.2">
      <c r="A3600" t="s">
        <v>7150</v>
      </c>
      <c r="B3600" t="s">
        <v>7151</v>
      </c>
      <c r="C3600">
        <v>62</v>
      </c>
      <c r="D3600">
        <v>82</v>
      </c>
      <c r="E3600">
        <v>104</v>
      </c>
      <c r="F3600">
        <v>9</v>
      </c>
      <c r="G3600">
        <v>0.20168039518099101</v>
      </c>
      <c r="H3600">
        <v>-0.26961635997787697</v>
      </c>
      <c r="I3600">
        <v>-1.72234635302092</v>
      </c>
      <c r="J3600">
        <v>177</v>
      </c>
      <c r="K3600">
        <v>111</v>
      </c>
      <c r="L3600">
        <v>106</v>
      </c>
      <c r="M3600">
        <v>9</v>
      </c>
      <c r="N3600">
        <v>-0.12542218415342701</v>
      </c>
      <c r="O3600">
        <v>-0.81475617824142599</v>
      </c>
      <c r="P3600">
        <v>-2.3039564255143699</v>
      </c>
      <c r="Q3600">
        <v>0.59322033898305004</v>
      </c>
      <c r="R3600">
        <v>0.305084745762711</v>
      </c>
      <c r="S3600">
        <f t="shared" si="56"/>
        <v>-0.1129668063142247</v>
      </c>
    </row>
    <row r="3601" spans="1:19" x14ac:dyDescent="0.2">
      <c r="A3601" t="s">
        <v>7152</v>
      </c>
      <c r="B3601" t="s">
        <v>7153</v>
      </c>
      <c r="C3601">
        <v>5</v>
      </c>
      <c r="D3601">
        <v>7</v>
      </c>
      <c r="E3601">
        <v>9</v>
      </c>
      <c r="F3601">
        <v>0</v>
      </c>
      <c r="G3601">
        <v>0.22638626797376599</v>
      </c>
      <c r="H3601">
        <v>-0.23898550467509699</v>
      </c>
      <c r="I3601" t="e">
        <f>-inf</f>
        <v>#NAME?</v>
      </c>
      <c r="J3601">
        <v>10</v>
      </c>
      <c r="K3601">
        <v>27</v>
      </c>
      <c r="L3601">
        <v>30</v>
      </c>
      <c r="M3601">
        <v>0</v>
      </c>
      <c r="N3601">
        <v>0.50859186758070896</v>
      </c>
      <c r="O3601">
        <v>-0.11496752242472701</v>
      </c>
      <c r="P3601" t="e">
        <f>-inf</f>
        <v>#NAME?</v>
      </c>
      <c r="Q3601">
        <v>0.61016949152542299</v>
      </c>
      <c r="R3601">
        <v>0.27118644067796599</v>
      </c>
      <c r="S3601" t="e">
        <f t="shared" si="56"/>
        <v>#NAME?</v>
      </c>
    </row>
    <row r="3602" spans="1:19" x14ac:dyDescent="0.2">
      <c r="A3602" t="s">
        <v>7154</v>
      </c>
      <c r="B3602" t="s">
        <v>7155</v>
      </c>
      <c r="C3602">
        <v>150</v>
      </c>
      <c r="D3602">
        <v>150</v>
      </c>
      <c r="E3602">
        <v>109</v>
      </c>
      <c r="F3602">
        <v>16</v>
      </c>
      <c r="G3602">
        <v>8.0258232295528406E-2</v>
      </c>
      <c r="H3602">
        <v>-0.63292277089346105</v>
      </c>
      <c r="I3602">
        <v>-1.8561684493617501</v>
      </c>
      <c r="J3602">
        <v>169</v>
      </c>
      <c r="K3602">
        <v>221</v>
      </c>
      <c r="L3602">
        <v>147</v>
      </c>
      <c r="M3602">
        <v>36</v>
      </c>
      <c r="N3602">
        <v>0.19373367249315801</v>
      </c>
      <c r="O3602">
        <v>-0.652658147009887</v>
      </c>
      <c r="P3602">
        <v>-1.68180987243827</v>
      </c>
      <c r="Q3602">
        <v>0.54237288135593198</v>
      </c>
      <c r="R3602">
        <v>0.28813559322033899</v>
      </c>
      <c r="S3602">
        <f t="shared" si="56"/>
        <v>1.4855154272053701E-2</v>
      </c>
    </row>
    <row r="3603" spans="1:19" x14ac:dyDescent="0.2">
      <c r="A3603" t="s">
        <v>7156</v>
      </c>
      <c r="B3603" t="s">
        <v>7157</v>
      </c>
      <c r="C3603">
        <v>95</v>
      </c>
      <c r="D3603">
        <v>175</v>
      </c>
      <c r="E3603">
        <v>101</v>
      </c>
      <c r="F3603">
        <v>14</v>
      </c>
      <c r="G3603">
        <v>0.34557267569297501</v>
      </c>
      <c r="H3603">
        <v>-0.46766024128460798</v>
      </c>
      <c r="I3603">
        <v>-1.7157927425726001</v>
      </c>
      <c r="J3603">
        <v>136</v>
      </c>
      <c r="K3603">
        <v>227</v>
      </c>
      <c r="L3603">
        <v>92</v>
      </c>
      <c r="M3603">
        <v>28</v>
      </c>
      <c r="N3603">
        <v>0.29971505224462702</v>
      </c>
      <c r="O3603">
        <v>-0.76183985816905198</v>
      </c>
      <c r="P3603">
        <v>-1.69660654561989</v>
      </c>
      <c r="Q3603">
        <v>0.59322033898305004</v>
      </c>
      <c r="R3603">
        <v>0.23728813559322001</v>
      </c>
      <c r="S3603">
        <f t="shared" si="56"/>
        <v>5.1379311661947383E-2</v>
      </c>
    </row>
    <row r="3604" spans="1:19" x14ac:dyDescent="0.2">
      <c r="A3604" t="s">
        <v>7158</v>
      </c>
      <c r="B3604" t="s">
        <v>7159</v>
      </c>
      <c r="C3604">
        <v>186</v>
      </c>
      <c r="D3604">
        <v>199</v>
      </c>
      <c r="E3604">
        <v>139</v>
      </c>
      <c r="F3604">
        <v>11</v>
      </c>
      <c r="G3604">
        <v>0.109598364487318</v>
      </c>
      <c r="H3604">
        <v>-0.62075615374222404</v>
      </c>
      <c r="I3604">
        <v>-2.11231743202169</v>
      </c>
      <c r="J3604">
        <v>340</v>
      </c>
      <c r="K3604">
        <v>459</v>
      </c>
      <c r="L3604">
        <v>238</v>
      </c>
      <c r="M3604">
        <v>33</v>
      </c>
      <c r="N3604">
        <v>0.20756187191672701</v>
      </c>
      <c r="O3604">
        <v>-0.74699073713013298</v>
      </c>
      <c r="P3604">
        <v>-2.0231906457562601</v>
      </c>
      <c r="Q3604">
        <v>0.54237288135593198</v>
      </c>
      <c r="R3604">
        <v>0.27118644067796599</v>
      </c>
      <c r="S3604">
        <f t="shared" si="56"/>
        <v>-0.15032774072779403</v>
      </c>
    </row>
    <row r="3605" spans="1:19" x14ac:dyDescent="0.2">
      <c r="A3605" t="s">
        <v>7160</v>
      </c>
      <c r="B3605" t="s">
        <v>7161</v>
      </c>
      <c r="C3605">
        <v>45</v>
      </c>
      <c r="D3605">
        <v>37</v>
      </c>
      <c r="E3605">
        <v>40</v>
      </c>
      <c r="F3605">
        <v>4</v>
      </c>
      <c r="G3605">
        <v>-4.7525574128202E-3</v>
      </c>
      <c r="H3605">
        <v>-0.54541053222578495</v>
      </c>
      <c r="I3605">
        <v>-1.9353496954093801</v>
      </c>
      <c r="J3605">
        <v>138</v>
      </c>
      <c r="K3605">
        <v>198</v>
      </c>
      <c r="L3605">
        <v>88</v>
      </c>
      <c r="M3605">
        <v>22</v>
      </c>
      <c r="N3605">
        <v>0.234014207282016</v>
      </c>
      <c r="O3605">
        <v>-0.78748519139545803</v>
      </c>
      <c r="P3605">
        <v>-1.8076820741709201</v>
      </c>
      <c r="Q3605">
        <v>0.61016949152542299</v>
      </c>
      <c r="R3605">
        <v>0.338983050847457</v>
      </c>
      <c r="S3605">
        <f t="shared" si="56"/>
        <v>-4.1648160326813802E-2</v>
      </c>
    </row>
    <row r="3606" spans="1:19" x14ac:dyDescent="0.2">
      <c r="A3606" t="s">
        <v>7162</v>
      </c>
      <c r="B3606" t="s">
        <v>7163</v>
      </c>
      <c r="C3606">
        <v>106</v>
      </c>
      <c r="D3606">
        <v>99</v>
      </c>
      <c r="E3606">
        <v>89</v>
      </c>
      <c r="F3606">
        <v>10</v>
      </c>
      <c r="G3606">
        <v>5.0587561628308103E-2</v>
      </c>
      <c r="H3606">
        <v>-0.57017386839826101</v>
      </c>
      <c r="I3606">
        <v>-1.9095030382267599</v>
      </c>
      <c r="J3606">
        <v>178</v>
      </c>
      <c r="K3606">
        <v>262</v>
      </c>
      <c r="L3606">
        <v>94</v>
      </c>
      <c r="M3606">
        <v>21</v>
      </c>
      <c r="N3606">
        <v>0.24510939243257299</v>
      </c>
      <c r="O3606">
        <v>-0.86938092585358495</v>
      </c>
      <c r="P3606">
        <v>-1.9384263761668601</v>
      </c>
      <c r="Q3606">
        <v>0.59322033898305004</v>
      </c>
      <c r="R3606">
        <v>0.152542372881355</v>
      </c>
      <c r="S3606">
        <f t="shared" si="56"/>
        <v>-6.9166376780294678E-2</v>
      </c>
    </row>
    <row r="3607" spans="1:19" x14ac:dyDescent="0.2">
      <c r="A3607" t="s">
        <v>7164</v>
      </c>
      <c r="B3607" t="s">
        <v>7165</v>
      </c>
      <c r="C3607">
        <v>153</v>
      </c>
      <c r="D3607">
        <v>115</v>
      </c>
      <c r="E3607">
        <v>42</v>
      </c>
      <c r="F3607">
        <v>11</v>
      </c>
      <c r="G3607">
        <v>-4.3735358168458603E-2</v>
      </c>
      <c r="H3607">
        <v>-1.0557001501981</v>
      </c>
      <c r="I3607">
        <v>-2.0274959186213701</v>
      </c>
      <c r="J3607">
        <v>199</v>
      </c>
      <c r="K3607">
        <v>398</v>
      </c>
      <c r="L3607">
        <v>224</v>
      </c>
      <c r="M3607">
        <v>43</v>
      </c>
      <c r="N3607">
        <v>0.37825809908570202</v>
      </c>
      <c r="O3607">
        <v>-0.54069383521993397</v>
      </c>
      <c r="P3607">
        <v>-1.67561028942201</v>
      </c>
      <c r="Q3607">
        <v>0.44067796610169402</v>
      </c>
      <c r="R3607">
        <v>0.20338983050847401</v>
      </c>
      <c r="S3607">
        <f t="shared" si="56"/>
        <v>-3.2894559152508572E-2</v>
      </c>
    </row>
    <row r="3608" spans="1:19" x14ac:dyDescent="0.2">
      <c r="A3608" t="s">
        <v>7166</v>
      </c>
      <c r="B3608" t="s">
        <v>7167</v>
      </c>
      <c r="C3608">
        <v>153</v>
      </c>
      <c r="D3608">
        <v>190</v>
      </c>
      <c r="E3608">
        <v>130</v>
      </c>
      <c r="F3608">
        <v>12</v>
      </c>
      <c r="G3608">
        <v>0.174320402430758</v>
      </c>
      <c r="H3608">
        <v>-0.56500608828916499</v>
      </c>
      <c r="I3608">
        <v>-1.9897073577319699</v>
      </c>
      <c r="J3608">
        <v>190</v>
      </c>
      <c r="K3608">
        <v>280</v>
      </c>
      <c r="L3608">
        <v>145</v>
      </c>
      <c r="M3608">
        <v>25</v>
      </c>
      <c r="N3608">
        <v>0.245632533811112</v>
      </c>
      <c r="O3608">
        <v>-0.70947437586224404</v>
      </c>
      <c r="P3608">
        <v>-1.89103926087268</v>
      </c>
      <c r="Q3608">
        <v>0.59322033898305004</v>
      </c>
      <c r="R3608">
        <v>0.338983050847457</v>
      </c>
      <c r="S3608">
        <f t="shared" si="56"/>
        <v>-7.9620693505727369E-2</v>
      </c>
    </row>
    <row r="3609" spans="1:19" x14ac:dyDescent="0.2">
      <c r="A3609" t="s">
        <v>7168</v>
      </c>
      <c r="B3609" t="s">
        <v>7169</v>
      </c>
      <c r="C3609">
        <v>74</v>
      </c>
      <c r="D3609">
        <v>82</v>
      </c>
      <c r="E3609">
        <v>26</v>
      </c>
      <c r="F3609">
        <v>15</v>
      </c>
      <c r="G3609">
        <v>0.124840364948268</v>
      </c>
      <c r="H3609">
        <v>-0.94851638153856099</v>
      </c>
      <c r="I3609">
        <v>-1.57733763363729</v>
      </c>
      <c r="J3609">
        <v>129</v>
      </c>
      <c r="K3609">
        <v>115</v>
      </c>
      <c r="L3609">
        <v>85</v>
      </c>
      <c r="M3609">
        <v>12</v>
      </c>
      <c r="N3609">
        <v>2.7336233476084399E-2</v>
      </c>
      <c r="O3609">
        <v>-0.77325956172934596</v>
      </c>
      <c r="P3609">
        <v>-2.0416341328435101</v>
      </c>
      <c r="Q3609">
        <v>0.50847457627118597</v>
      </c>
      <c r="R3609">
        <v>0.27118644067796599</v>
      </c>
      <c r="S3609">
        <f t="shared" si="56"/>
        <v>-9.8177122332555877E-4</v>
      </c>
    </row>
    <row r="3610" spans="1:19" x14ac:dyDescent="0.2">
      <c r="A3610" t="s">
        <v>7170</v>
      </c>
      <c r="B3610" t="s">
        <v>7171</v>
      </c>
      <c r="C3610">
        <v>193</v>
      </c>
      <c r="D3610">
        <v>158</v>
      </c>
      <c r="E3610">
        <v>101</v>
      </c>
      <c r="F3610">
        <v>5</v>
      </c>
      <c r="G3610">
        <v>-6.6419897578227204E-3</v>
      </c>
      <c r="H3610">
        <v>-0.77549394500353397</v>
      </c>
      <c r="I3610">
        <v>-2.47078447763375</v>
      </c>
      <c r="J3610">
        <v>240</v>
      </c>
      <c r="K3610">
        <v>369</v>
      </c>
      <c r="L3610">
        <v>126</v>
      </c>
      <c r="M3610">
        <v>30</v>
      </c>
      <c r="N3610">
        <v>0.264043227869176</v>
      </c>
      <c r="O3610">
        <v>-0.87192947373843299</v>
      </c>
      <c r="P3610">
        <v>-1.91331565558383</v>
      </c>
      <c r="Q3610">
        <v>0.49152542372881303</v>
      </c>
      <c r="R3610">
        <v>0.22033898305084701</v>
      </c>
      <c r="S3610">
        <f t="shared" si="56"/>
        <v>-0.22431392734347766</v>
      </c>
    </row>
    <row r="3611" spans="1:19" x14ac:dyDescent="0.2">
      <c r="A3611" t="s">
        <v>7172</v>
      </c>
      <c r="B3611" t="s">
        <v>7173</v>
      </c>
      <c r="C3611">
        <v>98</v>
      </c>
      <c r="D3611">
        <v>72</v>
      </c>
      <c r="E3611">
        <v>86</v>
      </c>
      <c r="F3611">
        <v>9</v>
      </c>
      <c r="G3611">
        <v>-5.3635346965697897E-2</v>
      </c>
      <c r="H3611">
        <v>-0.55098563422733005</v>
      </c>
      <c r="I3611">
        <v>-1.9211807392151601</v>
      </c>
      <c r="J3611">
        <v>151</v>
      </c>
      <c r="K3611">
        <v>176</v>
      </c>
      <c r="L3611">
        <v>129</v>
      </c>
      <c r="M3611">
        <v>16</v>
      </c>
      <c r="N3611">
        <v>0.14376382394270201</v>
      </c>
      <c r="O3611">
        <v>-0.66047601413831003</v>
      </c>
      <c r="P3611">
        <v>-1.98508263322913</v>
      </c>
      <c r="Q3611">
        <v>0.54237288135593198</v>
      </c>
      <c r="R3611">
        <v>0.23728813559322001</v>
      </c>
      <c r="S3611">
        <f t="shared" si="56"/>
        <v>-8.501381820547968E-2</v>
      </c>
    </row>
    <row r="3612" spans="1:19" x14ac:dyDescent="0.2">
      <c r="A3612" t="s">
        <v>7174</v>
      </c>
      <c r="B3612" t="s">
        <v>7175</v>
      </c>
      <c r="C3612">
        <v>78</v>
      </c>
      <c r="D3612">
        <v>93</v>
      </c>
      <c r="E3612">
        <v>116</v>
      </c>
      <c r="F3612">
        <v>10</v>
      </c>
      <c r="G3612">
        <v>0.156646578158983</v>
      </c>
      <c r="H3612">
        <v>-0.32189462324196499</v>
      </c>
      <c r="I3612">
        <v>-1.7762917756524701</v>
      </c>
      <c r="J3612">
        <v>185</v>
      </c>
      <c r="K3612">
        <v>235</v>
      </c>
      <c r="L3612">
        <v>176</v>
      </c>
      <c r="M3612">
        <v>23</v>
      </c>
      <c r="N3612">
        <v>0.181124237290444</v>
      </c>
      <c r="O3612">
        <v>-0.61374783773325403</v>
      </c>
      <c r="P3612">
        <v>-1.91566956097731</v>
      </c>
      <c r="Q3612">
        <v>0.57627118644067798</v>
      </c>
      <c r="R3612">
        <v>0.28813559322033899</v>
      </c>
      <c r="S3612">
        <f t="shared" si="56"/>
        <v>-2.4663381966731186E-2</v>
      </c>
    </row>
    <row r="3613" spans="1:19" x14ac:dyDescent="0.2">
      <c r="A3613" t="s">
        <v>7176</v>
      </c>
      <c r="B3613" t="s">
        <v>7177</v>
      </c>
      <c r="C3613">
        <v>114</v>
      </c>
      <c r="D3613">
        <v>175</v>
      </c>
      <c r="E3613">
        <v>84</v>
      </c>
      <c r="F3613">
        <v>28</v>
      </c>
      <c r="G3613">
        <v>0.26639142964535001</v>
      </c>
      <c r="H3613">
        <v>-0.62688357505299397</v>
      </c>
      <c r="I3613">
        <v>-1.4939439929562499</v>
      </c>
      <c r="J3613">
        <v>236</v>
      </c>
      <c r="K3613">
        <v>337</v>
      </c>
      <c r="L3613">
        <v>151</v>
      </c>
      <c r="M3613">
        <v>23</v>
      </c>
      <c r="N3613">
        <v>0.23194600132295301</v>
      </c>
      <c r="O3613">
        <v>-0.78602383282132704</v>
      </c>
      <c r="P3613">
        <v>-2.0214098355444001</v>
      </c>
      <c r="Q3613">
        <v>0.52542372881355903</v>
      </c>
      <c r="R3613">
        <v>0.23728813559322001</v>
      </c>
      <c r="S3613">
        <f t="shared" si="56"/>
        <v>2.8477240556722919E-2</v>
      </c>
    </row>
    <row r="3614" spans="1:19" x14ac:dyDescent="0.2">
      <c r="A3614" t="s">
        <v>7178</v>
      </c>
      <c r="B3614" t="s">
        <v>7179</v>
      </c>
      <c r="C3614">
        <v>16</v>
      </c>
      <c r="D3614">
        <v>23</v>
      </c>
      <c r="E3614">
        <v>49</v>
      </c>
      <c r="F3614">
        <v>0</v>
      </c>
      <c r="G3614">
        <v>0.237866085657196</v>
      </c>
      <c r="H3614">
        <v>-8.1819124058147008E-3</v>
      </c>
      <c r="I3614" t="e">
        <f>-inf</f>
        <v>#NAME?</v>
      </c>
      <c r="J3614">
        <v>64</v>
      </c>
      <c r="K3614">
        <v>40</v>
      </c>
      <c r="L3614">
        <v>55</v>
      </c>
      <c r="M3614">
        <v>1</v>
      </c>
      <c r="N3614">
        <v>-0.126891879234203</v>
      </c>
      <c r="O3614">
        <v>-0.65790606163403298</v>
      </c>
      <c r="P3614">
        <v>-2.8164056425757802</v>
      </c>
      <c r="Q3614">
        <v>0.45762711864406702</v>
      </c>
      <c r="R3614">
        <v>0.22033898305084701</v>
      </c>
      <c r="S3614" t="e">
        <f t="shared" si="56"/>
        <v>#NAME?</v>
      </c>
    </row>
    <row r="3615" spans="1:19" x14ac:dyDescent="0.2">
      <c r="A3615" t="s">
        <v>7180</v>
      </c>
      <c r="B3615" t="s">
        <v>7181</v>
      </c>
      <c r="C3615">
        <v>35</v>
      </c>
      <c r="D3615">
        <v>44</v>
      </c>
      <c r="E3615">
        <v>1</v>
      </c>
      <c r="F3615">
        <v>3</v>
      </c>
      <c r="G3615">
        <v>0.17964286443144001</v>
      </c>
      <c r="H3615">
        <v>-2.0383260541286701</v>
      </c>
      <c r="I3615">
        <v>-1.9511439625926099</v>
      </c>
      <c r="J3615">
        <v>26</v>
      </c>
      <c r="K3615">
        <v>115</v>
      </c>
      <c r="L3615">
        <v>28</v>
      </c>
      <c r="M3615">
        <v>16</v>
      </c>
      <c r="N3615">
        <v>0.72295259580451499</v>
      </c>
      <c r="O3615">
        <v>-0.559904093772989</v>
      </c>
      <c r="P3615">
        <v>-1.2210790339067801</v>
      </c>
      <c r="Q3615">
        <v>0.54237288135593198</v>
      </c>
      <c r="R3615">
        <v>0.27118644067796599</v>
      </c>
      <c r="S3615">
        <f t="shared" si="56"/>
        <v>0.11070375991280657</v>
      </c>
    </row>
    <row r="3616" spans="1:19" x14ac:dyDescent="0.2">
      <c r="A3616" t="s">
        <v>7182</v>
      </c>
      <c r="B3616" t="s">
        <v>7183</v>
      </c>
      <c r="C3616">
        <v>185</v>
      </c>
      <c r="D3616">
        <v>116</v>
      </c>
      <c r="E3616">
        <v>123</v>
      </c>
      <c r="F3616">
        <v>19</v>
      </c>
      <c r="G3616">
        <v>-0.122455506880566</v>
      </c>
      <c r="H3616">
        <v>-0.67152462674201896</v>
      </c>
      <c r="I3616">
        <v>-1.8726153004121799</v>
      </c>
      <c r="J3616">
        <v>261</v>
      </c>
      <c r="K3616">
        <v>392</v>
      </c>
      <c r="L3616">
        <v>183</v>
      </c>
      <c r="M3616">
        <v>61</v>
      </c>
      <c r="N3616">
        <v>0.25387366310389797</v>
      </c>
      <c r="O3616">
        <v>-0.746278194752241</v>
      </c>
      <c r="P3616">
        <v>-1.6415363409193999</v>
      </c>
      <c r="Q3616">
        <v>0.677966101694915</v>
      </c>
      <c r="R3616">
        <v>0.152542372881355</v>
      </c>
      <c r="S3616">
        <f t="shared" si="56"/>
        <v>2.0884666601172129E-2</v>
      </c>
    </row>
    <row r="3617" spans="1:19" x14ac:dyDescent="0.2">
      <c r="A3617" t="s">
        <v>7184</v>
      </c>
      <c r="B3617" t="s">
        <v>7185</v>
      </c>
      <c r="C3617">
        <v>203</v>
      </c>
      <c r="D3617">
        <v>223</v>
      </c>
      <c r="E3617">
        <v>144</v>
      </c>
      <c r="F3617">
        <v>17</v>
      </c>
      <c r="G3617">
        <v>0.12106705743047599</v>
      </c>
      <c r="H3617">
        <v>-0.64339155559636596</v>
      </c>
      <c r="I3617">
        <v>-1.96124428949693</v>
      </c>
      <c r="J3617">
        <v>261</v>
      </c>
      <c r="K3617">
        <v>472</v>
      </c>
      <c r="L3617">
        <v>271</v>
      </c>
      <c r="M3617">
        <v>36</v>
      </c>
      <c r="N3617">
        <v>0.33452959471752802</v>
      </c>
      <c r="O3617">
        <v>-0.57575999360826502</v>
      </c>
      <c r="P3617">
        <v>-1.87056367516288</v>
      </c>
      <c r="Q3617">
        <v>0.55932203389830504</v>
      </c>
      <c r="R3617">
        <v>0.25423728813559299</v>
      </c>
      <c r="S3617">
        <f t="shared" si="56"/>
        <v>-6.593553221389159E-2</v>
      </c>
    </row>
    <row r="3618" spans="1:19" x14ac:dyDescent="0.2">
      <c r="A3618" t="s">
        <v>7186</v>
      </c>
      <c r="B3618" t="s">
        <v>7187</v>
      </c>
      <c r="C3618">
        <v>223</v>
      </c>
      <c r="D3618">
        <v>280</v>
      </c>
      <c r="E3618">
        <v>180</v>
      </c>
      <c r="F3618">
        <v>43</v>
      </c>
      <c r="G3618">
        <v>0.179111400589586</v>
      </c>
      <c r="H3618">
        <v>-0.58729036772325804</v>
      </c>
      <c r="I3618">
        <v>-1.59903358043057</v>
      </c>
      <c r="J3618">
        <v>425</v>
      </c>
      <c r="K3618">
        <v>559</v>
      </c>
      <c r="L3618">
        <v>373</v>
      </c>
      <c r="M3618">
        <v>44</v>
      </c>
      <c r="N3618">
        <v>0.196250981257833</v>
      </c>
      <c r="O3618">
        <v>-0.64876887538601402</v>
      </c>
      <c r="P3618">
        <v>-1.99516192215601</v>
      </c>
      <c r="Q3618">
        <v>0.59322033898305004</v>
      </c>
      <c r="R3618">
        <v>0.338983050847457</v>
      </c>
      <c r="S3618">
        <f t="shared" si="56"/>
        <v>5.1920343105024483E-3</v>
      </c>
    </row>
    <row r="3619" spans="1:19" x14ac:dyDescent="0.2">
      <c r="A3619" t="s">
        <v>7188</v>
      </c>
      <c r="B3619" t="s">
        <v>7189</v>
      </c>
      <c r="C3619">
        <v>168</v>
      </c>
      <c r="D3619">
        <v>157</v>
      </c>
      <c r="E3619">
        <v>98</v>
      </c>
      <c r="F3619">
        <v>14</v>
      </c>
      <c r="G3619">
        <v>5.0848602978899302E-2</v>
      </c>
      <c r="H3619">
        <v>-0.72834121581177103</v>
      </c>
      <c r="I3619">
        <v>-1.96337841900962</v>
      </c>
      <c r="J3619">
        <v>232</v>
      </c>
      <c r="K3619">
        <v>274</v>
      </c>
      <c r="L3619">
        <v>168</v>
      </c>
      <c r="M3619">
        <v>38</v>
      </c>
      <c r="N3619">
        <v>0.14949068135120999</v>
      </c>
      <c r="O3619">
        <v>-0.73226748030942701</v>
      </c>
      <c r="P3619">
        <v>-1.79593005686598</v>
      </c>
      <c r="Q3619">
        <v>0.644067796610169</v>
      </c>
      <c r="R3619">
        <v>0.338983050847457</v>
      </c>
      <c r="S3619">
        <f t="shared" si="56"/>
        <v>-4.6587706800533896E-2</v>
      </c>
    </row>
    <row r="3620" spans="1:19" x14ac:dyDescent="0.2">
      <c r="A3620" t="s">
        <v>7190</v>
      </c>
      <c r="B3620" t="s">
        <v>7191</v>
      </c>
      <c r="C3620">
        <v>51</v>
      </c>
      <c r="D3620">
        <v>65</v>
      </c>
      <c r="E3620">
        <v>32</v>
      </c>
      <c r="F3620">
        <v>8</v>
      </c>
      <c r="G3620">
        <v>0.18560141284044701</v>
      </c>
      <c r="H3620">
        <v>-0.69667820755643395</v>
      </c>
      <c r="I3620">
        <v>-1.68867736206799</v>
      </c>
      <c r="J3620">
        <v>115</v>
      </c>
      <c r="K3620">
        <v>127</v>
      </c>
      <c r="L3620">
        <v>96</v>
      </c>
      <c r="M3620">
        <v>6</v>
      </c>
      <c r="N3620">
        <v>0.120333984024066</v>
      </c>
      <c r="O3620">
        <v>-0.67051538445843295</v>
      </c>
      <c r="P3620">
        <v>-2.2927722585618602</v>
      </c>
      <c r="Q3620">
        <v>0.59322033898305004</v>
      </c>
      <c r="R3620">
        <v>0.35593220338983</v>
      </c>
      <c r="S3620">
        <f t="shared" si="56"/>
        <v>-0.10026564589895617</v>
      </c>
    </row>
    <row r="3621" spans="1:19" x14ac:dyDescent="0.2">
      <c r="A3621" t="s">
        <v>7192</v>
      </c>
      <c r="B3621" t="s">
        <v>7193</v>
      </c>
      <c r="C3621">
        <v>113</v>
      </c>
      <c r="D3621">
        <v>107</v>
      </c>
      <c r="E3621">
        <v>105</v>
      </c>
      <c r="F3621">
        <v>10</v>
      </c>
      <c r="G3621">
        <v>5.65635664973183E-2</v>
      </c>
      <c r="H3621">
        <v>-0.52614715419188496</v>
      </c>
      <c r="I3621">
        <v>-1.9372756164454099</v>
      </c>
      <c r="J3621">
        <v>166</v>
      </c>
      <c r="K3621">
        <v>256</v>
      </c>
      <c r="L3621">
        <v>209</v>
      </c>
      <c r="M3621">
        <v>68</v>
      </c>
      <c r="N3621">
        <v>0.26535998069351602</v>
      </c>
      <c r="O3621">
        <v>-0.492050579073391</v>
      </c>
      <c r="P3621">
        <v>-1.3978248439257099</v>
      </c>
      <c r="Q3621">
        <v>0.57627118644067798</v>
      </c>
      <c r="R3621">
        <v>0.322033898305084</v>
      </c>
      <c r="S3621">
        <f t="shared" si="56"/>
        <v>6.7426545748203254E-2</v>
      </c>
    </row>
    <row r="3622" spans="1:19" x14ac:dyDescent="0.2">
      <c r="A3622" t="s">
        <v>7194</v>
      </c>
      <c r="B3622" t="s">
        <v>7195</v>
      </c>
      <c r="C3622">
        <v>196</v>
      </c>
      <c r="D3622">
        <v>215</v>
      </c>
      <c r="E3622">
        <v>123</v>
      </c>
      <c r="F3622">
        <v>21</v>
      </c>
      <c r="G3622">
        <v>0.120440620854657</v>
      </c>
      <c r="H3622">
        <v>-0.69660896969548103</v>
      </c>
      <c r="I3622">
        <v>-1.8542339495845499</v>
      </c>
      <c r="J3622">
        <v>332</v>
      </c>
      <c r="K3622">
        <v>543</v>
      </c>
      <c r="L3622">
        <v>207</v>
      </c>
      <c r="M3622">
        <v>57</v>
      </c>
      <c r="N3622">
        <v>0.290889849306532</v>
      </c>
      <c r="O3622">
        <v>-0.79725651539150899</v>
      </c>
      <c r="P3622">
        <v>-1.7754888966234299</v>
      </c>
      <c r="Q3622">
        <v>0.57627118644067798</v>
      </c>
      <c r="R3622">
        <v>0.28813559322033899</v>
      </c>
      <c r="S3622">
        <f t="shared" si="56"/>
        <v>-9.644575813970796E-3</v>
      </c>
    </row>
    <row r="3623" spans="1:19" x14ac:dyDescent="0.2">
      <c r="A3623" t="s">
        <v>7196</v>
      </c>
      <c r="B3623" t="s">
        <v>7197</v>
      </c>
      <c r="C3623">
        <v>159</v>
      </c>
      <c r="D3623">
        <v>127</v>
      </c>
      <c r="E3623">
        <v>100</v>
      </c>
      <c r="F3623">
        <v>17</v>
      </c>
      <c r="G3623">
        <v>-1.73351710689661E-2</v>
      </c>
      <c r="H3623">
        <v>-0.69565513409885504</v>
      </c>
      <c r="I3623">
        <v>-1.8551453759041701</v>
      </c>
      <c r="J3623">
        <v>205</v>
      </c>
      <c r="K3623">
        <v>235</v>
      </c>
      <c r="L3623">
        <v>115</v>
      </c>
      <c r="M3623">
        <v>20</v>
      </c>
      <c r="N3623">
        <v>0.136542104637703</v>
      </c>
      <c r="O3623">
        <v>-0.84314479784653296</v>
      </c>
      <c r="P3623">
        <v>-2.0209495339836598</v>
      </c>
      <c r="Q3623">
        <v>0.52542372881355903</v>
      </c>
      <c r="R3623">
        <v>0.338983050847457</v>
      </c>
      <c r="S3623">
        <f t="shared" si="56"/>
        <v>-7.5564124358794171E-2</v>
      </c>
    </row>
    <row r="3624" spans="1:19" x14ac:dyDescent="0.2">
      <c r="A3624" t="s">
        <v>7198</v>
      </c>
      <c r="B3624" t="s">
        <v>7199</v>
      </c>
      <c r="C3624">
        <v>69</v>
      </c>
      <c r="D3624">
        <v>34</v>
      </c>
      <c r="E3624">
        <v>36</v>
      </c>
      <c r="F3624">
        <v>1</v>
      </c>
      <c r="G3624">
        <v>-0.227111941399471</v>
      </c>
      <c r="H3624">
        <v>-0.77680459974837102</v>
      </c>
      <c r="I3624">
        <v>-2.7230462636992501</v>
      </c>
      <c r="J3624">
        <v>93</v>
      </c>
      <c r="K3624">
        <v>99</v>
      </c>
      <c r="L3624">
        <v>68</v>
      </c>
      <c r="M3624">
        <v>17</v>
      </c>
      <c r="N3624">
        <v>0.104380349465336</v>
      </c>
      <c r="O3624">
        <v>-0.72806281299208897</v>
      </c>
      <c r="P3624">
        <v>-1.74825969576755</v>
      </c>
      <c r="Q3624">
        <v>0.52542372881355903</v>
      </c>
      <c r="R3624">
        <v>0.338983050847457</v>
      </c>
      <c r="S3624">
        <f t="shared" si="56"/>
        <v>-0.25291227117823634</v>
      </c>
    </row>
    <row r="3625" spans="1:19" x14ac:dyDescent="0.2">
      <c r="A3625" t="s">
        <v>7200</v>
      </c>
      <c r="B3625" t="s">
        <v>7201</v>
      </c>
      <c r="C3625">
        <v>123</v>
      </c>
      <c r="D3625">
        <v>149</v>
      </c>
      <c r="E3625">
        <v>145</v>
      </c>
      <c r="F3625">
        <v>12</v>
      </c>
      <c r="G3625">
        <v>0.163539389268404</v>
      </c>
      <c r="H3625">
        <v>-0.42279511898282601</v>
      </c>
      <c r="I3625">
        <v>-1.89492103835377</v>
      </c>
      <c r="J3625">
        <v>211</v>
      </c>
      <c r="K3625">
        <v>260</v>
      </c>
      <c r="L3625">
        <v>123</v>
      </c>
      <c r="M3625">
        <v>35</v>
      </c>
      <c r="N3625">
        <v>0.16791899609484701</v>
      </c>
      <c r="O3625">
        <v>-0.82646612100268502</v>
      </c>
      <c r="P3625">
        <v>-1.7904400795393101</v>
      </c>
      <c r="Q3625">
        <v>0.59322033898305004</v>
      </c>
      <c r="R3625">
        <v>0.38983050847457601</v>
      </c>
      <c r="S3625">
        <f t="shared" si="56"/>
        <v>-2.5377254435638652E-2</v>
      </c>
    </row>
    <row r="3626" spans="1:19" x14ac:dyDescent="0.2">
      <c r="A3626" t="s">
        <v>7202</v>
      </c>
      <c r="B3626" t="s">
        <v>7203</v>
      </c>
      <c r="C3626">
        <v>27</v>
      </c>
      <c r="D3626">
        <v>59</v>
      </c>
      <c r="E3626">
        <v>13</v>
      </c>
      <c r="F3626">
        <v>1</v>
      </c>
      <c r="G3626">
        <v>0.41974647977868501</v>
      </c>
      <c r="H3626">
        <v>-0.81167842163055404</v>
      </c>
      <c r="I3626">
        <v>-2.31556093712098</v>
      </c>
      <c r="J3626">
        <v>82</v>
      </c>
      <c r="K3626">
        <v>121</v>
      </c>
      <c r="L3626">
        <v>74</v>
      </c>
      <c r="M3626">
        <v>5</v>
      </c>
      <c r="N3626">
        <v>0.246199621354455</v>
      </c>
      <c r="O3626">
        <v>-0.63667090979713004</v>
      </c>
      <c r="P3626">
        <v>-2.2250695166395902</v>
      </c>
      <c r="Q3626">
        <v>0.62711864406779605</v>
      </c>
      <c r="R3626">
        <v>0.13559322033898299</v>
      </c>
      <c r="S3626">
        <f t="shared" si="56"/>
        <v>-0.26293909480484795</v>
      </c>
    </row>
    <row r="3627" spans="1:19" x14ac:dyDescent="0.2">
      <c r="A3627" t="s">
        <v>7204</v>
      </c>
      <c r="B3627" t="s">
        <v>7205</v>
      </c>
      <c r="C3627">
        <v>166</v>
      </c>
      <c r="D3627">
        <v>159</v>
      </c>
      <c r="E3627">
        <v>142</v>
      </c>
      <c r="F3627">
        <v>20</v>
      </c>
      <c r="G3627">
        <v>6.1547268575924803E-2</v>
      </c>
      <c r="H3627">
        <v>-0.56207775343540201</v>
      </c>
      <c r="I3627">
        <v>-1.8032752653380699</v>
      </c>
      <c r="J3627">
        <v>364</v>
      </c>
      <c r="K3627">
        <v>313</v>
      </c>
      <c r="L3627">
        <v>274</v>
      </c>
      <c r="M3627">
        <v>30</v>
      </c>
      <c r="N3627">
        <v>1.1671057319114201E-2</v>
      </c>
      <c r="O3627">
        <v>-0.71543959797305801</v>
      </c>
      <c r="P3627">
        <v>-2.0942057975212802</v>
      </c>
      <c r="Q3627">
        <v>0.44067796610169402</v>
      </c>
      <c r="R3627">
        <v>0.27118644067796599</v>
      </c>
      <c r="S3627">
        <f t="shared" si="56"/>
        <v>-8.0200497858612607E-2</v>
      </c>
    </row>
    <row r="3628" spans="1:19" x14ac:dyDescent="0.2">
      <c r="A3628" t="s">
        <v>7206</v>
      </c>
      <c r="B3628" t="s">
        <v>7207</v>
      </c>
      <c r="C3628">
        <v>78</v>
      </c>
      <c r="D3628">
        <v>72</v>
      </c>
      <c r="E3628">
        <v>48</v>
      </c>
      <c r="F3628">
        <v>9</v>
      </c>
      <c r="G3628">
        <v>4.5496126036316503E-2</v>
      </c>
      <c r="H3628">
        <v>-0.70511137509329602</v>
      </c>
      <c r="I3628">
        <v>-1.82204926621315</v>
      </c>
      <c r="J3628">
        <v>118</v>
      </c>
      <c r="K3628">
        <v>79</v>
      </c>
      <c r="L3628">
        <v>57</v>
      </c>
      <c r="M3628">
        <v>8</v>
      </c>
      <c r="N3628">
        <v>-9.7026812593962106E-2</v>
      </c>
      <c r="O3628">
        <v>-0.90809592877802403</v>
      </c>
      <c r="P3628">
        <v>-2.1790176889060699</v>
      </c>
      <c r="Q3628">
        <v>0.35593220338983</v>
      </c>
      <c r="R3628">
        <v>0.23728813559322001</v>
      </c>
      <c r="S3628">
        <f t="shared" si="56"/>
        <v>-0.10830040298131491</v>
      </c>
    </row>
    <row r="3629" spans="1:19" x14ac:dyDescent="0.2">
      <c r="A3629" t="s">
        <v>7208</v>
      </c>
      <c r="B3629" t="s">
        <v>7209</v>
      </c>
      <c r="C3629">
        <v>171</v>
      </c>
      <c r="D3629">
        <v>166</v>
      </c>
      <c r="E3629">
        <v>145</v>
      </c>
      <c r="F3629">
        <v>23</v>
      </c>
      <c r="G3629">
        <v>6.7370209943429696E-2</v>
      </c>
      <c r="H3629">
        <v>-0.56588611793558197</v>
      </c>
      <c r="I3629">
        <v>-1.7554654473365501</v>
      </c>
      <c r="J3629">
        <v>280</v>
      </c>
      <c r="K3629">
        <v>306</v>
      </c>
      <c r="L3629">
        <v>207</v>
      </c>
      <c r="M3629">
        <v>15</v>
      </c>
      <c r="N3629">
        <v>0.11579149856108201</v>
      </c>
      <c r="O3629">
        <v>-0.72327646302969095</v>
      </c>
      <c r="P3629">
        <v>-2.2812924408784299</v>
      </c>
      <c r="Q3629">
        <v>0.38983050847457601</v>
      </c>
      <c r="R3629">
        <v>0.20338983050847401</v>
      </c>
      <c r="S3629">
        <f t="shared" si="56"/>
        <v>-0.11645555837561891</v>
      </c>
    </row>
    <row r="3630" spans="1:19" x14ac:dyDescent="0.2">
      <c r="A3630" t="s">
        <v>7210</v>
      </c>
      <c r="B3630" t="s">
        <v>7211</v>
      </c>
      <c r="C3630">
        <v>67</v>
      </c>
      <c r="D3630">
        <v>84</v>
      </c>
      <c r="E3630">
        <v>67</v>
      </c>
      <c r="F3630">
        <v>5</v>
      </c>
      <c r="G3630">
        <v>0.178462715656583</v>
      </c>
      <c r="H3630">
        <v>-0.49425800977840301</v>
      </c>
      <c r="I3630">
        <v>-2.0113019713267999</v>
      </c>
      <c r="J3630">
        <v>85</v>
      </c>
      <c r="K3630">
        <v>149</v>
      </c>
      <c r="L3630">
        <v>30</v>
      </c>
      <c r="M3630">
        <v>37</v>
      </c>
      <c r="N3630">
        <v>0.32099544611970299</v>
      </c>
      <c r="O3630">
        <v>-1.0443864481390199</v>
      </c>
      <c r="P3630">
        <v>-1.3714428702391901</v>
      </c>
      <c r="Q3630">
        <v>0.37288135593220301</v>
      </c>
      <c r="R3630">
        <v>0.186440677966101</v>
      </c>
      <c r="S3630">
        <f t="shared" si="56"/>
        <v>5.3135319514338517E-2</v>
      </c>
    </row>
    <row r="3631" spans="1:19" x14ac:dyDescent="0.2">
      <c r="A3631" t="s">
        <v>7212</v>
      </c>
      <c r="B3631" t="s">
        <v>7213</v>
      </c>
      <c r="C3631">
        <v>138</v>
      </c>
      <c r="D3631">
        <v>158</v>
      </c>
      <c r="E3631">
        <v>182</v>
      </c>
      <c r="F3631">
        <v>13</v>
      </c>
      <c r="G3631">
        <v>0.139036232848714</v>
      </c>
      <c r="H3631">
        <v>-0.37406570819456503</v>
      </c>
      <c r="I3631">
        <v>-1.9101329070563899</v>
      </c>
      <c r="J3631">
        <v>304</v>
      </c>
      <c r="K3631">
        <v>457</v>
      </c>
      <c r="L3631">
        <v>200</v>
      </c>
      <c r="M3631">
        <v>48</v>
      </c>
      <c r="N3631">
        <v>0.25427071988281802</v>
      </c>
      <c r="O3631">
        <v>-0.77393236508916297</v>
      </c>
      <c r="P3631">
        <v>-1.81185801482505</v>
      </c>
      <c r="Q3631">
        <v>0.35593220338983</v>
      </c>
      <c r="R3631">
        <v>0.13559322033898299</v>
      </c>
      <c r="S3631">
        <f t="shared" si="56"/>
        <v>-3.5493052671302969E-2</v>
      </c>
    </row>
    <row r="3632" spans="1:19" x14ac:dyDescent="0.2">
      <c r="A3632" t="s">
        <v>7214</v>
      </c>
      <c r="B3632" t="s">
        <v>7215</v>
      </c>
      <c r="C3632">
        <v>226</v>
      </c>
      <c r="D3632">
        <v>194</v>
      </c>
      <c r="E3632">
        <v>199</v>
      </c>
      <c r="F3632">
        <v>23</v>
      </c>
      <c r="G3632">
        <v>1.3951523078353499E-2</v>
      </c>
      <c r="H3632">
        <v>-0.549513372516097</v>
      </c>
      <c r="I3632">
        <v>-1.8765777760918001</v>
      </c>
      <c r="J3632">
        <v>490</v>
      </c>
      <c r="K3632">
        <v>505</v>
      </c>
      <c r="L3632">
        <v>240</v>
      </c>
      <c r="M3632">
        <v>25</v>
      </c>
      <c r="N3632">
        <v>9.0323401511869406E-2</v>
      </c>
      <c r="O3632">
        <v>-0.90207361546129805</v>
      </c>
      <c r="P3632">
        <v>-2.3024817399483601</v>
      </c>
      <c r="Q3632">
        <v>0.37288135593220301</v>
      </c>
      <c r="R3632">
        <v>0.28813559322033899</v>
      </c>
      <c r="S3632">
        <f t="shared" si="56"/>
        <v>-0.15705013640510959</v>
      </c>
    </row>
    <row r="3633" spans="1:19" x14ac:dyDescent="0.2">
      <c r="A3633" t="s">
        <v>7216</v>
      </c>
      <c r="B3633" t="s">
        <v>7217</v>
      </c>
      <c r="C3633">
        <v>149</v>
      </c>
      <c r="D3633">
        <v>166</v>
      </c>
      <c r="E3633">
        <v>145</v>
      </c>
      <c r="F3633">
        <v>9</v>
      </c>
      <c r="G3633">
        <v>0.127180051923309</v>
      </c>
      <c r="H3633">
        <v>-0.50607627595570204</v>
      </c>
      <c r="I3633">
        <v>-2.1031409319349401</v>
      </c>
      <c r="J3633">
        <v>274</v>
      </c>
      <c r="K3633">
        <v>281</v>
      </c>
      <c r="L3633">
        <v>168</v>
      </c>
      <c r="M3633">
        <v>21</v>
      </c>
      <c r="N3633">
        <v>8.8183860506413594E-2</v>
      </c>
      <c r="O3633">
        <v>-0.80453005823891499</v>
      </c>
      <c r="P3633">
        <v>-2.1257569366783602</v>
      </c>
      <c r="Q3633">
        <v>0.38983050847457601</v>
      </c>
      <c r="R3633">
        <v>0.169491525423728</v>
      </c>
      <c r="S3633">
        <f t="shared" si="56"/>
        <v>-0.17511619662338612</v>
      </c>
    </row>
    <row r="3634" spans="1:19" x14ac:dyDescent="0.2">
      <c r="A3634" t="s">
        <v>7218</v>
      </c>
      <c r="B3634" t="s">
        <v>7219</v>
      </c>
      <c r="C3634">
        <v>65</v>
      </c>
      <c r="D3634">
        <v>24</v>
      </c>
      <c r="E3634">
        <v>18</v>
      </c>
      <c r="F3634">
        <v>3</v>
      </c>
      <c r="G3634">
        <v>-0.35244388263572102</v>
      </c>
      <c r="H3634">
        <v>-1.0518988613179501</v>
      </c>
      <c r="I3634">
        <v>-2.2199892748851902</v>
      </c>
      <c r="J3634">
        <v>80</v>
      </c>
      <c r="K3634">
        <v>106</v>
      </c>
      <c r="L3634">
        <v>47</v>
      </c>
      <c r="M3634">
        <v>9</v>
      </c>
      <c r="N3634">
        <v>0.19944398169454799</v>
      </c>
      <c r="O3634">
        <v>-0.82308090620061602</v>
      </c>
      <c r="P3634">
        <v>-1.9590731461445099</v>
      </c>
      <c r="Q3634">
        <v>0.45762711864406702</v>
      </c>
      <c r="R3634">
        <v>0.23728813559322001</v>
      </c>
      <c r="S3634">
        <f t="shared" si="56"/>
        <v>-0.16422813128321898</v>
      </c>
    </row>
    <row r="3635" spans="1:19" x14ac:dyDescent="0.2">
      <c r="A3635" t="s">
        <v>7220</v>
      </c>
      <c r="B3635" t="s">
        <v>7221</v>
      </c>
      <c r="C3635">
        <v>78</v>
      </c>
      <c r="D3635">
        <v>97</v>
      </c>
      <c r="E3635">
        <v>74</v>
      </c>
      <c r="F3635">
        <v>8</v>
      </c>
      <c r="G3635">
        <v>0.17493536387129199</v>
      </c>
      <c r="H3635">
        <v>-0.51712089273790696</v>
      </c>
      <c r="I3635">
        <v>-1.8732017886605301</v>
      </c>
      <c r="J3635">
        <v>132</v>
      </c>
      <c r="K3635">
        <v>220</v>
      </c>
      <c r="L3635">
        <v>87</v>
      </c>
      <c r="M3635">
        <v>22</v>
      </c>
      <c r="N3635">
        <v>0.29907685303807802</v>
      </c>
      <c r="O3635">
        <v>-0.77314345573162102</v>
      </c>
      <c r="P3635">
        <v>-1.7883769189755301</v>
      </c>
      <c r="Q3635">
        <v>0.45762711864406702</v>
      </c>
      <c r="R3635">
        <v>0.186440677966101</v>
      </c>
      <c r="S3635">
        <f t="shared" si="56"/>
        <v>-1.8561921326015321E-2</v>
      </c>
    </row>
    <row r="3636" spans="1:19" x14ac:dyDescent="0.2">
      <c r="A3636" t="s">
        <v>7222</v>
      </c>
      <c r="B3636" t="s">
        <v>7223</v>
      </c>
      <c r="C3636">
        <v>103</v>
      </c>
      <c r="D3636">
        <v>114</v>
      </c>
      <c r="E3636">
        <v>90</v>
      </c>
      <c r="F3636">
        <v>13</v>
      </c>
      <c r="G3636">
        <v>0.124325858926828</v>
      </c>
      <c r="H3636">
        <v>-0.55285272504425098</v>
      </c>
      <c r="I3636">
        <v>-1.7830910453603299</v>
      </c>
      <c r="J3636">
        <v>243</v>
      </c>
      <c r="K3636">
        <v>364</v>
      </c>
      <c r="L3636">
        <v>194</v>
      </c>
      <c r="M3636">
        <v>37</v>
      </c>
      <c r="N3636">
        <v>0.25272321347246501</v>
      </c>
      <c r="O3636">
        <v>-0.68989332081247601</v>
      </c>
      <c r="P3636">
        <v>-1.82763021812321</v>
      </c>
      <c r="Q3636">
        <v>0.86440677966101698</v>
      </c>
      <c r="R3636">
        <v>0.169491525423728</v>
      </c>
      <c r="S3636">
        <f t="shared" si="56"/>
        <v>-3.0750934155303906E-3</v>
      </c>
    </row>
    <row r="3637" spans="1:19" x14ac:dyDescent="0.2">
      <c r="A3637" t="s">
        <v>7224</v>
      </c>
      <c r="B3637" t="s">
        <v>7225</v>
      </c>
      <c r="C3637">
        <v>600</v>
      </c>
      <c r="D3637">
        <v>666</v>
      </c>
      <c r="E3637">
        <v>514</v>
      </c>
      <c r="F3637">
        <v>53</v>
      </c>
      <c r="G3637">
        <v>0.12558121108218501</v>
      </c>
      <c r="H3637">
        <v>-0.56144614116677105</v>
      </c>
      <c r="I3637">
        <v>-1.93807255374485</v>
      </c>
      <c r="J3637">
        <v>923</v>
      </c>
      <c r="K3637">
        <v>1276</v>
      </c>
      <c r="L3637">
        <v>763</v>
      </c>
      <c r="M3637">
        <v>184</v>
      </c>
      <c r="N3637">
        <v>0.217877076780953</v>
      </c>
      <c r="O3637">
        <v>-0.67476594021542202</v>
      </c>
      <c r="P3637">
        <v>-1.71060954660826</v>
      </c>
      <c r="Q3637">
        <v>0.71186440677966101</v>
      </c>
      <c r="R3637">
        <v>0.169491525423728</v>
      </c>
      <c r="S3637">
        <f t="shared" si="56"/>
        <v>-1.6468073088616954E-2</v>
      </c>
    </row>
    <row r="3638" spans="1:19" x14ac:dyDescent="0.2">
      <c r="A3638" t="s">
        <v>7226</v>
      </c>
      <c r="B3638" t="s">
        <v>7227</v>
      </c>
      <c r="C3638">
        <v>156</v>
      </c>
      <c r="D3638">
        <v>179</v>
      </c>
      <c r="E3638">
        <v>161</v>
      </c>
      <c r="F3638">
        <v>29</v>
      </c>
      <c r="G3638">
        <v>0.13998666492095899</v>
      </c>
      <c r="H3638">
        <v>-0.48055673210101502</v>
      </c>
      <c r="I3638">
        <v>-1.6149237734174999</v>
      </c>
      <c r="J3638">
        <v>297</v>
      </c>
      <c r="K3638">
        <v>513</v>
      </c>
      <c r="L3638">
        <v>264</v>
      </c>
      <c r="M3638">
        <v>71</v>
      </c>
      <c r="N3638">
        <v>0.31458901921632498</v>
      </c>
      <c r="O3638">
        <v>-0.64324129959177101</v>
      </c>
      <c r="P3638">
        <v>-1.6317237691900299</v>
      </c>
      <c r="Q3638">
        <v>0.79661016949152497</v>
      </c>
      <c r="R3638">
        <v>0.305084745762711</v>
      </c>
      <c r="S3638">
        <f t="shared" si="56"/>
        <v>9.7823331534297925E-2</v>
      </c>
    </row>
    <row r="3639" spans="1:19" x14ac:dyDescent="0.2">
      <c r="A3639" t="s">
        <v>7228</v>
      </c>
      <c r="B3639" t="s">
        <v>7229</v>
      </c>
      <c r="C3639">
        <v>102</v>
      </c>
      <c r="D3639">
        <v>147</v>
      </c>
      <c r="E3639">
        <v>84</v>
      </c>
      <c r="F3639">
        <v>14</v>
      </c>
      <c r="G3639">
        <v>0.23897539528178599</v>
      </c>
      <c r="H3639">
        <v>-0.57857889547843899</v>
      </c>
      <c r="I3639">
        <v>-1.74666930904567</v>
      </c>
      <c r="J3639">
        <v>333</v>
      </c>
      <c r="K3639">
        <v>345</v>
      </c>
      <c r="L3639">
        <v>203</v>
      </c>
      <c r="M3639">
        <v>12</v>
      </c>
      <c r="N3639">
        <v>9.2602964988675901E-2</v>
      </c>
      <c r="O3639">
        <v>-0.80703697273749697</v>
      </c>
      <c r="P3639">
        <v>-2.4534886560505802</v>
      </c>
      <c r="Q3639">
        <v>0.83050847457627097</v>
      </c>
      <c r="R3639">
        <v>0.28813559322033899</v>
      </c>
      <c r="S3639">
        <f t="shared" si="56"/>
        <v>-0.1599785709037955</v>
      </c>
    </row>
    <row r="3640" spans="1:19" x14ac:dyDescent="0.2">
      <c r="A3640" t="s">
        <v>7230</v>
      </c>
      <c r="B3640" t="s">
        <v>7231</v>
      </c>
      <c r="C3640">
        <v>422</v>
      </c>
      <c r="D3640">
        <v>481</v>
      </c>
      <c r="E3640">
        <v>408</v>
      </c>
      <c r="F3640">
        <v>30</v>
      </c>
      <c r="G3640">
        <v>0.137090857707686</v>
      </c>
      <c r="H3640">
        <v>-0.50891029765019702</v>
      </c>
      <c r="I3640">
        <v>-2.0323883692040101</v>
      </c>
      <c r="J3640">
        <v>745</v>
      </c>
      <c r="K3640">
        <v>800</v>
      </c>
      <c r="L3640">
        <v>516</v>
      </c>
      <c r="M3640">
        <v>81</v>
      </c>
      <c r="N3640">
        <v>0.108161817665372</v>
      </c>
      <c r="O3640">
        <v>-0.75159534826547103</v>
      </c>
      <c r="P3640">
        <v>-1.9738969224615299</v>
      </c>
      <c r="Q3640">
        <v>0.81355932203389802</v>
      </c>
      <c r="R3640">
        <v>0.305084745762711</v>
      </c>
      <c r="S3640">
        <f t="shared" si="56"/>
        <v>-0.11409225944223715</v>
      </c>
    </row>
    <row r="3641" spans="1:19" x14ac:dyDescent="0.2">
      <c r="A3641" t="s">
        <v>7232</v>
      </c>
      <c r="B3641" t="s">
        <v>7233</v>
      </c>
      <c r="C3641">
        <v>147</v>
      </c>
      <c r="D3641">
        <v>147</v>
      </c>
      <c r="E3641">
        <v>112</v>
      </c>
      <c r="F3641">
        <v>8</v>
      </c>
      <c r="G3641">
        <v>8.0258232295528406E-2</v>
      </c>
      <c r="H3641">
        <v>-0.61235732185639802</v>
      </c>
      <c r="I3641">
        <v>-2.1484245207182302</v>
      </c>
      <c r="J3641">
        <v>142</v>
      </c>
      <c r="K3641">
        <v>189</v>
      </c>
      <c r="L3641">
        <v>146</v>
      </c>
      <c r="M3641">
        <v>22</v>
      </c>
      <c r="N3641">
        <v>0.201401563211909</v>
      </c>
      <c r="O3641">
        <v>-0.58002426574300903</v>
      </c>
      <c r="P3641">
        <v>-1.8200913321527401</v>
      </c>
      <c r="Q3641">
        <v>0.81355932203389802</v>
      </c>
      <c r="R3641">
        <v>0.28813559322033899</v>
      </c>
      <c r="S3641">
        <f t="shared" si="56"/>
        <v>-0.10641467962195554</v>
      </c>
    </row>
    <row r="3642" spans="1:19" x14ac:dyDescent="0.2">
      <c r="A3642" t="s">
        <v>7234</v>
      </c>
      <c r="B3642" t="s">
        <v>7235</v>
      </c>
      <c r="C3642">
        <v>236</v>
      </c>
      <c r="D3642">
        <v>270</v>
      </c>
      <c r="E3642">
        <v>237</v>
      </c>
      <c r="F3642">
        <v>34</v>
      </c>
      <c r="G3642">
        <v>0.13870999348440899</v>
      </c>
      <c r="H3642">
        <v>-0.49242166673840598</v>
      </c>
      <c r="I3642">
        <v>-1.72563025888985</v>
      </c>
      <c r="J3642">
        <v>551</v>
      </c>
      <c r="K3642">
        <v>605</v>
      </c>
      <c r="L3642">
        <v>355</v>
      </c>
      <c r="M3642">
        <v>105</v>
      </c>
      <c r="N3642">
        <v>0.117831879222405</v>
      </c>
      <c r="O3642">
        <v>-0.78301202294108097</v>
      </c>
      <c r="P3642">
        <v>-1.73018796837373</v>
      </c>
      <c r="Q3642">
        <v>0.72881355932203395</v>
      </c>
      <c r="R3642">
        <v>0.305084745762711</v>
      </c>
      <c r="S3642">
        <f t="shared" si="56"/>
        <v>3.9559853437619676E-2</v>
      </c>
    </row>
    <row r="3643" spans="1:19" x14ac:dyDescent="0.2">
      <c r="A3643" t="s">
        <v>7236</v>
      </c>
      <c r="B3643" t="s">
        <v>7237</v>
      </c>
      <c r="C3643">
        <v>299</v>
      </c>
      <c r="D3643">
        <v>299</v>
      </c>
      <c r="E3643">
        <v>221</v>
      </c>
      <c r="F3643">
        <v>28</v>
      </c>
      <c r="G3643">
        <v>8.0258232295528406E-2</v>
      </c>
      <c r="H3643">
        <v>-0.62553692441772202</v>
      </c>
      <c r="I3643">
        <v>-1.9127103299442001</v>
      </c>
      <c r="J3643">
        <v>394</v>
      </c>
      <c r="K3643">
        <v>525</v>
      </c>
      <c r="L3643">
        <v>369</v>
      </c>
      <c r="M3643">
        <v>51</v>
      </c>
      <c r="N3643">
        <v>0.20189118500210401</v>
      </c>
      <c r="O3643">
        <v>-0.62055863281090395</v>
      </c>
      <c r="P3643">
        <v>-1.8981517143195299</v>
      </c>
      <c r="Q3643">
        <v>0.66101694915254205</v>
      </c>
      <c r="R3643">
        <v>0.27118644067796599</v>
      </c>
      <c r="S3643">
        <f t="shared" si="56"/>
        <v>-5.9318492782706712E-2</v>
      </c>
    </row>
    <row r="3644" spans="1:19" x14ac:dyDescent="0.2">
      <c r="A3644" t="s">
        <v>7238</v>
      </c>
      <c r="B3644" t="s">
        <v>7239</v>
      </c>
      <c r="C3644">
        <v>128</v>
      </c>
      <c r="D3644">
        <v>214</v>
      </c>
      <c r="E3644">
        <v>112</v>
      </c>
      <c r="F3644">
        <v>14</v>
      </c>
      <c r="G3644">
        <v>0.30346203599685001</v>
      </c>
      <c r="H3644">
        <v>-0.55224995675609001</v>
      </c>
      <c r="I3644">
        <v>-1.8452791069316199</v>
      </c>
      <c r="J3644">
        <v>363</v>
      </c>
      <c r="K3644">
        <v>488</v>
      </c>
      <c r="L3644">
        <v>243</v>
      </c>
      <c r="M3644">
        <v>48</v>
      </c>
      <c r="N3644">
        <v>0.205741300388319</v>
      </c>
      <c r="O3644">
        <v>-0.76638912858218999</v>
      </c>
      <c r="P3644">
        <v>-1.8888910562524099</v>
      </c>
      <c r="Q3644">
        <v>0.81355932203389802</v>
      </c>
      <c r="R3644">
        <v>0.25423728813559299</v>
      </c>
      <c r="S3644">
        <f t="shared" si="56"/>
        <v>-3.7395371798258227E-2</v>
      </c>
    </row>
    <row r="3645" spans="1:19" x14ac:dyDescent="0.2">
      <c r="A3645" t="s">
        <v>7240</v>
      </c>
      <c r="B3645" t="s">
        <v>7241</v>
      </c>
      <c r="C3645">
        <v>112</v>
      </c>
      <c r="D3645">
        <v>190</v>
      </c>
      <c r="E3645">
        <v>89</v>
      </c>
      <c r="F3645">
        <v>13</v>
      </c>
      <c r="G3645">
        <v>0.30979381057817501</v>
      </c>
      <c r="H3645">
        <v>-0.59408602580367198</v>
      </c>
      <c r="I3645">
        <v>-1.8194718433253401</v>
      </c>
      <c r="J3645">
        <v>328</v>
      </c>
      <c r="K3645">
        <v>418</v>
      </c>
      <c r="L3645">
        <v>240</v>
      </c>
      <c r="M3645">
        <v>49</v>
      </c>
      <c r="N3645">
        <v>0.182530541485077</v>
      </c>
      <c r="O3645">
        <v>-0.72775137914446297</v>
      </c>
      <c r="P3645">
        <v>-1.83590343227505</v>
      </c>
      <c r="Q3645">
        <v>0.89830508474576198</v>
      </c>
      <c r="R3645">
        <v>0.305084745762711</v>
      </c>
      <c r="S3645">
        <f t="shared" si="56"/>
        <v>-1.5779661702698147E-2</v>
      </c>
    </row>
    <row r="3646" spans="1:19" x14ac:dyDescent="0.2">
      <c r="A3646" t="s">
        <v>7242</v>
      </c>
      <c r="B3646" t="s">
        <v>7243</v>
      </c>
      <c r="C3646">
        <v>177</v>
      </c>
      <c r="D3646">
        <v>206</v>
      </c>
      <c r="E3646">
        <v>197</v>
      </c>
      <c r="F3646">
        <v>20</v>
      </c>
      <c r="G3646">
        <v>0.14615218630287499</v>
      </c>
      <c r="H3646">
        <v>-0.44776504997861699</v>
      </c>
      <c r="I3646">
        <v>-1.83114044365982</v>
      </c>
      <c r="J3646">
        <v>355</v>
      </c>
      <c r="K3646">
        <v>412</v>
      </c>
      <c r="L3646">
        <v>182</v>
      </c>
      <c r="M3646">
        <v>53</v>
      </c>
      <c r="N3646">
        <v>0.14189696639976199</v>
      </c>
      <c r="O3646">
        <v>-0.88224574221440899</v>
      </c>
      <c r="P3646">
        <v>-1.8361781520461899</v>
      </c>
      <c r="Q3646">
        <v>0.57627118644067798</v>
      </c>
      <c r="R3646">
        <v>0.186440677966101</v>
      </c>
      <c r="S3646">
        <f t="shared" si="56"/>
        <v>-1.9218175555428776E-2</v>
      </c>
    </row>
    <row r="3647" spans="1:19" x14ac:dyDescent="0.2">
      <c r="A3647" t="s">
        <v>7244</v>
      </c>
      <c r="B3647" t="s">
        <v>7245</v>
      </c>
      <c r="C3647">
        <v>136</v>
      </c>
      <c r="D3647">
        <v>110</v>
      </c>
      <c r="E3647">
        <v>54</v>
      </c>
      <c r="F3647">
        <v>9</v>
      </c>
      <c r="G3647">
        <v>-1.1887990916463999E-2</v>
      </c>
      <c r="H3647">
        <v>-0.89540315832565198</v>
      </c>
      <c r="I3647">
        <v>-2.0634935718928902</v>
      </c>
      <c r="J3647">
        <v>266</v>
      </c>
      <c r="K3647">
        <v>235</v>
      </c>
      <c r="L3647">
        <v>113</v>
      </c>
      <c r="M3647">
        <v>20</v>
      </c>
      <c r="N3647">
        <v>2.3414329062391E-2</v>
      </c>
      <c r="O3647">
        <v>-0.96389197029203699</v>
      </c>
      <c r="P3647">
        <v>-2.13407730955897</v>
      </c>
      <c r="Q3647">
        <v>0.62711864406779605</v>
      </c>
      <c r="R3647">
        <v>0.20338983050847401</v>
      </c>
      <c r="S3647">
        <f t="shared" si="56"/>
        <v>-0.16590811931175659</v>
      </c>
    </row>
    <row r="3648" spans="1:19" x14ac:dyDescent="0.2">
      <c r="A3648" t="s">
        <v>7246</v>
      </c>
      <c r="B3648" t="s">
        <v>7247</v>
      </c>
      <c r="C3648">
        <v>230</v>
      </c>
      <c r="D3648">
        <v>321</v>
      </c>
      <c r="E3648">
        <v>220</v>
      </c>
      <c r="F3648">
        <v>32</v>
      </c>
      <c r="G3648">
        <v>0.22503542868280699</v>
      </c>
      <c r="H3648">
        <v>-0.51356316497378995</v>
      </c>
      <c r="I3648">
        <v>-1.7407750306596801</v>
      </c>
      <c r="J3648">
        <v>287</v>
      </c>
      <c r="K3648">
        <v>551</v>
      </c>
      <c r="L3648">
        <v>183</v>
      </c>
      <c r="M3648">
        <v>59</v>
      </c>
      <c r="N3648">
        <v>0.36049780553951399</v>
      </c>
      <c r="O3648">
        <v>-0.78751958414795298</v>
      </c>
      <c r="P3648">
        <v>-1.6972555536837399</v>
      </c>
      <c r="Q3648">
        <v>0.79661016949152497</v>
      </c>
      <c r="R3648">
        <v>0.186440677966101</v>
      </c>
      <c r="S3648">
        <f t="shared" si="56"/>
        <v>4.4001235078030339E-2</v>
      </c>
    </row>
    <row r="3649" spans="1:19" x14ac:dyDescent="0.2">
      <c r="A3649" t="s">
        <v>7248</v>
      </c>
      <c r="B3649" t="s">
        <v>7249</v>
      </c>
      <c r="C3649">
        <v>129</v>
      </c>
      <c r="D3649">
        <v>121</v>
      </c>
      <c r="E3649">
        <v>120</v>
      </c>
      <c r="F3649">
        <v>23</v>
      </c>
      <c r="G3649">
        <v>5.2453892312729601E-2</v>
      </c>
      <c r="H3649">
        <v>-0.52566647403002698</v>
      </c>
      <c r="I3649">
        <v>-1.6330590472436499</v>
      </c>
      <c r="J3649">
        <v>299</v>
      </c>
      <c r="K3649">
        <v>354</v>
      </c>
      <c r="L3649">
        <v>225</v>
      </c>
      <c r="M3649">
        <v>35</v>
      </c>
      <c r="N3649">
        <v>0.15056017712307901</v>
      </c>
      <c r="O3649">
        <v>-0.71557744735745699</v>
      </c>
      <c r="P3649">
        <v>-1.9418288125660399</v>
      </c>
      <c r="Q3649">
        <v>0.77966101694915202</v>
      </c>
      <c r="R3649">
        <v>0.152542372881355</v>
      </c>
      <c r="S3649">
        <f t="shared" si="56"/>
        <v>9.6453890759366882E-3</v>
      </c>
    </row>
    <row r="3650" spans="1:19" x14ac:dyDescent="0.2">
      <c r="A3650" t="s">
        <v>7250</v>
      </c>
      <c r="B3650" t="s">
        <v>7251</v>
      </c>
      <c r="C3650">
        <v>442</v>
      </c>
      <c r="D3650">
        <v>634</v>
      </c>
      <c r="E3650">
        <v>387</v>
      </c>
      <c r="F3650">
        <v>40</v>
      </c>
      <c r="G3650">
        <v>0.236925220828169</v>
      </c>
      <c r="H3650">
        <v>-0.55196931410858396</v>
      </c>
      <c r="I3650">
        <v>-1.92755945098312</v>
      </c>
      <c r="J3650">
        <v>897</v>
      </c>
      <c r="K3650">
        <v>1095</v>
      </c>
      <c r="L3650">
        <v>653</v>
      </c>
      <c r="M3650">
        <v>103</v>
      </c>
      <c r="N3650">
        <v>0.16384977955376601</v>
      </c>
      <c r="O3650">
        <v>-0.729968038913408</v>
      </c>
      <c r="P3650">
        <v>-1.9501808869308099</v>
      </c>
      <c r="Q3650">
        <v>0.74576271186440601</v>
      </c>
      <c r="R3650">
        <v>0.152542372881355</v>
      </c>
      <c r="S3650">
        <f t="shared" si="56"/>
        <v>-7.7517686236429198E-2</v>
      </c>
    </row>
    <row r="3651" spans="1:19" x14ac:dyDescent="0.2">
      <c r="A3651" t="s">
        <v>7252</v>
      </c>
      <c r="B3651" t="s">
        <v>7253</v>
      </c>
      <c r="C3651">
        <v>182</v>
      </c>
      <c r="D3651">
        <v>189</v>
      </c>
      <c r="E3651">
        <v>210</v>
      </c>
      <c r="F3651">
        <v>34</v>
      </c>
      <c r="G3651">
        <v>9.6648648483697794E-2</v>
      </c>
      <c r="H3651">
        <v>-0.43211010302955899</v>
      </c>
      <c r="I3651">
        <v>-1.6127896439048099</v>
      </c>
      <c r="J3651">
        <v>421</v>
      </c>
      <c r="K3651">
        <v>433</v>
      </c>
      <c r="L3651">
        <v>301</v>
      </c>
      <c r="M3651">
        <v>48</v>
      </c>
      <c r="N3651">
        <v>8.9433903939418899E-2</v>
      </c>
      <c r="O3651">
        <v>-0.73780437738621496</v>
      </c>
      <c r="P3651">
        <v>-1.95326652705197</v>
      </c>
      <c r="Q3651">
        <v>0.74576271186440601</v>
      </c>
      <c r="R3651">
        <v>0.13559322033898299</v>
      </c>
      <c r="S3651">
        <f t="shared" ref="S3651:S3714" si="57">((I3651+1.7338029)/1.7338029+(P3651+1.8692731)/1.8692731)/2</f>
        <v>1.2431347146780708E-2</v>
      </c>
    </row>
    <row r="3652" spans="1:19" x14ac:dyDescent="0.2">
      <c r="A3652" t="s">
        <v>7254</v>
      </c>
      <c r="B3652" t="s">
        <v>7255</v>
      </c>
      <c r="C3652">
        <v>393</v>
      </c>
      <c r="D3652">
        <v>522</v>
      </c>
      <c r="E3652">
        <v>407</v>
      </c>
      <c r="F3652">
        <v>42</v>
      </c>
      <c r="G3652">
        <v>0.203536184922363</v>
      </c>
      <c r="H3652">
        <v>-0.47905615092860998</v>
      </c>
      <c r="I3652">
        <v>-1.85534043293952</v>
      </c>
      <c r="J3652">
        <v>548</v>
      </c>
      <c r="K3652">
        <v>1058</v>
      </c>
      <c r="L3652">
        <v>536</v>
      </c>
      <c r="M3652">
        <v>96</v>
      </c>
      <c r="N3652">
        <v>0.36293321263651901</v>
      </c>
      <c r="O3652">
        <v>-0.60170454593598899</v>
      </c>
      <c r="P3652">
        <v>-1.7667349940366901</v>
      </c>
      <c r="Q3652">
        <v>0.69491525423728795</v>
      </c>
      <c r="R3652">
        <v>0.186440677966101</v>
      </c>
      <c r="S3652">
        <f t="shared" si="57"/>
        <v>-7.6221414069068821E-3</v>
      </c>
    </row>
    <row r="3653" spans="1:19" x14ac:dyDescent="0.2">
      <c r="A3653" t="s">
        <v>7256</v>
      </c>
      <c r="B3653" t="s">
        <v>7257</v>
      </c>
      <c r="C3653">
        <v>131</v>
      </c>
      <c r="D3653">
        <v>167</v>
      </c>
      <c r="E3653">
        <v>149</v>
      </c>
      <c r="F3653">
        <v>31</v>
      </c>
      <c r="G3653">
        <v>0.18570340778734701</v>
      </c>
      <c r="H3653">
        <v>-0.43834303702189298</v>
      </c>
      <c r="I3653">
        <v>-1.51010677478349</v>
      </c>
      <c r="J3653">
        <v>238</v>
      </c>
      <c r="K3653">
        <v>289</v>
      </c>
      <c r="L3653">
        <v>209</v>
      </c>
      <c r="M3653">
        <v>38</v>
      </c>
      <c r="N3653">
        <v>0.161548989121757</v>
      </c>
      <c r="O3653">
        <v>-0.64851944808984796</v>
      </c>
      <c r="P3653">
        <v>-1.80701902903159</v>
      </c>
      <c r="Q3653">
        <v>0.66101694915254205</v>
      </c>
      <c r="R3653">
        <v>0.169491525423728</v>
      </c>
      <c r="S3653">
        <f t="shared" si="57"/>
        <v>8.1162198760943383E-2</v>
      </c>
    </row>
    <row r="3654" spans="1:19" x14ac:dyDescent="0.2">
      <c r="A3654" t="s">
        <v>7258</v>
      </c>
      <c r="B3654" t="s">
        <v>7259</v>
      </c>
      <c r="C3654">
        <v>579</v>
      </c>
      <c r="D3654">
        <v>795</v>
      </c>
      <c r="E3654">
        <v>507</v>
      </c>
      <c r="F3654">
        <v>55</v>
      </c>
      <c r="G3654">
        <v>0.21794679722456201</v>
      </c>
      <c r="H3654">
        <v>-0.55192861417250305</v>
      </c>
      <c r="I3654">
        <v>-1.9065130471951901</v>
      </c>
      <c r="J3654">
        <v>876</v>
      </c>
      <c r="K3654">
        <v>1132</v>
      </c>
      <c r="L3654">
        <v>694</v>
      </c>
      <c r="M3654">
        <v>92</v>
      </c>
      <c r="N3654">
        <v>0.188570424105893</v>
      </c>
      <c r="O3654">
        <v>-0.69323341285761597</v>
      </c>
      <c r="P3654">
        <v>-1.9889419474144101</v>
      </c>
      <c r="Q3654">
        <v>0.59322033898305004</v>
      </c>
      <c r="R3654">
        <v>0.186440677966101</v>
      </c>
      <c r="S3654">
        <f t="shared" si="57"/>
        <v>-8.1816202563119722E-2</v>
      </c>
    </row>
    <row r="3655" spans="1:19" x14ac:dyDescent="0.2">
      <c r="A3655" t="s">
        <v>7260</v>
      </c>
      <c r="B3655" t="s">
        <v>7261</v>
      </c>
      <c r="C3655">
        <v>334</v>
      </c>
      <c r="D3655">
        <v>505</v>
      </c>
      <c r="E3655">
        <v>320</v>
      </c>
      <c r="F3655">
        <v>53</v>
      </c>
      <c r="G3655">
        <v>0.25980314360262502</v>
      </c>
      <c r="H3655">
        <v>-0.51285449827006202</v>
      </c>
      <c r="I3655">
        <v>-1.68366777017277</v>
      </c>
      <c r="J3655">
        <v>603</v>
      </c>
      <c r="K3655">
        <v>1028</v>
      </c>
      <c r="L3655">
        <v>491</v>
      </c>
      <c r="M3655">
        <v>91</v>
      </c>
      <c r="N3655">
        <v>0.30890390594082701</v>
      </c>
      <c r="O3655">
        <v>-0.68132459716157301</v>
      </c>
      <c r="P3655">
        <v>-1.83150158841095</v>
      </c>
      <c r="Q3655">
        <v>0.79661016949152497</v>
      </c>
      <c r="R3655">
        <v>0.152542372881355</v>
      </c>
      <c r="S3655">
        <f t="shared" si="57"/>
        <v>2.4561401870108145E-2</v>
      </c>
    </row>
    <row r="3656" spans="1:19" x14ac:dyDescent="0.2">
      <c r="A3656" t="s">
        <v>7262</v>
      </c>
      <c r="B3656" t="s">
        <v>7263</v>
      </c>
      <c r="C3656">
        <v>325</v>
      </c>
      <c r="D3656">
        <v>261</v>
      </c>
      <c r="E3656">
        <v>256</v>
      </c>
      <c r="F3656">
        <v>13</v>
      </c>
      <c r="G3656">
        <v>-1.4984621345064999E-2</v>
      </c>
      <c r="H3656">
        <v>-0.59790140544542802</v>
      </c>
      <c r="I3656">
        <v>-2.2821371816340301</v>
      </c>
      <c r="J3656">
        <v>484</v>
      </c>
      <c r="K3656">
        <v>605</v>
      </c>
      <c r="L3656">
        <v>283</v>
      </c>
      <c r="M3656">
        <v>53</v>
      </c>
      <c r="N3656">
        <v>0.174138116429778</v>
      </c>
      <c r="O3656">
        <v>-0.82514770326451203</v>
      </c>
      <c r="P3656">
        <v>-1.9707951606355101</v>
      </c>
      <c r="Q3656">
        <v>0.49152542372881303</v>
      </c>
      <c r="R3656">
        <v>0.20338983050847401</v>
      </c>
      <c r="S3656">
        <f t="shared" si="57"/>
        <v>-0.18528600409600549</v>
      </c>
    </row>
    <row r="3657" spans="1:19" x14ac:dyDescent="0.2">
      <c r="A3657" t="s">
        <v>7264</v>
      </c>
      <c r="B3657" t="s">
        <v>7265</v>
      </c>
      <c r="C3657">
        <v>395</v>
      </c>
      <c r="D3657">
        <v>427</v>
      </c>
      <c r="E3657">
        <v>362</v>
      </c>
      <c r="F3657">
        <v>61</v>
      </c>
      <c r="G3657">
        <v>0.114089011694092</v>
      </c>
      <c r="H3657">
        <v>-0.53214653487169805</v>
      </c>
      <c r="I3657">
        <v>-1.6954644335776901</v>
      </c>
      <c r="J3657">
        <v>688</v>
      </c>
      <c r="K3657">
        <v>898</v>
      </c>
      <c r="L3657">
        <v>414</v>
      </c>
      <c r="M3657">
        <v>107</v>
      </c>
      <c r="N3657">
        <v>0.19291600185351401</v>
      </c>
      <c r="O3657">
        <v>-0.81267687425900204</v>
      </c>
      <c r="P3657">
        <v>-1.8184303291421899</v>
      </c>
      <c r="Q3657">
        <v>0.52542372881355903</v>
      </c>
      <c r="R3657">
        <v>0.186440677966101</v>
      </c>
      <c r="S3657">
        <f t="shared" si="57"/>
        <v>2.4655787998020658E-2</v>
      </c>
    </row>
    <row r="3658" spans="1:19" x14ac:dyDescent="0.2">
      <c r="A3658" t="s">
        <v>7266</v>
      </c>
      <c r="B3658" t="s">
        <v>7267</v>
      </c>
      <c r="C3658">
        <v>28</v>
      </c>
      <c r="D3658">
        <v>63</v>
      </c>
      <c r="E3658">
        <v>42</v>
      </c>
      <c r="F3658">
        <v>0</v>
      </c>
      <c r="G3658">
        <v>0.43244075040689001</v>
      </c>
      <c r="H3658">
        <v>-0.31816675072272199</v>
      </c>
      <c r="I3658" t="e">
        <f>-inf</f>
        <v>#NAME?</v>
      </c>
      <c r="J3658">
        <v>57</v>
      </c>
      <c r="K3658">
        <v>42</v>
      </c>
      <c r="L3658">
        <v>38</v>
      </c>
      <c r="M3658">
        <v>7</v>
      </c>
      <c r="N3658">
        <v>-5.5397461852869E-2</v>
      </c>
      <c r="O3658">
        <v>-0.76818003620007103</v>
      </c>
      <c r="P3658">
        <v>-1.9210024842501201</v>
      </c>
      <c r="Q3658">
        <v>0.47457627118644002</v>
      </c>
      <c r="R3658">
        <v>0.23728813559322001</v>
      </c>
      <c r="S3658" t="e">
        <f t="shared" si="57"/>
        <v>#NAME?</v>
      </c>
    </row>
    <row r="3659" spans="1:19" x14ac:dyDescent="0.2">
      <c r="A3659" t="s">
        <v>7268</v>
      </c>
      <c r="B3659" t="s">
        <v>7269</v>
      </c>
      <c r="C3659">
        <v>92</v>
      </c>
      <c r="D3659">
        <v>98</v>
      </c>
      <c r="E3659">
        <v>74</v>
      </c>
      <c r="F3659">
        <v>7</v>
      </c>
      <c r="G3659">
        <v>0.10769648064246801</v>
      </c>
      <c r="H3659">
        <v>-0.58881411739298195</v>
      </c>
      <c r="I3659">
        <v>-2.0028869602932899</v>
      </c>
      <c r="J3659">
        <v>154</v>
      </c>
      <c r="K3659">
        <v>191</v>
      </c>
      <c r="L3659">
        <v>139</v>
      </c>
      <c r="M3659">
        <v>44</v>
      </c>
      <c r="N3659">
        <v>0.17074074983298601</v>
      </c>
      <c r="O3659">
        <v>-0.63659469772675803</v>
      </c>
      <c r="P3659">
        <v>-1.5542937129421599</v>
      </c>
      <c r="Q3659">
        <v>0.52542372881355903</v>
      </c>
      <c r="R3659">
        <v>0.169491525423728</v>
      </c>
      <c r="S3659">
        <f t="shared" si="57"/>
        <v>6.6524574973896577E-3</v>
      </c>
    </row>
    <row r="3660" spans="1:19" x14ac:dyDescent="0.2">
      <c r="A3660" t="s">
        <v>7270</v>
      </c>
      <c r="B3660" t="s">
        <v>7271</v>
      </c>
      <c r="C3660">
        <v>27</v>
      </c>
      <c r="D3660">
        <v>48</v>
      </c>
      <c r="E3660">
        <v>19</v>
      </c>
      <c r="F3660">
        <v>2</v>
      </c>
      <c r="G3660">
        <v>0.33013570551212801</v>
      </c>
      <c r="H3660">
        <v>-0.64686817298456201</v>
      </c>
      <c r="I3660">
        <v>-2.0145309414570001</v>
      </c>
      <c r="J3660">
        <v>88</v>
      </c>
      <c r="K3660">
        <v>88</v>
      </c>
      <c r="L3660">
        <v>49</v>
      </c>
      <c r="M3660">
        <v>34</v>
      </c>
      <c r="N3660">
        <v>7.7228103421721706E-2</v>
      </c>
      <c r="O3660">
        <v>-0.84637536926604495</v>
      </c>
      <c r="P3660">
        <v>-1.4232294236998</v>
      </c>
      <c r="Q3660">
        <v>0.52542372881355903</v>
      </c>
      <c r="R3660">
        <v>0.28813559322033899</v>
      </c>
      <c r="S3660">
        <f t="shared" si="57"/>
        <v>3.8352081511251593E-2</v>
      </c>
    </row>
    <row r="3661" spans="1:19" x14ac:dyDescent="0.2">
      <c r="A3661" t="s">
        <v>7272</v>
      </c>
      <c r="B3661" t="s">
        <v>7273</v>
      </c>
      <c r="C3661">
        <v>61</v>
      </c>
      <c r="D3661">
        <v>52</v>
      </c>
      <c r="E3661">
        <v>38</v>
      </c>
      <c r="F3661">
        <v>9</v>
      </c>
      <c r="G3661">
        <v>1.09317409195606E-2</v>
      </c>
      <c r="H3661">
        <v>-0.69980424817235998</v>
      </c>
      <c r="I3661">
        <v>-1.7152844985334399</v>
      </c>
      <c r="J3661">
        <v>96</v>
      </c>
      <c r="K3661">
        <v>121</v>
      </c>
      <c r="L3661">
        <v>70</v>
      </c>
      <c r="M3661">
        <v>10</v>
      </c>
      <c r="N3661">
        <v>0.177742240698603</v>
      </c>
      <c r="O3661">
        <v>-0.72926197016970196</v>
      </c>
      <c r="P3661">
        <v>-1.99249690163146</v>
      </c>
      <c r="Q3661">
        <v>0.52542372881355903</v>
      </c>
      <c r="R3661">
        <v>0.28813559322033899</v>
      </c>
      <c r="S3661">
        <f t="shared" si="57"/>
        <v>-2.7619952936662653E-2</v>
      </c>
    </row>
    <row r="3662" spans="1:19" x14ac:dyDescent="0.2">
      <c r="A3662" t="s">
        <v>7274</v>
      </c>
      <c r="B3662" t="s">
        <v>7275</v>
      </c>
      <c r="C3662">
        <v>148</v>
      </c>
      <c r="D3662">
        <v>135</v>
      </c>
      <c r="E3662">
        <v>68</v>
      </c>
      <c r="F3662">
        <v>10</v>
      </c>
      <c r="G3662">
        <v>4.0330285395577099E-2</v>
      </c>
      <c r="H3662">
        <v>-0.83201081246712405</v>
      </c>
      <c r="I3662">
        <v>-2.0544588883569501</v>
      </c>
      <c r="J3662">
        <v>218</v>
      </c>
      <c r="K3662">
        <v>216</v>
      </c>
      <c r="L3662">
        <v>64</v>
      </c>
      <c r="M3662">
        <v>27</v>
      </c>
      <c r="N3662">
        <v>7.3225360968047798E-2</v>
      </c>
      <c r="O3662">
        <v>-1.1243652967651001</v>
      </c>
      <c r="P3662">
        <v>-1.9173183980375099</v>
      </c>
      <c r="Q3662">
        <v>0.47457627118644002</v>
      </c>
      <c r="R3662">
        <v>0.25423728813559299</v>
      </c>
      <c r="S3662">
        <f t="shared" si="57"/>
        <v>-0.10532320063286861</v>
      </c>
    </row>
    <row r="3663" spans="1:19" x14ac:dyDescent="0.2">
      <c r="A3663" t="s">
        <v>7276</v>
      </c>
      <c r="B3663" t="s">
        <v>7277</v>
      </c>
      <c r="C3663">
        <v>156</v>
      </c>
      <c r="D3663">
        <v>121</v>
      </c>
      <c r="E3663">
        <v>95</v>
      </c>
      <c r="F3663">
        <v>10</v>
      </c>
      <c r="G3663">
        <v>-3.0080995742483001E-2</v>
      </c>
      <c r="H3663">
        <v>-0.70965900284401695</v>
      </c>
      <c r="I3663">
        <v>-2.07732177131646</v>
      </c>
      <c r="J3663">
        <v>348</v>
      </c>
      <c r="K3663">
        <v>259</v>
      </c>
      <c r="L3663">
        <v>146</v>
      </c>
      <c r="M3663">
        <v>32</v>
      </c>
      <c r="N3663">
        <v>-5.1051376443607299E-2</v>
      </c>
      <c r="O3663">
        <v>-0.96931516530653405</v>
      </c>
      <c r="P3663">
        <v>-2.04665493421856</v>
      </c>
      <c r="Q3663">
        <v>0.50847457627118597</v>
      </c>
      <c r="R3663">
        <v>0.186440677966101</v>
      </c>
      <c r="S3663">
        <f t="shared" si="57"/>
        <v>-0.14651188623599887</v>
      </c>
    </row>
    <row r="3664" spans="1:19" x14ac:dyDescent="0.2">
      <c r="A3664" t="s">
        <v>7278</v>
      </c>
      <c r="B3664" t="s">
        <v>7279</v>
      </c>
      <c r="C3664">
        <v>257</v>
      </c>
      <c r="D3664">
        <v>325</v>
      </c>
      <c r="E3664">
        <v>211</v>
      </c>
      <c r="F3664">
        <v>36</v>
      </c>
      <c r="G3664">
        <v>0.18220846994310799</v>
      </c>
      <c r="H3664">
        <v>-0.57990867781200495</v>
      </c>
      <c r="I3664">
        <v>-1.737827795526</v>
      </c>
      <c r="J3664">
        <v>485</v>
      </c>
      <c r="K3664">
        <v>777</v>
      </c>
      <c r="L3664">
        <v>323</v>
      </c>
      <c r="M3664">
        <v>91</v>
      </c>
      <c r="N3664">
        <v>0.28190738362037199</v>
      </c>
      <c r="O3664">
        <v>-0.76862799341555099</v>
      </c>
      <c r="P3664">
        <v>-1.7369260148730601</v>
      </c>
      <c r="Q3664">
        <v>0.44067796610169402</v>
      </c>
      <c r="R3664">
        <v>0.35593220338983</v>
      </c>
      <c r="S3664">
        <f t="shared" si="57"/>
        <v>3.4239968874951017E-2</v>
      </c>
    </row>
    <row r="3665" spans="1:19" x14ac:dyDescent="0.2">
      <c r="A3665" t="s">
        <v>7280</v>
      </c>
      <c r="B3665" t="s">
        <v>7281</v>
      </c>
      <c r="C3665">
        <v>91</v>
      </c>
      <c r="D3665">
        <v>52</v>
      </c>
      <c r="E3665">
        <v>76</v>
      </c>
      <c r="F3665">
        <v>16</v>
      </c>
      <c r="G3665">
        <v>-0.162779816390765</v>
      </c>
      <c r="H3665">
        <v>-0.572485809818705</v>
      </c>
      <c r="I3665">
        <v>-1.6391185826271599</v>
      </c>
      <c r="J3665">
        <v>122</v>
      </c>
      <c r="K3665">
        <v>132</v>
      </c>
      <c r="L3665">
        <v>40</v>
      </c>
      <c r="M3665">
        <v>9</v>
      </c>
      <c r="N3665">
        <v>0.111442203952823</v>
      </c>
      <c r="O3665">
        <v>-1.07638861649117</v>
      </c>
      <c r="P3665">
        <v>-2.1423429898273101</v>
      </c>
      <c r="Q3665">
        <v>0.54237288135593198</v>
      </c>
      <c r="R3665">
        <v>0.23728813559322001</v>
      </c>
      <c r="S3665">
        <f t="shared" si="57"/>
        <v>-4.5736345334856016E-2</v>
      </c>
    </row>
    <row r="3666" spans="1:19" x14ac:dyDescent="0.2">
      <c r="A3666" t="s">
        <v>7282</v>
      </c>
      <c r="B3666" t="s">
        <v>7283</v>
      </c>
      <c r="C3666">
        <v>21</v>
      </c>
      <c r="D3666">
        <v>29</v>
      </c>
      <c r="E3666">
        <v>40</v>
      </c>
      <c r="F3666">
        <v>11</v>
      </c>
      <c r="G3666">
        <v>0.220436935460565</v>
      </c>
      <c r="H3666">
        <v>-0.21441731318436</v>
      </c>
      <c r="I3666">
        <v>-1.1650237825376899</v>
      </c>
      <c r="J3666">
        <v>84</v>
      </c>
      <c r="K3666">
        <v>105</v>
      </c>
      <c r="L3666">
        <v>44</v>
      </c>
      <c r="M3666">
        <v>10</v>
      </c>
      <c r="N3666">
        <v>0.174138116429778</v>
      </c>
      <c r="O3666">
        <v>-0.87291538672008395</v>
      </c>
      <c r="P3666">
        <v>-1.93450495465377</v>
      </c>
      <c r="Q3666">
        <v>0.76271186440677896</v>
      </c>
      <c r="R3666">
        <v>0.23728813559322001</v>
      </c>
      <c r="S3666">
        <f t="shared" si="57"/>
        <v>0.14657800899706219</v>
      </c>
    </row>
    <row r="3667" spans="1:19" x14ac:dyDescent="0.2">
      <c r="A3667" t="s">
        <v>7284</v>
      </c>
      <c r="B3667" t="s">
        <v>7285</v>
      </c>
      <c r="C3667">
        <v>200</v>
      </c>
      <c r="D3667">
        <v>217</v>
      </c>
      <c r="E3667">
        <v>118</v>
      </c>
      <c r="F3667">
        <v>32</v>
      </c>
      <c r="G3667">
        <v>0.11568797048007599</v>
      </c>
      <c r="H3667">
        <v>-0.72340599813625905</v>
      </c>
      <c r="I3667">
        <v>-1.6800771903060701</v>
      </c>
      <c r="J3667">
        <v>376</v>
      </c>
      <c r="K3667">
        <v>475</v>
      </c>
      <c r="L3667">
        <v>222</v>
      </c>
      <c r="M3667">
        <v>50</v>
      </c>
      <c r="N3667">
        <v>0.178733868118927</v>
      </c>
      <c r="O3667">
        <v>-0.82092364762141201</v>
      </c>
      <c r="P3667">
        <v>-1.8864435091835301</v>
      </c>
      <c r="Q3667">
        <v>0.54237288135593198</v>
      </c>
      <c r="R3667">
        <v>0.322033898305084</v>
      </c>
      <c r="S3667">
        <f t="shared" si="57"/>
        <v>1.090079979920049E-2</v>
      </c>
    </row>
    <row r="3668" spans="1:19" x14ac:dyDescent="0.2">
      <c r="A3668" t="s">
        <v>7286</v>
      </c>
      <c r="B3668" t="s">
        <v>7287</v>
      </c>
      <c r="C3668">
        <v>228</v>
      </c>
      <c r="D3668">
        <v>174</v>
      </c>
      <c r="E3668">
        <v>142</v>
      </c>
      <c r="F3668">
        <v>22</v>
      </c>
      <c r="G3668">
        <v>-3.71273664223256E-2</v>
      </c>
      <c r="H3668">
        <v>-0.69990451239580098</v>
      </c>
      <c r="I3668">
        <v>-1.89970933914024</v>
      </c>
      <c r="J3668">
        <v>284</v>
      </c>
      <c r="K3668">
        <v>433</v>
      </c>
      <c r="L3668">
        <v>242</v>
      </c>
      <c r="M3668">
        <v>52</v>
      </c>
      <c r="N3668">
        <v>0.26039765972804901</v>
      </c>
      <c r="O3668">
        <v>-0.661591751210996</v>
      </c>
      <c r="P3668">
        <v>-1.7475406650041301</v>
      </c>
      <c r="Q3668">
        <v>0.57627118644067798</v>
      </c>
      <c r="R3668">
        <v>0.25423728813559299</v>
      </c>
      <c r="S3668">
        <f t="shared" si="57"/>
        <v>-1.5283228790354333E-2</v>
      </c>
    </row>
    <row r="3669" spans="1:19" x14ac:dyDescent="0.2">
      <c r="A3669" t="s">
        <v>7288</v>
      </c>
      <c r="B3669" t="s">
        <v>7289</v>
      </c>
      <c r="C3669">
        <v>70</v>
      </c>
      <c r="D3669">
        <v>39</v>
      </c>
      <c r="E3669">
        <v>51</v>
      </c>
      <c r="F3669">
        <v>9</v>
      </c>
      <c r="G3669">
        <v>-0.17377520069222899</v>
      </c>
      <c r="H3669">
        <v>-0.63178587369472405</v>
      </c>
      <c r="I3669">
        <v>-1.7750527035369299</v>
      </c>
      <c r="J3669">
        <v>128</v>
      </c>
      <c r="K3669">
        <v>140</v>
      </c>
      <c r="L3669">
        <v>101</v>
      </c>
      <c r="M3669">
        <v>8</v>
      </c>
      <c r="N3669">
        <v>0.116146169452091</v>
      </c>
      <c r="O3669">
        <v>-0.69497737300961604</v>
      </c>
      <c r="P3669">
        <v>-2.2143456512478101</v>
      </c>
      <c r="Q3669">
        <v>0.57627118644067798</v>
      </c>
      <c r="R3669">
        <v>0.186440677966101</v>
      </c>
      <c r="S3669">
        <f t="shared" si="57"/>
        <v>-0.1041970262493942</v>
      </c>
    </row>
    <row r="3670" spans="1:19" x14ac:dyDescent="0.2">
      <c r="A3670" t="s">
        <v>7290</v>
      </c>
      <c r="B3670" t="s">
        <v>7291</v>
      </c>
      <c r="C3670">
        <v>131</v>
      </c>
      <c r="D3670">
        <v>111</v>
      </c>
      <c r="E3670">
        <v>105</v>
      </c>
      <c r="F3670">
        <v>16</v>
      </c>
      <c r="G3670">
        <v>8.3099154264216803E-3</v>
      </c>
      <c r="H3670">
        <v>-0.59034000636422901</v>
      </c>
      <c r="I3670">
        <v>-1.7973484859618301</v>
      </c>
      <c r="J3670">
        <v>300</v>
      </c>
      <c r="K3670">
        <v>238</v>
      </c>
      <c r="L3670">
        <v>242</v>
      </c>
      <c r="M3670">
        <v>43</v>
      </c>
      <c r="N3670">
        <v>-2.3316194241428601E-2</v>
      </c>
      <c r="O3670">
        <v>-0.68539466588362097</v>
      </c>
      <c r="P3670">
        <v>-1.85387846773196</v>
      </c>
      <c r="Q3670">
        <v>0.52542372881355903</v>
      </c>
      <c r="R3670">
        <v>0.22033898305084701</v>
      </c>
      <c r="S3670">
        <f t="shared" si="57"/>
        <v>-1.420768054408594E-2</v>
      </c>
    </row>
    <row r="3671" spans="1:19" x14ac:dyDescent="0.2">
      <c r="A3671" t="s">
        <v>7292</v>
      </c>
      <c r="B3671" t="s">
        <v>7293</v>
      </c>
      <c r="C3671">
        <v>74</v>
      </c>
      <c r="D3671">
        <v>132</v>
      </c>
      <c r="E3671">
        <v>55</v>
      </c>
      <c r="F3671">
        <v>10</v>
      </c>
      <c r="G3671">
        <v>0.33160044377040199</v>
      </c>
      <c r="H3671">
        <v>-0.62312704001513597</v>
      </c>
      <c r="I3671">
        <v>-1.75342889269297</v>
      </c>
      <c r="J3671">
        <v>161</v>
      </c>
      <c r="K3671">
        <v>239</v>
      </c>
      <c r="L3671">
        <v>113</v>
      </c>
      <c r="M3671">
        <v>29</v>
      </c>
      <c r="N3671">
        <v>0.24880012833800899</v>
      </c>
      <c r="O3671">
        <v>-0.74583620969282005</v>
      </c>
      <c r="P3671">
        <v>-1.7546535467247799</v>
      </c>
      <c r="Q3671">
        <v>0.59322033898305004</v>
      </c>
      <c r="R3671">
        <v>0.27118644067796599</v>
      </c>
      <c r="S3671">
        <f t="shared" si="57"/>
        <v>2.4999046202819519E-2</v>
      </c>
    </row>
    <row r="3672" spans="1:19" x14ac:dyDescent="0.2">
      <c r="A3672" t="s">
        <v>7294</v>
      </c>
      <c r="B3672" t="s">
        <v>7295</v>
      </c>
      <c r="C3672">
        <v>162</v>
      </c>
      <c r="D3672">
        <v>167</v>
      </c>
      <c r="E3672">
        <v>139</v>
      </c>
      <c r="F3672">
        <v>9</v>
      </c>
      <c r="G3672">
        <v>9.3459688900480703E-2</v>
      </c>
      <c r="H3672">
        <v>-0.56075822406693898</v>
      </c>
      <c r="I3672">
        <v>-2.1394696780653</v>
      </c>
      <c r="J3672">
        <v>282</v>
      </c>
      <c r="K3672">
        <v>251</v>
      </c>
      <c r="L3672">
        <v>224</v>
      </c>
      <c r="M3672">
        <v>23</v>
      </c>
      <c r="N3672">
        <v>2.6652716583398701E-2</v>
      </c>
      <c r="O3672">
        <v>-0.69208986712958798</v>
      </c>
      <c r="P3672">
        <v>-2.0987469408936601</v>
      </c>
      <c r="Q3672">
        <v>0.49152542372881303</v>
      </c>
      <c r="R3672">
        <v>0.27118644067796599</v>
      </c>
      <c r="S3672">
        <f t="shared" si="57"/>
        <v>-0.17836807208931965</v>
      </c>
    </row>
    <row r="3673" spans="1:19" x14ac:dyDescent="0.2">
      <c r="A3673" t="s">
        <v>7296</v>
      </c>
      <c r="B3673" t="s">
        <v>7297</v>
      </c>
      <c r="C3673">
        <v>116</v>
      </c>
      <c r="D3673">
        <v>125</v>
      </c>
      <c r="E3673">
        <v>125</v>
      </c>
      <c r="F3673">
        <v>25</v>
      </c>
      <c r="G3673">
        <v>0.112710256076666</v>
      </c>
      <c r="H3673">
        <v>-0.46180598599726502</v>
      </c>
      <c r="I3673">
        <v>-1.5507151535168699</v>
      </c>
      <c r="J3673">
        <v>274</v>
      </c>
      <c r="K3673">
        <v>359</v>
      </c>
      <c r="L3673">
        <v>238</v>
      </c>
      <c r="M3673">
        <v>47</v>
      </c>
      <c r="N3673">
        <v>0.19457198917965199</v>
      </c>
      <c r="O3673">
        <v>-0.65326238290826599</v>
      </c>
      <c r="P3673">
        <v>-1.77587837347656</v>
      </c>
      <c r="Q3673">
        <v>0.49152542372881303</v>
      </c>
      <c r="R3673">
        <v>0.20338983050847401</v>
      </c>
      <c r="S3673">
        <f t="shared" si="57"/>
        <v>7.7781032203824707E-2</v>
      </c>
    </row>
    <row r="3674" spans="1:19" x14ac:dyDescent="0.2">
      <c r="A3674" t="s">
        <v>7298</v>
      </c>
      <c r="B3674" t="s">
        <v>7299</v>
      </c>
      <c r="C3674">
        <v>348</v>
      </c>
      <c r="D3674">
        <v>377</v>
      </c>
      <c r="E3674">
        <v>324</v>
      </c>
      <c r="F3674">
        <v>63</v>
      </c>
      <c r="G3674">
        <v>0.11502033855474</v>
      </c>
      <c r="H3674">
        <v>-0.525292243518372</v>
      </c>
      <c r="I3674">
        <v>-1.6264358674549899</v>
      </c>
      <c r="J3674">
        <v>494</v>
      </c>
      <c r="K3674">
        <v>566</v>
      </c>
      <c r="L3674">
        <v>284</v>
      </c>
      <c r="M3674">
        <v>72</v>
      </c>
      <c r="N3674">
        <v>0.136317585686346</v>
      </c>
      <c r="O3674">
        <v>-0.83249738602099899</v>
      </c>
      <c r="P3674">
        <v>-1.8466201210842701</v>
      </c>
      <c r="Q3674">
        <v>0.42372881355932202</v>
      </c>
      <c r="R3674">
        <v>0.23728813559322001</v>
      </c>
      <c r="S3674">
        <f t="shared" si="57"/>
        <v>3.7022173012152951E-2</v>
      </c>
    </row>
    <row r="3675" spans="1:19" x14ac:dyDescent="0.2">
      <c r="A3675" t="s">
        <v>7300</v>
      </c>
      <c r="B3675" t="s">
        <v>7301</v>
      </c>
      <c r="C3675">
        <v>255</v>
      </c>
      <c r="D3675">
        <v>206</v>
      </c>
      <c r="E3675">
        <v>88</v>
      </c>
      <c r="F3675">
        <v>10</v>
      </c>
      <c r="G3675">
        <v>-1.24147277692733E-2</v>
      </c>
      <c r="H3675">
        <v>-0.95631551806218995</v>
      </c>
      <c r="I3675">
        <v>-2.2907373533959499</v>
      </c>
      <c r="J3675">
        <v>317</v>
      </c>
      <c r="K3675">
        <v>383</v>
      </c>
      <c r="L3675">
        <v>118</v>
      </c>
      <c r="M3675">
        <v>50</v>
      </c>
      <c r="N3675">
        <v>0.15936761517259199</v>
      </c>
      <c r="O3675">
        <v>-1.0212660320560101</v>
      </c>
      <c r="P3675">
        <v>-1.81231492647362</v>
      </c>
      <c r="Q3675">
        <v>0.55932203389830504</v>
      </c>
      <c r="R3675">
        <v>0.23728813559322001</v>
      </c>
      <c r="S3675">
        <f t="shared" si="57"/>
        <v>-0.14537527879645715</v>
      </c>
    </row>
    <row r="3676" spans="1:19" x14ac:dyDescent="0.2">
      <c r="A3676" t="s">
        <v>7302</v>
      </c>
      <c r="B3676" t="s">
        <v>7303</v>
      </c>
      <c r="C3676">
        <v>75</v>
      </c>
      <c r="D3676">
        <v>131</v>
      </c>
      <c r="E3676">
        <v>21</v>
      </c>
      <c r="F3676">
        <v>3</v>
      </c>
      <c r="G3676">
        <v>0.32246826455959199</v>
      </c>
      <c r="H3676">
        <v>-1.0470999784361801</v>
      </c>
      <c r="I3676">
        <v>-2.2821371816340301</v>
      </c>
      <c r="J3676">
        <v>168</v>
      </c>
      <c r="K3676">
        <v>158</v>
      </c>
      <c r="L3676">
        <v>160</v>
      </c>
      <c r="M3676">
        <v>20</v>
      </c>
      <c r="N3676">
        <v>5.0575908650281401E-2</v>
      </c>
      <c r="O3676">
        <v>-0.61327807621432795</v>
      </c>
      <c r="P3676">
        <v>-1.93450495465377</v>
      </c>
      <c r="Q3676">
        <v>0.71186440677966101</v>
      </c>
      <c r="R3676">
        <v>0.169491525423728</v>
      </c>
      <c r="S3676">
        <f t="shared" si="57"/>
        <v>-0.1755789671783555</v>
      </c>
    </row>
    <row r="3677" spans="1:19" x14ac:dyDescent="0.2">
      <c r="A3677" t="s">
        <v>7304</v>
      </c>
      <c r="B3677" t="s">
        <v>7305</v>
      </c>
      <c r="C3677">
        <v>375</v>
      </c>
      <c r="D3677">
        <v>330</v>
      </c>
      <c r="E3677">
        <v>295</v>
      </c>
      <c r="F3677">
        <v>33</v>
      </c>
      <c r="G3677">
        <v>2.4740904445697001E-2</v>
      </c>
      <c r="H3677">
        <v>-0.59846726152795904</v>
      </c>
      <c r="I3677">
        <v>-1.9397145008118299</v>
      </c>
      <c r="J3677">
        <v>629</v>
      </c>
      <c r="K3677">
        <v>767</v>
      </c>
      <c r="L3677">
        <v>429</v>
      </c>
      <c r="M3677">
        <v>89</v>
      </c>
      <c r="N3677">
        <v>0.16337282192543301</v>
      </c>
      <c r="O3677">
        <v>-0.75828213040493497</v>
      </c>
      <c r="P3677">
        <v>-1.8594863073922401</v>
      </c>
      <c r="Q3677">
        <v>0.55932203389830504</v>
      </c>
      <c r="R3677">
        <v>0.22033898305084701</v>
      </c>
      <c r="S3677">
        <f t="shared" si="57"/>
        <v>-5.6763683430782919E-2</v>
      </c>
    </row>
    <row r="3678" spans="1:19" x14ac:dyDescent="0.2">
      <c r="A3678" t="s">
        <v>7306</v>
      </c>
      <c r="B3678" t="s">
        <v>7307</v>
      </c>
      <c r="C3678">
        <v>143</v>
      </c>
      <c r="D3678">
        <v>159</v>
      </c>
      <c r="E3678">
        <v>156</v>
      </c>
      <c r="F3678">
        <v>7</v>
      </c>
      <c r="G3678">
        <v>0.12631931915091801</v>
      </c>
      <c r="H3678">
        <v>-0.45646944888900298</v>
      </c>
      <c r="I3678">
        <v>-2.1944351704127998</v>
      </c>
      <c r="J3678">
        <v>270</v>
      </c>
      <c r="K3678">
        <v>281</v>
      </c>
      <c r="L3678">
        <v>184</v>
      </c>
      <c r="M3678">
        <v>25</v>
      </c>
      <c r="N3678">
        <v>9.4570659167814403E-2</v>
      </c>
      <c r="O3678">
        <v>-0.75863471829384099</v>
      </c>
      <c r="P3678">
        <v>-2.0436494240788399</v>
      </c>
      <c r="Q3678">
        <v>0.49152542372881303</v>
      </c>
      <c r="R3678">
        <v>0.322033898305084</v>
      </c>
      <c r="S3678">
        <f t="shared" si="57"/>
        <v>-0.17948152329024056</v>
      </c>
    </row>
    <row r="3679" spans="1:19" x14ac:dyDescent="0.2">
      <c r="A3679" t="s">
        <v>7308</v>
      </c>
      <c r="B3679" t="s">
        <v>7309</v>
      </c>
      <c r="C3679">
        <v>103</v>
      </c>
      <c r="D3679">
        <v>92</v>
      </c>
      <c r="E3679">
        <v>25</v>
      </c>
      <c r="F3679">
        <v>12</v>
      </c>
      <c r="G3679">
        <v>3.1208834935911499E-2</v>
      </c>
      <c r="H3679">
        <v>-1.10915522581153</v>
      </c>
      <c r="I3679">
        <v>-1.81785315161954</v>
      </c>
      <c r="J3679">
        <v>107</v>
      </c>
      <c r="K3679">
        <v>161</v>
      </c>
      <c r="L3679">
        <v>95</v>
      </c>
      <c r="M3679">
        <v>5</v>
      </c>
      <c r="N3679">
        <v>0.25467020176836103</v>
      </c>
      <c r="O3679">
        <v>-0.64374894954075201</v>
      </c>
      <c r="P3679">
        <v>-2.3406394419410801</v>
      </c>
      <c r="Q3679">
        <v>0.50847457627118597</v>
      </c>
      <c r="R3679">
        <v>0.27118644067796599</v>
      </c>
      <c r="S3679">
        <f t="shared" si="57"/>
        <v>-0.15032149027255337</v>
      </c>
    </row>
    <row r="3680" spans="1:19" x14ac:dyDescent="0.2">
      <c r="A3680" t="s">
        <v>7310</v>
      </c>
      <c r="B3680" t="s">
        <v>7311</v>
      </c>
      <c r="C3680">
        <v>200</v>
      </c>
      <c r="D3680">
        <v>240</v>
      </c>
      <c r="E3680">
        <v>176</v>
      </c>
      <c r="F3680">
        <v>29</v>
      </c>
      <c r="G3680">
        <v>0.159439478343153</v>
      </c>
      <c r="H3680">
        <v>-0.54977533762823405</v>
      </c>
      <c r="I3680">
        <v>-1.72282917072702</v>
      </c>
      <c r="J3680">
        <v>408</v>
      </c>
      <c r="K3680">
        <v>388</v>
      </c>
      <c r="L3680">
        <v>241</v>
      </c>
      <c r="M3680">
        <v>68</v>
      </c>
      <c r="N3680">
        <v>5.5399665926049099E-2</v>
      </c>
      <c r="O3680">
        <v>-0.82073189765940102</v>
      </c>
      <c r="P3680">
        <v>-1.7883769189755301</v>
      </c>
      <c r="Q3680">
        <v>0.44067796610169402</v>
      </c>
      <c r="R3680">
        <v>0.25423728813559299</v>
      </c>
      <c r="S3680">
        <f t="shared" si="57"/>
        <v>2.480304764869054E-2</v>
      </c>
    </row>
    <row r="3681" spans="1:19" x14ac:dyDescent="0.2">
      <c r="A3681" t="s">
        <v>7312</v>
      </c>
      <c r="B3681" t="s">
        <v>7313</v>
      </c>
      <c r="C3681">
        <v>4</v>
      </c>
      <c r="D3681">
        <v>14</v>
      </c>
      <c r="E3681">
        <v>8</v>
      </c>
      <c r="F3681">
        <v>0</v>
      </c>
      <c r="G3681">
        <v>0.62432627664580398</v>
      </c>
      <c r="H3681">
        <v>-0.193228014114422</v>
      </c>
      <c r="I3681" t="e">
        <f>-inf</f>
        <v>#NAME?</v>
      </c>
      <c r="J3681">
        <v>30</v>
      </c>
      <c r="K3681">
        <v>44</v>
      </c>
      <c r="L3681">
        <v>2</v>
      </c>
      <c r="M3681">
        <v>2</v>
      </c>
      <c r="N3681">
        <v>0.243559525188246</v>
      </c>
      <c r="O3681">
        <v>-1.7681800362000699</v>
      </c>
      <c r="P3681">
        <v>-2.18631692764757</v>
      </c>
      <c r="Q3681">
        <v>0.47457627118644002</v>
      </c>
      <c r="R3681">
        <v>0.23728813559322001</v>
      </c>
      <c r="S3681" t="e">
        <f t="shared" si="57"/>
        <v>#NAME?</v>
      </c>
    </row>
    <row r="3682" spans="1:19" x14ac:dyDescent="0.2">
      <c r="A3682" t="s">
        <v>7314</v>
      </c>
      <c r="B3682" t="s">
        <v>7315</v>
      </c>
      <c r="C3682">
        <v>70</v>
      </c>
      <c r="D3682">
        <v>78</v>
      </c>
      <c r="E3682">
        <v>32</v>
      </c>
      <c r="F3682">
        <v>14</v>
      </c>
      <c r="G3682">
        <v>0.12725479497175199</v>
      </c>
      <c r="H3682">
        <v>-0.83420607147275405</v>
      </c>
      <c r="I3682">
        <v>-1.58316717729801</v>
      </c>
      <c r="J3682">
        <v>97</v>
      </c>
      <c r="K3682">
        <v>105</v>
      </c>
      <c r="L3682">
        <v>54</v>
      </c>
      <c r="M3682">
        <v>11</v>
      </c>
      <c r="N3682">
        <v>0.111645668225415</v>
      </c>
      <c r="O3682">
        <v>-0.84646675158766604</v>
      </c>
      <c r="P3682">
        <v>-1.9556047176999101</v>
      </c>
      <c r="Q3682">
        <v>0.47457627118644002</v>
      </c>
      <c r="R3682">
        <v>0.305084745762711</v>
      </c>
      <c r="S3682">
        <f t="shared" si="57"/>
        <v>2.0348547427035631E-2</v>
      </c>
    </row>
    <row r="3683" spans="1:19" x14ac:dyDescent="0.2">
      <c r="A3683" t="s">
        <v>7316</v>
      </c>
      <c r="B3683" t="s">
        <v>7317</v>
      </c>
      <c r="C3683">
        <v>126</v>
      </c>
      <c r="D3683">
        <v>173</v>
      </c>
      <c r="E3683">
        <v>142</v>
      </c>
      <c r="F3683">
        <v>14</v>
      </c>
      <c r="G3683">
        <v>0.21793379030676099</v>
      </c>
      <c r="H3683">
        <v>-0.44234021051291</v>
      </c>
      <c r="I3683">
        <v>-1.8384396824013201</v>
      </c>
      <c r="J3683">
        <v>254</v>
      </c>
      <c r="K3683">
        <v>357</v>
      </c>
      <c r="L3683">
        <v>152</v>
      </c>
      <c r="M3683">
        <v>52</v>
      </c>
      <c r="N3683">
        <v>0.22506260291397601</v>
      </c>
      <c r="O3683">
        <v>-0.815078905819555</v>
      </c>
      <c r="P3683">
        <v>-1.6990560415770299</v>
      </c>
      <c r="Q3683">
        <v>0.44067796610169402</v>
      </c>
      <c r="R3683">
        <v>0.22033898305084701</v>
      </c>
      <c r="S3683">
        <f t="shared" si="57"/>
        <v>1.535476827224222E-2</v>
      </c>
    </row>
    <row r="3684" spans="1:19" x14ac:dyDescent="0.2">
      <c r="A3684" t="s">
        <v>7318</v>
      </c>
      <c r="B3684" t="s">
        <v>7319</v>
      </c>
      <c r="C3684">
        <v>199</v>
      </c>
      <c r="D3684">
        <v>258</v>
      </c>
      <c r="E3684">
        <v>108</v>
      </c>
      <c r="F3684">
        <v>19</v>
      </c>
      <c r="G3684">
        <v>0.19302486184905099</v>
      </c>
      <c r="H3684">
        <v>-0.75968733070116001</v>
      </c>
      <c r="I3684">
        <v>-1.9042966484188699</v>
      </c>
      <c r="J3684">
        <v>521</v>
      </c>
      <c r="K3684">
        <v>566</v>
      </c>
      <c r="L3684">
        <v>207</v>
      </c>
      <c r="M3684">
        <v>47</v>
      </c>
      <c r="N3684">
        <v>0.113206811310468</v>
      </c>
      <c r="O3684">
        <v>-0.99295615498699696</v>
      </c>
      <c r="P3684">
        <v>-2.0549655339556998</v>
      </c>
      <c r="Q3684">
        <v>0.44067796610169402</v>
      </c>
      <c r="R3684">
        <v>0.28813559322033899</v>
      </c>
      <c r="S3684">
        <f t="shared" si="57"/>
        <v>-9.8837260126203655E-2</v>
      </c>
    </row>
    <row r="3685" spans="1:19" x14ac:dyDescent="0.2">
      <c r="A3685" t="s">
        <v>7320</v>
      </c>
      <c r="B3685" t="s">
        <v>7321</v>
      </c>
      <c r="C3685">
        <v>44</v>
      </c>
      <c r="D3685">
        <v>31</v>
      </c>
      <c r="E3685">
        <v>1</v>
      </c>
      <c r="F3685">
        <v>22</v>
      </c>
      <c r="G3685">
        <v>-7.1832750356386199E-2</v>
      </c>
      <c r="H3685">
        <v>-2.1377106862645898</v>
      </c>
      <c r="I3685">
        <v>-1.1852271686259801</v>
      </c>
      <c r="J3685">
        <v>49</v>
      </c>
      <c r="K3685">
        <v>104</v>
      </c>
      <c r="L3685">
        <v>59</v>
      </c>
      <c r="M3685">
        <v>22</v>
      </c>
      <c r="N3685">
        <v>0.40406536269198801</v>
      </c>
      <c r="O3685">
        <v>-0.51143284553075896</v>
      </c>
      <c r="P3685">
        <v>-1.3579990677981999</v>
      </c>
      <c r="Q3685">
        <v>0.45762711864406702</v>
      </c>
      <c r="R3685">
        <v>0.322033898305084</v>
      </c>
      <c r="S3685">
        <f t="shared" si="57"/>
        <v>0.29495758897933078</v>
      </c>
    </row>
    <row r="3686" spans="1:19" x14ac:dyDescent="0.2">
      <c r="A3686" t="s">
        <v>7322</v>
      </c>
      <c r="B3686" t="s">
        <v>7323</v>
      </c>
      <c r="C3686">
        <v>57</v>
      </c>
      <c r="D3686">
        <v>44</v>
      </c>
      <c r="E3686">
        <v>63</v>
      </c>
      <c r="F3686">
        <v>9</v>
      </c>
      <c r="G3686">
        <v>-3.2163946890775501E-2</v>
      </c>
      <c r="H3686">
        <v>-0.45079231599731301</v>
      </c>
      <c r="I3686">
        <v>-1.68582951919516</v>
      </c>
      <c r="J3686">
        <v>172</v>
      </c>
      <c r="K3686">
        <v>197</v>
      </c>
      <c r="L3686">
        <v>126</v>
      </c>
      <c r="M3686">
        <v>19</v>
      </c>
      <c r="N3686">
        <v>0.13616588267576499</v>
      </c>
      <c r="O3686">
        <v>-0.727246678934376</v>
      </c>
      <c r="P3686">
        <v>-1.9670005145466101</v>
      </c>
      <c r="Q3686">
        <v>0.72881355932203395</v>
      </c>
      <c r="R3686">
        <v>0.169491525423728</v>
      </c>
      <c r="S3686">
        <f t="shared" si="57"/>
        <v>-1.230575863401495E-2</v>
      </c>
    </row>
    <row r="3687" spans="1:19" x14ac:dyDescent="0.2">
      <c r="A3687" t="s">
        <v>7324</v>
      </c>
      <c r="B3687" t="s">
        <v>7325</v>
      </c>
      <c r="C3687">
        <v>224</v>
      </c>
      <c r="D3687">
        <v>492</v>
      </c>
      <c r="E3687">
        <v>216</v>
      </c>
      <c r="F3687">
        <v>30</v>
      </c>
      <c r="G3687">
        <v>0.42197531672872501</v>
      </c>
      <c r="H3687">
        <v>-0.51005227696163502</v>
      </c>
      <c r="I3687">
        <v>-1.7573239365764901</v>
      </c>
      <c r="J3687">
        <v>543</v>
      </c>
      <c r="K3687">
        <v>798</v>
      </c>
      <c r="L3687">
        <v>323</v>
      </c>
      <c r="M3687">
        <v>81</v>
      </c>
      <c r="N3687">
        <v>0.244431165183604</v>
      </c>
      <c r="O3687">
        <v>-0.81768608440213397</v>
      </c>
      <c r="P3687">
        <v>-1.8365404793020901</v>
      </c>
      <c r="Q3687">
        <v>0.644067796610169</v>
      </c>
      <c r="R3687">
        <v>0.23728813559322001</v>
      </c>
      <c r="S3687">
        <f t="shared" si="57"/>
        <v>1.9723641693632742E-3</v>
      </c>
    </row>
    <row r="3688" spans="1:19" x14ac:dyDescent="0.2">
      <c r="A3688" t="s">
        <v>7326</v>
      </c>
      <c r="B3688" t="s">
        <v>7327</v>
      </c>
      <c r="C3688">
        <v>144</v>
      </c>
      <c r="D3688">
        <v>151</v>
      </c>
      <c r="E3688">
        <v>165</v>
      </c>
      <c r="F3688">
        <v>19</v>
      </c>
      <c r="G3688">
        <v>0.10087268749344799</v>
      </c>
      <c r="H3688">
        <v>-0.43513655765974701</v>
      </c>
      <c r="I3688">
        <v>-1.76380606410441</v>
      </c>
      <c r="J3688">
        <v>324</v>
      </c>
      <c r="K3688">
        <v>450</v>
      </c>
      <c r="L3688">
        <v>179</v>
      </c>
      <c r="M3688">
        <v>55</v>
      </c>
      <c r="N3688">
        <v>0.21989560699045299</v>
      </c>
      <c r="O3688">
        <v>-0.84978075637110895</v>
      </c>
      <c r="P3688">
        <v>-1.7804079893042599</v>
      </c>
      <c r="Q3688">
        <v>0.88135593220338904</v>
      </c>
      <c r="R3688">
        <v>0.338983050847457</v>
      </c>
      <c r="S3688">
        <f t="shared" si="57"/>
        <v>1.5117549660434725E-2</v>
      </c>
    </row>
    <row r="3689" spans="1:19" x14ac:dyDescent="0.2">
      <c r="A3689" t="s">
        <v>7328</v>
      </c>
      <c r="B3689" t="s">
        <v>7329</v>
      </c>
      <c r="C3689">
        <v>125</v>
      </c>
      <c r="D3689">
        <v>94</v>
      </c>
      <c r="E3689">
        <v>58</v>
      </c>
      <c r="F3689">
        <v>8</v>
      </c>
      <c r="G3689">
        <v>-4.3523927112829201E-2</v>
      </c>
      <c r="H3689">
        <v>-0.82774002922352197</v>
      </c>
      <c r="I3689">
        <v>-2.07801719897811</v>
      </c>
      <c r="J3689">
        <v>161</v>
      </c>
      <c r="K3689">
        <v>184</v>
      </c>
      <c r="L3689">
        <v>62</v>
      </c>
      <c r="M3689">
        <v>24</v>
      </c>
      <c r="N3689">
        <v>0.13522005039940799</v>
      </c>
      <c r="O3689">
        <v>-1.00652296367798</v>
      </c>
      <c r="P3689">
        <v>-1.8368403029121301</v>
      </c>
      <c r="Q3689">
        <v>0.86440677966101698</v>
      </c>
      <c r="R3689">
        <v>0.305084745762711</v>
      </c>
      <c r="S3689">
        <f t="shared" si="57"/>
        <v>-9.0590451695264307E-2</v>
      </c>
    </row>
    <row r="3690" spans="1:19" x14ac:dyDescent="0.2">
      <c r="A3690" t="s">
        <v>7330</v>
      </c>
      <c r="B3690" t="s">
        <v>7331</v>
      </c>
      <c r="C3690">
        <v>123</v>
      </c>
      <c r="D3690">
        <v>194</v>
      </c>
      <c r="E3690">
        <v>127</v>
      </c>
      <c r="F3690">
        <v>51</v>
      </c>
      <c r="G3690">
        <v>0.27815485078635599</v>
      </c>
      <c r="H3690">
        <v>-0.48035940026184398</v>
      </c>
      <c r="I3690">
        <v>-1.26653210830346</v>
      </c>
      <c r="J3690">
        <v>212</v>
      </c>
      <c r="K3690">
        <v>245</v>
      </c>
      <c r="L3690">
        <v>197</v>
      </c>
      <c r="M3690">
        <v>34</v>
      </c>
      <c r="N3690">
        <v>0.140058326857502</v>
      </c>
      <c r="O3690">
        <v>-0.62395841191154799</v>
      </c>
      <c r="P3690">
        <v>-1.8050826124783801</v>
      </c>
      <c r="Q3690">
        <v>0.86440677966101698</v>
      </c>
      <c r="R3690">
        <v>0.305084745762711</v>
      </c>
      <c r="S3690">
        <f t="shared" si="57"/>
        <v>0.15192305249013077</v>
      </c>
    </row>
    <row r="3691" spans="1:19" x14ac:dyDescent="0.2">
      <c r="A3691" t="s">
        <v>7332</v>
      </c>
      <c r="B3691" t="s">
        <v>7333</v>
      </c>
      <c r="C3691">
        <v>60</v>
      </c>
      <c r="D3691">
        <v>53</v>
      </c>
      <c r="E3691">
        <v>31</v>
      </c>
      <c r="F3691">
        <v>5</v>
      </c>
      <c r="G3691">
        <v>2.6382851512673802E-2</v>
      </c>
      <c r="H3691">
        <v>-0.78104756632777395</v>
      </c>
      <c r="I3691">
        <v>-1.96337841900962</v>
      </c>
      <c r="J3691">
        <v>48</v>
      </c>
      <c r="K3691">
        <v>69</v>
      </c>
      <c r="L3691">
        <v>34</v>
      </c>
      <c r="M3691">
        <v>5</v>
      </c>
      <c r="N3691">
        <v>0.234835956783389</v>
      </c>
      <c r="O3691">
        <v>-0.74185109747772204</v>
      </c>
      <c r="P3691">
        <v>-1.99249690163146</v>
      </c>
      <c r="Q3691">
        <v>0.86440677966101698</v>
      </c>
      <c r="R3691">
        <v>0.338983050847457</v>
      </c>
      <c r="S3691">
        <f t="shared" si="57"/>
        <v>-9.9166124787044285E-2</v>
      </c>
    </row>
    <row r="3692" spans="1:19" x14ac:dyDescent="0.2">
      <c r="A3692" t="s">
        <v>7334</v>
      </c>
      <c r="B3692" t="s">
        <v>7335</v>
      </c>
      <c r="C3692">
        <v>134</v>
      </c>
      <c r="D3692">
        <v>158</v>
      </c>
      <c r="E3692">
        <v>125</v>
      </c>
      <c r="F3692">
        <v>19</v>
      </c>
      <c r="G3692">
        <v>0.15181052088514299</v>
      </c>
      <c r="H3692">
        <v>-0.52445279513515397</v>
      </c>
      <c r="I3692">
        <v>-1.7325483703739699</v>
      </c>
      <c r="J3692">
        <v>346</v>
      </c>
      <c r="K3692">
        <v>447</v>
      </c>
      <c r="L3692">
        <v>191</v>
      </c>
      <c r="M3692">
        <v>40</v>
      </c>
      <c r="N3692">
        <v>0.18845952776088101</v>
      </c>
      <c r="O3692">
        <v>-0.85013150868943899</v>
      </c>
      <c r="P3692">
        <v>-1.9472417760567</v>
      </c>
      <c r="Q3692">
        <v>0.81355932203389802</v>
      </c>
      <c r="R3692">
        <v>0.28813559322033899</v>
      </c>
      <c r="S3692">
        <f t="shared" si="57"/>
        <v>-2.049356086935461E-2</v>
      </c>
    </row>
    <row r="3693" spans="1:19" x14ac:dyDescent="0.2">
      <c r="A3693" t="s">
        <v>7336</v>
      </c>
      <c r="B3693" t="s">
        <v>7337</v>
      </c>
      <c r="C3693">
        <v>163</v>
      </c>
      <c r="D3693">
        <v>200</v>
      </c>
      <c r="E3693">
        <v>100</v>
      </c>
      <c r="F3693">
        <v>18</v>
      </c>
      <c r="G3693">
        <v>0.169100623555551</v>
      </c>
      <c r="H3693">
        <v>-0.70644561418236096</v>
      </c>
      <c r="I3693">
        <v>-1.8411122722626501</v>
      </c>
      <c r="J3693">
        <v>463</v>
      </c>
      <c r="K3693">
        <v>700</v>
      </c>
      <c r="L3693">
        <v>270</v>
      </c>
      <c r="M3693">
        <v>53</v>
      </c>
      <c r="N3693">
        <v>0.25674515241802498</v>
      </c>
      <c r="O3693">
        <v>-0.82630600400335597</v>
      </c>
      <c r="P3693">
        <v>-1.9515307900090499</v>
      </c>
      <c r="Q3693">
        <v>0.76271186440677896</v>
      </c>
      <c r="R3693">
        <v>0.322033898305084</v>
      </c>
      <c r="S3693">
        <f t="shared" si="57"/>
        <v>-5.2948830690231138E-2</v>
      </c>
    </row>
    <row r="3694" spans="1:19" x14ac:dyDescent="0.2">
      <c r="A3694" t="s">
        <v>7338</v>
      </c>
      <c r="B3694" t="s">
        <v>7339</v>
      </c>
      <c r="C3694">
        <v>151</v>
      </c>
      <c r="D3694">
        <v>190</v>
      </c>
      <c r="E3694">
        <v>92</v>
      </c>
      <c r="F3694">
        <v>16</v>
      </c>
      <c r="G3694">
        <v>0.18003488595518699</v>
      </c>
      <c r="H3694">
        <v>-0.70944712972601698</v>
      </c>
      <c r="I3694">
        <v>-1.85905413759924</v>
      </c>
      <c r="J3694">
        <v>280</v>
      </c>
      <c r="K3694">
        <v>398</v>
      </c>
      <c r="L3694">
        <v>310</v>
      </c>
      <c r="M3694">
        <v>43</v>
      </c>
      <c r="N3694">
        <v>0.22995314415318999</v>
      </c>
      <c r="O3694">
        <v>-0.54788511465233602</v>
      </c>
      <c r="P3694">
        <v>-1.8239152443545199</v>
      </c>
      <c r="Q3694">
        <v>0.77966101694915202</v>
      </c>
      <c r="R3694">
        <v>0.35593220338983</v>
      </c>
      <c r="S3694">
        <f t="shared" si="57"/>
        <v>-2.3987894555138826E-2</v>
      </c>
    </row>
    <row r="3695" spans="1:19" x14ac:dyDescent="0.2">
      <c r="A3695" t="s">
        <v>7340</v>
      </c>
      <c r="B3695" t="s">
        <v>7341</v>
      </c>
      <c r="C3695">
        <v>129</v>
      </c>
      <c r="D3695">
        <v>128</v>
      </c>
      <c r="E3695">
        <v>126</v>
      </c>
      <c r="F3695">
        <v>30</v>
      </c>
      <c r="G3695">
        <v>7.6878491644147798E-2</v>
      </c>
      <c r="H3695">
        <v>-0.50447717496008904</v>
      </c>
      <c r="I3695">
        <v>-1.5176656285415799</v>
      </c>
      <c r="J3695">
        <v>207</v>
      </c>
      <c r="K3695">
        <v>290</v>
      </c>
      <c r="L3695">
        <v>184</v>
      </c>
      <c r="M3695">
        <v>25</v>
      </c>
      <c r="N3695">
        <v>0.22365575586375999</v>
      </c>
      <c r="O3695">
        <v>-0.64324129959177101</v>
      </c>
      <c r="P3695">
        <v>-1.9282560053767701</v>
      </c>
      <c r="Q3695">
        <v>0.91525423728813504</v>
      </c>
      <c r="R3695">
        <v>0.305084745762711</v>
      </c>
      <c r="S3695">
        <f t="shared" si="57"/>
        <v>4.6553441215780957E-2</v>
      </c>
    </row>
    <row r="3696" spans="1:19" x14ac:dyDescent="0.2">
      <c r="A3696" t="s">
        <v>7342</v>
      </c>
      <c r="B3696" t="s">
        <v>7343</v>
      </c>
      <c r="C3696">
        <v>10</v>
      </c>
      <c r="D3696">
        <v>4</v>
      </c>
      <c r="E3696">
        <v>7</v>
      </c>
      <c r="F3696">
        <v>3</v>
      </c>
      <c r="G3696">
        <v>-0.31768177637650902</v>
      </c>
      <c r="H3696">
        <v>-0.64915996976414603</v>
      </c>
      <c r="I3696">
        <v>-1.40707591824233</v>
      </c>
      <c r="J3696">
        <v>26</v>
      </c>
      <c r="K3696">
        <v>23</v>
      </c>
      <c r="L3696">
        <v>7</v>
      </c>
      <c r="M3696">
        <v>0</v>
      </c>
      <c r="N3696">
        <v>2.3982591468496701E-2</v>
      </c>
      <c r="O3696">
        <v>-1.1619640851009501</v>
      </c>
      <c r="P3696" t="e">
        <f>-inf</f>
        <v>#NAME?</v>
      </c>
      <c r="Q3696">
        <v>0.62711864406779605</v>
      </c>
      <c r="R3696">
        <v>0.35593220338983</v>
      </c>
      <c r="S3696" t="e">
        <f t="shared" si="57"/>
        <v>#NAME?</v>
      </c>
    </row>
    <row r="3697" spans="1:19" x14ac:dyDescent="0.2">
      <c r="A3697" t="s">
        <v>7344</v>
      </c>
      <c r="B3697" t="s">
        <v>7345</v>
      </c>
      <c r="C3697">
        <v>143</v>
      </c>
      <c r="D3697">
        <v>149</v>
      </c>
      <c r="E3697">
        <v>127</v>
      </c>
      <c r="F3697">
        <v>16</v>
      </c>
      <c r="G3697">
        <v>9.8108463242740598E-2</v>
      </c>
      <c r="H3697">
        <v>-0.54579032628750801</v>
      </c>
      <c r="I3697">
        <v>-1.8354132277711299</v>
      </c>
      <c r="J3697">
        <v>330</v>
      </c>
      <c r="K3697">
        <v>460</v>
      </c>
      <c r="L3697">
        <v>222</v>
      </c>
      <c r="M3697">
        <v>43</v>
      </c>
      <c r="N3697">
        <v>0.221471995225408</v>
      </c>
      <c r="O3697">
        <v>-0.76424974257163902</v>
      </c>
      <c r="P3697">
        <v>-1.89527115289019</v>
      </c>
      <c r="Q3697">
        <v>0.677966101694915</v>
      </c>
      <c r="R3697">
        <v>0.338983050847457</v>
      </c>
      <c r="S3697">
        <f t="shared" si="57"/>
        <v>-3.6256787445606252E-2</v>
      </c>
    </row>
    <row r="3698" spans="1:19" x14ac:dyDescent="0.2">
      <c r="A3698" t="s">
        <v>7346</v>
      </c>
      <c r="B3698" t="s">
        <v>7347</v>
      </c>
      <c r="C3698">
        <v>312</v>
      </c>
      <c r="D3698">
        <v>408</v>
      </c>
      <c r="E3698">
        <v>105</v>
      </c>
      <c r="F3698">
        <v>53</v>
      </c>
      <c r="G3698">
        <v>0.196763801366965</v>
      </c>
      <c r="H3698">
        <v>-0.96722330472690798</v>
      </c>
      <c r="I3698">
        <v>-1.6540758973796501</v>
      </c>
      <c r="J3698">
        <v>480</v>
      </c>
      <c r="K3698">
        <v>718</v>
      </c>
      <c r="L3698">
        <v>271</v>
      </c>
      <c r="M3698">
        <v>64</v>
      </c>
      <c r="N3698">
        <v>0.25211131028843498</v>
      </c>
      <c r="O3698">
        <v>-0.84036072364557102</v>
      </c>
      <c r="P3698">
        <v>-1.8852869319835901</v>
      </c>
      <c r="Q3698">
        <v>0.69491525423728795</v>
      </c>
      <c r="R3698">
        <v>0.644067796610169</v>
      </c>
      <c r="S3698">
        <f t="shared" si="57"/>
        <v>1.8708506925279908E-2</v>
      </c>
    </row>
    <row r="3699" spans="1:19" x14ac:dyDescent="0.2">
      <c r="A3699" t="s">
        <v>7348</v>
      </c>
      <c r="B3699" t="s">
        <v>7349</v>
      </c>
      <c r="C3699">
        <v>206</v>
      </c>
      <c r="D3699">
        <v>205</v>
      </c>
      <c r="E3699">
        <v>169</v>
      </c>
      <c r="F3699">
        <v>23</v>
      </c>
      <c r="G3699">
        <v>7.8144872982129396E-2</v>
      </c>
      <c r="H3699">
        <v>-0.580238525533883</v>
      </c>
      <c r="I3699">
        <v>-1.8363365573135499</v>
      </c>
      <c r="J3699">
        <v>316</v>
      </c>
      <c r="K3699">
        <v>297</v>
      </c>
      <c r="L3699">
        <v>190</v>
      </c>
      <c r="M3699">
        <v>21</v>
      </c>
      <c r="N3699">
        <v>5.0297470120530298E-2</v>
      </c>
      <c r="O3699">
        <v>-0.81302225880996504</v>
      </c>
      <c r="P3699">
        <v>-2.1876934564763699</v>
      </c>
      <c r="Q3699">
        <v>0.79661016949152497</v>
      </c>
      <c r="R3699">
        <v>0.677966101694915</v>
      </c>
      <c r="S3699">
        <f t="shared" si="57"/>
        <v>-0.11474124678481865</v>
      </c>
    </row>
    <row r="3700" spans="1:19" x14ac:dyDescent="0.2">
      <c r="A3700" t="s">
        <v>7350</v>
      </c>
      <c r="B3700" t="s">
        <v>7351</v>
      </c>
      <c r="C3700">
        <v>39</v>
      </c>
      <c r="D3700">
        <v>42</v>
      </c>
      <c r="E3700">
        <v>83</v>
      </c>
      <c r="F3700">
        <v>0</v>
      </c>
      <c r="G3700">
        <v>0.112442915666929</v>
      </c>
      <c r="H3700">
        <v>-0.16624452442882801</v>
      </c>
      <c r="I3700" t="e">
        <f>-inf</f>
        <v>#NAME?</v>
      </c>
      <c r="J3700">
        <v>61</v>
      </c>
      <c r="K3700">
        <v>115</v>
      </c>
      <c r="L3700">
        <v>53</v>
      </c>
      <c r="M3700">
        <v>5</v>
      </c>
      <c r="N3700">
        <v>0.35259610876456599</v>
      </c>
      <c r="O3700">
        <v>-0.65314274255436799</v>
      </c>
      <c r="P3700">
        <v>-2.0965854992666402</v>
      </c>
      <c r="Q3700">
        <v>0.66101694915254205</v>
      </c>
      <c r="R3700">
        <v>0.644067796610169</v>
      </c>
      <c r="S3700" t="e">
        <f t="shared" si="57"/>
        <v>#NAME?</v>
      </c>
    </row>
    <row r="3701" spans="1:19" x14ac:dyDescent="0.2">
      <c r="A3701" t="s">
        <v>7352</v>
      </c>
      <c r="B3701" t="s">
        <v>7353</v>
      </c>
      <c r="C3701">
        <v>57</v>
      </c>
      <c r="D3701">
        <v>61</v>
      </c>
      <c r="E3701">
        <v>36</v>
      </c>
      <c r="F3701">
        <v>4</v>
      </c>
      <c r="G3701">
        <v>0.109713211633804</v>
      </c>
      <c r="H3701">
        <v>-0.69383036468360704</v>
      </c>
      <c r="I3701">
        <v>-2.0380120373065198</v>
      </c>
      <c r="J3701">
        <v>126</v>
      </c>
      <c r="K3701">
        <v>104</v>
      </c>
      <c r="L3701">
        <v>73</v>
      </c>
      <c r="M3701">
        <v>17</v>
      </c>
      <c r="N3701">
        <v>-6.1091023970607297E-3</v>
      </c>
      <c r="O3701">
        <v>-0.82913646214149705</v>
      </c>
      <c r="P3701">
        <v>-1.8801472923311799</v>
      </c>
      <c r="Q3701">
        <v>0.74576271186440601</v>
      </c>
      <c r="R3701">
        <v>0.69491525423728795</v>
      </c>
      <c r="S3701">
        <f t="shared" si="57"/>
        <v>-9.0637538377492027E-2</v>
      </c>
    </row>
    <row r="3702" spans="1:19" x14ac:dyDescent="0.2">
      <c r="A3702" t="s">
        <v>7354</v>
      </c>
      <c r="B3702" t="s">
        <v>7355</v>
      </c>
      <c r="C3702">
        <v>103</v>
      </c>
      <c r="D3702">
        <v>119</v>
      </c>
      <c r="E3702">
        <v>153</v>
      </c>
      <c r="F3702">
        <v>14</v>
      </c>
      <c r="G3702">
        <v>0.14296796898288699</v>
      </c>
      <c r="H3702">
        <v>-0.32240380366597698</v>
      </c>
      <c r="I3702">
        <v>-1.75090636198893</v>
      </c>
      <c r="J3702">
        <v>305</v>
      </c>
      <c r="K3702">
        <v>218</v>
      </c>
      <c r="L3702">
        <v>162</v>
      </c>
      <c r="M3702">
        <v>15</v>
      </c>
      <c r="N3702">
        <v>-6.8615242320459194E-2</v>
      </c>
      <c r="O3702">
        <v>-0.86687360194854501</v>
      </c>
      <c r="P3702">
        <v>-2.3184342488829901</v>
      </c>
      <c r="Q3702">
        <v>0.677966101694915</v>
      </c>
      <c r="R3702">
        <v>0.61016949152542299</v>
      </c>
      <c r="S3702">
        <f t="shared" si="57"/>
        <v>-0.12507562031592581</v>
      </c>
    </row>
    <row r="3703" spans="1:19" x14ac:dyDescent="0.2">
      <c r="A3703" t="s">
        <v>7356</v>
      </c>
      <c r="B3703" t="s">
        <v>7357</v>
      </c>
      <c r="C3703">
        <v>91</v>
      </c>
      <c r="D3703">
        <v>105</v>
      </c>
      <c r="E3703">
        <v>34</v>
      </c>
      <c r="F3703">
        <v>4</v>
      </c>
      <c r="G3703">
        <v>0.14240613904437199</v>
      </c>
      <c r="H3703">
        <v>-0.92182048505724201</v>
      </c>
      <c r="I3703">
        <v>-2.2411785739551302</v>
      </c>
      <c r="J3703">
        <v>185</v>
      </c>
      <c r="K3703">
        <v>277</v>
      </c>
      <c r="L3703">
        <v>110</v>
      </c>
      <c r="M3703">
        <v>41</v>
      </c>
      <c r="N3703">
        <v>0.252536144083156</v>
      </c>
      <c r="O3703">
        <v>-0.81786782038917905</v>
      </c>
      <c r="P3703">
        <v>-1.6646135402751701</v>
      </c>
      <c r="Q3703">
        <v>0.62711864406779605</v>
      </c>
      <c r="R3703">
        <v>0.55932203389830504</v>
      </c>
      <c r="S3703">
        <f t="shared" si="57"/>
        <v>-9.1575642222094855E-2</v>
      </c>
    </row>
    <row r="3704" spans="1:19" x14ac:dyDescent="0.2">
      <c r="A3704" t="s">
        <v>7358</v>
      </c>
      <c r="B3704" t="s">
        <v>7359</v>
      </c>
      <c r="C3704">
        <v>81</v>
      </c>
      <c r="D3704">
        <v>62</v>
      </c>
      <c r="E3704">
        <v>76</v>
      </c>
      <c r="F3704">
        <v>7</v>
      </c>
      <c r="G3704">
        <v>-3.5835097084867401E-2</v>
      </c>
      <c r="H3704">
        <v>-0.52192943637626199</v>
      </c>
      <c r="I3704">
        <v>-1.9475841518263901</v>
      </c>
      <c r="J3704">
        <v>104</v>
      </c>
      <c r="K3704">
        <v>165</v>
      </c>
      <c r="L3704">
        <v>151</v>
      </c>
      <c r="M3704">
        <v>2</v>
      </c>
      <c r="N3704">
        <v>0.27767870833684699</v>
      </c>
      <c r="O3704">
        <v>-0.43014516915000101</v>
      </c>
      <c r="P3704">
        <v>-2.7262290122266899</v>
      </c>
      <c r="Q3704">
        <v>0.59322033898305004</v>
      </c>
      <c r="R3704">
        <v>0.55932203389830504</v>
      </c>
      <c r="S3704">
        <f t="shared" si="57"/>
        <v>-0.29087266643834864</v>
      </c>
    </row>
    <row r="3705" spans="1:19" x14ac:dyDescent="0.2">
      <c r="A3705" t="s">
        <v>7360</v>
      </c>
      <c r="B3705" t="s">
        <v>7361</v>
      </c>
      <c r="C3705">
        <v>114</v>
      </c>
      <c r="D3705">
        <v>113</v>
      </c>
      <c r="E3705">
        <v>104</v>
      </c>
      <c r="F3705">
        <v>7</v>
      </c>
      <c r="G3705">
        <v>7.6431824442475496E-2</v>
      </c>
      <c r="H3705">
        <v>-0.53412952181609596</v>
      </c>
      <c r="I3705">
        <v>-2.0960039842842102</v>
      </c>
      <c r="J3705">
        <v>307</v>
      </c>
      <c r="K3705">
        <v>206</v>
      </c>
      <c r="L3705">
        <v>144</v>
      </c>
      <c r="M3705">
        <v>28</v>
      </c>
      <c r="N3705">
        <v>-9.6043051686311304E-2</v>
      </c>
      <c r="O3705">
        <v>-0.92086466052632698</v>
      </c>
      <c r="P3705">
        <v>-2.0502060127268602</v>
      </c>
      <c r="Q3705">
        <v>0.76271186440677896</v>
      </c>
      <c r="R3705">
        <v>0.66101694915254205</v>
      </c>
      <c r="S3705">
        <f t="shared" si="57"/>
        <v>-0.15284938205477452</v>
      </c>
    </row>
    <row r="3706" spans="1:19" x14ac:dyDescent="0.2">
      <c r="A3706" t="s">
        <v>7362</v>
      </c>
      <c r="B3706" t="s">
        <v>7363</v>
      </c>
      <c r="C3706">
        <v>44</v>
      </c>
      <c r="D3706">
        <v>92</v>
      </c>
      <c r="E3706">
        <v>37</v>
      </c>
      <c r="F3706">
        <v>7</v>
      </c>
      <c r="G3706">
        <v>0.40059338315489601</v>
      </c>
      <c r="H3706">
        <v>-0.56950896219759595</v>
      </c>
      <c r="I3706">
        <v>-1.68255180943392</v>
      </c>
      <c r="J3706">
        <v>84</v>
      </c>
      <c r="K3706">
        <v>104</v>
      </c>
      <c r="L3706">
        <v>83</v>
      </c>
      <c r="M3706">
        <v>4</v>
      </c>
      <c r="N3706">
        <v>0.16998215665861999</v>
      </c>
      <c r="O3706">
        <v>-0.59728997083019797</v>
      </c>
      <c r="P3706">
        <v>-2.33244496332581</v>
      </c>
      <c r="Q3706">
        <v>0.57627118644067798</v>
      </c>
      <c r="R3706">
        <v>0.13559322033898299</v>
      </c>
      <c r="S3706">
        <f t="shared" si="57"/>
        <v>-0.10911093816913092</v>
      </c>
    </row>
    <row r="3707" spans="1:19" x14ac:dyDescent="0.2">
      <c r="A3707" t="s">
        <v>7364</v>
      </c>
      <c r="B3707" t="s">
        <v>7365</v>
      </c>
      <c r="C3707">
        <v>260</v>
      </c>
      <c r="D3707">
        <v>257</v>
      </c>
      <c r="E3707">
        <v>232</v>
      </c>
      <c r="F3707">
        <v>26</v>
      </c>
      <c r="G3707">
        <v>7.5218007656005004E-2</v>
      </c>
      <c r="H3707">
        <v>-0.54374337285832097</v>
      </c>
      <c r="I3707">
        <v>-1.88419717296199</v>
      </c>
      <c r="J3707">
        <v>421</v>
      </c>
      <c r="K3707">
        <v>437</v>
      </c>
      <c r="L3707">
        <v>329</v>
      </c>
      <c r="M3707">
        <v>63</v>
      </c>
      <c r="N3707">
        <v>9.3427444556475295E-2</v>
      </c>
      <c r="O3707">
        <v>-0.69917497503008397</v>
      </c>
      <c r="P3707">
        <v>-1.83516721497397</v>
      </c>
      <c r="Q3707">
        <v>0.40677966101694901</v>
      </c>
      <c r="R3707">
        <v>0.338983050847457</v>
      </c>
      <c r="S3707">
        <f t="shared" si="57"/>
        <v>-3.4248447159885231E-2</v>
      </c>
    </row>
    <row r="3708" spans="1:19" x14ac:dyDescent="0.2">
      <c r="A3708" t="s">
        <v>7366</v>
      </c>
      <c r="B3708" t="s">
        <v>7367</v>
      </c>
      <c r="C3708">
        <v>141</v>
      </c>
      <c r="D3708">
        <v>102</v>
      </c>
      <c r="E3708">
        <v>84</v>
      </c>
      <c r="F3708">
        <v>11</v>
      </c>
      <c r="G3708">
        <v>-6.0360708597933799E-2</v>
      </c>
      <c r="H3708">
        <v>-0.71919783637190104</v>
      </c>
      <c r="I3708">
        <v>-1.9920236004591501</v>
      </c>
      <c r="J3708">
        <v>273</v>
      </c>
      <c r="K3708">
        <v>339</v>
      </c>
      <c r="L3708">
        <v>169</v>
      </c>
      <c r="M3708">
        <v>44</v>
      </c>
      <c r="N3708">
        <v>0.17126515458404701</v>
      </c>
      <c r="O3708">
        <v>-0.80036471957147204</v>
      </c>
      <c r="P3708">
        <v>-1.8029356391464599</v>
      </c>
      <c r="Q3708">
        <v>0.61016949152542299</v>
      </c>
      <c r="R3708">
        <v>0.28813559322033899</v>
      </c>
      <c r="S3708">
        <f t="shared" si="57"/>
        <v>-5.6722380779884181E-2</v>
      </c>
    </row>
    <row r="3709" spans="1:19" x14ac:dyDescent="0.2">
      <c r="A3709" t="s">
        <v>7368</v>
      </c>
      <c r="B3709" t="s">
        <v>7369</v>
      </c>
      <c r="C3709">
        <v>310</v>
      </c>
      <c r="D3709">
        <v>367</v>
      </c>
      <c r="E3709">
        <v>186</v>
      </c>
      <c r="F3709">
        <v>22</v>
      </c>
      <c r="G3709">
        <v>0.15356260271334499</v>
      </c>
      <c r="H3709">
        <v>-0.71610675939475998</v>
      </c>
      <c r="I3709">
        <v>-2.03313618597406</v>
      </c>
      <c r="J3709">
        <v>518</v>
      </c>
      <c r="K3709">
        <v>864</v>
      </c>
      <c r="L3709">
        <v>360</v>
      </c>
      <c r="M3709">
        <v>68</v>
      </c>
      <c r="N3709">
        <v>0.29941208615538201</v>
      </c>
      <c r="O3709">
        <v>-0.75011603612233602</v>
      </c>
      <c r="P3709">
        <v>-1.8920465156308801</v>
      </c>
      <c r="Q3709">
        <v>0.61016949152542299</v>
      </c>
      <c r="R3709">
        <v>0.25423728813559299</v>
      </c>
      <c r="S3709">
        <f t="shared" si="57"/>
        <v>-9.2414271456308095E-2</v>
      </c>
    </row>
    <row r="3710" spans="1:19" x14ac:dyDescent="0.2">
      <c r="A3710" t="s">
        <v>7370</v>
      </c>
      <c r="B3710" t="s">
        <v>7371</v>
      </c>
      <c r="C3710">
        <v>96</v>
      </c>
      <c r="D3710">
        <v>120</v>
      </c>
      <c r="E3710">
        <v>95</v>
      </c>
      <c r="F3710">
        <v>12</v>
      </c>
      <c r="G3710">
        <v>0.17716824530358399</v>
      </c>
      <c r="H3710">
        <v>-0.49880563752912399</v>
      </c>
      <c r="I3710">
        <v>-1.7872871599539399</v>
      </c>
      <c r="J3710">
        <v>169</v>
      </c>
      <c r="K3710">
        <v>243</v>
      </c>
      <c r="L3710">
        <v>103</v>
      </c>
      <c r="M3710">
        <v>30</v>
      </c>
      <c r="N3710">
        <v>0.23494767240636</v>
      </c>
      <c r="O3710">
        <v>-0.80713825705289099</v>
      </c>
      <c r="P3710">
        <v>-1.7609911184859</v>
      </c>
      <c r="Q3710">
        <v>0.66101694915254205</v>
      </c>
      <c r="R3710">
        <v>0.22033898305084701</v>
      </c>
      <c r="S3710">
        <f t="shared" si="57"/>
        <v>1.3539686633149427E-2</v>
      </c>
    </row>
    <row r="3711" spans="1:19" x14ac:dyDescent="0.2">
      <c r="A3711" t="s">
        <v>7372</v>
      </c>
      <c r="B3711" t="s">
        <v>7373</v>
      </c>
      <c r="C3711">
        <v>161</v>
      </c>
      <c r="D3711">
        <v>196</v>
      </c>
      <c r="E3711">
        <v>165</v>
      </c>
      <c r="F3711">
        <v>16</v>
      </c>
      <c r="G3711">
        <v>0.16568842762015401</v>
      </c>
      <c r="H3711">
        <v>-0.483599941596347</v>
      </c>
      <c r="I3711">
        <v>-1.88690306633792</v>
      </c>
      <c r="J3711">
        <v>251</v>
      </c>
      <c r="K3711">
        <v>382</v>
      </c>
      <c r="L3711">
        <v>197</v>
      </c>
      <c r="M3711">
        <v>31</v>
      </c>
      <c r="N3711">
        <v>0.25961774485239197</v>
      </c>
      <c r="O3711">
        <v>-0.69729627246383497</v>
      </c>
      <c r="P3711">
        <v>-1.91853769623865</v>
      </c>
      <c r="Q3711">
        <v>0.62711864406779605</v>
      </c>
      <c r="R3711">
        <v>0.305084745762711</v>
      </c>
      <c r="S3711">
        <f t="shared" si="57"/>
        <v>-5.7329022934352818E-2</v>
      </c>
    </row>
    <row r="3712" spans="1:19" x14ac:dyDescent="0.2">
      <c r="A3712" t="s">
        <v>7374</v>
      </c>
      <c r="B3712" t="s">
        <v>7375</v>
      </c>
      <c r="C3712">
        <v>375</v>
      </c>
      <c r="D3712">
        <v>461</v>
      </c>
      <c r="E3712">
        <v>376</v>
      </c>
      <c r="F3712">
        <v>47</v>
      </c>
      <c r="G3712">
        <v>0.169927889957457</v>
      </c>
      <c r="H3712">
        <v>-0.49310143257846101</v>
      </c>
      <c r="I3712">
        <v>-1.7861305827539999</v>
      </c>
      <c r="J3712">
        <v>691</v>
      </c>
      <c r="K3712">
        <v>750</v>
      </c>
      <c r="L3712">
        <v>461</v>
      </c>
      <c r="M3712">
        <v>90</v>
      </c>
      <c r="N3712">
        <v>0.112811319439223</v>
      </c>
      <c r="O3712">
        <v>-0.76786589912893999</v>
      </c>
      <c r="P3712">
        <v>-1.89546120652676</v>
      </c>
      <c r="Q3712">
        <v>0.61016949152542299</v>
      </c>
      <c r="R3712">
        <v>0.322033898305084</v>
      </c>
      <c r="S3712">
        <f t="shared" si="57"/>
        <v>-2.2095326251804926E-2</v>
      </c>
    </row>
    <row r="3713" spans="1:19" x14ac:dyDescent="0.2">
      <c r="A3713" t="s">
        <v>7376</v>
      </c>
      <c r="B3713" t="s">
        <v>7377</v>
      </c>
      <c r="C3713">
        <v>159</v>
      </c>
      <c r="D3713">
        <v>284</v>
      </c>
      <c r="E3713">
        <v>145</v>
      </c>
      <c r="F3713">
        <v>34</v>
      </c>
      <c r="G3713">
        <v>0.33217944802211402</v>
      </c>
      <c r="H3713">
        <v>-0.53428713186387999</v>
      </c>
      <c r="I3713">
        <v>-1.5541153802401899</v>
      </c>
      <c r="J3713">
        <v>319</v>
      </c>
      <c r="K3713">
        <v>544</v>
      </c>
      <c r="L3713">
        <v>289</v>
      </c>
      <c r="M3713">
        <v>97</v>
      </c>
      <c r="N3713">
        <v>0.30903632006272003</v>
      </c>
      <c r="O3713">
        <v>-0.63498161744502302</v>
      </c>
      <c r="P3713">
        <v>-1.52724461738282</v>
      </c>
      <c r="Q3713">
        <v>0.59322033898305004</v>
      </c>
      <c r="R3713">
        <v>0.169491525423728</v>
      </c>
      <c r="S3713">
        <f t="shared" si="57"/>
        <v>0.14330592891783345</v>
      </c>
    </row>
    <row r="3714" spans="1:19" x14ac:dyDescent="0.2">
      <c r="A3714" t="s">
        <v>7378</v>
      </c>
      <c r="B3714" t="s">
        <v>7379</v>
      </c>
      <c r="C3714">
        <v>186</v>
      </c>
      <c r="D3714">
        <v>189</v>
      </c>
      <c r="E3714">
        <v>92</v>
      </c>
      <c r="F3714">
        <v>11</v>
      </c>
      <c r="G3714">
        <v>8.7207092250856197E-2</v>
      </c>
      <c r="H3714">
        <v>-0.79998312665076399</v>
      </c>
      <c r="I3714">
        <v>-2.11231743202169</v>
      </c>
      <c r="J3714">
        <v>280</v>
      </c>
      <c r="K3714">
        <v>412</v>
      </c>
      <c r="L3714">
        <v>234</v>
      </c>
      <c r="M3714">
        <v>41</v>
      </c>
      <c r="N3714">
        <v>0.24496728811263699</v>
      </c>
      <c r="O3714">
        <v>-0.67003095107646604</v>
      </c>
      <c r="P3714">
        <v>-1.84459984321437</v>
      </c>
      <c r="Q3714">
        <v>0.50847457627118597</v>
      </c>
      <c r="R3714">
        <v>0.22033898305084701</v>
      </c>
      <c r="S3714">
        <f t="shared" si="57"/>
        <v>-0.1025576202082482</v>
      </c>
    </row>
    <row r="3715" spans="1:19" x14ac:dyDescent="0.2">
      <c r="A3715" t="s">
        <v>7380</v>
      </c>
      <c r="B3715" t="s">
        <v>7381</v>
      </c>
      <c r="C3715">
        <v>31</v>
      </c>
      <c r="D3715">
        <v>30</v>
      </c>
      <c r="E3715">
        <v>37</v>
      </c>
      <c r="F3715">
        <v>13</v>
      </c>
      <c r="G3715">
        <v>6.6017793180918105E-2</v>
      </c>
      <c r="H3715">
        <v>-0.41741797954568099</v>
      </c>
      <c r="I3715">
        <v>-1.2616155144894301</v>
      </c>
      <c r="J3715">
        <v>37</v>
      </c>
      <c r="K3715">
        <v>60</v>
      </c>
      <c r="L3715">
        <v>25</v>
      </c>
      <c r="M3715">
        <v>17</v>
      </c>
      <c r="N3715">
        <v>0.28717762973837002</v>
      </c>
      <c r="O3715">
        <v>-0.76235049253934695</v>
      </c>
      <c r="P3715">
        <v>-1.34797847128061</v>
      </c>
      <c r="Q3715">
        <v>0.62711864406779605</v>
      </c>
      <c r="R3715">
        <v>0.22033898305084701</v>
      </c>
      <c r="S3715">
        <f t="shared" ref="S3715:S3778" si="58">((I3715+1.7338029)/1.7338029+(P3715+1.8692731)/1.8692731)/2</f>
        <v>0.27560880276415733</v>
      </c>
    </row>
    <row r="3716" spans="1:19" x14ac:dyDescent="0.2">
      <c r="A3716" t="s">
        <v>7382</v>
      </c>
      <c r="B3716" t="s">
        <v>7383</v>
      </c>
      <c r="C3716">
        <v>166</v>
      </c>
      <c r="D3716">
        <v>285</v>
      </c>
      <c r="E3716">
        <v>188</v>
      </c>
      <c r="F3716">
        <v>19</v>
      </c>
      <c r="G3716">
        <v>0.31499500426398302</v>
      </c>
      <c r="H3716">
        <v>-0.44020824855477803</v>
      </c>
      <c r="I3716">
        <v>-1.8255516600492201</v>
      </c>
      <c r="J3716">
        <v>289</v>
      </c>
      <c r="K3716">
        <v>533</v>
      </c>
      <c r="L3716">
        <v>219</v>
      </c>
      <c r="M3716">
        <v>28</v>
      </c>
      <c r="N3716">
        <v>0.343057469691746</v>
      </c>
      <c r="O3716">
        <v>-0.71254250506081995</v>
      </c>
      <c r="P3716">
        <v>-2.0239654800062201</v>
      </c>
      <c r="Q3716">
        <v>0.644067796610169</v>
      </c>
      <c r="R3716">
        <v>0.152542372881355</v>
      </c>
      <c r="S3716">
        <f t="shared" si="58"/>
        <v>-6.7836503802964548E-2</v>
      </c>
    </row>
    <row r="3717" spans="1:19" x14ac:dyDescent="0.2">
      <c r="A3717" t="s">
        <v>7384</v>
      </c>
      <c r="B3717" t="s">
        <v>7385</v>
      </c>
      <c r="C3717">
        <v>63</v>
      </c>
      <c r="D3717">
        <v>79</v>
      </c>
      <c r="E3717">
        <v>32</v>
      </c>
      <c r="F3717">
        <v>11</v>
      </c>
      <c r="G3717">
        <v>0.17854477413238801</v>
      </c>
      <c r="H3717">
        <v>-0.78844858091207903</v>
      </c>
      <c r="I3717">
        <v>-1.6421450372573501</v>
      </c>
      <c r="J3717">
        <v>163</v>
      </c>
      <c r="K3717">
        <v>179</v>
      </c>
      <c r="L3717">
        <v>69</v>
      </c>
      <c r="M3717">
        <v>36</v>
      </c>
      <c r="N3717">
        <v>0.117893529997657</v>
      </c>
      <c r="O3717">
        <v>-0.96542729081109202</v>
      </c>
      <c r="P3717">
        <v>-1.66611077222856</v>
      </c>
      <c r="Q3717">
        <v>0.52542372881355903</v>
      </c>
      <c r="R3717">
        <v>0.25423728813559299</v>
      </c>
      <c r="S3717">
        <f t="shared" si="58"/>
        <v>8.0775209287804725E-2</v>
      </c>
    </row>
    <row r="3718" spans="1:19" x14ac:dyDescent="0.2">
      <c r="A3718" t="s">
        <v>7386</v>
      </c>
      <c r="B3718" t="s">
        <v>7387</v>
      </c>
      <c r="C3718">
        <v>225</v>
      </c>
      <c r="D3718">
        <v>197</v>
      </c>
      <c r="E3718">
        <v>228</v>
      </c>
      <c r="F3718">
        <v>54</v>
      </c>
      <c r="G3718">
        <v>2.2541940345758901E-2</v>
      </c>
      <c r="H3718">
        <v>-0.48850568088931201</v>
      </c>
      <c r="I3718">
        <v>-1.50398593125039</v>
      </c>
      <c r="J3718">
        <v>429</v>
      </c>
      <c r="K3718">
        <v>400</v>
      </c>
      <c r="L3718">
        <v>314</v>
      </c>
      <c r="M3718">
        <v>68</v>
      </c>
      <c r="N3718">
        <v>4.6830802564959903E-2</v>
      </c>
      <c r="O3718">
        <v>-0.72761642125589898</v>
      </c>
      <c r="P3718">
        <v>-1.8101740480703801</v>
      </c>
      <c r="Q3718">
        <v>0.45762711864406702</v>
      </c>
      <c r="R3718">
        <v>0.338983050847457</v>
      </c>
      <c r="S3718">
        <f t="shared" si="58"/>
        <v>8.2083432494891612E-2</v>
      </c>
    </row>
    <row r="3719" spans="1:19" x14ac:dyDescent="0.2">
      <c r="A3719" t="s">
        <v>7388</v>
      </c>
      <c r="B3719" t="s">
        <v>7389</v>
      </c>
      <c r="C3719">
        <v>113</v>
      </c>
      <c r="D3719">
        <v>128</v>
      </c>
      <c r="E3719">
        <v>85</v>
      </c>
      <c r="F3719">
        <v>15</v>
      </c>
      <c r="G3719">
        <v>0.134389758459977</v>
      </c>
      <c r="H3719">
        <v>-0.61791752754753004</v>
      </c>
      <c r="I3719">
        <v>-1.7611843573897299</v>
      </c>
      <c r="J3719">
        <v>253</v>
      </c>
      <c r="K3719">
        <v>385</v>
      </c>
      <c r="L3719">
        <v>128</v>
      </c>
      <c r="M3719">
        <v>29</v>
      </c>
      <c r="N3719">
        <v>0.25956831175440398</v>
      </c>
      <c r="O3719">
        <v>-0.88799932867233899</v>
      </c>
      <c r="P3719">
        <v>-1.9509481918687499</v>
      </c>
      <c r="Q3719">
        <v>0.49152542372881303</v>
      </c>
      <c r="R3719">
        <v>0.23728813559322001</v>
      </c>
      <c r="S3719">
        <f t="shared" si="58"/>
        <v>-2.9743110222804445E-2</v>
      </c>
    </row>
    <row r="3720" spans="1:19" x14ac:dyDescent="0.2">
      <c r="A3720" t="s">
        <v>7390</v>
      </c>
      <c r="B3720" t="s">
        <v>7391</v>
      </c>
      <c r="C3720">
        <v>196</v>
      </c>
      <c r="D3720">
        <v>144</v>
      </c>
      <c r="E3720">
        <v>106</v>
      </c>
      <c r="F3720">
        <v>13</v>
      </c>
      <c r="G3720">
        <v>-5.3635346965697897E-2</v>
      </c>
      <c r="H3720">
        <v>-0.76120821587010901</v>
      </c>
      <c r="I3720">
        <v>-2.0625098920116298</v>
      </c>
      <c r="J3720">
        <v>254</v>
      </c>
      <c r="K3720">
        <v>285</v>
      </c>
      <c r="L3720">
        <v>185</v>
      </c>
      <c r="M3720">
        <v>42</v>
      </c>
      <c r="N3720">
        <v>0.127239246810293</v>
      </c>
      <c r="O3720">
        <v>-0.729750765361314</v>
      </c>
      <c r="P3720">
        <v>-1.7918100948139299</v>
      </c>
      <c r="Q3720">
        <v>0.42372881355932202</v>
      </c>
      <c r="R3720">
        <v>0.22033898305084701</v>
      </c>
      <c r="S3720">
        <f t="shared" si="58"/>
        <v>-7.4073556942017504E-2</v>
      </c>
    </row>
    <row r="3721" spans="1:19" x14ac:dyDescent="0.2">
      <c r="A3721" t="s">
        <v>7392</v>
      </c>
      <c r="B3721" t="s">
        <v>7393</v>
      </c>
      <c r="C3721">
        <v>384</v>
      </c>
      <c r="D3721">
        <v>413</v>
      </c>
      <c r="E3721">
        <v>162</v>
      </c>
      <c r="F3721">
        <v>33</v>
      </c>
      <c r="G3721">
        <v>0.111877059584398</v>
      </c>
      <c r="H3721">
        <v>-0.869074219603303</v>
      </c>
      <c r="I3721">
        <v>-1.95001445745164</v>
      </c>
      <c r="J3721">
        <v>447</v>
      </c>
      <c r="K3721">
        <v>779</v>
      </c>
      <c r="L3721">
        <v>391</v>
      </c>
      <c r="M3721">
        <v>109</v>
      </c>
      <c r="N3721">
        <v>0.31845803796234901</v>
      </c>
      <c r="O3721">
        <v>-0.65021954288046002</v>
      </c>
      <c r="P3721">
        <v>-1.6231066937831999</v>
      </c>
      <c r="Q3721">
        <v>0.45762711864406702</v>
      </c>
      <c r="R3721">
        <v>0.27118644067796599</v>
      </c>
      <c r="S3721">
        <f t="shared" si="58"/>
        <v>3.4936627979949009E-3</v>
      </c>
    </row>
    <row r="3722" spans="1:19" x14ac:dyDescent="0.2">
      <c r="A3722" t="s">
        <v>7394</v>
      </c>
      <c r="B3722" t="s">
        <v>7395</v>
      </c>
      <c r="C3722">
        <v>56</v>
      </c>
      <c r="D3722">
        <v>54</v>
      </c>
      <c r="E3722">
        <v>16</v>
      </c>
      <c r="F3722">
        <v>1</v>
      </c>
      <c r="G3722">
        <v>6.4463965112296504E-2</v>
      </c>
      <c r="H3722">
        <v>-1.0383260541286701</v>
      </c>
      <c r="I3722">
        <v>-2.6323851999681902</v>
      </c>
      <c r="J3722">
        <v>104</v>
      </c>
      <c r="K3722">
        <v>101</v>
      </c>
      <c r="L3722">
        <v>102</v>
      </c>
      <c r="M3722">
        <v>13</v>
      </c>
      <c r="N3722">
        <v>6.4516137905583998E-2</v>
      </c>
      <c r="O3722">
        <v>-0.60052194468125297</v>
      </c>
      <c r="P3722">
        <v>-1.91331565558383</v>
      </c>
      <c r="Q3722">
        <v>0.45762711864406702</v>
      </c>
      <c r="R3722">
        <v>0.322033898305084</v>
      </c>
      <c r="S3722">
        <f t="shared" si="58"/>
        <v>-0.27091689540127717</v>
      </c>
    </row>
    <row r="3723" spans="1:19" x14ac:dyDescent="0.2">
      <c r="A3723" t="s">
        <v>7396</v>
      </c>
      <c r="B3723" t="s">
        <v>7397</v>
      </c>
      <c r="C3723">
        <v>135</v>
      </c>
      <c r="D3723">
        <v>154</v>
      </c>
      <c r="E3723">
        <v>104</v>
      </c>
      <c r="F3723">
        <v>15</v>
      </c>
      <c r="G3723">
        <v>0.13744518463698499</v>
      </c>
      <c r="H3723">
        <v>-0.60755843897462902</v>
      </c>
      <c r="I3723">
        <v>-1.8384396824013201</v>
      </c>
      <c r="J3723">
        <v>274</v>
      </c>
      <c r="K3723">
        <v>293</v>
      </c>
      <c r="L3723">
        <v>243</v>
      </c>
      <c r="M3723">
        <v>27</v>
      </c>
      <c r="N3723">
        <v>0.106345160955443</v>
      </c>
      <c r="O3723">
        <v>-0.64423306636646605</v>
      </c>
      <c r="P3723">
        <v>-2.0166124672532901</v>
      </c>
      <c r="Q3723">
        <v>0.44067796610169402</v>
      </c>
      <c r="R3723">
        <v>0.22033898305084701</v>
      </c>
      <c r="S3723">
        <f t="shared" si="58"/>
        <v>-6.9586384969694492E-2</v>
      </c>
    </row>
    <row r="3724" spans="1:19" x14ac:dyDescent="0.2">
      <c r="A3724" t="s">
        <v>7398</v>
      </c>
      <c r="B3724" t="s">
        <v>7399</v>
      </c>
      <c r="C3724">
        <v>116</v>
      </c>
      <c r="D3724">
        <v>83</v>
      </c>
      <c r="E3724">
        <v>38</v>
      </c>
      <c r="F3724">
        <v>5</v>
      </c>
      <c r="G3724">
        <v>-6.5121664555315997E-2</v>
      </c>
      <c r="H3724">
        <v>-0.97893240238851198</v>
      </c>
      <c r="I3724">
        <v>-2.2496851578528898</v>
      </c>
      <c r="J3724">
        <v>146</v>
      </c>
      <c r="K3724">
        <v>242</v>
      </c>
      <c r="L3724">
        <v>93</v>
      </c>
      <c r="M3724">
        <v>58</v>
      </c>
      <c r="N3724">
        <v>0.29669061361771498</v>
      </c>
      <c r="O3724">
        <v>-0.78795868437489203</v>
      </c>
      <c r="P3724">
        <v>-1.41115053081339</v>
      </c>
      <c r="Q3724">
        <v>0.40677966101694901</v>
      </c>
      <c r="R3724">
        <v>0.28813559322033899</v>
      </c>
      <c r="S3724">
        <f t="shared" si="58"/>
        <v>-2.6231587885342439E-2</v>
      </c>
    </row>
    <row r="3725" spans="1:19" x14ac:dyDescent="0.2">
      <c r="A3725" t="s">
        <v>7400</v>
      </c>
      <c r="B3725" t="s">
        <v>7401</v>
      </c>
      <c r="C3725">
        <v>187</v>
      </c>
      <c r="D3725">
        <v>237</v>
      </c>
      <c r="E3725">
        <v>183</v>
      </c>
      <c r="F3725">
        <v>45</v>
      </c>
      <c r="G3725">
        <v>0.18316497176913299</v>
      </c>
      <c r="H3725">
        <v>-0.50364852658447301</v>
      </c>
      <c r="I3725">
        <v>-1.5028262657231499</v>
      </c>
      <c r="J3725">
        <v>260</v>
      </c>
      <c r="K3725">
        <v>408</v>
      </c>
      <c r="L3725">
        <v>228</v>
      </c>
      <c r="M3725">
        <v>43</v>
      </c>
      <c r="N3725">
        <v>0.27291491854078298</v>
      </c>
      <c r="O3725">
        <v>-0.64912727811475401</v>
      </c>
      <c r="P3725">
        <v>-1.79173056098312</v>
      </c>
      <c r="Q3725">
        <v>0.44067796610169402</v>
      </c>
      <c r="R3725">
        <v>0.25423728813559299</v>
      </c>
      <c r="S3725">
        <f t="shared" si="58"/>
        <v>8.7351192126430902E-2</v>
      </c>
    </row>
    <row r="3726" spans="1:19" x14ac:dyDescent="0.2">
      <c r="A3726" t="s">
        <v>7402</v>
      </c>
      <c r="B3726" t="s">
        <v>7403</v>
      </c>
      <c r="C3726">
        <v>99</v>
      </c>
      <c r="D3726">
        <v>93</v>
      </c>
      <c r="E3726">
        <v>56</v>
      </c>
      <c r="F3726">
        <v>5</v>
      </c>
      <c r="G3726">
        <v>5.3105986251913699E-2</v>
      </c>
      <c r="H3726">
        <v>-0.74170517736975305</v>
      </c>
      <c r="I3726">
        <v>-2.1808623632235302</v>
      </c>
      <c r="J3726">
        <v>176</v>
      </c>
      <c r="K3726">
        <v>147</v>
      </c>
      <c r="L3726">
        <v>88</v>
      </c>
      <c r="M3726">
        <v>36</v>
      </c>
      <c r="N3726">
        <v>-9.6722964425202001E-4</v>
      </c>
      <c r="O3726">
        <v>-0.89311877280837104</v>
      </c>
      <c r="P3726">
        <v>-1.69943583563875</v>
      </c>
      <c r="Q3726">
        <v>0.71186440677966101</v>
      </c>
      <c r="R3726">
        <v>0.152542372881355</v>
      </c>
      <c r="S3726">
        <f t="shared" si="58"/>
        <v>-8.3495842255617556E-2</v>
      </c>
    </row>
    <row r="3727" spans="1:19" x14ac:dyDescent="0.2">
      <c r="A3727" t="s">
        <v>7404</v>
      </c>
      <c r="B3727" t="s">
        <v>7405</v>
      </c>
      <c r="C3727">
        <v>193</v>
      </c>
      <c r="D3727">
        <v>382</v>
      </c>
      <c r="E3727">
        <v>152</v>
      </c>
      <c r="F3727">
        <v>71</v>
      </c>
      <c r="G3727">
        <v>0.37676428619946301</v>
      </c>
      <c r="H3727">
        <v>-0.59797173084140398</v>
      </c>
      <c r="I3727">
        <v>-1.3184961332506899</v>
      </c>
      <c r="J3727">
        <v>493</v>
      </c>
      <c r="K3727">
        <v>882</v>
      </c>
      <c r="L3727">
        <v>314</v>
      </c>
      <c r="M3727">
        <v>101</v>
      </c>
      <c r="N3727">
        <v>0.32984976927631099</v>
      </c>
      <c r="O3727">
        <v>-0.78800604834840504</v>
      </c>
      <c r="P3727">
        <v>-1.69875121408648</v>
      </c>
      <c r="Q3727">
        <v>0.59322033898305004</v>
      </c>
      <c r="R3727">
        <v>0.20338983050847401</v>
      </c>
      <c r="S3727">
        <f t="shared" si="58"/>
        <v>0.16537940058314801</v>
      </c>
    </row>
    <row r="3728" spans="1:19" x14ac:dyDescent="0.2">
      <c r="A3728" t="s">
        <v>7406</v>
      </c>
      <c r="B3728" t="s">
        <v>7407</v>
      </c>
      <c r="C3728">
        <v>234</v>
      </c>
      <c r="D3728">
        <v>234</v>
      </c>
      <c r="E3728">
        <v>223</v>
      </c>
      <c r="F3728">
        <v>17</v>
      </c>
      <c r="G3728">
        <v>8.0258232295528406E-2</v>
      </c>
      <c r="H3728">
        <v>-0.51516900414038502</v>
      </c>
      <c r="I3728">
        <v>-2.0229641089938601</v>
      </c>
      <c r="J3728">
        <v>552</v>
      </c>
      <c r="K3728">
        <v>648</v>
      </c>
      <c r="L3728">
        <v>343</v>
      </c>
      <c r="M3728">
        <v>74</v>
      </c>
      <c r="N3728">
        <v>0.146864031563116</v>
      </c>
      <c r="O3728">
        <v>-0.798733734830818</v>
      </c>
      <c r="P3728">
        <v>-1.8829330265901101</v>
      </c>
      <c r="Q3728">
        <v>0.644067796610169</v>
      </c>
      <c r="R3728">
        <v>0.27118644067796599</v>
      </c>
      <c r="S3728">
        <f t="shared" si="58"/>
        <v>-8.7043103812739789E-2</v>
      </c>
    </row>
    <row r="3729" spans="1:19" x14ac:dyDescent="0.2">
      <c r="A3729" t="s">
        <v>7408</v>
      </c>
      <c r="B3729" t="s">
        <v>7409</v>
      </c>
      <c r="C3729">
        <v>47</v>
      </c>
      <c r="D3729">
        <v>26</v>
      </c>
      <c r="E3729">
        <v>10</v>
      </c>
      <c r="F3729">
        <v>14</v>
      </c>
      <c r="G3729">
        <v>-0.17686627766937099</v>
      </c>
      <c r="H3729">
        <v>-1.1663558677141199</v>
      </c>
      <c r="I3729">
        <v>-1.41016699521947</v>
      </c>
      <c r="J3729">
        <v>47</v>
      </c>
      <c r="K3729">
        <v>49</v>
      </c>
      <c r="L3729">
        <v>24</v>
      </c>
      <c r="M3729">
        <v>18</v>
      </c>
      <c r="N3729">
        <v>9.5326325514518001E-2</v>
      </c>
      <c r="O3729">
        <v>-0.88397539336850095</v>
      </c>
      <c r="P3729">
        <v>-1.4270510214243</v>
      </c>
      <c r="Q3729">
        <v>0.71186440677966101</v>
      </c>
      <c r="R3729">
        <v>0.23728813559322001</v>
      </c>
      <c r="S3729">
        <f t="shared" si="58"/>
        <v>0.21161840487297059</v>
      </c>
    </row>
    <row r="3730" spans="1:19" x14ac:dyDescent="0.2">
      <c r="A3730" t="s">
        <v>7410</v>
      </c>
      <c r="B3730" t="s">
        <v>7411</v>
      </c>
      <c r="C3730">
        <v>364</v>
      </c>
      <c r="D3730">
        <v>517</v>
      </c>
      <c r="E3730">
        <v>331</v>
      </c>
      <c r="F3730">
        <v>46</v>
      </c>
      <c r="G3730">
        <v>0.23264739174041399</v>
      </c>
      <c r="H3730">
        <v>-0.53553139965174001</v>
      </c>
      <c r="I3730">
        <v>-1.78254072492948</v>
      </c>
      <c r="J3730">
        <v>672</v>
      </c>
      <c r="K3730">
        <v>1198</v>
      </c>
      <c r="L3730">
        <v>488</v>
      </c>
      <c r="M3730">
        <v>109</v>
      </c>
      <c r="N3730">
        <v>0.32831564842118899</v>
      </c>
      <c r="O3730">
        <v>-0.73103822819550401</v>
      </c>
      <c r="P3730">
        <v>-1.80016844370509</v>
      </c>
      <c r="Q3730">
        <v>0.71186440677966101</v>
      </c>
      <c r="R3730">
        <v>0.27118644067796599</v>
      </c>
      <c r="S3730">
        <f t="shared" si="58"/>
        <v>4.4291856489987128E-3</v>
      </c>
    </row>
    <row r="3731" spans="1:19" x14ac:dyDescent="0.2">
      <c r="A3731" t="s">
        <v>7412</v>
      </c>
      <c r="B3731" t="s">
        <v>7413</v>
      </c>
      <c r="C3731">
        <v>117</v>
      </c>
      <c r="D3731">
        <v>107</v>
      </c>
      <c r="E3731">
        <v>72</v>
      </c>
      <c r="F3731">
        <v>11</v>
      </c>
      <c r="G3731">
        <v>4.1456148234576502E-2</v>
      </c>
      <c r="H3731">
        <v>-0.70511137509329602</v>
      </c>
      <c r="I3731">
        <v>-1.9109903495499301</v>
      </c>
      <c r="J3731">
        <v>215</v>
      </c>
      <c r="K3731">
        <v>219</v>
      </c>
      <c r="L3731">
        <v>223</v>
      </c>
      <c r="M3731">
        <v>38</v>
      </c>
      <c r="N3731">
        <v>8.5233758346234798E-2</v>
      </c>
      <c r="O3731">
        <v>-0.57622237401183496</v>
      </c>
      <c r="P3731">
        <v>-1.7628805318906799</v>
      </c>
      <c r="Q3731">
        <v>0.66101694915254205</v>
      </c>
      <c r="R3731">
        <v>0.27118644067796599</v>
      </c>
      <c r="S3731">
        <f t="shared" si="58"/>
        <v>-2.2639648742866315E-2</v>
      </c>
    </row>
    <row r="3732" spans="1:19" x14ac:dyDescent="0.2">
      <c r="A3732" t="s">
        <v>7414</v>
      </c>
      <c r="B3732" t="s">
        <v>7415</v>
      </c>
      <c r="C3732">
        <v>191</v>
      </c>
      <c r="D3732">
        <v>233</v>
      </c>
      <c r="E3732">
        <v>159</v>
      </c>
      <c r="F3732">
        <v>21</v>
      </c>
      <c r="G3732">
        <v>0.16658078607381899</v>
      </c>
      <c r="H3732">
        <v>-0.57389425270567895</v>
      </c>
      <c r="I3732">
        <v>-1.8430112454758001</v>
      </c>
      <c r="J3732">
        <v>499</v>
      </c>
      <c r="K3732">
        <v>596</v>
      </c>
      <c r="L3732">
        <v>322</v>
      </c>
      <c r="M3732">
        <v>60</v>
      </c>
      <c r="N3732">
        <v>0.15437381753856799</v>
      </c>
      <c r="O3732">
        <v>-0.78233345107194896</v>
      </c>
      <c r="P3732">
        <v>-1.9301749638316299</v>
      </c>
      <c r="Q3732">
        <v>0.61016949152542299</v>
      </c>
      <c r="R3732">
        <v>0.22033898305084701</v>
      </c>
      <c r="S3732">
        <f t="shared" si="58"/>
        <v>-4.7784128638804615E-2</v>
      </c>
    </row>
    <row r="3733" spans="1:19" x14ac:dyDescent="0.2">
      <c r="A3733" t="s">
        <v>7416</v>
      </c>
      <c r="B3733" t="s">
        <v>7417</v>
      </c>
      <c r="C3733">
        <v>83</v>
      </c>
      <c r="D3733">
        <v>84</v>
      </c>
      <c r="E3733">
        <v>63</v>
      </c>
      <c r="F3733">
        <v>12</v>
      </c>
      <c r="G3733">
        <v>8.5459425981336198E-2</v>
      </c>
      <c r="H3733">
        <v>-0.61399555270089501</v>
      </c>
      <c r="I3733">
        <v>-1.7240940192904399</v>
      </c>
      <c r="J3733">
        <v>71</v>
      </c>
      <c r="K3733">
        <v>169</v>
      </c>
      <c r="L3733">
        <v>97</v>
      </c>
      <c r="M3733">
        <v>8</v>
      </c>
      <c r="N3733">
        <v>0.45385645931632002</v>
      </c>
      <c r="O3733">
        <v>-0.45657539159721999</v>
      </c>
      <c r="P3733">
        <v>-1.9583940303190199</v>
      </c>
      <c r="Q3733">
        <v>0.677966101694915</v>
      </c>
      <c r="R3733">
        <v>0.23728813559322001</v>
      </c>
      <c r="S3733">
        <f t="shared" si="58"/>
        <v>-2.1038511964039257E-2</v>
      </c>
    </row>
    <row r="3734" spans="1:19" x14ac:dyDescent="0.2">
      <c r="A3734" t="s">
        <v>7418</v>
      </c>
      <c r="B3734" t="s">
        <v>7419</v>
      </c>
      <c r="C3734">
        <v>198</v>
      </c>
      <c r="D3734">
        <v>233</v>
      </c>
      <c r="E3734">
        <v>149</v>
      </c>
      <c r="F3734">
        <v>13</v>
      </c>
      <c r="G3734">
        <v>0.15094896306001601</v>
      </c>
      <c r="H3734">
        <v>-0.61773693162765997</v>
      </c>
      <c r="I3734">
        <v>-2.0669190109166902</v>
      </c>
      <c r="J3734">
        <v>235</v>
      </c>
      <c r="K3734">
        <v>371</v>
      </c>
      <c r="L3734">
        <v>161</v>
      </c>
      <c r="M3734">
        <v>28</v>
      </c>
      <c r="N3734">
        <v>0.27553415076503102</v>
      </c>
      <c r="O3734">
        <v>-0.75633076338427596</v>
      </c>
      <c r="P3734">
        <v>-1.93413549952141</v>
      </c>
      <c r="Q3734">
        <v>0.54237288135593198</v>
      </c>
      <c r="R3734">
        <v>0.25423728813559299</v>
      </c>
      <c r="S3734">
        <f t="shared" si="58"/>
        <v>-0.11341479308165373</v>
      </c>
    </row>
    <row r="3735" spans="1:19" x14ac:dyDescent="0.2">
      <c r="A3735" t="s">
        <v>7420</v>
      </c>
      <c r="B3735" t="s">
        <v>7421</v>
      </c>
      <c r="C3735">
        <v>119</v>
      </c>
      <c r="D3735">
        <v>190</v>
      </c>
      <c r="E3735">
        <v>95</v>
      </c>
      <c r="F3735">
        <v>11</v>
      </c>
      <c r="G3735">
        <v>0.28346487185582597</v>
      </c>
      <c r="H3735">
        <v>-0.59208136588208604</v>
      </c>
      <c r="I3735">
        <v>-1.9183514491963001</v>
      </c>
      <c r="J3735">
        <v>188</v>
      </c>
      <c r="K3735">
        <v>336</v>
      </c>
      <c r="L3735">
        <v>159</v>
      </c>
      <c r="M3735">
        <v>35</v>
      </c>
      <c r="N3735">
        <v>0.32940953154788599</v>
      </c>
      <c r="O3735">
        <v>-0.66484950208761795</v>
      </c>
      <c r="P3735">
        <v>-1.7403154735052899</v>
      </c>
      <c r="Q3735">
        <v>0.72881355932203395</v>
      </c>
      <c r="R3735">
        <v>0.25423728813559299</v>
      </c>
      <c r="S3735">
        <f t="shared" si="58"/>
        <v>-1.8726683511413718E-2</v>
      </c>
    </row>
    <row r="3736" spans="1:19" x14ac:dyDescent="0.2">
      <c r="A3736" t="s">
        <v>7422</v>
      </c>
      <c r="B3736" t="s">
        <v>7423</v>
      </c>
      <c r="C3736">
        <v>160</v>
      </c>
      <c r="D3736">
        <v>211</v>
      </c>
      <c r="E3736">
        <v>150</v>
      </c>
      <c r="F3736">
        <v>10</v>
      </c>
      <c r="G3736">
        <v>0.200420704937296</v>
      </c>
      <c r="H3736">
        <v>-0.52228673337864695</v>
      </c>
      <c r="I3736">
        <v>-2.0883171556179199</v>
      </c>
      <c r="J3736">
        <v>204</v>
      </c>
      <c r="K3736">
        <v>547</v>
      </c>
      <c r="L3736">
        <v>234</v>
      </c>
      <c r="M3736">
        <v>36</v>
      </c>
      <c r="N3736">
        <v>0.50558526232925305</v>
      </c>
      <c r="O3736">
        <v>-0.53250308716014605</v>
      </c>
      <c r="P3736">
        <v>-1.7635533352505</v>
      </c>
      <c r="Q3736">
        <v>0.55932203389830504</v>
      </c>
      <c r="R3736">
        <v>0.20338983050847401</v>
      </c>
      <c r="S3736">
        <f t="shared" si="58"/>
        <v>-7.3957722422513347E-2</v>
      </c>
    </row>
    <row r="3737" spans="1:19" x14ac:dyDescent="0.2">
      <c r="A3737" t="s">
        <v>7424</v>
      </c>
      <c r="B3737" t="s">
        <v>7425</v>
      </c>
      <c r="C3737">
        <v>96</v>
      </c>
      <c r="D3737">
        <v>164</v>
      </c>
      <c r="E3737">
        <v>64</v>
      </c>
      <c r="F3737">
        <v>9</v>
      </c>
      <c r="G3737">
        <v>0.31283084730365701</v>
      </c>
      <c r="H3737">
        <v>-0.67034926883408397</v>
      </c>
      <c r="I3737">
        <v>-1.9122258965622401</v>
      </c>
      <c r="J3737">
        <v>209</v>
      </c>
      <c r="K3737">
        <v>288</v>
      </c>
      <c r="L3737">
        <v>167</v>
      </c>
      <c r="M3737">
        <v>27</v>
      </c>
      <c r="N3737">
        <v>0.21647430506989801</v>
      </c>
      <c r="O3737">
        <v>-0.68951859210786104</v>
      </c>
      <c r="P3737">
        <v>-1.89900819054395</v>
      </c>
      <c r="Q3737">
        <v>0.57627118644067798</v>
      </c>
      <c r="R3737">
        <v>0.25423728813559299</v>
      </c>
      <c r="S3737">
        <f t="shared" si="58"/>
        <v>-5.9407883620502158E-2</v>
      </c>
    </row>
    <row r="3738" spans="1:19" x14ac:dyDescent="0.2">
      <c r="A3738" t="s">
        <v>7426</v>
      </c>
      <c r="B3738" t="s">
        <v>7427</v>
      </c>
      <c r="C3738">
        <v>171</v>
      </c>
      <c r="D3738">
        <v>144</v>
      </c>
      <c r="E3738">
        <v>243</v>
      </c>
      <c r="F3738">
        <v>12</v>
      </c>
      <c r="G3738">
        <v>5.6246139986242203E-3</v>
      </c>
      <c r="H3738">
        <v>-0.34164784657224501</v>
      </c>
      <c r="I3738">
        <v>-2.0380120373065198</v>
      </c>
      <c r="J3738">
        <v>312</v>
      </c>
      <c r="K3738">
        <v>327</v>
      </c>
      <c r="L3738">
        <v>201</v>
      </c>
      <c r="M3738">
        <v>33</v>
      </c>
      <c r="N3738">
        <v>9.7621262063565001E-2</v>
      </c>
      <c r="O3738">
        <v>-0.78304731374234404</v>
      </c>
      <c r="P3738">
        <v>-1.98586632273244</v>
      </c>
      <c r="Q3738">
        <v>0.54237288135593198</v>
      </c>
      <c r="R3738">
        <v>0.37288135593220301</v>
      </c>
      <c r="S3738">
        <f t="shared" si="58"/>
        <v>-0.11891565097678532</v>
      </c>
    </row>
    <row r="3739" spans="1:19" x14ac:dyDescent="0.2">
      <c r="A3739" t="s">
        <v>7428</v>
      </c>
      <c r="B3739" t="s">
        <v>7429</v>
      </c>
      <c r="C3739">
        <v>13</v>
      </c>
      <c r="D3739">
        <v>42</v>
      </c>
      <c r="E3739">
        <v>27</v>
      </c>
      <c r="F3739">
        <v>6</v>
      </c>
      <c r="G3739">
        <v>0.58956417038659203</v>
      </c>
      <c r="H3739">
        <v>-0.176837597926253</v>
      </c>
      <c r="I3739">
        <v>-1.2199892748851899</v>
      </c>
      <c r="J3739">
        <v>27</v>
      </c>
      <c r="K3739">
        <v>52</v>
      </c>
      <c r="L3739">
        <v>33</v>
      </c>
      <c r="M3739">
        <v>0</v>
      </c>
      <c r="N3739">
        <v>0.36186768289753302</v>
      </c>
      <c r="O3739">
        <v>-0.50493860142548996</v>
      </c>
      <c r="P3739" t="e">
        <f>-inf</f>
        <v>#NAME?</v>
      </c>
      <c r="Q3739">
        <v>0.52542372881355903</v>
      </c>
      <c r="R3739">
        <v>0.28813559322033899</v>
      </c>
      <c r="S3739" t="e">
        <f t="shared" si="58"/>
        <v>#NAME?</v>
      </c>
    </row>
    <row r="3740" spans="1:19" x14ac:dyDescent="0.2">
      <c r="A3740" t="s">
        <v>7430</v>
      </c>
      <c r="B3740" t="s">
        <v>7431</v>
      </c>
      <c r="C3740">
        <v>40</v>
      </c>
      <c r="D3740">
        <v>65</v>
      </c>
      <c r="E3740">
        <v>47</v>
      </c>
      <c r="F3740">
        <v>2</v>
      </c>
      <c r="G3740">
        <v>0.29111159761042099</v>
      </c>
      <c r="H3740">
        <v>-0.42422014317064799</v>
      </c>
      <c r="I3740">
        <v>-2.1852271686259801</v>
      </c>
      <c r="J3740">
        <v>119</v>
      </c>
      <c r="K3740">
        <v>82</v>
      </c>
      <c r="L3740">
        <v>122</v>
      </c>
      <c r="M3740">
        <v>22</v>
      </c>
      <c r="N3740">
        <v>-8.4505005587092299E-2</v>
      </c>
      <c r="O3740">
        <v>-0.58127590786217198</v>
      </c>
      <c r="P3740">
        <v>-1.74334994916221</v>
      </c>
      <c r="Q3740">
        <v>0.50847457627118597</v>
      </c>
      <c r="R3740">
        <v>0.23728813559322001</v>
      </c>
      <c r="S3740">
        <f t="shared" si="58"/>
        <v>-9.6500887308557118E-2</v>
      </c>
    </row>
    <row r="3741" spans="1:19" x14ac:dyDescent="0.2">
      <c r="A3741" t="s">
        <v>7432</v>
      </c>
      <c r="B3741" t="s">
        <v>7433</v>
      </c>
      <c r="C3741">
        <v>46</v>
      </c>
      <c r="D3741">
        <v>44</v>
      </c>
      <c r="E3741">
        <v>59</v>
      </c>
      <c r="F3741">
        <v>6</v>
      </c>
      <c r="G3741">
        <v>6.0953077100141799E-2</v>
      </c>
      <c r="H3741">
        <v>-0.38616382981783298</v>
      </c>
      <c r="I3741">
        <v>-1.76880375425992</v>
      </c>
      <c r="J3741">
        <v>92</v>
      </c>
      <c r="K3741">
        <v>108</v>
      </c>
      <c r="L3741">
        <v>71</v>
      </c>
      <c r="M3741">
        <v>10</v>
      </c>
      <c r="N3741">
        <v>0.146864031563116</v>
      </c>
      <c r="O3741">
        <v>-0.70461825577087001</v>
      </c>
      <c r="P3741">
        <v>-1.97401349593744</v>
      </c>
      <c r="Q3741">
        <v>0.55932203389830504</v>
      </c>
      <c r="R3741">
        <v>0.322033898305084</v>
      </c>
      <c r="S3741">
        <f t="shared" si="58"/>
        <v>-3.8110009730898307E-2</v>
      </c>
    </row>
    <row r="3742" spans="1:19" x14ac:dyDescent="0.2">
      <c r="A3742" t="s">
        <v>7434</v>
      </c>
      <c r="B3742" t="s">
        <v>7435</v>
      </c>
      <c r="C3742">
        <v>303</v>
      </c>
      <c r="D3742">
        <v>300</v>
      </c>
      <c r="E3742">
        <v>172</v>
      </c>
      <c r="F3742">
        <v>21</v>
      </c>
      <c r="G3742">
        <v>7.5936858512885896E-2</v>
      </c>
      <c r="H3742">
        <v>-0.74017219137315904</v>
      </c>
      <c r="I3742">
        <v>-2.0434205067303801</v>
      </c>
      <c r="J3742">
        <v>545</v>
      </c>
      <c r="K3742">
        <v>647</v>
      </c>
      <c r="L3742">
        <v>419</v>
      </c>
      <c r="M3742">
        <v>45</v>
      </c>
      <c r="N3742">
        <v>0.15173588181377901</v>
      </c>
      <c r="O3742">
        <v>-0.70627125645473698</v>
      </c>
      <c r="P3742">
        <v>-2.0934096570931899</v>
      </c>
      <c r="Q3742">
        <v>0.50847457627118597</v>
      </c>
      <c r="R3742">
        <v>0.305084745762711</v>
      </c>
      <c r="S3742">
        <f t="shared" si="58"/>
        <v>-0.14924144794454761</v>
      </c>
    </row>
    <row r="3743" spans="1:19" x14ac:dyDescent="0.2">
      <c r="A3743" t="s">
        <v>7436</v>
      </c>
      <c r="B3743" t="s">
        <v>7437</v>
      </c>
      <c r="C3743">
        <v>140</v>
      </c>
      <c r="D3743">
        <v>123</v>
      </c>
      <c r="E3743">
        <v>135</v>
      </c>
      <c r="F3743">
        <v>18</v>
      </c>
      <c r="G3743">
        <v>2.4035308056688399E-2</v>
      </c>
      <c r="H3743">
        <v>-0.51005227696163502</v>
      </c>
      <c r="I3743">
        <v>-1.7750527035369299</v>
      </c>
      <c r="J3743">
        <v>265</v>
      </c>
      <c r="K3743">
        <v>225</v>
      </c>
      <c r="L3743">
        <v>177</v>
      </c>
      <c r="M3743">
        <v>25</v>
      </c>
      <c r="N3743">
        <v>6.1647475962764396E-3</v>
      </c>
      <c r="O3743">
        <v>-0.76736138471939097</v>
      </c>
      <c r="P3743">
        <v>-2.03553153385666</v>
      </c>
      <c r="Q3743">
        <v>0.52542372881355903</v>
      </c>
      <c r="R3743">
        <v>0.28813559322033899</v>
      </c>
      <c r="S3743">
        <f t="shared" si="58"/>
        <v>-5.6367172657869731E-2</v>
      </c>
    </row>
    <row r="3744" spans="1:19" x14ac:dyDescent="0.2">
      <c r="A3744" t="s">
        <v>7438</v>
      </c>
      <c r="B3744" t="s">
        <v>7439</v>
      </c>
      <c r="C3744">
        <v>60</v>
      </c>
      <c r="D3744">
        <v>60</v>
      </c>
      <c r="E3744">
        <v>49</v>
      </c>
      <c r="F3744">
        <v>3</v>
      </c>
      <c r="G3744">
        <v>8.0258232295528406E-2</v>
      </c>
      <c r="H3744">
        <v>-0.58221318013353296</v>
      </c>
      <c r="I3744">
        <v>-2.1852271686259801</v>
      </c>
      <c r="J3744">
        <v>176</v>
      </c>
      <c r="K3744">
        <v>138</v>
      </c>
      <c r="L3744">
        <v>123</v>
      </c>
      <c r="M3744">
        <v>22</v>
      </c>
      <c r="N3744">
        <v>-2.8405477991191499E-2</v>
      </c>
      <c r="O3744">
        <v>-0.747696333519142</v>
      </c>
      <c r="P3744">
        <v>-1.91331565558383</v>
      </c>
      <c r="Q3744">
        <v>0.49152542372881303</v>
      </c>
      <c r="R3744">
        <v>0.22033898305084701</v>
      </c>
      <c r="S3744">
        <f t="shared" si="58"/>
        <v>-0.14196393559765411</v>
      </c>
    </row>
    <row r="3745" spans="1:19" x14ac:dyDescent="0.2">
      <c r="A3745" t="s">
        <v>7440</v>
      </c>
      <c r="B3745" t="s">
        <v>7441</v>
      </c>
      <c r="C3745">
        <v>24</v>
      </c>
      <c r="D3745">
        <v>29</v>
      </c>
      <c r="E3745">
        <v>22</v>
      </c>
      <c r="F3745">
        <v>0</v>
      </c>
      <c r="G3745">
        <v>0.162444988482878</v>
      </c>
      <c r="H3745">
        <v>-0.53204657066780303</v>
      </c>
      <c r="I3745" t="e">
        <f>-inf</f>
        <v>#NAME?</v>
      </c>
      <c r="J3745">
        <v>43</v>
      </c>
      <c r="K3745">
        <v>55</v>
      </c>
      <c r="L3745">
        <v>38</v>
      </c>
      <c r="M3745">
        <v>6</v>
      </c>
      <c r="N3745">
        <v>0.18412233733637901</v>
      </c>
      <c r="O3745">
        <v>-0.64577363610716598</v>
      </c>
      <c r="P3745">
        <v>-1.8655428737878299</v>
      </c>
      <c r="Q3745">
        <v>0.57627118644067798</v>
      </c>
      <c r="R3745">
        <v>0.338983050847457</v>
      </c>
      <c r="S3745" t="e">
        <f t="shared" si="58"/>
        <v>#NAME?</v>
      </c>
    </row>
    <row r="3746" spans="1:19" x14ac:dyDescent="0.2">
      <c r="A3746" t="s">
        <v>7442</v>
      </c>
      <c r="B3746" t="s">
        <v>7443</v>
      </c>
      <c r="C3746">
        <v>161</v>
      </c>
      <c r="D3746">
        <v>117</v>
      </c>
      <c r="E3746">
        <v>86</v>
      </c>
      <c r="F3746">
        <v>13</v>
      </c>
      <c r="G3746">
        <v>-5.8381781990159497E-2</v>
      </c>
      <c r="H3746">
        <v>-0.76658543456668504</v>
      </c>
      <c r="I3746">
        <v>-1.9770796966870099</v>
      </c>
      <c r="J3746">
        <v>146</v>
      </c>
      <c r="K3746">
        <v>180</v>
      </c>
      <c r="L3746">
        <v>88</v>
      </c>
      <c r="M3746">
        <v>19</v>
      </c>
      <c r="N3746">
        <v>0.16814775274058999</v>
      </c>
      <c r="O3746">
        <v>-0.81195896077865803</v>
      </c>
      <c r="P3746">
        <v>-1.8958249234235001</v>
      </c>
      <c r="Q3746">
        <v>0.76271186440677896</v>
      </c>
      <c r="R3746">
        <v>0.11864406779661001</v>
      </c>
      <c r="S3746">
        <f t="shared" si="58"/>
        <v>-7.7259172007320506E-2</v>
      </c>
    </row>
    <row r="3747" spans="1:19" x14ac:dyDescent="0.2">
      <c r="A3747" t="s">
        <v>7444</v>
      </c>
      <c r="B3747" t="s">
        <v>7445</v>
      </c>
      <c r="C3747">
        <v>148</v>
      </c>
      <c r="D3747">
        <v>168</v>
      </c>
      <c r="E3747">
        <v>59</v>
      </c>
      <c r="F3747">
        <v>17</v>
      </c>
      <c r="G3747">
        <v>0.13530579862643299</v>
      </c>
      <c r="H3747">
        <v>-0.89366771353121599</v>
      </c>
      <c r="I3747">
        <v>-1.82400996697868</v>
      </c>
      <c r="J3747">
        <v>229</v>
      </c>
      <c r="K3747">
        <v>282</v>
      </c>
      <c r="L3747">
        <v>129</v>
      </c>
      <c r="M3747">
        <v>41</v>
      </c>
      <c r="N3747">
        <v>0.16764172940119401</v>
      </c>
      <c r="O3747">
        <v>-0.84133454918502903</v>
      </c>
      <c r="P3747">
        <v>-1.75727729421204</v>
      </c>
      <c r="Q3747">
        <v>0.57627118644067798</v>
      </c>
      <c r="R3747">
        <v>0.169491525423728</v>
      </c>
      <c r="S3747">
        <f t="shared" si="58"/>
        <v>3.9428254500598753E-3</v>
      </c>
    </row>
    <row r="3748" spans="1:19" x14ac:dyDescent="0.2">
      <c r="A3748" t="s">
        <v>7446</v>
      </c>
      <c r="B3748" t="s">
        <v>7447</v>
      </c>
      <c r="C3748">
        <v>107</v>
      </c>
      <c r="D3748">
        <v>89</v>
      </c>
      <c r="E3748">
        <v>110</v>
      </c>
      <c r="F3748">
        <v>13</v>
      </c>
      <c r="G3748">
        <v>2.6446125523161998E-4</v>
      </c>
      <c r="H3748">
        <v>-0.48224910230538798</v>
      </c>
      <c r="I3748">
        <v>-1.7996375983403701</v>
      </c>
      <c r="J3748">
        <v>201</v>
      </c>
      <c r="K3748">
        <v>313</v>
      </c>
      <c r="L3748">
        <v>133</v>
      </c>
      <c r="M3748">
        <v>43</v>
      </c>
      <c r="N3748">
        <v>0.26957638354768099</v>
      </c>
      <c r="O3748">
        <v>-0.77143319359779305</v>
      </c>
      <c r="P3748">
        <v>-1.67995327043279</v>
      </c>
      <c r="Q3748">
        <v>0.72881355932203395</v>
      </c>
      <c r="R3748">
        <v>0.38983050847457601</v>
      </c>
      <c r="S3748">
        <f t="shared" si="58"/>
        <v>3.1654324791392491E-2</v>
      </c>
    </row>
    <row r="3749" spans="1:19" x14ac:dyDescent="0.2">
      <c r="A3749" t="s">
        <v>7448</v>
      </c>
      <c r="B3749" t="s">
        <v>7449</v>
      </c>
      <c r="C3749">
        <v>78</v>
      </c>
      <c r="D3749">
        <v>61</v>
      </c>
      <c r="E3749">
        <v>23</v>
      </c>
      <c r="F3749">
        <v>20</v>
      </c>
      <c r="G3749">
        <v>-2.65065353841849E-2</v>
      </c>
      <c r="H3749">
        <v>-1.0246247764512899</v>
      </c>
      <c r="I3749">
        <v>-1.47526177998849</v>
      </c>
      <c r="J3749">
        <v>90</v>
      </c>
      <c r="K3749">
        <v>138</v>
      </c>
      <c r="L3749">
        <v>56</v>
      </c>
      <c r="M3749">
        <v>15</v>
      </c>
      <c r="N3749">
        <v>0.26286468038363298</v>
      </c>
      <c r="O3749">
        <v>-0.79814325957751397</v>
      </c>
      <c r="P3749">
        <v>-1.7883769189755301</v>
      </c>
      <c r="Q3749">
        <v>0.71186440677966101</v>
      </c>
      <c r="R3749">
        <v>0.338983050847457</v>
      </c>
      <c r="S3749">
        <f t="shared" si="58"/>
        <v>9.619737705560584E-2</v>
      </c>
    </row>
    <row r="3750" spans="1:19" x14ac:dyDescent="0.2">
      <c r="A3750" t="s">
        <v>7450</v>
      </c>
      <c r="B3750" t="s">
        <v>7451</v>
      </c>
      <c r="C3750">
        <v>132</v>
      </c>
      <c r="D3750">
        <v>208</v>
      </c>
      <c r="E3750">
        <v>152</v>
      </c>
      <c r="F3750">
        <v>29</v>
      </c>
      <c r="G3750">
        <v>0.27774763605244002</v>
      </c>
      <c r="H3750">
        <v>-0.43298835303948002</v>
      </c>
      <c r="I3750">
        <v>-1.5423731062688899</v>
      </c>
      <c r="J3750">
        <v>184</v>
      </c>
      <c r="K3750">
        <v>320</v>
      </c>
      <c r="L3750">
        <v>212</v>
      </c>
      <c r="M3750">
        <v>54</v>
      </c>
      <c r="N3750">
        <v>0.31756025873209098</v>
      </c>
      <c r="O3750">
        <v>-0.53057073922517495</v>
      </c>
      <c r="P3750">
        <v>-1.54264973177846</v>
      </c>
      <c r="Q3750">
        <v>0.72881355932203395</v>
      </c>
      <c r="R3750">
        <v>0.305084745762711</v>
      </c>
      <c r="S3750">
        <f t="shared" si="58"/>
        <v>0.14257158968099926</v>
      </c>
    </row>
    <row r="3751" spans="1:19" x14ac:dyDescent="0.2">
      <c r="A3751" t="s">
        <v>7452</v>
      </c>
      <c r="B3751" t="s">
        <v>7453</v>
      </c>
      <c r="C3751">
        <v>71</v>
      </c>
      <c r="D3751">
        <v>91</v>
      </c>
      <c r="E3751">
        <v>28</v>
      </c>
      <c r="F3751">
        <v>6</v>
      </c>
      <c r="G3751">
        <v>0.18804127589754599</v>
      </c>
      <c r="H3751">
        <v>-0.89835832715525898</v>
      </c>
      <c r="I3751">
        <v>-1.95730427129743</v>
      </c>
      <c r="J3751">
        <v>210</v>
      </c>
      <c r="K3751">
        <v>144</v>
      </c>
      <c r="L3751">
        <v>94</v>
      </c>
      <c r="M3751">
        <v>24</v>
      </c>
      <c r="N3751">
        <v>-8.6628699216947894E-2</v>
      </c>
      <c r="O3751">
        <v>-0.94118021827861098</v>
      </c>
      <c r="P3751">
        <v>-1.9522337216142001</v>
      </c>
      <c r="Q3751">
        <v>0.74576271186440601</v>
      </c>
      <c r="R3751">
        <v>0.322033898305084</v>
      </c>
      <c r="S3751">
        <f t="shared" si="58"/>
        <v>-8.6644698799123315E-2</v>
      </c>
    </row>
    <row r="3752" spans="1:19" x14ac:dyDescent="0.2">
      <c r="A3752" t="s">
        <v>7454</v>
      </c>
      <c r="B3752" t="s">
        <v>7455</v>
      </c>
      <c r="C3752">
        <v>187</v>
      </c>
      <c r="D3752">
        <v>152</v>
      </c>
      <c r="E3752">
        <v>116</v>
      </c>
      <c r="F3752">
        <v>6</v>
      </c>
      <c r="G3752">
        <v>-9.73978629619799E-3</v>
      </c>
      <c r="H3752">
        <v>-0.70164162708798405</v>
      </c>
      <c r="I3752">
        <v>-2.37788752911485</v>
      </c>
      <c r="J3752">
        <v>302</v>
      </c>
      <c r="K3752">
        <v>373</v>
      </c>
      <c r="L3752">
        <v>169</v>
      </c>
      <c r="M3752">
        <v>37</v>
      </c>
      <c r="N3752">
        <v>0.168929992273258</v>
      </c>
      <c r="O3752">
        <v>-0.84420901548786698</v>
      </c>
      <c r="P3752">
        <v>-1.92203088748204</v>
      </c>
      <c r="Q3752">
        <v>0.71186440677966101</v>
      </c>
      <c r="R3752">
        <v>0.322033898305084</v>
      </c>
      <c r="S3752">
        <f t="shared" si="58"/>
        <v>-0.19985517023062957</v>
      </c>
    </row>
    <row r="3753" spans="1:19" x14ac:dyDescent="0.2">
      <c r="A3753" t="s">
        <v>7456</v>
      </c>
      <c r="B3753" t="s">
        <v>7457</v>
      </c>
      <c r="C3753">
        <v>268</v>
      </c>
      <c r="D3753">
        <v>401</v>
      </c>
      <c r="E3753">
        <v>239</v>
      </c>
      <c r="F3753">
        <v>19</v>
      </c>
      <c r="G3753">
        <v>0.25526781088692102</v>
      </c>
      <c r="H3753">
        <v>-0.54399490285905405</v>
      </c>
      <c r="I3753">
        <v>-2.0335783660379501</v>
      </c>
      <c r="J3753">
        <v>496</v>
      </c>
      <c r="K3753">
        <v>782</v>
      </c>
      <c r="L3753">
        <v>294</v>
      </c>
      <c r="M3753">
        <v>80</v>
      </c>
      <c r="N3753">
        <v>0.27495317999137198</v>
      </c>
      <c r="O3753">
        <v>-0.81922312322242996</v>
      </c>
      <c r="P3753">
        <v>-1.8026173580901399</v>
      </c>
      <c r="Q3753">
        <v>0.677966101694915</v>
      </c>
      <c r="R3753">
        <v>0.23728813559322001</v>
      </c>
      <c r="S3753">
        <f t="shared" si="58"/>
        <v>-6.8620950977234987E-2</v>
      </c>
    </row>
    <row r="3754" spans="1:19" x14ac:dyDescent="0.2">
      <c r="A3754" t="s">
        <v>7458</v>
      </c>
      <c r="B3754" t="s">
        <v>7459</v>
      </c>
      <c r="C3754">
        <v>127</v>
      </c>
      <c r="D3754">
        <v>64</v>
      </c>
      <c r="E3754">
        <v>72</v>
      </c>
      <c r="F3754">
        <v>8</v>
      </c>
      <c r="G3754">
        <v>-0.217365514676541</v>
      </c>
      <c r="H3754">
        <v>-0.74072923430309201</v>
      </c>
      <c r="I3754">
        <v>-2.0849109069260101</v>
      </c>
      <c r="J3754">
        <v>192</v>
      </c>
      <c r="K3754">
        <v>337</v>
      </c>
      <c r="L3754">
        <v>109</v>
      </c>
      <c r="M3754">
        <v>12</v>
      </c>
      <c r="N3754">
        <v>0.32155677558951001</v>
      </c>
      <c r="O3754">
        <v>-0.837963507907316</v>
      </c>
      <c r="P3754">
        <v>-2.2143456512478101</v>
      </c>
      <c r="Q3754">
        <v>0.61016949152542299</v>
      </c>
      <c r="R3754">
        <v>0.23728813559322001</v>
      </c>
      <c r="S3754">
        <f t="shared" si="58"/>
        <v>-0.19355499288708994</v>
      </c>
    </row>
    <row r="3755" spans="1:19" x14ac:dyDescent="0.2">
      <c r="A3755" t="s">
        <v>7460</v>
      </c>
      <c r="B3755" t="s">
        <v>7461</v>
      </c>
      <c r="C3755">
        <v>1</v>
      </c>
      <c r="D3755">
        <v>2</v>
      </c>
      <c r="E3755">
        <v>0</v>
      </c>
      <c r="F3755">
        <v>0</v>
      </c>
      <c r="G3755">
        <v>0.38128822795950901</v>
      </c>
      <c r="H3755" t="e">
        <f>-inf</f>
        <v>#NAME?</v>
      </c>
      <c r="I3755" t="e">
        <f>-inf</f>
        <v>#NAME?</v>
      </c>
      <c r="J3755">
        <v>48</v>
      </c>
      <c r="K3755">
        <v>43</v>
      </c>
      <c r="L3755">
        <v>8</v>
      </c>
      <c r="M3755">
        <v>6</v>
      </c>
      <c r="N3755">
        <v>2.9455321625720999E-2</v>
      </c>
      <c r="O3755">
        <v>-1.37024002752803</v>
      </c>
      <c r="P3755">
        <v>-1.91331565558383</v>
      </c>
      <c r="Q3755">
        <v>0.71186440677966101</v>
      </c>
      <c r="R3755">
        <v>0.28813559322033899</v>
      </c>
      <c r="S3755" t="e">
        <f t="shared" si="58"/>
        <v>#NAME?</v>
      </c>
    </row>
    <row r="3756" spans="1:19" x14ac:dyDescent="0.2">
      <c r="A3756" t="s">
        <v>7462</v>
      </c>
      <c r="B3756" t="s">
        <v>7463</v>
      </c>
      <c r="C3756">
        <v>83</v>
      </c>
      <c r="D3756">
        <v>97</v>
      </c>
      <c r="E3756">
        <v>40</v>
      </c>
      <c r="F3756">
        <v>17</v>
      </c>
      <c r="G3756">
        <v>0.14795187418569899</v>
      </c>
      <c r="H3756">
        <v>-0.81127611082651496</v>
      </c>
      <c r="I3756">
        <v>-1.57282634395979</v>
      </c>
      <c r="J3756">
        <v>149</v>
      </c>
      <c r="K3756">
        <v>219</v>
      </c>
      <c r="L3756">
        <v>90</v>
      </c>
      <c r="M3756">
        <v>37</v>
      </c>
      <c r="N3756">
        <v>0.24448594984956601</v>
      </c>
      <c r="O3756">
        <v>-0.81103253611733905</v>
      </c>
      <c r="P3756">
        <v>-1.6152102129371699</v>
      </c>
      <c r="Q3756">
        <v>0.61016949152542299</v>
      </c>
      <c r="R3756">
        <v>0.20338983050847401</v>
      </c>
      <c r="S3756">
        <f t="shared" si="58"/>
        <v>0.11438063834884797</v>
      </c>
    </row>
    <row r="3757" spans="1:19" x14ac:dyDescent="0.2">
      <c r="A3757" t="s">
        <v>7464</v>
      </c>
      <c r="B3757" t="s">
        <v>7465</v>
      </c>
      <c r="C3757">
        <v>49</v>
      </c>
      <c r="D3757">
        <v>33</v>
      </c>
      <c r="E3757">
        <v>19</v>
      </c>
      <c r="F3757">
        <v>7</v>
      </c>
      <c r="G3757">
        <v>-9.14239078550977E-2</v>
      </c>
      <c r="H3757">
        <v>-0.90570048885408805</v>
      </c>
      <c r="I3757">
        <v>-1.72929521297625</v>
      </c>
      <c r="J3757">
        <v>112</v>
      </c>
      <c r="K3757">
        <v>146</v>
      </c>
      <c r="L3757">
        <v>86</v>
      </c>
      <c r="M3757">
        <v>7</v>
      </c>
      <c r="N3757">
        <v>0.192362936535977</v>
      </c>
      <c r="O3757">
        <v>-0.70680834857100405</v>
      </c>
      <c r="P3757">
        <v>-2.2143456512478101</v>
      </c>
      <c r="Q3757">
        <v>0.52542372881355903</v>
      </c>
      <c r="R3757">
        <v>0.322033898305084</v>
      </c>
      <c r="S3757">
        <f t="shared" si="58"/>
        <v>-9.1001324892371463E-2</v>
      </c>
    </row>
    <row r="3758" spans="1:19" x14ac:dyDescent="0.2">
      <c r="A3758" t="s">
        <v>7466</v>
      </c>
      <c r="B3758" t="s">
        <v>7467</v>
      </c>
      <c r="C3758">
        <v>328</v>
      </c>
      <c r="D3758">
        <v>438</v>
      </c>
      <c r="E3758">
        <v>285</v>
      </c>
      <c r="F3758">
        <v>34</v>
      </c>
      <c r="G3758">
        <v>0.20585849908794801</v>
      </c>
      <c r="H3758">
        <v>-0.55528699348157196</v>
      </c>
      <c r="I3758">
        <v>-1.86859209963142</v>
      </c>
      <c r="J3758">
        <v>357</v>
      </c>
      <c r="K3758">
        <v>594</v>
      </c>
      <c r="L3758">
        <v>321</v>
      </c>
      <c r="M3758">
        <v>81</v>
      </c>
      <c r="N3758">
        <v>0.29834633229072199</v>
      </c>
      <c r="O3758">
        <v>-0.63825196085171099</v>
      </c>
      <c r="P3758">
        <v>-1.6544088658254299</v>
      </c>
      <c r="Q3758">
        <v>0.94915254237288105</v>
      </c>
      <c r="R3758">
        <v>0.322033898305084</v>
      </c>
      <c r="S3758">
        <f t="shared" si="58"/>
        <v>1.8601700974496885E-2</v>
      </c>
    </row>
    <row r="3759" spans="1:19" x14ac:dyDescent="0.2">
      <c r="A3759" t="s">
        <v>7468</v>
      </c>
      <c r="B3759" t="s">
        <v>7469</v>
      </c>
      <c r="C3759">
        <v>79</v>
      </c>
      <c r="D3759">
        <v>59</v>
      </c>
      <c r="E3759">
        <v>23</v>
      </c>
      <c r="F3759">
        <v>14</v>
      </c>
      <c r="G3759">
        <v>-4.6516847352768703E-2</v>
      </c>
      <c r="H3759">
        <v>-1.03015726505125</v>
      </c>
      <c r="I3759">
        <v>-1.6356962285742001</v>
      </c>
      <c r="J3759">
        <v>200</v>
      </c>
      <c r="K3759">
        <v>163</v>
      </c>
      <c r="L3759">
        <v>122</v>
      </c>
      <c r="M3759">
        <v>25</v>
      </c>
      <c r="N3759">
        <v>-1.1614287838301599E-2</v>
      </c>
      <c r="O3759">
        <v>-0.80675894213362298</v>
      </c>
      <c r="P3759">
        <v>-1.91331565558383</v>
      </c>
      <c r="Q3759">
        <v>0.96610169491525399</v>
      </c>
      <c r="R3759">
        <v>0.305084745762711</v>
      </c>
      <c r="S3759">
        <f t="shared" si="58"/>
        <v>1.6511673149966558E-2</v>
      </c>
    </row>
    <row r="3760" spans="1:19" x14ac:dyDescent="0.2">
      <c r="A3760" t="s">
        <v>7470</v>
      </c>
      <c r="B3760" t="s">
        <v>7471</v>
      </c>
      <c r="C3760">
        <v>47</v>
      </c>
      <c r="D3760">
        <v>63</v>
      </c>
      <c r="E3760">
        <v>29</v>
      </c>
      <c r="F3760">
        <v>1</v>
      </c>
      <c r="G3760">
        <v>0.207500923813392</v>
      </c>
      <c r="H3760">
        <v>-0.70395786981516495</v>
      </c>
      <c r="I3760">
        <v>-2.5562950308977102</v>
      </c>
      <c r="J3760">
        <v>68</v>
      </c>
      <c r="K3760">
        <v>97</v>
      </c>
      <c r="L3760">
        <v>69</v>
      </c>
      <c r="M3760">
        <v>9</v>
      </c>
      <c r="N3760">
        <v>0.23149092498172999</v>
      </c>
      <c r="O3760">
        <v>-0.58574859911337096</v>
      </c>
      <c r="P3760">
        <v>-1.8884920718588001</v>
      </c>
      <c r="Q3760">
        <v>0.93220338983050799</v>
      </c>
      <c r="R3760">
        <v>0.305084745762711</v>
      </c>
      <c r="S3760">
        <f t="shared" si="58"/>
        <v>-0.24233384975923597</v>
      </c>
    </row>
    <row r="3761" spans="1:19" x14ac:dyDescent="0.2">
      <c r="A3761" t="s">
        <v>7472</v>
      </c>
      <c r="B3761" t="s">
        <v>7473</v>
      </c>
      <c r="C3761">
        <v>151</v>
      </c>
      <c r="D3761">
        <v>112</v>
      </c>
      <c r="E3761">
        <v>115</v>
      </c>
      <c r="F3761">
        <v>18</v>
      </c>
      <c r="G3761">
        <v>-4.9500692327459302E-2</v>
      </c>
      <c r="H3761">
        <v>-0.61253711671796096</v>
      </c>
      <c r="I3761">
        <v>-1.8079016151518601</v>
      </c>
      <c r="J3761">
        <v>166</v>
      </c>
      <c r="K3761">
        <v>144</v>
      </c>
      <c r="L3761">
        <v>67</v>
      </c>
      <c r="M3761">
        <v>14</v>
      </c>
      <c r="N3761">
        <v>1.5482507476916299E-2</v>
      </c>
      <c r="O3761">
        <v>-0.986122062483619</v>
      </c>
      <c r="P3761">
        <v>-2.0842057209537099</v>
      </c>
      <c r="Q3761">
        <v>0.94915254237288105</v>
      </c>
      <c r="R3761">
        <v>0.28813559322033899</v>
      </c>
      <c r="S3761">
        <f t="shared" si="58"/>
        <v>-7.8859803388267702E-2</v>
      </c>
    </row>
    <row r="3762" spans="1:19" x14ac:dyDescent="0.2">
      <c r="A3762" t="s">
        <v>7474</v>
      </c>
      <c r="B3762" t="s">
        <v>7475</v>
      </c>
      <c r="C3762">
        <v>283</v>
      </c>
      <c r="D3762">
        <v>338</v>
      </c>
      <c r="E3762">
        <v>249</v>
      </c>
      <c r="F3762">
        <v>21</v>
      </c>
      <c r="G3762">
        <v>0.15738849704889199</v>
      </c>
      <c r="H3762">
        <v>-0.54984509820695704</v>
      </c>
      <c r="I3762">
        <v>-2.01376431375237</v>
      </c>
      <c r="J3762">
        <v>298</v>
      </c>
      <c r="K3762">
        <v>480</v>
      </c>
      <c r="L3762">
        <v>279</v>
      </c>
      <c r="M3762">
        <v>44</v>
      </c>
      <c r="N3762">
        <v>0.28425307672105299</v>
      </c>
      <c r="O3762">
        <v>-0.620700837947048</v>
      </c>
      <c r="P3762">
        <v>-1.8409892561819601</v>
      </c>
      <c r="Q3762">
        <v>0.86440677966101698</v>
      </c>
      <c r="R3762">
        <v>0.322033898305084</v>
      </c>
      <c r="S3762">
        <f t="shared" si="58"/>
        <v>-7.3170762459035352E-2</v>
      </c>
    </row>
    <row r="3763" spans="1:19" x14ac:dyDescent="0.2">
      <c r="A3763" t="s">
        <v>7476</v>
      </c>
      <c r="B3763" t="s">
        <v>7477</v>
      </c>
      <c r="C3763">
        <v>237</v>
      </c>
      <c r="D3763">
        <v>242</v>
      </c>
      <c r="E3763">
        <v>194</v>
      </c>
      <c r="F3763">
        <v>21</v>
      </c>
      <c r="G3763">
        <v>8.9325252265855901E-2</v>
      </c>
      <c r="H3763">
        <v>-0.58120462585828103</v>
      </c>
      <c r="I3763">
        <v>-1.93672622423818</v>
      </c>
      <c r="J3763">
        <v>300</v>
      </c>
      <c r="K3763">
        <v>445</v>
      </c>
      <c r="L3763">
        <v>149</v>
      </c>
      <c r="M3763">
        <v>55</v>
      </c>
      <c r="N3763">
        <v>0.24846685968299001</v>
      </c>
      <c r="O3763">
        <v>-0.89602376345177803</v>
      </c>
      <c r="P3763">
        <v>-1.7469842338173101</v>
      </c>
      <c r="Q3763">
        <v>0.93220338983050799</v>
      </c>
      <c r="R3763">
        <v>0.28813559322033899</v>
      </c>
      <c r="S3763">
        <f t="shared" si="58"/>
        <v>-2.5809448253795615E-2</v>
      </c>
    </row>
    <row r="3764" spans="1:19" x14ac:dyDescent="0.2">
      <c r="A3764" t="s">
        <v>7478</v>
      </c>
      <c r="B3764" t="s">
        <v>7479</v>
      </c>
      <c r="C3764">
        <v>274</v>
      </c>
      <c r="D3764">
        <v>271</v>
      </c>
      <c r="E3764">
        <v>178</v>
      </c>
      <c r="F3764">
        <v>17</v>
      </c>
      <c r="G3764">
        <v>7.5476960349546193E-2</v>
      </c>
      <c r="H3764">
        <v>-0.68158857028989694</v>
      </c>
      <c r="I3764">
        <v>-2.09149881440411</v>
      </c>
      <c r="J3764">
        <v>527</v>
      </c>
      <c r="K3764">
        <v>566</v>
      </c>
      <c r="L3764">
        <v>276</v>
      </c>
      <c r="M3764">
        <v>56</v>
      </c>
      <c r="N3764">
        <v>0.108233919397446</v>
      </c>
      <c r="O3764">
        <v>-0.87299031029171903</v>
      </c>
      <c r="P3764">
        <v>-1.9838482567982301</v>
      </c>
      <c r="Q3764">
        <v>0.89830508474576198</v>
      </c>
      <c r="R3764">
        <v>0.322033898305084</v>
      </c>
      <c r="S3764">
        <f t="shared" si="58"/>
        <v>-0.13380055072425856</v>
      </c>
    </row>
    <row r="3765" spans="1:19" x14ac:dyDescent="0.2">
      <c r="A3765" t="s">
        <v>7480</v>
      </c>
      <c r="B3765" t="s">
        <v>7481</v>
      </c>
      <c r="C3765">
        <v>13</v>
      </c>
      <c r="D3765">
        <v>6</v>
      </c>
      <c r="E3765">
        <v>11</v>
      </c>
      <c r="F3765">
        <v>0</v>
      </c>
      <c r="G3765">
        <v>-0.255533869627664</v>
      </c>
      <c r="H3765">
        <v>-0.56680867692701498</v>
      </c>
      <c r="I3765" t="e">
        <f>-inf</f>
        <v>#NAME?</v>
      </c>
      <c r="J3765">
        <v>26</v>
      </c>
      <c r="K3765">
        <v>55</v>
      </c>
      <c r="L3765">
        <v>12</v>
      </c>
      <c r="M3765">
        <v>2</v>
      </c>
      <c r="N3765">
        <v>0.40261744494514701</v>
      </c>
      <c r="O3765">
        <v>-0.92788087906758299</v>
      </c>
      <c r="P3765">
        <v>-2.1241690208987198</v>
      </c>
      <c r="Q3765">
        <v>0.71186440677966101</v>
      </c>
      <c r="R3765">
        <v>0.338983050847457</v>
      </c>
      <c r="S3765" t="e">
        <f t="shared" si="58"/>
        <v>#NAME?</v>
      </c>
    </row>
    <row r="3766" spans="1:19" x14ac:dyDescent="0.2">
      <c r="A3766" t="s">
        <v>7482</v>
      </c>
      <c r="B3766" t="s">
        <v>7483</v>
      </c>
      <c r="C3766">
        <v>98</v>
      </c>
      <c r="D3766">
        <v>93</v>
      </c>
      <c r="E3766">
        <v>77</v>
      </c>
      <c r="F3766">
        <v>5</v>
      </c>
      <c r="G3766">
        <v>5.7515105156968602E-2</v>
      </c>
      <c r="H3766">
        <v>-0.59899336029841599</v>
      </c>
      <c r="I3766">
        <v>-2.1764532443184699</v>
      </c>
      <c r="J3766">
        <v>221</v>
      </c>
      <c r="K3766">
        <v>332</v>
      </c>
      <c r="L3766">
        <v>128</v>
      </c>
      <c r="M3766">
        <v>26</v>
      </c>
      <c r="N3766">
        <v>0.25397391344064701</v>
      </c>
      <c r="O3766">
        <v>-0.82927108118163195</v>
      </c>
      <c r="P3766">
        <v>-1.93964459430618</v>
      </c>
      <c r="Q3766">
        <v>0.88135593220338904</v>
      </c>
      <c r="R3766">
        <v>0.322033898305084</v>
      </c>
      <c r="S3766">
        <f t="shared" si="58"/>
        <v>-0.14647624209707744</v>
      </c>
    </row>
    <row r="3767" spans="1:19" x14ac:dyDescent="0.2">
      <c r="A3767" t="s">
        <v>7484</v>
      </c>
      <c r="B3767" t="s">
        <v>7485</v>
      </c>
      <c r="C3767">
        <v>180</v>
      </c>
      <c r="D3767">
        <v>126</v>
      </c>
      <c r="E3767">
        <v>93</v>
      </c>
      <c r="F3767">
        <v>8</v>
      </c>
      <c r="G3767">
        <v>-7.4643727690214698E-2</v>
      </c>
      <c r="H3767">
        <v>-0.78104756632777395</v>
      </c>
      <c r="I3767">
        <v>-2.2363796910733602</v>
      </c>
      <c r="J3767">
        <v>306</v>
      </c>
      <c r="K3767">
        <v>298</v>
      </c>
      <c r="L3767">
        <v>160</v>
      </c>
      <c r="M3767">
        <v>39</v>
      </c>
      <c r="N3767">
        <v>6.5722941016397002E-2</v>
      </c>
      <c r="O3767">
        <v>-0.87369022097004501</v>
      </c>
      <c r="P3767">
        <v>-1.9048824880469699</v>
      </c>
      <c r="Q3767">
        <v>0.44067796610169402</v>
      </c>
      <c r="R3767">
        <v>0.23728813559322001</v>
      </c>
      <c r="S3767">
        <f t="shared" si="58"/>
        <v>-0.15445974019878214</v>
      </c>
    </row>
    <row r="3768" spans="1:19" x14ac:dyDescent="0.2">
      <c r="A3768" t="s">
        <v>7486</v>
      </c>
      <c r="B3768" t="s">
        <v>7487</v>
      </c>
      <c r="C3768">
        <v>83</v>
      </c>
      <c r="D3768">
        <v>72</v>
      </c>
      <c r="E3768">
        <v>21</v>
      </c>
      <c r="F3768">
        <v>8</v>
      </c>
      <c r="G3768">
        <v>1.8512636350722901E-2</v>
      </c>
      <c r="H3768">
        <v>-1.09111680742055</v>
      </c>
      <c r="I3768">
        <v>-1.9001852783461199</v>
      </c>
      <c r="J3768">
        <v>215</v>
      </c>
      <c r="K3768">
        <v>173</v>
      </c>
      <c r="L3768">
        <v>131</v>
      </c>
      <c r="M3768">
        <v>34</v>
      </c>
      <c r="N3768">
        <v>-1.7164253365088099E-2</v>
      </c>
      <c r="O3768">
        <v>-0.80725594140423096</v>
      </c>
      <c r="P3768">
        <v>-1.81118521146524</v>
      </c>
      <c r="Q3768">
        <v>0.54237288135593198</v>
      </c>
      <c r="R3768">
        <v>0.23728813559322001</v>
      </c>
      <c r="S3768">
        <f t="shared" si="58"/>
        <v>-3.2444357638366318E-2</v>
      </c>
    </row>
    <row r="3769" spans="1:19" x14ac:dyDescent="0.2">
      <c r="A3769" t="s">
        <v>7488</v>
      </c>
      <c r="B3769" t="s">
        <v>7489</v>
      </c>
      <c r="C3769">
        <v>143</v>
      </c>
      <c r="D3769">
        <v>133</v>
      </c>
      <c r="E3769">
        <v>79</v>
      </c>
      <c r="F3769">
        <v>4</v>
      </c>
      <c r="G3769">
        <v>4.8773835797552498E-2</v>
      </c>
      <c r="H3769">
        <v>-0.75196695595302399</v>
      </c>
      <c r="I3769">
        <v>-2.4374732190990902</v>
      </c>
      <c r="J3769">
        <v>349</v>
      </c>
      <c r="K3769">
        <v>409</v>
      </c>
      <c r="L3769">
        <v>286</v>
      </c>
      <c r="M3769">
        <v>51</v>
      </c>
      <c r="N3769">
        <v>0.14612598446988301</v>
      </c>
      <c r="O3769">
        <v>-0.67854817097452702</v>
      </c>
      <c r="P3769">
        <v>-1.8454809194531301</v>
      </c>
      <c r="Q3769">
        <v>0.52542372881355903</v>
      </c>
      <c r="R3769">
        <v>0.27118644067796599</v>
      </c>
      <c r="S3769">
        <f t="shared" si="58"/>
        <v>-0.19656282975251366</v>
      </c>
    </row>
    <row r="3770" spans="1:19" x14ac:dyDescent="0.2">
      <c r="A3770" t="s">
        <v>7490</v>
      </c>
      <c r="B3770" t="s">
        <v>7491</v>
      </c>
      <c r="C3770">
        <v>38</v>
      </c>
      <c r="D3770">
        <v>33</v>
      </c>
      <c r="E3770">
        <v>70</v>
      </c>
      <c r="F3770">
        <v>4</v>
      </c>
      <c r="G3770">
        <v>1.89885755566057E-2</v>
      </c>
      <c r="H3770">
        <v>-0.228943566380956</v>
      </c>
      <c r="I3770">
        <v>-1.86192077825084</v>
      </c>
      <c r="J3770">
        <v>63</v>
      </c>
      <c r="K3770">
        <v>86</v>
      </c>
      <c r="L3770">
        <v>63</v>
      </c>
      <c r="M3770">
        <v>3</v>
      </c>
      <c r="N3770">
        <v>0.212386005211707</v>
      </c>
      <c r="O3770">
        <v>-0.59208877714439001</v>
      </c>
      <c r="P3770">
        <v>-2.33244496332581</v>
      </c>
      <c r="Q3770">
        <v>0.55932203389830504</v>
      </c>
      <c r="R3770">
        <v>0.20338983050847401</v>
      </c>
      <c r="S3770">
        <f t="shared" si="58"/>
        <v>-0.16083797381341319</v>
      </c>
    </row>
    <row r="3771" spans="1:19" x14ac:dyDescent="0.2">
      <c r="A3771" t="s">
        <v>7492</v>
      </c>
      <c r="B3771" t="s">
        <v>7493</v>
      </c>
      <c r="C3771">
        <v>144</v>
      </c>
      <c r="D3771">
        <v>172</v>
      </c>
      <c r="E3771">
        <v>110</v>
      </c>
      <c r="F3771">
        <v>16</v>
      </c>
      <c r="G3771">
        <v>0.15742418710782699</v>
      </c>
      <c r="H3771">
        <v>-0.61122781671542803</v>
      </c>
      <c r="I3771">
        <v>-1.8384396824013201</v>
      </c>
      <c r="J3771">
        <v>335</v>
      </c>
      <c r="K3771">
        <v>314</v>
      </c>
      <c r="L3771">
        <v>156</v>
      </c>
      <c r="M3771">
        <v>24</v>
      </c>
      <c r="N3771">
        <v>4.9112944458091501E-2</v>
      </c>
      <c r="O3771">
        <v>-0.92400898582677404</v>
      </c>
      <c r="P3771">
        <v>-2.1550592339171302</v>
      </c>
      <c r="Q3771">
        <v>0.50847457627118597</v>
      </c>
      <c r="R3771">
        <v>0.20338983050847401</v>
      </c>
      <c r="S3771">
        <f t="shared" si="58"/>
        <v>-0.10661863206719994</v>
      </c>
    </row>
    <row r="3772" spans="1:19" x14ac:dyDescent="0.2">
      <c r="A3772" t="s">
        <v>7494</v>
      </c>
      <c r="B3772" t="s">
        <v>7495</v>
      </c>
      <c r="C3772">
        <v>158</v>
      </c>
      <c r="D3772">
        <v>177</v>
      </c>
      <c r="E3772">
        <v>133</v>
      </c>
      <c r="F3772">
        <v>9</v>
      </c>
      <c r="G3772">
        <v>0.12957441170291201</v>
      </c>
      <c r="H3772">
        <v>-0.56906345576574002</v>
      </c>
      <c r="I3772">
        <v>-2.1286117504770901</v>
      </c>
      <c r="J3772">
        <v>244</v>
      </c>
      <c r="K3772">
        <v>228</v>
      </c>
      <c r="L3772">
        <v>194</v>
      </c>
      <c r="M3772">
        <v>24</v>
      </c>
      <c r="N3772">
        <v>4.7773124083446E-2</v>
      </c>
      <c r="O3772">
        <v>-0.69167687355289298</v>
      </c>
      <c r="P3772">
        <v>-2.0174042532190102</v>
      </c>
      <c r="Q3772">
        <v>0.45762711864406702</v>
      </c>
      <c r="R3772">
        <v>0.23728813559322001</v>
      </c>
      <c r="S3772">
        <f t="shared" si="58"/>
        <v>-0.15347898649532554</v>
      </c>
    </row>
    <row r="3773" spans="1:19" x14ac:dyDescent="0.2">
      <c r="A3773" t="s">
        <v>7496</v>
      </c>
      <c r="B3773" t="s">
        <v>7497</v>
      </c>
      <c r="C3773">
        <v>89</v>
      </c>
      <c r="D3773">
        <v>71</v>
      </c>
      <c r="E3773">
        <v>26</v>
      </c>
      <c r="F3773">
        <v>9</v>
      </c>
      <c r="G3773">
        <v>-1.7873425630309001E-2</v>
      </c>
      <c r="H3773">
        <v>-1.0286746684524899</v>
      </c>
      <c r="I3773">
        <v>-1.87934467016758</v>
      </c>
      <c r="J3773">
        <v>64</v>
      </c>
      <c r="K3773">
        <v>133</v>
      </c>
      <c r="L3773">
        <v>24</v>
      </c>
      <c r="M3773">
        <v>18</v>
      </c>
      <c r="N3773">
        <v>0.39489977040492003</v>
      </c>
      <c r="O3773">
        <v>-1.0180575094166699</v>
      </c>
      <c r="P3773">
        <v>-1.56113313747247</v>
      </c>
      <c r="Q3773">
        <v>0.44067796610169402</v>
      </c>
      <c r="R3773">
        <v>0.25423728813559299</v>
      </c>
      <c r="S3773">
        <f t="shared" si="58"/>
        <v>4.0450570664610497E-2</v>
      </c>
    </row>
    <row r="3774" spans="1:19" x14ac:dyDescent="0.2">
      <c r="A3774" t="s">
        <v>7498</v>
      </c>
      <c r="B3774" t="s">
        <v>7499</v>
      </c>
      <c r="C3774">
        <v>160</v>
      </c>
      <c r="D3774">
        <v>146</v>
      </c>
      <c r="E3774">
        <v>99</v>
      </c>
      <c r="F3774">
        <v>12</v>
      </c>
      <c r="G3774">
        <v>4.0491105424040698E-2</v>
      </c>
      <c r="H3774">
        <v>-0.70274279783677795</v>
      </c>
      <c r="I3774">
        <v>-2.0091359095702899</v>
      </c>
      <c r="J3774">
        <v>249</v>
      </c>
      <c r="K3774">
        <v>316</v>
      </c>
      <c r="L3774">
        <v>191</v>
      </c>
      <c r="M3774">
        <v>20</v>
      </c>
      <c r="N3774">
        <v>0.180715838944389</v>
      </c>
      <c r="O3774">
        <v>-0.70725475699239904</v>
      </c>
      <c r="P3774">
        <v>-2.1053950200236402</v>
      </c>
      <c r="Q3774">
        <v>0.55932203389830504</v>
      </c>
      <c r="R3774">
        <v>0.28813559322033899</v>
      </c>
      <c r="S3774">
        <f t="shared" si="58"/>
        <v>-0.14256022743496705</v>
      </c>
    </row>
    <row r="3775" spans="1:19" x14ac:dyDescent="0.2">
      <c r="A3775" t="s">
        <v>7500</v>
      </c>
      <c r="B3775" t="s">
        <v>7501</v>
      </c>
      <c r="C3775">
        <v>76</v>
      </c>
      <c r="D3775">
        <v>89</v>
      </c>
      <c r="E3775">
        <v>45</v>
      </c>
      <c r="F3775">
        <v>13</v>
      </c>
      <c r="G3775">
        <v>0.14883464665964899</v>
      </c>
      <c r="H3775">
        <v>-0.72185908828385104</v>
      </c>
      <c r="I3775">
        <v>-1.6510674129359499</v>
      </c>
      <c r="J3775">
        <v>200</v>
      </c>
      <c r="K3775">
        <v>233</v>
      </c>
      <c r="L3775">
        <v>126</v>
      </c>
      <c r="M3775">
        <v>93</v>
      </c>
      <c r="N3775">
        <v>0.143554028783759</v>
      </c>
      <c r="O3775">
        <v>-0.79274822769080799</v>
      </c>
      <c r="P3775">
        <v>-1.34277271570193</v>
      </c>
      <c r="Q3775">
        <v>0.81355932203389802</v>
      </c>
      <c r="R3775">
        <v>0.25423728813559299</v>
      </c>
      <c r="S3775">
        <f t="shared" si="58"/>
        <v>0.1646897891166923</v>
      </c>
    </row>
    <row r="3776" spans="1:19" x14ac:dyDescent="0.2">
      <c r="A3776" t="s">
        <v>7502</v>
      </c>
      <c r="B3776" t="s">
        <v>7503</v>
      </c>
      <c r="C3776">
        <v>257</v>
      </c>
      <c r="D3776">
        <v>237</v>
      </c>
      <c r="E3776">
        <v>194</v>
      </c>
      <c r="F3776">
        <v>30</v>
      </c>
      <c r="G3776">
        <v>4.50734549743377E-2</v>
      </c>
      <c r="H3776">
        <v>-0.616389403179472</v>
      </c>
      <c r="I3776">
        <v>-1.81700904157363</v>
      </c>
      <c r="J3776">
        <v>320</v>
      </c>
      <c r="K3776">
        <v>531</v>
      </c>
      <c r="L3776">
        <v>313</v>
      </c>
      <c r="M3776">
        <v>76</v>
      </c>
      <c r="N3776">
        <v>0.29717264618328398</v>
      </c>
      <c r="O3776">
        <v>-0.60169441791784695</v>
      </c>
      <c r="P3776">
        <v>-1.634562054631</v>
      </c>
      <c r="Q3776">
        <v>0.50847457627118597</v>
      </c>
      <c r="R3776">
        <v>0.27118644067796599</v>
      </c>
      <c r="S3776">
        <f t="shared" si="58"/>
        <v>3.8786096964449984E-2</v>
      </c>
    </row>
    <row r="3777" spans="1:19" x14ac:dyDescent="0.2">
      <c r="A3777" t="s">
        <v>7504</v>
      </c>
      <c r="B3777" t="s">
        <v>7505</v>
      </c>
      <c r="C3777">
        <v>46</v>
      </c>
      <c r="D3777">
        <v>87</v>
      </c>
      <c r="E3777">
        <v>65</v>
      </c>
      <c r="F3777">
        <v>7</v>
      </c>
      <c r="G3777">
        <v>0.35701965323257201</v>
      </c>
      <c r="H3777">
        <v>-0.34410248481712202</v>
      </c>
      <c r="I3777">
        <v>-1.70185696462931</v>
      </c>
      <c r="J3777">
        <v>128</v>
      </c>
      <c r="K3777">
        <v>155</v>
      </c>
      <c r="L3777">
        <v>93</v>
      </c>
      <c r="M3777">
        <v>14</v>
      </c>
      <c r="N3777">
        <v>0.16034983194414401</v>
      </c>
      <c r="O3777">
        <v>-0.73081579823832299</v>
      </c>
      <c r="P3777">
        <v>-1.9713076025615199</v>
      </c>
      <c r="Q3777">
        <v>0.57627118644067798</v>
      </c>
      <c r="R3777">
        <v>0.23728813559322001</v>
      </c>
      <c r="S3777">
        <f t="shared" si="58"/>
        <v>-1.8079883712962742E-2</v>
      </c>
    </row>
    <row r="3778" spans="1:19" x14ac:dyDescent="0.2">
      <c r="A3778" t="s">
        <v>7506</v>
      </c>
      <c r="B3778" t="s">
        <v>7507</v>
      </c>
      <c r="C3778">
        <v>201</v>
      </c>
      <c r="D3778">
        <v>183</v>
      </c>
      <c r="E3778">
        <v>179</v>
      </c>
      <c r="F3778">
        <v>17</v>
      </c>
      <c r="G3778">
        <v>3.9513264605469001E-2</v>
      </c>
      <c r="H3778">
        <v>-0.54460103621899902</v>
      </c>
      <c r="I3778">
        <v>-1.95694430900421</v>
      </c>
      <c r="J3778">
        <v>419</v>
      </c>
      <c r="K3778">
        <v>415</v>
      </c>
      <c r="L3778">
        <v>295</v>
      </c>
      <c r="M3778">
        <v>46</v>
      </c>
      <c r="N3778">
        <v>7.3062177167519102E-2</v>
      </c>
      <c r="O3778">
        <v>-0.74448078413252206</v>
      </c>
      <c r="P3778">
        <v>-1.9696818598766099</v>
      </c>
      <c r="Q3778">
        <v>0.59322033898305004</v>
      </c>
      <c r="R3778">
        <v>0.186440677966101</v>
      </c>
      <c r="S3778">
        <f t="shared" si="58"/>
        <v>-9.1207983430206738E-2</v>
      </c>
    </row>
    <row r="3779" spans="1:19" x14ac:dyDescent="0.2">
      <c r="A3779" t="s">
        <v>7508</v>
      </c>
      <c r="B3779" t="s">
        <v>7509</v>
      </c>
      <c r="C3779">
        <v>125</v>
      </c>
      <c r="D3779">
        <v>132</v>
      </c>
      <c r="E3779">
        <v>70</v>
      </c>
      <c r="F3779">
        <v>18</v>
      </c>
      <c r="G3779">
        <v>0.103922150493321</v>
      </c>
      <c r="H3779">
        <v>-0.74606998277220304</v>
      </c>
      <c r="I3779">
        <v>-1.72583468086674</v>
      </c>
      <c r="J3779">
        <v>151</v>
      </c>
      <c r="K3779">
        <v>199</v>
      </c>
      <c r="L3779">
        <v>136</v>
      </c>
      <c r="M3779">
        <v>17</v>
      </c>
      <c r="N3779">
        <v>0.19710423253825901</v>
      </c>
      <c r="O3779">
        <v>-0.63752681606734196</v>
      </c>
      <c r="P3779">
        <v>-1.9587536945067801</v>
      </c>
      <c r="Q3779">
        <v>0.644067796610169</v>
      </c>
      <c r="R3779">
        <v>0.20338983050847401</v>
      </c>
      <c r="S3779">
        <f t="shared" ref="S3779:S3842" si="59">((I3779+1.7338029)/1.7338029+(P3779+1.8692731)/1.8692731)/2</f>
        <v>-2.1636694183854038E-2</v>
      </c>
    </row>
    <row r="3780" spans="1:19" x14ac:dyDescent="0.2">
      <c r="A3780" t="s">
        <v>7510</v>
      </c>
      <c r="B3780" t="s">
        <v>7511</v>
      </c>
      <c r="C3780">
        <v>3</v>
      </c>
      <c r="D3780">
        <v>8</v>
      </c>
      <c r="E3780">
        <v>0</v>
      </c>
      <c r="F3780">
        <v>0</v>
      </c>
      <c r="G3780">
        <v>0.50622696456780902</v>
      </c>
      <c r="H3780" t="e">
        <f>-inf</f>
        <v>#NAME?</v>
      </c>
      <c r="I3780" t="e">
        <f>-inf</f>
        <v>#NAME?</v>
      </c>
      <c r="J3780">
        <v>10</v>
      </c>
      <c r="K3780">
        <v>10</v>
      </c>
      <c r="L3780">
        <v>14</v>
      </c>
      <c r="M3780">
        <v>2</v>
      </c>
      <c r="N3780">
        <v>7.7228103421721706E-2</v>
      </c>
      <c r="O3780">
        <v>-0.445960741466152</v>
      </c>
      <c r="P3780">
        <v>-1.7091956729279101</v>
      </c>
      <c r="Q3780">
        <v>0.66101694915254205</v>
      </c>
      <c r="R3780">
        <v>0.22033898305084701</v>
      </c>
      <c r="S3780" t="e">
        <f t="shared" si="59"/>
        <v>#NAME?</v>
      </c>
    </row>
    <row r="3781" spans="1:19" x14ac:dyDescent="0.2">
      <c r="A3781" t="s">
        <v>7512</v>
      </c>
      <c r="B3781" t="s">
        <v>7513</v>
      </c>
      <c r="C3781">
        <v>27</v>
      </c>
      <c r="D3781">
        <v>32</v>
      </c>
      <c r="E3781">
        <v>9</v>
      </c>
      <c r="F3781">
        <v>0</v>
      </c>
      <c r="G3781">
        <v>0.15404444645644699</v>
      </c>
      <c r="H3781">
        <v>-0.971379264498066</v>
      </c>
      <c r="I3781" t="e">
        <f>-inf</f>
        <v>#NAME?</v>
      </c>
      <c r="J3781">
        <v>23</v>
      </c>
      <c r="K3781">
        <v>58</v>
      </c>
      <c r="L3781">
        <v>11</v>
      </c>
      <c r="M3781">
        <v>9</v>
      </c>
      <c r="N3781">
        <v>0.47892826096706598</v>
      </c>
      <c r="O3781">
        <v>-0.91242392800375804</v>
      </c>
      <c r="P3781">
        <v>-1.4177109951701601</v>
      </c>
      <c r="Q3781">
        <v>0.52542372881355903</v>
      </c>
      <c r="R3781">
        <v>0.28813559322033899</v>
      </c>
      <c r="S3781" t="e">
        <f t="shared" si="59"/>
        <v>#NAME?</v>
      </c>
    </row>
    <row r="3782" spans="1:19" x14ac:dyDescent="0.2">
      <c r="A3782" t="s">
        <v>7514</v>
      </c>
      <c r="B3782" t="s">
        <v>7515</v>
      </c>
      <c r="C3782">
        <v>46</v>
      </c>
      <c r="D3782">
        <v>29</v>
      </c>
      <c r="E3782">
        <v>25</v>
      </c>
      <c r="F3782">
        <v>4</v>
      </c>
      <c r="G3782">
        <v>-0.120101601487089</v>
      </c>
      <c r="H3782">
        <v>-0.75907583278794</v>
      </c>
      <c r="I3782">
        <v>-1.94489501331561</v>
      </c>
      <c r="J3782">
        <v>134</v>
      </c>
      <c r="K3782">
        <v>137</v>
      </c>
      <c r="L3782">
        <v>35</v>
      </c>
      <c r="M3782">
        <v>4</v>
      </c>
      <c r="N3782">
        <v>8.6843872213320794E-2</v>
      </c>
      <c r="O3782">
        <v>-1.1751255311589199</v>
      </c>
      <c r="P3782">
        <v>-2.5352704756287299</v>
      </c>
      <c r="Q3782">
        <v>0.47457627118644002</v>
      </c>
      <c r="R3782">
        <v>0.186440677966101</v>
      </c>
      <c r="S3782">
        <f t="shared" si="59"/>
        <v>-0.23901887627068386</v>
      </c>
    </row>
    <row r="3783" spans="1:19" x14ac:dyDescent="0.2">
      <c r="A3783" t="s">
        <v>7516</v>
      </c>
      <c r="B3783" t="s">
        <v>7517</v>
      </c>
      <c r="C3783">
        <v>260</v>
      </c>
      <c r="D3783">
        <v>225</v>
      </c>
      <c r="E3783">
        <v>167</v>
      </c>
      <c r="F3783">
        <v>18</v>
      </c>
      <c r="G3783">
        <v>1.74674024360729E-2</v>
      </c>
      <c r="H3783">
        <v>-0.68651488660163795</v>
      </c>
      <c r="I3783">
        <v>-2.0438980158295101</v>
      </c>
      <c r="J3783">
        <v>380</v>
      </c>
      <c r="K3783">
        <v>388</v>
      </c>
      <c r="L3783">
        <v>275</v>
      </c>
      <c r="M3783">
        <v>48</v>
      </c>
      <c r="N3783">
        <v>8.6276232399118899E-2</v>
      </c>
      <c r="O3783">
        <v>-0.73253967993093705</v>
      </c>
      <c r="P3783">
        <v>-1.9087680278331101</v>
      </c>
      <c r="Q3783">
        <v>0.54237288135593198</v>
      </c>
      <c r="R3783">
        <v>0.25423728813559299</v>
      </c>
      <c r="S3783">
        <f t="shared" si="59"/>
        <v>-9.999053588618427E-2</v>
      </c>
    </row>
    <row r="3784" spans="1:19" x14ac:dyDescent="0.2">
      <c r="A3784" t="s">
        <v>7518</v>
      </c>
      <c r="B3784" t="s">
        <v>7519</v>
      </c>
      <c r="C3784">
        <v>85</v>
      </c>
      <c r="D3784">
        <v>90</v>
      </c>
      <c r="E3784">
        <v>122</v>
      </c>
      <c r="F3784">
        <v>4</v>
      </c>
      <c r="G3784">
        <v>0.10508181602056001</v>
      </c>
      <c r="H3784">
        <v>-0.33731710481794802</v>
      </c>
      <c r="I3784">
        <v>-2.2115561073483199</v>
      </c>
      <c r="J3784">
        <v>269</v>
      </c>
      <c r="K3784">
        <v>235</v>
      </c>
      <c r="L3784">
        <v>173</v>
      </c>
      <c r="M3784">
        <v>30</v>
      </c>
      <c r="N3784">
        <v>1.85436856910501E-2</v>
      </c>
      <c r="O3784">
        <v>-0.78379495401800203</v>
      </c>
      <c r="P3784">
        <v>-1.9628566938746299</v>
      </c>
      <c r="Q3784">
        <v>0.66101694915254205</v>
      </c>
      <c r="R3784">
        <v>0.22033898305084701</v>
      </c>
      <c r="S3784">
        <f t="shared" si="59"/>
        <v>-0.16280818280942866</v>
      </c>
    </row>
    <row r="3785" spans="1:19" x14ac:dyDescent="0.2">
      <c r="A3785" t="s">
        <v>7520</v>
      </c>
      <c r="B3785" t="s">
        <v>7521</v>
      </c>
      <c r="C3785">
        <v>83</v>
      </c>
      <c r="D3785">
        <v>91</v>
      </c>
      <c r="E3785">
        <v>53</v>
      </c>
      <c r="F3785">
        <v>13</v>
      </c>
      <c r="G3785">
        <v>0.120221532240548</v>
      </c>
      <c r="H3785">
        <v>-0.68906023255368798</v>
      </c>
      <c r="I3785">
        <v>-1.6893319130312301</v>
      </c>
      <c r="J3785">
        <v>133</v>
      </c>
      <c r="K3785">
        <v>160</v>
      </c>
      <c r="L3785">
        <v>94</v>
      </c>
      <c r="M3785">
        <v>12</v>
      </c>
      <c r="N3785">
        <v>0.15749644511055999</v>
      </c>
      <c r="O3785">
        <v>-0.74281256451177702</v>
      </c>
      <c r="P3785">
        <v>-2.0548960635113498</v>
      </c>
      <c r="Q3785">
        <v>0.644067796610169</v>
      </c>
      <c r="R3785">
        <v>0.22033898305084701</v>
      </c>
      <c r="S3785">
        <f t="shared" si="59"/>
        <v>-3.6826413575816848E-2</v>
      </c>
    </row>
    <row r="3786" spans="1:19" x14ac:dyDescent="0.2">
      <c r="A3786" t="s">
        <v>7522</v>
      </c>
      <c r="B3786" t="s">
        <v>7523</v>
      </c>
      <c r="C3786">
        <v>356</v>
      </c>
      <c r="D3786">
        <v>421</v>
      </c>
      <c r="E3786">
        <v>249</v>
      </c>
      <c r="F3786">
        <v>19</v>
      </c>
      <c r="G3786">
        <v>0.15309033015832099</v>
      </c>
      <c r="H3786">
        <v>-0.64950866065554202</v>
      </c>
      <c r="I3786">
        <v>-2.15689356998204</v>
      </c>
      <c r="J3786">
        <v>500</v>
      </c>
      <c r="K3786">
        <v>645</v>
      </c>
      <c r="L3786">
        <v>317</v>
      </c>
      <c r="M3786">
        <v>74</v>
      </c>
      <c r="N3786">
        <v>0.18781781372097001</v>
      </c>
      <c r="O3786">
        <v>-0.78999951926265699</v>
      </c>
      <c r="P3786">
        <v>-1.8399639531969301</v>
      </c>
      <c r="Q3786">
        <v>0.40677966101694901</v>
      </c>
      <c r="R3786">
        <v>0.23728813559322001</v>
      </c>
      <c r="S3786">
        <f t="shared" si="59"/>
        <v>-0.11417261426530334</v>
      </c>
    </row>
    <row r="3787" spans="1:19" x14ac:dyDescent="0.2">
      <c r="A3787" t="s">
        <v>7524</v>
      </c>
      <c r="B3787" t="s">
        <v>7525</v>
      </c>
      <c r="C3787">
        <v>0</v>
      </c>
      <c r="D3787">
        <v>6</v>
      </c>
      <c r="E3787">
        <v>0</v>
      </c>
      <c r="F3787">
        <v>0</v>
      </c>
      <c r="G3787" t="s">
        <v>599</v>
      </c>
      <c r="H3787" t="s">
        <v>373</v>
      </c>
      <c r="I3787" t="s">
        <v>373</v>
      </c>
      <c r="J3787">
        <v>1</v>
      </c>
      <c r="K3787">
        <v>3</v>
      </c>
      <c r="L3787">
        <v>1</v>
      </c>
      <c r="M3787">
        <v>0</v>
      </c>
      <c r="N3787">
        <v>0.55434935814138397</v>
      </c>
      <c r="O3787">
        <v>-0.59208877714439001</v>
      </c>
      <c r="P3787" t="e">
        <f>-inf</f>
        <v>#NAME?</v>
      </c>
      <c r="Q3787">
        <v>0.69491525423728795</v>
      </c>
      <c r="R3787">
        <v>0.35593220338983</v>
      </c>
      <c r="S3787" t="e">
        <f t="shared" si="59"/>
        <v>#VALUE!</v>
      </c>
    </row>
    <row r="3788" spans="1:19" x14ac:dyDescent="0.2">
      <c r="A3788" t="s">
        <v>7526</v>
      </c>
      <c r="B3788" t="s">
        <v>7527</v>
      </c>
      <c r="C3788">
        <v>83</v>
      </c>
      <c r="D3788">
        <v>72</v>
      </c>
      <c r="E3788">
        <v>49</v>
      </c>
      <c r="F3788">
        <v>9</v>
      </c>
      <c r="G3788">
        <v>1.8512636350722901E-2</v>
      </c>
      <c r="H3788">
        <v>-0.72314002212596296</v>
      </c>
      <c r="I3788">
        <v>-1.8490327558987401</v>
      </c>
      <c r="J3788">
        <v>187</v>
      </c>
      <c r="K3788">
        <v>256</v>
      </c>
      <c r="L3788">
        <v>101</v>
      </c>
      <c r="M3788">
        <v>15</v>
      </c>
      <c r="N3788">
        <v>0.21362646219707199</v>
      </c>
      <c r="O3788">
        <v>-0.85960900989824596</v>
      </c>
      <c r="P3788">
        <v>-2.1059760160727099</v>
      </c>
      <c r="Q3788">
        <v>0.677966101694915</v>
      </c>
      <c r="R3788">
        <v>0.322033898305084</v>
      </c>
      <c r="S3788">
        <f t="shared" si="59"/>
        <v>-9.6544540287739539E-2</v>
      </c>
    </row>
    <row r="3789" spans="1:19" x14ac:dyDescent="0.2">
      <c r="A3789" t="s">
        <v>7528</v>
      </c>
      <c r="B3789" t="s">
        <v>7529</v>
      </c>
      <c r="C3789">
        <v>29</v>
      </c>
      <c r="D3789">
        <v>42</v>
      </c>
      <c r="E3789">
        <v>82</v>
      </c>
      <c r="F3789">
        <v>3</v>
      </c>
      <c r="G3789">
        <v>0.24110952479447201</v>
      </c>
      <c r="H3789">
        <v>-4.2842155293642999E-2</v>
      </c>
      <c r="I3789">
        <v>-1.8694739161412901</v>
      </c>
      <c r="J3789">
        <v>123</v>
      </c>
      <c r="K3789">
        <v>57</v>
      </c>
      <c r="L3789">
        <v>24</v>
      </c>
      <c r="M3789">
        <v>7</v>
      </c>
      <c r="N3789">
        <v>-0.256802152345184</v>
      </c>
      <c r="O3789">
        <v>-1.30178264687218</v>
      </c>
      <c r="P3789">
        <v>-2.2550327400170298</v>
      </c>
      <c r="Q3789">
        <v>0.644067796610169</v>
      </c>
      <c r="R3789">
        <v>0.322033898305084</v>
      </c>
      <c r="S3789">
        <f t="shared" si="59"/>
        <v>-0.14230966911515486</v>
      </c>
    </row>
    <row r="3790" spans="1:19" x14ac:dyDescent="0.2">
      <c r="A3790" t="s">
        <v>7530</v>
      </c>
      <c r="B3790" t="s">
        <v>7531</v>
      </c>
      <c r="C3790">
        <v>61</v>
      </c>
      <c r="D3790">
        <v>130</v>
      </c>
      <c r="E3790">
        <v>36</v>
      </c>
      <c r="F3790">
        <v>8</v>
      </c>
      <c r="G3790">
        <v>0.408871749591598</v>
      </c>
      <c r="H3790">
        <v>-0.72328534402188305</v>
      </c>
      <c r="I3790">
        <v>-1.76643702098082</v>
      </c>
      <c r="J3790">
        <v>167</v>
      </c>
      <c r="K3790">
        <v>210</v>
      </c>
      <c r="L3790">
        <v>102</v>
      </c>
      <c r="M3790">
        <v>19</v>
      </c>
      <c r="N3790">
        <v>0.17673092700805701</v>
      </c>
      <c r="O3790">
        <v>-0.80620507653005602</v>
      </c>
      <c r="P3790">
        <v>-1.95418853878664</v>
      </c>
      <c r="Q3790">
        <v>0.677966101694915</v>
      </c>
      <c r="R3790">
        <v>0.35593220338983</v>
      </c>
      <c r="S3790">
        <f t="shared" si="59"/>
        <v>-3.2124631118660214E-2</v>
      </c>
    </row>
    <row r="3791" spans="1:19" x14ac:dyDescent="0.2">
      <c r="A3791" t="s">
        <v>7532</v>
      </c>
      <c r="B3791" t="s">
        <v>7533</v>
      </c>
      <c r="C3791">
        <v>132</v>
      </c>
      <c r="D3791">
        <v>220</v>
      </c>
      <c r="E3791">
        <v>152</v>
      </c>
      <c r="F3791">
        <v>14</v>
      </c>
      <c r="G3791">
        <v>0.30210698191188401</v>
      </c>
      <c r="H3791">
        <v>-0.43298835303948002</v>
      </c>
      <c r="I3791">
        <v>-1.85864306848961</v>
      </c>
      <c r="J3791">
        <v>243</v>
      </c>
      <c r="K3791">
        <v>284</v>
      </c>
      <c r="L3791">
        <v>146</v>
      </c>
      <c r="M3791">
        <v>31</v>
      </c>
      <c r="N3791">
        <v>0.144940169870447</v>
      </c>
      <c r="O3791">
        <v>-0.81334219495826499</v>
      </c>
      <c r="P3791">
        <v>-1.9044702483559299</v>
      </c>
      <c r="Q3791">
        <v>0.57627118644067798</v>
      </c>
      <c r="R3791">
        <v>0.35593220338983</v>
      </c>
      <c r="S3791">
        <f t="shared" si="59"/>
        <v>-4.5416495898349965E-2</v>
      </c>
    </row>
    <row r="3792" spans="1:19" x14ac:dyDescent="0.2">
      <c r="A3792" t="s">
        <v>7534</v>
      </c>
      <c r="B3792" t="s">
        <v>7535</v>
      </c>
      <c r="C3792">
        <v>60</v>
      </c>
      <c r="D3792">
        <v>58</v>
      </c>
      <c r="E3792">
        <v>41</v>
      </c>
      <c r="F3792">
        <v>13</v>
      </c>
      <c r="G3792">
        <v>6.5534975474821996E-2</v>
      </c>
      <c r="H3792">
        <v>-0.65962540344231102</v>
      </c>
      <c r="I3792">
        <v>-1.5484050710388</v>
      </c>
      <c r="J3792">
        <v>138</v>
      </c>
      <c r="K3792">
        <v>171</v>
      </c>
      <c r="L3792">
        <v>88</v>
      </c>
      <c r="M3792">
        <v>16</v>
      </c>
      <c r="N3792">
        <v>0.17034512741263899</v>
      </c>
      <c r="O3792">
        <v>-0.78748519139545803</v>
      </c>
      <c r="P3792">
        <v>-1.9459847723371999</v>
      </c>
      <c r="Q3792">
        <v>0.57627118644067798</v>
      </c>
      <c r="R3792">
        <v>0.322033898305084</v>
      </c>
      <c r="S3792">
        <f t="shared" si="59"/>
        <v>3.2946540459288465E-2</v>
      </c>
    </row>
    <row r="3793" spans="1:19" x14ac:dyDescent="0.2">
      <c r="A3793" t="s">
        <v>7536</v>
      </c>
      <c r="B3793" t="s">
        <v>7537</v>
      </c>
      <c r="C3793">
        <v>33</v>
      </c>
      <c r="D3793">
        <v>64</v>
      </c>
      <c r="E3793">
        <v>44</v>
      </c>
      <c r="F3793">
        <v>0</v>
      </c>
      <c r="G3793">
        <v>0.36792426640152798</v>
      </c>
      <c r="H3793">
        <v>-0.36931927317010299</v>
      </c>
      <c r="I3793" t="e">
        <f>-inf</f>
        <v>#NAME?</v>
      </c>
      <c r="J3793">
        <v>121</v>
      </c>
      <c r="K3793">
        <v>205</v>
      </c>
      <c r="L3793">
        <v>86</v>
      </c>
      <c r="M3793">
        <v>10</v>
      </c>
      <c r="N3793">
        <v>0.30619659416102601</v>
      </c>
      <c r="O3793">
        <v>-0.74037569621727195</v>
      </c>
      <c r="P3793">
        <v>-2.0930110389083398</v>
      </c>
      <c r="Q3793">
        <v>0.54237288135593198</v>
      </c>
      <c r="R3793">
        <v>0.322033898305084</v>
      </c>
      <c r="S3793" t="e">
        <f t="shared" si="59"/>
        <v>#NAME?</v>
      </c>
    </row>
    <row r="3794" spans="1:19" x14ac:dyDescent="0.2">
      <c r="A3794" t="s">
        <v>7538</v>
      </c>
      <c r="B3794" t="s">
        <v>7539</v>
      </c>
      <c r="C3794">
        <v>147</v>
      </c>
      <c r="D3794">
        <v>133</v>
      </c>
      <c r="E3794">
        <v>95</v>
      </c>
      <c r="F3794">
        <v>30</v>
      </c>
      <c r="G3794">
        <v>3.6792538514438103E-2</v>
      </c>
      <c r="H3794">
        <v>-0.68385173923773102</v>
      </c>
      <c r="I3794">
        <v>-1.57439325299051</v>
      </c>
      <c r="J3794">
        <v>412</v>
      </c>
      <c r="K3794">
        <v>459</v>
      </c>
      <c r="L3794">
        <v>280</v>
      </c>
      <c r="M3794">
        <v>29</v>
      </c>
      <c r="N3794">
        <v>0.124143572925848</v>
      </c>
      <c r="O3794">
        <v>-0.75982796183530499</v>
      </c>
      <c r="P3794">
        <v>-2.1627248867260702</v>
      </c>
      <c r="Q3794">
        <v>0.69491525423728795</v>
      </c>
      <c r="R3794">
        <v>0.305084745762711</v>
      </c>
      <c r="S3794">
        <f t="shared" si="59"/>
        <v>-3.2522458051103313E-2</v>
      </c>
    </row>
    <row r="3795" spans="1:19" x14ac:dyDescent="0.2">
      <c r="A3795" t="s">
        <v>7540</v>
      </c>
      <c r="B3795" t="s">
        <v>7541</v>
      </c>
      <c r="C3795">
        <v>3</v>
      </c>
      <c r="D3795">
        <v>19</v>
      </c>
      <c r="E3795">
        <v>7</v>
      </c>
      <c r="F3795">
        <v>2</v>
      </c>
      <c r="G3795">
        <v>0.88189057852869401</v>
      </c>
      <c r="H3795">
        <v>-0.12628122448380899</v>
      </c>
      <c r="I3795">
        <v>-1.06028843201768</v>
      </c>
      <c r="J3795">
        <v>35</v>
      </c>
      <c r="K3795">
        <v>43</v>
      </c>
      <c r="L3795">
        <v>18</v>
      </c>
      <c r="M3795">
        <v>1</v>
      </c>
      <c r="N3795">
        <v>0.16662851465103201</v>
      </c>
      <c r="O3795">
        <v>-0.88088431639136</v>
      </c>
      <c r="P3795">
        <v>-2.5542937129421599</v>
      </c>
      <c r="Q3795">
        <v>0.61016949152542299</v>
      </c>
      <c r="R3795">
        <v>0.152542372881355</v>
      </c>
      <c r="S3795">
        <f t="shared" si="59"/>
        <v>1.0998584906841913E-2</v>
      </c>
    </row>
    <row r="3796" spans="1:19" x14ac:dyDescent="0.2">
      <c r="A3796" t="s">
        <v>7542</v>
      </c>
      <c r="B3796" t="s">
        <v>7543</v>
      </c>
      <c r="C3796">
        <v>116</v>
      </c>
      <c r="D3796">
        <v>124</v>
      </c>
      <c r="E3796">
        <v>41</v>
      </c>
      <c r="F3796">
        <v>24</v>
      </c>
      <c r="G3796">
        <v>0.10922192823084501</v>
      </c>
      <c r="H3796">
        <v>-0.94593214228558598</v>
      </c>
      <c r="I3796">
        <v>-1.56844392047731</v>
      </c>
      <c r="J3796">
        <v>237</v>
      </c>
      <c r="K3796">
        <v>246</v>
      </c>
      <c r="L3796">
        <v>170</v>
      </c>
      <c r="M3796">
        <v>38</v>
      </c>
      <c r="N3796">
        <v>9.3414864514997004E-2</v>
      </c>
      <c r="O3796">
        <v>-0.73638820177622</v>
      </c>
      <c r="P3796">
        <v>-1.8051904179851801</v>
      </c>
      <c r="Q3796">
        <v>0.45762711864406702</v>
      </c>
      <c r="R3796">
        <v>0.25423728813559299</v>
      </c>
      <c r="S3796">
        <f t="shared" si="59"/>
        <v>6.4827857071399583E-2</v>
      </c>
    </row>
    <row r="3797" spans="1:19" x14ac:dyDescent="0.2">
      <c r="A3797" t="s">
        <v>7544</v>
      </c>
      <c r="B3797" t="s">
        <v>7545</v>
      </c>
      <c r="C3797">
        <v>124</v>
      </c>
      <c r="D3797">
        <v>68</v>
      </c>
      <c r="E3797">
        <v>49</v>
      </c>
      <c r="F3797">
        <v>10</v>
      </c>
      <c r="G3797">
        <v>-0.18065454016047</v>
      </c>
      <c r="H3797">
        <v>-0.89748361491212503</v>
      </c>
      <c r="I3797">
        <v>-1.97761885812423</v>
      </c>
      <c r="J3797">
        <v>167</v>
      </c>
      <c r="K3797">
        <v>116</v>
      </c>
      <c r="L3797">
        <v>101</v>
      </c>
      <c r="M3797">
        <v>20</v>
      </c>
      <c r="N3797">
        <v>-8.1030378498942901E-2</v>
      </c>
      <c r="O3797">
        <v>-0.81048387450933101</v>
      </c>
      <c r="P3797">
        <v>-1.9319121440754901</v>
      </c>
      <c r="Q3797">
        <v>0.52542372881355903</v>
      </c>
      <c r="R3797">
        <v>0.42372881355932202</v>
      </c>
      <c r="S3797">
        <f t="shared" si="59"/>
        <v>-8.7067398883280689E-2</v>
      </c>
    </row>
    <row r="3798" spans="1:19" x14ac:dyDescent="0.2">
      <c r="A3798" t="s">
        <v>7546</v>
      </c>
      <c r="B3798" t="s">
        <v>7547</v>
      </c>
      <c r="C3798">
        <v>119</v>
      </c>
      <c r="D3798">
        <v>46</v>
      </c>
      <c r="E3798">
        <v>55</v>
      </c>
      <c r="F3798">
        <v>9</v>
      </c>
      <c r="G3798">
        <v>-0.33253089741542802</v>
      </c>
      <c r="H3798">
        <v>-0.82944228167668999</v>
      </c>
      <c r="I3798">
        <v>-2.0055016249151998</v>
      </c>
      <c r="J3798">
        <v>147</v>
      </c>
      <c r="K3798">
        <v>165</v>
      </c>
      <c r="L3798">
        <v>82</v>
      </c>
      <c r="M3798">
        <v>17</v>
      </c>
      <c r="N3798">
        <v>0.12739471288745199</v>
      </c>
      <c r="O3798">
        <v>-0.84559225950884898</v>
      </c>
      <c r="P3798">
        <v>-1.9470940819617899</v>
      </c>
      <c r="Q3798">
        <v>0.54237288135593198</v>
      </c>
      <c r="R3798">
        <v>0.322033898305084</v>
      </c>
      <c r="S3798">
        <f t="shared" si="59"/>
        <v>-9.9169246598026742E-2</v>
      </c>
    </row>
    <row r="3799" spans="1:19" x14ac:dyDescent="0.2">
      <c r="A3799" t="s">
        <v>7548</v>
      </c>
      <c r="B3799" t="s">
        <v>7549</v>
      </c>
      <c r="C3799">
        <v>120</v>
      </c>
      <c r="D3799">
        <v>127</v>
      </c>
      <c r="E3799">
        <v>125</v>
      </c>
      <c r="F3799">
        <v>1</v>
      </c>
      <c r="G3799">
        <v>0.10488070720386</v>
      </c>
      <c r="H3799">
        <v>-0.47652924281797199</v>
      </c>
      <c r="I3799">
        <v>-2.96337841900962</v>
      </c>
      <c r="J3799">
        <v>242</v>
      </c>
      <c r="K3799">
        <v>288</v>
      </c>
      <c r="L3799">
        <v>151</v>
      </c>
      <c r="M3799">
        <v>19</v>
      </c>
      <c r="N3799">
        <v>0.15280522520052101</v>
      </c>
      <c r="O3799">
        <v>-0.79692719583165195</v>
      </c>
      <c r="P3799">
        <v>-2.11528743361949</v>
      </c>
      <c r="Q3799">
        <v>0.54237288135593198</v>
      </c>
      <c r="R3799">
        <v>0.37288135593220301</v>
      </c>
      <c r="S3799">
        <f t="shared" si="59"/>
        <v>-0.4203939993035859</v>
      </c>
    </row>
    <row r="3800" spans="1:19" x14ac:dyDescent="0.2">
      <c r="A3800" t="s">
        <v>7550</v>
      </c>
      <c r="B3800" t="s">
        <v>7551</v>
      </c>
      <c r="C3800">
        <v>260</v>
      </c>
      <c r="D3800">
        <v>302</v>
      </c>
      <c r="E3800">
        <v>212</v>
      </c>
      <c r="F3800">
        <v>56</v>
      </c>
      <c r="G3800">
        <v>0.14529182728186099</v>
      </c>
      <c r="H3800">
        <v>-0.58289549682047004</v>
      </c>
      <c r="I3800">
        <v>-1.5509824939266099</v>
      </c>
      <c r="J3800">
        <v>413</v>
      </c>
      <c r="K3800">
        <v>675</v>
      </c>
      <c r="L3800">
        <v>311</v>
      </c>
      <c r="M3800">
        <v>113</v>
      </c>
      <c r="N3800">
        <v>0.29058182459634502</v>
      </c>
      <c r="O3800">
        <v>-0.715278439773953</v>
      </c>
      <c r="P3800">
        <v>-1.5730972767648701</v>
      </c>
      <c r="Q3800">
        <v>0.55932203389830504</v>
      </c>
      <c r="R3800">
        <v>0.322033898305084</v>
      </c>
      <c r="S3800">
        <f t="shared" si="59"/>
        <v>0.13194456447059902</v>
      </c>
    </row>
    <row r="3801" spans="1:19" x14ac:dyDescent="0.2">
      <c r="A3801" t="s">
        <v>7552</v>
      </c>
      <c r="B3801" t="s">
        <v>7553</v>
      </c>
      <c r="C3801">
        <v>18</v>
      </c>
      <c r="D3801">
        <v>46</v>
      </c>
      <c r="E3801">
        <v>7</v>
      </c>
      <c r="F3801">
        <v>0</v>
      </c>
      <c r="G3801">
        <v>0.487743558873796</v>
      </c>
      <c r="H3801">
        <v>-0.90443247486745204</v>
      </c>
      <c r="I3801" t="e">
        <f>-inf</f>
        <v>#NAME?</v>
      </c>
      <c r="J3801">
        <v>101</v>
      </c>
      <c r="K3801">
        <v>19</v>
      </c>
      <c r="L3801">
        <v>31</v>
      </c>
      <c r="M3801">
        <v>2</v>
      </c>
      <c r="N3801">
        <v>-0.64833966940809096</v>
      </c>
      <c r="O3801">
        <v>-1.1050484570927599</v>
      </c>
      <c r="P3801">
        <v>-2.7135170467105501</v>
      </c>
      <c r="Q3801">
        <v>0.52542372881355903</v>
      </c>
      <c r="R3801">
        <v>0.35593220338983</v>
      </c>
      <c r="S3801" t="e">
        <f t="shared" si="59"/>
        <v>#NAME?</v>
      </c>
    </row>
    <row r="3802" spans="1:19" x14ac:dyDescent="0.2">
      <c r="A3802" t="s">
        <v>7554</v>
      </c>
      <c r="B3802" t="s">
        <v>7555</v>
      </c>
      <c r="C3802">
        <v>146</v>
      </c>
      <c r="D3802">
        <v>162</v>
      </c>
      <c r="E3802">
        <v>129</v>
      </c>
      <c r="F3802">
        <v>11</v>
      </c>
      <c r="G3802">
        <v>0.12542039105372199</v>
      </c>
      <c r="H3802">
        <v>-0.54802115526359096</v>
      </c>
      <c r="I3802">
        <v>-2.0071573435882102</v>
      </c>
      <c r="J3802">
        <v>264</v>
      </c>
      <c r="K3802">
        <v>323</v>
      </c>
      <c r="L3802">
        <v>146</v>
      </c>
      <c r="M3802">
        <v>22</v>
      </c>
      <c r="N3802">
        <v>0.16482669888299301</v>
      </c>
      <c r="O3802">
        <v>-0.84933984822978403</v>
      </c>
      <c r="P3802">
        <v>-2.0894069146395098</v>
      </c>
      <c r="Q3802">
        <v>0.52542372881355903</v>
      </c>
      <c r="R3802">
        <v>0.322033898305084</v>
      </c>
      <c r="S3802">
        <f t="shared" si="59"/>
        <v>-0.13771308496538565</v>
      </c>
    </row>
    <row r="3803" spans="1:19" x14ac:dyDescent="0.2">
      <c r="A3803" t="s">
        <v>7556</v>
      </c>
      <c r="B3803" t="s">
        <v>7557</v>
      </c>
      <c r="C3803">
        <v>120</v>
      </c>
      <c r="D3803">
        <v>105</v>
      </c>
      <c r="E3803">
        <v>122</v>
      </c>
      <c r="F3803">
        <v>19</v>
      </c>
      <c r="G3803">
        <v>2.2266285317841601E-2</v>
      </c>
      <c r="H3803">
        <v>-0.48707942515128</v>
      </c>
      <c r="I3803">
        <v>-1.68462481805679</v>
      </c>
      <c r="J3803">
        <v>285</v>
      </c>
      <c r="K3803">
        <v>280</v>
      </c>
      <c r="L3803">
        <v>168</v>
      </c>
      <c r="M3803">
        <v>29</v>
      </c>
      <c r="N3803">
        <v>6.9541274755430801E-2</v>
      </c>
      <c r="O3803">
        <v>-0.82162435542703705</v>
      </c>
      <c r="P3803">
        <v>-2.0026725307014401</v>
      </c>
      <c r="Q3803">
        <v>0.45762711864406702</v>
      </c>
      <c r="R3803">
        <v>0.28813559322033899</v>
      </c>
      <c r="S3803">
        <f t="shared" si="59"/>
        <v>-2.1500024050127013E-2</v>
      </c>
    </row>
    <row r="3804" spans="1:19" x14ac:dyDescent="0.2">
      <c r="A3804" t="s">
        <v>7558</v>
      </c>
      <c r="B3804" t="s">
        <v>7559</v>
      </c>
      <c r="C3804">
        <v>73</v>
      </c>
      <c r="D3804">
        <v>59</v>
      </c>
      <c r="E3804">
        <v>60</v>
      </c>
      <c r="F3804">
        <v>14</v>
      </c>
      <c r="G3804">
        <v>-1.22126161827831E-2</v>
      </c>
      <c r="H3804">
        <v>-0.57942961951521499</v>
      </c>
      <c r="I3804">
        <v>-1.6013919974042099</v>
      </c>
      <c r="J3804">
        <v>136</v>
      </c>
      <c r="K3804">
        <v>161</v>
      </c>
      <c r="L3804">
        <v>87</v>
      </c>
      <c r="M3804">
        <v>15</v>
      </c>
      <c r="N3804">
        <v>0.15051507108335299</v>
      </c>
      <c r="O3804">
        <v>-0.78610843289598897</v>
      </c>
      <c r="P3804">
        <v>-1.9676733179064201</v>
      </c>
      <c r="Q3804">
        <v>0.52542372881355903</v>
      </c>
      <c r="R3804">
        <v>0.37288135593220301</v>
      </c>
      <c r="S3804">
        <f t="shared" si="59"/>
        <v>1.1864658292435503E-2</v>
      </c>
    </row>
    <row r="3805" spans="1:19" x14ac:dyDescent="0.2">
      <c r="A3805" t="s">
        <v>7560</v>
      </c>
      <c r="B3805" t="s">
        <v>7561</v>
      </c>
      <c r="C3805">
        <v>196</v>
      </c>
      <c r="D3805">
        <v>175</v>
      </c>
      <c r="E3805">
        <v>85</v>
      </c>
      <c r="F3805">
        <v>18</v>
      </c>
      <c r="G3805">
        <v>3.1040209625346801E-2</v>
      </c>
      <c r="H3805">
        <v>-0.85709515542058601</v>
      </c>
      <c r="I3805">
        <v>-1.9211807392151601</v>
      </c>
      <c r="J3805">
        <v>364</v>
      </c>
      <c r="K3805">
        <v>489</v>
      </c>
      <c r="L3805">
        <v>243</v>
      </c>
      <c r="M3805">
        <v>65</v>
      </c>
      <c r="N3805">
        <v>0.205435578896286</v>
      </c>
      <c r="O3805">
        <v>-0.76758388719513404</v>
      </c>
      <c r="P3805">
        <v>-1.75841369559809</v>
      </c>
      <c r="Q3805">
        <v>0.72881355932203395</v>
      </c>
      <c r="R3805">
        <v>0.11864406779661001</v>
      </c>
      <c r="S3805">
        <f t="shared" si="59"/>
        <v>-2.4383582411940462E-2</v>
      </c>
    </row>
    <row r="3806" spans="1:19" x14ac:dyDescent="0.2">
      <c r="A3806" t="s">
        <v>7562</v>
      </c>
      <c r="B3806" t="s">
        <v>7563</v>
      </c>
      <c r="C3806">
        <v>225</v>
      </c>
      <c r="D3806">
        <v>176</v>
      </c>
      <c r="E3806">
        <v>176</v>
      </c>
      <c r="F3806">
        <v>19</v>
      </c>
      <c r="G3806">
        <v>-2.6411618001684099E-2</v>
      </c>
      <c r="H3806">
        <v>-0.60092786007561605</v>
      </c>
      <c r="I3806">
        <v>-1.95762609012053</v>
      </c>
      <c r="J3806">
        <v>431</v>
      </c>
      <c r="K3806">
        <v>342</v>
      </c>
      <c r="L3806">
        <v>228</v>
      </c>
      <c r="M3806">
        <v>48</v>
      </c>
      <c r="N3806">
        <v>-2.3223060682874799E-2</v>
      </c>
      <c r="O3806">
        <v>-0.86863120030466801</v>
      </c>
      <c r="P3806">
        <v>-1.9634617013770299</v>
      </c>
      <c r="Q3806">
        <v>0.52542372881355903</v>
      </c>
      <c r="R3806">
        <v>0.22033898305084701</v>
      </c>
      <c r="S3806">
        <f t="shared" si="59"/>
        <v>-8.9740807069444428E-2</v>
      </c>
    </row>
    <row r="3807" spans="1:19" x14ac:dyDescent="0.2">
      <c r="A3807" t="s">
        <v>7564</v>
      </c>
      <c r="B3807" t="s">
        <v>7565</v>
      </c>
      <c r="C3807">
        <v>95</v>
      </c>
      <c r="D3807">
        <v>78</v>
      </c>
      <c r="E3807">
        <v>38</v>
      </c>
      <c r="F3807">
        <v>5</v>
      </c>
      <c r="G3807">
        <v>-5.3707703028389002E-3</v>
      </c>
      <c r="H3807">
        <v>-0.892198018450441</v>
      </c>
      <c r="I3807">
        <v>-2.1629507739148202</v>
      </c>
      <c r="J3807">
        <v>156</v>
      </c>
      <c r="K3807">
        <v>238</v>
      </c>
      <c r="L3807">
        <v>147</v>
      </c>
      <c r="M3807">
        <v>23</v>
      </c>
      <c r="N3807">
        <v>0.26068046212377199</v>
      </c>
      <c r="O3807">
        <v>-0.61789604075067495</v>
      </c>
      <c r="P3807">
        <v>-1.8416224309287601</v>
      </c>
      <c r="Q3807">
        <v>0.55932203389830504</v>
      </c>
      <c r="R3807">
        <v>0.338983050847457</v>
      </c>
      <c r="S3807">
        <f t="shared" si="59"/>
        <v>-0.11636302710103716</v>
      </c>
    </row>
    <row r="3808" spans="1:19" x14ac:dyDescent="0.2">
      <c r="A3808" t="s">
        <v>7566</v>
      </c>
      <c r="B3808" t="s">
        <v>7567</v>
      </c>
      <c r="C3808">
        <v>119</v>
      </c>
      <c r="D3808">
        <v>170</v>
      </c>
      <c r="E3808">
        <v>116</v>
      </c>
      <c r="F3808">
        <v>15</v>
      </c>
      <c r="G3808">
        <v>0.235160192281271</v>
      </c>
      <c r="H3808">
        <v>-0.50534698194401495</v>
      </c>
      <c r="I3808">
        <v>-1.7836528752988401</v>
      </c>
      <c r="J3808">
        <v>215</v>
      </c>
      <c r="K3808">
        <v>274</v>
      </c>
      <c r="L3808">
        <v>165</v>
      </c>
      <c r="M3808">
        <v>21</v>
      </c>
      <c r="N3808">
        <v>0.182540206326504</v>
      </c>
      <c r="O3808">
        <v>-0.70704329284608902</v>
      </c>
      <c r="P3808">
        <v>-2.0204448337735701</v>
      </c>
      <c r="Q3808">
        <v>0.55932203389830504</v>
      </c>
      <c r="R3808">
        <v>0.28813559322033899</v>
      </c>
      <c r="S3808">
        <f t="shared" si="59"/>
        <v>-5.4811873881815951E-2</v>
      </c>
    </row>
    <row r="3809" spans="1:19" x14ac:dyDescent="0.2">
      <c r="A3809" t="s">
        <v>7568</v>
      </c>
      <c r="B3809" t="s">
        <v>7569</v>
      </c>
      <c r="C3809">
        <v>33</v>
      </c>
      <c r="D3809">
        <v>41</v>
      </c>
      <c r="E3809">
        <v>16</v>
      </c>
      <c r="F3809">
        <v>2</v>
      </c>
      <c r="G3809">
        <v>0.17452814913737599</v>
      </c>
      <c r="H3809">
        <v>-0.80865196700036601</v>
      </c>
      <c r="I3809">
        <v>-2.1016811171758998</v>
      </c>
      <c r="J3809">
        <v>55</v>
      </c>
      <c r="K3809">
        <v>93</v>
      </c>
      <c r="L3809">
        <v>52</v>
      </c>
      <c r="M3809">
        <v>4</v>
      </c>
      <c r="N3809">
        <v>0.305348362481413</v>
      </c>
      <c r="O3809">
        <v>-0.616448123003835</v>
      </c>
      <c r="P3809">
        <v>-2.1485283667581698</v>
      </c>
      <c r="Q3809">
        <v>0.49152542372881303</v>
      </c>
      <c r="R3809">
        <v>0.338983050847457</v>
      </c>
      <c r="S3809">
        <f t="shared" si="59"/>
        <v>-0.18078619559432149</v>
      </c>
    </row>
    <row r="3810" spans="1:19" x14ac:dyDescent="0.2">
      <c r="A3810" t="s">
        <v>7570</v>
      </c>
      <c r="B3810" t="s">
        <v>7571</v>
      </c>
      <c r="C3810">
        <v>331</v>
      </c>
      <c r="D3810">
        <v>374</v>
      </c>
      <c r="E3810">
        <v>248</v>
      </c>
      <c r="F3810">
        <v>33</v>
      </c>
      <c r="G3810">
        <v>0.133301840720289</v>
      </c>
      <c r="H3810">
        <v>-0.61963432272790597</v>
      </c>
      <c r="I3810">
        <v>-1.88551122685983</v>
      </c>
      <c r="J3810">
        <v>543</v>
      </c>
      <c r="K3810">
        <v>782</v>
      </c>
      <c r="L3810">
        <v>401</v>
      </c>
      <c r="M3810">
        <v>60</v>
      </c>
      <c r="N3810">
        <v>0.235635026892722</v>
      </c>
      <c r="O3810">
        <v>-0.723744234113055</v>
      </c>
      <c r="P3810">
        <v>-1.96687424779709</v>
      </c>
      <c r="Q3810">
        <v>0.52542372881355903</v>
      </c>
      <c r="R3810">
        <v>0.27118644067796599</v>
      </c>
      <c r="S3810">
        <f t="shared" si="59"/>
        <v>-6.9856876969099577E-2</v>
      </c>
    </row>
    <row r="3811" spans="1:19" x14ac:dyDescent="0.2">
      <c r="A3811" t="s">
        <v>7572</v>
      </c>
      <c r="B3811" t="s">
        <v>7573</v>
      </c>
      <c r="C3811">
        <v>113</v>
      </c>
      <c r="D3811">
        <v>99</v>
      </c>
      <c r="E3811">
        <v>119</v>
      </c>
      <c r="F3811">
        <v>4</v>
      </c>
      <c r="G3811">
        <v>2.2814983409658599E-2</v>
      </c>
      <c r="H3811">
        <v>-0.47178949186929198</v>
      </c>
      <c r="I3811">
        <v>-2.3352156251174501</v>
      </c>
      <c r="J3811">
        <v>209</v>
      </c>
      <c r="K3811">
        <v>277</v>
      </c>
      <c r="L3811">
        <v>220</v>
      </c>
      <c r="M3811">
        <v>50</v>
      </c>
      <c r="N3811">
        <v>0.19956158637511601</v>
      </c>
      <c r="O3811">
        <v>-0.56981238243323795</v>
      </c>
      <c r="P3811">
        <v>-1.6314019503669199</v>
      </c>
      <c r="Q3811">
        <v>0.50847457627118597</v>
      </c>
      <c r="R3811">
        <v>0.28813559322033899</v>
      </c>
      <c r="S3811">
        <f t="shared" si="59"/>
        <v>-0.10981081066603228</v>
      </c>
    </row>
    <row r="3812" spans="1:19" x14ac:dyDescent="0.2">
      <c r="A3812" t="s">
        <v>7574</v>
      </c>
      <c r="B3812" t="s">
        <v>7575</v>
      </c>
      <c r="C3812">
        <v>118</v>
      </c>
      <c r="D3812">
        <v>106</v>
      </c>
      <c r="E3812">
        <v>56</v>
      </c>
      <c r="F3812">
        <v>5</v>
      </c>
      <c r="G3812">
        <v>3.3682090254173201E-2</v>
      </c>
      <c r="H3812">
        <v>-0.81795199007832797</v>
      </c>
      <c r="I3812">
        <v>-2.2571091759320998</v>
      </c>
      <c r="J3812">
        <v>140</v>
      </c>
      <c r="K3812">
        <v>173</v>
      </c>
      <c r="L3812">
        <v>86</v>
      </c>
      <c r="M3812">
        <v>25</v>
      </c>
      <c r="N3812">
        <v>0.16914617087227901</v>
      </c>
      <c r="O3812">
        <v>-0.80371836157905996</v>
      </c>
      <c r="P3812">
        <v>-1.75841369559809</v>
      </c>
      <c r="Q3812">
        <v>0.45762711864406702</v>
      </c>
      <c r="R3812">
        <v>0.22033898305084701</v>
      </c>
      <c r="S3812">
        <f t="shared" si="59"/>
        <v>-0.12125977194794242</v>
      </c>
    </row>
    <row r="3813" spans="1:19" x14ac:dyDescent="0.2">
      <c r="A3813" t="s">
        <v>7576</v>
      </c>
      <c r="B3813" t="s">
        <v>7577</v>
      </c>
      <c r="C3813">
        <v>41</v>
      </c>
      <c r="D3813">
        <v>51</v>
      </c>
      <c r="E3813">
        <v>35</v>
      </c>
      <c r="F3813">
        <v>7</v>
      </c>
      <c r="G3813">
        <v>0.17504455167372901</v>
      </c>
      <c r="H3813">
        <v>-0.56297382214786296</v>
      </c>
      <c r="I3813">
        <v>-1.65188298966747</v>
      </c>
      <c r="J3813">
        <v>97</v>
      </c>
      <c r="K3813">
        <v>72</v>
      </c>
      <c r="L3813">
        <v>70</v>
      </c>
      <c r="M3813">
        <v>11</v>
      </c>
      <c r="N3813">
        <v>-5.2211134413254603E-2</v>
      </c>
      <c r="O3813">
        <v>-0.73376247139637796</v>
      </c>
      <c r="P3813">
        <v>-1.9556047176999101</v>
      </c>
      <c r="Q3813">
        <v>0.49152542372881303</v>
      </c>
      <c r="R3813">
        <v>0.23728813559322001</v>
      </c>
      <c r="S3813">
        <f t="shared" si="59"/>
        <v>5.3204684053297785E-4</v>
      </c>
    </row>
    <row r="3814" spans="1:19" x14ac:dyDescent="0.2">
      <c r="A3814" t="s">
        <v>7578</v>
      </c>
      <c r="B3814" t="s">
        <v>7579</v>
      </c>
      <c r="C3814">
        <v>141</v>
      </c>
      <c r="D3814">
        <v>163</v>
      </c>
      <c r="E3814">
        <v>153</v>
      </c>
      <c r="F3814">
        <v>20</v>
      </c>
      <c r="G3814">
        <v>0.143226724044106</v>
      </c>
      <c r="H3814">
        <v>-0.45878569161618399</v>
      </c>
      <c r="I3814">
        <v>-1.7323862899533899</v>
      </c>
      <c r="J3814">
        <v>252</v>
      </c>
      <c r="K3814">
        <v>284</v>
      </c>
      <c r="L3814">
        <v>232</v>
      </c>
      <c r="M3814">
        <v>38</v>
      </c>
      <c r="N3814">
        <v>0.12914590268721499</v>
      </c>
      <c r="O3814">
        <v>-0.62800133303503403</v>
      </c>
      <c r="P3814">
        <v>-1.8318426127566201</v>
      </c>
      <c r="Q3814">
        <v>0.54237288135593198</v>
      </c>
      <c r="R3814">
        <v>0.28813559322033899</v>
      </c>
      <c r="S3814">
        <f t="shared" si="59"/>
        <v>1.0420570358595341E-2</v>
      </c>
    </row>
    <row r="3815" spans="1:19" x14ac:dyDescent="0.2">
      <c r="A3815" t="s">
        <v>7580</v>
      </c>
      <c r="B3815" t="s">
        <v>7581</v>
      </c>
      <c r="C3815">
        <v>52</v>
      </c>
      <c r="D3815">
        <v>44</v>
      </c>
      <c r="E3815">
        <v>23</v>
      </c>
      <c r="F3815">
        <v>0</v>
      </c>
      <c r="G3815">
        <v>7.7075651469166902E-3</v>
      </c>
      <c r="H3815">
        <v>-0.848533517395609</v>
      </c>
      <c r="I3815" t="e">
        <f>-inf</f>
        <v>#NAME?</v>
      </c>
      <c r="J3815">
        <v>84</v>
      </c>
      <c r="K3815">
        <v>136</v>
      </c>
      <c r="L3815">
        <v>46</v>
      </c>
      <c r="M3815">
        <v>15</v>
      </c>
      <c r="N3815">
        <v>0.28648772573005699</v>
      </c>
      <c r="O3815">
        <v>-0.85361023152469795</v>
      </c>
      <c r="P3815">
        <v>-1.75841369559809</v>
      </c>
      <c r="Q3815">
        <v>0.677966101694915</v>
      </c>
      <c r="R3815">
        <v>0.152542372881355</v>
      </c>
      <c r="S3815" t="e">
        <f t="shared" si="59"/>
        <v>#NAME?</v>
      </c>
    </row>
    <row r="3816" spans="1:19" x14ac:dyDescent="0.2">
      <c r="A3816" t="s">
        <v>7582</v>
      </c>
      <c r="B3816" t="s">
        <v>7583</v>
      </c>
      <c r="C3816">
        <v>175</v>
      </c>
      <c r="D3816">
        <v>275</v>
      </c>
      <c r="E3816">
        <v>181</v>
      </c>
      <c r="F3816">
        <v>12</v>
      </c>
      <c r="G3816">
        <v>0.27655287743949603</v>
      </c>
      <c r="H3816">
        <v>-0.47961748359551298</v>
      </c>
      <c r="I3816">
        <v>-2.0480539756006602</v>
      </c>
      <c r="J3816">
        <v>339</v>
      </c>
      <c r="K3816">
        <v>514</v>
      </c>
      <c r="L3816">
        <v>237</v>
      </c>
      <c r="M3816">
        <v>60</v>
      </c>
      <c r="N3816">
        <v>0.25799152421391502</v>
      </c>
      <c r="O3816">
        <v>-0.74754012933736802</v>
      </c>
      <c r="P3816">
        <v>-1.76227411641133</v>
      </c>
      <c r="Q3816">
        <v>0.57627118644067798</v>
      </c>
      <c r="R3816">
        <v>0.186440677966101</v>
      </c>
      <c r="S3816">
        <f t="shared" si="59"/>
        <v>-6.2004318969172065E-2</v>
      </c>
    </row>
    <row r="3817" spans="1:19" x14ac:dyDescent="0.2">
      <c r="A3817" t="s">
        <v>7584</v>
      </c>
      <c r="B3817" t="s">
        <v>7585</v>
      </c>
      <c r="C3817">
        <v>29</v>
      </c>
      <c r="D3817">
        <v>63</v>
      </c>
      <c r="E3817">
        <v>36</v>
      </c>
      <c r="F3817">
        <v>6</v>
      </c>
      <c r="G3817">
        <v>0.41720078385015402</v>
      </c>
      <c r="H3817">
        <v>-0.40035350691007199</v>
      </c>
      <c r="I3817">
        <v>-1.56844392047731</v>
      </c>
      <c r="J3817">
        <v>114</v>
      </c>
      <c r="K3817">
        <v>79</v>
      </c>
      <c r="L3817">
        <v>98</v>
      </c>
      <c r="M3817">
        <v>9</v>
      </c>
      <c r="N3817">
        <v>-8.2049656624309394E-2</v>
      </c>
      <c r="O3817">
        <v>-0.65776755278836796</v>
      </c>
      <c r="P3817">
        <v>-2.1128880104890402</v>
      </c>
      <c r="Q3817">
        <v>0.50847457627118597</v>
      </c>
      <c r="R3817">
        <v>0.28813559322033899</v>
      </c>
      <c r="S3817">
        <f t="shared" si="59"/>
        <v>-1.7476219444723211E-2</v>
      </c>
    </row>
    <row r="3818" spans="1:19" x14ac:dyDescent="0.2">
      <c r="A3818" t="s">
        <v>7586</v>
      </c>
      <c r="B3818" t="s">
        <v>7587</v>
      </c>
      <c r="C3818">
        <v>140</v>
      </c>
      <c r="D3818">
        <v>133</v>
      </c>
      <c r="E3818">
        <v>123</v>
      </c>
      <c r="F3818">
        <v>12</v>
      </c>
      <c r="G3818">
        <v>5.7981837584376202E-2</v>
      </c>
      <c r="H3818">
        <v>-0.55048093401724296</v>
      </c>
      <c r="I3818">
        <v>-1.9511439625926099</v>
      </c>
      <c r="J3818">
        <v>322</v>
      </c>
      <c r="K3818">
        <v>349</v>
      </c>
      <c r="L3818">
        <v>141</v>
      </c>
      <c r="M3818">
        <v>40</v>
      </c>
      <c r="N3818">
        <v>0.11219765868507001</v>
      </c>
      <c r="O3818">
        <v>-0.95072553618484101</v>
      </c>
      <c r="P3818">
        <v>-1.9160215489597601</v>
      </c>
      <c r="Q3818">
        <v>0.50847457627118597</v>
      </c>
      <c r="R3818">
        <v>0.23728813559322001</v>
      </c>
      <c r="S3818">
        <f t="shared" si="59"/>
        <v>-7.5182003663682051E-2</v>
      </c>
    </row>
    <row r="3819" spans="1:19" x14ac:dyDescent="0.2">
      <c r="A3819" t="s">
        <v>7588</v>
      </c>
      <c r="B3819" t="s">
        <v>7589</v>
      </c>
      <c r="C3819">
        <v>174</v>
      </c>
      <c r="D3819">
        <v>183</v>
      </c>
      <c r="E3819">
        <v>112</v>
      </c>
      <c r="F3819">
        <v>14</v>
      </c>
      <c r="G3819">
        <v>0.102160073743358</v>
      </c>
      <c r="H3819">
        <v>-0.68558923539082095</v>
      </c>
      <c r="I3819">
        <v>-1.9786183855663599</v>
      </c>
      <c r="J3819">
        <v>375</v>
      </c>
      <c r="K3819">
        <v>550</v>
      </c>
      <c r="L3819">
        <v>281</v>
      </c>
      <c r="M3819">
        <v>55</v>
      </c>
      <c r="N3819">
        <v>0.243559525188246</v>
      </c>
      <c r="O3819">
        <v>-0.71741372496702904</v>
      </c>
      <c r="P3819">
        <v>-1.8438942468253601</v>
      </c>
      <c r="Q3819">
        <v>0.47457627118644002</v>
      </c>
      <c r="R3819">
        <v>0.28813559322033899</v>
      </c>
      <c r="S3819">
        <f t="shared" si="59"/>
        <v>-6.3812297204035445E-2</v>
      </c>
    </row>
    <row r="3820" spans="1:19" x14ac:dyDescent="0.2">
      <c r="A3820" t="s">
        <v>7590</v>
      </c>
      <c r="B3820" t="s">
        <v>7591</v>
      </c>
      <c r="C3820">
        <v>80</v>
      </c>
      <c r="D3820">
        <v>72</v>
      </c>
      <c r="E3820">
        <v>63</v>
      </c>
      <c r="F3820">
        <v>16</v>
      </c>
      <c r="G3820">
        <v>3.4500741734853201E-2</v>
      </c>
      <c r="H3820">
        <v>-0.59800744731676503</v>
      </c>
      <c r="I3820">
        <v>-1.58316717729801</v>
      </c>
      <c r="J3820">
        <v>194</v>
      </c>
      <c r="K3820">
        <v>203</v>
      </c>
      <c r="L3820">
        <v>142</v>
      </c>
      <c r="M3820">
        <v>30</v>
      </c>
      <c r="N3820">
        <v>9.69224114047086E-2</v>
      </c>
      <c r="O3820">
        <v>-0.72760216269155997</v>
      </c>
      <c r="P3820">
        <v>-1.8209061438024501</v>
      </c>
      <c r="Q3820">
        <v>0.50847457627118597</v>
      </c>
      <c r="R3820">
        <v>0.27118644067796599</v>
      </c>
      <c r="S3820">
        <f t="shared" si="59"/>
        <v>5.6378214225712611E-2</v>
      </c>
    </row>
    <row r="3821" spans="1:19" x14ac:dyDescent="0.2">
      <c r="A3821" t="s">
        <v>7592</v>
      </c>
      <c r="B3821" t="s">
        <v>7593</v>
      </c>
      <c r="C3821">
        <v>88</v>
      </c>
      <c r="D3821">
        <v>55</v>
      </c>
      <c r="E3821">
        <v>21</v>
      </c>
      <c r="F3821">
        <v>5</v>
      </c>
      <c r="G3821">
        <v>-0.123861750360396</v>
      </c>
      <c r="H3821">
        <v>-1.11652138719465</v>
      </c>
      <c r="I3821">
        <v>-2.1297098407761399</v>
      </c>
      <c r="J3821">
        <v>121</v>
      </c>
      <c r="K3821">
        <v>158</v>
      </c>
      <c r="L3821">
        <v>80</v>
      </c>
      <c r="M3821">
        <v>7</v>
      </c>
      <c r="N3821">
        <v>0.19309982005969401</v>
      </c>
      <c r="O3821">
        <v>-0.77178416046889597</v>
      </c>
      <c r="P3821">
        <v>-2.2479129988940798</v>
      </c>
      <c r="Q3821">
        <v>0.44067796610169402</v>
      </c>
      <c r="R3821">
        <v>0.23728813559322001</v>
      </c>
      <c r="S3821">
        <f t="shared" si="59"/>
        <v>-0.21545297920659839</v>
      </c>
    </row>
    <row r="3822" spans="1:19" x14ac:dyDescent="0.2">
      <c r="A3822" t="s">
        <v>7594</v>
      </c>
      <c r="B3822" t="s">
        <v>7595</v>
      </c>
      <c r="C3822">
        <v>157</v>
      </c>
      <c r="D3822">
        <v>144</v>
      </c>
      <c r="E3822">
        <v>144</v>
      </c>
      <c r="F3822">
        <v>10</v>
      </c>
      <c r="G3822">
        <v>4.2721071981544297E-2</v>
      </c>
      <c r="H3822">
        <v>-0.53179517009238697</v>
      </c>
      <c r="I3822">
        <v>-2.0800968253712302</v>
      </c>
      <c r="J3822">
        <v>212</v>
      </c>
      <c r="K3822">
        <v>172</v>
      </c>
      <c r="L3822">
        <v>173</v>
      </c>
      <c r="M3822">
        <v>40</v>
      </c>
      <c r="N3822">
        <v>-1.35793105994807E-2</v>
      </c>
      <c r="O3822">
        <v>-0.68037853494434597</v>
      </c>
      <c r="P3822">
        <v>-1.73450153819268</v>
      </c>
      <c r="Q3822">
        <v>0.45762711864406702</v>
      </c>
      <c r="R3822">
        <v>0.186440677966101</v>
      </c>
      <c r="S3822">
        <f t="shared" si="59"/>
        <v>-6.3816234673324451E-2</v>
      </c>
    </row>
    <row r="3823" spans="1:19" x14ac:dyDescent="0.2">
      <c r="A3823" t="s">
        <v>7596</v>
      </c>
      <c r="B3823" t="s">
        <v>7597</v>
      </c>
      <c r="C3823">
        <v>374</v>
      </c>
      <c r="D3823">
        <v>497</v>
      </c>
      <c r="E3823">
        <v>379</v>
      </c>
      <c r="F3823">
        <v>45</v>
      </c>
      <c r="G3823">
        <v>0.20374301882838</v>
      </c>
      <c r="H3823">
        <v>-0.48849040201081101</v>
      </c>
      <c r="I3823">
        <v>-1.8038562613871301</v>
      </c>
      <c r="J3823">
        <v>646</v>
      </c>
      <c r="K3823">
        <v>724</v>
      </c>
      <c r="L3823">
        <v>400</v>
      </c>
      <c r="M3823">
        <v>80</v>
      </c>
      <c r="N3823">
        <v>0.12673415162378401</v>
      </c>
      <c r="O3823">
        <v>-0.80026130381151195</v>
      </c>
      <c r="P3823">
        <v>-1.91736819959503</v>
      </c>
      <c r="Q3823">
        <v>0.44067796610169402</v>
      </c>
      <c r="R3823">
        <v>0.305084745762711</v>
      </c>
      <c r="S3823">
        <f t="shared" si="59"/>
        <v>-3.3066880541015059E-2</v>
      </c>
    </row>
    <row r="3824" spans="1:19" x14ac:dyDescent="0.2">
      <c r="A3824" t="s">
        <v>7598</v>
      </c>
      <c r="B3824" t="s">
        <v>7599</v>
      </c>
      <c r="C3824">
        <v>123</v>
      </c>
      <c r="D3824">
        <v>115</v>
      </c>
      <c r="E3824">
        <v>80</v>
      </c>
      <c r="F3824">
        <v>28</v>
      </c>
      <c r="G3824">
        <v>5.1050961209742202E-2</v>
      </c>
      <c r="H3824">
        <v>-0.68107313422585702</v>
      </c>
      <c r="I3824">
        <v>-1.5269442530591699</v>
      </c>
      <c r="J3824">
        <v>214</v>
      </c>
      <c r="K3824">
        <v>242</v>
      </c>
      <c r="L3824">
        <v>155</v>
      </c>
      <c r="M3824">
        <v>97</v>
      </c>
      <c r="N3824">
        <v>0.13062969605296201</v>
      </c>
      <c r="O3824">
        <v>-0.73217085232328905</v>
      </c>
      <c r="P3824">
        <v>-1.35386770767483</v>
      </c>
      <c r="Q3824">
        <v>0.47457627118644002</v>
      </c>
      <c r="R3824">
        <v>0.23728813559322001</v>
      </c>
      <c r="S3824">
        <f t="shared" si="59"/>
        <v>0.19751712075457267</v>
      </c>
    </row>
    <row r="3825" spans="1:19" x14ac:dyDescent="0.2">
      <c r="A3825" t="s">
        <v>7600</v>
      </c>
      <c r="B3825" t="s">
        <v>7601</v>
      </c>
      <c r="C3825">
        <v>316</v>
      </c>
      <c r="D3825">
        <v>480</v>
      </c>
      <c r="E3825">
        <v>219</v>
      </c>
      <c r="F3825">
        <v>41</v>
      </c>
      <c r="G3825">
        <v>0.26181238705271098</v>
      </c>
      <c r="H3825">
        <v>-0.65350097755668901</v>
      </c>
      <c r="I3825">
        <v>-1.77110039886066</v>
      </c>
      <c r="J3825">
        <v>521</v>
      </c>
      <c r="K3825">
        <v>968</v>
      </c>
      <c r="L3825">
        <v>461</v>
      </c>
      <c r="M3825">
        <v>129</v>
      </c>
      <c r="N3825">
        <v>0.34626573743059003</v>
      </c>
      <c r="O3825">
        <v>-0.64522557505426603</v>
      </c>
      <c r="P3825">
        <v>-1.6164736815921601</v>
      </c>
      <c r="Q3825">
        <v>0.79661016949152497</v>
      </c>
      <c r="R3825">
        <v>0.20338983050847401</v>
      </c>
      <c r="S3825">
        <f t="shared" si="59"/>
        <v>5.6863732219164506E-2</v>
      </c>
    </row>
    <row r="3826" spans="1:19" x14ac:dyDescent="0.2">
      <c r="A3826" t="s">
        <v>7602</v>
      </c>
      <c r="B3826" t="s">
        <v>7603</v>
      </c>
      <c r="C3826">
        <v>179</v>
      </c>
      <c r="D3826">
        <v>181</v>
      </c>
      <c r="E3826">
        <v>147</v>
      </c>
      <c r="F3826">
        <v>39</v>
      </c>
      <c r="G3826">
        <v>8.5083776184819798E-2</v>
      </c>
      <c r="H3826">
        <v>-0.57979370601012004</v>
      </c>
      <c r="I3826">
        <v>-1.5459855969153899</v>
      </c>
      <c r="J3826">
        <v>259</v>
      </c>
      <c r="K3826">
        <v>484</v>
      </c>
      <c r="L3826">
        <v>148</v>
      </c>
      <c r="M3826">
        <v>101</v>
      </c>
      <c r="N3826">
        <v>0.34877370098488197</v>
      </c>
      <c r="O3826">
        <v>-0.83512682583068398</v>
      </c>
      <c r="P3826">
        <v>-1.4192040588904999</v>
      </c>
      <c r="Q3826">
        <v>0.69491525423728795</v>
      </c>
      <c r="R3826">
        <v>0.25423728813559299</v>
      </c>
      <c r="S3826">
        <f t="shared" si="59"/>
        <v>0.17454950700749675</v>
      </c>
    </row>
    <row r="3827" spans="1:19" x14ac:dyDescent="0.2">
      <c r="A3827" t="s">
        <v>7604</v>
      </c>
      <c r="B3827" t="s">
        <v>7605</v>
      </c>
      <c r="C3827">
        <v>190</v>
      </c>
      <c r="D3827">
        <v>214</v>
      </c>
      <c r="E3827">
        <v>140</v>
      </c>
      <c r="F3827">
        <v>30</v>
      </c>
      <c r="G3827">
        <v>0.13191840469189001</v>
      </c>
      <c r="H3827">
        <v>-0.62688357505299397</v>
      </c>
      <c r="I3827">
        <v>-1.68582951919516</v>
      </c>
      <c r="J3827">
        <v>215</v>
      </c>
      <c r="K3827">
        <v>302</v>
      </c>
      <c r="L3827">
        <v>131</v>
      </c>
      <c r="M3827">
        <v>80</v>
      </c>
      <c r="N3827">
        <v>0.224796586463267</v>
      </c>
      <c r="O3827">
        <v>-0.80725594140423096</v>
      </c>
      <c r="P3827">
        <v>-1.4395741415155501</v>
      </c>
      <c r="Q3827">
        <v>0.50847457627118597</v>
      </c>
      <c r="R3827">
        <v>0.322033898305084</v>
      </c>
      <c r="S3827">
        <f t="shared" si="59"/>
        <v>0.12877217509088057</v>
      </c>
    </row>
    <row r="3828" spans="1:19" x14ac:dyDescent="0.2">
      <c r="A3828" t="s">
        <v>7606</v>
      </c>
      <c r="B3828" t="s">
        <v>7607</v>
      </c>
      <c r="C3828">
        <v>190</v>
      </c>
      <c r="D3828">
        <v>159</v>
      </c>
      <c r="E3828">
        <v>108</v>
      </c>
      <c r="F3828">
        <v>21</v>
      </c>
      <c r="G3828">
        <v>2.9017556631509402E-3</v>
      </c>
      <c r="H3828">
        <v>-0.73958785524428206</v>
      </c>
      <c r="I3828">
        <v>-1.8407314791809</v>
      </c>
      <c r="J3828">
        <v>240</v>
      </c>
      <c r="K3828">
        <v>290</v>
      </c>
      <c r="L3828">
        <v>138</v>
      </c>
      <c r="M3828">
        <v>23</v>
      </c>
      <c r="N3828">
        <v>0.15941485960907101</v>
      </c>
      <c r="O3828">
        <v>-0.83242093245475901</v>
      </c>
      <c r="P3828">
        <v>-2.0287090742859002</v>
      </c>
      <c r="Q3828">
        <v>0.52542372881355903</v>
      </c>
      <c r="R3828">
        <v>0.25423728813559299</v>
      </c>
      <c r="S3828">
        <f t="shared" si="59"/>
        <v>-7.3482945805669872E-2</v>
      </c>
    </row>
    <row r="3829" spans="1:19" x14ac:dyDescent="0.2">
      <c r="A3829" t="s">
        <v>7608</v>
      </c>
      <c r="B3829" t="s">
        <v>7609</v>
      </c>
      <c r="C3829">
        <v>59</v>
      </c>
      <c r="D3829">
        <v>73</v>
      </c>
      <c r="E3829">
        <v>103</v>
      </c>
      <c r="F3829">
        <v>13</v>
      </c>
      <c r="G3829">
        <v>0.17272908077384</v>
      </c>
      <c r="H3829">
        <v>-0.252272796715375</v>
      </c>
      <c r="I3829">
        <v>-1.5411058322972999</v>
      </c>
      <c r="J3829">
        <v>151</v>
      </c>
      <c r="K3829">
        <v>123</v>
      </c>
      <c r="L3829">
        <v>126</v>
      </c>
      <c r="M3829">
        <v>44</v>
      </c>
      <c r="N3829">
        <v>-1.1843732432049701E-2</v>
      </c>
      <c r="O3829">
        <v>-0.670695179319996</v>
      </c>
      <c r="P3829">
        <v>-1.5457499393988701</v>
      </c>
      <c r="Q3829">
        <v>0.45762711864406702</v>
      </c>
      <c r="R3829">
        <v>0.186440677966101</v>
      </c>
      <c r="S3829">
        <f t="shared" si="59"/>
        <v>0.1421077956118226</v>
      </c>
    </row>
    <row r="3830" spans="1:19" x14ac:dyDescent="0.2">
      <c r="A3830" t="s">
        <v>7610</v>
      </c>
      <c r="B3830" t="s">
        <v>7611</v>
      </c>
      <c r="C3830">
        <v>67</v>
      </c>
      <c r="D3830">
        <v>77</v>
      </c>
      <c r="E3830">
        <v>87</v>
      </c>
      <c r="F3830">
        <v>8</v>
      </c>
      <c r="G3830">
        <v>0.14067415476718301</v>
      </c>
      <c r="H3830">
        <v>-0.380813559860611</v>
      </c>
      <c r="I3830">
        <v>-1.80718198867088</v>
      </c>
      <c r="J3830">
        <v>122</v>
      </c>
      <c r="K3830">
        <v>264</v>
      </c>
      <c r="L3830">
        <v>112</v>
      </c>
      <c r="M3830">
        <v>13</v>
      </c>
      <c r="N3830">
        <v>0.41247219961680398</v>
      </c>
      <c r="O3830">
        <v>-0.62923058514895702</v>
      </c>
      <c r="P3830">
        <v>-1.9826421469597999</v>
      </c>
      <c r="Q3830">
        <v>0.54237288135593198</v>
      </c>
      <c r="R3830">
        <v>0.22033898305084701</v>
      </c>
      <c r="S3830">
        <f t="shared" si="59"/>
        <v>-5.1485679113229113E-2</v>
      </c>
    </row>
    <row r="3831" spans="1:19" x14ac:dyDescent="0.2">
      <c r="A3831" t="s">
        <v>7612</v>
      </c>
      <c r="B3831" t="s">
        <v>7613</v>
      </c>
      <c r="C3831">
        <v>160</v>
      </c>
      <c r="D3831">
        <v>111</v>
      </c>
      <c r="E3831">
        <v>188</v>
      </c>
      <c r="F3831">
        <v>14</v>
      </c>
      <c r="G3831">
        <v>-7.8538771573738897E-2</v>
      </c>
      <c r="H3831">
        <v>-0.42422014317064799</v>
      </c>
      <c r="I3831">
        <v>-1.9421891199396799</v>
      </c>
      <c r="J3831">
        <v>381</v>
      </c>
      <c r="K3831">
        <v>350</v>
      </c>
      <c r="L3831">
        <v>225</v>
      </c>
      <c r="M3831">
        <v>17</v>
      </c>
      <c r="N3831">
        <v>4.0371172096378097E-2</v>
      </c>
      <c r="O3831">
        <v>-0.82083123470864705</v>
      </c>
      <c r="P3831">
        <v>-2.36070172288923</v>
      </c>
      <c r="Q3831">
        <v>0.49152542372881303</v>
      </c>
      <c r="R3831">
        <v>0.305084745762711</v>
      </c>
      <c r="S3831">
        <f t="shared" si="59"/>
        <v>-0.19154425356031915</v>
      </c>
    </row>
    <row r="3832" spans="1:19" x14ac:dyDescent="0.2">
      <c r="A3832" t="s">
        <v>7614</v>
      </c>
      <c r="B3832" t="s">
        <v>7615</v>
      </c>
      <c r="C3832">
        <v>68</v>
      </c>
      <c r="D3832">
        <v>94</v>
      </c>
      <c r="E3832">
        <v>33</v>
      </c>
      <c r="F3832">
        <v>6</v>
      </c>
      <c r="G3832">
        <v>0.22087717318899</v>
      </c>
      <c r="H3832">
        <v>-0.80825298260675205</v>
      </c>
      <c r="I3832">
        <v>-1.93855483528459</v>
      </c>
      <c r="J3832">
        <v>167</v>
      </c>
      <c r="K3832">
        <v>238</v>
      </c>
      <c r="L3832">
        <v>116</v>
      </c>
      <c r="M3832">
        <v>12</v>
      </c>
      <c r="N3832">
        <v>0.23108858933064999</v>
      </c>
      <c r="O3832">
        <v>-0.75034725906505495</v>
      </c>
      <c r="P3832">
        <v>-2.15376089369185</v>
      </c>
      <c r="Q3832">
        <v>0.45762711864406702</v>
      </c>
      <c r="R3832">
        <v>0.20338983050847401</v>
      </c>
      <c r="S3832">
        <f t="shared" si="59"/>
        <v>-0.13514289688917636</v>
      </c>
    </row>
    <row r="3833" spans="1:19" x14ac:dyDescent="0.2">
      <c r="A3833" t="s">
        <v>7616</v>
      </c>
      <c r="B3833" t="s">
        <v>7617</v>
      </c>
      <c r="C3833">
        <v>143</v>
      </c>
      <c r="D3833">
        <v>133</v>
      </c>
      <c r="E3833">
        <v>141</v>
      </c>
      <c r="F3833">
        <v>9</v>
      </c>
      <c r="G3833">
        <v>4.8773835797552498E-2</v>
      </c>
      <c r="H3833">
        <v>-0.50037493458808502</v>
      </c>
      <c r="I3833">
        <v>-2.0852907009877302</v>
      </c>
      <c r="J3833">
        <v>221</v>
      </c>
      <c r="K3833">
        <v>268</v>
      </c>
      <c r="L3833">
        <v>169</v>
      </c>
      <c r="M3833">
        <v>48</v>
      </c>
      <c r="N3833">
        <v>0.160970623765399</v>
      </c>
      <c r="O3833">
        <v>-0.70859434621582695</v>
      </c>
      <c r="P3833">
        <v>-1.6733767049014101</v>
      </c>
      <c r="Q3833">
        <v>0.45762711864406702</v>
      </c>
      <c r="R3833">
        <v>0.23728813559322001</v>
      </c>
      <c r="S3833">
        <f t="shared" si="59"/>
        <v>-4.8964168469054457E-2</v>
      </c>
    </row>
    <row r="3834" spans="1:19" x14ac:dyDescent="0.2">
      <c r="A3834" t="s">
        <v>7618</v>
      </c>
      <c r="B3834" t="s">
        <v>7619</v>
      </c>
      <c r="C3834">
        <v>77</v>
      </c>
      <c r="D3834">
        <v>143</v>
      </c>
      <c r="E3834">
        <v>70</v>
      </c>
      <c r="F3834">
        <v>6</v>
      </c>
      <c r="G3834">
        <v>0.34910354458810799</v>
      </c>
      <c r="H3834">
        <v>-0.53565069493662798</v>
      </c>
      <c r="I3834">
        <v>-1.9925366477508299</v>
      </c>
      <c r="J3834">
        <v>140</v>
      </c>
      <c r="K3834">
        <v>219</v>
      </c>
      <c r="L3834">
        <v>81</v>
      </c>
      <c r="M3834">
        <v>35</v>
      </c>
      <c r="N3834">
        <v>0.27154418258360202</v>
      </c>
      <c r="O3834">
        <v>-0.829731793943978</v>
      </c>
      <c r="P3834">
        <v>-1.6122856599198501</v>
      </c>
      <c r="Q3834">
        <v>0.47457627118644002</v>
      </c>
      <c r="R3834">
        <v>0.22033898305084701</v>
      </c>
      <c r="S3834">
        <f t="shared" si="59"/>
        <v>-5.8745819404131261E-3</v>
      </c>
    </row>
    <row r="3835" spans="1:19" x14ac:dyDescent="0.2">
      <c r="A3835" t="s">
        <v>7620</v>
      </c>
      <c r="B3835" t="s">
        <v>7621</v>
      </c>
      <c r="C3835">
        <v>133</v>
      </c>
      <c r="D3835">
        <v>178</v>
      </c>
      <c r="E3835">
        <v>119</v>
      </c>
      <c r="F3835">
        <v>10</v>
      </c>
      <c r="G3835">
        <v>0.20682659363733599</v>
      </c>
      <c r="H3835">
        <v>-0.54256268935295804</v>
      </c>
      <c r="I3835">
        <v>-2.0080488139290802</v>
      </c>
      <c r="J3835">
        <v>307</v>
      </c>
      <c r="K3835">
        <v>486</v>
      </c>
      <c r="L3835">
        <v>197</v>
      </c>
      <c r="M3835">
        <v>33</v>
      </c>
      <c r="N3835">
        <v>0.276725997206828</v>
      </c>
      <c r="O3835">
        <v>-0.78476092645998397</v>
      </c>
      <c r="P3835">
        <v>-1.9788501041911899</v>
      </c>
      <c r="Q3835">
        <v>0.79661016949152497</v>
      </c>
      <c r="R3835">
        <v>0.152542372881355</v>
      </c>
      <c r="S3835">
        <f t="shared" si="59"/>
        <v>-0.10839803054019237</v>
      </c>
    </row>
    <row r="3836" spans="1:19" x14ac:dyDescent="0.2">
      <c r="A3836" t="s">
        <v>7622</v>
      </c>
      <c r="B3836" t="s">
        <v>7623</v>
      </c>
      <c r="C3836">
        <v>241</v>
      </c>
      <c r="D3836">
        <v>283</v>
      </c>
      <c r="E3836">
        <v>226</v>
      </c>
      <c r="F3836">
        <v>66</v>
      </c>
      <c r="G3836">
        <v>0.15002762524495</v>
      </c>
      <c r="H3836">
        <v>-0.52216661320587099</v>
      </c>
      <c r="I3836">
        <v>-1.44667027999499</v>
      </c>
      <c r="J3836">
        <v>471</v>
      </c>
      <c r="K3836">
        <v>642</v>
      </c>
      <c r="L3836">
        <v>285</v>
      </c>
      <c r="M3836">
        <v>69</v>
      </c>
      <c r="N3836">
        <v>0.211742224361678</v>
      </c>
      <c r="O3836">
        <v>-0.81026482426477597</v>
      </c>
      <c r="P3836">
        <v>-1.8443974849835301</v>
      </c>
      <c r="Q3836">
        <v>0.644067796610169</v>
      </c>
      <c r="R3836">
        <v>0.186440677966101</v>
      </c>
      <c r="S3836">
        <f t="shared" si="59"/>
        <v>8.945810572169012E-2</v>
      </c>
    </row>
    <row r="3837" spans="1:19" x14ac:dyDescent="0.2">
      <c r="A3837" t="s">
        <v>7624</v>
      </c>
      <c r="B3837" t="s">
        <v>7625</v>
      </c>
      <c r="C3837">
        <v>124</v>
      </c>
      <c r="D3837">
        <v>110</v>
      </c>
      <c r="E3837">
        <v>58</v>
      </c>
      <c r="F3837">
        <v>22</v>
      </c>
      <c r="G3837">
        <v>2.82292322915184E-2</v>
      </c>
      <c r="H3837">
        <v>-0.82425170137770098</v>
      </c>
      <c r="I3837">
        <v>-1.63519617730202</v>
      </c>
      <c r="J3837">
        <v>207</v>
      </c>
      <c r="K3837">
        <v>198</v>
      </c>
      <c r="L3837">
        <v>158</v>
      </c>
      <c r="M3837">
        <v>18</v>
      </c>
      <c r="N3837">
        <v>5.7922948226335098E-2</v>
      </c>
      <c r="O3837">
        <v>-0.70940203564688498</v>
      </c>
      <c r="P3837">
        <v>-2.0709235089455</v>
      </c>
      <c r="Q3837">
        <v>0.54237288135593198</v>
      </c>
      <c r="R3837">
        <v>0.37288135593220301</v>
      </c>
      <c r="S3837">
        <f t="shared" si="59"/>
        <v>-2.5501644947999655E-2</v>
      </c>
    </row>
    <row r="3838" spans="1:19" x14ac:dyDescent="0.2">
      <c r="A3838" t="s">
        <v>7626</v>
      </c>
      <c r="B3838" t="s">
        <v>7627</v>
      </c>
      <c r="C3838">
        <v>122</v>
      </c>
      <c r="D3838">
        <v>151</v>
      </c>
      <c r="E3838">
        <v>94</v>
      </c>
      <c r="F3838">
        <v>21</v>
      </c>
      <c r="G3838">
        <v>0.17287534891394901</v>
      </c>
      <c r="H3838">
        <v>-0.60748998685345301</v>
      </c>
      <c r="I3838">
        <v>-1.6483377089028199</v>
      </c>
      <c r="J3838">
        <v>208</v>
      </c>
      <c r="K3838">
        <v>294</v>
      </c>
      <c r="L3838">
        <v>137</v>
      </c>
      <c r="M3838">
        <v>30</v>
      </c>
      <c r="N3838">
        <v>0.22751209887111701</v>
      </c>
      <c r="O3838">
        <v>-0.77343154495074495</v>
      </c>
      <c r="P3838">
        <v>-1.85116774883499</v>
      </c>
      <c r="Q3838">
        <v>0.57627118644067798</v>
      </c>
      <c r="R3838">
        <v>0.28813559322033899</v>
      </c>
      <c r="S3838">
        <f t="shared" si="59"/>
        <v>2.9489629106334382E-2</v>
      </c>
    </row>
    <row r="3839" spans="1:19" x14ac:dyDescent="0.2">
      <c r="A3839" t="s">
        <v>7628</v>
      </c>
      <c r="B3839" t="s">
        <v>7629</v>
      </c>
      <c r="C3839">
        <v>20</v>
      </c>
      <c r="D3839">
        <v>23</v>
      </c>
      <c r="E3839">
        <v>79</v>
      </c>
      <c r="F3839">
        <v>0</v>
      </c>
      <c r="G3839">
        <v>0.14095607264914001</v>
      </c>
      <c r="H3839">
        <v>0.102339085848056</v>
      </c>
      <c r="I3839" t="e">
        <f>-inf</f>
        <v>#NAME?</v>
      </c>
      <c r="J3839">
        <v>55</v>
      </c>
      <c r="K3839">
        <v>58</v>
      </c>
      <c r="L3839">
        <v>37</v>
      </c>
      <c r="M3839">
        <v>15</v>
      </c>
      <c r="N3839">
        <v>0.100293407490415</v>
      </c>
      <c r="O3839">
        <v>-0.76424974257163902</v>
      </c>
      <c r="P3839">
        <v>-1.5744970990304501</v>
      </c>
      <c r="Q3839">
        <v>0.644067796610169</v>
      </c>
      <c r="R3839">
        <v>0.322033898305084</v>
      </c>
      <c r="S3839" t="e">
        <f t="shared" si="59"/>
        <v>#NAME?</v>
      </c>
    </row>
    <row r="3840" spans="1:19" x14ac:dyDescent="0.2">
      <c r="A3840" t="s">
        <v>7630</v>
      </c>
      <c r="B3840" t="e">
        <f>-ETFLVICLYDFDSTDDDDDQLSFSKGTILRIVKKEDGWWAAMHACNNLGWVPSNYVKPVRE</f>
        <v>#NAME?</v>
      </c>
      <c r="C3840">
        <v>84</v>
      </c>
      <c r="D3840">
        <v>91</v>
      </c>
      <c r="E3840">
        <v>25</v>
      </c>
      <c r="F3840">
        <v>4</v>
      </c>
      <c r="G3840">
        <v>0.11502033855474</v>
      </c>
      <c r="H3840">
        <v>-1.0205972871682401</v>
      </c>
      <c r="I3840">
        <v>-2.2064164676959099</v>
      </c>
      <c r="J3840">
        <v>140</v>
      </c>
      <c r="K3840">
        <v>173</v>
      </c>
      <c r="L3840">
        <v>98</v>
      </c>
      <c r="M3840">
        <v>9</v>
      </c>
      <c r="N3840">
        <v>0.16914617087227901</v>
      </c>
      <c r="O3840">
        <v>-0.74699073713013298</v>
      </c>
      <c r="P3840">
        <v>-2.2021111948307999</v>
      </c>
      <c r="Q3840">
        <v>0.57627118644067798</v>
      </c>
      <c r="R3840">
        <v>0.305084745762711</v>
      </c>
      <c r="S3840">
        <f t="shared" si="59"/>
        <v>-0.22532266424364261</v>
      </c>
    </row>
    <row r="3841" spans="1:19" x14ac:dyDescent="0.2">
      <c r="A3841" t="s">
        <v>7631</v>
      </c>
      <c r="B3841" t="s">
        <v>7632</v>
      </c>
      <c r="C3841">
        <v>181</v>
      </c>
      <c r="D3841">
        <v>193</v>
      </c>
      <c r="E3841">
        <v>78</v>
      </c>
      <c r="F3841">
        <v>20</v>
      </c>
      <c r="G3841">
        <v>0.10813696643411699</v>
      </c>
      <c r="H3841">
        <v>-0.85984198195710704</v>
      </c>
      <c r="I3841">
        <v>-1.8408457521671999</v>
      </c>
      <c r="J3841">
        <v>246</v>
      </c>
      <c r="K3841">
        <v>327</v>
      </c>
      <c r="L3841">
        <v>209</v>
      </c>
      <c r="M3841">
        <v>32</v>
      </c>
      <c r="N3841">
        <v>0.200840748978628</v>
      </c>
      <c r="O3841">
        <v>-0.66287759813671498</v>
      </c>
      <c r="P3841">
        <v>-1.8960107973753599</v>
      </c>
      <c r="Q3841">
        <v>0.50847457627118597</v>
      </c>
      <c r="R3841">
        <v>0.28813559322033899</v>
      </c>
      <c r="S3841">
        <f t="shared" si="59"/>
        <v>-3.802128018903949E-2</v>
      </c>
    </row>
    <row r="3842" spans="1:19" x14ac:dyDescent="0.2">
      <c r="A3842" t="s">
        <v>7633</v>
      </c>
      <c r="B3842" t="s">
        <v>7634</v>
      </c>
      <c r="C3842">
        <v>147</v>
      </c>
      <c r="D3842">
        <v>212</v>
      </c>
      <c r="E3842">
        <v>89</v>
      </c>
      <c r="F3842">
        <v>18</v>
      </c>
      <c r="G3842">
        <v>0.239276758476103</v>
      </c>
      <c r="H3842">
        <v>-0.71218533788166605</v>
      </c>
      <c r="I3842">
        <v>-1.79624200260686</v>
      </c>
      <c r="J3842">
        <v>237</v>
      </c>
      <c r="K3842">
        <v>249</v>
      </c>
      <c r="L3842">
        <v>245</v>
      </c>
      <c r="M3842">
        <v>18</v>
      </c>
      <c r="N3842">
        <v>9.8679104507354204E-2</v>
      </c>
      <c r="O3842">
        <v>-0.57767103878996096</v>
      </c>
      <c r="P3842">
        <v>-2.1297015094986902</v>
      </c>
      <c r="Q3842">
        <v>0.50847457627118597</v>
      </c>
      <c r="R3842">
        <v>0.322033898305084</v>
      </c>
      <c r="S3842">
        <f t="shared" si="59"/>
        <v>-8.7666744296532928E-2</v>
      </c>
    </row>
    <row r="3843" spans="1:19" x14ac:dyDescent="0.2">
      <c r="A3843" t="s">
        <v>7635</v>
      </c>
      <c r="B3843" t="s">
        <v>7636</v>
      </c>
      <c r="C3843">
        <v>102</v>
      </c>
      <c r="D3843">
        <v>130</v>
      </c>
      <c r="E3843">
        <v>147</v>
      </c>
      <c r="F3843">
        <v>4</v>
      </c>
      <c r="G3843">
        <v>0.18560141284044701</v>
      </c>
      <c r="H3843">
        <v>-0.33554084679214502</v>
      </c>
      <c r="I3843">
        <v>-2.2907373533959499</v>
      </c>
      <c r="J3843">
        <v>226</v>
      </c>
      <c r="K3843">
        <v>158</v>
      </c>
      <c r="L3843">
        <v>138</v>
      </c>
      <c r="M3843">
        <v>20</v>
      </c>
      <c r="N3843">
        <v>-7.8223248771256498E-2</v>
      </c>
      <c r="O3843">
        <v>-0.80631812989055396</v>
      </c>
      <c r="P3843">
        <v>-2.0633041120753099</v>
      </c>
      <c r="Q3843">
        <v>0.45762711864406702</v>
      </c>
      <c r="R3843">
        <v>0.42372881355932202</v>
      </c>
      <c r="S3843">
        <f t="shared" ref="S3843:S3906" si="60">((I3843+1.7338029)/1.7338029+(P3843+1.8692731)/1.8692731)/2</f>
        <v>-0.21251078339492646</v>
      </c>
    </row>
    <row r="3844" spans="1:19" x14ac:dyDescent="0.2">
      <c r="A3844" t="s">
        <v>7637</v>
      </c>
      <c r="B3844" t="s">
        <v>7638</v>
      </c>
      <c r="C3844">
        <v>78</v>
      </c>
      <c r="D3844">
        <v>74</v>
      </c>
      <c r="E3844">
        <v>61</v>
      </c>
      <c r="F3844">
        <v>0</v>
      </c>
      <c r="G3844">
        <v>5.73953493360242E-2</v>
      </c>
      <c r="H3844">
        <v>-0.60102277745811605</v>
      </c>
      <c r="I3844" t="e">
        <f>-inf</f>
        <v>#NAME?</v>
      </c>
      <c r="J3844">
        <v>153</v>
      </c>
      <c r="K3844">
        <v>114</v>
      </c>
      <c r="L3844">
        <v>38</v>
      </c>
      <c r="M3844">
        <v>13</v>
      </c>
      <c r="N3844">
        <v>-5.0558476059404403E-2</v>
      </c>
      <c r="O3844">
        <v>-1.19699661134517</v>
      </c>
      <c r="P3844">
        <v>-2.0809737471026502</v>
      </c>
      <c r="Q3844">
        <v>0.54237288135593198</v>
      </c>
      <c r="R3844">
        <v>0.338983050847457</v>
      </c>
      <c r="S3844" t="e">
        <f t="shared" si="60"/>
        <v>#NAME?</v>
      </c>
    </row>
    <row r="3845" spans="1:19" x14ac:dyDescent="0.2">
      <c r="A3845" t="s">
        <v>7639</v>
      </c>
      <c r="B3845" t="s">
        <v>7640</v>
      </c>
      <c r="C3845">
        <v>24</v>
      </c>
      <c r="D3845">
        <v>27</v>
      </c>
      <c r="E3845">
        <v>23</v>
      </c>
      <c r="F3845">
        <v>11</v>
      </c>
      <c r="G3845">
        <v>0.131410754742909</v>
      </c>
      <c r="H3845">
        <v>-0.51274141547241603</v>
      </c>
      <c r="I3845">
        <v>-1.2230157295153701</v>
      </c>
      <c r="J3845">
        <v>82</v>
      </c>
      <c r="K3845">
        <v>108</v>
      </c>
      <c r="L3845">
        <v>30</v>
      </c>
      <c r="M3845">
        <v>16</v>
      </c>
      <c r="N3845">
        <v>0.19683800652495401</v>
      </c>
      <c r="O3845">
        <v>-1.02878137480844</v>
      </c>
      <c r="P3845">
        <v>-1.7199195383196799</v>
      </c>
      <c r="Q3845">
        <v>0.71186440677966101</v>
      </c>
      <c r="R3845">
        <v>0.25423728813559299</v>
      </c>
      <c r="S3845">
        <f t="shared" si="60"/>
        <v>0.18725218468468183</v>
      </c>
    </row>
    <row r="3846" spans="1:19" x14ac:dyDescent="0.2">
      <c r="A3846" t="s">
        <v>7641</v>
      </c>
      <c r="B3846" t="s">
        <v>7642</v>
      </c>
      <c r="C3846">
        <v>132</v>
      </c>
      <c r="D3846">
        <v>216</v>
      </c>
      <c r="E3846">
        <v>107</v>
      </c>
      <c r="F3846">
        <v>10</v>
      </c>
      <c r="G3846">
        <v>0.29413805224060902</v>
      </c>
      <c r="H3846">
        <v>-0.58544816329904303</v>
      </c>
      <c r="I3846">
        <v>-2.00477110416784</v>
      </c>
      <c r="J3846">
        <v>241</v>
      </c>
      <c r="K3846">
        <v>334</v>
      </c>
      <c r="L3846">
        <v>300</v>
      </c>
      <c r="M3846">
        <v>37</v>
      </c>
      <c r="N3846">
        <v>0.218957527658417</v>
      </c>
      <c r="O3846">
        <v>-0.49698456499959598</v>
      </c>
      <c r="P3846">
        <v>-1.82404098709976</v>
      </c>
      <c r="Q3846">
        <v>0.44067796610169402</v>
      </c>
      <c r="R3846">
        <v>0.338983050847457</v>
      </c>
      <c r="S3846">
        <f t="shared" si="60"/>
        <v>-6.6043885022529808E-2</v>
      </c>
    </row>
    <row r="3847" spans="1:19" x14ac:dyDescent="0.2">
      <c r="A3847" t="s">
        <v>7643</v>
      </c>
      <c r="B3847" t="s">
        <v>7644</v>
      </c>
      <c r="C3847">
        <v>100</v>
      </c>
      <c r="D3847">
        <v>136</v>
      </c>
      <c r="E3847">
        <v>110</v>
      </c>
      <c r="F3847">
        <v>9</v>
      </c>
      <c r="G3847">
        <v>0.21379714066574601</v>
      </c>
      <c r="H3847">
        <v>-0.45286532462017798</v>
      </c>
      <c r="I3847">
        <v>-1.9299546635226701</v>
      </c>
      <c r="J3847">
        <v>230</v>
      </c>
      <c r="K3847">
        <v>226</v>
      </c>
      <c r="L3847">
        <v>122</v>
      </c>
      <c r="M3847">
        <v>21</v>
      </c>
      <c r="N3847">
        <v>6.96087065515298E-2</v>
      </c>
      <c r="O3847">
        <v>-0.86745678248723501</v>
      </c>
      <c r="P3847">
        <v>-2.04973420987556</v>
      </c>
      <c r="Q3847">
        <v>0.55932203389830504</v>
      </c>
      <c r="R3847">
        <v>0.305084745762711</v>
      </c>
      <c r="S3847">
        <f t="shared" si="60"/>
        <v>-0.10483731244292559</v>
      </c>
    </row>
    <row r="3848" spans="1:19" x14ac:dyDescent="0.2">
      <c r="A3848" t="s">
        <v>7645</v>
      </c>
      <c r="B3848" t="s">
        <v>7646</v>
      </c>
      <c r="C3848">
        <v>221</v>
      </c>
      <c r="D3848">
        <v>235</v>
      </c>
      <c r="E3848">
        <v>162</v>
      </c>
      <c r="F3848">
        <v>32</v>
      </c>
      <c r="G3848">
        <v>0.106933820882154</v>
      </c>
      <c r="H3848">
        <v>-0.62913526892088301</v>
      </c>
      <c r="I3848">
        <v>-1.7234394683272001</v>
      </c>
      <c r="J3848">
        <v>451</v>
      </c>
      <c r="K3848">
        <v>563</v>
      </c>
      <c r="L3848">
        <v>355</v>
      </c>
      <c r="M3848">
        <v>35</v>
      </c>
      <c r="N3848">
        <v>0.17355995639510699</v>
      </c>
      <c r="O3848">
        <v>-0.69603696596725595</v>
      </c>
      <c r="P3848">
        <v>-2.1203341661195698</v>
      </c>
      <c r="Q3848">
        <v>0.61016949152542299</v>
      </c>
      <c r="R3848">
        <v>0.22033898305084701</v>
      </c>
      <c r="S3848">
        <f t="shared" si="60"/>
        <v>-6.4166089652561459E-2</v>
      </c>
    </row>
    <row r="3849" spans="1:19" x14ac:dyDescent="0.2">
      <c r="A3849" t="s">
        <v>7647</v>
      </c>
      <c r="B3849" t="s">
        <v>7648</v>
      </c>
      <c r="C3849">
        <v>86</v>
      </c>
      <c r="D3849">
        <v>61</v>
      </c>
      <c r="E3849">
        <v>116</v>
      </c>
      <c r="F3849">
        <v>6</v>
      </c>
      <c r="G3849">
        <v>-6.8910383937272196E-2</v>
      </c>
      <c r="H3849">
        <v>-0.36429847179505198</v>
      </c>
      <c r="I3849">
        <v>-2.0405443738219202</v>
      </c>
      <c r="J3849">
        <v>167</v>
      </c>
      <c r="K3849">
        <v>230</v>
      </c>
      <c r="L3849">
        <v>106</v>
      </c>
      <c r="M3849">
        <v>19</v>
      </c>
      <c r="N3849">
        <v>0.21623946829173099</v>
      </c>
      <c r="O3849">
        <v>-0.78949938302720302</v>
      </c>
      <c r="P3849">
        <v>-1.95418853878664</v>
      </c>
      <c r="Q3849">
        <v>0.57627118644067798</v>
      </c>
      <c r="R3849">
        <v>0.23728813559322001</v>
      </c>
      <c r="S3849">
        <f t="shared" si="60"/>
        <v>-0.11117264541172092</v>
      </c>
    </row>
    <row r="3850" spans="1:19" x14ac:dyDescent="0.2">
      <c r="A3850" t="s">
        <v>7649</v>
      </c>
      <c r="B3850" t="e">
        <f>-EGLIAIAAWSWYADEDDDDEEMFPKGAEITEAEDINDWFWGTYACGNKGLFPGNYAKLV-E</f>
        <v>#NAME?</v>
      </c>
      <c r="C3850">
        <v>67</v>
      </c>
      <c r="D3850">
        <v>78</v>
      </c>
      <c r="E3850">
        <v>63</v>
      </c>
      <c r="F3850">
        <v>6</v>
      </c>
      <c r="G3850">
        <v>0.14627803228518199</v>
      </c>
      <c r="H3850">
        <v>-0.52099226302564805</v>
      </c>
      <c r="I3850">
        <v>-1.9321207252791801</v>
      </c>
      <c r="J3850">
        <v>230</v>
      </c>
      <c r="K3850">
        <v>293</v>
      </c>
      <c r="L3850">
        <v>145</v>
      </c>
      <c r="M3850">
        <v>25</v>
      </c>
      <c r="N3850">
        <v>0.18236788775823801</v>
      </c>
      <c r="O3850">
        <v>-0.79244861092700802</v>
      </c>
      <c r="P3850">
        <v>-1.97401349593744</v>
      </c>
      <c r="Q3850">
        <v>0.644067796610169</v>
      </c>
      <c r="R3850">
        <v>0.22033898305084701</v>
      </c>
      <c r="S3850">
        <f t="shared" si="60"/>
        <v>-8.5207915444189056E-2</v>
      </c>
    </row>
    <row r="3851" spans="1:19" x14ac:dyDescent="0.2">
      <c r="A3851" t="s">
        <v>7650</v>
      </c>
      <c r="B3851" t="s">
        <v>7651</v>
      </c>
      <c r="C3851">
        <v>152</v>
      </c>
      <c r="D3851">
        <v>173</v>
      </c>
      <c r="E3851">
        <v>161</v>
      </c>
      <c r="F3851">
        <v>10</v>
      </c>
      <c r="G3851">
        <v>0.136460747479551</v>
      </c>
      <c r="H3851">
        <v>-0.46927572169132598</v>
      </c>
      <c r="I3851">
        <v>-2.0660407609067701</v>
      </c>
      <c r="J3851">
        <v>423</v>
      </c>
      <c r="K3851">
        <v>479</v>
      </c>
      <c r="L3851">
        <v>310</v>
      </c>
      <c r="M3851">
        <v>34</v>
      </c>
      <c r="N3851">
        <v>0.131223249461242</v>
      </c>
      <c r="O3851">
        <v>-0.72706745068515999</v>
      </c>
      <c r="P3851">
        <v>-2.10508711892468</v>
      </c>
      <c r="Q3851">
        <v>0.50847457627118597</v>
      </c>
      <c r="R3851">
        <v>0.25423728813559299</v>
      </c>
      <c r="S3851">
        <f t="shared" si="60"/>
        <v>-0.15888828424161994</v>
      </c>
    </row>
    <row r="3852" spans="1:19" x14ac:dyDescent="0.2">
      <c r="A3852" t="s">
        <v>7652</v>
      </c>
      <c r="B3852" t="s">
        <v>7653</v>
      </c>
      <c r="C3852">
        <v>263</v>
      </c>
      <c r="D3852">
        <v>325</v>
      </c>
      <c r="E3852">
        <v>239</v>
      </c>
      <c r="F3852">
        <v>39</v>
      </c>
      <c r="G3852">
        <v>0.17218584478464399</v>
      </c>
      <c r="H3852">
        <v>-0.53581585732002301</v>
      </c>
      <c r="I3852">
        <v>-1.71308831442525</v>
      </c>
      <c r="J3852">
        <v>413</v>
      </c>
      <c r="K3852">
        <v>463</v>
      </c>
      <c r="L3852">
        <v>225</v>
      </c>
      <c r="M3852">
        <v>32</v>
      </c>
      <c r="N3852">
        <v>0.12685904278327301</v>
      </c>
      <c r="O3852">
        <v>-0.85585631068942802</v>
      </c>
      <c r="P3852">
        <v>-2.12102574192838</v>
      </c>
      <c r="Q3852">
        <v>0.55932203389830504</v>
      </c>
      <c r="R3852">
        <v>0.20338983050847401</v>
      </c>
      <c r="S3852">
        <f t="shared" si="60"/>
        <v>-6.1365973773210146E-2</v>
      </c>
    </row>
    <row r="3853" spans="1:19" x14ac:dyDescent="0.2">
      <c r="A3853" t="s">
        <v>7654</v>
      </c>
      <c r="B3853" t="s">
        <v>7655</v>
      </c>
      <c r="C3853">
        <v>121</v>
      </c>
      <c r="D3853">
        <v>108</v>
      </c>
      <c r="E3853">
        <v>79</v>
      </c>
      <c r="F3853">
        <v>5</v>
      </c>
      <c r="G3853">
        <v>3.0896617466027999E-2</v>
      </c>
      <c r="H3853">
        <v>-0.67941628880441196</v>
      </c>
      <c r="I3853">
        <v>-2.2680125389424299</v>
      </c>
      <c r="J3853">
        <v>180</v>
      </c>
      <c r="K3853">
        <v>264</v>
      </c>
      <c r="L3853">
        <v>163</v>
      </c>
      <c r="M3853">
        <v>21</v>
      </c>
      <c r="N3853">
        <v>0.243559525188246</v>
      </c>
      <c r="O3853">
        <v>-0.63517367784373802</v>
      </c>
      <c r="P3853">
        <v>-1.9432788789612701</v>
      </c>
      <c r="Q3853">
        <v>0.57627118644067798</v>
      </c>
      <c r="R3853">
        <v>0.22033898305084701</v>
      </c>
      <c r="S3853">
        <f t="shared" si="60"/>
        <v>-0.17385253583124799</v>
      </c>
    </row>
    <row r="3854" spans="1:19" x14ac:dyDescent="0.2">
      <c r="A3854" t="s">
        <v>7656</v>
      </c>
      <c r="B3854" t="s">
        <v>7657</v>
      </c>
      <c r="C3854">
        <v>158</v>
      </c>
      <c r="D3854">
        <v>212</v>
      </c>
      <c r="E3854">
        <v>121</v>
      </c>
      <c r="F3854">
        <v>20</v>
      </c>
      <c r="G3854">
        <v>0.20793700626985701</v>
      </c>
      <c r="H3854">
        <v>-0.61012972641637597</v>
      </c>
      <c r="I3854">
        <v>-1.78182426425244</v>
      </c>
      <c r="J3854">
        <v>297</v>
      </c>
      <c r="K3854">
        <v>446</v>
      </c>
      <c r="L3854">
        <v>260</v>
      </c>
      <c r="M3854">
        <v>27</v>
      </c>
      <c r="N3854">
        <v>0.25380651281665101</v>
      </c>
      <c r="O3854">
        <v>-0.64987187849078398</v>
      </c>
      <c r="P3854">
        <v>-2.05161835375011</v>
      </c>
      <c r="Q3854">
        <v>0.677966101694915</v>
      </c>
      <c r="R3854">
        <v>0.20338983050847401</v>
      </c>
      <c r="S3854">
        <f t="shared" si="60"/>
        <v>-6.2622939831032468E-2</v>
      </c>
    </row>
    <row r="3855" spans="1:19" x14ac:dyDescent="0.2">
      <c r="A3855" t="s">
        <v>7658</v>
      </c>
      <c r="B3855" t="s">
        <v>7659</v>
      </c>
      <c r="C3855">
        <v>64</v>
      </c>
      <c r="D3855">
        <v>56</v>
      </c>
      <c r="E3855">
        <v>48</v>
      </c>
      <c r="F3855">
        <v>4</v>
      </c>
      <c r="G3855">
        <v>2.2266285317841701E-2</v>
      </c>
      <c r="H3855">
        <v>-0.61919674638670297</v>
      </c>
      <c r="I3855">
        <v>-2.0883171556179199</v>
      </c>
      <c r="J3855">
        <v>122</v>
      </c>
      <c r="K3855">
        <v>196</v>
      </c>
      <c r="L3855">
        <v>74</v>
      </c>
      <c r="M3855">
        <v>17</v>
      </c>
      <c r="N3855">
        <v>0.283124344103449</v>
      </c>
      <c r="O3855">
        <v>-0.80921688808816195</v>
      </c>
      <c r="P3855">
        <v>-1.8661365778883601</v>
      </c>
      <c r="Q3855">
        <v>0.677966101694915</v>
      </c>
      <c r="R3855">
        <v>0.169491525423728</v>
      </c>
      <c r="S3855">
        <f t="shared" si="60"/>
        <v>-0.10139706305119413</v>
      </c>
    </row>
    <row r="3856" spans="1:19" x14ac:dyDescent="0.2">
      <c r="A3856" t="s">
        <v>7660</v>
      </c>
      <c r="B3856" t="s">
        <v>7661</v>
      </c>
      <c r="C3856">
        <v>337</v>
      </c>
      <c r="D3856">
        <v>334</v>
      </c>
      <c r="E3856">
        <v>254</v>
      </c>
      <c r="F3856">
        <v>97</v>
      </c>
      <c r="G3856">
        <v>7.6374798235754202E-2</v>
      </c>
      <c r="H3856">
        <v>-0.61705419402980399</v>
      </c>
      <c r="I3856">
        <v>-1.42505533956709</v>
      </c>
      <c r="J3856">
        <v>499</v>
      </c>
      <c r="K3856">
        <v>682</v>
      </c>
      <c r="L3856">
        <v>376</v>
      </c>
      <c r="M3856">
        <v>47</v>
      </c>
      <c r="N3856">
        <v>0.21291193245480999</v>
      </c>
      <c r="O3856">
        <v>-0.71500147784011903</v>
      </c>
      <c r="P3856">
        <v>-2.03622835627956</v>
      </c>
      <c r="Q3856">
        <v>0.49152542372881303</v>
      </c>
      <c r="R3856">
        <v>0.23728813559322001</v>
      </c>
      <c r="S3856">
        <f t="shared" si="60"/>
        <v>4.43798735464596E-2</v>
      </c>
    </row>
    <row r="3857" spans="1:19" x14ac:dyDescent="0.2">
      <c r="A3857" t="s">
        <v>7662</v>
      </c>
      <c r="B3857" t="s">
        <v>7663</v>
      </c>
      <c r="C3857">
        <v>262</v>
      </c>
      <c r="D3857">
        <v>300</v>
      </c>
      <c r="E3857">
        <v>232</v>
      </c>
      <c r="F3857">
        <v>29</v>
      </c>
      <c r="G3857">
        <v>0.13907819569544499</v>
      </c>
      <c r="H3857">
        <v>-0.54707131620724903</v>
      </c>
      <c r="I3857">
        <v>-1.84010046638278</v>
      </c>
      <c r="J3857">
        <v>473</v>
      </c>
      <c r="K3857">
        <v>540</v>
      </c>
      <c r="L3857">
        <v>315</v>
      </c>
      <c r="M3857">
        <v>56</v>
      </c>
      <c r="N3857">
        <v>0.13476072250687801</v>
      </c>
      <c r="O3857">
        <v>-0.76863936409260103</v>
      </c>
      <c r="P3857">
        <v>-1.9368987823235</v>
      </c>
      <c r="Q3857">
        <v>0.47457627118644002</v>
      </c>
      <c r="R3857">
        <v>0.322033898305084</v>
      </c>
      <c r="S3857">
        <f t="shared" si="60"/>
        <v>-4.8743219767961476E-2</v>
      </c>
    </row>
    <row r="3858" spans="1:19" x14ac:dyDescent="0.2">
      <c r="A3858" t="s">
        <v>7664</v>
      </c>
      <c r="B3858" t="s">
        <v>7665</v>
      </c>
      <c r="C3858">
        <v>192</v>
      </c>
      <c r="D3858">
        <v>201</v>
      </c>
      <c r="E3858">
        <v>164</v>
      </c>
      <c r="F3858">
        <v>9</v>
      </c>
      <c r="G3858">
        <v>0.100153061012467</v>
      </c>
      <c r="H3858">
        <v>-0.562715390434255</v>
      </c>
      <c r="I3858">
        <v>-2.2132558922262202</v>
      </c>
      <c r="J3858">
        <v>470</v>
      </c>
      <c r="K3858">
        <v>570</v>
      </c>
      <c r="L3858">
        <v>298</v>
      </c>
      <c r="M3858">
        <v>69</v>
      </c>
      <c r="N3858">
        <v>0.16100510115849501</v>
      </c>
      <c r="O3858">
        <v>-0.78997037100385203</v>
      </c>
      <c r="P3858">
        <v>-1.8434744357903501</v>
      </c>
      <c r="Q3858">
        <v>0.38983050847457601</v>
      </c>
      <c r="R3858">
        <v>0.22033898305084701</v>
      </c>
      <c r="S3858">
        <f t="shared" si="60"/>
        <v>-0.13136556990419554</v>
      </c>
    </row>
    <row r="3859" spans="1:19" x14ac:dyDescent="0.2">
      <c r="A3859" t="s">
        <v>7666</v>
      </c>
      <c r="B3859" t="s">
        <v>7667</v>
      </c>
      <c r="C3859">
        <v>125</v>
      </c>
      <c r="D3859">
        <v>189</v>
      </c>
      <c r="E3859">
        <v>97</v>
      </c>
      <c r="F3859">
        <v>9</v>
      </c>
      <c r="G3859">
        <v>0.25981002346071602</v>
      </c>
      <c r="H3859">
        <v>-0.60439628852021499</v>
      </c>
      <c r="I3859">
        <v>-2.0268646765307299</v>
      </c>
      <c r="J3859">
        <v>280</v>
      </c>
      <c r="K3859">
        <v>392</v>
      </c>
      <c r="L3859">
        <v>199</v>
      </c>
      <c r="M3859">
        <v>28</v>
      </c>
      <c r="N3859">
        <v>0.22335613909995899</v>
      </c>
      <c r="O3859">
        <v>-0.74039373207690296</v>
      </c>
      <c r="P3859">
        <v>-2.01022566859189</v>
      </c>
      <c r="Q3859">
        <v>0.38983050847457601</v>
      </c>
      <c r="R3859">
        <v>0.22033898305084701</v>
      </c>
      <c r="S3859">
        <f t="shared" si="60"/>
        <v>-0.12221666386709999</v>
      </c>
    </row>
    <row r="3860" spans="1:19" x14ac:dyDescent="0.2">
      <c r="A3860" t="s">
        <v>7668</v>
      </c>
      <c r="B3860" t="s">
        <v>7669</v>
      </c>
      <c r="C3860">
        <v>198</v>
      </c>
      <c r="D3860">
        <v>193</v>
      </c>
      <c r="E3860">
        <v>166</v>
      </c>
      <c r="F3860">
        <v>22</v>
      </c>
      <c r="G3860">
        <v>6.9150351041771099E-2</v>
      </c>
      <c r="H3860">
        <v>-0.570815111999879</v>
      </c>
      <c r="I3860">
        <v>-1.8384396824013201</v>
      </c>
      <c r="J3860">
        <v>402</v>
      </c>
      <c r="K3860">
        <v>649</v>
      </c>
      <c r="L3860">
        <v>355</v>
      </c>
      <c r="M3860">
        <v>50</v>
      </c>
      <c r="N3860">
        <v>0.28524674713761999</v>
      </c>
      <c r="O3860">
        <v>-0.64608647717376599</v>
      </c>
      <c r="P3860">
        <v>-1.91548171734034</v>
      </c>
      <c r="Q3860">
        <v>0.47457627118644002</v>
      </c>
      <c r="R3860">
        <v>0.25423728813559299</v>
      </c>
      <c r="S3860">
        <f t="shared" si="60"/>
        <v>-4.2535562403171141E-2</v>
      </c>
    </row>
    <row r="3861" spans="1:19" x14ac:dyDescent="0.2">
      <c r="A3861" t="s">
        <v>7670</v>
      </c>
      <c r="B3861" t="s">
        <v>7671</v>
      </c>
      <c r="C3861">
        <v>20</v>
      </c>
      <c r="D3861">
        <v>37</v>
      </c>
      <c r="E3861">
        <v>10</v>
      </c>
      <c r="F3861">
        <v>0</v>
      </c>
      <c r="G3861">
        <v>0.34742996069854198</v>
      </c>
      <c r="H3861">
        <v>-0.79528800544238398</v>
      </c>
      <c r="I3861" t="e">
        <f>-inf</f>
        <v>#NAME?</v>
      </c>
      <c r="J3861">
        <v>38</v>
      </c>
      <c r="K3861">
        <v>18</v>
      </c>
      <c r="L3861">
        <v>36</v>
      </c>
      <c r="M3861">
        <v>3</v>
      </c>
      <c r="N3861">
        <v>-0.24728298809178201</v>
      </c>
      <c r="O3861">
        <v>-0.61556987299391297</v>
      </c>
      <c r="P3861">
        <v>-2.1128880104890402</v>
      </c>
      <c r="Q3861">
        <v>0.44067796610169402</v>
      </c>
      <c r="R3861">
        <v>0.322033898305084</v>
      </c>
      <c r="S3861" t="e">
        <f t="shared" si="60"/>
        <v>#NAME?</v>
      </c>
    </row>
    <row r="3862" spans="1:19" x14ac:dyDescent="0.2">
      <c r="A3862" t="s">
        <v>7672</v>
      </c>
      <c r="B3862" t="s">
        <v>7673</v>
      </c>
      <c r="C3862">
        <v>62</v>
      </c>
      <c r="D3862">
        <v>89</v>
      </c>
      <c r="E3862">
        <v>75</v>
      </c>
      <c r="F3862">
        <v>11</v>
      </c>
      <c r="G3862">
        <v>0.23725654944218699</v>
      </c>
      <c r="H3862">
        <v>-0.41158843588495703</v>
      </c>
      <c r="I3862">
        <v>-1.63519617730202</v>
      </c>
      <c r="J3862">
        <v>133</v>
      </c>
      <c r="K3862">
        <v>119</v>
      </c>
      <c r="L3862">
        <v>67</v>
      </c>
      <c r="M3862">
        <v>14</v>
      </c>
      <c r="N3862">
        <v>2.8923423847166702E-2</v>
      </c>
      <c r="O3862">
        <v>-0.88986561541064901</v>
      </c>
      <c r="P3862">
        <v>-1.9879492738807401</v>
      </c>
      <c r="Q3862">
        <v>0.37288135593220301</v>
      </c>
      <c r="R3862">
        <v>0.169491525423728</v>
      </c>
      <c r="S3862">
        <f t="shared" si="60"/>
        <v>-3.3073933256016277E-3</v>
      </c>
    </row>
    <row r="3863" spans="1:19" x14ac:dyDescent="0.2">
      <c r="A3863" t="s">
        <v>7674</v>
      </c>
      <c r="B3863" t="s">
        <v>7675</v>
      </c>
      <c r="C3863">
        <v>88</v>
      </c>
      <c r="D3863">
        <v>49</v>
      </c>
      <c r="E3863">
        <v>50</v>
      </c>
      <c r="F3863">
        <v>4</v>
      </c>
      <c r="G3863">
        <v>-0.17402835982612599</v>
      </c>
      <c r="H3863">
        <v>-0.73977067759255299</v>
      </c>
      <c r="I3863">
        <v>-2.2266198537842001</v>
      </c>
      <c r="J3863">
        <v>136</v>
      </c>
      <c r="K3863">
        <v>96</v>
      </c>
      <c r="L3863">
        <v>68</v>
      </c>
      <c r="M3863">
        <v>14</v>
      </c>
      <c r="N3863">
        <v>-7.4039571908927307E-2</v>
      </c>
      <c r="O3863">
        <v>-0.89311877280837104</v>
      </c>
      <c r="P3863">
        <v>-1.9976365412838699</v>
      </c>
      <c r="Q3863">
        <v>0.44067796610169402</v>
      </c>
      <c r="R3863">
        <v>0.28813559322033899</v>
      </c>
      <c r="S3863">
        <f t="shared" si="60"/>
        <v>-0.17645535812564783</v>
      </c>
    </row>
    <row r="3864" spans="1:19" x14ac:dyDescent="0.2">
      <c r="A3864" t="s">
        <v>7676</v>
      </c>
      <c r="B3864" t="e">
        <f>-VPCKGTVIYAFQGDNDDKDELDVIEGEQVQVIKYRGEWIEARTAKGKAGLVPAAYLQICED</f>
        <v>#NAME?</v>
      </c>
      <c r="C3864">
        <v>92</v>
      </c>
      <c r="D3864">
        <v>112</v>
      </c>
      <c r="E3864">
        <v>57</v>
      </c>
      <c r="F3864">
        <v>5</v>
      </c>
      <c r="G3864">
        <v>0.16568842762015401</v>
      </c>
      <c r="H3864">
        <v>-0.70217098145146695</v>
      </c>
      <c r="I3864">
        <v>-2.1490149959715299</v>
      </c>
      <c r="J3864">
        <v>293</v>
      </c>
      <c r="K3864">
        <v>507</v>
      </c>
      <c r="L3864">
        <v>223</v>
      </c>
      <c r="M3864">
        <v>46</v>
      </c>
      <c r="N3864">
        <v>0.31536844240094802</v>
      </c>
      <c r="O3864">
        <v>-0.71065153445033902</v>
      </c>
      <c r="P3864">
        <v>-1.8143354572644199</v>
      </c>
      <c r="Q3864">
        <v>0.40677966101694901</v>
      </c>
      <c r="R3864">
        <v>0.27118644067796599</v>
      </c>
      <c r="S3864">
        <f t="shared" si="60"/>
        <v>-0.10504536044172383</v>
      </c>
    </row>
    <row r="3865" spans="1:19" x14ac:dyDescent="0.2">
      <c r="A3865" t="s">
        <v>7677</v>
      </c>
      <c r="B3865" t="s">
        <v>7678</v>
      </c>
      <c r="C3865">
        <v>234</v>
      </c>
      <c r="D3865">
        <v>126</v>
      </c>
      <c r="E3865">
        <v>143</v>
      </c>
      <c r="F3865">
        <v>20</v>
      </c>
      <c r="G3865">
        <v>-0.18858707999705099</v>
      </c>
      <c r="H3865">
        <v>-0.70813782972348405</v>
      </c>
      <c r="I3865">
        <v>-1.9523830347081601</v>
      </c>
      <c r="J3865">
        <v>342</v>
      </c>
      <c r="K3865">
        <v>368</v>
      </c>
      <c r="L3865">
        <v>219</v>
      </c>
      <c r="M3865">
        <v>70</v>
      </c>
      <c r="N3865">
        <v>0.10904981603910401</v>
      </c>
      <c r="O3865">
        <v>-0.78567076836040695</v>
      </c>
      <c r="P3865">
        <v>-1.69915373463377</v>
      </c>
      <c r="Q3865">
        <v>0.72881355932203395</v>
      </c>
      <c r="R3865">
        <v>0.11864406779661001</v>
      </c>
      <c r="S3865">
        <f t="shared" si="60"/>
        <v>-1.7530735996966917E-2</v>
      </c>
    </row>
    <row r="3866" spans="1:19" x14ac:dyDescent="0.2">
      <c r="A3866" t="s">
        <v>7679</v>
      </c>
      <c r="B3866" t="s">
        <v>7680</v>
      </c>
      <c r="C3866">
        <v>256</v>
      </c>
      <c r="D3866">
        <v>266</v>
      </c>
      <c r="E3866">
        <v>165</v>
      </c>
      <c r="F3866">
        <v>33</v>
      </c>
      <c r="G3866">
        <v>9.6899903614745903E-2</v>
      </c>
      <c r="H3866">
        <v>-0.68501403087634605</v>
      </c>
      <c r="I3866">
        <v>-1.77392319839596</v>
      </c>
      <c r="J3866">
        <v>384</v>
      </c>
      <c r="K3866">
        <v>442</v>
      </c>
      <c r="L3866">
        <v>275</v>
      </c>
      <c r="M3866">
        <v>64</v>
      </c>
      <c r="N3866">
        <v>0.13831914840328199</v>
      </c>
      <c r="O3866">
        <v>-0.73708730768165798</v>
      </c>
      <c r="P3866">
        <v>-1.7883769189755301</v>
      </c>
      <c r="Q3866">
        <v>0.49152542372881303</v>
      </c>
      <c r="R3866">
        <v>0.20338983050847401</v>
      </c>
      <c r="S3866">
        <f t="shared" si="60"/>
        <v>1.0068377499926801E-2</v>
      </c>
    </row>
    <row r="3867" spans="1:19" x14ac:dyDescent="0.2">
      <c r="A3867" t="s">
        <v>7681</v>
      </c>
      <c r="B3867" t="s">
        <v>7682</v>
      </c>
      <c r="C3867">
        <v>64</v>
      </c>
      <c r="D3867">
        <v>88</v>
      </c>
      <c r="E3867">
        <v>68</v>
      </c>
      <c r="F3867">
        <v>4</v>
      </c>
      <c r="G3867">
        <v>0.21856093046180899</v>
      </c>
      <c r="H3867">
        <v>-0.46792907105605402</v>
      </c>
      <c r="I3867">
        <v>-2.0883171556179199</v>
      </c>
      <c r="J3867">
        <v>79</v>
      </c>
      <c r="K3867">
        <v>133</v>
      </c>
      <c r="L3867">
        <v>69</v>
      </c>
      <c r="M3867">
        <v>3</v>
      </c>
      <c r="N3867">
        <v>0.303452653098366</v>
      </c>
      <c r="O3867">
        <v>-0.65086677769757595</v>
      </c>
      <c r="P3867">
        <v>-2.4307315051626701</v>
      </c>
      <c r="Q3867">
        <v>0.49152542372881303</v>
      </c>
      <c r="R3867">
        <v>0.27118644067796599</v>
      </c>
      <c r="S3867">
        <f t="shared" si="60"/>
        <v>-0.25241697749663017</v>
      </c>
    </row>
    <row r="3868" spans="1:19" x14ac:dyDescent="0.2">
      <c r="A3868" t="s">
        <v>7683</v>
      </c>
      <c r="B3868" t="e">
        <f>-CILHVRALYNYAGEDDDESQLTFSKGDVIEILEKQQKWWKATLADGKLGWFPKNYVKEENP</f>
        <v>#NAME?</v>
      </c>
      <c r="C3868">
        <v>87</v>
      </c>
      <c r="D3868">
        <v>94</v>
      </c>
      <c r="E3868">
        <v>74</v>
      </c>
      <c r="F3868">
        <v>11</v>
      </c>
      <c r="G3868">
        <v>0.113866833276608</v>
      </c>
      <c r="H3868">
        <v>-0.56454554266604495</v>
      </c>
      <c r="I3868">
        <v>-1.7823237404223899</v>
      </c>
      <c r="J3868">
        <v>144</v>
      </c>
      <c r="K3868">
        <v>138</v>
      </c>
      <c r="L3868">
        <v>96</v>
      </c>
      <c r="M3868">
        <v>17</v>
      </c>
      <c r="N3868">
        <v>5.87446977277086E-2</v>
      </c>
      <c r="O3868">
        <v>-0.76818003620007103</v>
      </c>
      <c r="P3868">
        <v>-1.9381392393088599</v>
      </c>
      <c r="Q3868">
        <v>0.54237288135593198</v>
      </c>
      <c r="R3868">
        <v>0.28813559322033899</v>
      </c>
      <c r="S3868">
        <f t="shared" si="60"/>
        <v>-3.2413172236933116E-2</v>
      </c>
    </row>
    <row r="3869" spans="1:19" x14ac:dyDescent="0.2">
      <c r="A3869" t="s">
        <v>7684</v>
      </c>
      <c r="B3869" t="s">
        <v>7685</v>
      </c>
      <c r="C3869">
        <v>163</v>
      </c>
      <c r="D3869">
        <v>97</v>
      </c>
      <c r="E3869">
        <v>155</v>
      </c>
      <c r="F3869">
        <v>59</v>
      </c>
      <c r="G3869">
        <v>-0.145157637842184</v>
      </c>
      <c r="H3869">
        <v>-0.51611391601207002</v>
      </c>
      <c r="I3869">
        <v>-1.3255327657238101</v>
      </c>
      <c r="J3869">
        <v>160</v>
      </c>
      <c r="K3869">
        <v>232</v>
      </c>
      <c r="L3869">
        <v>132</v>
      </c>
      <c r="M3869">
        <v>88</v>
      </c>
      <c r="N3869">
        <v>0.23859610565669601</v>
      </c>
      <c r="O3869">
        <v>-0.675634828594465</v>
      </c>
      <c r="P3869">
        <v>-1.2698629790976399</v>
      </c>
      <c r="Q3869">
        <v>0.40677966101694901</v>
      </c>
      <c r="R3869">
        <v>0.23728813559322001</v>
      </c>
      <c r="S3869">
        <f t="shared" si="60"/>
        <v>0.27807074494166845</v>
      </c>
    </row>
    <row r="3870" spans="1:19" x14ac:dyDescent="0.2">
      <c r="A3870" t="s">
        <v>7686</v>
      </c>
      <c r="B3870" t="s">
        <v>7687</v>
      </c>
      <c r="C3870">
        <v>37</v>
      </c>
      <c r="D3870">
        <v>48</v>
      </c>
      <c r="E3870">
        <v>19</v>
      </c>
      <c r="F3870">
        <v>3</v>
      </c>
      <c r="G3870">
        <v>0.19329774560412</v>
      </c>
      <c r="H3870">
        <v>-0.78370613289256896</v>
      </c>
      <c r="I3870">
        <v>-1.9752776423093299</v>
      </c>
      <c r="J3870">
        <v>79</v>
      </c>
      <c r="K3870">
        <v>58</v>
      </c>
      <c r="L3870">
        <v>31</v>
      </c>
      <c r="M3870">
        <v>6</v>
      </c>
      <c r="N3870">
        <v>-5.6970994305782299E-2</v>
      </c>
      <c r="O3870">
        <v>-0.99835417460055897</v>
      </c>
      <c r="P3870">
        <v>-2.1297015094986902</v>
      </c>
      <c r="Q3870">
        <v>0.45762711864406702</v>
      </c>
      <c r="R3870">
        <v>0.23728813559322001</v>
      </c>
      <c r="S3870">
        <f t="shared" si="60"/>
        <v>-0.13929765335270938</v>
      </c>
    </row>
    <row r="3871" spans="1:19" x14ac:dyDescent="0.2">
      <c r="A3871" t="s">
        <v>7688</v>
      </c>
      <c r="B3871" t="s">
        <v>7689</v>
      </c>
      <c r="C3871">
        <v>151</v>
      </c>
      <c r="D3871">
        <v>203</v>
      </c>
      <c r="E3871">
        <v>195</v>
      </c>
      <c r="F3871">
        <v>8</v>
      </c>
      <c r="G3871">
        <v>0.208777322915571</v>
      </c>
      <c r="H3871">
        <v>-0.38320034570905498</v>
      </c>
      <c r="I3871">
        <v>-2.1600841332632199</v>
      </c>
      <c r="J3871">
        <v>312</v>
      </c>
      <c r="K3871">
        <v>283</v>
      </c>
      <c r="L3871">
        <v>178</v>
      </c>
      <c r="M3871">
        <v>37</v>
      </c>
      <c r="N3871">
        <v>3.4859944927569199E-2</v>
      </c>
      <c r="O3871">
        <v>-0.83582336885393904</v>
      </c>
      <c r="P3871">
        <v>-1.9361785385433401</v>
      </c>
      <c r="Q3871">
        <v>0.47457627118644002</v>
      </c>
      <c r="R3871">
        <v>0.322033898305084</v>
      </c>
      <c r="S3871">
        <f t="shared" si="60"/>
        <v>-0.14082854870008799</v>
      </c>
    </row>
    <row r="3872" spans="1:19" x14ac:dyDescent="0.2">
      <c r="A3872" t="s">
        <v>7690</v>
      </c>
      <c r="B3872" t="s">
        <v>7691</v>
      </c>
      <c r="C3872">
        <v>227</v>
      </c>
      <c r="D3872">
        <v>355</v>
      </c>
      <c r="E3872">
        <v>221</v>
      </c>
      <c r="F3872">
        <v>26</v>
      </c>
      <c r="G3872">
        <v>0.274460728157499</v>
      </c>
      <c r="H3872">
        <v>-0.50589159328641498</v>
      </c>
      <c r="I3872">
        <v>-1.8252496821843001</v>
      </c>
      <c r="J3872">
        <v>524</v>
      </c>
      <c r="K3872">
        <v>416</v>
      </c>
      <c r="L3872">
        <v>350</v>
      </c>
      <c r="M3872">
        <v>56</v>
      </c>
      <c r="N3872">
        <v>-2.3009852935262001E-2</v>
      </c>
      <c r="O3872">
        <v>-0.76735201977784095</v>
      </c>
      <c r="P3872">
        <v>-1.98136892856941</v>
      </c>
      <c r="Q3872">
        <v>0.45762711864406702</v>
      </c>
      <c r="R3872">
        <v>0.20338983050847401</v>
      </c>
      <c r="S3872">
        <f t="shared" si="60"/>
        <v>-5.6355537148885734E-2</v>
      </c>
    </row>
    <row r="3873" spans="1:19" x14ac:dyDescent="0.2">
      <c r="A3873" t="s">
        <v>7692</v>
      </c>
      <c r="B3873" t="s">
        <v>7693</v>
      </c>
      <c r="C3873">
        <v>146</v>
      </c>
      <c r="D3873">
        <v>116</v>
      </c>
      <c r="E3873">
        <v>75</v>
      </c>
      <c r="F3873">
        <v>28</v>
      </c>
      <c r="G3873">
        <v>-1.96366342619901E-2</v>
      </c>
      <c r="H3873">
        <v>-0.78354960217114</v>
      </c>
      <c r="I3873">
        <v>-1.6013919974042099</v>
      </c>
      <c r="J3873">
        <v>268</v>
      </c>
      <c r="K3873">
        <v>289</v>
      </c>
      <c r="L3873">
        <v>154</v>
      </c>
      <c r="M3873">
        <v>44</v>
      </c>
      <c r="N3873">
        <v>0.10999115214948001</v>
      </c>
      <c r="O3873">
        <v>-0.83270285033671598</v>
      </c>
      <c r="P3873">
        <v>-1.79490778613449</v>
      </c>
      <c r="Q3873">
        <v>0.42372881355932202</v>
      </c>
      <c r="R3873">
        <v>0.23728813559322001</v>
      </c>
      <c r="S3873">
        <f t="shared" si="60"/>
        <v>5.8076614098125451E-2</v>
      </c>
    </row>
    <row r="3874" spans="1:19" x14ac:dyDescent="0.2">
      <c r="A3874" t="s">
        <v>7694</v>
      </c>
      <c r="B3874" t="s">
        <v>7695</v>
      </c>
      <c r="C3874">
        <v>15</v>
      </c>
      <c r="D3874">
        <v>16</v>
      </c>
      <c r="E3874">
        <v>2</v>
      </c>
      <c r="F3874">
        <v>6</v>
      </c>
      <c r="G3874">
        <v>0.108286955895772</v>
      </c>
      <c r="H3874">
        <v>-1.3693192731701</v>
      </c>
      <c r="I3874">
        <v>-1.2821371816340299</v>
      </c>
      <c r="J3874">
        <v>27</v>
      </c>
      <c r="K3874">
        <v>44</v>
      </c>
      <c r="L3874">
        <v>23</v>
      </c>
      <c r="M3874">
        <v>5</v>
      </c>
      <c r="N3874">
        <v>0.28931701574892099</v>
      </c>
      <c r="O3874">
        <v>-0.66172470528578398</v>
      </c>
      <c r="P3874">
        <v>-1.74261942841486</v>
      </c>
      <c r="Q3874">
        <v>0.54237288135593198</v>
      </c>
      <c r="R3874">
        <v>0.25423728813559299</v>
      </c>
      <c r="S3874">
        <f t="shared" si="60"/>
        <v>0.16413068890634758</v>
      </c>
    </row>
    <row r="3875" spans="1:19" x14ac:dyDescent="0.2">
      <c r="A3875" t="s">
        <v>7696</v>
      </c>
      <c r="B3875" t="s">
        <v>7697</v>
      </c>
      <c r="C3875">
        <v>85</v>
      </c>
      <c r="D3875">
        <v>109</v>
      </c>
      <c r="E3875">
        <v>51</v>
      </c>
      <c r="F3875">
        <v>15</v>
      </c>
      <c r="G3875">
        <v>0.18826580452185901</v>
      </c>
      <c r="H3875">
        <v>-0.71610675939475998</v>
      </c>
      <c r="I3875">
        <v>-1.6375248396206099</v>
      </c>
      <c r="J3875">
        <v>130</v>
      </c>
      <c r="K3875">
        <v>189</v>
      </c>
      <c r="L3875">
        <v>67</v>
      </c>
      <c r="M3875">
        <v>3</v>
      </c>
      <c r="N3875">
        <v>0.23974655528812899</v>
      </c>
      <c r="O3875">
        <v>-0.87995732675039995</v>
      </c>
      <c r="P3875">
        <v>-2.6470477661790599</v>
      </c>
      <c r="Q3875">
        <v>0.72881355932203395</v>
      </c>
      <c r="R3875">
        <v>0.11864406779661001</v>
      </c>
      <c r="S3875">
        <f t="shared" si="60"/>
        <v>-0.18027701429473791</v>
      </c>
    </row>
    <row r="3876" spans="1:19" x14ac:dyDescent="0.2">
      <c r="A3876" t="s">
        <v>7698</v>
      </c>
      <c r="B3876" t="s">
        <v>7699</v>
      </c>
      <c r="C3876">
        <v>200</v>
      </c>
      <c r="D3876">
        <v>184</v>
      </c>
      <c r="E3876">
        <v>124</v>
      </c>
      <c r="F3876">
        <v>34</v>
      </c>
      <c r="G3876">
        <v>4.4046059641083699E-2</v>
      </c>
      <c r="H3876">
        <v>-0.70186632028014895</v>
      </c>
      <c r="I3876">
        <v>-1.6537482515837201</v>
      </c>
      <c r="J3876">
        <v>341</v>
      </c>
      <c r="K3876">
        <v>390</v>
      </c>
      <c r="L3876">
        <v>249</v>
      </c>
      <c r="M3876">
        <v>55</v>
      </c>
      <c r="N3876">
        <v>0.135538331455723</v>
      </c>
      <c r="O3876">
        <v>-0.728643809041151</v>
      </c>
      <c r="P3876">
        <v>-1.8026173580901399</v>
      </c>
      <c r="Q3876">
        <v>0.52542372881355903</v>
      </c>
      <c r="R3876">
        <v>0.23728813559322001</v>
      </c>
      <c r="S3876">
        <f t="shared" si="60"/>
        <v>4.0915754277505906E-2</v>
      </c>
    </row>
    <row r="3877" spans="1:19" x14ac:dyDescent="0.2">
      <c r="A3877" t="s">
        <v>7700</v>
      </c>
      <c r="B3877" t="s">
        <v>7701</v>
      </c>
      <c r="C3877">
        <v>58</v>
      </c>
      <c r="D3877">
        <v>62</v>
      </c>
      <c r="E3877">
        <v>47</v>
      </c>
      <c r="F3877">
        <v>30</v>
      </c>
      <c r="G3877">
        <v>0.10922192823084501</v>
      </c>
      <c r="H3877">
        <v>-0.58558814540562298</v>
      </c>
      <c r="I3877">
        <v>-1.17050391180527</v>
      </c>
      <c r="J3877">
        <v>129</v>
      </c>
      <c r="K3877">
        <v>196</v>
      </c>
      <c r="L3877">
        <v>88</v>
      </c>
      <c r="M3877">
        <v>28</v>
      </c>
      <c r="N3877">
        <v>0.25889446447894798</v>
      </c>
      <c r="O3877">
        <v>-0.75819581529347002</v>
      </c>
      <c r="P3877">
        <v>-1.67365734754892</v>
      </c>
      <c r="Q3877">
        <v>0.44067796610169402</v>
      </c>
      <c r="R3877">
        <v>0.25423728813559299</v>
      </c>
      <c r="S3877">
        <f t="shared" si="60"/>
        <v>0.21477010181764233</v>
      </c>
    </row>
    <row r="3878" spans="1:19" x14ac:dyDescent="0.2">
      <c r="A3878" t="s">
        <v>7702</v>
      </c>
      <c r="B3878" t="s">
        <v>7703</v>
      </c>
      <c r="C3878">
        <v>202</v>
      </c>
      <c r="D3878">
        <v>184</v>
      </c>
      <c r="E3878">
        <v>178</v>
      </c>
      <c r="F3878">
        <v>30</v>
      </c>
      <c r="G3878">
        <v>3.9724685858441099E-2</v>
      </c>
      <c r="H3878">
        <v>-0.54918937691613301</v>
      </c>
      <c r="I3878">
        <v>-1.7124272876889599</v>
      </c>
      <c r="J3878">
        <v>341</v>
      </c>
      <c r="K3878">
        <v>554</v>
      </c>
      <c r="L3878">
        <v>288</v>
      </c>
      <c r="M3878">
        <v>50</v>
      </c>
      <c r="N3878">
        <v>0.28798348915765298</v>
      </c>
      <c r="O3878">
        <v>-0.66545066837765698</v>
      </c>
      <c r="P3878">
        <v>-1.8440100432483699</v>
      </c>
      <c r="Q3878">
        <v>0.44067796610169402</v>
      </c>
      <c r="R3878">
        <v>0.20338983050847401</v>
      </c>
      <c r="S3878">
        <f t="shared" si="60"/>
        <v>1.2921826803837518E-2</v>
      </c>
    </row>
    <row r="3879" spans="1:19" x14ac:dyDescent="0.2">
      <c r="A3879" t="s">
        <v>7704</v>
      </c>
      <c r="B3879" t="s">
        <v>7705</v>
      </c>
      <c r="C3879">
        <v>104</v>
      </c>
      <c r="D3879">
        <v>134</v>
      </c>
      <c r="E3879">
        <v>185</v>
      </c>
      <c r="F3879">
        <v>23</v>
      </c>
      <c r="G3879">
        <v>0.190329691361555</v>
      </c>
      <c r="H3879">
        <v>-0.24411962067417001</v>
      </c>
      <c r="I3879">
        <v>-1.53950267624318</v>
      </c>
      <c r="J3879">
        <v>341</v>
      </c>
      <c r="K3879">
        <v>363</v>
      </c>
      <c r="L3879">
        <v>151</v>
      </c>
      <c r="M3879">
        <v>15</v>
      </c>
      <c r="N3879">
        <v>0.104380349465336</v>
      </c>
      <c r="O3879">
        <v>-0.94586620884371797</v>
      </c>
      <c r="P3879">
        <v>-2.3668887885287</v>
      </c>
      <c r="Q3879">
        <v>0.44067796610169402</v>
      </c>
      <c r="R3879">
        <v>0.22033898305084701</v>
      </c>
      <c r="S3879">
        <f t="shared" si="60"/>
        <v>-7.7071100968383044E-2</v>
      </c>
    </row>
    <row r="3880" spans="1:19" x14ac:dyDescent="0.2">
      <c r="A3880" t="s">
        <v>7706</v>
      </c>
      <c r="B3880" t="s">
        <v>7707</v>
      </c>
      <c r="C3880">
        <v>162</v>
      </c>
      <c r="D3880">
        <v>143</v>
      </c>
      <c r="E3880">
        <v>79</v>
      </c>
      <c r="F3880">
        <v>9</v>
      </c>
      <c r="G3880">
        <v>2.6079255217959198E-2</v>
      </c>
      <c r="H3880">
        <v>-0.80614593303059301</v>
      </c>
      <c r="I3880">
        <v>-2.1394696780653</v>
      </c>
      <c r="J3880">
        <v>270</v>
      </c>
      <c r="K3880">
        <v>375</v>
      </c>
      <c r="L3880">
        <v>152</v>
      </c>
      <c r="M3880">
        <v>31</v>
      </c>
      <c r="N3880">
        <v>0.21989560699045299</v>
      </c>
      <c r="O3880">
        <v>-0.84160895335860497</v>
      </c>
      <c r="P3880">
        <v>-1.9502277389166001</v>
      </c>
      <c r="Q3880">
        <v>0.50847457627118597</v>
      </c>
      <c r="R3880">
        <v>0.25423728813559299</v>
      </c>
      <c r="S3880">
        <f t="shared" si="60"/>
        <v>-0.13864161318477008</v>
      </c>
    </row>
    <row r="3881" spans="1:19" x14ac:dyDescent="0.2">
      <c r="A3881" t="s">
        <v>7708</v>
      </c>
      <c r="B3881" t="s">
        <v>7709</v>
      </c>
      <c r="C3881">
        <v>121</v>
      </c>
      <c r="D3881">
        <v>120</v>
      </c>
      <c r="E3881">
        <v>69</v>
      </c>
      <c r="F3881">
        <v>4</v>
      </c>
      <c r="G3881">
        <v>7.6654108026703097E-2</v>
      </c>
      <c r="H3881">
        <v>-0.73819428935759801</v>
      </c>
      <c r="I3881">
        <v>-2.36492255195048</v>
      </c>
      <c r="J3881">
        <v>188</v>
      </c>
      <c r="K3881">
        <v>152</v>
      </c>
      <c r="L3881">
        <v>135</v>
      </c>
      <c r="M3881">
        <v>19</v>
      </c>
      <c r="N3881">
        <v>-1.5086157897185501E-2</v>
      </c>
      <c r="O3881">
        <v>-0.73591285791306404</v>
      </c>
      <c r="P3881">
        <v>-2.0056299169027398</v>
      </c>
      <c r="Q3881">
        <v>0.45762711864406702</v>
      </c>
      <c r="R3881">
        <v>0.25423728813559299</v>
      </c>
      <c r="S3881">
        <f t="shared" si="60"/>
        <v>-0.21847765974985597</v>
      </c>
    </row>
    <row r="3882" spans="1:19" x14ac:dyDescent="0.2">
      <c r="A3882" t="s">
        <v>7710</v>
      </c>
      <c r="B3882" t="s">
        <v>7711</v>
      </c>
      <c r="C3882">
        <v>15</v>
      </c>
      <c r="D3882">
        <v>16</v>
      </c>
      <c r="E3882">
        <v>11</v>
      </c>
      <c r="F3882">
        <v>7</v>
      </c>
      <c r="G3882">
        <v>0.108286955895772</v>
      </c>
      <c r="H3882">
        <v>-0.62895658367585905</v>
      </c>
      <c r="I3882">
        <v>-1.2151903920034199</v>
      </c>
      <c r="J3882">
        <v>26</v>
      </c>
      <c r="K3882">
        <v>41</v>
      </c>
      <c r="L3882">
        <v>0</v>
      </c>
      <c r="M3882">
        <v>4</v>
      </c>
      <c r="N3882">
        <v>0.27503861217063902</v>
      </c>
      <c r="O3882" t="e">
        <f>-inf</f>
        <v>#NAME?</v>
      </c>
      <c r="P3882">
        <v>-1.8231390252347399</v>
      </c>
      <c r="Q3882">
        <v>0.42372881355932202</v>
      </c>
      <c r="R3882">
        <v>0.169491525423728</v>
      </c>
      <c r="S3882">
        <f t="shared" si="60"/>
        <v>0.16189935666122887</v>
      </c>
    </row>
    <row r="3883" spans="1:19" x14ac:dyDescent="0.2">
      <c r="A3883" t="s">
        <v>7712</v>
      </c>
      <c r="B3883" t="s">
        <v>7713</v>
      </c>
      <c r="C3883">
        <v>134</v>
      </c>
      <c r="D3883">
        <v>152</v>
      </c>
      <c r="E3883">
        <v>101</v>
      </c>
      <c r="F3883">
        <v>9</v>
      </c>
      <c r="G3883">
        <v>0.13499702187549301</v>
      </c>
      <c r="H3883">
        <v>-0.61704143436056802</v>
      </c>
      <c r="I3883">
        <v>-2.05705946188748</v>
      </c>
      <c r="J3883">
        <v>313</v>
      </c>
      <c r="K3883">
        <v>245</v>
      </c>
      <c r="L3883">
        <v>232</v>
      </c>
      <c r="M3883">
        <v>28</v>
      </c>
      <c r="N3883">
        <v>-2.9150149760194199E-2</v>
      </c>
      <c r="O3883">
        <v>-0.72214512979993895</v>
      </c>
      <c r="P3883">
        <v>-2.0586119747961198</v>
      </c>
      <c r="Q3883">
        <v>0.44067796610169402</v>
      </c>
      <c r="R3883">
        <v>0.28813559322033899</v>
      </c>
      <c r="S3883">
        <f t="shared" si="60"/>
        <v>-0.14386688517195428</v>
      </c>
    </row>
    <row r="3884" spans="1:19" x14ac:dyDescent="0.2">
      <c r="A3884" t="s">
        <v>7714</v>
      </c>
      <c r="B3884" t="s">
        <v>7715</v>
      </c>
      <c r="C3884">
        <v>125</v>
      </c>
      <c r="D3884">
        <v>138</v>
      </c>
      <c r="E3884">
        <v>72</v>
      </c>
      <c r="F3884">
        <v>10</v>
      </c>
      <c r="G3884">
        <v>0.123227305688708</v>
      </c>
      <c r="H3884">
        <v>-0.733835526355191</v>
      </c>
      <c r="I3884">
        <v>-1.98110718597005</v>
      </c>
      <c r="J3884">
        <v>193</v>
      </c>
      <c r="K3884">
        <v>282</v>
      </c>
      <c r="L3884">
        <v>125</v>
      </c>
      <c r="M3884">
        <v>24</v>
      </c>
      <c r="N3884">
        <v>0.24191990273330899</v>
      </c>
      <c r="O3884">
        <v>-0.78073607314410698</v>
      </c>
      <c r="P3884">
        <v>-1.91557173588806</v>
      </c>
      <c r="Q3884">
        <v>0.44067796610169402</v>
      </c>
      <c r="R3884">
        <v>0.23728813559322001</v>
      </c>
      <c r="S3884">
        <f t="shared" si="60"/>
        <v>-8.3702582680016568E-2</v>
      </c>
    </row>
    <row r="3885" spans="1:19" x14ac:dyDescent="0.2">
      <c r="A3885" t="s">
        <v>7716</v>
      </c>
      <c r="B3885" t="s">
        <v>7717</v>
      </c>
      <c r="C3885">
        <v>164</v>
      </c>
      <c r="D3885">
        <v>184</v>
      </c>
      <c r="E3885">
        <v>183</v>
      </c>
      <c r="F3885">
        <v>17</v>
      </c>
      <c r="G3885">
        <v>0.13023220725736701</v>
      </c>
      <c r="H3885">
        <v>-0.446650768095672</v>
      </c>
      <c r="I3885">
        <v>-1.86859209963142</v>
      </c>
      <c r="J3885">
        <v>334</v>
      </c>
      <c r="K3885">
        <v>505</v>
      </c>
      <c r="L3885">
        <v>215</v>
      </c>
      <c r="M3885">
        <v>47</v>
      </c>
      <c r="N3885">
        <v>0.25677301472881803</v>
      </c>
      <c r="O3885">
        <v>-0.78339678404034896</v>
      </c>
      <c r="P3885">
        <v>-1.8618742774677399</v>
      </c>
      <c r="Q3885">
        <v>0.79661016949152497</v>
      </c>
      <c r="R3885">
        <v>0.20338983050847401</v>
      </c>
      <c r="S3885">
        <f t="shared" si="60"/>
        <v>-3.6891905508769265E-2</v>
      </c>
    </row>
    <row r="3886" spans="1:19" x14ac:dyDescent="0.2">
      <c r="A3886" t="s">
        <v>7718</v>
      </c>
      <c r="B3886" t="s">
        <v>7719</v>
      </c>
      <c r="C3886">
        <v>253</v>
      </c>
      <c r="D3886">
        <v>302</v>
      </c>
      <c r="E3886">
        <v>188</v>
      </c>
      <c r="F3886">
        <v>43</v>
      </c>
      <c r="G3886">
        <v>0.15714465407686101</v>
      </c>
      <c r="H3886">
        <v>-0.62322068169054101</v>
      </c>
      <c r="I3886">
        <v>-1.65384923855823</v>
      </c>
      <c r="J3886">
        <v>380</v>
      </c>
      <c r="K3886">
        <v>490</v>
      </c>
      <c r="L3886">
        <v>230</v>
      </c>
      <c r="M3886">
        <v>58</v>
      </c>
      <c r="N3886">
        <v>0.18764058683342499</v>
      </c>
      <c r="O3886">
        <v>-0.81014453774360695</v>
      </c>
      <c r="P3886">
        <v>-1.8265812716457599</v>
      </c>
      <c r="Q3886">
        <v>0.644067796610169</v>
      </c>
      <c r="R3886">
        <v>0.23728813559322001</v>
      </c>
      <c r="S3886">
        <f t="shared" si="60"/>
        <v>3.4476676135615746E-2</v>
      </c>
    </row>
    <row r="3887" spans="1:19" x14ac:dyDescent="0.2">
      <c r="A3887" t="s">
        <v>7720</v>
      </c>
      <c r="B3887" t="s">
        <v>7721</v>
      </c>
      <c r="C3887">
        <v>123</v>
      </c>
      <c r="D3887">
        <v>243</v>
      </c>
      <c r="E3887">
        <v>104</v>
      </c>
      <c r="F3887">
        <v>21</v>
      </c>
      <c r="G3887">
        <v>0.37595939445444199</v>
      </c>
      <c r="H3887">
        <v>-0.56712978191902097</v>
      </c>
      <c r="I3887">
        <v>-1.65188298966747</v>
      </c>
      <c r="J3887">
        <v>145</v>
      </c>
      <c r="K3887">
        <v>128</v>
      </c>
      <c r="L3887">
        <v>147</v>
      </c>
      <c r="M3887">
        <v>29</v>
      </c>
      <c r="N3887">
        <v>2.3070070834615201E-2</v>
      </c>
      <c r="O3887">
        <v>-0.58613944463118905</v>
      </c>
      <c r="P3887">
        <v>-1.7091956729279101</v>
      </c>
      <c r="Q3887">
        <v>0.44067796610169402</v>
      </c>
      <c r="R3887">
        <v>0.322033898305084</v>
      </c>
      <c r="S3887">
        <f t="shared" si="60"/>
        <v>6.6442438631866191E-2</v>
      </c>
    </row>
    <row r="3888" spans="1:19" x14ac:dyDescent="0.2">
      <c r="A3888" t="s">
        <v>7722</v>
      </c>
      <c r="B3888" t="s">
        <v>7723</v>
      </c>
      <c r="C3888">
        <v>16</v>
      </c>
      <c r="D3888">
        <v>26</v>
      </c>
      <c r="E3888">
        <v>7</v>
      </c>
      <c r="F3888">
        <v>4</v>
      </c>
      <c r="G3888">
        <v>0.29111159761042099</v>
      </c>
      <c r="H3888">
        <v>-0.85327995242007104</v>
      </c>
      <c r="I3888">
        <v>-1.48625716428996</v>
      </c>
      <c r="J3888">
        <v>122</v>
      </c>
      <c r="K3888">
        <v>150</v>
      </c>
      <c r="L3888">
        <v>97</v>
      </c>
      <c r="M3888">
        <v>50</v>
      </c>
      <c r="N3888">
        <v>0.16695953180265399</v>
      </c>
      <c r="O3888">
        <v>-0.69167687355289298</v>
      </c>
      <c r="P3888">
        <v>-1.3976154949306201</v>
      </c>
      <c r="Q3888">
        <v>0.44067796610169402</v>
      </c>
      <c r="R3888">
        <v>0.20338983050847401</v>
      </c>
      <c r="S3888">
        <f t="shared" si="60"/>
        <v>0.19754878432079429</v>
      </c>
    </row>
    <row r="3889" spans="1:19" x14ac:dyDescent="0.2">
      <c r="A3889" t="s">
        <v>7724</v>
      </c>
      <c r="B3889" t="s">
        <v>7725</v>
      </c>
      <c r="C3889">
        <v>85</v>
      </c>
      <c r="D3889">
        <v>67</v>
      </c>
      <c r="E3889">
        <v>41</v>
      </c>
      <c r="F3889">
        <v>2</v>
      </c>
      <c r="G3889">
        <v>-2.3085890717937801E-2</v>
      </c>
      <c r="H3889">
        <v>-0.81089307877296002</v>
      </c>
      <c r="I3889">
        <v>-2.51258610301231</v>
      </c>
      <c r="J3889">
        <v>107</v>
      </c>
      <c r="K3889">
        <v>173</v>
      </c>
      <c r="L3889">
        <v>46</v>
      </c>
      <c r="M3889">
        <v>14</v>
      </c>
      <c r="N3889">
        <v>0.28589042886530702</v>
      </c>
      <c r="O3889">
        <v>-0.95871472314802497</v>
      </c>
      <c r="P3889">
        <v>-1.89348141059886</v>
      </c>
      <c r="Q3889">
        <v>0.40677966101694901</v>
      </c>
      <c r="R3889">
        <v>0.25423728813559299</v>
      </c>
      <c r="S3889">
        <f t="shared" si="60"/>
        <v>-0.23106348646049354</v>
      </c>
    </row>
    <row r="3890" spans="1:19" x14ac:dyDescent="0.2">
      <c r="A3890" t="s">
        <v>7726</v>
      </c>
      <c r="B3890" t="s">
        <v>7727</v>
      </c>
      <c r="C3890">
        <v>161</v>
      </c>
      <c r="D3890">
        <v>147</v>
      </c>
      <c r="E3890">
        <v>57</v>
      </c>
      <c r="F3890">
        <v>13</v>
      </c>
      <c r="G3890">
        <v>4.0749691011854897E-2</v>
      </c>
      <c r="H3890">
        <v>-0.94520903013776103</v>
      </c>
      <c r="I3890">
        <v>-1.9770796966870099</v>
      </c>
      <c r="J3890">
        <v>351</v>
      </c>
      <c r="K3890">
        <v>445</v>
      </c>
      <c r="L3890">
        <v>145</v>
      </c>
      <c r="M3890">
        <v>55</v>
      </c>
      <c r="N3890">
        <v>0.180280997936829</v>
      </c>
      <c r="O3890">
        <v>-0.97602789137523904</v>
      </c>
      <c r="P3890">
        <v>-1.81517009556347</v>
      </c>
      <c r="Q3890">
        <v>0.44067796610169402</v>
      </c>
      <c r="R3890">
        <v>0.305084745762711</v>
      </c>
      <c r="S3890">
        <f t="shared" si="60"/>
        <v>-5.5685323900259508E-2</v>
      </c>
    </row>
    <row r="3891" spans="1:19" x14ac:dyDescent="0.2">
      <c r="A3891" t="s">
        <v>7728</v>
      </c>
      <c r="B3891" t="s">
        <v>7729</v>
      </c>
      <c r="C3891">
        <v>132</v>
      </c>
      <c r="D3891">
        <v>141</v>
      </c>
      <c r="E3891">
        <v>59</v>
      </c>
      <c r="F3891">
        <v>10</v>
      </c>
      <c r="G3891">
        <v>0.10890341374505801</v>
      </c>
      <c r="H3891">
        <v>-0.84397992934210897</v>
      </c>
      <c r="I3891">
        <v>-2.00477110416784</v>
      </c>
      <c r="J3891">
        <v>315</v>
      </c>
      <c r="K3891">
        <v>277</v>
      </c>
      <c r="L3891">
        <v>170</v>
      </c>
      <c r="M3891">
        <v>30</v>
      </c>
      <c r="N3891">
        <v>2.13973186965698E-2</v>
      </c>
      <c r="O3891">
        <v>-0.859950409555717</v>
      </c>
      <c r="P3891">
        <v>-2.0314149676618301</v>
      </c>
      <c r="Q3891">
        <v>0.38983050847457601</v>
      </c>
      <c r="R3891">
        <v>0.27118644067796599</v>
      </c>
      <c r="S3891">
        <f t="shared" si="60"/>
        <v>-0.12151303518632076</v>
      </c>
    </row>
    <row r="3892" spans="1:19" x14ac:dyDescent="0.2">
      <c r="A3892" t="s">
        <v>7730</v>
      </c>
      <c r="B3892" t="s">
        <v>7731</v>
      </c>
      <c r="C3892">
        <v>39</v>
      </c>
      <c r="D3892">
        <v>36</v>
      </c>
      <c r="E3892">
        <v>5</v>
      </c>
      <c r="F3892">
        <v>9</v>
      </c>
      <c r="G3892">
        <v>4.5496126036316503E-2</v>
      </c>
      <c r="H3892">
        <v>-1.3863526124688801</v>
      </c>
      <c r="I3892">
        <v>-1.5210192705491701</v>
      </c>
      <c r="J3892">
        <v>68</v>
      </c>
      <c r="K3892">
        <v>130</v>
      </c>
      <c r="L3892">
        <v>115</v>
      </c>
      <c r="M3892">
        <v>16</v>
      </c>
      <c r="N3892">
        <v>0.35866254302232198</v>
      </c>
      <c r="O3892">
        <v>-0.36389984949701498</v>
      </c>
      <c r="P3892">
        <v>-1.6386145986422</v>
      </c>
      <c r="Q3892">
        <v>0.42372881355932202</v>
      </c>
      <c r="R3892">
        <v>0.23728813559322001</v>
      </c>
      <c r="S3892">
        <f t="shared" si="60"/>
        <v>0.12306064844401282</v>
      </c>
    </row>
    <row r="3893" spans="1:19" x14ac:dyDescent="0.2">
      <c r="A3893" t="s">
        <v>7732</v>
      </c>
      <c r="B3893" t="s">
        <v>7733</v>
      </c>
      <c r="C3893">
        <v>85</v>
      </c>
      <c r="D3893">
        <v>132</v>
      </c>
      <c r="E3893">
        <v>42</v>
      </c>
      <c r="F3893">
        <v>16</v>
      </c>
      <c r="G3893">
        <v>0.27141323778708498</v>
      </c>
      <c r="H3893">
        <v>-0.80042764509479503</v>
      </c>
      <c r="I3893">
        <v>-1.60949611602036</v>
      </c>
      <c r="J3893">
        <v>305</v>
      </c>
      <c r="K3893">
        <v>241</v>
      </c>
      <c r="L3893">
        <v>165</v>
      </c>
      <c r="M3893">
        <v>18</v>
      </c>
      <c r="N3893">
        <v>-2.5054693350195601E-2</v>
      </c>
      <c r="O3893">
        <v>-0.85890467227726897</v>
      </c>
      <c r="P3893">
        <v>-2.2392530028353699</v>
      </c>
      <c r="Q3893">
        <v>0.47457627118644002</v>
      </c>
      <c r="R3893">
        <v>0.322033898305084</v>
      </c>
      <c r="S3893">
        <f t="shared" si="60"/>
        <v>-6.3115561709855938E-2</v>
      </c>
    </row>
    <row r="3894" spans="1:19" x14ac:dyDescent="0.2">
      <c r="A3894" t="s">
        <v>7734</v>
      </c>
      <c r="B3894" t="s">
        <v>7735</v>
      </c>
      <c r="C3894">
        <v>48</v>
      </c>
      <c r="D3894">
        <v>53</v>
      </c>
      <c r="E3894">
        <v>51</v>
      </c>
      <c r="F3894">
        <v>4</v>
      </c>
      <c r="G3894">
        <v>0.12329286452073</v>
      </c>
      <c r="H3894">
        <v>-0.46792907105605402</v>
      </c>
      <c r="I3894">
        <v>-1.96337841900962</v>
      </c>
      <c r="J3894">
        <v>111</v>
      </c>
      <c r="K3894">
        <v>95</v>
      </c>
      <c r="L3894">
        <v>22</v>
      </c>
      <c r="M3894">
        <v>7</v>
      </c>
      <c r="N3894">
        <v>9.6287299239121594E-3</v>
      </c>
      <c r="O3894">
        <v>-1.29498907510884</v>
      </c>
      <c r="P3894">
        <v>-2.2104506073642902</v>
      </c>
      <c r="Q3894">
        <v>0.44067796610169402</v>
      </c>
      <c r="R3894">
        <v>0.28813559322033899</v>
      </c>
      <c r="S3894">
        <f t="shared" si="60"/>
        <v>-0.15746517850285235</v>
      </c>
    </row>
    <row r="3895" spans="1:19" x14ac:dyDescent="0.2">
      <c r="A3895" t="s">
        <v>7736</v>
      </c>
      <c r="B3895" t="s">
        <v>7737</v>
      </c>
      <c r="C3895">
        <v>272</v>
      </c>
      <c r="D3895">
        <v>304</v>
      </c>
      <c r="E3895">
        <v>323</v>
      </c>
      <c r="F3895">
        <v>35</v>
      </c>
      <c r="G3895">
        <v>0.12856291187008301</v>
      </c>
      <c r="H3895">
        <v>-0.41962439148149899</v>
      </c>
      <c r="I3895">
        <v>-1.7746980326459201</v>
      </c>
      <c r="J3895">
        <v>615</v>
      </c>
      <c r="K3895">
        <v>838</v>
      </c>
      <c r="L3895">
        <v>389</v>
      </c>
      <c r="M3895">
        <v>96</v>
      </c>
      <c r="N3895">
        <v>0.21159700627658101</v>
      </c>
      <c r="O3895">
        <v>-0.79101429159409897</v>
      </c>
      <c r="P3895">
        <v>-1.8168295513277399</v>
      </c>
      <c r="Q3895">
        <v>0.81355932203389802</v>
      </c>
      <c r="R3895">
        <v>0.186440677966101</v>
      </c>
      <c r="S3895">
        <f t="shared" si="60"/>
        <v>2.2343140724124556E-3</v>
      </c>
    </row>
    <row r="3896" spans="1:19" x14ac:dyDescent="0.2">
      <c r="A3896" t="s">
        <v>7738</v>
      </c>
      <c r="B3896" t="s">
        <v>7739</v>
      </c>
      <c r="C3896">
        <v>185</v>
      </c>
      <c r="D3896">
        <v>161</v>
      </c>
      <c r="E3896">
        <v>128</v>
      </c>
      <c r="F3896">
        <v>47</v>
      </c>
      <c r="G3896">
        <v>1.9912379924364301E-2</v>
      </c>
      <c r="H3896">
        <v>-0.65421976853354902</v>
      </c>
      <c r="I3896">
        <v>-1.4792710434292899</v>
      </c>
      <c r="J3896">
        <v>367</v>
      </c>
      <c r="K3896">
        <v>464</v>
      </c>
      <c r="L3896">
        <v>215</v>
      </c>
      <c r="M3896">
        <v>42</v>
      </c>
      <c r="N3896">
        <v>0.17908001972451301</v>
      </c>
      <c r="O3896">
        <v>-0.82431638148087405</v>
      </c>
      <c r="P3896">
        <v>-1.9516424424460801</v>
      </c>
      <c r="Q3896">
        <v>0.62711864406779605</v>
      </c>
      <c r="R3896">
        <v>0.25423728813559299</v>
      </c>
      <c r="S3896">
        <f t="shared" si="60"/>
        <v>5.1370313108085139E-2</v>
      </c>
    </row>
    <row r="3897" spans="1:19" x14ac:dyDescent="0.2">
      <c r="A3897" t="s">
        <v>7740</v>
      </c>
      <c r="B3897" t="s">
        <v>7741</v>
      </c>
      <c r="C3897">
        <v>58</v>
      </c>
      <c r="D3897">
        <v>59</v>
      </c>
      <c r="E3897">
        <v>61</v>
      </c>
      <c r="F3897">
        <v>11</v>
      </c>
      <c r="G3897">
        <v>8.7682250374735399E-2</v>
      </c>
      <c r="H3897">
        <v>-0.47235616833057298</v>
      </c>
      <c r="I3897">
        <v>-1.6062324813667099</v>
      </c>
      <c r="J3897">
        <v>111</v>
      </c>
      <c r="K3897">
        <v>120</v>
      </c>
      <c r="L3897">
        <v>80</v>
      </c>
      <c r="M3897">
        <v>4</v>
      </c>
      <c r="N3897">
        <v>0.11108637068268901</v>
      </c>
      <c r="O3897">
        <v>-0.73432176893910395</v>
      </c>
      <c r="P3897">
        <v>-2.4534886560505802</v>
      </c>
      <c r="Q3897">
        <v>0.49152542372881303</v>
      </c>
      <c r="R3897">
        <v>0.305084745762711</v>
      </c>
      <c r="S3897">
        <f t="shared" si="60"/>
        <v>-0.11947891904632081</v>
      </c>
    </row>
    <row r="3898" spans="1:19" x14ac:dyDescent="0.2">
      <c r="A3898" t="s">
        <v>7742</v>
      </c>
      <c r="B3898" t="s">
        <v>7743</v>
      </c>
      <c r="C3898">
        <v>33</v>
      </c>
      <c r="D3898">
        <v>25</v>
      </c>
      <c r="E3898">
        <v>27</v>
      </c>
      <c r="F3898">
        <v>1</v>
      </c>
      <c r="G3898">
        <v>-4.0315698910321399E-2</v>
      </c>
      <c r="H3898">
        <v>-0.581408185497303</v>
      </c>
      <c r="I3898">
        <v>-2.4027111128398801</v>
      </c>
      <c r="J3898">
        <v>28</v>
      </c>
      <c r="K3898">
        <v>38</v>
      </c>
      <c r="L3898">
        <v>11</v>
      </c>
      <c r="M3898">
        <v>2</v>
      </c>
      <c r="N3898">
        <v>0.209853668696312</v>
      </c>
      <c r="O3898">
        <v>-0.99785412332838397</v>
      </c>
      <c r="P3898">
        <v>-2.15635370427013</v>
      </c>
      <c r="Q3898">
        <v>0.57627118644067798</v>
      </c>
      <c r="R3898">
        <v>0.35593220338983</v>
      </c>
      <c r="S3898">
        <f t="shared" si="60"/>
        <v>-0.269691403421432</v>
      </c>
    </row>
    <row r="3899" spans="1:19" x14ac:dyDescent="0.2">
      <c r="A3899" t="s">
        <v>7744</v>
      </c>
      <c r="B3899" t="s">
        <v>7745</v>
      </c>
      <c r="C3899">
        <v>101</v>
      </c>
      <c r="D3899">
        <v>154</v>
      </c>
      <c r="E3899">
        <v>84</v>
      </c>
      <c r="F3899">
        <v>20</v>
      </c>
      <c r="G3899">
        <v>0.26345757934934899</v>
      </c>
      <c r="H3899">
        <v>-0.574300097499164</v>
      </c>
      <c r="I3899">
        <v>-1.58748855108066</v>
      </c>
      <c r="J3899">
        <v>220</v>
      </c>
      <c r="K3899">
        <v>223</v>
      </c>
      <c r="L3899">
        <v>116</v>
      </c>
      <c r="M3899">
        <v>40</v>
      </c>
      <c r="N3899">
        <v>8.3110285647676196E-2</v>
      </c>
      <c r="O3899">
        <v>-0.87005346873967804</v>
      </c>
      <c r="P3899">
        <v>-1.7505883580861299</v>
      </c>
      <c r="Q3899">
        <v>0.52542372881355903</v>
      </c>
      <c r="R3899">
        <v>0.35593220338983</v>
      </c>
      <c r="S3899">
        <f t="shared" si="60"/>
        <v>7.3940859997866773E-2</v>
      </c>
    </row>
    <row r="3900" spans="1:19" x14ac:dyDescent="0.2">
      <c r="A3900" t="s">
        <v>7746</v>
      </c>
      <c r="B3900" t="s">
        <v>7747</v>
      </c>
      <c r="C3900">
        <v>7</v>
      </c>
      <c r="D3900">
        <v>6</v>
      </c>
      <c r="E3900">
        <v>2</v>
      </c>
      <c r="F3900">
        <v>0</v>
      </c>
      <c r="G3900">
        <v>1.3311442664915201E-2</v>
      </c>
      <c r="H3900">
        <v>-1.0383260541286701</v>
      </c>
      <c r="I3900" t="e">
        <f>-inf</f>
        <v>#NAME?</v>
      </c>
      <c r="J3900">
        <v>194</v>
      </c>
      <c r="K3900">
        <v>278</v>
      </c>
      <c r="L3900">
        <v>127</v>
      </c>
      <c r="M3900">
        <v>8</v>
      </c>
      <c r="N3900">
        <v>0.23347116940957099</v>
      </c>
      <c r="O3900">
        <v>-0.776086786118659</v>
      </c>
      <c r="P3900">
        <v>-2.39493741153017</v>
      </c>
      <c r="Q3900">
        <v>0.44067796610169402</v>
      </c>
      <c r="R3900">
        <v>0.28813559322033899</v>
      </c>
      <c r="S3900" t="e">
        <f t="shared" si="60"/>
        <v>#NAME?</v>
      </c>
    </row>
    <row r="3901" spans="1:19" x14ac:dyDescent="0.2">
      <c r="A3901" t="s">
        <v>7748</v>
      </c>
      <c r="B3901" t="s">
        <v>7749</v>
      </c>
      <c r="C3901">
        <v>102</v>
      </c>
      <c r="D3901">
        <v>91</v>
      </c>
      <c r="E3901">
        <v>40</v>
      </c>
      <c r="F3901">
        <v>11</v>
      </c>
      <c r="G3901">
        <v>3.06994528547044E-2</v>
      </c>
      <c r="H3901">
        <v>-0.90079819021235796</v>
      </c>
      <c r="I3901">
        <v>-1.8514046595656899</v>
      </c>
      <c r="J3901">
        <v>224</v>
      </c>
      <c r="K3901">
        <v>224</v>
      </c>
      <c r="L3901">
        <v>83</v>
      </c>
      <c r="M3901">
        <v>25</v>
      </c>
      <c r="N3901">
        <v>7.7228103421721706E-2</v>
      </c>
      <c r="O3901">
        <v>-1.02325870310247</v>
      </c>
      <c r="P3901">
        <v>-1.9625336782540099</v>
      </c>
      <c r="Q3901">
        <v>0.45762711864406702</v>
      </c>
      <c r="R3901">
        <v>0.40677966101694901</v>
      </c>
      <c r="S3901">
        <f t="shared" si="60"/>
        <v>-5.8860077239372921E-2</v>
      </c>
    </row>
    <row r="3902" spans="1:19" x14ac:dyDescent="0.2">
      <c r="A3902" t="s">
        <v>7750</v>
      </c>
      <c r="B3902" t="s">
        <v>7751</v>
      </c>
      <c r="C3902">
        <v>152</v>
      </c>
      <c r="D3902">
        <v>149</v>
      </c>
      <c r="E3902">
        <v>101</v>
      </c>
      <c r="F3902">
        <v>23</v>
      </c>
      <c r="G3902">
        <v>7.1600912763029906E-2</v>
      </c>
      <c r="H3902">
        <v>-0.67178022394053305</v>
      </c>
      <c r="I3902">
        <v>-1.70431292488917</v>
      </c>
      <c r="J3902">
        <v>288</v>
      </c>
      <c r="K3902">
        <v>388</v>
      </c>
      <c r="L3902">
        <v>189</v>
      </c>
      <c r="M3902">
        <v>25</v>
      </c>
      <c r="N3902">
        <v>0.206667341256698</v>
      </c>
      <c r="O3902">
        <v>-0.77501946073037697</v>
      </c>
      <c r="P3902">
        <v>-2.07167814767908</v>
      </c>
      <c r="Q3902">
        <v>0.42372881355932202</v>
      </c>
      <c r="R3902">
        <v>0.27118644067796599</v>
      </c>
      <c r="S3902">
        <f t="shared" si="60"/>
        <v>-4.5635622127753434E-2</v>
      </c>
    </row>
    <row r="3903" spans="1:19" x14ac:dyDescent="0.2">
      <c r="A3903" t="s">
        <v>7752</v>
      </c>
      <c r="B3903" t="s">
        <v>7753</v>
      </c>
      <c r="C3903">
        <v>58</v>
      </c>
      <c r="D3903">
        <v>63</v>
      </c>
      <c r="E3903">
        <v>68</v>
      </c>
      <c r="F3903">
        <v>9</v>
      </c>
      <c r="G3903">
        <v>0.11617078818617201</v>
      </c>
      <c r="H3903">
        <v>-0.425177090635104</v>
      </c>
      <c r="I3903">
        <v>-1.6933826570856101</v>
      </c>
      <c r="J3903">
        <v>168</v>
      </c>
      <c r="K3903">
        <v>225</v>
      </c>
      <c r="L3903">
        <v>78</v>
      </c>
      <c r="M3903">
        <v>23</v>
      </c>
      <c r="N3903">
        <v>0.204101339807221</v>
      </c>
      <c r="O3903">
        <v>-0.92530345617977205</v>
      </c>
      <c r="P3903">
        <v>-1.87380711430016</v>
      </c>
      <c r="Q3903">
        <v>0.45762711864406702</v>
      </c>
      <c r="R3903">
        <v>0.25423728813559299</v>
      </c>
      <c r="S3903">
        <f t="shared" si="60"/>
        <v>1.044375294344951E-2</v>
      </c>
    </row>
    <row r="3904" spans="1:19" x14ac:dyDescent="0.2">
      <c r="A3904" t="s">
        <v>7754</v>
      </c>
      <c r="B3904" t="s">
        <v>7755</v>
      </c>
      <c r="C3904">
        <v>198</v>
      </c>
      <c r="D3904">
        <v>260</v>
      </c>
      <c r="E3904">
        <v>120</v>
      </c>
      <c r="F3904">
        <v>32</v>
      </c>
      <c r="G3904">
        <v>0.19856639000481499</v>
      </c>
      <c r="H3904">
        <v>-0.71174195399230999</v>
      </c>
      <c r="I3904">
        <v>-1.67571238490362</v>
      </c>
      <c r="J3904">
        <v>312</v>
      </c>
      <c r="K3904">
        <v>613</v>
      </c>
      <c r="L3904">
        <v>279</v>
      </c>
      <c r="M3904">
        <v>21</v>
      </c>
      <c r="N3904">
        <v>0.37053398392169401</v>
      </c>
      <c r="O3904">
        <v>-0.64063916788923503</v>
      </c>
      <c r="P3904">
        <v>-2.1821609678764098</v>
      </c>
      <c r="Q3904">
        <v>0.54237288135593198</v>
      </c>
      <c r="R3904">
        <v>0.37288135593220301</v>
      </c>
      <c r="S3904">
        <f t="shared" si="60"/>
        <v>-6.6940049259410453E-2</v>
      </c>
    </row>
    <row r="3905" spans="1:19" x14ac:dyDescent="0.2">
      <c r="A3905" t="s">
        <v>7756</v>
      </c>
      <c r="B3905" t="s">
        <v>7757</v>
      </c>
      <c r="C3905">
        <v>22</v>
      </c>
      <c r="D3905">
        <v>37</v>
      </c>
      <c r="E3905">
        <v>13</v>
      </c>
      <c r="F3905">
        <v>1</v>
      </c>
      <c r="G3905">
        <v>0.30603727554031701</v>
      </c>
      <c r="H3905">
        <v>-0.72273733829377296</v>
      </c>
      <c r="I3905">
        <v>-2.2266198537842001</v>
      </c>
      <c r="J3905">
        <v>69</v>
      </c>
      <c r="K3905">
        <v>70</v>
      </c>
      <c r="L3905">
        <v>38</v>
      </c>
      <c r="M3905">
        <v>12</v>
      </c>
      <c r="N3905">
        <v>8.34770526987232E-2</v>
      </c>
      <c r="O3905">
        <v>-0.85115427126483501</v>
      </c>
      <c r="P3905">
        <v>-1.7698935132815199</v>
      </c>
      <c r="Q3905">
        <v>0.76271186440677896</v>
      </c>
      <c r="R3905">
        <v>0.20338983050847401</v>
      </c>
      <c r="S3905">
        <f t="shared" si="60"/>
        <v>-0.11553782071435409</v>
      </c>
    </row>
    <row r="3906" spans="1:19" x14ac:dyDescent="0.2">
      <c r="A3906" t="s">
        <v>7758</v>
      </c>
      <c r="B3906" t="s">
        <v>7759</v>
      </c>
      <c r="C3906">
        <v>154</v>
      </c>
      <c r="D3906">
        <v>225</v>
      </c>
      <c r="E3906">
        <v>211</v>
      </c>
      <c r="F3906">
        <v>15</v>
      </c>
      <c r="G3906">
        <v>0.24492002957042699</v>
      </c>
      <c r="H3906">
        <v>-0.35749627531717398</v>
      </c>
      <c r="I3906">
        <v>-1.8956266347427799</v>
      </c>
      <c r="J3906">
        <v>214</v>
      </c>
      <c r="K3906">
        <v>365</v>
      </c>
      <c r="L3906">
        <v>169</v>
      </c>
      <c r="M3906">
        <v>53</v>
      </c>
      <c r="N3906">
        <v>0.30910719452900498</v>
      </c>
      <c r="O3906">
        <v>-0.69461584587990699</v>
      </c>
      <c r="P3906">
        <v>-1.61636357234029</v>
      </c>
      <c r="Q3906">
        <v>0.44067796610169402</v>
      </c>
      <c r="R3906">
        <v>0.27118644067796599</v>
      </c>
      <c r="S3906">
        <f t="shared" si="60"/>
        <v>2.0981883572446201E-2</v>
      </c>
    </row>
    <row r="3907" spans="1:19" x14ac:dyDescent="0.2">
      <c r="A3907" t="s">
        <v>7760</v>
      </c>
      <c r="B3907" t="s">
        <v>7761</v>
      </c>
      <c r="C3907">
        <v>102</v>
      </c>
      <c r="D3907">
        <v>133</v>
      </c>
      <c r="E3907">
        <v>146</v>
      </c>
      <c r="F3907">
        <v>9</v>
      </c>
      <c r="G3907">
        <v>0.19550970150069599</v>
      </c>
      <c r="H3907">
        <v>-0.33850532575588399</v>
      </c>
      <c r="I3907">
        <v>-1.93855483528459</v>
      </c>
      <c r="J3907">
        <v>221</v>
      </c>
      <c r="K3907">
        <v>307</v>
      </c>
      <c r="L3907">
        <v>149</v>
      </c>
      <c r="M3907">
        <v>53</v>
      </c>
      <c r="N3907">
        <v>0.21997420521379701</v>
      </c>
      <c r="O3907">
        <v>-0.76329478241722704</v>
      </c>
      <c r="P3907">
        <v>-1.6303420726762099</v>
      </c>
      <c r="Q3907">
        <v>0.69491525423728795</v>
      </c>
      <c r="R3907">
        <v>0.42372881355932202</v>
      </c>
      <c r="S3907">
        <f t="shared" ref="S3907:S3970" si="61">((I3907+1.7338029)/1.7338029+(P3907+1.8692731)/1.8692731)/2</f>
        <v>4.8630821771356025E-3</v>
      </c>
    </row>
    <row r="3908" spans="1:19" x14ac:dyDescent="0.2">
      <c r="A3908" t="s">
        <v>7762</v>
      </c>
      <c r="B3908" t="s">
        <v>7763</v>
      </c>
      <c r="C3908">
        <v>163</v>
      </c>
      <c r="D3908">
        <v>191</v>
      </c>
      <c r="E3908">
        <v>186</v>
      </c>
      <c r="F3908">
        <v>25</v>
      </c>
      <c r="G3908">
        <v>0.14910399513929801</v>
      </c>
      <c r="H3908">
        <v>-0.43693266996444502</v>
      </c>
      <c r="I3908">
        <v>-1.6984447686939099</v>
      </c>
      <c r="J3908">
        <v>249</v>
      </c>
      <c r="K3908">
        <v>327</v>
      </c>
      <c r="L3908">
        <v>219</v>
      </c>
      <c r="M3908">
        <v>44</v>
      </c>
      <c r="N3908">
        <v>0.19557650898627099</v>
      </c>
      <c r="O3908">
        <v>-0.64784400940000797</v>
      </c>
      <c r="P3908">
        <v>-1.76297233920144</v>
      </c>
      <c r="Q3908">
        <v>0.72881355932203395</v>
      </c>
      <c r="R3908">
        <v>0.37288135593220301</v>
      </c>
      <c r="S3908">
        <f t="shared" si="61"/>
        <v>3.8630414600685524E-2</v>
      </c>
    </row>
    <row r="3909" spans="1:19" x14ac:dyDescent="0.2">
      <c r="A3909" t="s">
        <v>7764</v>
      </c>
      <c r="B3909" t="s">
        <v>7765</v>
      </c>
      <c r="C3909">
        <v>100</v>
      </c>
      <c r="D3909">
        <v>88</v>
      </c>
      <c r="E3909">
        <v>95</v>
      </c>
      <c r="F3909">
        <v>9</v>
      </c>
      <c r="G3909">
        <v>2.4740904445697001E-2</v>
      </c>
      <c r="H3909">
        <v>-0.51653440448955501</v>
      </c>
      <c r="I3909">
        <v>-1.9299546635226701</v>
      </c>
      <c r="J3909">
        <v>144</v>
      </c>
      <c r="K3909">
        <v>190</v>
      </c>
      <c r="L3909">
        <v>99</v>
      </c>
      <c r="M3909">
        <v>19</v>
      </c>
      <c r="N3909">
        <v>0.19761921227930099</v>
      </c>
      <c r="O3909">
        <v>-0.75481607464209</v>
      </c>
      <c r="P3909">
        <v>-1.88983455973431</v>
      </c>
      <c r="Q3909">
        <v>0.62711864406779605</v>
      </c>
      <c r="R3909">
        <v>0.44067796610169402</v>
      </c>
      <c r="S3909">
        <f t="shared" si="61"/>
        <v>-6.2066769673854029E-2</v>
      </c>
    </row>
    <row r="3910" spans="1:19" x14ac:dyDescent="0.2">
      <c r="A3910" t="s">
        <v>7766</v>
      </c>
      <c r="B3910" t="s">
        <v>7767</v>
      </c>
      <c r="C3910">
        <v>64</v>
      </c>
      <c r="D3910">
        <v>66</v>
      </c>
      <c r="E3910">
        <v>66</v>
      </c>
      <c r="F3910">
        <v>4</v>
      </c>
      <c r="G3910">
        <v>9.3622193853509894E-2</v>
      </c>
      <c r="H3910">
        <v>-0.48089404822042198</v>
      </c>
      <c r="I3910">
        <v>-2.0883171556179199</v>
      </c>
      <c r="J3910">
        <v>113</v>
      </c>
      <c r="K3910">
        <v>209</v>
      </c>
      <c r="L3910">
        <v>48</v>
      </c>
      <c r="M3910">
        <v>21</v>
      </c>
      <c r="N3910">
        <v>0.34429594604935598</v>
      </c>
      <c r="O3910">
        <v>-0.96392598325222201</v>
      </c>
      <c r="P3910">
        <v>-1.74108481734139</v>
      </c>
      <c r="Q3910">
        <v>0.69491525423728795</v>
      </c>
      <c r="R3910">
        <v>0.38983050847457601</v>
      </c>
      <c r="S3910">
        <f t="shared" si="61"/>
        <v>-6.7947761141545368E-2</v>
      </c>
    </row>
    <row r="3911" spans="1:19" x14ac:dyDescent="0.2">
      <c r="A3911" t="s">
        <v>7768</v>
      </c>
      <c r="B3911" t="s">
        <v>7769</v>
      </c>
      <c r="C3911">
        <v>93</v>
      </c>
      <c r="D3911">
        <v>98</v>
      </c>
      <c r="E3911">
        <v>39</v>
      </c>
      <c r="F3911">
        <v>14</v>
      </c>
      <c r="G3911">
        <v>0.103001359434088</v>
      </c>
      <c r="H3911">
        <v>-0.87167635130583898</v>
      </c>
      <c r="I3911">
        <v>-1.7065520858376899</v>
      </c>
      <c r="J3911">
        <v>112</v>
      </c>
      <c r="K3911">
        <v>167</v>
      </c>
      <c r="L3911">
        <v>84</v>
      </c>
      <c r="M3911">
        <v>21</v>
      </c>
      <c r="N3911">
        <v>0.25072655189912302</v>
      </c>
      <c r="O3911">
        <v>-0.71702751375269003</v>
      </c>
      <c r="P3911">
        <v>-1.73722439652815</v>
      </c>
      <c r="Q3911">
        <v>0.61016949152542299</v>
      </c>
      <c r="R3911">
        <v>0.35593220338983</v>
      </c>
      <c r="S3911">
        <f t="shared" si="61"/>
        <v>4.3179552603534364E-2</v>
      </c>
    </row>
    <row r="3912" spans="1:19" x14ac:dyDescent="0.2">
      <c r="A3912" t="s">
        <v>7770</v>
      </c>
      <c r="B3912" t="s">
        <v>7771</v>
      </c>
      <c r="C3912">
        <v>265</v>
      </c>
      <c r="D3912">
        <v>322</v>
      </c>
      <c r="E3912">
        <v>283</v>
      </c>
      <c r="F3912">
        <v>45</v>
      </c>
      <c r="G3912">
        <v>0.16486823005455101</v>
      </c>
      <c r="H3912">
        <v>-0.46571744819092098</v>
      </c>
      <c r="I3912">
        <v>-1.6542305331234599</v>
      </c>
      <c r="J3912">
        <v>520</v>
      </c>
      <c r="K3912">
        <v>653</v>
      </c>
      <c r="L3912">
        <v>385</v>
      </c>
      <c r="M3912">
        <v>53</v>
      </c>
      <c r="N3912">
        <v>0.17613794106199601</v>
      </c>
      <c r="O3912">
        <v>-0.72263139127068798</v>
      </c>
      <c r="P3912">
        <v>-2.0019531426258999</v>
      </c>
      <c r="Q3912">
        <v>0.55932203389830504</v>
      </c>
      <c r="R3912">
        <v>0.37288135593220301</v>
      </c>
      <c r="S3912">
        <f t="shared" si="61"/>
        <v>-1.2542391834857412E-2</v>
      </c>
    </row>
    <row r="3913" spans="1:19" x14ac:dyDescent="0.2">
      <c r="A3913" t="s">
        <v>7772</v>
      </c>
      <c r="B3913" t="s">
        <v>7773</v>
      </c>
      <c r="C3913">
        <v>125</v>
      </c>
      <c r="D3913">
        <v>172</v>
      </c>
      <c r="E3913">
        <v>102</v>
      </c>
      <c r="F3913">
        <v>9</v>
      </c>
      <c r="G3913">
        <v>0.218876666195021</v>
      </c>
      <c r="H3913">
        <v>-0.582567851024542</v>
      </c>
      <c r="I3913">
        <v>-2.0268646765307299</v>
      </c>
      <c r="J3913">
        <v>217</v>
      </c>
      <c r="K3913">
        <v>437</v>
      </c>
      <c r="L3913">
        <v>233</v>
      </c>
      <c r="M3913">
        <v>25</v>
      </c>
      <c r="N3913">
        <v>0.38124980654361401</v>
      </c>
      <c r="O3913">
        <v>-0.56119258996690002</v>
      </c>
      <c r="P3913">
        <v>-1.9487453937683801</v>
      </c>
      <c r="Q3913">
        <v>0.57627118644067798</v>
      </c>
      <c r="R3913">
        <v>0.40677966101694901</v>
      </c>
      <c r="S3913">
        <f t="shared" si="61"/>
        <v>-0.10577169527917404</v>
      </c>
    </row>
    <row r="3914" spans="1:19" x14ac:dyDescent="0.2">
      <c r="A3914" t="s">
        <v>7774</v>
      </c>
      <c r="B3914" t="s">
        <v>7775</v>
      </c>
      <c r="C3914">
        <v>176</v>
      </c>
      <c r="D3914">
        <v>174</v>
      </c>
      <c r="E3914">
        <v>229</v>
      </c>
      <c r="F3914">
        <v>15</v>
      </c>
      <c r="G3914">
        <v>7.52948127639783E-2</v>
      </c>
      <c r="H3914">
        <v>-0.379935195252665</v>
      </c>
      <c r="I3914">
        <v>-1.9536185817204601</v>
      </c>
      <c r="J3914">
        <v>362</v>
      </c>
      <c r="K3914">
        <v>545</v>
      </c>
      <c r="L3914">
        <v>228</v>
      </c>
      <c r="M3914">
        <v>54</v>
      </c>
      <c r="N3914">
        <v>0.25491603516519801</v>
      </c>
      <c r="O3914">
        <v>-0.79286250067710196</v>
      </c>
      <c r="P3914">
        <v>-1.8365404793020901</v>
      </c>
      <c r="Q3914">
        <v>0.74576271186440601</v>
      </c>
      <c r="R3914">
        <v>0.40677966101694901</v>
      </c>
      <c r="S3914">
        <f t="shared" si="61"/>
        <v>-5.463575580320397E-2</v>
      </c>
    </row>
    <row r="3915" spans="1:19" x14ac:dyDescent="0.2">
      <c r="A3915" t="s">
        <v>7776</v>
      </c>
      <c r="B3915" t="s">
        <v>7777</v>
      </c>
      <c r="C3915">
        <v>388</v>
      </c>
      <c r="D3915">
        <v>431</v>
      </c>
      <c r="E3915">
        <v>274</v>
      </c>
      <c r="F3915">
        <v>38</v>
      </c>
      <c r="G3915">
        <v>0.12590377686205201</v>
      </c>
      <c r="H3915">
        <v>-0.64533917255222295</v>
      </c>
      <c r="I3915">
        <v>-1.89324530193939</v>
      </c>
      <c r="J3915">
        <v>724</v>
      </c>
      <c r="K3915">
        <v>837</v>
      </c>
      <c r="L3915">
        <v>449</v>
      </c>
      <c r="M3915">
        <v>100</v>
      </c>
      <c r="N3915">
        <v>0.14021499521783401</v>
      </c>
      <c r="O3915">
        <v>-0.79958100233821405</v>
      </c>
      <c r="P3915">
        <v>-1.8699642347890399</v>
      </c>
      <c r="Q3915">
        <v>0.66101694915254205</v>
      </c>
      <c r="R3915">
        <v>0.22033898305084701</v>
      </c>
      <c r="S3915">
        <f t="shared" si="61"/>
        <v>-4.6165411512260293E-2</v>
      </c>
    </row>
    <row r="3916" spans="1:19" x14ac:dyDescent="0.2">
      <c r="A3916" t="s">
        <v>7778</v>
      </c>
      <c r="B3916" t="s">
        <v>7779</v>
      </c>
      <c r="C3916">
        <v>74</v>
      </c>
      <c r="D3916">
        <v>79</v>
      </c>
      <c r="E3916">
        <v>131</v>
      </c>
      <c r="F3916">
        <v>14</v>
      </c>
      <c r="G3916">
        <v>0.10865360385499299</v>
      </c>
      <c r="H3916">
        <v>-0.246218433853615</v>
      </c>
      <c r="I3916">
        <v>-1.60730085701473</v>
      </c>
      <c r="J3916">
        <v>178</v>
      </c>
      <c r="K3916">
        <v>120</v>
      </c>
      <c r="L3916">
        <v>121</v>
      </c>
      <c r="M3916">
        <v>29</v>
      </c>
      <c r="N3916">
        <v>-9.4010652839547404E-2</v>
      </c>
      <c r="O3916">
        <v>-0.759723409136834</v>
      </c>
      <c r="P3916">
        <v>-1.79824767300183</v>
      </c>
      <c r="Q3916">
        <v>0.47457627118644002</v>
      </c>
      <c r="R3916">
        <v>0.37288135593220301</v>
      </c>
      <c r="S3916">
        <f t="shared" si="61"/>
        <v>5.5479231844300828E-2</v>
      </c>
    </row>
    <row r="3917" spans="1:19" x14ac:dyDescent="0.2">
      <c r="A3917" t="s">
        <v>7780</v>
      </c>
      <c r="B3917" t="s">
        <v>7781</v>
      </c>
      <c r="C3917">
        <v>134</v>
      </c>
      <c r="D3917">
        <v>164</v>
      </c>
      <c r="E3917">
        <v>75</v>
      </c>
      <c r="F3917">
        <v>26</v>
      </c>
      <c r="G3917">
        <v>0.16799728197841801</v>
      </c>
      <c r="H3917">
        <v>-0.746301544751511</v>
      </c>
      <c r="I3917">
        <v>-1.5963286233559799</v>
      </c>
      <c r="J3917">
        <v>254</v>
      </c>
      <c r="K3917">
        <v>358</v>
      </c>
      <c r="L3917">
        <v>191</v>
      </c>
      <c r="M3917">
        <v>46</v>
      </c>
      <c r="N3917">
        <v>0.22627741344565799</v>
      </c>
      <c r="O3917">
        <v>-0.71588912651659997</v>
      </c>
      <c r="P3917">
        <v>-1.75230155353025</v>
      </c>
      <c r="Q3917">
        <v>0.38983050847457601</v>
      </c>
      <c r="R3917">
        <v>0.25423728813559299</v>
      </c>
      <c r="S3917">
        <f t="shared" si="61"/>
        <v>7.0933277994356614E-2</v>
      </c>
    </row>
    <row r="3918" spans="1:19" x14ac:dyDescent="0.2">
      <c r="A3918" t="s">
        <v>7782</v>
      </c>
      <c r="B3918" t="s">
        <v>7783</v>
      </c>
      <c r="C3918">
        <v>130</v>
      </c>
      <c r="D3918">
        <v>89</v>
      </c>
      <c r="E3918">
        <v>59</v>
      </c>
      <c r="F3918">
        <v>8</v>
      </c>
      <c r="G3918">
        <v>-8.4295113366395502E-2</v>
      </c>
      <c r="H3918">
        <v>-0.837349350443096</v>
      </c>
      <c r="I3918">
        <v>-2.0950505382768898</v>
      </c>
      <c r="J3918">
        <v>264</v>
      </c>
      <c r="K3918">
        <v>324</v>
      </c>
      <c r="L3918">
        <v>164</v>
      </c>
      <c r="M3918">
        <v>22</v>
      </c>
      <c r="N3918">
        <v>0.16616918675850201</v>
      </c>
      <c r="O3918">
        <v>-0.798848855966523</v>
      </c>
      <c r="P3918">
        <v>-2.0894069146395098</v>
      </c>
      <c r="Q3918">
        <v>0.42372881355932202</v>
      </c>
      <c r="R3918">
        <v>0.186440677966101</v>
      </c>
      <c r="S3918">
        <f t="shared" si="61"/>
        <v>-0.16306002454216212</v>
      </c>
    </row>
    <row r="3919" spans="1:19" x14ac:dyDescent="0.2">
      <c r="A3919" t="s">
        <v>7784</v>
      </c>
      <c r="B3919" t="s">
        <v>7785</v>
      </c>
      <c r="C3919">
        <v>144</v>
      </c>
      <c r="D3919">
        <v>122</v>
      </c>
      <c r="E3919">
        <v>40</v>
      </c>
      <c r="F3919">
        <v>10</v>
      </c>
      <c r="G3919">
        <v>8.2555708750270598E-3</v>
      </c>
      <c r="H3919">
        <v>-1.0505605105456901</v>
      </c>
      <c r="I3919">
        <v>-2.0425596650572402</v>
      </c>
      <c r="J3919">
        <v>255</v>
      </c>
      <c r="K3919">
        <v>223</v>
      </c>
      <c r="L3919">
        <v>117</v>
      </c>
      <c r="M3919">
        <v>23</v>
      </c>
      <c r="N3919">
        <v>1.89927860359272E-2</v>
      </c>
      <c r="O3919">
        <v>-0.93044309583218399</v>
      </c>
      <c r="P3919">
        <v>-2.0550380130082502</v>
      </c>
      <c r="Q3919">
        <v>0.47457627118644002</v>
      </c>
      <c r="R3919">
        <v>0.25423728813559299</v>
      </c>
      <c r="S3919">
        <f t="shared" si="61"/>
        <v>-0.13872940789563076</v>
      </c>
    </row>
    <row r="3920" spans="1:19" x14ac:dyDescent="0.2">
      <c r="A3920" t="s">
        <v>7786</v>
      </c>
      <c r="B3920" t="s">
        <v>7787</v>
      </c>
      <c r="C3920">
        <v>238</v>
      </c>
      <c r="D3920">
        <v>233</v>
      </c>
      <c r="E3920">
        <v>87</v>
      </c>
      <c r="F3920">
        <v>21</v>
      </c>
      <c r="G3920">
        <v>7.1037196265035504E-2</v>
      </c>
      <c r="H3920">
        <v>-0.931315714216297</v>
      </c>
      <c r="I3920">
        <v>-1.93855483528459</v>
      </c>
      <c r="J3920">
        <v>282</v>
      </c>
      <c r="K3920">
        <v>367</v>
      </c>
      <c r="L3920">
        <v>253</v>
      </c>
      <c r="M3920">
        <v>34</v>
      </c>
      <c r="N3920">
        <v>0.19164505935445</v>
      </c>
      <c r="O3920">
        <v>-0.63921736428793297</v>
      </c>
      <c r="P3920">
        <v>-1.92899585986899</v>
      </c>
      <c r="Q3920">
        <v>0.44067796610169402</v>
      </c>
      <c r="R3920">
        <v>0.186440677966101</v>
      </c>
      <c r="S3920">
        <f t="shared" si="61"/>
        <v>-7.5021924244018198E-2</v>
      </c>
    </row>
    <row r="3921" spans="1:19" x14ac:dyDescent="0.2">
      <c r="A3921" t="s">
        <v>7788</v>
      </c>
      <c r="B3921" t="s">
        <v>7789</v>
      </c>
      <c r="C3921">
        <v>131</v>
      </c>
      <c r="D3921">
        <v>161</v>
      </c>
      <c r="E3921">
        <v>134</v>
      </c>
      <c r="F3921">
        <v>35</v>
      </c>
      <c r="G3921">
        <v>0.16981281267161299</v>
      </c>
      <c r="H3921">
        <v>-0.48442450706936002</v>
      </c>
      <c r="I3921">
        <v>-1.4574004242674801</v>
      </c>
      <c r="J3921">
        <v>236</v>
      </c>
      <c r="K3921">
        <v>259</v>
      </c>
      <c r="L3921">
        <v>170</v>
      </c>
      <c r="M3921">
        <v>158</v>
      </c>
      <c r="N3921">
        <v>0.117615864532867</v>
      </c>
      <c r="O3921">
        <v>-0.73455185873622297</v>
      </c>
      <c r="P3921">
        <v>-1.1844805846075701</v>
      </c>
      <c r="Q3921">
        <v>0.37288135593220301</v>
      </c>
      <c r="R3921">
        <v>0.23728813559322001</v>
      </c>
      <c r="S3921">
        <f t="shared" si="61"/>
        <v>0.26288069424305666</v>
      </c>
    </row>
    <row r="3922" spans="1:19" x14ac:dyDescent="0.2">
      <c r="A3922" t="s">
        <v>7790</v>
      </c>
      <c r="B3922" t="s">
        <v>7791</v>
      </c>
      <c r="C3922">
        <v>229</v>
      </c>
      <c r="D3922">
        <v>259</v>
      </c>
      <c r="E3922">
        <v>157</v>
      </c>
      <c r="F3922">
        <v>29</v>
      </c>
      <c r="G3922">
        <v>0.133722514036892</v>
      </c>
      <c r="H3922">
        <v>-0.65819383970905698</v>
      </c>
      <c r="I3922">
        <v>-1.78163465740293</v>
      </c>
      <c r="J3922">
        <v>401</v>
      </c>
      <c r="K3922">
        <v>503</v>
      </c>
      <c r="L3922">
        <v>324</v>
      </c>
      <c r="M3922">
        <v>58</v>
      </c>
      <c r="N3922">
        <v>0.175651715857466</v>
      </c>
      <c r="O3922">
        <v>-0.68468813955796004</v>
      </c>
      <c r="P3922">
        <v>-1.84994204764913</v>
      </c>
      <c r="Q3922">
        <v>0.42372881355932202</v>
      </c>
      <c r="R3922">
        <v>0.186440677966101</v>
      </c>
      <c r="S3922">
        <f t="shared" si="61"/>
        <v>-8.6231449834697216E-3</v>
      </c>
    </row>
    <row r="3923" spans="1:19" x14ac:dyDescent="0.2">
      <c r="A3923" t="s">
        <v>7792</v>
      </c>
      <c r="B3923" t="s">
        <v>7793</v>
      </c>
      <c r="C3923">
        <v>145</v>
      </c>
      <c r="D3923">
        <v>196</v>
      </c>
      <c r="E3923">
        <v>133</v>
      </c>
      <c r="F3923">
        <v>21</v>
      </c>
      <c r="G3923">
        <v>0.211146301417029</v>
      </c>
      <c r="H3923">
        <v>-0.53177437104629199</v>
      </c>
      <c r="I3923">
        <v>-1.7233458804630499</v>
      </c>
      <c r="J3923">
        <v>298</v>
      </c>
      <c r="K3923">
        <v>357</v>
      </c>
      <c r="L3923">
        <v>197</v>
      </c>
      <c r="M3923">
        <v>24</v>
      </c>
      <c r="N3923">
        <v>0.15568005545765901</v>
      </c>
      <c r="O3923">
        <v>-0.77183881505905205</v>
      </c>
      <c r="P3923">
        <v>-2.1042306909565398</v>
      </c>
      <c r="Q3923">
        <v>0.45762711864406702</v>
      </c>
      <c r="R3923">
        <v>0.28813559322033899</v>
      </c>
      <c r="S3923">
        <f t="shared" si="61"/>
        <v>-5.9831684078405875E-2</v>
      </c>
    </row>
    <row r="3924" spans="1:19" x14ac:dyDescent="0.2">
      <c r="A3924" t="s">
        <v>7794</v>
      </c>
      <c r="B3924" t="s">
        <v>7795</v>
      </c>
      <c r="C3924">
        <v>145</v>
      </c>
      <c r="D3924">
        <v>182</v>
      </c>
      <c r="E3924">
        <v>178</v>
      </c>
      <c r="F3924">
        <v>15</v>
      </c>
      <c r="G3924">
        <v>0.17896161804562799</v>
      </c>
      <c r="H3924">
        <v>-0.405206009704484</v>
      </c>
      <c r="I3924">
        <v>-1.8694739161412901</v>
      </c>
      <c r="J3924">
        <v>473</v>
      </c>
      <c r="K3924">
        <v>507</v>
      </c>
      <c r="L3924">
        <v>323</v>
      </c>
      <c r="M3924">
        <v>54</v>
      </c>
      <c r="N3924">
        <v>0.10737492201724599</v>
      </c>
      <c r="O3924">
        <v>-0.75774739555109805</v>
      </c>
      <c r="P3924">
        <v>-1.9526930495067301</v>
      </c>
      <c r="Q3924">
        <v>0.44067796610169402</v>
      </c>
      <c r="R3924">
        <v>0.25423728813559299</v>
      </c>
      <c r="S3924">
        <f t="shared" si="61"/>
        <v>-6.1438743804589024E-2</v>
      </c>
    </row>
    <row r="3925" spans="1:19" x14ac:dyDescent="0.2">
      <c r="A3925" t="s">
        <v>7796</v>
      </c>
      <c r="B3925" t="s">
        <v>7797</v>
      </c>
      <c r="C3925">
        <v>133</v>
      </c>
      <c r="D3925">
        <v>258</v>
      </c>
      <c r="E3925">
        <v>100</v>
      </c>
      <c r="F3925">
        <v>15</v>
      </c>
      <c r="G3925">
        <v>0.36802629729167202</v>
      </c>
      <c r="H3925">
        <v>-0.61810965074548896</v>
      </c>
      <c r="I3925">
        <v>-1.8319575548734</v>
      </c>
      <c r="J3925">
        <v>235</v>
      </c>
      <c r="K3925">
        <v>409</v>
      </c>
      <c r="L3925">
        <v>167</v>
      </c>
      <c r="M3925">
        <v>23</v>
      </c>
      <c r="N3925">
        <v>0.31788354915732697</v>
      </c>
      <c r="O3925">
        <v>-0.74044016826854298</v>
      </c>
      <c r="P3925">
        <v>-2.0195656948460301</v>
      </c>
      <c r="Q3925">
        <v>0.79661016949152497</v>
      </c>
      <c r="R3925">
        <v>0.186440677966101</v>
      </c>
      <c r="S3925">
        <f t="shared" si="61"/>
        <v>-6.8506987010362036E-2</v>
      </c>
    </row>
    <row r="3926" spans="1:19" x14ac:dyDescent="0.2">
      <c r="A3926" t="s">
        <v>7798</v>
      </c>
      <c r="B3926" t="s">
        <v>7799</v>
      </c>
      <c r="C3926">
        <v>102</v>
      </c>
      <c r="D3926">
        <v>112</v>
      </c>
      <c r="E3926">
        <v>56</v>
      </c>
      <c r="F3926">
        <v>9</v>
      </c>
      <c r="G3926">
        <v>0.12087608320379201</v>
      </c>
      <c r="H3926">
        <v>-0.75467015453412001</v>
      </c>
      <c r="I3926">
        <v>-1.93855483528459</v>
      </c>
      <c r="J3926">
        <v>119</v>
      </c>
      <c r="K3926">
        <v>129</v>
      </c>
      <c r="L3926">
        <v>132</v>
      </c>
      <c r="M3926">
        <v>20</v>
      </c>
      <c r="N3926">
        <v>0.11227085232844</v>
      </c>
      <c r="O3926">
        <v>-0.54706180733107101</v>
      </c>
      <c r="P3926">
        <v>-1.78474263432044</v>
      </c>
      <c r="Q3926">
        <v>0.644067796610169</v>
      </c>
      <c r="R3926">
        <v>0.22033898305084701</v>
      </c>
      <c r="S3926">
        <f t="shared" si="61"/>
        <v>-3.6436544304471102E-2</v>
      </c>
    </row>
    <row r="3927" spans="1:19" x14ac:dyDescent="0.2">
      <c r="A3927" t="s">
        <v>7800</v>
      </c>
      <c r="B3927" t="s">
        <v>7801</v>
      </c>
      <c r="C3927">
        <v>64</v>
      </c>
      <c r="D3927">
        <v>76</v>
      </c>
      <c r="E3927">
        <v>38</v>
      </c>
      <c r="F3927">
        <v>10</v>
      </c>
      <c r="G3927">
        <v>0.15489185059243199</v>
      </c>
      <c r="H3927">
        <v>-0.72065438714548002</v>
      </c>
      <c r="I3927">
        <v>-1.6903771469458799</v>
      </c>
      <c r="J3927">
        <v>234</v>
      </c>
      <c r="K3927">
        <v>229</v>
      </c>
      <c r="L3927">
        <v>73</v>
      </c>
      <c r="M3927">
        <v>35</v>
      </c>
      <c r="N3927">
        <v>6.7847728351466893E-2</v>
      </c>
      <c r="O3927">
        <v>-1.0979817744340701</v>
      </c>
      <c r="P3927">
        <v>-1.83537348165176</v>
      </c>
      <c r="Q3927">
        <v>0.677966101694915</v>
      </c>
      <c r="R3927">
        <v>0.322033898305084</v>
      </c>
      <c r="S3927">
        <f t="shared" si="61"/>
        <v>2.1590860734761991E-2</v>
      </c>
    </row>
    <row r="3928" spans="1:19" x14ac:dyDescent="0.2">
      <c r="A3928" t="s">
        <v>7802</v>
      </c>
      <c r="B3928" t="s">
        <v>7803</v>
      </c>
      <c r="C3928">
        <v>27</v>
      </c>
      <c r="D3928">
        <v>62</v>
      </c>
      <c r="E3928">
        <v>26</v>
      </c>
      <c r="F3928">
        <v>10</v>
      </c>
      <c r="G3928">
        <v>0.44128615763479501</v>
      </c>
      <c r="H3928">
        <v>-0.51064842596657301</v>
      </c>
      <c r="I3928">
        <v>-1.31556093712098</v>
      </c>
      <c r="J3928">
        <v>285</v>
      </c>
      <c r="K3928">
        <v>330</v>
      </c>
      <c r="L3928">
        <v>150</v>
      </c>
      <c r="M3928">
        <v>24</v>
      </c>
      <c r="N3928">
        <v>0.14089718329109899</v>
      </c>
      <c r="O3928">
        <v>-0.87084237809721898</v>
      </c>
      <c r="P3928">
        <v>-2.0848592868887899</v>
      </c>
      <c r="Q3928">
        <v>0.69491525423728795</v>
      </c>
      <c r="R3928">
        <v>0.28813559322033899</v>
      </c>
      <c r="S3928">
        <f t="shared" si="61"/>
        <v>6.2948264129131182E-2</v>
      </c>
    </row>
    <row r="3929" spans="1:19" x14ac:dyDescent="0.2">
      <c r="A3929" t="s">
        <v>7804</v>
      </c>
      <c r="B3929" t="s">
        <v>7805</v>
      </c>
      <c r="C3929">
        <v>154</v>
      </c>
      <c r="D3929">
        <v>126</v>
      </c>
      <c r="E3929">
        <v>164</v>
      </c>
      <c r="F3929">
        <v>16</v>
      </c>
      <c r="G3929">
        <v>-6.8919434233717398E-3</v>
      </c>
      <c r="H3929">
        <v>-0.46693488256716797</v>
      </c>
      <c r="I3929">
        <v>-1.86759791114253</v>
      </c>
      <c r="J3929">
        <v>363</v>
      </c>
      <c r="K3929">
        <v>576</v>
      </c>
      <c r="L3929">
        <v>206</v>
      </c>
      <c r="M3929">
        <v>56</v>
      </c>
      <c r="N3929">
        <v>0.27774396180882099</v>
      </c>
      <c r="O3929">
        <v>-0.83812818181134896</v>
      </c>
      <c r="P3929">
        <v>-1.8219442666218</v>
      </c>
      <c r="Q3929">
        <v>0.69491525423728795</v>
      </c>
      <c r="R3929">
        <v>0.25423728813559299</v>
      </c>
      <c r="S3929">
        <f t="shared" si="61"/>
        <v>-2.5924572813597474E-2</v>
      </c>
    </row>
    <row r="3930" spans="1:19" x14ac:dyDescent="0.2">
      <c r="A3930" t="s">
        <v>7806</v>
      </c>
      <c r="B3930" t="s">
        <v>7807</v>
      </c>
      <c r="C3930">
        <v>33</v>
      </c>
      <c r="D3930">
        <v>30</v>
      </c>
      <c r="E3930">
        <v>15</v>
      </c>
      <c r="F3930">
        <v>0</v>
      </c>
      <c r="G3930">
        <v>3.8865547137303301E-2</v>
      </c>
      <c r="H3930">
        <v>-0.83668069060060901</v>
      </c>
      <c r="I3930" t="e">
        <f>-inf</f>
        <v>#NAME?</v>
      </c>
      <c r="J3930">
        <v>46</v>
      </c>
      <c r="K3930">
        <v>38</v>
      </c>
      <c r="L3930">
        <v>35</v>
      </c>
      <c r="M3930">
        <v>10</v>
      </c>
      <c r="N3930">
        <v>-5.7461316430422E-3</v>
      </c>
      <c r="O3930">
        <v>-0.71077856447568799</v>
      </c>
      <c r="P3930">
        <v>-1.6729835002734601</v>
      </c>
      <c r="Q3930">
        <v>0.62711864406779605</v>
      </c>
      <c r="R3930">
        <v>0.25423728813559299</v>
      </c>
      <c r="S3930" t="e">
        <f t="shared" si="61"/>
        <v>#NAME?</v>
      </c>
    </row>
    <row r="3931" spans="1:19" x14ac:dyDescent="0.2">
      <c r="A3931" t="s">
        <v>7808</v>
      </c>
      <c r="B3931" t="s">
        <v>7809</v>
      </c>
      <c r="C3931">
        <v>174</v>
      </c>
      <c r="D3931">
        <v>158</v>
      </c>
      <c r="E3931">
        <v>153</v>
      </c>
      <c r="F3931">
        <v>16</v>
      </c>
      <c r="G3931">
        <v>3.8366070967351298E-2</v>
      </c>
      <c r="H3931">
        <v>-0.55011582724340402</v>
      </c>
      <c r="I3931">
        <v>-1.92062643858867</v>
      </c>
      <c r="J3931">
        <v>360</v>
      </c>
      <c r="K3931">
        <v>456</v>
      </c>
      <c r="L3931">
        <v>240</v>
      </c>
      <c r="M3931">
        <v>32</v>
      </c>
      <c r="N3931">
        <v>0.179890445318869</v>
      </c>
      <c r="O3931">
        <v>-0.76818003620007103</v>
      </c>
      <c r="P3931">
        <v>-2.0613781910392701</v>
      </c>
      <c r="Q3931">
        <v>0.55932203389830504</v>
      </c>
      <c r="R3931">
        <v>0.27118644067796599</v>
      </c>
      <c r="S3931">
        <f t="shared" si="61"/>
        <v>-0.10526178172154446</v>
      </c>
    </row>
    <row r="3932" spans="1:19" x14ac:dyDescent="0.2">
      <c r="A3932" t="s">
        <v>7810</v>
      </c>
      <c r="B3932" t="s">
        <v>7811</v>
      </c>
      <c r="C3932">
        <v>136</v>
      </c>
      <c r="D3932">
        <v>152</v>
      </c>
      <c r="E3932">
        <v>81</v>
      </c>
      <c r="F3932">
        <v>17</v>
      </c>
      <c r="G3932">
        <v>0.12856291187008301</v>
      </c>
      <c r="H3932">
        <v>-0.71931189926997097</v>
      </c>
      <c r="I3932">
        <v>-1.7872871599539399</v>
      </c>
      <c r="J3932">
        <v>237</v>
      </c>
      <c r="K3932">
        <v>314</v>
      </c>
      <c r="L3932">
        <v>178</v>
      </c>
      <c r="M3932">
        <v>35</v>
      </c>
      <c r="N3932">
        <v>0.19940940548483199</v>
      </c>
      <c r="O3932">
        <v>-0.71641712084560005</v>
      </c>
      <c r="P3932">
        <v>-1.8409059702517201</v>
      </c>
      <c r="Q3932">
        <v>0.52542372881355903</v>
      </c>
      <c r="R3932">
        <v>0.25423728813559299</v>
      </c>
      <c r="S3932">
        <f t="shared" si="61"/>
        <v>-7.8362299640080818E-3</v>
      </c>
    </row>
    <row r="3933" spans="1:19" x14ac:dyDescent="0.2">
      <c r="A3933" t="s">
        <v>7812</v>
      </c>
      <c r="B3933" t="s">
        <v>7813</v>
      </c>
      <c r="C3933">
        <v>12</v>
      </c>
      <c r="D3933">
        <v>21</v>
      </c>
      <c r="E3933">
        <v>9</v>
      </c>
      <c r="F3933">
        <v>1</v>
      </c>
      <c r="G3933">
        <v>0.323296280981822</v>
      </c>
      <c r="H3933">
        <v>-0.61919674638670297</v>
      </c>
      <c r="I3933">
        <v>-1.96337841900962</v>
      </c>
      <c r="J3933">
        <v>61</v>
      </c>
      <c r="K3933">
        <v>72</v>
      </c>
      <c r="L3933">
        <v>31</v>
      </c>
      <c r="M3933">
        <v>3</v>
      </c>
      <c r="N3933">
        <v>0.149230764842223</v>
      </c>
      <c r="O3933">
        <v>-0.88605691832088396</v>
      </c>
      <c r="P3933">
        <v>-2.3184342488829901</v>
      </c>
      <c r="Q3933">
        <v>0.45762711864406702</v>
      </c>
      <c r="R3933">
        <v>0.27118644067796599</v>
      </c>
      <c r="S3933">
        <f t="shared" si="61"/>
        <v>-0.18634903755980342</v>
      </c>
    </row>
    <row r="3934" spans="1:19" x14ac:dyDescent="0.2">
      <c r="A3934" t="s">
        <v>7814</v>
      </c>
      <c r="B3934" t="s">
        <v>7815</v>
      </c>
      <c r="C3934">
        <v>246</v>
      </c>
      <c r="D3934">
        <v>338</v>
      </c>
      <c r="E3934">
        <v>124</v>
      </c>
      <c r="F3934">
        <v>30</v>
      </c>
      <c r="G3934">
        <v>0.218239825469804</v>
      </c>
      <c r="H3934">
        <v>-0.791771431719547</v>
      </c>
      <c r="I3934">
        <v>-1.79801102534571</v>
      </c>
      <c r="J3934">
        <v>478</v>
      </c>
      <c r="K3934">
        <v>755</v>
      </c>
      <c r="L3934">
        <v>365</v>
      </c>
      <c r="M3934">
        <v>43</v>
      </c>
      <c r="N3934">
        <v>0.275747158438791</v>
      </c>
      <c r="O3934">
        <v>-0.70922380930003404</v>
      </c>
      <c r="P3934">
        <v>-2.0561851096244199</v>
      </c>
      <c r="Q3934">
        <v>0.677966101694915</v>
      </c>
      <c r="R3934">
        <v>0.25423728813559299</v>
      </c>
      <c r="S3934">
        <f t="shared" si="61"/>
        <v>-6.8512465811688461E-2</v>
      </c>
    </row>
    <row r="3935" spans="1:19" x14ac:dyDescent="0.2">
      <c r="A3935" t="s">
        <v>7816</v>
      </c>
      <c r="B3935" t="s">
        <v>7817</v>
      </c>
      <c r="C3935">
        <v>175</v>
      </c>
      <c r="D3935">
        <v>188</v>
      </c>
      <c r="E3935">
        <v>134</v>
      </c>
      <c r="F3935">
        <v>20</v>
      </c>
      <c r="G3935">
        <v>0.11137803287291299</v>
      </c>
      <c r="H3935">
        <v>-0.61019126009989</v>
      </c>
      <c r="I3935">
        <v>-1.82620522598431</v>
      </c>
      <c r="J3935">
        <v>313</v>
      </c>
      <c r="K3935">
        <v>435</v>
      </c>
      <c r="L3935">
        <v>189</v>
      </c>
      <c r="M3935">
        <v>43</v>
      </c>
      <c r="N3935">
        <v>0.22017302282991</v>
      </c>
      <c r="O3935">
        <v>-0.81117131051759395</v>
      </c>
      <c r="P3935">
        <v>-1.8723015505587499</v>
      </c>
      <c r="Q3935">
        <v>0.62711864406779605</v>
      </c>
      <c r="R3935">
        <v>0.169491525423728</v>
      </c>
      <c r="S3935">
        <f t="shared" si="61"/>
        <v>-2.7457359278123299E-2</v>
      </c>
    </row>
    <row r="3936" spans="1:19" x14ac:dyDescent="0.2">
      <c r="A3936" t="s">
        <v>7818</v>
      </c>
      <c r="B3936" t="s">
        <v>7819</v>
      </c>
      <c r="C3936">
        <v>173</v>
      </c>
      <c r="D3936">
        <v>169</v>
      </c>
      <c r="E3936">
        <v>36</v>
      </c>
      <c r="F3936">
        <v>16</v>
      </c>
      <c r="G3936">
        <v>7.00988337804066E-2</v>
      </c>
      <c r="H3936">
        <v>-1.1760016121399099</v>
      </c>
      <c r="I3936">
        <v>-1.91812329343486</v>
      </c>
      <c r="J3936">
        <v>189</v>
      </c>
      <c r="K3936">
        <v>393</v>
      </c>
      <c r="L3936">
        <v>145</v>
      </c>
      <c r="M3936">
        <v>25</v>
      </c>
      <c r="N3936">
        <v>0.39515884962390402</v>
      </c>
      <c r="O3936">
        <v>-0.70718257908265902</v>
      </c>
      <c r="P3936">
        <v>-1.8887474640930899</v>
      </c>
      <c r="Q3936">
        <v>0.45762711864406702</v>
      </c>
      <c r="R3936">
        <v>0.169491525423728</v>
      </c>
      <c r="S3936">
        <f t="shared" si="61"/>
        <v>-5.8364018457379194E-2</v>
      </c>
    </row>
    <row r="3937" spans="1:19" x14ac:dyDescent="0.2">
      <c r="A3937" t="s">
        <v>7820</v>
      </c>
      <c r="B3937" t="s">
        <v>7821</v>
      </c>
      <c r="C3937">
        <v>28</v>
      </c>
      <c r="D3937">
        <v>30</v>
      </c>
      <c r="E3937">
        <v>6</v>
      </c>
      <c r="F3937">
        <v>5</v>
      </c>
      <c r="G3937">
        <v>0.11022145567297099</v>
      </c>
      <c r="H3937">
        <v>-1.16326479073697</v>
      </c>
      <c r="I3937">
        <v>-1.63238519996819</v>
      </c>
      <c r="J3937">
        <v>41</v>
      </c>
      <c r="K3937">
        <v>41</v>
      </c>
      <c r="L3937">
        <v>13</v>
      </c>
      <c r="M3937">
        <v>0</v>
      </c>
      <c r="N3937">
        <v>7.7228103421721706E-2</v>
      </c>
      <c r="O3937">
        <v>-1.09092928155728</v>
      </c>
      <c r="P3937" t="e">
        <f>-inf</f>
        <v>#NAME?</v>
      </c>
      <c r="Q3937">
        <v>0.74576271186440601</v>
      </c>
      <c r="R3937">
        <v>0.35593220338983</v>
      </c>
      <c r="S3937" t="e">
        <f t="shared" si="61"/>
        <v>#NAME?</v>
      </c>
    </row>
    <row r="3938" spans="1:19" x14ac:dyDescent="0.2">
      <c r="A3938" t="s">
        <v>7822</v>
      </c>
      <c r="B3938" t="s">
        <v>7823</v>
      </c>
      <c r="C3938">
        <v>220</v>
      </c>
      <c r="D3938">
        <v>222</v>
      </c>
      <c r="E3938">
        <v>203</v>
      </c>
      <c r="F3938">
        <v>26</v>
      </c>
      <c r="G3938">
        <v>8.4188525923960894E-2</v>
      </c>
      <c r="H3938">
        <v>-0.52918465268739601</v>
      </c>
      <c r="I3938">
        <v>-1.8116465058133799</v>
      </c>
      <c r="J3938">
        <v>339</v>
      </c>
      <c r="K3938">
        <v>406</v>
      </c>
      <c r="L3938">
        <v>275</v>
      </c>
      <c r="M3938">
        <v>61</v>
      </c>
      <c r="N3938">
        <v>0.155554438795833</v>
      </c>
      <c r="O3938">
        <v>-0.68295578151720904</v>
      </c>
      <c r="P3938">
        <v>-1.7550955317842001</v>
      </c>
      <c r="Q3938">
        <v>0.74576271186440601</v>
      </c>
      <c r="R3938">
        <v>0.338983050847457</v>
      </c>
      <c r="S3938">
        <f t="shared" si="61"/>
        <v>8.0918283806896731E-3</v>
      </c>
    </row>
    <row r="3939" spans="1:19" x14ac:dyDescent="0.2">
      <c r="A3939" t="s">
        <v>7824</v>
      </c>
      <c r="B3939" t="s">
        <v>7825</v>
      </c>
      <c r="C3939">
        <v>30</v>
      </c>
      <c r="D3939">
        <v>35</v>
      </c>
      <c r="E3939">
        <v>41</v>
      </c>
      <c r="F3939">
        <v>5</v>
      </c>
      <c r="G3939">
        <v>0.14720502192614099</v>
      </c>
      <c r="H3939">
        <v>-0.35859540777832999</v>
      </c>
      <c r="I3939">
        <v>-1.66234842334564</v>
      </c>
      <c r="J3939">
        <v>102</v>
      </c>
      <c r="K3939">
        <v>136</v>
      </c>
      <c r="L3939">
        <v>59</v>
      </c>
      <c r="M3939">
        <v>28</v>
      </c>
      <c r="N3939">
        <v>0.202166840030021</v>
      </c>
      <c r="O3939">
        <v>-0.82983693726416297</v>
      </c>
      <c r="P3939">
        <v>-1.5716678090115901</v>
      </c>
      <c r="Q3939">
        <v>0.69491525423728795</v>
      </c>
      <c r="R3939">
        <v>0.27118644067796599</v>
      </c>
      <c r="S3939">
        <f t="shared" si="61"/>
        <v>0.10021083676826925</v>
      </c>
    </row>
    <row r="3940" spans="1:19" x14ac:dyDescent="0.2">
      <c r="A3940" t="s">
        <v>7826</v>
      </c>
      <c r="B3940" t="s">
        <v>7827</v>
      </c>
      <c r="C3940">
        <v>180</v>
      </c>
      <c r="D3940">
        <v>259</v>
      </c>
      <c r="E3940">
        <v>194</v>
      </c>
      <c r="F3940">
        <v>30</v>
      </c>
      <c r="G3940">
        <v>0.23828549127347401</v>
      </c>
      <c r="H3940">
        <v>-0.46172878495148301</v>
      </c>
      <c r="I3940">
        <v>-1.66234842334564</v>
      </c>
      <c r="J3940">
        <v>429</v>
      </c>
      <c r="K3940">
        <v>555</v>
      </c>
      <c r="L3940">
        <v>331</v>
      </c>
      <c r="M3940">
        <v>76</v>
      </c>
      <c r="N3940">
        <v>0.18906379435967299</v>
      </c>
      <c r="O3940">
        <v>-0.70471807555339505</v>
      </c>
      <c r="P3940">
        <v>-1.76186936849582</v>
      </c>
      <c r="Q3940">
        <v>0.66101694915254205</v>
      </c>
      <c r="R3940">
        <v>0.322033898305084</v>
      </c>
      <c r="S3940">
        <f t="shared" si="61"/>
        <v>4.9335028550564236E-2</v>
      </c>
    </row>
    <row r="3941" spans="1:19" x14ac:dyDescent="0.2">
      <c r="A3941" t="s">
        <v>7828</v>
      </c>
      <c r="B3941" t="s">
        <v>7829</v>
      </c>
      <c r="C3941">
        <v>108</v>
      </c>
      <c r="D3941">
        <v>96</v>
      </c>
      <c r="E3941">
        <v>60</v>
      </c>
      <c r="F3941">
        <v>16</v>
      </c>
      <c r="G3941">
        <v>2.9105709848147102E-2</v>
      </c>
      <c r="H3941">
        <v>-0.74953051488170896</v>
      </c>
      <c r="I3941">
        <v>-1.7135009457930199</v>
      </c>
      <c r="J3941">
        <v>118</v>
      </c>
      <c r="K3941">
        <v>149</v>
      </c>
      <c r="L3941">
        <v>125</v>
      </c>
      <c r="M3941">
        <v>24</v>
      </c>
      <c r="N3941">
        <v>0.17853236452787</v>
      </c>
      <c r="O3941">
        <v>-0.56706077144245903</v>
      </c>
      <c r="P3941">
        <v>-1.70189643418641</v>
      </c>
      <c r="Q3941">
        <v>0.55932203389830504</v>
      </c>
      <c r="R3941">
        <v>0.35593220338983</v>
      </c>
      <c r="S3941">
        <f t="shared" si="61"/>
        <v>5.0625269116552248E-2</v>
      </c>
    </row>
    <row r="3942" spans="1:19" x14ac:dyDescent="0.2">
      <c r="A3942" t="s">
        <v>7830</v>
      </c>
      <c r="B3942" t="s">
        <v>7831</v>
      </c>
      <c r="C3942">
        <v>104</v>
      </c>
      <c r="D3942">
        <v>157</v>
      </c>
      <c r="E3942">
        <v>76</v>
      </c>
      <c r="F3942">
        <v>15</v>
      </c>
      <c r="G3942">
        <v>0.25912454540598101</v>
      </c>
      <c r="H3942">
        <v>-0.63047775679639195</v>
      </c>
      <c r="I3942">
        <v>-1.72513925320509</v>
      </c>
      <c r="J3942">
        <v>148</v>
      </c>
      <c r="K3942">
        <v>255</v>
      </c>
      <c r="L3942">
        <v>96</v>
      </c>
      <c r="M3942">
        <v>26</v>
      </c>
      <c r="N3942">
        <v>0.313506568460719</v>
      </c>
      <c r="O3942">
        <v>-0.78007925949977897</v>
      </c>
      <c r="P3942">
        <v>-1.76551403601603</v>
      </c>
      <c r="Q3942">
        <v>0.59322033898305004</v>
      </c>
      <c r="R3942">
        <v>0.305084745762711</v>
      </c>
      <c r="S3942">
        <f t="shared" si="61"/>
        <v>3.0252305662227343E-2</v>
      </c>
    </row>
    <row r="3943" spans="1:19" x14ac:dyDescent="0.2">
      <c r="A3943" t="s">
        <v>7832</v>
      </c>
      <c r="B3943" t="s">
        <v>7833</v>
      </c>
      <c r="C3943">
        <v>162</v>
      </c>
      <c r="D3943">
        <v>159</v>
      </c>
      <c r="E3943">
        <v>155</v>
      </c>
      <c r="F3943">
        <v>13</v>
      </c>
      <c r="G3943">
        <v>7.2140342073348906E-2</v>
      </c>
      <c r="H3943">
        <v>-0.513441326150743</v>
      </c>
      <c r="I3943">
        <v>-1.97976883519779</v>
      </c>
      <c r="J3943">
        <v>310</v>
      </c>
      <c r="K3943">
        <v>416</v>
      </c>
      <c r="L3943">
        <v>196</v>
      </c>
      <c r="M3943">
        <v>32</v>
      </c>
      <c r="N3943">
        <v>0.204959740214191</v>
      </c>
      <c r="O3943">
        <v>-0.79119439962218696</v>
      </c>
      <c r="P3943">
        <v>-1.9964373841062499</v>
      </c>
      <c r="Q3943">
        <v>0.57627118644067798</v>
      </c>
      <c r="R3943">
        <v>0.23728813559322001</v>
      </c>
      <c r="S3943">
        <f t="shared" si="61"/>
        <v>-0.10494686362170003</v>
      </c>
    </row>
    <row r="3944" spans="1:19" x14ac:dyDescent="0.2">
      <c r="A3944" t="s">
        <v>7834</v>
      </c>
      <c r="B3944" t="s">
        <v>7835</v>
      </c>
      <c r="C3944">
        <v>1</v>
      </c>
      <c r="D3944">
        <v>6</v>
      </c>
      <c r="E3944">
        <v>0</v>
      </c>
      <c r="F3944">
        <v>0</v>
      </c>
      <c r="G3944">
        <v>0.85840948267917205</v>
      </c>
      <c r="H3944" t="e">
        <f>-inf</f>
        <v>#NAME?</v>
      </c>
      <c r="I3944" t="e">
        <f>-inf</f>
        <v>#NAME?</v>
      </c>
      <c r="J3944">
        <v>8</v>
      </c>
      <c r="K3944">
        <v>20</v>
      </c>
      <c r="L3944">
        <v>0</v>
      </c>
      <c r="M3944">
        <v>7</v>
      </c>
      <c r="N3944">
        <v>0.47516811209375898</v>
      </c>
      <c r="O3944" t="e">
        <f>-inf</f>
        <v>#NAME?</v>
      </c>
      <c r="P3944">
        <v>-1.06821761556957</v>
      </c>
      <c r="Q3944">
        <v>0.71186440677966101</v>
      </c>
      <c r="R3944">
        <v>0.37288135593220301</v>
      </c>
      <c r="S3944" t="e">
        <f t="shared" si="61"/>
        <v>#NAME?</v>
      </c>
    </row>
    <row r="3945" spans="1:19" x14ac:dyDescent="0.2">
      <c r="A3945" t="s">
        <v>7836</v>
      </c>
      <c r="B3945" t="s">
        <v>7837</v>
      </c>
      <c r="C3945">
        <v>55</v>
      </c>
      <c r="D3945">
        <v>58</v>
      </c>
      <c r="E3945">
        <v>37</v>
      </c>
      <c r="F3945">
        <v>8</v>
      </c>
      <c r="G3945">
        <v>0.10332353636422099</v>
      </c>
      <c r="H3945">
        <v>-0.66641897520565196</v>
      </c>
      <c r="I3945">
        <v>-1.7214698754642901</v>
      </c>
      <c r="J3945">
        <v>132</v>
      </c>
      <c r="K3945">
        <v>207</v>
      </c>
      <c r="L3945">
        <v>50</v>
      </c>
      <c r="M3945">
        <v>8</v>
      </c>
      <c r="N3945">
        <v>0.272624517672789</v>
      </c>
      <c r="O3945">
        <v>-1.0136927040142201</v>
      </c>
      <c r="P3945">
        <v>-2.2277096128057901</v>
      </c>
      <c r="Q3945">
        <v>0.61016949152542299</v>
      </c>
      <c r="R3945">
        <v>0.152542372881355</v>
      </c>
      <c r="S3945">
        <f t="shared" si="61"/>
        <v>-9.2319268618529751E-2</v>
      </c>
    </row>
    <row r="3946" spans="1:19" x14ac:dyDescent="0.2">
      <c r="A3946" t="s">
        <v>7838</v>
      </c>
      <c r="B3946" t="s">
        <v>7839</v>
      </c>
      <c r="C3946">
        <v>240</v>
      </c>
      <c r="D3946">
        <v>178</v>
      </c>
      <c r="E3946">
        <v>146</v>
      </c>
      <c r="F3946">
        <v>29</v>
      </c>
      <c r="G3946">
        <v>-4.9533007107183599E-2</v>
      </c>
      <c r="H3946">
        <v>-0.71011639570557195</v>
      </c>
      <c r="I3946">
        <v>-1.80201041677464</v>
      </c>
      <c r="J3946">
        <v>428</v>
      </c>
      <c r="K3946">
        <v>460</v>
      </c>
      <c r="L3946">
        <v>209</v>
      </c>
      <c r="M3946">
        <v>23</v>
      </c>
      <c r="N3946">
        <v>0.108542166090123</v>
      </c>
      <c r="O3946">
        <v>-0.90338626004650802</v>
      </c>
      <c r="P3946">
        <v>-2.2799416015874701</v>
      </c>
      <c r="Q3946">
        <v>0.45762711864406702</v>
      </c>
      <c r="R3946">
        <v>0.27118644067796599</v>
      </c>
      <c r="S3946">
        <f t="shared" si="61"/>
        <v>-0.12951702814983235</v>
      </c>
    </row>
    <row r="3947" spans="1:19" x14ac:dyDescent="0.2">
      <c r="A3947" t="s">
        <v>7840</v>
      </c>
      <c r="B3947" t="s">
        <v>7841</v>
      </c>
      <c r="C3947">
        <v>34</v>
      </c>
      <c r="D3947">
        <v>7</v>
      </c>
      <c r="E3947">
        <v>70</v>
      </c>
      <c r="F3947">
        <v>4</v>
      </c>
      <c r="G3947">
        <v>-0.60612264473246902</v>
      </c>
      <c r="H3947">
        <v>-0.180638886806401</v>
      </c>
      <c r="I3947">
        <v>-1.8136160986762899</v>
      </c>
      <c r="J3947">
        <v>111</v>
      </c>
      <c r="K3947">
        <v>74</v>
      </c>
      <c r="L3947">
        <v>56</v>
      </c>
      <c r="M3947">
        <v>4</v>
      </c>
      <c r="N3947">
        <v>-9.8863155633959393E-2</v>
      </c>
      <c r="O3947">
        <v>-0.88922372892484702</v>
      </c>
      <c r="P3947">
        <v>-2.4534886560505802</v>
      </c>
      <c r="Q3947">
        <v>0.71186440677966101</v>
      </c>
      <c r="R3947">
        <v>0.23728813559322001</v>
      </c>
      <c r="S3947">
        <f t="shared" si="61"/>
        <v>-0.1792849146729229</v>
      </c>
    </row>
    <row r="3948" spans="1:19" x14ac:dyDescent="0.2">
      <c r="A3948" t="s">
        <v>7842</v>
      </c>
      <c r="B3948" t="s">
        <v>7843</v>
      </c>
      <c r="C3948">
        <v>258</v>
      </c>
      <c r="D3948">
        <v>261</v>
      </c>
      <c r="E3948">
        <v>196</v>
      </c>
      <c r="F3948">
        <v>31</v>
      </c>
      <c r="G3948">
        <v>8.5279033670579096E-2</v>
      </c>
      <c r="H3948">
        <v>-0.61362164438515698</v>
      </c>
      <c r="I3948">
        <v>-1.80445518509095</v>
      </c>
      <c r="J3948">
        <v>551</v>
      </c>
      <c r="K3948">
        <v>608</v>
      </c>
      <c r="L3948">
        <v>271</v>
      </c>
      <c r="M3948">
        <v>57</v>
      </c>
      <c r="N3948">
        <v>0.119980083842671</v>
      </c>
      <c r="O3948">
        <v>-0.90027108512176901</v>
      </c>
      <c r="P3948">
        <v>-1.9955024117711799</v>
      </c>
      <c r="Q3948">
        <v>0.72881355932203395</v>
      </c>
      <c r="R3948">
        <v>0.25423728813559299</v>
      </c>
      <c r="S3948">
        <f t="shared" si="61"/>
        <v>-5.4139224816028619E-2</v>
      </c>
    </row>
    <row r="3949" spans="1:19" x14ac:dyDescent="0.2">
      <c r="A3949" t="s">
        <v>7844</v>
      </c>
      <c r="B3949" t="s">
        <v>7845</v>
      </c>
      <c r="C3949">
        <v>36</v>
      </c>
      <c r="D3949">
        <v>27</v>
      </c>
      <c r="E3949">
        <v>22</v>
      </c>
      <c r="F3949">
        <v>11</v>
      </c>
      <c r="G3949">
        <v>-4.4680504312771499E-2</v>
      </c>
      <c r="H3949">
        <v>-0.70813782972348405</v>
      </c>
      <c r="I3949">
        <v>-1.3991069885710601</v>
      </c>
      <c r="J3949">
        <v>105</v>
      </c>
      <c r="K3949">
        <v>87</v>
      </c>
      <c r="L3949">
        <v>79</v>
      </c>
      <c r="M3949">
        <v>25</v>
      </c>
      <c r="N3949">
        <v>-4.4419430295977898E-3</v>
      </c>
      <c r="O3949">
        <v>-0.71565098492388701</v>
      </c>
      <c r="P3949">
        <v>-1.6334749589897899</v>
      </c>
      <c r="Q3949">
        <v>0.76271186440677896</v>
      </c>
      <c r="R3949">
        <v>0.25423728813559299</v>
      </c>
      <c r="S3949">
        <f t="shared" si="61"/>
        <v>0.15959289816110148</v>
      </c>
    </row>
    <row r="3950" spans="1:19" x14ac:dyDescent="0.2">
      <c r="A3950" t="s">
        <v>7846</v>
      </c>
      <c r="B3950" t="s">
        <v>7847</v>
      </c>
      <c r="C3950">
        <v>132</v>
      </c>
      <c r="D3950">
        <v>185</v>
      </c>
      <c r="E3950">
        <v>124</v>
      </c>
      <c r="F3950">
        <v>30</v>
      </c>
      <c r="G3950">
        <v>0.22685602949269201</v>
      </c>
      <c r="H3950">
        <v>-0.52141025582201805</v>
      </c>
      <c r="I3950">
        <v>-1.5276498494481801</v>
      </c>
      <c r="J3950">
        <v>313</v>
      </c>
      <c r="K3950">
        <v>358</v>
      </c>
      <c r="L3950">
        <v>231</v>
      </c>
      <c r="M3950">
        <v>29</v>
      </c>
      <c r="N3950">
        <v>0.13556679251914699</v>
      </c>
      <c r="O3950">
        <v>-0.72402113479869401</v>
      </c>
      <c r="P3950">
        <v>-2.04337200823938</v>
      </c>
      <c r="Q3950">
        <v>0.72881355932203395</v>
      </c>
      <c r="R3950">
        <v>0.25423728813559299</v>
      </c>
      <c r="S3950">
        <f t="shared" si="61"/>
        <v>1.2882508367498498E-2</v>
      </c>
    </row>
    <row r="3951" spans="1:19" x14ac:dyDescent="0.2">
      <c r="A3951" t="s">
        <v>7848</v>
      </c>
      <c r="B3951" t="s">
        <v>7849</v>
      </c>
      <c r="C3951">
        <v>261</v>
      </c>
      <c r="D3951">
        <v>271</v>
      </c>
      <c r="E3951">
        <v>254</v>
      </c>
      <c r="F3951">
        <v>21</v>
      </c>
      <c r="G3951">
        <v>9.6587015831653203E-2</v>
      </c>
      <c r="H3951">
        <v>-0.50606480049674596</v>
      </c>
      <c r="I3951">
        <v>-1.9786183855663599</v>
      </c>
      <c r="J3951">
        <v>506</v>
      </c>
      <c r="K3951">
        <v>589</v>
      </c>
      <c r="L3951">
        <v>275</v>
      </c>
      <c r="M3951">
        <v>54</v>
      </c>
      <c r="N3951">
        <v>0.143192881369024</v>
      </c>
      <c r="O3951">
        <v>-0.85690660015392595</v>
      </c>
      <c r="P3951">
        <v>-1.98198242560872</v>
      </c>
      <c r="Q3951">
        <v>0.59322033898305004</v>
      </c>
      <c r="R3951">
        <v>0.23728813559322001</v>
      </c>
      <c r="S3951">
        <f t="shared" si="61"/>
        <v>-0.10074862790481959</v>
      </c>
    </row>
    <row r="3952" spans="1:19" x14ac:dyDescent="0.2">
      <c r="A3952" t="s">
        <v>7850</v>
      </c>
      <c r="B3952" t="s">
        <v>7851</v>
      </c>
      <c r="C3952">
        <v>58</v>
      </c>
      <c r="D3952">
        <v>54</v>
      </c>
      <c r="E3952">
        <v>84</v>
      </c>
      <c r="F3952">
        <v>3</v>
      </c>
      <c r="G3952">
        <v>4.92239985555597E-2</v>
      </c>
      <c r="H3952">
        <v>-0.33340671727945898</v>
      </c>
      <c r="I3952">
        <v>-2.17050391180527</v>
      </c>
      <c r="J3952">
        <v>129</v>
      </c>
      <c r="K3952">
        <v>183</v>
      </c>
      <c r="L3952">
        <v>38</v>
      </c>
      <c r="M3952">
        <v>17</v>
      </c>
      <c r="N3952">
        <v>0.22908948285290201</v>
      </c>
      <c r="O3952">
        <v>-1.1228948908268199</v>
      </c>
      <c r="P3952">
        <v>-1.89036645751286</v>
      </c>
      <c r="Q3952">
        <v>0.59322033898305004</v>
      </c>
      <c r="R3952">
        <v>0.20338983050847401</v>
      </c>
      <c r="S3952">
        <f t="shared" si="61"/>
        <v>-0.13157945715900035</v>
      </c>
    </row>
    <row r="3953" spans="1:19" x14ac:dyDescent="0.2">
      <c r="A3953" t="s">
        <v>7852</v>
      </c>
      <c r="B3953" t="s">
        <v>7853</v>
      </c>
      <c r="C3953">
        <v>269</v>
      </c>
      <c r="D3953">
        <v>186</v>
      </c>
      <c r="E3953">
        <v>231</v>
      </c>
      <c r="F3953">
        <v>28</v>
      </c>
      <c r="G3953">
        <v>-7.9981103488963104E-2</v>
      </c>
      <c r="H3953">
        <v>-0.56039830988866701</v>
      </c>
      <c r="I3953">
        <v>-1.8667914216221799</v>
      </c>
      <c r="J3953">
        <v>414</v>
      </c>
      <c r="K3953">
        <v>589</v>
      </c>
      <c r="L3953">
        <v>259</v>
      </c>
      <c r="M3953">
        <v>64</v>
      </c>
      <c r="N3953">
        <v>0.23034305708792399</v>
      </c>
      <c r="O3953">
        <v>-0.79578935418403696</v>
      </c>
      <c r="P3953">
        <v>-1.8210460357289</v>
      </c>
      <c r="Q3953">
        <v>0.62711864406779605</v>
      </c>
      <c r="R3953">
        <v>0.40677966101694901</v>
      </c>
      <c r="S3953">
        <f t="shared" si="61"/>
        <v>-2.545173253033816E-2</v>
      </c>
    </row>
    <row r="3954" spans="1:19" x14ac:dyDescent="0.2">
      <c r="A3954" t="s">
        <v>7854</v>
      </c>
      <c r="B3954" t="s">
        <v>7855</v>
      </c>
      <c r="C3954">
        <v>84</v>
      </c>
      <c r="D3954">
        <v>118</v>
      </c>
      <c r="E3954">
        <v>65</v>
      </c>
      <c r="F3954">
        <v>12</v>
      </c>
      <c r="G3954">
        <v>0.22786095353977201</v>
      </c>
      <c r="H3954">
        <v>-0.60562393919742896</v>
      </c>
      <c r="I3954">
        <v>-1.72929521297625</v>
      </c>
      <c r="J3954">
        <v>143</v>
      </c>
      <c r="K3954">
        <v>212</v>
      </c>
      <c r="L3954">
        <v>87</v>
      </c>
      <c r="M3954">
        <v>11</v>
      </c>
      <c r="N3954">
        <v>0.24822792688541101</v>
      </c>
      <c r="O3954">
        <v>-0.80790556199083297</v>
      </c>
      <c r="P3954">
        <v>-2.1241690208987198</v>
      </c>
      <c r="Q3954">
        <v>0.69491525423728795</v>
      </c>
      <c r="R3954">
        <v>0.25423728813559299</v>
      </c>
      <c r="S3954">
        <f t="shared" si="61"/>
        <v>-6.6880550258346536E-2</v>
      </c>
    </row>
    <row r="3955" spans="1:19" x14ac:dyDescent="0.2">
      <c r="A3955" t="s">
        <v>7856</v>
      </c>
      <c r="B3955" t="s">
        <v>7857</v>
      </c>
      <c r="C3955">
        <v>87</v>
      </c>
      <c r="D3955">
        <v>110</v>
      </c>
      <c r="E3955">
        <v>84</v>
      </c>
      <c r="F3955">
        <v>12</v>
      </c>
      <c r="G3955">
        <v>0.18213166483513399</v>
      </c>
      <c r="H3955">
        <v>-0.50949797633514005</v>
      </c>
      <c r="I3955">
        <v>-1.74453517953299</v>
      </c>
      <c r="J3955">
        <v>103</v>
      </c>
      <c r="K3955">
        <v>141</v>
      </c>
      <c r="L3955">
        <v>63</v>
      </c>
      <c r="M3955">
        <v>15</v>
      </c>
      <c r="N3955">
        <v>0.21360999137192899</v>
      </c>
      <c r="O3955">
        <v>-0.80558545239598001</v>
      </c>
      <c r="P3955">
        <v>-1.84697163424138</v>
      </c>
      <c r="Q3955">
        <v>0.644067796610169</v>
      </c>
      <c r="R3955">
        <v>0.27118644067796599</v>
      </c>
      <c r="S3955">
        <f t="shared" si="61"/>
        <v>2.8702661464775673E-3</v>
      </c>
    </row>
    <row r="3956" spans="1:19" x14ac:dyDescent="0.2">
      <c r="A3956" t="s">
        <v>7858</v>
      </c>
      <c r="B3956" t="s">
        <v>7859</v>
      </c>
      <c r="C3956">
        <v>35</v>
      </c>
      <c r="D3956">
        <v>23</v>
      </c>
      <c r="E3956">
        <v>14</v>
      </c>
      <c r="F3956">
        <v>0</v>
      </c>
      <c r="G3956">
        <v>-0.10208197603715401</v>
      </c>
      <c r="H3956">
        <v>-0.892198018450441</v>
      </c>
      <c r="I3956" t="e">
        <f>-inf</f>
        <v>#NAME?</v>
      </c>
      <c r="J3956">
        <v>43</v>
      </c>
      <c r="K3956">
        <v>42</v>
      </c>
      <c r="L3956">
        <v>33</v>
      </c>
      <c r="M3956">
        <v>6</v>
      </c>
      <c r="N3956">
        <v>6.7008938240035704E-2</v>
      </c>
      <c r="O3956">
        <v>-0.70704329284608902</v>
      </c>
      <c r="P3956">
        <v>-1.8655428737878299</v>
      </c>
      <c r="Q3956">
        <v>0.54237288135593198</v>
      </c>
      <c r="R3956">
        <v>0.338983050847457</v>
      </c>
      <c r="S3956" t="e">
        <f t="shared" si="61"/>
        <v>#NAME?</v>
      </c>
    </row>
    <row r="3957" spans="1:19" x14ac:dyDescent="0.2">
      <c r="A3957" t="s">
        <v>7860</v>
      </c>
      <c r="B3957" t="s">
        <v>7861</v>
      </c>
      <c r="C3957">
        <v>222</v>
      </c>
      <c r="D3957">
        <v>220</v>
      </c>
      <c r="E3957">
        <v>118</v>
      </c>
      <c r="F3957">
        <v>11</v>
      </c>
      <c r="G3957">
        <v>7.6327938667096001E-2</v>
      </c>
      <c r="H3957">
        <v>-0.76872897692291597</v>
      </c>
      <c r="I3957">
        <v>-2.1891574622544101</v>
      </c>
      <c r="J3957">
        <v>353</v>
      </c>
      <c r="K3957">
        <v>480</v>
      </c>
      <c r="L3957">
        <v>255</v>
      </c>
      <c r="M3957">
        <v>35</v>
      </c>
      <c r="N3957">
        <v>0.21069463540948599</v>
      </c>
      <c r="O3957">
        <v>-0.73332330209825702</v>
      </c>
      <c r="P3957">
        <v>-2.0139323296294398</v>
      </c>
      <c r="Q3957">
        <v>0.44067796610169402</v>
      </c>
      <c r="R3957">
        <v>0.28813559322033899</v>
      </c>
      <c r="S3957">
        <f t="shared" si="61"/>
        <v>-0.17001068276821477</v>
      </c>
    </row>
    <row r="3958" spans="1:19" x14ac:dyDescent="0.2">
      <c r="A3958" t="s">
        <v>7862</v>
      </c>
      <c r="B3958" t="s">
        <v>7863</v>
      </c>
      <c r="C3958">
        <v>72</v>
      </c>
      <c r="D3958">
        <v>92</v>
      </c>
      <c r="E3958">
        <v>56</v>
      </c>
      <c r="F3958">
        <v>15</v>
      </c>
      <c r="G3958">
        <v>0.186713563209815</v>
      </c>
      <c r="H3958">
        <v>-0.60340247920347101</v>
      </c>
      <c r="I3958">
        <v>-1.56543841033758</v>
      </c>
      <c r="J3958">
        <v>322</v>
      </c>
      <c r="K3958">
        <v>306</v>
      </c>
      <c r="L3958">
        <v>204</v>
      </c>
      <c r="M3958">
        <v>39</v>
      </c>
      <c r="N3958">
        <v>5.5093658207470801E-2</v>
      </c>
      <c r="O3958">
        <v>-0.79031448141432203</v>
      </c>
      <c r="P3958">
        <v>-1.9270169332612199</v>
      </c>
      <c r="Q3958">
        <v>0.49152542372881303</v>
      </c>
      <c r="R3958">
        <v>0.23728813559322001</v>
      </c>
      <c r="S3958">
        <f t="shared" si="61"/>
        <v>3.3107994829162622E-2</v>
      </c>
    </row>
    <row r="3959" spans="1:19" x14ac:dyDescent="0.2">
      <c r="A3959" t="s">
        <v>7864</v>
      </c>
      <c r="B3959" t="s">
        <v>7865</v>
      </c>
      <c r="C3959">
        <v>102</v>
      </c>
      <c r="D3959">
        <v>111</v>
      </c>
      <c r="E3959">
        <v>142</v>
      </c>
      <c r="F3959">
        <v>19</v>
      </c>
      <c r="G3959">
        <v>0.116981039320268</v>
      </c>
      <c r="H3959">
        <v>-0.35056983715726397</v>
      </c>
      <c r="I3959">
        <v>-1.61404374377108</v>
      </c>
      <c r="J3959">
        <v>326</v>
      </c>
      <c r="K3959">
        <v>268</v>
      </c>
      <c r="L3959">
        <v>245</v>
      </c>
      <c r="M3959">
        <v>63</v>
      </c>
      <c r="N3959">
        <v>-7.85470261742836E-3</v>
      </c>
      <c r="O3959">
        <v>-0.71614029284779601</v>
      </c>
      <c r="P3959">
        <v>-1.7241027192062499</v>
      </c>
      <c r="Q3959">
        <v>0.40677966101694901</v>
      </c>
      <c r="R3959">
        <v>0.25423728813559299</v>
      </c>
      <c r="S3959">
        <f t="shared" si="61"/>
        <v>7.3367258341493768E-2</v>
      </c>
    </row>
    <row r="3960" spans="1:19" x14ac:dyDescent="0.2">
      <c r="A3960" t="s">
        <v>7866</v>
      </c>
      <c r="B3960" t="s">
        <v>7867</v>
      </c>
      <c r="C3960">
        <v>237</v>
      </c>
      <c r="D3960">
        <v>132</v>
      </c>
      <c r="E3960">
        <v>146</v>
      </c>
      <c r="F3960">
        <v>6</v>
      </c>
      <c r="G3960">
        <v>-0.17391618250872501</v>
      </c>
      <c r="H3960">
        <v>-0.70465350000407001</v>
      </c>
      <c r="I3960">
        <v>-2.4807942685884501</v>
      </c>
      <c r="J3960">
        <v>274</v>
      </c>
      <c r="K3960">
        <v>248</v>
      </c>
      <c r="L3960">
        <v>193</v>
      </c>
      <c r="M3960">
        <v>21</v>
      </c>
      <c r="N3960">
        <v>3.3929221427550102E-2</v>
      </c>
      <c r="O3960">
        <v>-0.74428203095700396</v>
      </c>
      <c r="P3960">
        <v>-2.1257569366783602</v>
      </c>
      <c r="Q3960">
        <v>0.42372881355932202</v>
      </c>
      <c r="R3960">
        <v>0.25423728813559299</v>
      </c>
      <c r="S3960">
        <f t="shared" si="61"/>
        <v>-0.28402515526381461</v>
      </c>
    </row>
    <row r="3961" spans="1:19" x14ac:dyDescent="0.2">
      <c r="A3961" t="s">
        <v>7868</v>
      </c>
      <c r="B3961" t="s">
        <v>7869</v>
      </c>
      <c r="C3961">
        <v>45</v>
      </c>
      <c r="D3961">
        <v>31</v>
      </c>
      <c r="E3961">
        <v>33</v>
      </c>
      <c r="F3961">
        <v>4</v>
      </c>
      <c r="G3961">
        <v>-8.1592587645542503E-2</v>
      </c>
      <c r="H3961">
        <v>-0.62895658367585905</v>
      </c>
      <c r="I3961">
        <v>-1.9353496954093801</v>
      </c>
      <c r="J3961">
        <v>121</v>
      </c>
      <c r="K3961">
        <v>99</v>
      </c>
      <c r="L3961">
        <v>30</v>
      </c>
      <c r="M3961">
        <v>11</v>
      </c>
      <c r="N3961">
        <v>-9.9220722971784091E-3</v>
      </c>
      <c r="O3961">
        <v>-1.19775289274117</v>
      </c>
      <c r="P3961">
        <v>-2.05161835375011</v>
      </c>
      <c r="Q3961">
        <v>0.49152542372881303</v>
      </c>
      <c r="R3961">
        <v>0.28813559322033899</v>
      </c>
      <c r="S3961">
        <f t="shared" si="61"/>
        <v>-0.10689712784771535</v>
      </c>
    </row>
    <row r="3962" spans="1:19" x14ac:dyDescent="0.2">
      <c r="A3962" t="s">
        <v>7870</v>
      </c>
      <c r="B3962" t="s">
        <v>7871</v>
      </c>
      <c r="C3962">
        <v>132</v>
      </c>
      <c r="D3962">
        <v>130</v>
      </c>
      <c r="E3962">
        <v>131</v>
      </c>
      <c r="F3962">
        <v>16</v>
      </c>
      <c r="G3962">
        <v>7.3627653396515294E-2</v>
      </c>
      <c r="H3962">
        <v>-0.49756064532848898</v>
      </c>
      <c r="I3962">
        <v>-1.8006511215119201</v>
      </c>
      <c r="J3962">
        <v>355</v>
      </c>
      <c r="K3962">
        <v>389</v>
      </c>
      <c r="L3962">
        <v>131</v>
      </c>
      <c r="M3962">
        <v>28</v>
      </c>
      <c r="N3962">
        <v>0.116949351692335</v>
      </c>
      <c r="O3962">
        <v>-1.0250458345437199</v>
      </c>
      <c r="P3962">
        <v>-2.1132959903047599</v>
      </c>
      <c r="Q3962">
        <v>0.42372881355932202</v>
      </c>
      <c r="R3962">
        <v>0.22033898305084701</v>
      </c>
      <c r="S3962">
        <f t="shared" si="61"/>
        <v>-8.4550052832810779E-2</v>
      </c>
    </row>
    <row r="3963" spans="1:19" x14ac:dyDescent="0.2">
      <c r="A3963" t="s">
        <v>7872</v>
      </c>
      <c r="B3963" t="s">
        <v>7873</v>
      </c>
      <c r="C3963">
        <v>103</v>
      </c>
      <c r="D3963">
        <v>132</v>
      </c>
      <c r="E3963">
        <v>98</v>
      </c>
      <c r="F3963">
        <v>5</v>
      </c>
      <c r="G3963">
        <v>0.18799493879620599</v>
      </c>
      <c r="H3963">
        <v>-0.51586915879108097</v>
      </c>
      <c r="I3963">
        <v>-2.1980643933311499</v>
      </c>
      <c r="J3963">
        <v>229</v>
      </c>
      <c r="K3963">
        <v>263</v>
      </c>
      <c r="L3963">
        <v>132</v>
      </c>
      <c r="M3963">
        <v>23</v>
      </c>
      <c r="N3963">
        <v>0.13734836957159099</v>
      </c>
      <c r="O3963">
        <v>-0.83135032827842803</v>
      </c>
      <c r="P3963">
        <v>-2.00833331491418</v>
      </c>
      <c r="Q3963">
        <v>0.38983050847457601</v>
      </c>
      <c r="R3963">
        <v>0.23728813559322001</v>
      </c>
      <c r="S3963">
        <f t="shared" si="61"/>
        <v>-0.17108164904543255</v>
      </c>
    </row>
    <row r="3964" spans="1:19" x14ac:dyDescent="0.2">
      <c r="A3964" t="s">
        <v>7874</v>
      </c>
      <c r="B3964" t="s">
        <v>7875</v>
      </c>
      <c r="C3964">
        <v>21</v>
      </c>
      <c r="D3964">
        <v>47</v>
      </c>
      <c r="E3964">
        <v>14</v>
      </c>
      <c r="F3964">
        <v>5</v>
      </c>
      <c r="G3964">
        <v>0.43013679549732597</v>
      </c>
      <c r="H3964">
        <v>-0.67034926883408397</v>
      </c>
      <c r="I3964">
        <v>-1.5074464633598901</v>
      </c>
      <c r="J3964">
        <v>72</v>
      </c>
      <c r="K3964">
        <v>65</v>
      </c>
      <c r="L3964">
        <v>27</v>
      </c>
      <c r="M3964">
        <v>9</v>
      </c>
      <c r="N3964">
        <v>3.2808963633308902E-2</v>
      </c>
      <c r="O3964">
        <v>-1.0180575094166699</v>
      </c>
      <c r="P3964">
        <v>-1.91331565558383</v>
      </c>
      <c r="Q3964">
        <v>0.44067796610169402</v>
      </c>
      <c r="R3964">
        <v>0.27118644067796599</v>
      </c>
      <c r="S3964">
        <f t="shared" si="61"/>
        <v>5.3496778323775529E-2</v>
      </c>
    </row>
    <row r="3965" spans="1:19" x14ac:dyDescent="0.2">
      <c r="A3965" t="s">
        <v>7876</v>
      </c>
      <c r="B3965" t="s">
        <v>7877</v>
      </c>
      <c r="C3965">
        <v>73</v>
      </c>
      <c r="D3965">
        <v>80</v>
      </c>
      <c r="E3965">
        <v>63</v>
      </c>
      <c r="F3965">
        <v>7</v>
      </c>
      <c r="G3965">
        <v>0.120025359167016</v>
      </c>
      <c r="H3965">
        <v>-0.55824032044527705</v>
      </c>
      <c r="I3965">
        <v>-1.90242199306819</v>
      </c>
      <c r="J3965">
        <v>104</v>
      </c>
      <c r="K3965">
        <v>121</v>
      </c>
      <c r="L3965">
        <v>67</v>
      </c>
      <c r="M3965">
        <v>19</v>
      </c>
      <c r="N3965">
        <v>0.142980134439391</v>
      </c>
      <c r="O3965">
        <v>-0.78304731374234404</v>
      </c>
      <c r="P3965">
        <v>-1.7485054069378401</v>
      </c>
      <c r="Q3965">
        <v>0.74576271186440601</v>
      </c>
      <c r="R3965">
        <v>0.152542372881355</v>
      </c>
      <c r="S3965">
        <f t="shared" si="61"/>
        <v>-1.6323565889925513E-2</v>
      </c>
    </row>
    <row r="3966" spans="1:19" x14ac:dyDescent="0.2">
      <c r="A3966" t="s">
        <v>7878</v>
      </c>
      <c r="B3966" t="s">
        <v>7879</v>
      </c>
      <c r="C3966">
        <v>277</v>
      </c>
      <c r="D3966">
        <v>389</v>
      </c>
      <c r="E3966">
        <v>222</v>
      </c>
      <c r="F3966">
        <v>57</v>
      </c>
      <c r="G3966">
        <v>0.22772806455678701</v>
      </c>
      <c r="H3966">
        <v>-0.59038480439221297</v>
      </c>
      <c r="I3966">
        <v>-1.57080208635395</v>
      </c>
      <c r="J3966">
        <v>509</v>
      </c>
      <c r="K3966">
        <v>814</v>
      </c>
      <c r="L3966">
        <v>421</v>
      </c>
      <c r="M3966">
        <v>93</v>
      </c>
      <c r="N3966">
        <v>0.281134725974164</v>
      </c>
      <c r="O3966">
        <v>-0.67452446364548002</v>
      </c>
      <c r="P3966">
        <v>-1.74846050237471</v>
      </c>
      <c r="Q3966">
        <v>0.55932203389830504</v>
      </c>
      <c r="R3966">
        <v>0.20338983050847401</v>
      </c>
      <c r="S3966">
        <f t="shared" si="61"/>
        <v>7.9322126289995298E-2</v>
      </c>
    </row>
    <row r="3967" spans="1:19" x14ac:dyDescent="0.2">
      <c r="A3967" t="s">
        <v>7880</v>
      </c>
      <c r="B3967" t="s">
        <v>7881</v>
      </c>
      <c r="C3967">
        <v>117</v>
      </c>
      <c r="D3967">
        <v>133</v>
      </c>
      <c r="E3967">
        <v>93</v>
      </c>
      <c r="F3967">
        <v>9</v>
      </c>
      <c r="G3967">
        <v>0.135924011516452</v>
      </c>
      <c r="H3967">
        <v>-0.59396092297062997</v>
      </c>
      <c r="I3967">
        <v>-1.99814052526883</v>
      </c>
      <c r="J3967">
        <v>302</v>
      </c>
      <c r="K3967">
        <v>270</v>
      </c>
      <c r="L3967">
        <v>151</v>
      </c>
      <c r="M3967">
        <v>24</v>
      </c>
      <c r="N3967">
        <v>2.85849246235584E-2</v>
      </c>
      <c r="O3967">
        <v>-0.89311877280837104</v>
      </c>
      <c r="P3967">
        <v>-2.1100213698374302</v>
      </c>
      <c r="Q3967">
        <v>0.66101694915254205</v>
      </c>
      <c r="R3967">
        <v>0.28813559322033899</v>
      </c>
      <c r="S3967">
        <f t="shared" si="61"/>
        <v>-0.14062681392380427</v>
      </c>
    </row>
    <row r="3968" spans="1:19" x14ac:dyDescent="0.2">
      <c r="A3968" t="s">
        <v>7882</v>
      </c>
      <c r="B3968" t="s">
        <v>7883</v>
      </c>
      <c r="C3968">
        <v>94</v>
      </c>
      <c r="D3968">
        <v>110</v>
      </c>
      <c r="E3968">
        <v>40</v>
      </c>
      <c r="F3968">
        <v>7</v>
      </c>
      <c r="G3968">
        <v>0.148523063854054</v>
      </c>
      <c r="H3968">
        <v>-0.865325872050139</v>
      </c>
      <c r="I3968">
        <v>-2.0122269865474398</v>
      </c>
      <c r="J3968">
        <v>146</v>
      </c>
      <c r="K3968">
        <v>204</v>
      </c>
      <c r="L3968">
        <v>129</v>
      </c>
      <c r="M3968">
        <v>2</v>
      </c>
      <c r="N3968">
        <v>0.222505415063183</v>
      </c>
      <c r="O3968">
        <v>-0.64585192262957802</v>
      </c>
      <c r="P3968">
        <v>-2.8735485287123401</v>
      </c>
      <c r="Q3968">
        <v>0.59322033898305004</v>
      </c>
      <c r="R3968">
        <v>0.27118644067796599</v>
      </c>
      <c r="S3968">
        <f t="shared" si="61"/>
        <v>-0.34892015046938102</v>
      </c>
    </row>
    <row r="3969" spans="1:19" x14ac:dyDescent="0.2">
      <c r="A3969" t="s">
        <v>7884</v>
      </c>
      <c r="B3969" t="s">
        <v>7885</v>
      </c>
      <c r="C3969">
        <v>84</v>
      </c>
      <c r="D3969">
        <v>74</v>
      </c>
      <c r="E3969">
        <v>11</v>
      </c>
      <c r="F3969">
        <v>4</v>
      </c>
      <c r="G3969">
        <v>2.5210665964623E-2</v>
      </c>
      <c r="H3969">
        <v>-1.37714461068206</v>
      </c>
      <c r="I3969">
        <v>-2.2064164676959099</v>
      </c>
      <c r="J3969">
        <v>100</v>
      </c>
      <c r="K3969">
        <v>160</v>
      </c>
      <c r="L3969">
        <v>118</v>
      </c>
      <c r="M3969">
        <v>16</v>
      </c>
      <c r="N3969">
        <v>0.281348086077646</v>
      </c>
      <c r="O3969">
        <v>-0.52020676983826497</v>
      </c>
      <c r="P3969">
        <v>-1.8061056859359601</v>
      </c>
      <c r="Q3969">
        <v>0.55932203389830504</v>
      </c>
      <c r="R3969">
        <v>0.23728813559322001</v>
      </c>
      <c r="S3969">
        <f t="shared" si="61"/>
        <v>-0.11939766353217894</v>
      </c>
    </row>
    <row r="3970" spans="1:19" x14ac:dyDescent="0.2">
      <c r="A3970" t="s">
        <v>7886</v>
      </c>
      <c r="B3970" t="s">
        <v>7887</v>
      </c>
      <c r="C3970">
        <v>30</v>
      </c>
      <c r="D3970">
        <v>48</v>
      </c>
      <c r="E3970">
        <v>14</v>
      </c>
      <c r="F3970">
        <v>2</v>
      </c>
      <c r="G3970">
        <v>0.28437821495145299</v>
      </c>
      <c r="H3970">
        <v>-0.82525122881982804</v>
      </c>
      <c r="I3970">
        <v>-2.0602884320176802</v>
      </c>
      <c r="J3970">
        <v>62</v>
      </c>
      <c r="K3970">
        <v>67</v>
      </c>
      <c r="L3970">
        <v>20</v>
      </c>
      <c r="M3970">
        <v>5</v>
      </c>
      <c r="N3970">
        <v>0.110911216624294</v>
      </c>
      <c r="O3970">
        <v>-1.0834504709786601</v>
      </c>
      <c r="P3970">
        <v>-2.1036473537541198</v>
      </c>
      <c r="Q3970">
        <v>0.59322033898305004</v>
      </c>
      <c r="R3970">
        <v>0.305084745762711</v>
      </c>
      <c r="S3970">
        <f t="shared" si="61"/>
        <v>-0.156844294347084</v>
      </c>
    </row>
    <row r="3971" spans="1:19" x14ac:dyDescent="0.2">
      <c r="A3971" t="s">
        <v>7888</v>
      </c>
      <c r="B3971" t="s">
        <v>7889</v>
      </c>
      <c r="C3971">
        <v>218</v>
      </c>
      <c r="D3971">
        <v>195</v>
      </c>
      <c r="E3971">
        <v>123</v>
      </c>
      <c r="F3971">
        <v>23</v>
      </c>
      <c r="G3971">
        <v>3.1836350053441702E-2</v>
      </c>
      <c r="H3971">
        <v>-0.74280939194360995</v>
      </c>
      <c r="I3971">
        <v>-1.86092583054901</v>
      </c>
      <c r="J3971">
        <v>428</v>
      </c>
      <c r="K3971">
        <v>425</v>
      </c>
      <c r="L3971">
        <v>165</v>
      </c>
      <c r="M3971">
        <v>46</v>
      </c>
      <c r="N3971">
        <v>7.4173264458861299E-2</v>
      </c>
      <c r="O3971">
        <v>-1.0060486019436501</v>
      </c>
      <c r="P3971">
        <v>-1.9789116059234899</v>
      </c>
      <c r="Q3971">
        <v>0.61016949152542299</v>
      </c>
      <c r="R3971">
        <v>0.27118644067796599</v>
      </c>
      <c r="S3971">
        <f t="shared" ref="S3971:S4034" si="62">((I3971+1.7338029)/1.7338029+(P3971+1.8692731)/1.8692731)/2</f>
        <v>-6.5986652981299604E-2</v>
      </c>
    </row>
    <row r="3972" spans="1:19" x14ac:dyDescent="0.2">
      <c r="A3972" t="s">
        <v>7890</v>
      </c>
      <c r="B3972" t="s">
        <v>7891</v>
      </c>
      <c r="C3972">
        <v>182</v>
      </c>
      <c r="D3972">
        <v>130</v>
      </c>
      <c r="E3972">
        <v>110</v>
      </c>
      <c r="F3972">
        <v>8</v>
      </c>
      <c r="G3972">
        <v>-6.5869803382709494E-2</v>
      </c>
      <c r="H3972">
        <v>-0.71293671260525304</v>
      </c>
      <c r="I3972">
        <v>-2.2411785739551302</v>
      </c>
      <c r="J3972">
        <v>231</v>
      </c>
      <c r="K3972">
        <v>204</v>
      </c>
      <c r="L3972">
        <v>104</v>
      </c>
      <c r="M3972">
        <v>18</v>
      </c>
      <c r="N3972">
        <v>2.3246290955476201E-2</v>
      </c>
      <c r="O3972">
        <v>-0.93866741773775397</v>
      </c>
      <c r="P3972">
        <v>-2.1185651433807302</v>
      </c>
      <c r="Q3972">
        <v>0.61016949152542299</v>
      </c>
      <c r="R3972">
        <v>0.28813559322033899</v>
      </c>
      <c r="S3972">
        <f t="shared" si="62"/>
        <v>-0.21300027597560045</v>
      </c>
    </row>
    <row r="3973" spans="1:19" x14ac:dyDescent="0.2">
      <c r="A3973" t="s">
        <v>7892</v>
      </c>
      <c r="B3973" t="s">
        <v>7893</v>
      </c>
      <c r="C3973">
        <v>39</v>
      </c>
      <c r="D3973">
        <v>29</v>
      </c>
      <c r="E3973">
        <v>61</v>
      </c>
      <c r="F3973">
        <v>0</v>
      </c>
      <c r="G3973">
        <v>-4.8408376832014703E-2</v>
      </c>
      <c r="H3973">
        <v>-0.29999278179413502</v>
      </c>
      <c r="I3973" t="e">
        <f>-inf</f>
        <v>#NAME?</v>
      </c>
      <c r="J3973">
        <v>89</v>
      </c>
      <c r="K3973">
        <v>76</v>
      </c>
      <c r="L3973">
        <v>56</v>
      </c>
      <c r="M3973">
        <v>24</v>
      </c>
      <c r="N3973">
        <v>8.6516890576002793E-3</v>
      </c>
      <c r="O3973">
        <v>-0.79329075678310201</v>
      </c>
      <c r="P3973">
        <v>-1.57940443352519</v>
      </c>
      <c r="Q3973">
        <v>0.47457627118644002</v>
      </c>
      <c r="R3973">
        <v>0.22033898305084701</v>
      </c>
      <c r="S3973" t="e">
        <f t="shared" si="62"/>
        <v>#NAME?</v>
      </c>
    </row>
    <row r="3974" spans="1:19" x14ac:dyDescent="0.2">
      <c r="A3974" t="s">
        <v>7894</v>
      </c>
      <c r="B3974" t="s">
        <v>7895</v>
      </c>
      <c r="C3974">
        <v>13</v>
      </c>
      <c r="D3974">
        <v>26</v>
      </c>
      <c r="E3974">
        <v>12</v>
      </c>
      <c r="F3974">
        <v>0</v>
      </c>
      <c r="G3974">
        <v>0.38128822795950901</v>
      </c>
      <c r="H3974">
        <v>-0.52902011603761501</v>
      </c>
      <c r="I3974" t="e">
        <f>-inf</f>
        <v>#NAME?</v>
      </c>
      <c r="J3974">
        <v>28</v>
      </c>
      <c r="K3974">
        <v>27</v>
      </c>
      <c r="L3974">
        <v>4</v>
      </c>
      <c r="M3974">
        <v>2</v>
      </c>
      <c r="N3974">
        <v>6.1433836238489803E-2</v>
      </c>
      <c r="O3974">
        <v>-1.4371868171586399</v>
      </c>
      <c r="P3974">
        <v>-2.15635370427013</v>
      </c>
      <c r="Q3974">
        <v>0.59322033898305004</v>
      </c>
      <c r="R3974">
        <v>0.25423728813559299</v>
      </c>
      <c r="S3974" t="e">
        <f t="shared" si="62"/>
        <v>#NAME?</v>
      </c>
    </row>
    <row r="3975" spans="1:19" x14ac:dyDescent="0.2">
      <c r="A3975" t="s">
        <v>7896</v>
      </c>
      <c r="B3975" t="s">
        <v>7897</v>
      </c>
      <c r="C3975">
        <v>94</v>
      </c>
      <c r="D3975">
        <v>139</v>
      </c>
      <c r="E3975">
        <v>149</v>
      </c>
      <c r="F3975">
        <v>9</v>
      </c>
      <c r="G3975">
        <v>0.250145178949924</v>
      </c>
      <c r="H3975">
        <v>-0.29419959496582798</v>
      </c>
      <c r="I3975">
        <v>-1.90308251712237</v>
      </c>
      <c r="J3975">
        <v>324</v>
      </c>
      <c r="K3975">
        <v>357</v>
      </c>
      <c r="L3975">
        <v>241</v>
      </c>
      <c r="M3975">
        <v>74</v>
      </c>
      <c r="N3975">
        <v>0.11935130932730199</v>
      </c>
      <c r="O3975">
        <v>-0.72061674477613402</v>
      </c>
      <c r="P3975">
        <v>-1.65153895906752</v>
      </c>
      <c r="Q3975">
        <v>0.644067796610169</v>
      </c>
      <c r="R3975">
        <v>0.152542372881355</v>
      </c>
      <c r="S3975">
        <f t="shared" si="62"/>
        <v>9.4228897659349511E-3</v>
      </c>
    </row>
    <row r="3976" spans="1:19" x14ac:dyDescent="0.2">
      <c r="A3976" t="s">
        <v>7898</v>
      </c>
      <c r="B3976" t="s">
        <v>7899</v>
      </c>
      <c r="C3976">
        <v>64</v>
      </c>
      <c r="D3976">
        <v>106</v>
      </c>
      <c r="E3976">
        <v>129</v>
      </c>
      <c r="F3976">
        <v>15</v>
      </c>
      <c r="G3976">
        <v>0.29938412357641098</v>
      </c>
      <c r="H3976">
        <v>-0.18984827346304101</v>
      </c>
      <c r="I3976">
        <v>-1.5142858878901999</v>
      </c>
      <c r="J3976">
        <v>185</v>
      </c>
      <c r="K3976">
        <v>259</v>
      </c>
      <c r="L3976">
        <v>114</v>
      </c>
      <c r="M3976">
        <v>29</v>
      </c>
      <c r="N3976">
        <v>0.22335613909995899</v>
      </c>
      <c r="O3976">
        <v>-0.80235565421093102</v>
      </c>
      <c r="P3976">
        <v>-1.8149993990959501</v>
      </c>
      <c r="Q3976">
        <v>0.52542372881355903</v>
      </c>
      <c r="R3976">
        <v>0.22033898305084701</v>
      </c>
      <c r="S3976">
        <f t="shared" si="62"/>
        <v>7.7822393305666593E-2</v>
      </c>
    </row>
    <row r="3977" spans="1:19" x14ac:dyDescent="0.2">
      <c r="A3977" t="s">
        <v>7900</v>
      </c>
      <c r="B3977" t="s">
        <v>7901</v>
      </c>
      <c r="C3977">
        <v>209</v>
      </c>
      <c r="D3977">
        <v>202</v>
      </c>
      <c r="E3977">
        <v>203</v>
      </c>
      <c r="F3977">
        <v>16</v>
      </c>
      <c r="G3977">
        <v>6.5463315631098196E-2</v>
      </c>
      <c r="H3977">
        <v>-0.50690825797624395</v>
      </c>
      <c r="I3977">
        <v>-2.0002234764171201</v>
      </c>
      <c r="J3977">
        <v>348</v>
      </c>
      <c r="K3977">
        <v>360</v>
      </c>
      <c r="L3977">
        <v>189</v>
      </c>
      <c r="M3977">
        <v>26</v>
      </c>
      <c r="N3977">
        <v>9.1951360242428101E-2</v>
      </c>
      <c r="O3977">
        <v>-0.85720621691772703</v>
      </c>
      <c r="P3977">
        <v>-2.1368315645676499</v>
      </c>
      <c r="Q3977">
        <v>0.49152542372881303</v>
      </c>
      <c r="R3977">
        <v>0.27118644067796599</v>
      </c>
      <c r="S3977">
        <f t="shared" si="62"/>
        <v>-0.14839879135136619</v>
      </c>
    </row>
    <row r="3978" spans="1:19" x14ac:dyDescent="0.2">
      <c r="A3978" t="s">
        <v>7902</v>
      </c>
      <c r="B3978" t="s">
        <v>7903</v>
      </c>
      <c r="C3978">
        <v>72</v>
      </c>
      <c r="D3978">
        <v>61</v>
      </c>
      <c r="E3978">
        <v>37</v>
      </c>
      <c r="F3978">
        <v>12</v>
      </c>
      <c r="G3978">
        <v>8.2555708750270598E-3</v>
      </c>
      <c r="H3978">
        <v>-0.78338878214267704</v>
      </c>
      <c r="I3978">
        <v>-1.66234842334564</v>
      </c>
      <c r="J3978">
        <v>138</v>
      </c>
      <c r="K3978">
        <v>194</v>
      </c>
      <c r="L3978">
        <v>52</v>
      </c>
      <c r="M3978">
        <v>12</v>
      </c>
      <c r="N3978">
        <v>0.22515074695071099</v>
      </c>
      <c r="O3978">
        <v>-1.01596451991082</v>
      </c>
      <c r="P3978">
        <v>-2.0709235089455</v>
      </c>
      <c r="Q3978">
        <v>0.44067796610169402</v>
      </c>
      <c r="R3978">
        <v>0.305084745762711</v>
      </c>
      <c r="S3978">
        <f t="shared" si="62"/>
        <v>-3.333190236757716E-2</v>
      </c>
    </row>
    <row r="3979" spans="1:19" x14ac:dyDescent="0.2">
      <c r="A3979" t="s">
        <v>7904</v>
      </c>
      <c r="B3979" t="s">
        <v>7905</v>
      </c>
      <c r="C3979">
        <v>182</v>
      </c>
      <c r="D3979">
        <v>209</v>
      </c>
      <c r="E3979">
        <v>153</v>
      </c>
      <c r="F3979">
        <v>33</v>
      </c>
      <c r="G3979">
        <v>0.140333130421507</v>
      </c>
      <c r="H3979">
        <v>-0.56963796694587898</v>
      </c>
      <c r="I3979">
        <v>-1.62575462106918</v>
      </c>
      <c r="J3979">
        <v>393</v>
      </c>
      <c r="K3979">
        <v>472</v>
      </c>
      <c r="L3979">
        <v>357</v>
      </c>
      <c r="M3979">
        <v>46</v>
      </c>
      <c r="N3979">
        <v>0.15677755168038199</v>
      </c>
      <c r="O3979">
        <v>-0.63381311140762298</v>
      </c>
      <c r="P3979">
        <v>-1.9418603872857401</v>
      </c>
      <c r="Q3979">
        <v>0.47457627118644002</v>
      </c>
      <c r="R3979">
        <v>0.28813559322033899</v>
      </c>
      <c r="S3979">
        <f t="shared" si="62"/>
        <v>1.1743418714111841E-2</v>
      </c>
    </row>
    <row r="3980" spans="1:19" x14ac:dyDescent="0.2">
      <c r="A3980" t="s">
        <v>7906</v>
      </c>
      <c r="B3980" t="s">
        <v>7907</v>
      </c>
      <c r="C3980">
        <v>79</v>
      </c>
      <c r="D3980">
        <v>82</v>
      </c>
      <c r="E3980">
        <v>62</v>
      </c>
      <c r="F3980">
        <v>10</v>
      </c>
      <c r="G3980">
        <v>9.6444993388803593E-2</v>
      </c>
      <c r="H3980">
        <v>-0.59949341157059099</v>
      </c>
      <c r="I3980">
        <v>-1.78182426425244</v>
      </c>
      <c r="J3980">
        <v>165</v>
      </c>
      <c r="K3980">
        <v>187</v>
      </c>
      <c r="L3980">
        <v>105</v>
      </c>
      <c r="M3980">
        <v>37</v>
      </c>
      <c r="N3980">
        <v>0.13158576574431399</v>
      </c>
      <c r="O3980">
        <v>-0.788383422288358</v>
      </c>
      <c r="P3980">
        <v>-1.6595078887388</v>
      </c>
      <c r="Q3980">
        <v>0.45762711864406702</v>
      </c>
      <c r="R3980">
        <v>0.23728813559322001</v>
      </c>
      <c r="S3980">
        <f t="shared" si="62"/>
        <v>4.2260200308123774E-2</v>
      </c>
    </row>
    <row r="3981" spans="1:19" x14ac:dyDescent="0.2">
      <c r="A3981" t="s">
        <v>7908</v>
      </c>
      <c r="B3981" t="s">
        <v>7909</v>
      </c>
      <c r="C3981">
        <v>326</v>
      </c>
      <c r="D3981">
        <v>497</v>
      </c>
      <c r="E3981">
        <v>258</v>
      </c>
      <c r="F3981">
        <v>40</v>
      </c>
      <c r="G3981">
        <v>0.26339702096092099</v>
      </c>
      <c r="H3981">
        <v>-0.59585590388311205</v>
      </c>
      <c r="I3981">
        <v>-1.7953547817019699</v>
      </c>
      <c r="J3981">
        <v>551</v>
      </c>
      <c r="K3981">
        <v>792</v>
      </c>
      <c r="L3981">
        <v>360</v>
      </c>
      <c r="M3981">
        <v>98</v>
      </c>
      <c r="N3981">
        <v>0.23480168615943001</v>
      </c>
      <c r="O3981">
        <v>-0.77693787522888802</v>
      </c>
      <c r="P3981">
        <v>-1.7601511917511801</v>
      </c>
      <c r="Q3981">
        <v>0.44067796610169402</v>
      </c>
      <c r="R3981">
        <v>0.25423728813559299</v>
      </c>
      <c r="S3981">
        <f t="shared" si="62"/>
        <v>1.1437785000783268E-2</v>
      </c>
    </row>
    <row r="3982" spans="1:19" x14ac:dyDescent="0.2">
      <c r="A3982" t="s">
        <v>7910</v>
      </c>
      <c r="B3982" t="s">
        <v>7911</v>
      </c>
      <c r="C3982">
        <v>172</v>
      </c>
      <c r="D3982">
        <v>142</v>
      </c>
      <c r="E3982">
        <v>196</v>
      </c>
      <c r="F3982">
        <v>14</v>
      </c>
      <c r="G3982">
        <v>-2.9818702289639799E-3</v>
      </c>
      <c r="H3982">
        <v>-0.43753038532947602</v>
      </c>
      <c r="I3982">
        <v>-1.9735975841913</v>
      </c>
      <c r="J3982">
        <v>278</v>
      </c>
      <c r="K3982">
        <v>313</v>
      </c>
      <c r="L3982">
        <v>178</v>
      </c>
      <c r="M3982">
        <v>37</v>
      </c>
      <c r="N3982">
        <v>0.12872764505009399</v>
      </c>
      <c r="O3982">
        <v>-0.78571357075357195</v>
      </c>
      <c r="P3982">
        <v>-1.8860687404429699</v>
      </c>
      <c r="Q3982">
        <v>0.44067796610169402</v>
      </c>
      <c r="R3982">
        <v>0.22033898305084701</v>
      </c>
      <c r="S3982">
        <f t="shared" si="62"/>
        <v>-7.3645369039521708E-2</v>
      </c>
    </row>
    <row r="3983" spans="1:19" x14ac:dyDescent="0.2">
      <c r="A3983" t="s">
        <v>7912</v>
      </c>
      <c r="B3983" t="s">
        <v>7913</v>
      </c>
      <c r="C3983">
        <v>53</v>
      </c>
      <c r="D3983">
        <v>66</v>
      </c>
      <c r="E3983">
        <v>58</v>
      </c>
      <c r="F3983">
        <v>8</v>
      </c>
      <c r="G3983">
        <v>0.17552629823660801</v>
      </c>
      <c r="H3983">
        <v>-0.455105885816255</v>
      </c>
      <c r="I3983">
        <v>-1.70538305557084</v>
      </c>
      <c r="J3983">
        <v>107</v>
      </c>
      <c r="K3983">
        <v>140</v>
      </c>
      <c r="L3983">
        <v>47</v>
      </c>
      <c r="M3983">
        <v>18</v>
      </c>
      <c r="N3983">
        <v>0.19397236141474999</v>
      </c>
      <c r="O3983">
        <v>-0.94937469689388199</v>
      </c>
      <c r="P3983">
        <v>-1.7843369411737899</v>
      </c>
      <c r="Q3983">
        <v>0.45762711864406702</v>
      </c>
      <c r="R3983">
        <v>0.37288135593220301</v>
      </c>
      <c r="S3983">
        <f t="shared" si="62"/>
        <v>3.0914845929854454E-2</v>
      </c>
    </row>
    <row r="3984" spans="1:19" x14ac:dyDescent="0.2">
      <c r="A3984" t="s">
        <v>7914</v>
      </c>
      <c r="B3984" t="s">
        <v>7915</v>
      </c>
      <c r="C3984">
        <v>358</v>
      </c>
      <c r="D3984">
        <v>326</v>
      </c>
      <c r="E3984">
        <v>223</v>
      </c>
      <c r="F3984">
        <v>70</v>
      </c>
      <c r="G3984">
        <v>3.9592805719593102E-2</v>
      </c>
      <c r="H3984">
        <v>-0.69983617337411697</v>
      </c>
      <c r="I3984">
        <v>-1.59298215959161</v>
      </c>
      <c r="J3984">
        <v>607</v>
      </c>
      <c r="K3984">
        <v>914</v>
      </c>
      <c r="L3984">
        <v>340</v>
      </c>
      <c r="M3984">
        <v>179</v>
      </c>
      <c r="N3984">
        <v>0.25498560808029502</v>
      </c>
      <c r="O3984">
        <v>-0.843798551177392</v>
      </c>
      <c r="P3984">
        <v>-1.5405613286872499</v>
      </c>
      <c r="Q3984">
        <v>0.49152542372881303</v>
      </c>
      <c r="R3984">
        <v>0.35593220338983</v>
      </c>
      <c r="S3984">
        <f t="shared" si="62"/>
        <v>0.12853539178089321</v>
      </c>
    </row>
    <row r="3985" spans="1:19" x14ac:dyDescent="0.2">
      <c r="A3985" t="s">
        <v>7916</v>
      </c>
      <c r="B3985" t="s">
        <v>7917</v>
      </c>
      <c r="C3985">
        <v>128</v>
      </c>
      <c r="D3985">
        <v>200</v>
      </c>
      <c r="E3985">
        <v>80</v>
      </c>
      <c r="F3985">
        <v>19</v>
      </c>
      <c r="G3985">
        <v>0.27407825831164101</v>
      </c>
      <c r="H3985">
        <v>-0.69837799243432797</v>
      </c>
      <c r="I3985">
        <v>-1.7126535416570301</v>
      </c>
      <c r="J3985">
        <v>284</v>
      </c>
      <c r="K3985">
        <v>353</v>
      </c>
      <c r="L3985">
        <v>211</v>
      </c>
      <c r="M3985">
        <v>36</v>
      </c>
      <c r="N3985">
        <v>0.17168446876250601</v>
      </c>
      <c r="O3985">
        <v>-0.72112466189373503</v>
      </c>
      <c r="P3985">
        <v>-1.90724150787164</v>
      </c>
      <c r="Q3985">
        <v>0.74576271186440601</v>
      </c>
      <c r="R3985">
        <v>0.23728813559322001</v>
      </c>
      <c r="S3985">
        <f t="shared" si="62"/>
        <v>-4.0568043232155175E-3</v>
      </c>
    </row>
    <row r="3986" spans="1:19" x14ac:dyDescent="0.2">
      <c r="A3986" t="s">
        <v>7918</v>
      </c>
      <c r="B3986" t="s">
        <v>7919</v>
      </c>
      <c r="C3986">
        <v>73</v>
      </c>
      <c r="D3986">
        <v>126</v>
      </c>
      <c r="E3986">
        <v>29</v>
      </c>
      <c r="F3986">
        <v>11</v>
      </c>
      <c r="G3986">
        <v>0.31730591729263502</v>
      </c>
      <c r="H3986">
        <v>-0.89518287199990298</v>
      </c>
      <c r="I3986">
        <v>-1.7061273479242201</v>
      </c>
      <c r="J3986">
        <v>94</v>
      </c>
      <c r="K3986">
        <v>204</v>
      </c>
      <c r="L3986">
        <v>84</v>
      </c>
      <c r="M3986">
        <v>5</v>
      </c>
      <c r="N3986">
        <v>0.41373041724792098</v>
      </c>
      <c r="O3986">
        <v>-0.64093734468220698</v>
      </c>
      <c r="P3986">
        <v>-2.28438351785557</v>
      </c>
      <c r="Q3986">
        <v>0.55932203389830504</v>
      </c>
      <c r="R3986">
        <v>0.27118644067796599</v>
      </c>
      <c r="S3986">
        <f t="shared" si="62"/>
        <v>-0.10305408137884595</v>
      </c>
    </row>
    <row r="3987" spans="1:19" x14ac:dyDescent="0.2">
      <c r="A3987" t="s">
        <v>7920</v>
      </c>
      <c r="B3987" t="s">
        <v>7921</v>
      </c>
      <c r="C3987">
        <v>88</v>
      </c>
      <c r="D3987">
        <v>81</v>
      </c>
      <c r="E3987">
        <v>57</v>
      </c>
      <c r="F3987">
        <v>2</v>
      </c>
      <c r="G3987">
        <v>4.4260579024009601E-2</v>
      </c>
      <c r="H3987">
        <v>-0.68286582625608006</v>
      </c>
      <c r="I3987">
        <v>-2.5276498494481801</v>
      </c>
      <c r="J3987">
        <v>86</v>
      </c>
      <c r="K3987">
        <v>126</v>
      </c>
      <c r="L3987">
        <v>94</v>
      </c>
      <c r="M3987">
        <v>12</v>
      </c>
      <c r="N3987">
        <v>0.243100197295716</v>
      </c>
      <c r="O3987">
        <v>-0.55345937478825902</v>
      </c>
      <c r="P3987">
        <v>-1.8655428737878299</v>
      </c>
      <c r="Q3987">
        <v>0.57627118644067798</v>
      </c>
      <c r="R3987">
        <v>0.322033898305084</v>
      </c>
      <c r="S3987">
        <f t="shared" si="62"/>
        <v>-0.22793451916269844</v>
      </c>
    </row>
    <row r="3988" spans="1:19" x14ac:dyDescent="0.2">
      <c r="A3988" t="s">
        <v>7922</v>
      </c>
      <c r="B3988" t="s">
        <v>7923</v>
      </c>
      <c r="C3988">
        <v>58</v>
      </c>
      <c r="D3988">
        <v>68</v>
      </c>
      <c r="E3988">
        <v>102</v>
      </c>
      <c r="F3988">
        <v>6</v>
      </c>
      <c r="G3988">
        <v>0.14933915143882701</v>
      </c>
      <c r="H3988">
        <v>-0.24908583157942299</v>
      </c>
      <c r="I3988">
        <v>-1.8694739161412901</v>
      </c>
      <c r="J3988">
        <v>135</v>
      </c>
      <c r="K3988">
        <v>121</v>
      </c>
      <c r="L3988">
        <v>113</v>
      </c>
      <c r="M3988">
        <v>7</v>
      </c>
      <c r="N3988">
        <v>2.9679705243165599E-2</v>
      </c>
      <c r="O3988">
        <v>-0.66934410215597595</v>
      </c>
      <c r="P3988">
        <v>-2.2954613970726401</v>
      </c>
      <c r="Q3988">
        <v>0.76271186440677896</v>
      </c>
      <c r="R3988">
        <v>0.54237288135593198</v>
      </c>
      <c r="S3988">
        <f t="shared" si="62"/>
        <v>-0.15312367404991006</v>
      </c>
    </row>
    <row r="3989" spans="1:19" x14ac:dyDescent="0.2">
      <c r="A3989" t="s">
        <v>7924</v>
      </c>
      <c r="B3989" t="s">
        <v>7925</v>
      </c>
      <c r="C3989">
        <v>206</v>
      </c>
      <c r="D3989">
        <v>198</v>
      </c>
      <c r="E3989">
        <v>174</v>
      </c>
      <c r="F3989">
        <v>51</v>
      </c>
      <c r="G3989">
        <v>6.3056202187906099E-2</v>
      </c>
      <c r="H3989">
        <v>-0.56757598186495695</v>
      </c>
      <c r="I3989">
        <v>-1.4904942172332101</v>
      </c>
      <c r="J3989">
        <v>584</v>
      </c>
      <c r="K3989">
        <v>557</v>
      </c>
      <c r="L3989">
        <v>407</v>
      </c>
      <c r="M3989">
        <v>75</v>
      </c>
      <c r="N3989">
        <v>5.66704514830512E-2</v>
      </c>
      <c r="O3989">
        <v>-0.74890721503156898</v>
      </c>
      <c r="P3989">
        <v>-1.90157725231259</v>
      </c>
      <c r="Q3989">
        <v>0.72881355932203395</v>
      </c>
      <c r="R3989">
        <v>0.50847457627118597</v>
      </c>
      <c r="S3989">
        <f t="shared" si="62"/>
        <v>6.1525355946288399E-2</v>
      </c>
    </row>
    <row r="3990" spans="1:19" x14ac:dyDescent="0.2">
      <c r="A3990" t="s">
        <v>7926</v>
      </c>
      <c r="B3990" t="s">
        <v>7927</v>
      </c>
      <c r="C3990">
        <v>112</v>
      </c>
      <c r="D3990">
        <v>84</v>
      </c>
      <c r="E3990">
        <v>86</v>
      </c>
      <c r="F3990">
        <v>6</v>
      </c>
      <c r="G3990">
        <v>-4.4680504312771499E-2</v>
      </c>
      <c r="H3990">
        <v>-0.60897758120501699</v>
      </c>
      <c r="I3990">
        <v>-2.1552639452485298</v>
      </c>
      <c r="J3990">
        <v>226</v>
      </c>
      <c r="K3990">
        <v>234</v>
      </c>
      <c r="L3990">
        <v>165</v>
      </c>
      <c r="M3990">
        <v>20</v>
      </c>
      <c r="N3990">
        <v>9.2335521684463698E-2</v>
      </c>
      <c r="O3990">
        <v>-0.72871327207788394</v>
      </c>
      <c r="P3990">
        <v>-2.0633041120753099</v>
      </c>
      <c r="Q3990">
        <v>0.79661016949152497</v>
      </c>
      <c r="R3990">
        <v>0.55932203389830504</v>
      </c>
      <c r="S3990">
        <f t="shared" si="62"/>
        <v>-0.17344249940848827</v>
      </c>
    </row>
    <row r="3991" spans="1:19" x14ac:dyDescent="0.2">
      <c r="A3991" t="s">
        <v>7928</v>
      </c>
      <c r="B3991" t="s">
        <v>7929</v>
      </c>
      <c r="C3991">
        <v>98</v>
      </c>
      <c r="D3991">
        <v>106</v>
      </c>
      <c r="E3991">
        <v>233</v>
      </c>
      <c r="F3991">
        <v>112</v>
      </c>
      <c r="G3991">
        <v>0.11433802186780299</v>
      </c>
      <c r="H3991">
        <v>-0.118128164444879</v>
      </c>
      <c r="I3991">
        <v>-0.82620522598431201</v>
      </c>
      <c r="J3991">
        <v>204</v>
      </c>
      <c r="K3991">
        <v>176</v>
      </c>
      <c r="L3991">
        <v>300</v>
      </c>
      <c r="M3991">
        <v>253</v>
      </c>
      <c r="N3991">
        <v>1.3110603809972801E-2</v>
      </c>
      <c r="O3991">
        <v>-0.42459768985062601</v>
      </c>
      <c r="P3991">
        <v>-0.91673531484197301</v>
      </c>
      <c r="Q3991">
        <v>0.72881355932203395</v>
      </c>
      <c r="R3991">
        <v>0.69491525423728795</v>
      </c>
      <c r="S3991">
        <f t="shared" si="62"/>
        <v>0.51652440382985643</v>
      </c>
    </row>
    <row r="3992" spans="1:19" x14ac:dyDescent="0.2">
      <c r="A3992" t="s">
        <v>7930</v>
      </c>
      <c r="B3992" t="s">
        <v>7931</v>
      </c>
      <c r="C3992">
        <v>302</v>
      </c>
      <c r="D3992">
        <v>260</v>
      </c>
      <c r="E3992">
        <v>241</v>
      </c>
      <c r="F3992">
        <v>23</v>
      </c>
      <c r="G3992">
        <v>1.5224637309195699E-2</v>
      </c>
      <c r="H3992">
        <v>-0.59224791016068501</v>
      </c>
      <c r="I3992">
        <v>-2.0024762799015501</v>
      </c>
      <c r="J3992">
        <v>523</v>
      </c>
      <c r="K3992">
        <v>558</v>
      </c>
      <c r="L3992">
        <v>297</v>
      </c>
      <c r="M3992">
        <v>44</v>
      </c>
      <c r="N3992">
        <v>0.105360613492026</v>
      </c>
      <c r="O3992">
        <v>-0.83783401669445201</v>
      </c>
      <c r="P3992">
        <v>-2.0852746809729799</v>
      </c>
      <c r="Q3992">
        <v>0.644067796610169</v>
      </c>
      <c r="R3992">
        <v>0.47457627118644002</v>
      </c>
      <c r="S3992">
        <f t="shared" si="62"/>
        <v>-0.13525783887467055</v>
      </c>
    </row>
    <row r="3993" spans="1:19" x14ac:dyDescent="0.2">
      <c r="A3993" t="s">
        <v>7932</v>
      </c>
      <c r="B3993" t="s">
        <v>7933</v>
      </c>
      <c r="C3993">
        <v>33</v>
      </c>
      <c r="D3993">
        <v>10</v>
      </c>
      <c r="E3993">
        <v>7</v>
      </c>
      <c r="F3993">
        <v>3</v>
      </c>
      <c r="G3993">
        <v>-0.43825570758235899</v>
      </c>
      <c r="H3993">
        <v>-1.1676739096420301</v>
      </c>
      <c r="I3993">
        <v>-1.92558985812022</v>
      </c>
      <c r="J3993">
        <v>48</v>
      </c>
      <c r="K3993">
        <v>31</v>
      </c>
      <c r="L3993">
        <v>11</v>
      </c>
      <c r="M3993">
        <v>3</v>
      </c>
      <c r="N3993">
        <v>-0.11265144011959199</v>
      </c>
      <c r="O3993">
        <v>-1.2319373293617499</v>
      </c>
      <c r="P3993">
        <v>-2.2143456512478101</v>
      </c>
      <c r="Q3993">
        <v>0.57627118644067798</v>
      </c>
      <c r="R3993">
        <v>0.47457627118644002</v>
      </c>
      <c r="S3993">
        <f t="shared" si="62"/>
        <v>-0.14760944486493871</v>
      </c>
    </row>
    <row r="3994" spans="1:19" x14ac:dyDescent="0.2">
      <c r="A3994" t="s">
        <v>7934</v>
      </c>
      <c r="B3994" t="s">
        <v>7935</v>
      </c>
      <c r="C3994">
        <v>164</v>
      </c>
      <c r="D3994">
        <v>216</v>
      </c>
      <c r="E3994">
        <v>109</v>
      </c>
      <c r="F3994">
        <v>20</v>
      </c>
      <c r="G3994">
        <v>0.199868135398761</v>
      </c>
      <c r="H3994">
        <v>-0.671675359885477</v>
      </c>
      <c r="I3994">
        <v>-1.79801102534571</v>
      </c>
      <c r="J3994">
        <v>281</v>
      </c>
      <c r="K3994">
        <v>376</v>
      </c>
      <c r="L3994">
        <v>178</v>
      </c>
      <c r="M3994">
        <v>45</v>
      </c>
      <c r="N3994">
        <v>0.20370962844430199</v>
      </c>
      <c r="O3994">
        <v>-0.79037509474057599</v>
      </c>
      <c r="P3994">
        <v>-1.8057194747216201</v>
      </c>
      <c r="Q3994">
        <v>0.69491525423728795</v>
      </c>
      <c r="R3994">
        <v>0.69491525423728795</v>
      </c>
      <c r="S3994">
        <f t="shared" si="62"/>
        <v>-1.517002467461278E-3</v>
      </c>
    </row>
    <row r="3995" spans="1:19" x14ac:dyDescent="0.2">
      <c r="A3995" t="s">
        <v>7936</v>
      </c>
      <c r="B3995" t="s">
        <v>7937</v>
      </c>
      <c r="C3995">
        <v>60</v>
      </c>
      <c r="D3995">
        <v>36</v>
      </c>
      <c r="E3995">
        <v>290</v>
      </c>
      <c r="F3995">
        <v>538</v>
      </c>
      <c r="G3995">
        <v>-0.141590517320827</v>
      </c>
      <c r="H3995">
        <v>0.189988737736908</v>
      </c>
      <c r="I3995">
        <v>6.8433852320746599E-2</v>
      </c>
      <c r="J3995">
        <v>80</v>
      </c>
      <c r="K3995">
        <v>60</v>
      </c>
      <c r="L3995">
        <v>437</v>
      </c>
      <c r="M3995">
        <v>947</v>
      </c>
      <c r="N3995">
        <v>-4.7710633186578102E-2</v>
      </c>
      <c r="O3995">
        <v>0.14530267283408699</v>
      </c>
      <c r="P3995">
        <v>6.3034323419436794E-2</v>
      </c>
      <c r="Q3995">
        <v>0.81355932203389802</v>
      </c>
      <c r="R3995">
        <v>0.74576271186440601</v>
      </c>
      <c r="S3995">
        <f t="shared" si="62"/>
        <v>1.036595839170559</v>
      </c>
    </row>
    <row r="3996" spans="1:19" x14ac:dyDescent="0.2">
      <c r="A3996" t="s">
        <v>7938</v>
      </c>
      <c r="B3996" t="s">
        <v>7939</v>
      </c>
      <c r="C3996">
        <v>109</v>
      </c>
      <c r="D3996">
        <v>152</v>
      </c>
      <c r="E3996">
        <v>56</v>
      </c>
      <c r="F3996">
        <v>15</v>
      </c>
      <c r="G3996">
        <v>0.22467532229967699</v>
      </c>
      <c r="H3996">
        <v>-0.78349648071282596</v>
      </c>
      <c r="I3996">
        <v>-1.74553241184694</v>
      </c>
      <c r="J3996">
        <v>223</v>
      </c>
      <c r="K3996">
        <v>214</v>
      </c>
      <c r="L3996">
        <v>69</v>
      </c>
      <c r="M3996">
        <v>24</v>
      </c>
      <c r="N3996">
        <v>5.9337013722751901E-2</v>
      </c>
      <c r="O3996">
        <v>-1.10154454945529</v>
      </c>
      <c r="P3996">
        <v>-1.9783192899284401</v>
      </c>
      <c r="Q3996">
        <v>0.71186440677966101</v>
      </c>
      <c r="R3996">
        <v>0.54237288135593198</v>
      </c>
      <c r="S3996">
        <f t="shared" si="62"/>
        <v>-3.2550670062967149E-2</v>
      </c>
    </row>
    <row r="3997" spans="1:19" x14ac:dyDescent="0.2">
      <c r="A3997" t="s">
        <v>7940</v>
      </c>
      <c r="B3997" t="s">
        <v>7941</v>
      </c>
      <c r="C3997">
        <v>43</v>
      </c>
      <c r="D3997">
        <v>56</v>
      </c>
      <c r="E3997">
        <v>36</v>
      </c>
      <c r="F3997">
        <v>0</v>
      </c>
      <c r="G3997">
        <v>0.19497780372214199</v>
      </c>
      <c r="H3997">
        <v>-0.57142396459070199</v>
      </c>
      <c r="I3997" t="e">
        <f>-inf</f>
        <v>#NAME?</v>
      </c>
      <c r="J3997">
        <v>161</v>
      </c>
      <c r="K3997">
        <v>81</v>
      </c>
      <c r="L3997">
        <v>45</v>
      </c>
      <c r="M3997">
        <v>8</v>
      </c>
      <c r="N3997">
        <v>-0.22111275373147801</v>
      </c>
      <c r="O3997">
        <v>-1.1457021394008899</v>
      </c>
      <c r="P3997">
        <v>-2.31396155763179</v>
      </c>
      <c r="Q3997">
        <v>0.72881355932203395</v>
      </c>
      <c r="R3997">
        <v>0.55932203389830504</v>
      </c>
      <c r="S3997" t="e">
        <f t="shared" si="62"/>
        <v>#NAME?</v>
      </c>
    </row>
    <row r="3998" spans="1:19" x14ac:dyDescent="0.2">
      <c r="A3998" t="s">
        <v>7942</v>
      </c>
      <c r="B3998" t="s">
        <v>7943</v>
      </c>
      <c r="C3998">
        <v>9</v>
      </c>
      <c r="D3998">
        <v>30</v>
      </c>
      <c r="E3998">
        <v>5</v>
      </c>
      <c r="F3998">
        <v>0</v>
      </c>
      <c r="G3998">
        <v>0.60313697757586604</v>
      </c>
      <c r="H3998">
        <v>-0.74953051488170896</v>
      </c>
      <c r="I3998" t="e">
        <f>-inf</f>
        <v>#NAME?</v>
      </c>
      <c r="J3998">
        <v>23</v>
      </c>
      <c r="K3998">
        <v>33</v>
      </c>
      <c r="L3998">
        <v>7</v>
      </c>
      <c r="M3998">
        <v>2</v>
      </c>
      <c r="N3998">
        <v>0.234014207282016</v>
      </c>
      <c r="O3998">
        <v>-1.10871857314772</v>
      </c>
      <c r="P3998">
        <v>-2.0709235089455</v>
      </c>
      <c r="Q3998">
        <v>0.76271186440677896</v>
      </c>
      <c r="R3998">
        <v>0.54237288135593198</v>
      </c>
      <c r="S3998" t="e">
        <f t="shared" si="62"/>
        <v>#NAME?</v>
      </c>
    </row>
    <row r="3999" spans="1:19" x14ac:dyDescent="0.2">
      <c r="A3999" t="s">
        <v>7944</v>
      </c>
      <c r="B3999" t="s">
        <v>7945</v>
      </c>
      <c r="C3999">
        <v>140</v>
      </c>
      <c r="D3999">
        <v>137</v>
      </c>
      <c r="E3999">
        <v>106</v>
      </c>
      <c r="F3999">
        <v>10</v>
      </c>
      <c r="G3999">
        <v>7.0850763773697104E-2</v>
      </c>
      <c r="H3999">
        <v>-0.61508018019187105</v>
      </c>
      <c r="I3999">
        <v>-2.0303252086402299</v>
      </c>
      <c r="J3999">
        <v>180</v>
      </c>
      <c r="K3999">
        <v>149</v>
      </c>
      <c r="L3999">
        <v>121</v>
      </c>
      <c r="M3999">
        <v>19</v>
      </c>
      <c r="N3999">
        <v>-4.8581332693102396E-3</v>
      </c>
      <c r="O3999">
        <v>-0.76457591193124597</v>
      </c>
      <c r="P3999">
        <v>-1.98674457274237</v>
      </c>
      <c r="Q3999">
        <v>0.74576271186440601</v>
      </c>
      <c r="R3999">
        <v>0.55932203389830504</v>
      </c>
      <c r="S3999">
        <f t="shared" si="62"/>
        <v>-0.11693381460317231</v>
      </c>
    </row>
    <row r="4000" spans="1:19" x14ac:dyDescent="0.2">
      <c r="A4000" t="s">
        <v>7946</v>
      </c>
      <c r="B4000" t="s">
        <v>7947</v>
      </c>
      <c r="C4000">
        <v>72</v>
      </c>
      <c r="D4000">
        <v>76</v>
      </c>
      <c r="E4000">
        <v>107</v>
      </c>
      <c r="F4000">
        <v>5</v>
      </c>
      <c r="G4000">
        <v>0.103739328145051</v>
      </c>
      <c r="H4000">
        <v>-0.32220672852446203</v>
      </c>
      <c r="I4000">
        <v>-2.0425596650572402</v>
      </c>
      <c r="J4000">
        <v>115</v>
      </c>
      <c r="K4000">
        <v>101</v>
      </c>
      <c r="L4000">
        <v>68</v>
      </c>
      <c r="M4000">
        <v>19</v>
      </c>
      <c r="N4000">
        <v>2.08516368507526E-2</v>
      </c>
      <c r="O4000">
        <v>-0.82027770479176498</v>
      </c>
      <c r="P4000">
        <v>-1.7921699079926701</v>
      </c>
      <c r="Q4000">
        <v>0.71186440677966101</v>
      </c>
      <c r="R4000">
        <v>0.59322033898305004</v>
      </c>
      <c r="S4000">
        <f t="shared" si="62"/>
        <v>-6.8416486521118897E-2</v>
      </c>
    </row>
    <row r="4001" spans="1:19" x14ac:dyDescent="0.2">
      <c r="A4001" t="s">
        <v>7948</v>
      </c>
      <c r="B4001" t="s">
        <v>7949</v>
      </c>
      <c r="C4001">
        <v>276</v>
      </c>
      <c r="D4001">
        <v>429</v>
      </c>
      <c r="E4001">
        <v>185</v>
      </c>
      <c r="F4001">
        <v>34</v>
      </c>
      <c r="G4001">
        <v>0.27180644241503499</v>
      </c>
      <c r="H4001">
        <v>-0.66799536344060695</v>
      </c>
      <c r="I4001">
        <v>-1.7936273379849601</v>
      </c>
      <c r="J4001">
        <v>559</v>
      </c>
      <c r="K4001">
        <v>704</v>
      </c>
      <c r="L4001">
        <v>345</v>
      </c>
      <c r="M4001">
        <v>54</v>
      </c>
      <c r="N4001">
        <v>0.17738895467741</v>
      </c>
      <c r="O4001">
        <v>-0.80168148995753896</v>
      </c>
      <c r="P4001">
        <v>-2.0252437166553401</v>
      </c>
      <c r="Q4001">
        <v>0.72881355932203395</v>
      </c>
      <c r="R4001">
        <v>0.644067796610169</v>
      </c>
      <c r="S4001">
        <f t="shared" si="62"/>
        <v>-5.8971966217515812E-2</v>
      </c>
    </row>
    <row r="4002" spans="1:19" x14ac:dyDescent="0.2">
      <c r="A4002" t="s">
        <v>7950</v>
      </c>
      <c r="B4002" t="s">
        <v>7951</v>
      </c>
      <c r="C4002">
        <v>127</v>
      </c>
      <c r="D4002">
        <v>197</v>
      </c>
      <c r="E4002">
        <v>97</v>
      </c>
      <c r="F4002">
        <v>15</v>
      </c>
      <c r="G4002">
        <v>0.27092073750116402</v>
      </c>
      <c r="H4002">
        <v>-0.61128999646811499</v>
      </c>
      <c r="I4002">
        <v>-1.8119096348622701</v>
      </c>
      <c r="J4002">
        <v>263</v>
      </c>
      <c r="K4002">
        <v>326</v>
      </c>
      <c r="L4002">
        <v>219</v>
      </c>
      <c r="M4002">
        <v>33</v>
      </c>
      <c r="N4002">
        <v>0.17048995499990199</v>
      </c>
      <c r="O4002">
        <v>-0.67160041079402999</v>
      </c>
      <c r="P4002">
        <v>-1.9116674772037601</v>
      </c>
      <c r="Q4002">
        <v>0.72881355932203395</v>
      </c>
      <c r="R4002">
        <v>0.61016949152542299</v>
      </c>
      <c r="S4002">
        <f t="shared" si="62"/>
        <v>-3.386448982192683E-2</v>
      </c>
    </row>
    <row r="4003" spans="1:19" x14ac:dyDescent="0.2">
      <c r="A4003" t="s">
        <v>7952</v>
      </c>
      <c r="B4003" t="s">
        <v>7953</v>
      </c>
      <c r="C4003">
        <v>120</v>
      </c>
      <c r="D4003">
        <v>174</v>
      </c>
      <c r="E4003">
        <v>114</v>
      </c>
      <c r="F4003">
        <v>31</v>
      </c>
      <c r="G4003">
        <v>0.241626234530503</v>
      </c>
      <c r="H4003">
        <v>-0.51653440448955501</v>
      </c>
      <c r="I4003">
        <v>-1.47201672517535</v>
      </c>
      <c r="J4003">
        <v>188</v>
      </c>
      <c r="K4003">
        <v>252</v>
      </c>
      <c r="L4003">
        <v>229</v>
      </c>
      <c r="M4003">
        <v>37</v>
      </c>
      <c r="N4003">
        <v>0.204470794939586</v>
      </c>
      <c r="O4003">
        <v>-0.506411144068182</v>
      </c>
      <c r="P4003">
        <v>-1.7161817937885699</v>
      </c>
      <c r="Q4003">
        <v>0.50847457627118597</v>
      </c>
      <c r="R4003">
        <v>0.37288135593220301</v>
      </c>
      <c r="S4003">
        <f t="shared" si="62"/>
        <v>0.11644421296245802</v>
      </c>
    </row>
    <row r="4004" spans="1:19" x14ac:dyDescent="0.2">
      <c r="A4004" t="s">
        <v>7954</v>
      </c>
      <c r="B4004" t="s">
        <v>7955</v>
      </c>
      <c r="C4004">
        <v>142</v>
      </c>
      <c r="D4004">
        <v>131</v>
      </c>
      <c r="E4004">
        <v>112</v>
      </c>
      <c r="F4004">
        <v>14</v>
      </c>
      <c r="G4004">
        <v>4.5241183568236101E-2</v>
      </c>
      <c r="H4004">
        <v>-0.59732833149127795</v>
      </c>
      <c r="I4004">
        <v>-1.8903574816668101</v>
      </c>
      <c r="J4004">
        <v>318</v>
      </c>
      <c r="K4004">
        <v>292</v>
      </c>
      <c r="L4004">
        <v>161</v>
      </c>
      <c r="M4004">
        <v>21</v>
      </c>
      <c r="N4004">
        <v>4.0183834885707398E-2</v>
      </c>
      <c r="O4004">
        <v>-0.88769002109697304</v>
      </c>
      <c r="P4004">
        <v>-2.1904334938423999</v>
      </c>
      <c r="Q4004">
        <v>0.79661016949152497</v>
      </c>
      <c r="R4004">
        <v>0.49152542372881303</v>
      </c>
      <c r="S4004">
        <f t="shared" si="62"/>
        <v>-0.13105290060073141</v>
      </c>
    </row>
    <row r="4005" spans="1:19" x14ac:dyDescent="0.2">
      <c r="A4005" t="s">
        <v>7956</v>
      </c>
      <c r="B4005" t="s">
        <v>7957</v>
      </c>
      <c r="C4005">
        <v>107</v>
      </c>
      <c r="D4005">
        <v>205</v>
      </c>
      <c r="E4005">
        <v>79</v>
      </c>
      <c r="F4005">
        <v>12</v>
      </c>
      <c r="G4005">
        <v>0.36262831566607301</v>
      </c>
      <c r="H4005">
        <v>-0.62601469617317096</v>
      </c>
      <c r="I4005">
        <v>-1.8343997045995799</v>
      </c>
      <c r="J4005">
        <v>208</v>
      </c>
      <c r="K4005">
        <v>341</v>
      </c>
      <c r="L4005">
        <v>92</v>
      </c>
      <c r="M4005">
        <v>21</v>
      </c>
      <c r="N4005">
        <v>0.29191914745145697</v>
      </c>
      <c r="O4005">
        <v>-0.94636428476159595</v>
      </c>
      <c r="P4005">
        <v>-2.0060697088207302</v>
      </c>
      <c r="Q4005">
        <v>0.71186440677966101</v>
      </c>
      <c r="R4005">
        <v>0.47457627118644002</v>
      </c>
      <c r="S4005">
        <f t="shared" si="62"/>
        <v>-6.5601306823801969E-2</v>
      </c>
    </row>
    <row r="4006" spans="1:19" x14ac:dyDescent="0.2">
      <c r="A4006" t="s">
        <v>7958</v>
      </c>
      <c r="B4006" t="s">
        <v>7959</v>
      </c>
      <c r="C4006">
        <v>191</v>
      </c>
      <c r="D4006">
        <v>207</v>
      </c>
      <c r="E4006">
        <v>179</v>
      </c>
      <c r="F4006">
        <v>20</v>
      </c>
      <c r="G4006">
        <v>0.115195210504718</v>
      </c>
      <c r="H4006">
        <v>-0.52243834604623796</v>
      </c>
      <c r="I4006">
        <v>-1.8642005445457399</v>
      </c>
      <c r="J4006">
        <v>270</v>
      </c>
      <c r="K4006">
        <v>502</v>
      </c>
      <c r="L4006">
        <v>149</v>
      </c>
      <c r="M4006">
        <v>50</v>
      </c>
      <c r="N4006">
        <v>0.34656805640775301</v>
      </c>
      <c r="O4006">
        <v>-0.85026627289110301</v>
      </c>
      <c r="P4006">
        <v>-1.74261942841486</v>
      </c>
      <c r="Q4006">
        <v>0.74576271186440601</v>
      </c>
      <c r="R4006">
        <v>0.49152542372881303</v>
      </c>
      <c r="S4006">
        <f t="shared" si="62"/>
        <v>-3.7267310205974236E-3</v>
      </c>
    </row>
    <row r="4007" spans="1:19" x14ac:dyDescent="0.2">
      <c r="A4007" t="s">
        <v>7960</v>
      </c>
      <c r="B4007" t="s">
        <v>7961</v>
      </c>
      <c r="C4007">
        <v>147</v>
      </c>
      <c r="D4007">
        <v>138</v>
      </c>
      <c r="E4007">
        <v>110</v>
      </c>
      <c r="F4007">
        <v>18</v>
      </c>
      <c r="G4007">
        <v>5.2819983948588799E-2</v>
      </c>
      <c r="H4007">
        <v>-0.62018265936835404</v>
      </c>
      <c r="I4007">
        <v>-1.79624200260686</v>
      </c>
      <c r="J4007">
        <v>234</v>
      </c>
      <c r="K4007">
        <v>344</v>
      </c>
      <c r="L4007">
        <v>140</v>
      </c>
      <c r="M4007">
        <v>33</v>
      </c>
      <c r="N4007">
        <v>0.24457068858310901</v>
      </c>
      <c r="O4007">
        <v>-0.81517659887629501</v>
      </c>
      <c r="P4007">
        <v>-1.8609275861241401</v>
      </c>
      <c r="Q4007">
        <v>0.69491525423728795</v>
      </c>
      <c r="R4007">
        <v>0.52542372881355903</v>
      </c>
      <c r="S4007">
        <f t="shared" si="62"/>
        <v>-1.5774113044697641E-2</v>
      </c>
    </row>
    <row r="4008" spans="1:19" x14ac:dyDescent="0.2">
      <c r="A4008" t="s">
        <v>7962</v>
      </c>
      <c r="B4008" t="s">
        <v>7963</v>
      </c>
      <c r="C4008">
        <v>174</v>
      </c>
      <c r="D4008">
        <v>149</v>
      </c>
      <c r="E4008">
        <v>164</v>
      </c>
      <c r="F4008">
        <v>28</v>
      </c>
      <c r="G4008">
        <v>1.2895252425202701E-2</v>
      </c>
      <c r="H4008">
        <v>-0.51996341001330504</v>
      </c>
      <c r="I4008">
        <v>-1.67758838990237</v>
      </c>
      <c r="J4008">
        <v>248</v>
      </c>
      <c r="K4008">
        <v>302</v>
      </c>
      <c r="L4008">
        <v>212</v>
      </c>
      <c r="M4008">
        <v>47</v>
      </c>
      <c r="N4008">
        <v>0.16278336555265599</v>
      </c>
      <c r="O4008">
        <v>-0.66020459704185497</v>
      </c>
      <c r="P4008">
        <v>-1.73257949148239</v>
      </c>
      <c r="Q4008">
        <v>0.62711864406779605</v>
      </c>
      <c r="R4008">
        <v>0.44067796610169402</v>
      </c>
      <c r="S4008">
        <f t="shared" si="62"/>
        <v>5.2774638304016998E-2</v>
      </c>
    </row>
    <row r="4009" spans="1:19" x14ac:dyDescent="0.2">
      <c r="A4009" t="s">
        <v>7964</v>
      </c>
      <c r="B4009" t="s">
        <v>7965</v>
      </c>
      <c r="C4009">
        <v>204</v>
      </c>
      <c r="D4009">
        <v>180</v>
      </c>
      <c r="E4009">
        <v>163</v>
      </c>
      <c r="F4009">
        <v>13</v>
      </c>
      <c r="G4009">
        <v>2.5900569972935699E-2</v>
      </c>
      <c r="H4009">
        <v>-0.59170057280034405</v>
      </c>
      <c r="I4009">
        <v>-2.0798839880810598</v>
      </c>
      <c r="J4009">
        <v>322</v>
      </c>
      <c r="K4009">
        <v>366</v>
      </c>
      <c r="L4009">
        <v>205</v>
      </c>
      <c r="M4009">
        <v>23</v>
      </c>
      <c r="N4009">
        <v>0.13285331712030099</v>
      </c>
      <c r="O4009">
        <v>-0.78819078778446605</v>
      </c>
      <c r="P4009">
        <v>-2.15635370427013</v>
      </c>
      <c r="Q4009">
        <v>0.66101694915254205</v>
      </c>
      <c r="R4009">
        <v>0.50847457627118597</v>
      </c>
      <c r="S4009">
        <f t="shared" si="62"/>
        <v>-0.17659341495953118</v>
      </c>
    </row>
    <row r="4010" spans="1:19" x14ac:dyDescent="0.2">
      <c r="A4010" t="s">
        <v>7966</v>
      </c>
      <c r="B4010" t="s">
        <v>7967</v>
      </c>
      <c r="C4010">
        <v>306</v>
      </c>
      <c r="D4010">
        <v>240</v>
      </c>
      <c r="E4010">
        <v>229</v>
      </c>
      <c r="F4010">
        <v>26</v>
      </c>
      <c r="G4010">
        <v>-2.5251952474445501E-2</v>
      </c>
      <c r="H4010">
        <v>-0.62014395392009503</v>
      </c>
      <c r="I4010">
        <v>-1.9549452514727601</v>
      </c>
      <c r="J4010">
        <v>346</v>
      </c>
      <c r="K4010">
        <v>532</v>
      </c>
      <c r="L4010">
        <v>161</v>
      </c>
      <c r="M4010">
        <v>29</v>
      </c>
      <c r="N4010">
        <v>0.26406363692399298</v>
      </c>
      <c r="O4010">
        <v>-0.92433899990531698</v>
      </c>
      <c r="P4010">
        <v>-2.0869037694857102</v>
      </c>
      <c r="Q4010">
        <v>0.61016949152542299</v>
      </c>
      <c r="R4010">
        <v>0.47457627118644002</v>
      </c>
      <c r="S4010">
        <f t="shared" si="62"/>
        <v>-0.12198643316072624</v>
      </c>
    </row>
    <row r="4011" spans="1:19" x14ac:dyDescent="0.2">
      <c r="A4011" t="s">
        <v>7968</v>
      </c>
      <c r="B4011" t="s">
        <v>7969</v>
      </c>
      <c r="C4011">
        <v>51</v>
      </c>
      <c r="D4011">
        <v>43</v>
      </c>
      <c r="E4011">
        <v>65</v>
      </c>
      <c r="F4011">
        <v>5</v>
      </c>
      <c r="G4011">
        <v>6.1565117771786E-3</v>
      </c>
      <c r="H4011">
        <v>-0.38891482923348403</v>
      </c>
      <c r="I4011">
        <v>-1.8927973447239099</v>
      </c>
      <c r="J4011">
        <v>127</v>
      </c>
      <c r="K4011">
        <v>85</v>
      </c>
      <c r="L4011">
        <v>50</v>
      </c>
      <c r="M4011">
        <v>14</v>
      </c>
      <c r="N4011">
        <v>-9.7156691819942298E-2</v>
      </c>
      <c r="O4011">
        <v>-0.99692249376432795</v>
      </c>
      <c r="P4011">
        <v>-1.96790135386961</v>
      </c>
      <c r="Q4011">
        <v>0.72881355932203395</v>
      </c>
      <c r="R4011">
        <v>0.52542372881355903</v>
      </c>
      <c r="S4011">
        <f t="shared" si="62"/>
        <v>-7.2232806601440325E-2</v>
      </c>
    </row>
    <row r="4012" spans="1:19" x14ac:dyDescent="0.2">
      <c r="A4012" t="s">
        <v>7970</v>
      </c>
      <c r="B4012" t="s">
        <v>7971</v>
      </c>
      <c r="C4012">
        <v>0</v>
      </c>
      <c r="D4012">
        <v>2</v>
      </c>
      <c r="E4012">
        <v>0</v>
      </c>
      <c r="F4012">
        <v>0</v>
      </c>
      <c r="G4012" t="s">
        <v>599</v>
      </c>
      <c r="H4012" t="s">
        <v>373</v>
      </c>
      <c r="I4012" t="s">
        <v>373</v>
      </c>
      <c r="J4012">
        <v>0</v>
      </c>
      <c r="K4012">
        <v>0</v>
      </c>
      <c r="L4012">
        <v>0</v>
      </c>
      <c r="M4012">
        <v>0</v>
      </c>
      <c r="N4012" t="s">
        <v>373</v>
      </c>
      <c r="O4012" t="s">
        <v>373</v>
      </c>
      <c r="P4012" t="s">
        <v>373</v>
      </c>
      <c r="Q4012">
        <v>0.77966101694915202</v>
      </c>
      <c r="R4012">
        <v>0.50847457627118597</v>
      </c>
      <c r="S4012" t="e">
        <f t="shared" si="62"/>
        <v>#VALUE!</v>
      </c>
    </row>
    <row r="4013" spans="1:19" x14ac:dyDescent="0.2">
      <c r="A4013" t="s">
        <v>7972</v>
      </c>
      <c r="B4013" t="s">
        <v>7973</v>
      </c>
      <c r="C4013">
        <v>117</v>
      </c>
      <c r="D4013">
        <v>62</v>
      </c>
      <c r="E4013">
        <v>484</v>
      </c>
      <c r="F4013">
        <v>2236</v>
      </c>
      <c r="G4013">
        <v>-0.195535939952379</v>
      </c>
      <c r="H4013">
        <v>0.122401490119847</v>
      </c>
      <c r="I4013">
        <v>0.39708876450622499</v>
      </c>
      <c r="J4013">
        <v>132</v>
      </c>
      <c r="K4013">
        <v>210</v>
      </c>
      <c r="L4013">
        <v>942</v>
      </c>
      <c r="M4013">
        <v>3222</v>
      </c>
      <c r="N4013">
        <v>0.27887346694979098</v>
      </c>
      <c r="O4013">
        <v>0.261388194442637</v>
      </c>
      <c r="P4013">
        <v>0.37732593628545602</v>
      </c>
      <c r="Q4013">
        <v>0.83050847457627097</v>
      </c>
      <c r="R4013">
        <v>0.62711864406779605</v>
      </c>
      <c r="S4013">
        <f t="shared" si="62"/>
        <v>1.2154423340485656</v>
      </c>
    </row>
    <row r="4014" spans="1:19" x14ac:dyDescent="0.2">
      <c r="A4014" t="s">
        <v>7974</v>
      </c>
      <c r="B4014" t="s">
        <v>7975</v>
      </c>
      <c r="C4014">
        <v>154</v>
      </c>
      <c r="D4014">
        <v>181</v>
      </c>
      <c r="E4014">
        <v>92</v>
      </c>
      <c r="F4014">
        <v>12</v>
      </c>
      <c r="G4014">
        <v>0.15041608632824899</v>
      </c>
      <c r="H4014">
        <v>-0.71799090326931103</v>
      </c>
      <c r="I4014">
        <v>-1.9925366477508299</v>
      </c>
      <c r="J4014">
        <v>298</v>
      </c>
      <c r="K4014">
        <v>311</v>
      </c>
      <c r="L4014">
        <v>175</v>
      </c>
      <c r="M4014">
        <v>19</v>
      </c>
      <c r="N4014">
        <v>9.5772228372303994E-2</v>
      </c>
      <c r="O4014">
        <v>-0.82326699253435098</v>
      </c>
      <c r="P4014">
        <v>-2.2056883317153102</v>
      </c>
      <c r="Q4014">
        <v>0.76271186440677896</v>
      </c>
      <c r="R4014">
        <v>0.52542372881355903</v>
      </c>
      <c r="S4014">
        <f t="shared" si="62"/>
        <v>-0.16460009716755147</v>
      </c>
    </row>
    <row r="4015" spans="1:19" x14ac:dyDescent="0.2">
      <c r="A4015" t="s">
        <v>7976</v>
      </c>
      <c r="B4015" t="s">
        <v>7977</v>
      </c>
      <c r="C4015">
        <v>47</v>
      </c>
      <c r="D4015">
        <v>38</v>
      </c>
      <c r="E4015">
        <v>80</v>
      </c>
      <c r="F4015">
        <v>4</v>
      </c>
      <c r="G4015">
        <v>-1.20560290233788E-2</v>
      </c>
      <c r="H4015">
        <v>-0.26326588072217699</v>
      </c>
      <c r="I4015">
        <v>-1.9542350395697501</v>
      </c>
      <c r="J4015">
        <v>76</v>
      </c>
      <c r="K4015">
        <v>121</v>
      </c>
      <c r="L4015">
        <v>39</v>
      </c>
      <c r="M4015">
        <v>3</v>
      </c>
      <c r="N4015">
        <v>0.27919988145738001</v>
      </c>
      <c r="O4015">
        <v>-0.88183776239868195</v>
      </c>
      <c r="P4015">
        <v>-2.4139180061530201</v>
      </c>
      <c r="Q4015">
        <v>0.77966101694915202</v>
      </c>
      <c r="R4015">
        <v>0.55932203389830504</v>
      </c>
      <c r="S4015">
        <f t="shared" si="62"/>
        <v>-0.20925258291642751</v>
      </c>
    </row>
    <row r="4016" spans="1:19" x14ac:dyDescent="0.2">
      <c r="A4016" t="s">
        <v>7978</v>
      </c>
      <c r="B4016" t="s">
        <v>7979</v>
      </c>
      <c r="C4016">
        <v>42</v>
      </c>
      <c r="D4016">
        <v>86</v>
      </c>
      <c r="E4016">
        <v>35</v>
      </c>
      <c r="F4016">
        <v>5</v>
      </c>
      <c r="G4016">
        <v>0.39150739314119498</v>
      </c>
      <c r="H4016">
        <v>-0.57343925582602795</v>
      </c>
      <c r="I4016">
        <v>-1.80847645902388</v>
      </c>
      <c r="J4016">
        <v>115</v>
      </c>
      <c r="K4016">
        <v>76</v>
      </c>
      <c r="L4016">
        <v>102</v>
      </c>
      <c r="M4016">
        <v>10</v>
      </c>
      <c r="N4016">
        <v>-0.102656144651098</v>
      </c>
      <c r="O4016">
        <v>-0.64418644573608397</v>
      </c>
      <c r="P4016">
        <v>-2.0709235089455</v>
      </c>
      <c r="Q4016">
        <v>0.83050847457627097</v>
      </c>
      <c r="R4016">
        <v>0.52542372881355903</v>
      </c>
      <c r="S4016">
        <f t="shared" si="62"/>
        <v>-7.5472804219292811E-2</v>
      </c>
    </row>
    <row r="4017" spans="1:19" x14ac:dyDescent="0.2">
      <c r="A4017" t="s">
        <v>7980</v>
      </c>
      <c r="B4017" t="s">
        <v>7981</v>
      </c>
      <c r="C4017">
        <v>117</v>
      </c>
      <c r="D4017">
        <v>177</v>
      </c>
      <c r="E4017">
        <v>44</v>
      </c>
      <c r="F4017">
        <v>8</v>
      </c>
      <c r="G4017">
        <v>0.26004563691117299</v>
      </c>
      <c r="H4017">
        <v>-0.91899119503837701</v>
      </c>
      <c r="I4017">
        <v>-2.0492930477162101</v>
      </c>
      <c r="J4017">
        <v>255</v>
      </c>
      <c r="K4017">
        <v>219</v>
      </c>
      <c r="L4017">
        <v>130</v>
      </c>
      <c r="M4017">
        <v>16</v>
      </c>
      <c r="N4017">
        <v>1.11320378278849E-2</v>
      </c>
      <c r="O4017">
        <v>-0.88468560527150797</v>
      </c>
      <c r="P4017">
        <v>-2.21264586636992</v>
      </c>
      <c r="Q4017">
        <v>0.79661016949152497</v>
      </c>
      <c r="R4017">
        <v>0.54237288135593198</v>
      </c>
      <c r="S4017">
        <f t="shared" si="62"/>
        <v>-0.18282872836767008</v>
      </c>
    </row>
    <row r="4018" spans="1:19" x14ac:dyDescent="0.2">
      <c r="A4018" t="s">
        <v>7982</v>
      </c>
      <c r="B4018" t="s">
        <v>7983</v>
      </c>
      <c r="C4018">
        <v>135</v>
      </c>
      <c r="D4018">
        <v>94</v>
      </c>
      <c r="E4018">
        <v>105</v>
      </c>
      <c r="F4018">
        <v>12</v>
      </c>
      <c r="G4018">
        <v>-7.6947682599778994E-2</v>
      </c>
      <c r="H4018">
        <v>-0.60340247920347101</v>
      </c>
      <c r="I4018">
        <v>-1.9353496954093801</v>
      </c>
      <c r="J4018">
        <v>229</v>
      </c>
      <c r="K4018">
        <v>245</v>
      </c>
      <c r="L4018">
        <v>119</v>
      </c>
      <c r="M4018">
        <v>11</v>
      </c>
      <c r="N4018">
        <v>0.106558705446366</v>
      </c>
      <c r="O4018">
        <v>-0.87637729809174703</v>
      </c>
      <c r="P4018">
        <v>-2.3286684657735499</v>
      </c>
      <c r="Q4018">
        <v>0.84745762711864403</v>
      </c>
      <c r="R4018">
        <v>0.55932203389830504</v>
      </c>
      <c r="S4018">
        <f t="shared" si="62"/>
        <v>-0.18100350428448103</v>
      </c>
    </row>
    <row r="4019" spans="1:19" x14ac:dyDescent="0.2">
      <c r="A4019" t="s">
        <v>7984</v>
      </c>
      <c r="B4019" t="s">
        <v>7985</v>
      </c>
      <c r="C4019">
        <v>196</v>
      </c>
      <c r="D4019">
        <v>218</v>
      </c>
      <c r="E4019">
        <v>115</v>
      </c>
      <c r="F4019">
        <v>14</v>
      </c>
      <c r="G4019">
        <v>0.12645865454365701</v>
      </c>
      <c r="H4019">
        <v>-0.72581624078126805</v>
      </c>
      <c r="I4019">
        <v>-2.0303252086402299</v>
      </c>
      <c r="J4019">
        <v>315</v>
      </c>
      <c r="K4019">
        <v>454</v>
      </c>
      <c r="L4019">
        <v>219</v>
      </c>
      <c r="M4019">
        <v>39</v>
      </c>
      <c r="N4019">
        <v>0.23597340248922499</v>
      </c>
      <c r="O4019">
        <v>-0.74995521609387195</v>
      </c>
      <c r="P4019">
        <v>-1.91747161535499</v>
      </c>
      <c r="Q4019">
        <v>0.83050847457627097</v>
      </c>
      <c r="R4019">
        <v>0.54237288135593198</v>
      </c>
      <c r="S4019">
        <f t="shared" si="62"/>
        <v>-9.8404430804897983E-2</v>
      </c>
    </row>
    <row r="4020" spans="1:19" x14ac:dyDescent="0.2">
      <c r="A4020" t="s">
        <v>7986</v>
      </c>
      <c r="B4020" t="s">
        <v>7987</v>
      </c>
      <c r="C4020">
        <v>138</v>
      </c>
      <c r="D4020">
        <v>80</v>
      </c>
      <c r="E4020">
        <v>76</v>
      </c>
      <c r="F4020">
        <v>15</v>
      </c>
      <c r="G4020">
        <v>-0.15653086711376399</v>
      </c>
      <c r="H4020">
        <v>-0.75332350389884795</v>
      </c>
      <c r="I4020">
        <v>-1.84798500030755</v>
      </c>
      <c r="J4020">
        <v>240</v>
      </c>
      <c r="K4020">
        <v>349</v>
      </c>
      <c r="L4020">
        <v>216</v>
      </c>
      <c r="M4020">
        <v>28</v>
      </c>
      <c r="N4020">
        <v>0.239842288669295</v>
      </c>
      <c r="O4020">
        <v>-0.63784626770506503</v>
      </c>
      <c r="P4020">
        <v>-1.9432788789612701</v>
      </c>
      <c r="Q4020">
        <v>0.81355932203389802</v>
      </c>
      <c r="R4020">
        <v>0.54237288135593198</v>
      </c>
      <c r="S4020">
        <f t="shared" si="62"/>
        <v>-5.2723560145811067E-2</v>
      </c>
    </row>
    <row r="4021" spans="1:19" x14ac:dyDescent="0.2">
      <c r="A4021" t="s">
        <v>7988</v>
      </c>
      <c r="B4021" t="s">
        <v>7989</v>
      </c>
      <c r="C4021">
        <v>130</v>
      </c>
      <c r="D4021">
        <v>81</v>
      </c>
      <c r="E4021">
        <v>72</v>
      </c>
      <c r="F4021">
        <v>8</v>
      </c>
      <c r="G4021">
        <v>-0.125200101132658</v>
      </c>
      <c r="H4021">
        <v>-0.75086886565397104</v>
      </c>
      <c r="I4021">
        <v>-2.0950505382768898</v>
      </c>
      <c r="J4021">
        <v>202</v>
      </c>
      <c r="K4021">
        <v>112</v>
      </c>
      <c r="L4021">
        <v>48</v>
      </c>
      <c r="M4021">
        <v>28</v>
      </c>
      <c r="N4021">
        <v>-0.17890524335471999</v>
      </c>
      <c r="O4021">
        <v>-1.21619890921542</v>
      </c>
      <c r="P4021">
        <v>-1.86841900669629</v>
      </c>
      <c r="Q4021">
        <v>0.71186440677966101</v>
      </c>
      <c r="R4021">
        <v>0.69491525423728795</v>
      </c>
      <c r="S4021">
        <f t="shared" si="62"/>
        <v>-0.10394937133070262</v>
      </c>
    </row>
    <row r="4022" spans="1:19" x14ac:dyDescent="0.2">
      <c r="A4022" t="s">
        <v>7990</v>
      </c>
      <c r="B4022" t="s">
        <v>7991</v>
      </c>
      <c r="C4022">
        <v>86</v>
      </c>
      <c r="D4022">
        <v>63</v>
      </c>
      <c r="E4022">
        <v>73</v>
      </c>
      <c r="F4022">
        <v>12</v>
      </c>
      <c r="G4022">
        <v>-5.4899669494457501E-2</v>
      </c>
      <c r="H4022">
        <v>-0.56543360090151495</v>
      </c>
      <c r="I4022">
        <v>-1.7395143781579401</v>
      </c>
      <c r="J4022">
        <v>99</v>
      </c>
      <c r="K4022">
        <v>109</v>
      </c>
      <c r="L4022">
        <v>137</v>
      </c>
      <c r="M4022">
        <v>28</v>
      </c>
      <c r="N4022">
        <v>0.119019406764795</v>
      </c>
      <c r="O4022">
        <v>-0.45100340458553301</v>
      </c>
      <c r="P4022">
        <v>-1.55870283184722</v>
      </c>
      <c r="Q4022">
        <v>0.86440677966101698</v>
      </c>
      <c r="R4022">
        <v>0.50847457627118597</v>
      </c>
      <c r="S4022">
        <f t="shared" si="62"/>
        <v>8.1425374725014002E-2</v>
      </c>
    </row>
    <row r="4023" spans="1:19" x14ac:dyDescent="0.2">
      <c r="A4023" t="s">
        <v>7992</v>
      </c>
      <c r="B4023" t="s">
        <v>7993</v>
      </c>
      <c r="C4023">
        <v>84</v>
      </c>
      <c r="D4023">
        <v>55</v>
      </c>
      <c r="E4023">
        <v>48</v>
      </c>
      <c r="F4023">
        <v>4</v>
      </c>
      <c r="G4023">
        <v>-0.103658364272109</v>
      </c>
      <c r="H4023">
        <v>-0.73729605846469704</v>
      </c>
      <c r="I4023">
        <v>-2.2064164676959099</v>
      </c>
      <c r="J4023">
        <v>130</v>
      </c>
      <c r="K4023">
        <v>124</v>
      </c>
      <c r="L4023">
        <v>77</v>
      </c>
      <c r="M4023">
        <v>10</v>
      </c>
      <c r="N4023">
        <v>5.670643627712E-2</v>
      </c>
      <c r="O4023">
        <v>-0.819541404278745</v>
      </c>
      <c r="P4023">
        <v>-2.1241690208987198</v>
      </c>
      <c r="Q4023">
        <v>0.77966101694915202</v>
      </c>
      <c r="R4023">
        <v>0.52542372881355903</v>
      </c>
      <c r="S4023">
        <f t="shared" si="62"/>
        <v>-0.2044744067225559</v>
      </c>
    </row>
    <row r="4024" spans="1:19" x14ac:dyDescent="0.2">
      <c r="A4024" t="s">
        <v>7994</v>
      </c>
      <c r="B4024" t="s">
        <v>7995</v>
      </c>
      <c r="C4024">
        <v>15</v>
      </c>
      <c r="D4024">
        <v>20</v>
      </c>
      <c r="E4024">
        <v>7</v>
      </c>
      <c r="F4024">
        <v>0</v>
      </c>
      <c r="G4024">
        <v>0.20519696890382799</v>
      </c>
      <c r="H4024">
        <v>-0.82525122881982804</v>
      </c>
      <c r="I4024" t="e">
        <f>-inf</f>
        <v>#NAME?</v>
      </c>
      <c r="J4024">
        <v>51</v>
      </c>
      <c r="K4024">
        <v>33</v>
      </c>
      <c r="L4024">
        <v>36</v>
      </c>
      <c r="M4024">
        <v>1</v>
      </c>
      <c r="N4024">
        <v>-0.111828132798327</v>
      </c>
      <c r="O4024">
        <v>-0.74335645247503901</v>
      </c>
      <c r="P4024">
        <v>-2.7177958446898201</v>
      </c>
      <c r="Q4024">
        <v>0.84745762711864403</v>
      </c>
      <c r="R4024">
        <v>0.54237288135593198</v>
      </c>
      <c r="S4024" t="e">
        <f t="shared" si="62"/>
        <v>#NAME?</v>
      </c>
    </row>
    <row r="4025" spans="1:19" x14ac:dyDescent="0.2">
      <c r="A4025" t="s">
        <v>7996</v>
      </c>
      <c r="B4025" t="s">
        <v>7997</v>
      </c>
      <c r="C4025">
        <v>5</v>
      </c>
      <c r="D4025">
        <v>1</v>
      </c>
      <c r="E4025">
        <v>6</v>
      </c>
      <c r="F4025">
        <v>0</v>
      </c>
      <c r="G4025">
        <v>-0.61871177204048999</v>
      </c>
      <c r="H4025">
        <v>-0.41507676373077801</v>
      </c>
      <c r="I4025" t="e">
        <f>-inf</f>
        <v>#NAME?</v>
      </c>
      <c r="J4025">
        <v>29</v>
      </c>
      <c r="K4025">
        <v>9</v>
      </c>
      <c r="L4025">
        <v>3</v>
      </c>
      <c r="M4025">
        <v>2</v>
      </c>
      <c r="N4025">
        <v>-0.43092738503790901</v>
      </c>
      <c r="O4025">
        <v>-1.57736552032368</v>
      </c>
      <c r="P4025">
        <v>-2.1715936708268599</v>
      </c>
      <c r="Q4025">
        <v>0.79661016949152497</v>
      </c>
      <c r="R4025">
        <v>0.54237288135593198</v>
      </c>
      <c r="S4025" t="e">
        <f t="shared" si="62"/>
        <v>#NAME?</v>
      </c>
    </row>
    <row r="4026" spans="1:19" x14ac:dyDescent="0.2">
      <c r="A4026" t="s">
        <v>7998</v>
      </c>
      <c r="B4026" t="s">
        <v>7999</v>
      </c>
      <c r="C4026">
        <v>129</v>
      </c>
      <c r="D4026">
        <v>186</v>
      </c>
      <c r="E4026">
        <v>91</v>
      </c>
      <c r="F4026">
        <v>8</v>
      </c>
      <c r="G4026">
        <v>0.239181466214195</v>
      </c>
      <c r="H4026">
        <v>-0.645806327756559</v>
      </c>
      <c r="I4026">
        <v>-2.0916968962692999</v>
      </c>
      <c r="J4026">
        <v>320</v>
      </c>
      <c r="K4026">
        <v>379</v>
      </c>
      <c r="L4026">
        <v>197</v>
      </c>
      <c r="M4026">
        <v>36</v>
      </c>
      <c r="N4026">
        <v>0.15071733506988799</v>
      </c>
      <c r="O4026">
        <v>-0.80277252930270304</v>
      </c>
      <c r="P4026">
        <v>-1.9590731461445099</v>
      </c>
      <c r="Q4026">
        <v>0.83050847457627097</v>
      </c>
      <c r="R4026">
        <v>0.52542372881355903</v>
      </c>
      <c r="S4026">
        <f t="shared" si="62"/>
        <v>-0.12723073711116797</v>
      </c>
    </row>
    <row r="4027" spans="1:19" x14ac:dyDescent="0.2">
      <c r="A4027" t="s">
        <v>8000</v>
      </c>
      <c r="B4027" t="s">
        <v>8001</v>
      </c>
      <c r="C4027">
        <v>111</v>
      </c>
      <c r="D4027">
        <v>92</v>
      </c>
      <c r="E4027">
        <v>391</v>
      </c>
      <c r="F4027">
        <v>943</v>
      </c>
      <c r="G4027">
        <v>-1.27691914557365E-3</v>
      </c>
      <c r="H4027">
        <v>5.2595768830805703E-2</v>
      </c>
      <c r="I4027">
        <v>4.4991540988672002E-2</v>
      </c>
      <c r="J4027">
        <v>203</v>
      </c>
      <c r="K4027">
        <v>247</v>
      </c>
      <c r="L4027">
        <v>649</v>
      </c>
      <c r="M4027">
        <v>1966</v>
      </c>
      <c r="N4027">
        <v>0.162429018768174</v>
      </c>
      <c r="O4027">
        <v>-8.7340118257234006E-2</v>
      </c>
      <c r="P4027">
        <v>-2.4138193008988999E-2</v>
      </c>
      <c r="Q4027">
        <v>0.81355932203389802</v>
      </c>
      <c r="R4027">
        <v>0.59322033898305004</v>
      </c>
      <c r="S4027">
        <f t="shared" si="62"/>
        <v>1.0065182421258068</v>
      </c>
    </row>
    <row r="4028" spans="1:19" x14ac:dyDescent="0.2">
      <c r="A4028" t="s">
        <v>8002</v>
      </c>
      <c r="B4028" t="s">
        <v>8003</v>
      </c>
      <c r="C4028">
        <v>77</v>
      </c>
      <c r="D4028">
        <v>93</v>
      </c>
      <c r="E4028">
        <v>53</v>
      </c>
      <c r="F4028">
        <v>9</v>
      </c>
      <c r="G4028">
        <v>0.16225045567698099</v>
      </c>
      <c r="H4028">
        <v>-0.65647286535009597</v>
      </c>
      <c r="I4028">
        <v>-1.8164453886951499</v>
      </c>
      <c r="J4028">
        <v>148</v>
      </c>
      <c r="K4028">
        <v>154</v>
      </c>
      <c r="L4028">
        <v>79</v>
      </c>
      <c r="M4028">
        <v>15</v>
      </c>
      <c r="N4028">
        <v>9.4487108863227504E-2</v>
      </c>
      <c r="O4028">
        <v>-0.86472340124890601</v>
      </c>
      <c r="P4028">
        <v>-2.0043961249311599</v>
      </c>
      <c r="Q4028">
        <v>0.71186440677966101</v>
      </c>
      <c r="R4028">
        <v>0.50847457627118597</v>
      </c>
      <c r="S4028">
        <f t="shared" si="62"/>
        <v>-5.9975923567270134E-2</v>
      </c>
    </row>
    <row r="4029" spans="1:19" x14ac:dyDescent="0.2">
      <c r="A4029" t="s">
        <v>8004</v>
      </c>
      <c r="B4029" t="s">
        <v>8005</v>
      </c>
      <c r="C4029">
        <v>49</v>
      </c>
      <c r="D4029">
        <v>13</v>
      </c>
      <c r="E4029">
        <v>20</v>
      </c>
      <c r="F4029">
        <v>3</v>
      </c>
      <c r="G4029">
        <v>-0.49599449542614799</v>
      </c>
      <c r="H4029">
        <v>-0.88342409414293599</v>
      </c>
      <c r="I4029">
        <v>-2.0972719982708501</v>
      </c>
      <c r="J4029">
        <v>61</v>
      </c>
      <c r="K4029">
        <v>95</v>
      </c>
      <c r="L4029">
        <v>30</v>
      </c>
      <c r="M4029">
        <v>3</v>
      </c>
      <c r="N4029">
        <v>0.26962187369980201</v>
      </c>
      <c r="O4029">
        <v>-0.90029735743549499</v>
      </c>
      <c r="P4029">
        <v>-2.3184342488829901</v>
      </c>
      <c r="Q4029">
        <v>0.71186440677966101</v>
      </c>
      <c r="R4029">
        <v>0.49152542372881303</v>
      </c>
      <c r="S4029">
        <f t="shared" si="62"/>
        <v>-0.22496172509805534</v>
      </c>
    </row>
    <row r="4030" spans="1:19" x14ac:dyDescent="0.2">
      <c r="A4030" t="s">
        <v>8006</v>
      </c>
      <c r="B4030" t="s">
        <v>8007</v>
      </c>
      <c r="C4030">
        <v>127</v>
      </c>
      <c r="D4030">
        <v>150</v>
      </c>
      <c r="E4030">
        <v>134</v>
      </c>
      <c r="F4030">
        <v>22</v>
      </c>
      <c r="G4030">
        <v>0.15254577039525199</v>
      </c>
      <c r="H4030">
        <v>-0.47095693236955199</v>
      </c>
      <c r="I4030">
        <v>-1.6455782130957399</v>
      </c>
      <c r="J4030">
        <v>351</v>
      </c>
      <c r="K4030">
        <v>302</v>
      </c>
      <c r="L4030">
        <v>222</v>
      </c>
      <c r="M4030">
        <v>51</v>
      </c>
      <c r="N4030">
        <v>1.19279299130483E-2</v>
      </c>
      <c r="O4030">
        <v>-0.79104291915957503</v>
      </c>
      <c r="P4030">
        <v>-1.84796260895978</v>
      </c>
      <c r="Q4030">
        <v>0.83050847457627097</v>
      </c>
      <c r="R4030">
        <v>0.62711864406779605</v>
      </c>
      <c r="S4030">
        <f t="shared" si="62"/>
        <v>3.114274445581151E-2</v>
      </c>
    </row>
    <row r="4031" spans="1:19" x14ac:dyDescent="0.2">
      <c r="A4031" t="s">
        <v>8008</v>
      </c>
      <c r="B4031" t="s">
        <v>8009</v>
      </c>
      <c r="C4031">
        <v>242</v>
      </c>
      <c r="D4031">
        <v>246</v>
      </c>
      <c r="E4031">
        <v>600</v>
      </c>
      <c r="F4031">
        <v>1330</v>
      </c>
      <c r="G4031">
        <v>8.7377973418476196E-2</v>
      </c>
      <c r="H4031">
        <v>-9.9922125375191295E-2</v>
      </c>
      <c r="I4031">
        <v>-0.14416089797534401</v>
      </c>
      <c r="J4031">
        <v>393</v>
      </c>
      <c r="K4031">
        <v>638</v>
      </c>
      <c r="L4031">
        <v>1200</v>
      </c>
      <c r="M4031">
        <v>2571</v>
      </c>
      <c r="N4031">
        <v>0.28765623176745703</v>
      </c>
      <c r="O4031">
        <v>-0.107300081472192</v>
      </c>
      <c r="P4031">
        <v>-0.19451614232445799</v>
      </c>
      <c r="Q4031">
        <v>0.79661016949152497</v>
      </c>
      <c r="R4031">
        <v>0.61016949152542299</v>
      </c>
      <c r="S4031">
        <f t="shared" si="62"/>
        <v>0.90639649943207035</v>
      </c>
    </row>
    <row r="4032" spans="1:19" x14ac:dyDescent="0.2">
      <c r="A4032" t="s">
        <v>8010</v>
      </c>
      <c r="B4032" t="s">
        <v>8011</v>
      </c>
      <c r="C4032">
        <v>187</v>
      </c>
      <c r="D4032">
        <v>209</v>
      </c>
      <c r="E4032">
        <v>665</v>
      </c>
      <c r="F4032">
        <v>1755</v>
      </c>
      <c r="G4032">
        <v>0.12856291187008301</v>
      </c>
      <c r="H4032">
        <v>5.6722028988202E-2</v>
      </c>
      <c r="I4032">
        <v>8.8238341303344903E-2</v>
      </c>
      <c r="J4032">
        <v>410</v>
      </c>
      <c r="K4032">
        <v>354</v>
      </c>
      <c r="L4032">
        <v>1402</v>
      </c>
      <c r="M4032">
        <v>3619</v>
      </c>
      <c r="N4032">
        <v>1.3447508727773999E-2</v>
      </c>
      <c r="O4032">
        <v>-5.8124620233486003E-2</v>
      </c>
      <c r="P4032">
        <v>-6.4420942203429005E-2</v>
      </c>
      <c r="Q4032">
        <v>0.83050847457627097</v>
      </c>
      <c r="R4032">
        <v>0.59322033898305004</v>
      </c>
      <c r="S4032">
        <f t="shared" si="62"/>
        <v>1.0082149250906403</v>
      </c>
    </row>
    <row r="4033" spans="1:19" x14ac:dyDescent="0.2">
      <c r="A4033" t="s">
        <v>8012</v>
      </c>
      <c r="B4033" t="s">
        <v>8013</v>
      </c>
      <c r="C4033">
        <v>381</v>
      </c>
      <c r="D4033">
        <v>303</v>
      </c>
      <c r="E4033">
        <v>385</v>
      </c>
      <c r="F4033">
        <v>246</v>
      </c>
      <c r="G4033">
        <v>-1.9224114877785799E-2</v>
      </c>
      <c r="H4033">
        <v>-0.48972225594552199</v>
      </c>
      <c r="I4033">
        <v>-1.0741870415342301</v>
      </c>
      <c r="J4033">
        <v>627</v>
      </c>
      <c r="K4033">
        <v>665</v>
      </c>
      <c r="L4033">
        <v>775</v>
      </c>
      <c r="M4033">
        <v>410</v>
      </c>
      <c r="N4033">
        <v>0.102782207894109</v>
      </c>
      <c r="O4033">
        <v>-0.50005461546879604</v>
      </c>
      <c r="P4033">
        <v>-1.19470935270287</v>
      </c>
      <c r="Q4033">
        <v>0.76271186440677896</v>
      </c>
      <c r="R4033">
        <v>0.644067796610169</v>
      </c>
      <c r="S4033">
        <f t="shared" si="62"/>
        <v>0.37065704968463586</v>
      </c>
    </row>
    <row r="4034" spans="1:19" x14ac:dyDescent="0.2">
      <c r="A4034" t="s">
        <v>8014</v>
      </c>
      <c r="B4034" t="s">
        <v>8015</v>
      </c>
      <c r="C4034">
        <v>130</v>
      </c>
      <c r="D4034">
        <v>208</v>
      </c>
      <c r="E4034">
        <v>768</v>
      </c>
      <c r="F4034">
        <v>2319</v>
      </c>
      <c r="G4034">
        <v>0.28437821495145299</v>
      </c>
      <c r="H4034">
        <v>0.27715985794627102</v>
      </c>
      <c r="I4034">
        <v>0.367160223369151</v>
      </c>
      <c r="J4034">
        <v>367</v>
      </c>
      <c r="K4034">
        <v>332</v>
      </c>
      <c r="L4034">
        <v>1827</v>
      </c>
      <c r="M4034">
        <v>3961</v>
      </c>
      <c r="N4034">
        <v>3.3700122873668699E-2</v>
      </c>
      <c r="O4034">
        <v>0.10498370595605799</v>
      </c>
      <c r="P4034">
        <v>2.2913109560310601E-2</v>
      </c>
      <c r="Q4034">
        <v>0.77966101694915202</v>
      </c>
      <c r="R4034">
        <v>0.72881355932203296</v>
      </c>
      <c r="S4034">
        <f t="shared" si="62"/>
        <v>1.1120118010855813</v>
      </c>
    </row>
    <row r="4035" spans="1:19" x14ac:dyDescent="0.2">
      <c r="A4035" t="s">
        <v>8016</v>
      </c>
      <c r="B4035" t="s">
        <v>8017</v>
      </c>
      <c r="C4035">
        <v>107</v>
      </c>
      <c r="D4035">
        <v>140</v>
      </c>
      <c r="E4035">
        <v>241</v>
      </c>
      <c r="F4035">
        <v>80</v>
      </c>
      <c r="G4035">
        <v>0.19700249028855599</v>
      </c>
      <c r="H4035">
        <v>-0.14162474488874399</v>
      </c>
      <c r="I4035">
        <v>-1.0104909636552599</v>
      </c>
      <c r="J4035">
        <v>255</v>
      </c>
      <c r="K4035">
        <v>281</v>
      </c>
      <c r="L4035">
        <v>307</v>
      </c>
      <c r="M4035">
        <v>147</v>
      </c>
      <c r="N4035">
        <v>0.119394242892846</v>
      </c>
      <c r="O4035">
        <v>-0.51149058210115905</v>
      </c>
      <c r="P4035">
        <v>-1.2494485142776699</v>
      </c>
      <c r="Q4035">
        <v>0.76271186440677896</v>
      </c>
      <c r="R4035">
        <v>0.644067796610169</v>
      </c>
      <c r="S4035">
        <f t="shared" ref="S4035:S4098" si="63">((I4035+1.7338029)/1.7338029+(P4035+1.8692731)/1.8692731)/2</f>
        <v>0.37438411111903414</v>
      </c>
    </row>
    <row r="4036" spans="1:19" x14ac:dyDescent="0.2">
      <c r="A4036" t="s">
        <v>8018</v>
      </c>
      <c r="B4036" t="s">
        <v>8019</v>
      </c>
      <c r="C4036">
        <v>64</v>
      </c>
      <c r="D4036">
        <v>70</v>
      </c>
      <c r="E4036">
        <v>161</v>
      </c>
      <c r="F4036">
        <v>195</v>
      </c>
      <c r="G4036">
        <v>0.119176298325898</v>
      </c>
      <c r="H4036">
        <v>-9.3612107730440999E-2</v>
      </c>
      <c r="I4036">
        <v>-0.40034253558336802</v>
      </c>
      <c r="J4036">
        <v>155</v>
      </c>
      <c r="K4036">
        <v>161</v>
      </c>
      <c r="L4036">
        <v>402</v>
      </c>
      <c r="M4036">
        <v>311</v>
      </c>
      <c r="N4036">
        <v>9.3722281283280001E-2</v>
      </c>
      <c r="O4036">
        <v>-0.17819442223021101</v>
      </c>
      <c r="P4036">
        <v>-0.707796977735346</v>
      </c>
      <c r="Q4036">
        <v>0.71186440677966101</v>
      </c>
      <c r="R4036">
        <v>0.62711864406779605</v>
      </c>
      <c r="S4036">
        <f t="shared" si="63"/>
        <v>0.69522373047369568</v>
      </c>
    </row>
    <row r="4037" spans="1:19" x14ac:dyDescent="0.2">
      <c r="A4037" t="s">
        <v>8020</v>
      </c>
      <c r="B4037" t="s">
        <v>8021</v>
      </c>
      <c r="C4037">
        <v>119</v>
      </c>
      <c r="D4037">
        <v>111</v>
      </c>
      <c r="E4037">
        <v>84</v>
      </c>
      <c r="F4037">
        <v>7</v>
      </c>
      <c r="G4037">
        <v>5.00342496896551E-2</v>
      </c>
      <c r="H4037">
        <v>-0.64552568510905195</v>
      </c>
      <c r="I4037">
        <v>-2.1146460943402698</v>
      </c>
      <c r="J4037">
        <v>231</v>
      </c>
      <c r="K4037">
        <v>279</v>
      </c>
      <c r="L4037">
        <v>167</v>
      </c>
      <c r="M4037">
        <v>32</v>
      </c>
      <c r="N4037">
        <v>0.15922032680317499</v>
      </c>
      <c r="O4037">
        <v>-0.73298428588895104</v>
      </c>
      <c r="P4037">
        <v>-1.86868767016413</v>
      </c>
      <c r="Q4037">
        <v>0.81355932203389802</v>
      </c>
      <c r="R4037">
        <v>0.52542372881355903</v>
      </c>
      <c r="S4037">
        <f t="shared" si="63"/>
        <v>-0.10967226777928371</v>
      </c>
    </row>
    <row r="4038" spans="1:19" x14ac:dyDescent="0.2">
      <c r="A4038" t="s">
        <v>8022</v>
      </c>
      <c r="B4038" t="s">
        <v>8023</v>
      </c>
      <c r="C4038">
        <v>186</v>
      </c>
      <c r="D4038">
        <v>215</v>
      </c>
      <c r="E4038">
        <v>151</v>
      </c>
      <c r="F4038">
        <v>20</v>
      </c>
      <c r="G4038">
        <v>0.14318374799321701</v>
      </c>
      <c r="H4038">
        <v>-0.58479400670314996</v>
      </c>
      <c r="I4038">
        <v>-1.8526801215159301</v>
      </c>
      <c r="J4038">
        <v>371</v>
      </c>
      <c r="K4038">
        <v>384</v>
      </c>
      <c r="L4038">
        <v>258</v>
      </c>
      <c r="M4038">
        <v>29</v>
      </c>
      <c r="N4038">
        <v>9.2185418174206696E-2</v>
      </c>
      <c r="O4038">
        <v>-0.74984298079620604</v>
      </c>
      <c r="P4038">
        <v>-2.11720158030798</v>
      </c>
      <c r="Q4038">
        <v>0.76271186440677896</v>
      </c>
      <c r="R4038">
        <v>0.49152542372881303</v>
      </c>
      <c r="S4038">
        <f t="shared" si="63"/>
        <v>-0.10059903498276718</v>
      </c>
    </row>
    <row r="4039" spans="1:19" x14ac:dyDescent="0.2">
      <c r="A4039" t="s">
        <v>8024</v>
      </c>
      <c r="B4039" t="s">
        <v>8025</v>
      </c>
      <c r="C4039">
        <v>84</v>
      </c>
      <c r="D4039">
        <v>49</v>
      </c>
      <c r="E4039">
        <v>18</v>
      </c>
      <c r="F4039">
        <v>7</v>
      </c>
      <c r="G4039">
        <v>-0.15382497373783899</v>
      </c>
      <c r="H4039">
        <v>-1.16326479073697</v>
      </c>
      <c r="I4039">
        <v>-1.96337841900962</v>
      </c>
      <c r="J4039">
        <v>243</v>
      </c>
      <c r="K4039">
        <v>252</v>
      </c>
      <c r="L4039">
        <v>118</v>
      </c>
      <c r="M4039">
        <v>21</v>
      </c>
      <c r="N4039">
        <v>9.3022370604953594E-2</v>
      </c>
      <c r="O4039">
        <v>-0.90581304343657698</v>
      </c>
      <c r="P4039">
        <v>-2.0736126474562799</v>
      </c>
      <c r="Q4039">
        <v>0.86440677966101698</v>
      </c>
      <c r="R4039">
        <v>0.49152542372881303</v>
      </c>
      <c r="S4039">
        <f t="shared" si="63"/>
        <v>-0.12086326091574048</v>
      </c>
    </row>
    <row r="4040" spans="1:19" x14ac:dyDescent="0.2">
      <c r="A4040" t="s">
        <v>8026</v>
      </c>
      <c r="B4040" t="s">
        <v>8027</v>
      </c>
      <c r="C4040">
        <v>174</v>
      </c>
      <c r="D4040">
        <v>245</v>
      </c>
      <c r="E4040">
        <v>100</v>
      </c>
      <c r="F4040">
        <v>12</v>
      </c>
      <c r="G4040">
        <v>0.22887506837746099</v>
      </c>
      <c r="H4040">
        <v>-0.734807258061003</v>
      </c>
      <c r="I4040">
        <v>-2.0455651751969701</v>
      </c>
      <c r="J4040">
        <v>323</v>
      </c>
      <c r="K4040">
        <v>567</v>
      </c>
      <c r="L4040">
        <v>249</v>
      </c>
      <c r="M4040">
        <v>52</v>
      </c>
      <c r="N4040">
        <v>0.32160863998352501</v>
      </c>
      <c r="O4040">
        <v>-0.70509195237975697</v>
      </c>
      <c r="P4040">
        <v>-1.80342484728819</v>
      </c>
      <c r="Q4040">
        <v>0.72881355932203395</v>
      </c>
      <c r="R4040">
        <v>0.52542372881355903</v>
      </c>
      <c r="S4040">
        <f t="shared" si="63"/>
        <v>-7.2293738090544804E-2</v>
      </c>
    </row>
    <row r="4041" spans="1:19" x14ac:dyDescent="0.2">
      <c r="A4041" t="s">
        <v>8028</v>
      </c>
      <c r="B4041" t="s">
        <v>8029</v>
      </c>
      <c r="C4041">
        <v>170</v>
      </c>
      <c r="D4041">
        <v>197</v>
      </c>
      <c r="E4041">
        <v>130</v>
      </c>
      <c r="F4041">
        <v>26</v>
      </c>
      <c r="G4041">
        <v>0.14427553707884699</v>
      </c>
      <c r="H4041">
        <v>-0.61076357884984001</v>
      </c>
      <c r="I4041">
        <v>-1.6996727463694501</v>
      </c>
      <c r="J4041">
        <v>399</v>
      </c>
      <c r="K4041">
        <v>435</v>
      </c>
      <c r="L4041">
        <v>187</v>
      </c>
      <c r="M4041">
        <v>54</v>
      </c>
      <c r="N4041">
        <v>0.11474446468961</v>
      </c>
      <c r="O4041">
        <v>-0.92122006629463904</v>
      </c>
      <c r="P4041">
        <v>-1.87880480445567</v>
      </c>
      <c r="Q4041">
        <v>0.74576271186440601</v>
      </c>
      <c r="R4041">
        <v>0.52542372881355903</v>
      </c>
      <c r="S4041">
        <f t="shared" si="63"/>
        <v>7.2929950928854164E-3</v>
      </c>
    </row>
    <row r="4042" spans="1:19" x14ac:dyDescent="0.2">
      <c r="A4042" t="s">
        <v>8030</v>
      </c>
      <c r="B4042" t="s">
        <v>8031</v>
      </c>
      <c r="C4042">
        <v>250</v>
      </c>
      <c r="D4042">
        <v>231</v>
      </c>
      <c r="E4042">
        <v>218</v>
      </c>
      <c r="F4042">
        <v>35</v>
      </c>
      <c r="G4042">
        <v>4.59302035156351E-2</v>
      </c>
      <c r="H4042">
        <v>-0.55374152484583605</v>
      </c>
      <c r="I4042">
        <v>-1.73806913728376</v>
      </c>
      <c r="J4042">
        <v>373</v>
      </c>
      <c r="K4042">
        <v>518</v>
      </c>
      <c r="L4042">
        <v>369</v>
      </c>
      <c r="M4042">
        <v>45</v>
      </c>
      <c r="N4042">
        <v>0.219849031358267</v>
      </c>
      <c r="O4042">
        <v>-0.59677124279401705</v>
      </c>
      <c r="P4042">
        <v>-1.9287219866252301</v>
      </c>
      <c r="Q4042">
        <v>0.55932203389830504</v>
      </c>
      <c r="R4042">
        <v>0.40677966101694901</v>
      </c>
      <c r="S4042">
        <f t="shared" si="63"/>
        <v>-1.7131917523035042E-2</v>
      </c>
    </row>
    <row r="4043" spans="1:19" x14ac:dyDescent="0.2">
      <c r="A4043" t="s">
        <v>8032</v>
      </c>
      <c r="B4043" t="s">
        <v>8033</v>
      </c>
      <c r="C4043">
        <v>158</v>
      </c>
      <c r="D4043">
        <v>160</v>
      </c>
      <c r="E4043">
        <v>111</v>
      </c>
      <c r="F4043">
        <v>15</v>
      </c>
      <c r="G4043">
        <v>8.5721127997030605E-2</v>
      </c>
      <c r="H4043">
        <v>-0.647592117946168</v>
      </c>
      <c r="I4043">
        <v>-1.9067630008607399</v>
      </c>
      <c r="J4043">
        <v>262</v>
      </c>
      <c r="K4043">
        <v>286</v>
      </c>
      <c r="L4043">
        <v>214</v>
      </c>
      <c r="M4043">
        <v>31</v>
      </c>
      <c r="N4043">
        <v>0.115292845231019</v>
      </c>
      <c r="O4043">
        <v>-0.67997629511494495</v>
      </c>
      <c r="P4043">
        <v>-1.9371652660773599</v>
      </c>
      <c r="Q4043">
        <v>0.55932203389830504</v>
      </c>
      <c r="R4043">
        <v>0.42372881355932202</v>
      </c>
      <c r="S4043">
        <f t="shared" si="63"/>
        <v>-6.8038869113977218E-2</v>
      </c>
    </row>
    <row r="4044" spans="1:19" x14ac:dyDescent="0.2">
      <c r="A4044" t="s">
        <v>8034</v>
      </c>
      <c r="B4044" t="s">
        <v>8035</v>
      </c>
      <c r="C4044">
        <v>105</v>
      </c>
      <c r="D4044">
        <v>54</v>
      </c>
      <c r="E4044">
        <v>46</v>
      </c>
      <c r="F4044">
        <v>4</v>
      </c>
      <c r="G4044">
        <v>-0.20853730695144099</v>
      </c>
      <c r="H4044">
        <v>-0.85268947716676702</v>
      </c>
      <c r="I4044">
        <v>-2.3033264807039702</v>
      </c>
      <c r="J4044">
        <v>146</v>
      </c>
      <c r="K4044">
        <v>200</v>
      </c>
      <c r="L4044">
        <v>55</v>
      </c>
      <c r="M4044">
        <v>18</v>
      </c>
      <c r="N4044">
        <v>0.21390524330126501</v>
      </c>
      <c r="O4044">
        <v>-1.0160789434345801</v>
      </c>
      <c r="P4044">
        <v>-1.91930601927302</v>
      </c>
      <c r="Q4044">
        <v>0.62711864406779605</v>
      </c>
      <c r="R4044">
        <v>0.45762711864406702</v>
      </c>
      <c r="S4044">
        <f t="shared" si="63"/>
        <v>-0.17762414281068625</v>
      </c>
    </row>
    <row r="4045" spans="1:19" x14ac:dyDescent="0.2">
      <c r="A4045" t="s">
        <v>8036</v>
      </c>
      <c r="B4045" t="s">
        <v>8037</v>
      </c>
      <c r="C4045">
        <v>134</v>
      </c>
      <c r="D4045">
        <v>115</v>
      </c>
      <c r="E4045">
        <v>80</v>
      </c>
      <c r="F4045">
        <v>6</v>
      </c>
      <c r="G4045">
        <v>1.3851274284332599E-2</v>
      </c>
      <c r="H4045">
        <v>-0.718272821151267</v>
      </c>
      <c r="I4045">
        <v>-2.23315072094316</v>
      </c>
      <c r="J4045">
        <v>180</v>
      </c>
      <c r="K4045">
        <v>146</v>
      </c>
      <c r="L4045">
        <v>60</v>
      </c>
      <c r="M4045">
        <v>11</v>
      </c>
      <c r="N4045">
        <v>-1.36915458971472E-2</v>
      </c>
      <c r="O4045">
        <v>-1.0692100318640501</v>
      </c>
      <c r="P4045">
        <v>-2.2241054885369702</v>
      </c>
      <c r="Q4045">
        <v>0.55932203389830504</v>
      </c>
      <c r="R4045">
        <v>0.35593220338983</v>
      </c>
      <c r="S4045">
        <f t="shared" si="63"/>
        <v>-0.2389154935315814</v>
      </c>
    </row>
    <row r="4046" spans="1:19" x14ac:dyDescent="0.2">
      <c r="A4046" t="s">
        <v>8038</v>
      </c>
      <c r="B4046" t="s">
        <v>8039</v>
      </c>
      <c r="C4046">
        <v>227</v>
      </c>
      <c r="D4046">
        <v>338</v>
      </c>
      <c r="E4046">
        <v>215</v>
      </c>
      <c r="F4046">
        <v>27</v>
      </c>
      <c r="G4046">
        <v>0.25314907538005998</v>
      </c>
      <c r="H4046">
        <v>-0.51784540705592097</v>
      </c>
      <c r="I4046">
        <v>-1.80885926599613</v>
      </c>
      <c r="J4046">
        <v>483</v>
      </c>
      <c r="K4046">
        <v>645</v>
      </c>
      <c r="L4046">
        <v>437</v>
      </c>
      <c r="M4046">
        <v>53</v>
      </c>
      <c r="N4046">
        <v>0.202840687305477</v>
      </c>
      <c r="O4046">
        <v>-0.63555447092548001</v>
      </c>
      <c r="P4046">
        <v>-1.9698969297426101</v>
      </c>
      <c r="Q4046">
        <v>0.69491525423728795</v>
      </c>
      <c r="R4046">
        <v>0.45762711864406702</v>
      </c>
      <c r="S4046">
        <f t="shared" si="63"/>
        <v>-4.8560240796655371E-2</v>
      </c>
    </row>
    <row r="4047" spans="1:19" x14ac:dyDescent="0.2">
      <c r="A4047" t="s">
        <v>8040</v>
      </c>
      <c r="B4047" t="s">
        <v>8041</v>
      </c>
      <c r="C4047">
        <v>133</v>
      </c>
      <c r="D4047">
        <v>158</v>
      </c>
      <c r="E4047">
        <v>121</v>
      </c>
      <c r="F4047">
        <v>21</v>
      </c>
      <c r="G4047">
        <v>0.15506367828286499</v>
      </c>
      <c r="H4047">
        <v>-0.53532428042903901</v>
      </c>
      <c r="I4047">
        <v>-1.68582951919516</v>
      </c>
      <c r="J4047">
        <v>142</v>
      </c>
      <c r="K4047">
        <v>270</v>
      </c>
      <c r="L4047">
        <v>116</v>
      </c>
      <c r="M4047">
        <v>39</v>
      </c>
      <c r="N4047">
        <v>0.35630352319765202</v>
      </c>
      <c r="O4047">
        <v>-0.67991913230052803</v>
      </c>
      <c r="P4047">
        <v>-1.5714494059484501</v>
      </c>
      <c r="Q4047">
        <v>0.61016949152542299</v>
      </c>
      <c r="R4047">
        <v>0.44067796610169402</v>
      </c>
      <c r="S4047">
        <f t="shared" si="63"/>
        <v>9.3497697425498238E-2</v>
      </c>
    </row>
    <row r="4048" spans="1:19" x14ac:dyDescent="0.2">
      <c r="A4048" t="s">
        <v>8042</v>
      </c>
      <c r="B4048" t="s">
        <v>8043</v>
      </c>
      <c r="C4048">
        <v>201</v>
      </c>
      <c r="D4048">
        <v>253</v>
      </c>
      <c r="E4048">
        <v>90</v>
      </c>
      <c r="F4048">
        <v>20</v>
      </c>
      <c r="G4048">
        <v>0.18018269605085699</v>
      </c>
      <c r="H4048">
        <v>-0.84321155775956702</v>
      </c>
      <c r="I4048">
        <v>-1.8863632347185</v>
      </c>
      <c r="J4048">
        <v>283</v>
      </c>
      <c r="K4048">
        <v>351</v>
      </c>
      <c r="L4048">
        <v>199</v>
      </c>
      <c r="M4048">
        <v>35</v>
      </c>
      <c r="N4048">
        <v>0.170748784363255</v>
      </c>
      <c r="O4048">
        <v>-0.74502213625897395</v>
      </c>
      <c r="P4048">
        <v>-1.9179440597659001</v>
      </c>
      <c r="Q4048">
        <v>0.47457627118644002</v>
      </c>
      <c r="R4048">
        <v>0.38983050847457601</v>
      </c>
      <c r="S4048">
        <f t="shared" si="63"/>
        <v>-5.7014556395644372E-2</v>
      </c>
    </row>
    <row r="4049" spans="1:19" x14ac:dyDescent="0.2">
      <c r="A4049" t="s">
        <v>8044</v>
      </c>
      <c r="B4049" t="s">
        <v>8045</v>
      </c>
      <c r="C4049">
        <v>146</v>
      </c>
      <c r="D4049">
        <v>212</v>
      </c>
      <c r="E4049">
        <v>110</v>
      </c>
      <c r="F4049">
        <v>18</v>
      </c>
      <c r="G4049">
        <v>0.24224123743984199</v>
      </c>
      <c r="H4049">
        <v>-0.61721818040461496</v>
      </c>
      <c r="I4049">
        <v>-1.79327752364313</v>
      </c>
      <c r="J4049">
        <v>296</v>
      </c>
      <c r="K4049">
        <v>458</v>
      </c>
      <c r="L4049">
        <v>275</v>
      </c>
      <c r="M4049">
        <v>58</v>
      </c>
      <c r="N4049">
        <v>0.26680187036665198</v>
      </c>
      <c r="O4049">
        <v>-0.62404779437306601</v>
      </c>
      <c r="P4049">
        <v>-1.7180893860878901</v>
      </c>
      <c r="Q4049">
        <v>0.69491525423728795</v>
      </c>
      <c r="R4049">
        <v>0.49152542372881303</v>
      </c>
      <c r="S4049">
        <f t="shared" si="63"/>
        <v>2.3287677264781766E-2</v>
      </c>
    </row>
    <row r="4050" spans="1:19" x14ac:dyDescent="0.2">
      <c r="A4050" t="s">
        <v>8046</v>
      </c>
      <c r="B4050" t="s">
        <v>8047</v>
      </c>
      <c r="C4050">
        <v>23</v>
      </c>
      <c r="D4050">
        <v>28</v>
      </c>
      <c r="E4050">
        <v>15</v>
      </c>
      <c r="F4050">
        <v>3</v>
      </c>
      <c r="G4050">
        <v>0.16568842762015401</v>
      </c>
      <c r="H4050">
        <v>-0.679894586740315</v>
      </c>
      <c r="I4050">
        <v>-1.76880375425992</v>
      </c>
      <c r="J4050">
        <v>43</v>
      </c>
      <c r="K4050">
        <v>43</v>
      </c>
      <c r="L4050">
        <v>17</v>
      </c>
      <c r="M4050">
        <v>9</v>
      </c>
      <c r="N4050">
        <v>7.7228103421721706E-2</v>
      </c>
      <c r="O4050">
        <v>-0.99510831134570199</v>
      </c>
      <c r="P4050">
        <v>-1.6894516147321501</v>
      </c>
      <c r="Q4050">
        <v>0.54237288135593198</v>
      </c>
      <c r="R4050">
        <v>0.40677966101694901</v>
      </c>
      <c r="S4050">
        <f t="shared" si="63"/>
        <v>3.8005642178202056E-2</v>
      </c>
    </row>
    <row r="4051" spans="1:19" x14ac:dyDescent="0.2">
      <c r="A4051" t="s">
        <v>8048</v>
      </c>
      <c r="B4051" t="s">
        <v>8049</v>
      </c>
      <c r="C4051">
        <v>175</v>
      </c>
      <c r="D4051">
        <v>224</v>
      </c>
      <c r="E4051">
        <v>120</v>
      </c>
      <c r="F4051">
        <v>20</v>
      </c>
      <c r="G4051">
        <v>0.187468201943396</v>
      </c>
      <c r="H4051">
        <v>-0.65811481241707304</v>
      </c>
      <c r="I4051">
        <v>-1.82620522598431</v>
      </c>
      <c r="J4051">
        <v>307</v>
      </c>
      <c r="K4051">
        <v>360</v>
      </c>
      <c r="L4051">
        <v>193</v>
      </c>
      <c r="M4051">
        <v>33</v>
      </c>
      <c r="N4051">
        <v>0.146392228711822</v>
      </c>
      <c r="O4051">
        <v>-0.79366984361380299</v>
      </c>
      <c r="P4051">
        <v>-1.9788501041911899</v>
      </c>
      <c r="Q4051">
        <v>0.79661016949152497</v>
      </c>
      <c r="R4051">
        <v>0.52542372881355903</v>
      </c>
      <c r="S4051">
        <f t="shared" si="63"/>
        <v>-5.595735578276459E-2</v>
      </c>
    </row>
    <row r="4052" spans="1:19" x14ac:dyDescent="0.2">
      <c r="A4052" t="s">
        <v>8050</v>
      </c>
      <c r="B4052" t="s">
        <v>8051</v>
      </c>
      <c r="C4052">
        <v>121</v>
      </c>
      <c r="D4052">
        <v>138</v>
      </c>
      <c r="E4052">
        <v>70</v>
      </c>
      <c r="F4052">
        <v>8</v>
      </c>
      <c r="G4052">
        <v>0.137351948380314</v>
      </c>
      <c r="H4052">
        <v>-0.73194534008059597</v>
      </c>
      <c r="I4052">
        <v>-2.0638925562865</v>
      </c>
      <c r="J4052">
        <v>190</v>
      </c>
      <c r="K4052">
        <v>221</v>
      </c>
      <c r="L4052">
        <v>188</v>
      </c>
      <c r="M4052">
        <v>10</v>
      </c>
      <c r="N4052">
        <v>0.14286677615400301</v>
      </c>
      <c r="O4052">
        <v>-0.59668452883353895</v>
      </c>
      <c r="P4052">
        <v>-2.2889792695447202</v>
      </c>
      <c r="Q4052">
        <v>0.81355932203389802</v>
      </c>
      <c r="R4052">
        <v>0.50847457627118597</v>
      </c>
      <c r="S4052">
        <f t="shared" si="63"/>
        <v>-0.20745692213577666</v>
      </c>
    </row>
    <row r="4053" spans="1:19" x14ac:dyDescent="0.2">
      <c r="A4053" t="s">
        <v>8052</v>
      </c>
      <c r="B4053" t="s">
        <v>8053</v>
      </c>
      <c r="C4053">
        <v>132</v>
      </c>
      <c r="D4053">
        <v>171</v>
      </c>
      <c r="E4053">
        <v>95</v>
      </c>
      <c r="F4053">
        <v>7</v>
      </c>
      <c r="G4053">
        <v>0.19268041148183199</v>
      </c>
      <c r="H4053">
        <v>-0.63710833569540504</v>
      </c>
      <c r="I4053">
        <v>-2.1596730641535902</v>
      </c>
      <c r="J4053">
        <v>206</v>
      </c>
      <c r="K4053">
        <v>328</v>
      </c>
      <c r="L4053">
        <v>169</v>
      </c>
      <c r="M4053">
        <v>37</v>
      </c>
      <c r="N4053">
        <v>0.27923472676424699</v>
      </c>
      <c r="O4053">
        <v>-0.67806929289986995</v>
      </c>
      <c r="P4053">
        <v>-1.7558911648940501</v>
      </c>
      <c r="Q4053">
        <v>0.81355932203389802</v>
      </c>
      <c r="R4053">
        <v>0.50847457627118597</v>
      </c>
      <c r="S4053">
        <f t="shared" si="63"/>
        <v>-9.2486077627315644E-2</v>
      </c>
    </row>
    <row r="4054" spans="1:19" x14ac:dyDescent="0.2">
      <c r="A4054" t="s">
        <v>8054</v>
      </c>
      <c r="B4054" t="s">
        <v>8055</v>
      </c>
      <c r="C4054">
        <v>129</v>
      </c>
      <c r="D4054">
        <v>104</v>
      </c>
      <c r="E4054">
        <v>98</v>
      </c>
      <c r="F4054">
        <v>18</v>
      </c>
      <c r="G4054">
        <v>-1.32981387049401E-2</v>
      </c>
      <c r="H4054">
        <v>-0.61362164438515698</v>
      </c>
      <c r="I4054">
        <v>-1.7395143781579401</v>
      </c>
      <c r="J4054">
        <v>364</v>
      </c>
      <c r="K4054">
        <v>352</v>
      </c>
      <c r="L4054">
        <v>197</v>
      </c>
      <c r="M4054">
        <v>47</v>
      </c>
      <c r="N4054">
        <v>6.2669383250796795E-2</v>
      </c>
      <c r="O4054">
        <v>-0.85872393463185304</v>
      </c>
      <c r="P4054">
        <v>-1.89922919430523</v>
      </c>
      <c r="Q4054">
        <v>0.49152542372881303</v>
      </c>
      <c r="R4054">
        <v>0.47457627118644002</v>
      </c>
      <c r="S4054">
        <f t="shared" si="63"/>
        <v>-9.6598611503671584E-3</v>
      </c>
    </row>
    <row r="4055" spans="1:19" x14ac:dyDescent="0.2">
      <c r="A4055" t="s">
        <v>8056</v>
      </c>
      <c r="B4055" t="s">
        <v>8057</v>
      </c>
      <c r="C4055">
        <v>169</v>
      </c>
      <c r="D4055">
        <v>227</v>
      </c>
      <c r="E4055">
        <v>169</v>
      </c>
      <c r="F4055">
        <v>35</v>
      </c>
      <c r="G4055">
        <v>0.208397384874977</v>
      </c>
      <c r="H4055">
        <v>-0.49425800977840301</v>
      </c>
      <c r="I4055">
        <v>-1.56801583322539</v>
      </c>
      <c r="J4055">
        <v>271</v>
      </c>
      <c r="K4055">
        <v>388</v>
      </c>
      <c r="L4055">
        <v>294</v>
      </c>
      <c r="M4055">
        <v>56</v>
      </c>
      <c r="N4055">
        <v>0.233090538141523</v>
      </c>
      <c r="O4055">
        <v>-0.55671073760663803</v>
      </c>
      <c r="P4055">
        <v>-1.69500693246009</v>
      </c>
      <c r="Q4055">
        <v>0.79661016949152497</v>
      </c>
      <c r="R4055">
        <v>0.49152542372881303</v>
      </c>
      <c r="S4055">
        <f t="shared" si="63"/>
        <v>9.4423591705775772E-2</v>
      </c>
    </row>
    <row r="4056" spans="1:19" x14ac:dyDescent="0.2">
      <c r="A4056" t="s">
        <v>8058</v>
      </c>
      <c r="B4056" t="s">
        <v>8059</v>
      </c>
      <c r="C4056">
        <v>187</v>
      </c>
      <c r="D4056">
        <v>259</v>
      </c>
      <c r="E4056">
        <v>236</v>
      </c>
      <c r="F4056">
        <v>24</v>
      </c>
      <c r="G4056">
        <v>0.221716389840281</v>
      </c>
      <c r="H4056">
        <v>-0.39318761334479502</v>
      </c>
      <c r="I4056">
        <v>-1.77582753778689</v>
      </c>
      <c r="J4056">
        <v>338</v>
      </c>
      <c r="K4056">
        <v>500</v>
      </c>
      <c r="L4056">
        <v>308</v>
      </c>
      <c r="M4056">
        <v>58</v>
      </c>
      <c r="N4056">
        <v>0.24728140748008501</v>
      </c>
      <c r="O4056">
        <v>-0.63245476092160002</v>
      </c>
      <c r="P4056">
        <v>-1.77571437530661</v>
      </c>
      <c r="Q4056">
        <v>0.52542372881355903</v>
      </c>
      <c r="R4056">
        <v>0.338983050847457</v>
      </c>
      <c r="S4056">
        <f t="shared" si="63"/>
        <v>1.2906221059925454E-2</v>
      </c>
    </row>
    <row r="4057" spans="1:19" x14ac:dyDescent="0.2">
      <c r="A4057" t="s">
        <v>8060</v>
      </c>
      <c r="B4057" t="s">
        <v>8061</v>
      </c>
      <c r="C4057">
        <v>70</v>
      </c>
      <c r="D4057">
        <v>118</v>
      </c>
      <c r="E4057">
        <v>80</v>
      </c>
      <c r="F4057">
        <v>4</v>
      </c>
      <c r="G4057">
        <v>0.30704219958739698</v>
      </c>
      <c r="H4057">
        <v>-0.436266062800716</v>
      </c>
      <c r="I4057">
        <v>-2.1272352216482902</v>
      </c>
      <c r="J4057">
        <v>104</v>
      </c>
      <c r="K4057">
        <v>146</v>
      </c>
      <c r="L4057">
        <v>79</v>
      </c>
      <c r="M4057">
        <v>14</v>
      </c>
      <c r="N4057">
        <v>0.22454761990737801</v>
      </c>
      <c r="O4057">
        <v>-0.711495025152729</v>
      </c>
      <c r="P4057">
        <v>-1.8811309722124301</v>
      </c>
      <c r="Q4057">
        <v>0.79661016949152497</v>
      </c>
      <c r="R4057">
        <v>0.50847457627118597</v>
      </c>
      <c r="S4057">
        <f t="shared" si="63"/>
        <v>-0.11663114320086151</v>
      </c>
    </row>
    <row r="4058" spans="1:19" x14ac:dyDescent="0.2">
      <c r="A4058" t="s">
        <v>8062</v>
      </c>
      <c r="B4058" t="s">
        <v>8063</v>
      </c>
      <c r="C4058">
        <v>35</v>
      </c>
      <c r="D4058">
        <v>24</v>
      </c>
      <c r="E4058">
        <v>56</v>
      </c>
      <c r="F4058">
        <v>3</v>
      </c>
      <c r="G4058">
        <v>-8.3598570343141096E-2</v>
      </c>
      <c r="H4058">
        <v>-0.29013802712247799</v>
      </c>
      <c r="I4058">
        <v>-1.9511439625926099</v>
      </c>
      <c r="J4058">
        <v>73</v>
      </c>
      <c r="K4058">
        <v>64</v>
      </c>
      <c r="L4058">
        <v>59</v>
      </c>
      <c r="M4058">
        <v>5</v>
      </c>
      <c r="N4058">
        <v>2.00852172851529E-2</v>
      </c>
      <c r="O4058">
        <v>-0.68455962562270201</v>
      </c>
      <c r="P4058">
        <v>-2.1745785243763298</v>
      </c>
      <c r="Q4058">
        <v>0.83050847457627097</v>
      </c>
      <c r="R4058">
        <v>0.50847457627118597</v>
      </c>
      <c r="S4058">
        <f t="shared" si="63"/>
        <v>-0.14434176833813483</v>
      </c>
    </row>
    <row r="4059" spans="1:19" x14ac:dyDescent="0.2">
      <c r="A4059" t="s">
        <v>8064</v>
      </c>
      <c r="B4059" t="s">
        <v>8065</v>
      </c>
      <c r="C4059">
        <v>50</v>
      </c>
      <c r="D4059">
        <v>88</v>
      </c>
      <c r="E4059">
        <v>56</v>
      </c>
      <c r="F4059">
        <v>5</v>
      </c>
      <c r="G4059">
        <v>0.32577090010967802</v>
      </c>
      <c r="H4059">
        <v>-0.44503998710822101</v>
      </c>
      <c r="I4059">
        <v>-1.88419717296199</v>
      </c>
      <c r="J4059">
        <v>121</v>
      </c>
      <c r="K4059">
        <v>217</v>
      </c>
      <c r="L4059">
        <v>107</v>
      </c>
      <c r="M4059">
        <v>18</v>
      </c>
      <c r="N4059">
        <v>0.33090246695380099</v>
      </c>
      <c r="O4059">
        <v>-0.64549036977563001</v>
      </c>
      <c r="P4059">
        <v>-1.8377385338050301</v>
      </c>
      <c r="Q4059">
        <v>0.81355932203389802</v>
      </c>
      <c r="R4059">
        <v>0.50847457627118597</v>
      </c>
      <c r="S4059">
        <f t="shared" si="63"/>
        <v>-3.4936232917637824E-2</v>
      </c>
    </row>
    <row r="4060" spans="1:19" x14ac:dyDescent="0.2">
      <c r="A4060" t="s">
        <v>8066</v>
      </c>
      <c r="B4060" t="s">
        <v>8067</v>
      </c>
      <c r="C4060">
        <v>12</v>
      </c>
      <c r="D4060">
        <v>12</v>
      </c>
      <c r="E4060">
        <v>14</v>
      </c>
      <c r="F4060">
        <v>0</v>
      </c>
      <c r="G4060">
        <v>8.0258232295528406E-2</v>
      </c>
      <c r="H4060">
        <v>-0.42731122014778999</v>
      </c>
      <c r="I4060" t="e">
        <f>-inf</f>
        <v>#NAME?</v>
      </c>
      <c r="J4060">
        <v>6</v>
      </c>
      <c r="K4060">
        <v>16</v>
      </c>
      <c r="L4060">
        <v>23</v>
      </c>
      <c r="M4060">
        <v>0</v>
      </c>
      <c r="N4060">
        <v>0.50319683569400198</v>
      </c>
      <c r="O4060">
        <v>-8.5121915104410997E-3</v>
      </c>
      <c r="P4060" t="e">
        <f>-inf</f>
        <v>#NAME?</v>
      </c>
      <c r="Q4060">
        <v>0.83050847457627097</v>
      </c>
      <c r="R4060">
        <v>0.50847457627118597</v>
      </c>
      <c r="S4060" t="e">
        <f t="shared" si="63"/>
        <v>#NAME?</v>
      </c>
    </row>
    <row r="4061" spans="1:19" x14ac:dyDescent="0.2">
      <c r="A4061" t="s">
        <v>8068</v>
      </c>
      <c r="B4061" t="s">
        <v>8069</v>
      </c>
      <c r="C4061">
        <v>82</v>
      </c>
      <c r="D4061">
        <v>35</v>
      </c>
      <c r="E4061">
        <v>64</v>
      </c>
      <c r="F4061">
        <v>0</v>
      </c>
      <c r="G4061">
        <v>-0.28948757573791201</v>
      </c>
      <c r="H4061">
        <v>-0.60189188817823303</v>
      </c>
      <c r="I4061" t="e">
        <f>-inf</f>
        <v>#NAME?</v>
      </c>
      <c r="J4061">
        <v>152</v>
      </c>
      <c r="K4061">
        <v>143</v>
      </c>
      <c r="L4061">
        <v>69</v>
      </c>
      <c r="M4061">
        <v>15</v>
      </c>
      <c r="N4061">
        <v>5.0720552942010999E-2</v>
      </c>
      <c r="O4061">
        <v>-0.93508327435190697</v>
      </c>
      <c r="P4061">
        <v>-2.0159779974809799</v>
      </c>
      <c r="Q4061">
        <v>0.79661016949152497</v>
      </c>
      <c r="R4061">
        <v>0.50847457627118597</v>
      </c>
      <c r="S4061" t="e">
        <f t="shared" si="63"/>
        <v>#NAME?</v>
      </c>
    </row>
    <row r="4062" spans="1:19" x14ac:dyDescent="0.2">
      <c r="A4062" t="s">
        <v>8070</v>
      </c>
      <c r="B4062" t="s">
        <v>8071</v>
      </c>
      <c r="C4062">
        <v>86</v>
      </c>
      <c r="D4062">
        <v>142</v>
      </c>
      <c r="E4062">
        <v>39</v>
      </c>
      <c r="F4062">
        <v>5</v>
      </c>
      <c r="G4062">
        <v>0.29804812543501702</v>
      </c>
      <c r="H4062">
        <v>-0.83769185399547197</v>
      </c>
      <c r="I4062">
        <v>-2.11972561986954</v>
      </c>
      <c r="J4062">
        <v>116</v>
      </c>
      <c r="K4062">
        <v>132</v>
      </c>
      <c r="L4062">
        <v>60</v>
      </c>
      <c r="M4062">
        <v>11</v>
      </c>
      <c r="N4062">
        <v>0.13334404540065301</v>
      </c>
      <c r="O4062">
        <v>-0.87839551598766497</v>
      </c>
      <c r="P4062">
        <v>-2.0332909726605801</v>
      </c>
      <c r="Q4062">
        <v>0.81355932203389802</v>
      </c>
      <c r="R4062">
        <v>0.54237288135593198</v>
      </c>
      <c r="S4062">
        <f t="shared" si="63"/>
        <v>-0.15516581158478562</v>
      </c>
    </row>
    <row r="4063" spans="1:19" x14ac:dyDescent="0.2">
      <c r="A4063" t="s">
        <v>8072</v>
      </c>
      <c r="B4063" t="s">
        <v>8073</v>
      </c>
      <c r="C4063">
        <v>96</v>
      </c>
      <c r="D4063">
        <v>112</v>
      </c>
      <c r="E4063">
        <v>77</v>
      </c>
      <c r="F4063">
        <v>16</v>
      </c>
      <c r="G4063">
        <v>0.14720502192614099</v>
      </c>
      <c r="H4063">
        <v>-0.59003851764548998</v>
      </c>
      <c r="I4063">
        <v>-1.66234842334564</v>
      </c>
      <c r="J4063">
        <v>232</v>
      </c>
      <c r="K4063">
        <v>234</v>
      </c>
      <c r="L4063">
        <v>180</v>
      </c>
      <c r="M4063">
        <v>33</v>
      </c>
      <c r="N4063">
        <v>8.0955975940964903E-2</v>
      </c>
      <c r="O4063">
        <v>-0.70230425693198395</v>
      </c>
      <c r="P4063">
        <v>-1.8571997136049001</v>
      </c>
      <c r="Q4063">
        <v>0.79661016949152497</v>
      </c>
      <c r="R4063">
        <v>0.52542372881355903</v>
      </c>
      <c r="S4063">
        <f t="shared" si="63"/>
        <v>2.3835719458414964E-2</v>
      </c>
    </row>
    <row r="4064" spans="1:19" x14ac:dyDescent="0.2">
      <c r="A4064" t="s">
        <v>8074</v>
      </c>
      <c r="B4064" t="s">
        <v>8075</v>
      </c>
      <c r="C4064">
        <v>130</v>
      </c>
      <c r="D4064">
        <v>124</v>
      </c>
      <c r="E4064">
        <v>75</v>
      </c>
      <c r="F4064">
        <v>20</v>
      </c>
      <c r="G4064">
        <v>5.97365651509267E-2</v>
      </c>
      <c r="H4064">
        <v>-0.73314009869354002</v>
      </c>
      <c r="I4064">
        <v>-1.6971105296048501</v>
      </c>
      <c r="J4064">
        <v>153</v>
      </c>
      <c r="K4064">
        <v>310</v>
      </c>
      <c r="L4064">
        <v>160</v>
      </c>
      <c r="M4064">
        <v>36</v>
      </c>
      <c r="N4064">
        <v>0.38389836643839498</v>
      </c>
      <c r="O4064">
        <v>-0.57266022530606397</v>
      </c>
      <c r="P4064">
        <v>-1.6386145986422</v>
      </c>
      <c r="Q4064">
        <v>0.89830508474576198</v>
      </c>
      <c r="R4064">
        <v>0.52542372881355903</v>
      </c>
      <c r="S4064">
        <f t="shared" si="63"/>
        <v>7.2278849931713629E-2</v>
      </c>
    </row>
    <row r="4065" spans="1:19" x14ac:dyDescent="0.2">
      <c r="A4065" t="s">
        <v>8076</v>
      </c>
      <c r="B4065" t="s">
        <v>8077</v>
      </c>
      <c r="C4065">
        <v>0</v>
      </c>
      <c r="D4065">
        <v>0</v>
      </c>
      <c r="E4065">
        <v>0</v>
      </c>
      <c r="F4065">
        <v>0</v>
      </c>
      <c r="G4065" t="s">
        <v>373</v>
      </c>
      <c r="H4065" t="s">
        <v>373</v>
      </c>
      <c r="I4065" t="s">
        <v>373</v>
      </c>
      <c r="J4065">
        <v>0</v>
      </c>
      <c r="K4065">
        <v>5</v>
      </c>
      <c r="L4065">
        <v>0</v>
      </c>
      <c r="M4065">
        <v>0</v>
      </c>
      <c r="N4065" t="s">
        <v>599</v>
      </c>
      <c r="O4065" t="s">
        <v>373</v>
      </c>
      <c r="P4065" t="s">
        <v>373</v>
      </c>
      <c r="Q4065">
        <v>0.84745762711864403</v>
      </c>
      <c r="R4065">
        <v>0.50847457627118597</v>
      </c>
      <c r="S4065" t="e">
        <f t="shared" si="63"/>
        <v>#VALUE!</v>
      </c>
    </row>
    <row r="4066" spans="1:19" x14ac:dyDescent="0.2">
      <c r="A4066" t="s">
        <v>8078</v>
      </c>
      <c r="B4066" t="s">
        <v>8079</v>
      </c>
      <c r="C4066">
        <v>264</v>
      </c>
      <c r="D4066">
        <v>284</v>
      </c>
      <c r="E4066">
        <v>178</v>
      </c>
      <c r="F4066">
        <v>33</v>
      </c>
      <c r="G4066">
        <v>0.111972645472735</v>
      </c>
      <c r="H4066">
        <v>-0.66544193433933996</v>
      </c>
      <c r="I4066">
        <v>-1.7872871599539399</v>
      </c>
      <c r="J4066">
        <v>419</v>
      </c>
      <c r="K4066">
        <v>577</v>
      </c>
      <c r="L4066">
        <v>299</v>
      </c>
      <c r="M4066">
        <v>71</v>
      </c>
      <c r="N4066">
        <v>0.21618989361115701</v>
      </c>
      <c r="O4066">
        <v>-0.73863161178625603</v>
      </c>
      <c r="P4066">
        <v>-1.7811813428391099</v>
      </c>
      <c r="Q4066">
        <v>0.77966101694915202</v>
      </c>
      <c r="R4066">
        <v>0.57627118644067798</v>
      </c>
      <c r="S4066">
        <f t="shared" si="63"/>
        <v>8.1391316384806581E-3</v>
      </c>
    </row>
    <row r="4067" spans="1:19" x14ac:dyDescent="0.2">
      <c r="A4067" t="s">
        <v>8080</v>
      </c>
      <c r="B4067" t="s">
        <v>8081</v>
      </c>
      <c r="C4067">
        <v>139</v>
      </c>
      <c r="D4067">
        <v>154</v>
      </c>
      <c r="E4067">
        <v>93</v>
      </c>
      <c r="F4067">
        <v>23</v>
      </c>
      <c r="G4067">
        <v>0.124764152877896</v>
      </c>
      <c r="H4067">
        <v>-0.66878986147856301</v>
      </c>
      <c r="I4067">
        <v>-1.6654841371985001</v>
      </c>
      <c r="J4067">
        <v>426</v>
      </c>
      <c r="K4067">
        <v>491</v>
      </c>
      <c r="L4067">
        <v>240</v>
      </c>
      <c r="M4067">
        <v>51</v>
      </c>
      <c r="N4067">
        <v>0.13889999644197101</v>
      </c>
      <c r="O4067">
        <v>-0.84128713453550297</v>
      </c>
      <c r="P4067">
        <v>-1.9320650915966699</v>
      </c>
      <c r="Q4067">
        <v>0.79661016949152497</v>
      </c>
      <c r="R4067">
        <v>0.54237288135593198</v>
      </c>
      <c r="S4067">
        <f t="shared" si="63"/>
        <v>2.9061666924066719E-3</v>
      </c>
    </row>
    <row r="4068" spans="1:19" x14ac:dyDescent="0.2">
      <c r="A4068" t="s">
        <v>8082</v>
      </c>
      <c r="B4068" t="s">
        <v>8083</v>
      </c>
      <c r="C4068">
        <v>266</v>
      </c>
      <c r="D4068">
        <v>207</v>
      </c>
      <c r="E4068">
        <v>143</v>
      </c>
      <c r="F4068">
        <v>28</v>
      </c>
      <c r="G4068">
        <v>-2.86530588786208E-2</v>
      </c>
      <c r="H4068">
        <v>-0.76380360894440802</v>
      </c>
      <c r="I4068">
        <v>-1.86192077825084</v>
      </c>
      <c r="J4068">
        <v>386</v>
      </c>
      <c r="K4068">
        <v>793</v>
      </c>
      <c r="L4068">
        <v>290</v>
      </c>
      <c r="M4068">
        <v>73</v>
      </c>
      <c r="N4068">
        <v>0.38991398606757</v>
      </c>
      <c r="O4068">
        <v>-0.71627808391718895</v>
      </c>
      <c r="P4068">
        <v>-1.7334901131431899</v>
      </c>
      <c r="Q4068">
        <v>0.55932203389830504</v>
      </c>
      <c r="R4068">
        <v>0.47457627118644002</v>
      </c>
      <c r="S4068">
        <f t="shared" si="63"/>
        <v>-6.27341620979667E-4</v>
      </c>
    </row>
    <row r="4069" spans="1:19" x14ac:dyDescent="0.2">
      <c r="A4069" t="s">
        <v>8084</v>
      </c>
      <c r="B4069" t="s">
        <v>8085</v>
      </c>
      <c r="C4069">
        <v>180</v>
      </c>
      <c r="D4069">
        <v>124</v>
      </c>
      <c r="E4069">
        <v>54</v>
      </c>
      <c r="F4069">
        <v>9</v>
      </c>
      <c r="G4069">
        <v>-8.1592587645542503E-2</v>
      </c>
      <c r="H4069">
        <v>-1.01713675505874</v>
      </c>
      <c r="I4069">
        <v>-2.1852271686259801</v>
      </c>
      <c r="J4069">
        <v>319</v>
      </c>
      <c r="K4069">
        <v>264</v>
      </c>
      <c r="L4069">
        <v>132</v>
      </c>
      <c r="M4069">
        <v>31</v>
      </c>
      <c r="N4069">
        <v>-4.95865276562829E-3</v>
      </c>
      <c r="O4069">
        <v>-0.97530552899572098</v>
      </c>
      <c r="P4069">
        <v>-2.0226546578148001</v>
      </c>
      <c r="Q4069">
        <v>0.79661016949152497</v>
      </c>
      <c r="R4069">
        <v>0.50847457627118597</v>
      </c>
      <c r="S4069">
        <f t="shared" si="63"/>
        <v>-0.17121033149105516</v>
      </c>
    </row>
    <row r="4070" spans="1:19" x14ac:dyDescent="0.2">
      <c r="A4070" t="s">
        <v>8086</v>
      </c>
      <c r="B4070" t="s">
        <v>8087</v>
      </c>
      <c r="C4070">
        <v>47</v>
      </c>
      <c r="D4070">
        <v>41</v>
      </c>
      <c r="E4070">
        <v>45</v>
      </c>
      <c r="F4070">
        <v>0</v>
      </c>
      <c r="G4070">
        <v>2.0944231079546499E-2</v>
      </c>
      <c r="H4070">
        <v>-0.51314335393877697</v>
      </c>
      <c r="I4070" t="e">
        <f>-inf</f>
        <v>#NAME?</v>
      </c>
      <c r="J4070">
        <v>83</v>
      </c>
      <c r="K4070">
        <v>95</v>
      </c>
      <c r="L4070">
        <v>35</v>
      </c>
      <c r="M4070">
        <v>2</v>
      </c>
      <c r="N4070">
        <v>0.13587361633449499</v>
      </c>
      <c r="O4070">
        <v>-0.96709882517018797</v>
      </c>
      <c r="P4070">
        <v>-2.6282737653039798</v>
      </c>
      <c r="Q4070">
        <v>0.77966101694915202</v>
      </c>
      <c r="R4070">
        <v>0.47457627118644002</v>
      </c>
      <c r="S4070" t="e">
        <f t="shared" si="63"/>
        <v>#NAME?</v>
      </c>
    </row>
    <row r="4071" spans="1:19" x14ac:dyDescent="0.2">
      <c r="A4071" t="s">
        <v>8088</v>
      </c>
      <c r="B4071" t="s">
        <v>8089</v>
      </c>
      <c r="C4071">
        <v>24</v>
      </c>
      <c r="D4071">
        <v>9</v>
      </c>
      <c r="E4071">
        <v>23</v>
      </c>
      <c r="F4071">
        <v>6</v>
      </c>
      <c r="G4071">
        <v>-0.34571049997675202</v>
      </c>
      <c r="H4071">
        <v>-0.51274141547241603</v>
      </c>
      <c r="I4071">
        <v>-1.48625716428996</v>
      </c>
      <c r="J4071">
        <v>76</v>
      </c>
      <c r="K4071">
        <v>78</v>
      </c>
      <c r="L4071">
        <v>48</v>
      </c>
      <c r="M4071">
        <v>31</v>
      </c>
      <c r="N4071">
        <v>8.8509113831410802E-2</v>
      </c>
      <c r="O4071">
        <v>-0.79166113204959399</v>
      </c>
      <c r="P4071">
        <v>-1.3996775670384101</v>
      </c>
      <c r="Q4071">
        <v>0.69491525423728795</v>
      </c>
      <c r="R4071">
        <v>0.45762711864406702</v>
      </c>
      <c r="S4071">
        <f t="shared" si="63"/>
        <v>0.19699721373761148</v>
      </c>
    </row>
    <row r="4072" spans="1:19" x14ac:dyDescent="0.2">
      <c r="A4072" t="s">
        <v>8090</v>
      </c>
      <c r="B4072" t="s">
        <v>8091</v>
      </c>
      <c r="C4072">
        <v>39</v>
      </c>
      <c r="D4072">
        <v>65</v>
      </c>
      <c r="E4072">
        <v>16</v>
      </c>
      <c r="F4072">
        <v>4</v>
      </c>
      <c r="G4072">
        <v>0.30210698191188401</v>
      </c>
      <c r="H4072">
        <v>-0.88120263414897804</v>
      </c>
      <c r="I4072">
        <v>-1.8732017886605301</v>
      </c>
      <c r="J4072">
        <v>124</v>
      </c>
      <c r="K4072">
        <v>109</v>
      </c>
      <c r="L4072">
        <v>99</v>
      </c>
      <c r="M4072">
        <v>13</v>
      </c>
      <c r="N4072">
        <v>2.1232916200110301E-2</v>
      </c>
      <c r="O4072">
        <v>-0.68987526770907504</v>
      </c>
      <c r="P4072">
        <v>-1.98970400144729</v>
      </c>
      <c r="Q4072">
        <v>0.72881355932203395</v>
      </c>
      <c r="R4072">
        <v>0.44067796610169402</v>
      </c>
      <c r="S4072">
        <f t="shared" si="63"/>
        <v>-7.2413625090371608E-2</v>
      </c>
    </row>
    <row r="4073" spans="1:19" x14ac:dyDescent="0.2">
      <c r="A4073" t="s">
        <v>8092</v>
      </c>
      <c r="B4073" t="s">
        <v>8093</v>
      </c>
      <c r="C4073">
        <v>42</v>
      </c>
      <c r="D4073">
        <v>78</v>
      </c>
      <c r="E4073">
        <v>14</v>
      </c>
      <c r="F4073">
        <v>18</v>
      </c>
      <c r="G4073">
        <v>0.34910354458810799</v>
      </c>
      <c r="H4073">
        <v>-0.971379264498066</v>
      </c>
      <c r="I4073">
        <v>-1.2521739582565901</v>
      </c>
      <c r="J4073">
        <v>90</v>
      </c>
      <c r="K4073">
        <v>61</v>
      </c>
      <c r="L4073">
        <v>51</v>
      </c>
      <c r="M4073">
        <v>33</v>
      </c>
      <c r="N4073">
        <v>-9.1684571006835996E-2</v>
      </c>
      <c r="O4073">
        <v>-0.83876111048577895</v>
      </c>
      <c r="P4073">
        <v>-1.4459542381533299</v>
      </c>
      <c r="Q4073">
        <v>0.72881355932203395</v>
      </c>
      <c r="R4073">
        <v>0.49152542372881303</v>
      </c>
      <c r="S4073">
        <f t="shared" si="63"/>
        <v>0.2521246748136361</v>
      </c>
    </row>
    <row r="4074" spans="1:19" x14ac:dyDescent="0.2">
      <c r="A4074" t="s">
        <v>8094</v>
      </c>
      <c r="B4074" t="s">
        <v>8095</v>
      </c>
      <c r="C4074">
        <v>4</v>
      </c>
      <c r="D4074">
        <v>34</v>
      </c>
      <c r="E4074">
        <v>34</v>
      </c>
      <c r="F4074">
        <v>6</v>
      </c>
      <c r="G4074">
        <v>1.0096771580098201</v>
      </c>
      <c r="H4074">
        <v>0.43516091593588901</v>
      </c>
      <c r="I4074">
        <v>-0.70810591390631705</v>
      </c>
      <c r="J4074">
        <v>115</v>
      </c>
      <c r="K4074">
        <v>63</v>
      </c>
      <c r="L4074">
        <v>33</v>
      </c>
      <c r="M4074">
        <v>2</v>
      </c>
      <c r="N4074">
        <v>-0.184129187478308</v>
      </c>
      <c r="O4074">
        <v>-1.13427267762011</v>
      </c>
      <c r="P4074">
        <v>-2.7698935132815201</v>
      </c>
      <c r="Q4074">
        <v>0.677966101694915</v>
      </c>
      <c r="R4074">
        <v>0.44067796610169402</v>
      </c>
      <c r="S4074">
        <f t="shared" si="63"/>
        <v>5.4892759432566995E-2</v>
      </c>
    </row>
    <row r="4075" spans="1:19" x14ac:dyDescent="0.2">
      <c r="A4075" t="s">
        <v>8096</v>
      </c>
      <c r="B4075" t="s">
        <v>8097</v>
      </c>
      <c r="C4075">
        <v>47</v>
      </c>
      <c r="D4075">
        <v>43</v>
      </c>
      <c r="E4075">
        <v>29</v>
      </c>
      <c r="F4075">
        <v>8</v>
      </c>
      <c r="G4075">
        <v>4.1628829939397503E-2</v>
      </c>
      <c r="H4075">
        <v>-0.70395786981516495</v>
      </c>
      <c r="I4075">
        <v>-1.6532050439057699</v>
      </c>
      <c r="J4075">
        <v>76</v>
      </c>
      <c r="K4075">
        <v>76</v>
      </c>
      <c r="L4075">
        <v>38</v>
      </c>
      <c r="M4075">
        <v>34</v>
      </c>
      <c r="N4075">
        <v>7.7228103421721706E-2</v>
      </c>
      <c r="O4075">
        <v>-0.89311877280837104</v>
      </c>
      <c r="P4075">
        <v>-1.35956034383042</v>
      </c>
      <c r="Q4075">
        <v>0.57627118644067798</v>
      </c>
      <c r="R4075">
        <v>0.37288135593220301</v>
      </c>
      <c r="S4075">
        <f t="shared" si="63"/>
        <v>0.1595829156773558</v>
      </c>
    </row>
    <row r="4076" spans="1:19" x14ac:dyDescent="0.2">
      <c r="A4076" t="s">
        <v>8098</v>
      </c>
      <c r="B4076" t="s">
        <v>8099</v>
      </c>
      <c r="C4076">
        <v>287</v>
      </c>
      <c r="D4076">
        <v>218</v>
      </c>
      <c r="E4076">
        <v>275</v>
      </c>
      <c r="F4076">
        <v>32</v>
      </c>
      <c r="G4076">
        <v>-3.9167170833858997E-2</v>
      </c>
      <c r="H4076">
        <v>-0.51280721268213303</v>
      </c>
      <c r="I4076">
        <v>-1.8369290913760801</v>
      </c>
      <c r="J4076">
        <v>508</v>
      </c>
      <c r="K4076">
        <v>790</v>
      </c>
      <c r="L4076">
        <v>439</v>
      </c>
      <c r="M4076">
        <v>56</v>
      </c>
      <c r="N4076">
        <v>0.268991482428243</v>
      </c>
      <c r="O4076">
        <v>-0.65548796918618801</v>
      </c>
      <c r="P4076">
        <v>-1.96790135386961</v>
      </c>
      <c r="Q4076">
        <v>0.83050847457627097</v>
      </c>
      <c r="R4076">
        <v>0.52542372881355903</v>
      </c>
      <c r="S4076">
        <f t="shared" si="63"/>
        <v>-5.6121328950829094E-2</v>
      </c>
    </row>
    <row r="4077" spans="1:19" x14ac:dyDescent="0.2">
      <c r="A4077" t="s">
        <v>8100</v>
      </c>
      <c r="B4077" t="s">
        <v>8101</v>
      </c>
      <c r="C4077">
        <v>7</v>
      </c>
      <c r="D4077">
        <v>6</v>
      </c>
      <c r="E4077">
        <v>18</v>
      </c>
      <c r="F4077">
        <v>5</v>
      </c>
      <c r="G4077">
        <v>1.3311442664915201E-2</v>
      </c>
      <c r="H4077">
        <v>-8.4083544689354306E-2</v>
      </c>
      <c r="I4077">
        <v>-1.0303252086402299</v>
      </c>
      <c r="J4077">
        <v>52</v>
      </c>
      <c r="K4077">
        <v>52</v>
      </c>
      <c r="L4077">
        <v>8</v>
      </c>
      <c r="M4077">
        <v>4</v>
      </c>
      <c r="N4077">
        <v>7.7228103421721706E-2</v>
      </c>
      <c r="O4077">
        <v>-1.40500213378724</v>
      </c>
      <c r="P4077">
        <v>-2.1241690208987198</v>
      </c>
      <c r="Q4077">
        <v>0.83050847457627097</v>
      </c>
      <c r="R4077">
        <v>0.45762711864406702</v>
      </c>
      <c r="S4077">
        <f t="shared" si="63"/>
        <v>0.13469080607518485</v>
      </c>
    </row>
    <row r="4078" spans="1:19" x14ac:dyDescent="0.2">
      <c r="A4078" t="s">
        <v>8102</v>
      </c>
      <c r="B4078" t="s">
        <v>8103</v>
      </c>
      <c r="C4078">
        <v>46</v>
      </c>
      <c r="D4078">
        <v>71</v>
      </c>
      <c r="E4078">
        <v>105</v>
      </c>
      <c r="F4078">
        <v>2</v>
      </c>
      <c r="G4078">
        <v>0.26875874933302901</v>
      </c>
      <c r="H4078">
        <v>-0.135826542390039</v>
      </c>
      <c r="I4078">
        <v>-2.2459250089795901</v>
      </c>
      <c r="J4078">
        <v>103</v>
      </c>
      <c r="K4078">
        <v>69</v>
      </c>
      <c r="L4078">
        <v>28</v>
      </c>
      <c r="M4078">
        <v>1</v>
      </c>
      <c r="N4078">
        <v>-9.67600305461951E-2</v>
      </c>
      <c r="O4078">
        <v>-1.15776797050734</v>
      </c>
      <c r="P4078">
        <v>-3.0230628932970598</v>
      </c>
      <c r="Q4078">
        <v>0.644067796610169</v>
      </c>
      <c r="R4078">
        <v>0.45762711864406702</v>
      </c>
      <c r="S4078">
        <f t="shared" si="63"/>
        <v>-0.45630743272576357</v>
      </c>
    </row>
    <row r="4079" spans="1:19" x14ac:dyDescent="0.2">
      <c r="A4079" t="s">
        <v>8104</v>
      </c>
      <c r="B4079" t="s">
        <v>8105</v>
      </c>
      <c r="C4079">
        <v>200</v>
      </c>
      <c r="D4079">
        <v>197</v>
      </c>
      <c r="E4079">
        <v>1249</v>
      </c>
      <c r="F4079">
        <v>3166</v>
      </c>
      <c r="G4079">
        <v>7.3694462793140098E-2</v>
      </c>
      <c r="H4079">
        <v>0.30127443293174999</v>
      </c>
      <c r="I4079">
        <v>0.31528374190035702</v>
      </c>
      <c r="J4079">
        <v>383</v>
      </c>
      <c r="K4079">
        <v>396</v>
      </c>
      <c r="L4079">
        <v>1952</v>
      </c>
      <c r="M4079">
        <v>4584</v>
      </c>
      <c r="N4079">
        <v>9.1724515378611302E-2</v>
      </c>
      <c r="O4079">
        <v>0.11519226221765901</v>
      </c>
      <c r="P4079">
        <v>6.7820166398817799E-2</v>
      </c>
      <c r="Q4079">
        <v>0.89830508474576198</v>
      </c>
      <c r="R4079">
        <v>0.644067796610169</v>
      </c>
      <c r="S4079">
        <f t="shared" si="63"/>
        <v>1.10906338791338</v>
      </c>
    </row>
    <row r="4080" spans="1:19" x14ac:dyDescent="0.2">
      <c r="A4080" t="s">
        <v>8106</v>
      </c>
      <c r="B4080" t="s">
        <v>8107</v>
      </c>
      <c r="C4080">
        <v>231</v>
      </c>
      <c r="D4080">
        <v>164</v>
      </c>
      <c r="E4080">
        <v>191</v>
      </c>
      <c r="F4080">
        <v>18</v>
      </c>
      <c r="G4080">
        <v>-6.8509899548917896E-2</v>
      </c>
      <c r="H4080">
        <v>-0.57683662242281997</v>
      </c>
      <c r="I4080">
        <v>-1.9925366477508299</v>
      </c>
      <c r="J4080">
        <v>417</v>
      </c>
      <c r="K4080">
        <v>561</v>
      </c>
      <c r="L4080">
        <v>293</v>
      </c>
      <c r="M4080">
        <v>73</v>
      </c>
      <c r="N4080">
        <v>0.20605490970412499</v>
      </c>
      <c r="O4080">
        <v>-0.74535721176403802</v>
      </c>
      <c r="P4080">
        <v>-1.7670388634451899</v>
      </c>
      <c r="Q4080">
        <v>0.74576271186440601</v>
      </c>
      <c r="R4080">
        <v>0.61016949152542299</v>
      </c>
      <c r="S4080">
        <f t="shared" si="63"/>
        <v>-4.7268534361100033E-2</v>
      </c>
    </row>
    <row r="4081" spans="1:19" x14ac:dyDescent="0.2">
      <c r="A4081" t="s">
        <v>8108</v>
      </c>
      <c r="B4081" t="s">
        <v>8109</v>
      </c>
      <c r="C4081">
        <v>63</v>
      </c>
      <c r="D4081">
        <v>71</v>
      </c>
      <c r="E4081">
        <v>22</v>
      </c>
      <c r="F4081">
        <v>1</v>
      </c>
      <c r="G4081">
        <v>0.13217603156102201</v>
      </c>
      <c r="H4081">
        <v>-0.95117587840977902</v>
      </c>
      <c r="I4081">
        <v>-2.6835377224155801</v>
      </c>
      <c r="J4081">
        <v>78</v>
      </c>
      <c r="K4081">
        <v>128</v>
      </c>
      <c r="L4081">
        <v>60</v>
      </c>
      <c r="M4081">
        <v>4</v>
      </c>
      <c r="N4081">
        <v>0.29234347037910902</v>
      </c>
      <c r="O4081">
        <v>-0.70603212945122695</v>
      </c>
      <c r="P4081">
        <v>-2.3002602799544101</v>
      </c>
      <c r="Q4081">
        <v>0.66101694915254205</v>
      </c>
      <c r="R4081">
        <v>0.62711864406779605</v>
      </c>
      <c r="S4081">
        <f t="shared" si="63"/>
        <v>-0.38916979668010587</v>
      </c>
    </row>
    <row r="4082" spans="1:19" x14ac:dyDescent="0.2">
      <c r="A4082" t="s">
        <v>8110</v>
      </c>
      <c r="B4082" t="s">
        <v>8111</v>
      </c>
      <c r="C4082">
        <v>110</v>
      </c>
      <c r="D4082">
        <v>77</v>
      </c>
      <c r="E4082">
        <v>123</v>
      </c>
      <c r="F4082">
        <v>44</v>
      </c>
      <c r="G4082">
        <v>-7.4643727690214601E-2</v>
      </c>
      <c r="H4082">
        <v>-0.44574558349722998</v>
      </c>
      <c r="I4082">
        <v>-1.2821371816340299</v>
      </c>
      <c r="J4082">
        <v>213</v>
      </c>
      <c r="K4082">
        <v>215</v>
      </c>
      <c r="L4082">
        <v>224</v>
      </c>
      <c r="M4082">
        <v>97</v>
      </c>
      <c r="N4082">
        <v>8.1286959898589306E-2</v>
      </c>
      <c r="O4082">
        <v>-0.570220362248965</v>
      </c>
      <c r="P4082">
        <v>-1.35183353776438</v>
      </c>
      <c r="Q4082">
        <v>0.77966101694915202</v>
      </c>
      <c r="R4082">
        <v>0.66101694915254205</v>
      </c>
      <c r="S4082">
        <f t="shared" si="63"/>
        <v>0.26865952705484497</v>
      </c>
    </row>
    <row r="4083" spans="1:19" x14ac:dyDescent="0.2">
      <c r="A4083" t="s">
        <v>8112</v>
      </c>
      <c r="B4083" t="s">
        <v>8113</v>
      </c>
      <c r="C4083">
        <v>199</v>
      </c>
      <c r="D4083">
        <v>190</v>
      </c>
      <c r="E4083">
        <v>265</v>
      </c>
      <c r="F4083">
        <v>205</v>
      </c>
      <c r="G4083">
        <v>6.0158756838650802E-2</v>
      </c>
      <c r="H4083">
        <v>-0.36986521225130198</v>
      </c>
      <c r="I4083">
        <v>-0.87129638831595102</v>
      </c>
      <c r="J4083">
        <v>727</v>
      </c>
      <c r="K4083">
        <v>706</v>
      </c>
      <c r="L4083">
        <v>734</v>
      </c>
      <c r="M4083">
        <v>602</v>
      </c>
      <c r="N4083">
        <v>6.4498393614487601E-2</v>
      </c>
      <c r="O4083">
        <v>-0.58792712808735703</v>
      </c>
      <c r="P4083">
        <v>-1.0921635881931</v>
      </c>
      <c r="Q4083">
        <v>0.84745762711864403</v>
      </c>
      <c r="R4083">
        <v>0.55932203389830504</v>
      </c>
      <c r="S4083">
        <f t="shared" si="63"/>
        <v>0.45659666482834305</v>
      </c>
    </row>
    <row r="4084" spans="1:19" x14ac:dyDescent="0.2">
      <c r="A4084" t="s">
        <v>8114</v>
      </c>
      <c r="B4084" t="s">
        <v>8115</v>
      </c>
      <c r="C4084">
        <v>257</v>
      </c>
      <c r="D4084">
        <v>278</v>
      </c>
      <c r="E4084">
        <v>1205</v>
      </c>
      <c r="F4084">
        <v>3965</v>
      </c>
      <c r="G4084">
        <v>0.11436990488231</v>
      </c>
      <c r="H4084">
        <v>0.176795913801189</v>
      </c>
      <c r="I4084">
        <v>0.30411289536032898</v>
      </c>
      <c r="J4084">
        <v>488</v>
      </c>
      <c r="K4084">
        <v>558</v>
      </c>
      <c r="L4084">
        <v>2061</v>
      </c>
      <c r="M4084">
        <v>5863</v>
      </c>
      <c r="N4084">
        <v>0.13544248035658901</v>
      </c>
      <c r="O4084">
        <v>3.3569392632111797E-2</v>
      </c>
      <c r="P4084">
        <v>6.9474403590193606E-2</v>
      </c>
      <c r="Q4084">
        <v>0.89830508474576198</v>
      </c>
      <c r="R4084">
        <v>0.57627118644067798</v>
      </c>
      <c r="S4084">
        <f t="shared" si="63"/>
        <v>1.1062843824570261</v>
      </c>
    </row>
    <row r="4085" spans="1:19" x14ac:dyDescent="0.2">
      <c r="A4085" t="s">
        <v>8116</v>
      </c>
      <c r="B4085" t="s">
        <v>8117</v>
      </c>
      <c r="C4085">
        <v>62</v>
      </c>
      <c r="D4085">
        <v>68</v>
      </c>
      <c r="E4085">
        <v>90</v>
      </c>
      <c r="F4085">
        <v>9</v>
      </c>
      <c r="G4085">
        <v>0.12037545550351</v>
      </c>
      <c r="H4085">
        <v>-0.33240718983733197</v>
      </c>
      <c r="I4085">
        <v>-1.72234635302092</v>
      </c>
      <c r="J4085">
        <v>198</v>
      </c>
      <c r="K4085">
        <v>266</v>
      </c>
      <c r="L4085">
        <v>88</v>
      </c>
      <c r="M4085">
        <v>22</v>
      </c>
      <c r="N4085">
        <v>0.20544454979125701</v>
      </c>
      <c r="O4085">
        <v>-0.94427129525575204</v>
      </c>
      <c r="P4085">
        <v>-1.9644681780312101</v>
      </c>
      <c r="Q4085">
        <v>0.52542372881355903</v>
      </c>
      <c r="R4085">
        <v>0.40677966101694901</v>
      </c>
      <c r="S4085">
        <f t="shared" si="63"/>
        <v>-2.2159249226081795E-2</v>
      </c>
    </row>
    <row r="4086" spans="1:19" x14ac:dyDescent="0.2">
      <c r="A4086" t="s">
        <v>8118</v>
      </c>
      <c r="B4086" t="s">
        <v>8119</v>
      </c>
      <c r="C4086">
        <v>167</v>
      </c>
      <c r="D4086">
        <v>153</v>
      </c>
      <c r="E4086">
        <v>148</v>
      </c>
      <c r="F4086">
        <v>14</v>
      </c>
      <c r="G4086">
        <v>4.2233191965543898E-2</v>
      </c>
      <c r="H4086">
        <v>-0.54671276553102899</v>
      </c>
      <c r="I4086">
        <v>-1.96078560843134</v>
      </c>
      <c r="J4086">
        <v>292</v>
      </c>
      <c r="K4086">
        <v>331</v>
      </c>
      <c r="L4086">
        <v>175</v>
      </c>
      <c r="M4086">
        <v>29</v>
      </c>
      <c r="N4086">
        <v>0.13167324574902201</v>
      </c>
      <c r="O4086">
        <v>-0.81443357990651399</v>
      </c>
      <c r="P4086">
        <v>-2.0132105221413501</v>
      </c>
      <c r="Q4086">
        <v>0.54237288135593198</v>
      </c>
      <c r="R4086">
        <v>0.45762711864406702</v>
      </c>
      <c r="S4086">
        <f t="shared" si="63"/>
        <v>-0.1039589561312803</v>
      </c>
    </row>
    <row r="4087" spans="1:19" x14ac:dyDescent="0.2">
      <c r="A4087" t="s">
        <v>8120</v>
      </c>
      <c r="B4087" t="s">
        <v>8121</v>
      </c>
      <c r="C4087">
        <v>306</v>
      </c>
      <c r="D4087">
        <v>485</v>
      </c>
      <c r="E4087">
        <v>264</v>
      </c>
      <c r="F4087">
        <v>37</v>
      </c>
      <c r="G4087">
        <v>0.28027854441621203</v>
      </c>
      <c r="H4087">
        <v>-0.55837550939015201</v>
      </c>
      <c r="I4087">
        <v>-1.80171687537658</v>
      </c>
      <c r="J4087">
        <v>586</v>
      </c>
      <c r="K4087">
        <v>896</v>
      </c>
      <c r="L4087">
        <v>446</v>
      </c>
      <c r="M4087">
        <v>73</v>
      </c>
      <c r="N4087">
        <v>0.26163849706575598</v>
      </c>
      <c r="O4087">
        <v>-0.71065153445033902</v>
      </c>
      <c r="P4087">
        <v>-1.91480042448952</v>
      </c>
      <c r="Q4087">
        <v>0.644067796610169</v>
      </c>
      <c r="R4087">
        <v>0.49152542372881303</v>
      </c>
      <c r="S4087">
        <f t="shared" si="63"/>
        <v>-3.176307922972612E-2</v>
      </c>
    </row>
    <row r="4088" spans="1:19" x14ac:dyDescent="0.2">
      <c r="A4088" t="s">
        <v>8122</v>
      </c>
      <c r="B4088" t="s">
        <v>8123</v>
      </c>
      <c r="C4088">
        <v>188</v>
      </c>
      <c r="D4088">
        <v>234</v>
      </c>
      <c r="E4088">
        <v>183</v>
      </c>
      <c r="F4088">
        <v>20</v>
      </c>
      <c r="G4088">
        <v>0.17531624044199101</v>
      </c>
      <c r="H4088">
        <v>-0.50596476931165402</v>
      </c>
      <c r="I4088">
        <v>-1.8573250265616901</v>
      </c>
      <c r="J4088">
        <v>370</v>
      </c>
      <c r="K4088">
        <v>494</v>
      </c>
      <c r="L4088">
        <v>266</v>
      </c>
      <c r="M4088">
        <v>44</v>
      </c>
      <c r="N4088">
        <v>0.202753328278373</v>
      </c>
      <c r="O4088">
        <v>-0.73540886458031796</v>
      </c>
      <c r="P4088">
        <v>-1.9349747161727</v>
      </c>
      <c r="Q4088">
        <v>0.55932203389830504</v>
      </c>
      <c r="R4088">
        <v>0.54237288135593198</v>
      </c>
      <c r="S4088">
        <f t="shared" si="63"/>
        <v>-5.319584099645279E-2</v>
      </c>
    </row>
    <row r="4089" spans="1:19" x14ac:dyDescent="0.2">
      <c r="A4089" t="s">
        <v>8124</v>
      </c>
      <c r="B4089" t="s">
        <v>8125</v>
      </c>
      <c r="C4089">
        <v>50</v>
      </c>
      <c r="D4089">
        <v>120</v>
      </c>
      <c r="E4089">
        <v>71</v>
      </c>
      <c r="F4089">
        <v>23</v>
      </c>
      <c r="G4089">
        <v>0.46046947400713401</v>
      </c>
      <c r="H4089">
        <v>-0.34196966539534701</v>
      </c>
      <c r="I4089">
        <v>-1.2214393412804201</v>
      </c>
      <c r="J4089">
        <v>215</v>
      </c>
      <c r="K4089">
        <v>210</v>
      </c>
      <c r="L4089">
        <v>183</v>
      </c>
      <c r="M4089">
        <v>51</v>
      </c>
      <c r="N4089">
        <v>6.7008938240035704E-2</v>
      </c>
      <c r="O4089">
        <v>-0.66207614732956599</v>
      </c>
      <c r="P4089">
        <v>-1.63509395240956</v>
      </c>
      <c r="Q4089">
        <v>0.59322033898305004</v>
      </c>
      <c r="R4089">
        <v>0.57627118644067798</v>
      </c>
      <c r="S4089">
        <f t="shared" si="63"/>
        <v>0.21039624661834658</v>
      </c>
    </row>
    <row r="4090" spans="1:19" x14ac:dyDescent="0.2">
      <c r="A4090" t="s">
        <v>8126</v>
      </c>
      <c r="B4090" t="s">
        <v>8127</v>
      </c>
      <c r="C4090">
        <v>279</v>
      </c>
      <c r="D4090">
        <v>392</v>
      </c>
      <c r="E4090">
        <v>245</v>
      </c>
      <c r="F4090">
        <v>24</v>
      </c>
      <c r="G4090">
        <v>0.22794009604238799</v>
      </c>
      <c r="H4090">
        <v>-0.55069612868746798</v>
      </c>
      <c r="I4090">
        <v>-1.9495901345239901</v>
      </c>
      <c r="J4090">
        <v>565</v>
      </c>
      <c r="K4090">
        <v>946</v>
      </c>
      <c r="L4090">
        <v>536</v>
      </c>
      <c r="M4090">
        <v>102</v>
      </c>
      <c r="N4090">
        <v>0.30107079200407599</v>
      </c>
      <c r="O4090">
        <v>-0.61497243527105805</v>
      </c>
      <c r="P4090">
        <v>-1.7536739446494101</v>
      </c>
      <c r="Q4090">
        <v>0.644067796610169</v>
      </c>
      <c r="R4090">
        <v>0.49152542372881303</v>
      </c>
      <c r="S4090">
        <f t="shared" si="63"/>
        <v>-3.1308574923830934E-2</v>
      </c>
    </row>
    <row r="4091" spans="1:19" x14ac:dyDescent="0.2">
      <c r="A4091" t="s">
        <v>8128</v>
      </c>
      <c r="B4091" t="s">
        <v>8129</v>
      </c>
      <c r="C4091">
        <v>189</v>
      </c>
      <c r="D4091">
        <v>177</v>
      </c>
      <c r="E4091">
        <v>236</v>
      </c>
      <c r="F4091">
        <v>26</v>
      </c>
      <c r="G4091">
        <v>5.1769694484090897E-2</v>
      </c>
      <c r="H4091">
        <v>-0.397807810981541</v>
      </c>
      <c r="I4091">
        <v>-1.74568562916442</v>
      </c>
      <c r="J4091">
        <v>366</v>
      </c>
      <c r="K4091">
        <v>431</v>
      </c>
      <c r="L4091">
        <v>260</v>
      </c>
      <c r="M4091">
        <v>57</v>
      </c>
      <c r="N4091">
        <v>0.14822428818804201</v>
      </c>
      <c r="O4091">
        <v>-0.74059651456798303</v>
      </c>
      <c r="P4091">
        <v>-1.81783189831381</v>
      </c>
      <c r="Q4091">
        <v>0.77966101694915202</v>
      </c>
      <c r="R4091">
        <v>0.66101694915254205</v>
      </c>
      <c r="S4091">
        <f t="shared" si="63"/>
        <v>1.0332898610148147E-2</v>
      </c>
    </row>
    <row r="4092" spans="1:19" x14ac:dyDescent="0.2">
      <c r="A4092" t="s">
        <v>8130</v>
      </c>
      <c r="B4092" t="s">
        <v>8131</v>
      </c>
      <c r="C4092">
        <v>143</v>
      </c>
      <c r="D4092">
        <v>162</v>
      </c>
      <c r="E4092">
        <v>76</v>
      </c>
      <c r="F4092">
        <v>26</v>
      </c>
      <c r="G4092">
        <v>0.134437209373097</v>
      </c>
      <c r="H4092">
        <v>-0.768780454962674</v>
      </c>
      <c r="I4092">
        <v>-1.6245598624562401</v>
      </c>
      <c r="J4092">
        <v>402</v>
      </c>
      <c r="K4092">
        <v>408</v>
      </c>
      <c r="L4092">
        <v>177</v>
      </c>
      <c r="M4092">
        <v>53</v>
      </c>
      <c r="N4092">
        <v>8.3662213427131593E-2</v>
      </c>
      <c r="O4092">
        <v>-0.94834156386705304</v>
      </c>
      <c r="P4092">
        <v>-1.89017585207557</v>
      </c>
      <c r="Q4092">
        <v>0.62711864406779605</v>
      </c>
      <c r="R4092">
        <v>0.52542372881355903</v>
      </c>
      <c r="S4092">
        <f t="shared" si="63"/>
        <v>2.5912735640021684E-2</v>
      </c>
    </row>
    <row r="4093" spans="1:19" x14ac:dyDescent="0.2">
      <c r="A4093" t="s">
        <v>8132</v>
      </c>
      <c r="B4093" t="s">
        <v>8133</v>
      </c>
      <c r="C4093">
        <v>206</v>
      </c>
      <c r="D4093">
        <v>291</v>
      </c>
      <c r="E4093">
        <v>150</v>
      </c>
      <c r="F4093">
        <v>83</v>
      </c>
      <c r="G4093">
        <v>0.23028400091228199</v>
      </c>
      <c r="H4093">
        <v>-0.63203397109187498</v>
      </c>
      <c r="I4093">
        <v>-1.2789863009550699</v>
      </c>
      <c r="J4093">
        <v>563</v>
      </c>
      <c r="K4093">
        <v>767</v>
      </c>
      <c r="L4093">
        <v>373</v>
      </c>
      <c r="M4093">
        <v>160</v>
      </c>
      <c r="N4093">
        <v>0.211515072519356</v>
      </c>
      <c r="O4093">
        <v>-0.77088834018704899</v>
      </c>
      <c r="P4093">
        <v>-1.5566140807873099</v>
      </c>
      <c r="Q4093">
        <v>0.62711864406779605</v>
      </c>
      <c r="R4093">
        <v>0.50847457627118597</v>
      </c>
      <c r="S4093">
        <f t="shared" si="63"/>
        <v>0.21479274076988064</v>
      </c>
    </row>
    <row r="4094" spans="1:19" x14ac:dyDescent="0.2">
      <c r="A4094" t="s">
        <v>8134</v>
      </c>
      <c r="B4094" t="s">
        <v>8135</v>
      </c>
      <c r="C4094">
        <v>233</v>
      </c>
      <c r="D4094">
        <v>226</v>
      </c>
      <c r="E4094">
        <v>265</v>
      </c>
      <c r="F4094">
        <v>16</v>
      </c>
      <c r="G4094">
        <v>6.7010750416910306E-2</v>
      </c>
      <c r="H4094">
        <v>-0.43836805686761399</v>
      </c>
      <c r="I4094">
        <v>-2.04743311133209</v>
      </c>
      <c r="J4094">
        <v>382</v>
      </c>
      <c r="K4094">
        <v>487</v>
      </c>
      <c r="L4094">
        <v>384</v>
      </c>
      <c r="M4094">
        <v>38</v>
      </c>
      <c r="N4094">
        <v>0.182693701724647</v>
      </c>
      <c r="O4094">
        <v>-0.58982091568856798</v>
      </c>
      <c r="P4094">
        <v>-2.0125054348867901</v>
      </c>
      <c r="Q4094">
        <v>0.71186440677966101</v>
      </c>
      <c r="R4094">
        <v>0.54237288135593198</v>
      </c>
      <c r="S4094">
        <f t="shared" si="63"/>
        <v>-0.1287580595415328</v>
      </c>
    </row>
    <row r="4095" spans="1:19" x14ac:dyDescent="0.2">
      <c r="A4095" t="s">
        <v>8136</v>
      </c>
      <c r="B4095" t="s">
        <v>8137</v>
      </c>
      <c r="C4095">
        <v>141</v>
      </c>
      <c r="D4095">
        <v>197</v>
      </c>
      <c r="E4095">
        <v>164</v>
      </c>
      <c r="F4095">
        <v>17</v>
      </c>
      <c r="G4095">
        <v>0.225505345801741</v>
      </c>
      <c r="H4095">
        <v>-0.42863327438608501</v>
      </c>
      <c r="I4095">
        <v>-1.8029673642391</v>
      </c>
      <c r="J4095">
        <v>327</v>
      </c>
      <c r="K4095">
        <v>313</v>
      </c>
      <c r="L4095">
        <v>175</v>
      </c>
      <c r="M4095">
        <v>47</v>
      </c>
      <c r="N4095">
        <v>5.8224688307884097E-2</v>
      </c>
      <c r="O4095">
        <v>-0.863598481118382</v>
      </c>
      <c r="P4095">
        <v>-1.85267556331646</v>
      </c>
      <c r="Q4095">
        <v>0.69491525423728795</v>
      </c>
      <c r="R4095">
        <v>0.59322033898305004</v>
      </c>
      <c r="S4095">
        <f t="shared" si="63"/>
        <v>-1.5506314577097172E-2</v>
      </c>
    </row>
    <row r="4096" spans="1:19" x14ac:dyDescent="0.2">
      <c r="A4096" t="s">
        <v>8138</v>
      </c>
      <c r="B4096" t="s">
        <v>8139</v>
      </c>
      <c r="C4096">
        <v>157</v>
      </c>
      <c r="D4096">
        <v>227</v>
      </c>
      <c r="E4096">
        <v>126</v>
      </c>
      <c r="F4096">
        <v>22</v>
      </c>
      <c r="G4096">
        <v>0.24038443707941701</v>
      </c>
      <c r="H4096">
        <v>-0.58978711707007403</v>
      </c>
      <c r="I4096">
        <v>-1.73767414454902</v>
      </c>
      <c r="J4096">
        <v>629</v>
      </c>
      <c r="K4096">
        <v>793</v>
      </c>
      <c r="L4096">
        <v>522</v>
      </c>
      <c r="M4096">
        <v>112</v>
      </c>
      <c r="N4096">
        <v>0.177850645294056</v>
      </c>
      <c r="O4096">
        <v>-0.67306891958739701</v>
      </c>
      <c r="P4096">
        <v>-1.75965829136698</v>
      </c>
      <c r="Q4096">
        <v>0.69491525423728795</v>
      </c>
      <c r="R4096">
        <v>0.57627118644067798</v>
      </c>
      <c r="S4096">
        <f t="shared" si="63"/>
        <v>2.8203766877168655E-2</v>
      </c>
    </row>
    <row r="4097" spans="1:19" x14ac:dyDescent="0.2">
      <c r="A4097" t="s">
        <v>8140</v>
      </c>
      <c r="B4097" t="s">
        <v>8141</v>
      </c>
      <c r="C4097">
        <v>86</v>
      </c>
      <c r="D4097">
        <v>127</v>
      </c>
      <c r="E4097">
        <v>508</v>
      </c>
      <c r="F4097">
        <v>2037</v>
      </c>
      <c r="G4097">
        <v>0.24956350200791699</v>
      </c>
      <c r="H4097">
        <v>0.27710725126194702</v>
      </c>
      <c r="I4097">
        <v>0.49029540479459699</v>
      </c>
      <c r="J4097">
        <v>326</v>
      </c>
      <c r="K4097">
        <v>486</v>
      </c>
      <c r="L4097">
        <v>1561</v>
      </c>
      <c r="M4097">
        <v>5350</v>
      </c>
      <c r="N4097">
        <v>0.25064677261607599</v>
      </c>
      <c r="O4097">
        <v>8.8096525850087995E-2</v>
      </c>
      <c r="P4097">
        <v>0.20491051336139601</v>
      </c>
      <c r="Q4097">
        <v>0.69491525423728795</v>
      </c>
      <c r="R4097">
        <v>0.62711864406779605</v>
      </c>
      <c r="S4097">
        <f t="shared" si="63"/>
        <v>1.1962032757974037</v>
      </c>
    </row>
    <row r="4098" spans="1:19" x14ac:dyDescent="0.2">
      <c r="A4098" t="s">
        <v>8142</v>
      </c>
      <c r="B4098" t="s">
        <v>8143</v>
      </c>
      <c r="C4098">
        <v>114</v>
      </c>
      <c r="D4098">
        <v>150</v>
      </c>
      <c r="E4098">
        <v>170</v>
      </c>
      <c r="F4098">
        <v>119</v>
      </c>
      <c r="G4098">
        <v>0.199444640014737</v>
      </c>
      <c r="H4098">
        <v>-0.32071393973660201</v>
      </c>
      <c r="I4098">
        <v>-0.86555506290593998</v>
      </c>
      <c r="J4098">
        <v>234</v>
      </c>
      <c r="K4098">
        <v>278</v>
      </c>
      <c r="L4098">
        <v>411</v>
      </c>
      <c r="M4098">
        <v>326</v>
      </c>
      <c r="N4098">
        <v>0.152057041929655</v>
      </c>
      <c r="O4098">
        <v>-0.34746281267846402</v>
      </c>
      <c r="P4098">
        <v>-0.86622392593409603</v>
      </c>
      <c r="Q4098">
        <v>0.74576271186440601</v>
      </c>
      <c r="R4098">
        <v>0.66101694915254205</v>
      </c>
      <c r="S4098">
        <f t="shared" si="63"/>
        <v>0.51868753440451409</v>
      </c>
    </row>
    <row r="4099" spans="1:19" x14ac:dyDescent="0.2">
      <c r="A4099" t="s">
        <v>8144</v>
      </c>
      <c r="B4099" t="s">
        <v>8145</v>
      </c>
      <c r="C4099">
        <v>102</v>
      </c>
      <c r="D4099">
        <v>123</v>
      </c>
      <c r="E4099">
        <v>437</v>
      </c>
      <c r="F4099">
        <v>1454</v>
      </c>
      <c r="G4099">
        <v>0.16156317197300801</v>
      </c>
      <c r="H4099">
        <v>0.13762325543010001</v>
      </c>
      <c r="I4099">
        <v>0.26976706179910198</v>
      </c>
      <c r="J4099">
        <v>353</v>
      </c>
      <c r="K4099">
        <v>480</v>
      </c>
      <c r="L4099">
        <v>1485</v>
      </c>
      <c r="M4099">
        <v>4418</v>
      </c>
      <c r="N4099">
        <v>0.21069463540948599</v>
      </c>
      <c r="O4099">
        <v>3.1862971121018199E-2</v>
      </c>
      <c r="P4099">
        <v>8.7225337555700597E-2</v>
      </c>
      <c r="Q4099">
        <v>0.66101694915254205</v>
      </c>
      <c r="R4099">
        <v>0.61016949152542299</v>
      </c>
      <c r="S4099">
        <f t="shared" ref="S4099:S4162" si="64">((I4099+1.7338029)/1.7338029+(P4099+1.8692731)/1.8692731)/2</f>
        <v>1.1011276983955998</v>
      </c>
    </row>
    <row r="4100" spans="1:19" x14ac:dyDescent="0.2">
      <c r="A4100" t="s">
        <v>8146</v>
      </c>
      <c r="B4100" t="s">
        <v>8147</v>
      </c>
      <c r="C4100">
        <v>88</v>
      </c>
      <c r="D4100">
        <v>151</v>
      </c>
      <c r="E4100">
        <v>428</v>
      </c>
      <c r="F4100">
        <v>1348</v>
      </c>
      <c r="G4100">
        <v>0.31475250743852901</v>
      </c>
      <c r="H4100">
        <v>0.19270308708459899</v>
      </c>
      <c r="I4100">
        <v>0.30101004708713303</v>
      </c>
      <c r="J4100">
        <v>255</v>
      </c>
      <c r="K4100">
        <v>355</v>
      </c>
      <c r="L4100">
        <v>1145</v>
      </c>
      <c r="M4100">
        <v>3465</v>
      </c>
      <c r="N4100">
        <v>0.22091627604285999</v>
      </c>
      <c r="O4100">
        <v>6.0176529097561098E-2</v>
      </c>
      <c r="P4100">
        <v>0.122937389921977</v>
      </c>
      <c r="Q4100">
        <v>0.677966101694915</v>
      </c>
      <c r="R4100">
        <v>0.62711864406779605</v>
      </c>
      <c r="S4100">
        <f t="shared" si="64"/>
        <v>1.1196900474411695</v>
      </c>
    </row>
    <row r="4101" spans="1:19" x14ac:dyDescent="0.2">
      <c r="A4101" t="s">
        <v>8148</v>
      </c>
      <c r="B4101" t="s">
        <v>8149</v>
      </c>
      <c r="C4101">
        <v>36</v>
      </c>
      <c r="D4101">
        <v>6</v>
      </c>
      <c r="E4101">
        <v>352</v>
      </c>
      <c r="F4101">
        <v>476</v>
      </c>
      <c r="G4101">
        <v>-0.69789301808811499</v>
      </c>
      <c r="H4101">
        <v>0.49598215293244002</v>
      </c>
      <c r="I4101">
        <v>0.23710727899120601</v>
      </c>
      <c r="J4101">
        <v>37</v>
      </c>
      <c r="K4101">
        <v>60</v>
      </c>
      <c r="L4101">
        <v>295</v>
      </c>
      <c r="M4101">
        <v>681</v>
      </c>
      <c r="N4101">
        <v>0.28717762973837002</v>
      </c>
      <c r="O4101">
        <v>0.30953151476677698</v>
      </c>
      <c r="P4101">
        <v>0.25471971925389703</v>
      </c>
      <c r="Q4101">
        <v>0.74576271186440601</v>
      </c>
      <c r="R4101">
        <v>0.72881355932203296</v>
      </c>
      <c r="S4101">
        <f t="shared" si="64"/>
        <v>1.1365111680403188</v>
      </c>
    </row>
    <row r="4102" spans="1:19" x14ac:dyDescent="0.2">
      <c r="A4102" t="s">
        <v>8150</v>
      </c>
      <c r="B4102" t="s">
        <v>8151</v>
      </c>
      <c r="C4102">
        <v>188</v>
      </c>
      <c r="D4102">
        <v>258</v>
      </c>
      <c r="E4102">
        <v>175</v>
      </c>
      <c r="F4102">
        <v>122</v>
      </c>
      <c r="G4102">
        <v>0.217720088995078</v>
      </c>
      <c r="H4102">
        <v>-0.52537781035578901</v>
      </c>
      <c r="I4102">
        <v>-1.07199519155093</v>
      </c>
      <c r="J4102">
        <v>277</v>
      </c>
      <c r="K4102">
        <v>512</v>
      </c>
      <c r="L4102">
        <v>298</v>
      </c>
      <c r="M4102">
        <v>166</v>
      </c>
      <c r="N4102">
        <v>0.34401829533310302</v>
      </c>
      <c r="O4102">
        <v>-0.56035228213258303</v>
      </c>
      <c r="P4102">
        <v>-1.2325973496162801</v>
      </c>
      <c r="Q4102">
        <v>0.69491525423728795</v>
      </c>
      <c r="R4102">
        <v>0.62711864406779605</v>
      </c>
      <c r="S4102">
        <f t="shared" si="64"/>
        <v>0.36115472299128115</v>
      </c>
    </row>
    <row r="4103" spans="1:19" x14ac:dyDescent="0.2">
      <c r="A4103" t="s">
        <v>8152</v>
      </c>
      <c r="B4103" t="s">
        <v>8153</v>
      </c>
      <c r="C4103">
        <v>95</v>
      </c>
      <c r="D4103">
        <v>142</v>
      </c>
      <c r="E4103">
        <v>693</v>
      </c>
      <c r="F4103">
        <v>2261</v>
      </c>
      <c r="G4103">
        <v>0.25482297138973697</v>
      </c>
      <c r="H4103">
        <v>0.36875161954455499</v>
      </c>
      <c r="I4103">
        <v>0.492379784094513</v>
      </c>
      <c r="J4103">
        <v>316</v>
      </c>
      <c r="K4103">
        <v>586</v>
      </c>
      <c r="L4103">
        <v>2662</v>
      </c>
      <c r="M4103">
        <v>7356</v>
      </c>
      <c r="N4103">
        <v>0.34543863682140802</v>
      </c>
      <c r="O4103">
        <v>0.333432191375862</v>
      </c>
      <c r="P4103">
        <v>0.356728969355743</v>
      </c>
      <c r="Q4103">
        <v>0.76271186440677896</v>
      </c>
      <c r="R4103">
        <v>0.62711864406779605</v>
      </c>
      <c r="S4103">
        <f t="shared" si="64"/>
        <v>1.2374133316427147</v>
      </c>
    </row>
    <row r="4104" spans="1:19" x14ac:dyDescent="0.2">
      <c r="A4104" t="s">
        <v>8154</v>
      </c>
      <c r="B4104" t="s">
        <v>8155</v>
      </c>
      <c r="C4104">
        <v>171</v>
      </c>
      <c r="D4104">
        <v>183</v>
      </c>
      <c r="E4104">
        <v>127</v>
      </c>
      <c r="F4104">
        <v>18</v>
      </c>
      <c r="G4104">
        <v>0.109713211633804</v>
      </c>
      <c r="H4104">
        <v>-0.62345039921459999</v>
      </c>
      <c r="I4104">
        <v>-1.86192077825084</v>
      </c>
      <c r="J4104">
        <v>535</v>
      </c>
      <c r="K4104">
        <v>829</v>
      </c>
      <c r="L4104">
        <v>358</v>
      </c>
      <c r="M4104">
        <v>63</v>
      </c>
      <c r="N4104">
        <v>0.26742885195076599</v>
      </c>
      <c r="O4104">
        <v>-0.76655953252174402</v>
      </c>
      <c r="P4104">
        <v>-1.9392389011595299</v>
      </c>
      <c r="Q4104">
        <v>0.74576271186440601</v>
      </c>
      <c r="R4104">
        <v>0.57627118644067798</v>
      </c>
      <c r="S4104">
        <f t="shared" si="64"/>
        <v>-5.5661779343413056E-2</v>
      </c>
    </row>
    <row r="4105" spans="1:19" x14ac:dyDescent="0.2">
      <c r="A4105" t="s">
        <v>8156</v>
      </c>
      <c r="B4105" t="s">
        <v>8157</v>
      </c>
      <c r="C4105">
        <v>219</v>
      </c>
      <c r="D4105">
        <v>170</v>
      </c>
      <c r="E4105">
        <v>183</v>
      </c>
      <c r="F4105">
        <v>17</v>
      </c>
      <c r="G4105">
        <v>-2.9736961166315901E-2</v>
      </c>
      <c r="H4105">
        <v>-0.57225103488809204</v>
      </c>
      <c r="I4105">
        <v>-1.9941923664238399</v>
      </c>
      <c r="J4105">
        <v>454</v>
      </c>
      <c r="K4105">
        <v>399</v>
      </c>
      <c r="L4105">
        <v>221</v>
      </c>
      <c r="M4105">
        <v>45</v>
      </c>
      <c r="N4105">
        <v>2.1145146251366001E-2</v>
      </c>
      <c r="O4105">
        <v>-0.90475235631638296</v>
      </c>
      <c r="P4105">
        <v>-2.0140690076736498</v>
      </c>
      <c r="Q4105">
        <v>0.677966101694915</v>
      </c>
      <c r="R4105">
        <v>0.59322033898305004</v>
      </c>
      <c r="S4105">
        <f t="shared" si="64"/>
        <v>-0.11382254190885842</v>
      </c>
    </row>
    <row r="4106" spans="1:19" x14ac:dyDescent="0.2">
      <c r="A4106" t="s">
        <v>8158</v>
      </c>
      <c r="B4106" t="s">
        <v>8159</v>
      </c>
      <c r="C4106">
        <v>195</v>
      </c>
      <c r="D4106">
        <v>261</v>
      </c>
      <c r="E4106">
        <v>155</v>
      </c>
      <c r="F4106">
        <v>67</v>
      </c>
      <c r="G4106">
        <v>0.206864128271291</v>
      </c>
      <c r="H4106">
        <v>-0.59396092297062997</v>
      </c>
      <c r="I4106">
        <v>-1.34815698162369</v>
      </c>
      <c r="J4106">
        <v>398</v>
      </c>
      <c r="K4106">
        <v>541</v>
      </c>
      <c r="L4106">
        <v>333</v>
      </c>
      <c r="M4106">
        <v>143</v>
      </c>
      <c r="N4106">
        <v>0.21054229645460301</v>
      </c>
      <c r="O4106">
        <v>-0.66952761571175801</v>
      </c>
      <c r="P4106">
        <v>-1.45477270320051</v>
      </c>
      <c r="Q4106">
        <v>0.71186440677966101</v>
      </c>
      <c r="R4106">
        <v>0.61016949152542299</v>
      </c>
      <c r="S4106">
        <f t="shared" si="64"/>
        <v>0.2220859675639118</v>
      </c>
    </row>
    <row r="4107" spans="1:19" x14ac:dyDescent="0.2">
      <c r="A4107" t="s">
        <v>8160</v>
      </c>
      <c r="B4107" t="s">
        <v>8161</v>
      </c>
      <c r="C4107">
        <v>157</v>
      </c>
      <c r="D4107">
        <v>135</v>
      </c>
      <c r="E4107">
        <v>759</v>
      </c>
      <c r="F4107">
        <v>1501</v>
      </c>
      <c r="G4107">
        <v>1.46923483813007E-2</v>
      </c>
      <c r="H4107">
        <v>0.19008411370784301</v>
      </c>
      <c r="I4107">
        <v>9.6283866872037702E-2</v>
      </c>
      <c r="J4107">
        <v>293</v>
      </c>
      <c r="K4107">
        <v>313</v>
      </c>
      <c r="L4107">
        <v>1113</v>
      </c>
      <c r="M4107">
        <v>2646</v>
      </c>
      <c r="N4107">
        <v>0.10590482061405999</v>
      </c>
      <c r="O4107">
        <v>-1.24612331637915E-2</v>
      </c>
      <c r="P4107">
        <v>-5.45034490945202E-2</v>
      </c>
      <c r="Q4107">
        <v>0.83050847457627097</v>
      </c>
      <c r="R4107">
        <v>0.66101694915254205</v>
      </c>
      <c r="S4107">
        <f t="shared" si="64"/>
        <v>1.0131878885238632</v>
      </c>
    </row>
    <row r="4108" spans="1:19" x14ac:dyDescent="0.2">
      <c r="A4108" t="s">
        <v>8162</v>
      </c>
      <c r="B4108" t="s">
        <v>8163</v>
      </c>
      <c r="C4108">
        <v>86</v>
      </c>
      <c r="D4108">
        <v>74</v>
      </c>
      <c r="E4108">
        <v>434</v>
      </c>
      <c r="F4108">
        <v>936</v>
      </c>
      <c r="G4108">
        <v>1.49915007829368E-2</v>
      </c>
      <c r="H4108">
        <v>0.208733268490539</v>
      </c>
      <c r="I4108">
        <v>0.152580224532538</v>
      </c>
      <c r="J4108">
        <v>192</v>
      </c>
      <c r="K4108">
        <v>94</v>
      </c>
      <c r="L4108">
        <v>579</v>
      </c>
      <c r="M4108">
        <v>1327</v>
      </c>
      <c r="N4108">
        <v>-0.232945271682129</v>
      </c>
      <c r="O4108">
        <v>-0.11271144212050301</v>
      </c>
      <c r="P4108">
        <v>-0.170655974431007</v>
      </c>
      <c r="Q4108">
        <v>0.81355932203389802</v>
      </c>
      <c r="R4108">
        <v>0.677966101694915</v>
      </c>
      <c r="S4108">
        <f t="shared" si="64"/>
        <v>0.99835392240431764</v>
      </c>
    </row>
    <row r="4109" spans="1:19" x14ac:dyDescent="0.2">
      <c r="A4109" t="s">
        <v>8164</v>
      </c>
      <c r="B4109" t="s">
        <v>8165</v>
      </c>
      <c r="C4109">
        <v>122</v>
      </c>
      <c r="D4109">
        <v>132</v>
      </c>
      <c r="E4109">
        <v>161</v>
      </c>
      <c r="F4109">
        <v>11</v>
      </c>
      <c r="G4109">
        <v>0.11447233282663</v>
      </c>
      <c r="H4109">
        <v>-0.37379196442130203</v>
      </c>
      <c r="I4109">
        <v>-1.9291643184785201</v>
      </c>
      <c r="J4109">
        <v>301</v>
      </c>
      <c r="K4109">
        <v>389</v>
      </c>
      <c r="L4109">
        <v>128</v>
      </c>
      <c r="M4109">
        <v>49</v>
      </c>
      <c r="N4109">
        <v>0.18861120915358601</v>
      </c>
      <c r="O4109">
        <v>-0.96344530309036502</v>
      </c>
      <c r="P4109">
        <v>-1.7985960841572199</v>
      </c>
      <c r="Q4109">
        <v>0.74576271186440601</v>
      </c>
      <c r="R4109">
        <v>0.62711864406779605</v>
      </c>
      <c r="S4109">
        <f t="shared" si="64"/>
        <v>-3.7434046395461211E-2</v>
      </c>
    </row>
    <row r="4110" spans="1:19" x14ac:dyDescent="0.2">
      <c r="A4110" t="s">
        <v>8166</v>
      </c>
      <c r="B4110" t="s">
        <v>8167</v>
      </c>
      <c r="C4110">
        <v>99</v>
      </c>
      <c r="D4110">
        <v>103</v>
      </c>
      <c r="E4110">
        <v>335</v>
      </c>
      <c r="F4110">
        <v>675</v>
      </c>
      <c r="G4110">
        <v>9.7460262403150699E-2</v>
      </c>
      <c r="H4110">
        <v>3.51516026608917E-2</v>
      </c>
      <c r="I4110">
        <v>-5.0528594728523897E-2</v>
      </c>
      <c r="J4110">
        <v>263</v>
      </c>
      <c r="K4110">
        <v>291</v>
      </c>
      <c r="L4110">
        <v>847</v>
      </c>
      <c r="M4110">
        <v>1341</v>
      </c>
      <c r="N4110">
        <v>0.121165343917871</v>
      </c>
      <c r="O4110">
        <v>-8.4161115303441295E-2</v>
      </c>
      <c r="P4110">
        <v>-0.30275263923005102</v>
      </c>
      <c r="Q4110">
        <v>0.81355932203389802</v>
      </c>
      <c r="R4110">
        <v>0.62711864406779605</v>
      </c>
      <c r="S4110">
        <f t="shared" si="64"/>
        <v>0.90444700898990726</v>
      </c>
    </row>
    <row r="4111" spans="1:19" x14ac:dyDescent="0.2">
      <c r="A4111" t="s">
        <v>8168</v>
      </c>
      <c r="B4111" t="s">
        <v>8169</v>
      </c>
      <c r="C4111">
        <v>56</v>
      </c>
      <c r="D4111">
        <v>46</v>
      </c>
      <c r="E4111">
        <v>56</v>
      </c>
      <c r="F4111">
        <v>2</v>
      </c>
      <c r="G4111">
        <v>-5.1719630290979202E-3</v>
      </c>
      <c r="H4111">
        <v>-0.49425800977840301</v>
      </c>
      <c r="I4111">
        <v>-2.3313552043042098</v>
      </c>
      <c r="J4111">
        <v>138</v>
      </c>
      <c r="K4111">
        <v>145</v>
      </c>
      <c r="L4111">
        <v>108</v>
      </c>
      <c r="M4111">
        <v>18</v>
      </c>
      <c r="N4111">
        <v>9.8717019255460198E-2</v>
      </c>
      <c r="O4111">
        <v>-0.69854410805867695</v>
      </c>
      <c r="P4111">
        <v>-1.89483224988982</v>
      </c>
      <c r="Q4111">
        <v>0.677966101694915</v>
      </c>
      <c r="R4111">
        <v>0.54237288135593198</v>
      </c>
      <c r="S4111">
        <f t="shared" si="64"/>
        <v>-0.17916082854718712</v>
      </c>
    </row>
    <row r="4112" spans="1:19" x14ac:dyDescent="0.2">
      <c r="A4112" t="s">
        <v>8170</v>
      </c>
      <c r="B4112" t="s">
        <v>8171</v>
      </c>
      <c r="C4112">
        <v>75</v>
      </c>
      <c r="D4112">
        <v>85</v>
      </c>
      <c r="E4112">
        <v>69</v>
      </c>
      <c r="F4112">
        <v>8</v>
      </c>
      <c r="G4112">
        <v>0.13461589461812101</v>
      </c>
      <c r="H4112">
        <v>-0.53047018243284805</v>
      </c>
      <c r="I4112">
        <v>-1.8561684493617501</v>
      </c>
      <c r="J4112">
        <v>154</v>
      </c>
      <c r="K4112">
        <v>119</v>
      </c>
      <c r="L4112">
        <v>81</v>
      </c>
      <c r="M4112">
        <v>33</v>
      </c>
      <c r="N4112">
        <v>-3.4745656022210497E-2</v>
      </c>
      <c r="O4112">
        <v>-0.87112447910220303</v>
      </c>
      <c r="P4112">
        <v>-1.67923244955046</v>
      </c>
      <c r="Q4112">
        <v>0.677966101694915</v>
      </c>
      <c r="R4112">
        <v>0.52542372881355903</v>
      </c>
      <c r="S4112">
        <f t="shared" si="64"/>
        <v>1.5544572765212872E-2</v>
      </c>
    </row>
    <row r="4113" spans="1:19" x14ac:dyDescent="0.2">
      <c r="A4113" t="s">
        <v>8172</v>
      </c>
      <c r="B4113" t="s">
        <v>8173</v>
      </c>
      <c r="C4113">
        <v>36</v>
      </c>
      <c r="D4113">
        <v>33</v>
      </c>
      <c r="E4113">
        <v>244</v>
      </c>
      <c r="F4113">
        <v>472</v>
      </c>
      <c r="G4113">
        <v>4.2469671406128597E-2</v>
      </c>
      <c r="H4113">
        <v>0.33682931579303799</v>
      </c>
      <c r="I4113">
        <v>0.23344232490480099</v>
      </c>
      <c r="J4113">
        <v>93</v>
      </c>
      <c r="K4113">
        <v>83</v>
      </c>
      <c r="L4113">
        <v>380</v>
      </c>
      <c r="M4113">
        <v>786</v>
      </c>
      <c r="N4113">
        <v>2.78232472438605E-2</v>
      </c>
      <c r="O4113">
        <v>1.92118709184846E-2</v>
      </c>
      <c r="P4113">
        <v>-8.3286071106420195E-2</v>
      </c>
      <c r="Q4113">
        <v>0.77966101694915202</v>
      </c>
      <c r="R4113">
        <v>0.61016949152542299</v>
      </c>
      <c r="S4113">
        <f t="shared" si="64"/>
        <v>1.0450432320283594</v>
      </c>
    </row>
    <row r="4114" spans="1:19" x14ac:dyDescent="0.2">
      <c r="A4114" t="s">
        <v>8174</v>
      </c>
      <c r="B4114" t="s">
        <v>8175</v>
      </c>
      <c r="C4114">
        <v>110</v>
      </c>
      <c r="D4114">
        <v>118</v>
      </c>
      <c r="E4114">
        <v>607</v>
      </c>
      <c r="F4114">
        <v>1935</v>
      </c>
      <c r="G4114">
        <v>0.110747554443428</v>
      </c>
      <c r="H4114">
        <v>0.24753799613862801</v>
      </c>
      <c r="I4114">
        <v>0.361091111234706</v>
      </c>
      <c r="J4114">
        <v>137</v>
      </c>
      <c r="K4114">
        <v>291</v>
      </c>
      <c r="L4114">
        <v>1161</v>
      </c>
      <c r="M4114">
        <v>2867</v>
      </c>
      <c r="N4114">
        <v>0.404400525251222</v>
      </c>
      <c r="O4114">
        <v>0.33602287543777598</v>
      </c>
      <c r="P4114">
        <v>0.31048145719818399</v>
      </c>
      <c r="Q4114">
        <v>0.83050847457627097</v>
      </c>
      <c r="R4114">
        <v>0.72881355932203296</v>
      </c>
      <c r="S4114">
        <f t="shared" si="64"/>
        <v>1.1871814023441134</v>
      </c>
    </row>
    <row r="4115" spans="1:19" x14ac:dyDescent="0.2">
      <c r="A4115" t="s">
        <v>8176</v>
      </c>
      <c r="B4115" t="s">
        <v>8177</v>
      </c>
      <c r="C4115">
        <v>220</v>
      </c>
      <c r="D4115">
        <v>314</v>
      </c>
      <c r="E4115">
        <v>237</v>
      </c>
      <c r="F4115">
        <v>31</v>
      </c>
      <c r="G4115">
        <v>0.23476519954653699</v>
      </c>
      <c r="H4115">
        <v>-0.46193234459050603</v>
      </c>
      <c r="I4115">
        <v>-1.7352581599499299</v>
      </c>
      <c r="J4115">
        <v>573</v>
      </c>
      <c r="K4115">
        <v>654</v>
      </c>
      <c r="L4115">
        <v>345</v>
      </c>
      <c r="M4115">
        <v>83</v>
      </c>
      <c r="N4115">
        <v>0.134651229778599</v>
      </c>
      <c r="O4115">
        <v>-0.81242430403850596</v>
      </c>
      <c r="P4115">
        <v>-1.8493021981832001</v>
      </c>
      <c r="Q4115">
        <v>0.62711864406779605</v>
      </c>
      <c r="R4115">
        <v>0.57627118644067798</v>
      </c>
      <c r="S4115">
        <f t="shared" si="64"/>
        <v>4.9222169680873968E-3</v>
      </c>
    </row>
    <row r="4116" spans="1:19" x14ac:dyDescent="0.2">
      <c r="A4116" t="s">
        <v>8178</v>
      </c>
      <c r="B4116" t="s">
        <v>8179</v>
      </c>
      <c r="C4116">
        <v>358</v>
      </c>
      <c r="D4116">
        <v>396</v>
      </c>
      <c r="E4116">
        <v>300</v>
      </c>
      <c r="F4116">
        <v>33</v>
      </c>
      <c r="G4116">
        <v>0.124070391577166</v>
      </c>
      <c r="H4116">
        <v>-0.57101978170261503</v>
      </c>
      <c r="I4116">
        <v>-1.9195662597279799</v>
      </c>
      <c r="J4116">
        <v>674</v>
      </c>
      <c r="K4116">
        <v>883</v>
      </c>
      <c r="L4116">
        <v>513</v>
      </c>
      <c r="M4116">
        <v>79</v>
      </c>
      <c r="N4116">
        <v>0.19452891046397</v>
      </c>
      <c r="O4116">
        <v>-0.71063130856789403</v>
      </c>
      <c r="P4116">
        <v>-1.94125847383677</v>
      </c>
      <c r="Q4116">
        <v>0.72881355932203395</v>
      </c>
      <c r="R4116">
        <v>0.57627118644067798</v>
      </c>
      <c r="S4116">
        <f t="shared" si="64"/>
        <v>-7.2825982790105076E-2</v>
      </c>
    </row>
    <row r="4117" spans="1:19" x14ac:dyDescent="0.2">
      <c r="A4117" t="s">
        <v>8180</v>
      </c>
      <c r="B4117" t="s">
        <v>8181</v>
      </c>
      <c r="C4117">
        <v>115</v>
      </c>
      <c r="D4117">
        <v>194</v>
      </c>
      <c r="E4117">
        <v>90</v>
      </c>
      <c r="F4117">
        <v>21</v>
      </c>
      <c r="G4117">
        <v>0.30736212187214201</v>
      </c>
      <c r="H4117">
        <v>-0.60071334069269</v>
      </c>
      <c r="I4117">
        <v>-1.62267571858169</v>
      </c>
      <c r="J4117">
        <v>279</v>
      </c>
      <c r="K4117">
        <v>416</v>
      </c>
      <c r="L4117">
        <v>200</v>
      </c>
      <c r="M4117">
        <v>49</v>
      </c>
      <c r="N4117">
        <v>0.25071723077486602</v>
      </c>
      <c r="O4117">
        <v>-0.73666298475400604</v>
      </c>
      <c r="P4117">
        <v>-1.76563379183697</v>
      </c>
      <c r="Q4117">
        <v>0.644067796610169</v>
      </c>
      <c r="R4117">
        <v>0.45762711864406702</v>
      </c>
      <c r="S4117">
        <f t="shared" si="64"/>
        <v>5.9769056892048276E-2</v>
      </c>
    </row>
    <row r="4118" spans="1:19" x14ac:dyDescent="0.2">
      <c r="A4118" t="s">
        <v>8182</v>
      </c>
      <c r="B4118" t="s">
        <v>8183</v>
      </c>
      <c r="C4118">
        <v>119</v>
      </c>
      <c r="D4118">
        <v>106</v>
      </c>
      <c r="E4118">
        <v>91</v>
      </c>
      <c r="F4118">
        <v>13</v>
      </c>
      <c r="G4118">
        <v>3.00171361677679E-2</v>
      </c>
      <c r="H4118">
        <v>-0.61076357884984001</v>
      </c>
      <c r="I4118">
        <v>-1.84580078204769</v>
      </c>
      <c r="J4118">
        <v>128</v>
      </c>
      <c r="K4118">
        <v>221</v>
      </c>
      <c r="L4118">
        <v>81</v>
      </c>
      <c r="M4118">
        <v>24</v>
      </c>
      <c r="N4118">
        <v>0.31441040745896398</v>
      </c>
      <c r="O4118">
        <v>-0.79081372791360904</v>
      </c>
      <c r="P4118">
        <v>-1.73722439652815</v>
      </c>
      <c r="Q4118">
        <v>0.50847457627118597</v>
      </c>
      <c r="R4118">
        <v>0.338983050847457</v>
      </c>
      <c r="S4118">
        <f t="shared" si="64"/>
        <v>3.0225381556982997E-3</v>
      </c>
    </row>
    <row r="4119" spans="1:19" x14ac:dyDescent="0.2">
      <c r="A4119" t="s">
        <v>8184</v>
      </c>
      <c r="B4119" t="s">
        <v>8185</v>
      </c>
      <c r="C4119">
        <v>97</v>
      </c>
      <c r="D4119">
        <v>104</v>
      </c>
      <c r="E4119">
        <v>53</v>
      </c>
      <c r="F4119">
        <v>11</v>
      </c>
      <c r="G4119">
        <v>0.110519837328064</v>
      </c>
      <c r="H4119">
        <v>-0.756753874443859</v>
      </c>
      <c r="I4119">
        <v>-1.82957622207001</v>
      </c>
      <c r="J4119">
        <v>167</v>
      </c>
      <c r="K4119">
        <v>315</v>
      </c>
      <c r="L4119">
        <v>144</v>
      </c>
      <c r="M4119">
        <v>24</v>
      </c>
      <c r="N4119">
        <v>0.352822186063739</v>
      </c>
      <c r="O4119">
        <v>-0.65644275619672399</v>
      </c>
      <c r="P4119">
        <v>-1.8527308980278701</v>
      </c>
      <c r="Q4119">
        <v>0.57627118644067798</v>
      </c>
      <c r="R4119">
        <v>0.52542372881355903</v>
      </c>
      <c r="S4119">
        <f t="shared" si="64"/>
        <v>-2.3194668979438209E-2</v>
      </c>
    </row>
    <row r="4120" spans="1:19" x14ac:dyDescent="0.2">
      <c r="A4120" t="s">
        <v>8186</v>
      </c>
      <c r="B4120" t="s">
        <v>8187</v>
      </c>
      <c r="C4120">
        <v>117</v>
      </c>
      <c r="D4120">
        <v>107</v>
      </c>
      <c r="E4120">
        <v>74</v>
      </c>
      <c r="F4120">
        <v>10</v>
      </c>
      <c r="G4120">
        <v>4.1456148234576502E-2</v>
      </c>
      <c r="H4120">
        <v>-0.69321215179358897</v>
      </c>
      <c r="I4120">
        <v>-1.9523830347081601</v>
      </c>
      <c r="J4120">
        <v>192</v>
      </c>
      <c r="K4120">
        <v>224</v>
      </c>
      <c r="L4120">
        <v>127</v>
      </c>
      <c r="M4120">
        <v>30</v>
      </c>
      <c r="N4120">
        <v>0.144174893052335</v>
      </c>
      <c r="O4120">
        <v>-0.771586284891983</v>
      </c>
      <c r="P4120">
        <v>-1.81640564257578</v>
      </c>
      <c r="Q4120">
        <v>0.49152542372881303</v>
      </c>
      <c r="R4120">
        <v>0.35593220338983</v>
      </c>
      <c r="S4120">
        <f t="shared" si="64"/>
        <v>-4.8893704827473815E-2</v>
      </c>
    </row>
    <row r="4121" spans="1:19" x14ac:dyDescent="0.2">
      <c r="A4121" t="s">
        <v>8188</v>
      </c>
      <c r="B4121" t="s">
        <v>8189</v>
      </c>
      <c r="C4121">
        <v>121</v>
      </c>
      <c r="D4121">
        <v>118</v>
      </c>
      <c r="E4121">
        <v>55</v>
      </c>
      <c r="F4121">
        <v>2</v>
      </c>
      <c r="G4121">
        <v>6.9354869285203694E-2</v>
      </c>
      <c r="H4121">
        <v>-0.83668069060060901</v>
      </c>
      <c r="I4121">
        <v>-2.6659525476144599</v>
      </c>
      <c r="J4121">
        <v>284</v>
      </c>
      <c r="K4121">
        <v>397</v>
      </c>
      <c r="L4121">
        <v>147</v>
      </c>
      <c r="M4121">
        <v>32</v>
      </c>
      <c r="N4121">
        <v>0.222700270137799</v>
      </c>
      <c r="O4121">
        <v>-0.87808978244325098</v>
      </c>
      <c r="P4121">
        <v>-1.9583940303190199</v>
      </c>
      <c r="Q4121">
        <v>0.677966101694915</v>
      </c>
      <c r="R4121">
        <v>0.45762711864406702</v>
      </c>
      <c r="S4121">
        <f t="shared" si="64"/>
        <v>-0.29265489013598139</v>
      </c>
    </row>
    <row r="4122" spans="1:19" x14ac:dyDescent="0.2">
      <c r="A4122" t="s">
        <v>8190</v>
      </c>
      <c r="B4122" t="s">
        <v>8191</v>
      </c>
      <c r="C4122">
        <v>49</v>
      </c>
      <c r="D4122">
        <v>63</v>
      </c>
      <c r="E4122">
        <v>34</v>
      </c>
      <c r="F4122">
        <v>6</v>
      </c>
      <c r="G4122">
        <v>0.18940270172059601</v>
      </c>
      <c r="H4122">
        <v>-0.65297517276466199</v>
      </c>
      <c r="I4122">
        <v>-1.79624200260686</v>
      </c>
      <c r="J4122">
        <v>132</v>
      </c>
      <c r="K4122">
        <v>181</v>
      </c>
      <c r="L4122">
        <v>84</v>
      </c>
      <c r="M4122">
        <v>17</v>
      </c>
      <c r="N4122">
        <v>0.21433274708505601</v>
      </c>
      <c r="O4122">
        <v>-0.788383422288358</v>
      </c>
      <c r="P4122">
        <v>-1.9003506784194599</v>
      </c>
      <c r="Q4122">
        <v>0.677966101694915</v>
      </c>
      <c r="R4122">
        <v>0.45762711864406702</v>
      </c>
      <c r="S4122">
        <f t="shared" si="64"/>
        <v>-2.6319145842558962E-2</v>
      </c>
    </row>
    <row r="4123" spans="1:19" x14ac:dyDescent="0.2">
      <c r="A4123" t="s">
        <v>8192</v>
      </c>
      <c r="B4123" t="s">
        <v>8193</v>
      </c>
      <c r="C4123">
        <v>238</v>
      </c>
      <c r="D4123">
        <v>331</v>
      </c>
      <c r="E4123">
        <v>132</v>
      </c>
      <c r="F4123">
        <v>22</v>
      </c>
      <c r="G4123">
        <v>0.223509269014735</v>
      </c>
      <c r="H4123">
        <v>-0.75026103562906499</v>
      </c>
      <c r="I4123">
        <v>-1.9183514491963001</v>
      </c>
      <c r="J4123">
        <v>514</v>
      </c>
      <c r="K4123">
        <v>545</v>
      </c>
      <c r="L4123">
        <v>327</v>
      </c>
      <c r="M4123">
        <v>75</v>
      </c>
      <c r="N4123">
        <v>0.102661486703088</v>
      </c>
      <c r="O4123">
        <v>-0.78850414347938003</v>
      </c>
      <c r="P4123">
        <v>-1.84612752419546</v>
      </c>
      <c r="Q4123">
        <v>0.61016949152542299</v>
      </c>
      <c r="R4123">
        <v>0.49152542372881303</v>
      </c>
      <c r="S4123">
        <f t="shared" si="64"/>
        <v>-4.7029677517524987E-2</v>
      </c>
    </row>
    <row r="4124" spans="1:19" x14ac:dyDescent="0.2">
      <c r="A4124" t="s">
        <v>8194</v>
      </c>
      <c r="B4124" t="s">
        <v>8195</v>
      </c>
      <c r="C4124">
        <v>191</v>
      </c>
      <c r="D4124">
        <v>246</v>
      </c>
      <c r="E4124">
        <v>154</v>
      </c>
      <c r="F4124">
        <v>4</v>
      </c>
      <c r="G4124">
        <v>0.19015997215118</v>
      </c>
      <c r="H4124">
        <v>-0.58777065618966795</v>
      </c>
      <c r="I4124">
        <v>-2.56317054888176</v>
      </c>
      <c r="J4124">
        <v>299</v>
      </c>
      <c r="K4124">
        <v>363</v>
      </c>
      <c r="L4124">
        <v>176</v>
      </c>
      <c r="M4124">
        <v>37</v>
      </c>
      <c r="N4124">
        <v>0.161463540133404</v>
      </c>
      <c r="O4124">
        <v>-0.82224729765466997</v>
      </c>
      <c r="P4124">
        <v>-1.9176951328493199</v>
      </c>
      <c r="Q4124">
        <v>0.69491525423728795</v>
      </c>
      <c r="R4124">
        <v>0.49152542372881303</v>
      </c>
      <c r="S4124">
        <f t="shared" si="64"/>
        <v>-0.25212797658606068</v>
      </c>
    </row>
    <row r="4125" spans="1:19" x14ac:dyDescent="0.2">
      <c r="A4125" t="s">
        <v>8196</v>
      </c>
      <c r="B4125" t="s">
        <v>8197</v>
      </c>
      <c r="C4125">
        <v>39</v>
      </c>
      <c r="D4125">
        <v>27</v>
      </c>
      <c r="E4125">
        <v>13</v>
      </c>
      <c r="F4125">
        <v>4</v>
      </c>
      <c r="G4125">
        <v>-7.9442610571983402E-2</v>
      </c>
      <c r="H4125">
        <v>-0.971379264498066</v>
      </c>
      <c r="I4125">
        <v>-1.8732017886605301</v>
      </c>
      <c r="J4125">
        <v>95</v>
      </c>
      <c r="K4125">
        <v>147</v>
      </c>
      <c r="L4125">
        <v>42</v>
      </c>
      <c r="M4125">
        <v>8</v>
      </c>
      <c r="N4125">
        <v>0.26682183288104999</v>
      </c>
      <c r="O4125">
        <v>-0.94656309203533695</v>
      </c>
      <c r="P4125">
        <v>-2.0848592868887899</v>
      </c>
      <c r="Q4125">
        <v>0.677966101694915</v>
      </c>
      <c r="R4125">
        <v>0.47457627118644002</v>
      </c>
      <c r="S4125">
        <f t="shared" si="64"/>
        <v>-9.7866108582885331E-2</v>
      </c>
    </row>
    <row r="4126" spans="1:19" x14ac:dyDescent="0.2">
      <c r="A4126" t="s">
        <v>8198</v>
      </c>
      <c r="B4126" t="s">
        <v>8199</v>
      </c>
      <c r="C4126">
        <v>242</v>
      </c>
      <c r="D4126">
        <v>320</v>
      </c>
      <c r="E4126">
        <v>215</v>
      </c>
      <c r="F4126">
        <v>30</v>
      </c>
      <c r="G4126">
        <v>0.20159284463500299</v>
      </c>
      <c r="H4126">
        <v>-0.54563491584322898</v>
      </c>
      <c r="I4126">
        <v>-1.79089128422276</v>
      </c>
      <c r="J4126">
        <v>479</v>
      </c>
      <c r="K4126">
        <v>740</v>
      </c>
      <c r="L4126">
        <v>385</v>
      </c>
      <c r="M4126">
        <v>89</v>
      </c>
      <c r="N4126">
        <v>0.266124309738134</v>
      </c>
      <c r="O4126">
        <v>-0.68696356105045198</v>
      </c>
      <c r="P4126">
        <v>-1.74117117536154</v>
      </c>
      <c r="Q4126">
        <v>0.69491525423728795</v>
      </c>
      <c r="R4126">
        <v>0.54237288135593198</v>
      </c>
      <c r="S4126">
        <f t="shared" si="64"/>
        <v>1.7801827789390528E-2</v>
      </c>
    </row>
    <row r="4127" spans="1:19" x14ac:dyDescent="0.2">
      <c r="A4127" t="s">
        <v>8200</v>
      </c>
      <c r="B4127" t="s">
        <v>8201</v>
      </c>
      <c r="C4127">
        <v>127</v>
      </c>
      <c r="D4127">
        <v>152</v>
      </c>
      <c r="E4127">
        <v>71</v>
      </c>
      <c r="F4127">
        <v>20</v>
      </c>
      <c r="G4127">
        <v>0.15829809928434399</v>
      </c>
      <c r="H4127">
        <v>-0.74680338201528496</v>
      </c>
      <c r="I4127">
        <v>-1.68697089825397</v>
      </c>
      <c r="J4127">
        <v>334</v>
      </c>
      <c r="K4127">
        <v>386</v>
      </c>
      <c r="L4127">
        <v>240</v>
      </c>
      <c r="M4127">
        <v>38</v>
      </c>
      <c r="N4127">
        <v>0.140068941281912</v>
      </c>
      <c r="O4127">
        <v>-0.73562400224434799</v>
      </c>
      <c r="P4127">
        <v>-1.95418853878664</v>
      </c>
      <c r="Q4127">
        <v>0.59322033898305004</v>
      </c>
      <c r="R4127">
        <v>0.38983050847457601</v>
      </c>
      <c r="S4127">
        <f t="shared" si="64"/>
        <v>-9.2079193266652714E-3</v>
      </c>
    </row>
    <row r="4128" spans="1:19" x14ac:dyDescent="0.2">
      <c r="A4128" t="s">
        <v>8202</v>
      </c>
      <c r="B4128" t="s">
        <v>8203</v>
      </c>
      <c r="C4128">
        <v>386</v>
      </c>
      <c r="D4128">
        <v>468</v>
      </c>
      <c r="E4128">
        <v>250</v>
      </c>
      <c r="F4128">
        <v>48</v>
      </c>
      <c r="G4128">
        <v>0.163916780697897</v>
      </c>
      <c r="H4128">
        <v>-0.68290530577812103</v>
      </c>
      <c r="I4128">
        <v>-1.7895432402581599</v>
      </c>
      <c r="J4128">
        <v>522</v>
      </c>
      <c r="K4128">
        <v>758</v>
      </c>
      <c r="L4128">
        <v>437</v>
      </c>
      <c r="M4128">
        <v>78</v>
      </c>
      <c r="N4128">
        <v>0.239226806051513</v>
      </c>
      <c r="O4128">
        <v>-0.66927784317622996</v>
      </c>
      <c r="P4128">
        <v>-1.83580156890367</v>
      </c>
      <c r="Q4128">
        <v>0.45762711864406702</v>
      </c>
      <c r="R4128">
        <v>0.35593220338983</v>
      </c>
      <c r="S4128">
        <f t="shared" si="64"/>
        <v>-7.1215021785570997E-3</v>
      </c>
    </row>
    <row r="4129" spans="1:19" x14ac:dyDescent="0.2">
      <c r="A4129" t="s">
        <v>8204</v>
      </c>
      <c r="B4129" t="s">
        <v>8205</v>
      </c>
      <c r="C4129">
        <v>159</v>
      </c>
      <c r="D4129">
        <v>246</v>
      </c>
      <c r="E4129">
        <v>125</v>
      </c>
      <c r="F4129">
        <v>29</v>
      </c>
      <c r="G4129">
        <v>0.26979621507845603</v>
      </c>
      <c r="H4129">
        <v>-0.59874512109079803</v>
      </c>
      <c r="I4129">
        <v>-1.6231962993834901</v>
      </c>
      <c r="J4129">
        <v>284</v>
      </c>
      <c r="K4129">
        <v>671</v>
      </c>
      <c r="L4129">
        <v>270</v>
      </c>
      <c r="M4129">
        <v>93</v>
      </c>
      <c r="N4129">
        <v>0.45063228354367602</v>
      </c>
      <c r="O4129">
        <v>-0.61404335303243995</v>
      </c>
      <c r="P4129">
        <v>-1.4950610600849901</v>
      </c>
      <c r="Q4129">
        <v>0.71186440677966101</v>
      </c>
      <c r="R4129">
        <v>0.55932203389830504</v>
      </c>
      <c r="S4129">
        <f t="shared" si="64"/>
        <v>0.13199271311334437</v>
      </c>
    </row>
    <row r="4130" spans="1:19" x14ac:dyDescent="0.2">
      <c r="A4130" t="s">
        <v>8206</v>
      </c>
      <c r="B4130" t="s">
        <v>8207</v>
      </c>
      <c r="C4130">
        <v>186</v>
      </c>
      <c r="D4130">
        <v>170</v>
      </c>
      <c r="E4130">
        <v>104</v>
      </c>
      <c r="F4130">
        <v>4</v>
      </c>
      <c r="G4130">
        <v>4.1194209455885998E-2</v>
      </c>
      <c r="H4130">
        <v>-0.74673761469753897</v>
      </c>
      <c r="I4130">
        <v>-2.5516501258519502</v>
      </c>
      <c r="J4130">
        <v>282</v>
      </c>
      <c r="K4130">
        <v>450</v>
      </c>
      <c r="L4130">
        <v>174</v>
      </c>
      <c r="M4130">
        <v>38</v>
      </c>
      <c r="N4130">
        <v>0.280191508877704</v>
      </c>
      <c r="O4130">
        <v>-0.80178863718115101</v>
      </c>
      <c r="P4130">
        <v>-1.8806911802944399</v>
      </c>
      <c r="Q4130">
        <v>0.76271186440677896</v>
      </c>
      <c r="R4130">
        <v>0.52542372881355903</v>
      </c>
      <c r="S4130">
        <f t="shared" si="64"/>
        <v>-0.238907725199309</v>
      </c>
    </row>
    <row r="4131" spans="1:19" x14ac:dyDescent="0.2">
      <c r="A4131" t="s">
        <v>8208</v>
      </c>
      <c r="B4131" t="s">
        <v>8209</v>
      </c>
      <c r="C4131">
        <v>95</v>
      </c>
      <c r="D4131">
        <v>73</v>
      </c>
      <c r="E4131">
        <v>46</v>
      </c>
      <c r="F4131">
        <v>12</v>
      </c>
      <c r="G4131">
        <v>-3.4142512872863399E-2</v>
      </c>
      <c r="H4131">
        <v>-0.80922378338567702</v>
      </c>
      <c r="I4131">
        <v>-1.78273953220322</v>
      </c>
      <c r="J4131">
        <v>250</v>
      </c>
      <c r="K4131">
        <v>227</v>
      </c>
      <c r="L4131">
        <v>207</v>
      </c>
      <c r="M4131">
        <v>58</v>
      </c>
      <c r="N4131">
        <v>3.5313951942806801E-2</v>
      </c>
      <c r="O4131">
        <v>-0.67405844035951001</v>
      </c>
      <c r="P4131">
        <v>-1.6447376837009899</v>
      </c>
      <c r="Q4131">
        <v>0.69491525423728795</v>
      </c>
      <c r="R4131">
        <v>0.47457627118644002</v>
      </c>
      <c r="S4131">
        <f t="shared" si="64"/>
        <v>4.5947040632351763E-2</v>
      </c>
    </row>
    <row r="4132" spans="1:19" x14ac:dyDescent="0.2">
      <c r="A4132" t="s">
        <v>8210</v>
      </c>
      <c r="B4132" t="s">
        <v>8211</v>
      </c>
      <c r="C4132">
        <v>38</v>
      </c>
      <c r="D4132">
        <v>35</v>
      </c>
      <c r="E4132">
        <v>11</v>
      </c>
      <c r="F4132">
        <v>0</v>
      </c>
      <c r="G4132">
        <v>4.4542680028993899E-2</v>
      </c>
      <c r="H4132">
        <v>-1.03264892123698</v>
      </c>
      <c r="I4132" t="e">
        <f>-inf</f>
        <v>#NAME?</v>
      </c>
      <c r="J4132">
        <v>34</v>
      </c>
      <c r="K4132">
        <v>55</v>
      </c>
      <c r="L4132">
        <v>38</v>
      </c>
      <c r="M4132">
        <v>8</v>
      </c>
      <c r="N4132">
        <v>0.28611187587371001</v>
      </c>
      <c r="O4132">
        <v>-0.54378409756983503</v>
      </c>
      <c r="P4132">
        <v>-1.6386145986422</v>
      </c>
      <c r="Q4132">
        <v>0.71186440677966101</v>
      </c>
      <c r="R4132">
        <v>0.49152542372881303</v>
      </c>
      <c r="S4132" t="e">
        <f t="shared" si="64"/>
        <v>#NAME?</v>
      </c>
    </row>
    <row r="4133" spans="1:19" x14ac:dyDescent="0.2">
      <c r="A4133" t="s">
        <v>8212</v>
      </c>
      <c r="B4133" t="s">
        <v>8213</v>
      </c>
      <c r="C4133">
        <v>110</v>
      </c>
      <c r="D4133">
        <v>153</v>
      </c>
      <c r="E4133">
        <v>96</v>
      </c>
      <c r="F4133">
        <v>17</v>
      </c>
      <c r="G4133">
        <v>0.22355697795490201</v>
      </c>
      <c r="H4133">
        <v>-0.55337946189706</v>
      </c>
      <c r="I4133">
        <v>-1.6951409367419501</v>
      </c>
      <c r="J4133">
        <v>363</v>
      </c>
      <c r="K4133">
        <v>404</v>
      </c>
      <c r="L4133">
        <v>198</v>
      </c>
      <c r="M4133">
        <v>36</v>
      </c>
      <c r="N4133">
        <v>0.12370284349621399</v>
      </c>
      <c r="O4133">
        <v>-0.85533021191897096</v>
      </c>
      <c r="P4133">
        <v>-2.0138297928607098</v>
      </c>
      <c r="Q4133">
        <v>0.69491525423728795</v>
      </c>
      <c r="R4133">
        <v>0.49152542372881303</v>
      </c>
      <c r="S4133">
        <f t="shared" si="64"/>
        <v>-2.751708351788263E-2</v>
      </c>
    </row>
    <row r="4134" spans="1:19" x14ac:dyDescent="0.2">
      <c r="A4134" t="s">
        <v>8214</v>
      </c>
      <c r="B4134" t="s">
        <v>8215</v>
      </c>
      <c r="C4134">
        <v>108</v>
      </c>
      <c r="D4134">
        <v>138</v>
      </c>
      <c r="E4134">
        <v>60</v>
      </c>
      <c r="F4134">
        <v>16</v>
      </c>
      <c r="G4134">
        <v>0.186713563209815</v>
      </c>
      <c r="H4134">
        <v>-0.74953051488170896</v>
      </c>
      <c r="I4134">
        <v>-1.7135009457930199</v>
      </c>
      <c r="J4134">
        <v>426</v>
      </c>
      <c r="K4134">
        <v>424</v>
      </c>
      <c r="L4134">
        <v>303</v>
      </c>
      <c r="M4134">
        <v>47</v>
      </c>
      <c r="N4134">
        <v>7.5184360911735401E-2</v>
      </c>
      <c r="O4134">
        <v>-0.74005574774480398</v>
      </c>
      <c r="P4134">
        <v>-1.96753740975889</v>
      </c>
      <c r="Q4134">
        <v>0.72881355932203395</v>
      </c>
      <c r="R4134">
        <v>0.54237288135593198</v>
      </c>
      <c r="S4134">
        <f t="shared" si="64"/>
        <v>-2.0429349807905603E-2</v>
      </c>
    </row>
    <row r="4135" spans="1:19" x14ac:dyDescent="0.2">
      <c r="A4135" t="s">
        <v>8216</v>
      </c>
      <c r="B4135" t="s">
        <v>8217</v>
      </c>
      <c r="C4135">
        <v>224</v>
      </c>
      <c r="D4135">
        <v>251</v>
      </c>
      <c r="E4135">
        <v>174</v>
      </c>
      <c r="F4135">
        <v>44</v>
      </c>
      <c r="G4135">
        <v>0.129683935442403</v>
      </c>
      <c r="H4135">
        <v>-0.60395677982996598</v>
      </c>
      <c r="I4135">
        <v>-1.5909925148099699</v>
      </c>
      <c r="J4135">
        <v>499</v>
      </c>
      <c r="K4135">
        <v>622</v>
      </c>
      <c r="L4135">
        <v>268</v>
      </c>
      <c r="M4135">
        <v>78</v>
      </c>
      <c r="N4135">
        <v>0.17291794248914999</v>
      </c>
      <c r="O4135">
        <v>-0.86205452873899102</v>
      </c>
      <c r="P4135">
        <v>-1.8162316115248001</v>
      </c>
      <c r="Q4135">
        <v>0.72881355932203395</v>
      </c>
      <c r="R4135">
        <v>0.52542372881355903</v>
      </c>
      <c r="S4135">
        <f t="shared" si="64"/>
        <v>5.5371877652665318E-2</v>
      </c>
    </row>
    <row r="4136" spans="1:19" x14ac:dyDescent="0.2">
      <c r="A4136" t="s">
        <v>8218</v>
      </c>
      <c r="B4136" t="s">
        <v>8219</v>
      </c>
      <c r="C4136">
        <v>100</v>
      </c>
      <c r="D4136">
        <v>156</v>
      </c>
      <c r="E4136">
        <v>105</v>
      </c>
      <c r="F4136">
        <v>6</v>
      </c>
      <c r="G4136">
        <v>0.27338283064999003</v>
      </c>
      <c r="H4136">
        <v>-0.47306871070846501</v>
      </c>
      <c r="I4136">
        <v>-2.1060459225783501</v>
      </c>
      <c r="J4136">
        <v>228</v>
      </c>
      <c r="K4136">
        <v>232</v>
      </c>
      <c r="L4136">
        <v>146</v>
      </c>
      <c r="M4136">
        <v>13</v>
      </c>
      <c r="N4136">
        <v>8.4781241312167702E-2</v>
      </c>
      <c r="O4136">
        <v>-0.78567076836040695</v>
      </c>
      <c r="P4136">
        <v>-2.2542171632855101</v>
      </c>
      <c r="Q4136">
        <v>0.76271186440677896</v>
      </c>
      <c r="R4136">
        <v>0.57627118644067798</v>
      </c>
      <c r="S4136">
        <f t="shared" si="64"/>
        <v>-0.21031495861117994</v>
      </c>
    </row>
    <row r="4137" spans="1:19" x14ac:dyDescent="0.2">
      <c r="A4137" t="s">
        <v>8220</v>
      </c>
      <c r="B4137" t="s">
        <v>8221</v>
      </c>
      <c r="C4137">
        <v>143</v>
      </c>
      <c r="D4137">
        <v>192</v>
      </c>
      <c r="E4137">
        <v>188</v>
      </c>
      <c r="F4137">
        <v>62</v>
      </c>
      <c r="G4137">
        <v>0.20822342353401599</v>
      </c>
      <c r="H4137">
        <v>-0.375436197979785</v>
      </c>
      <c r="I4137">
        <v>-1.2471415209287999</v>
      </c>
      <c r="J4137">
        <v>348</v>
      </c>
      <c r="K4137">
        <v>362</v>
      </c>
      <c r="L4137">
        <v>349</v>
      </c>
      <c r="M4137">
        <v>111</v>
      </c>
      <c r="N4137">
        <v>9.4357430008306598E-2</v>
      </c>
      <c r="O4137">
        <v>-0.59084259413179097</v>
      </c>
      <c r="P4137">
        <v>-1.5064819337518101</v>
      </c>
      <c r="Q4137">
        <v>0.72881355932203395</v>
      </c>
      <c r="R4137">
        <v>0.55932203389830504</v>
      </c>
      <c r="S4137">
        <f t="shared" si="64"/>
        <v>0.23738577705676378</v>
      </c>
    </row>
    <row r="4138" spans="1:19" x14ac:dyDescent="0.2">
      <c r="A4138" t="s">
        <v>8222</v>
      </c>
      <c r="B4138" t="s">
        <v>8223</v>
      </c>
      <c r="C4138">
        <v>27</v>
      </c>
      <c r="D4138">
        <v>16</v>
      </c>
      <c r="E4138">
        <v>9</v>
      </c>
      <c r="F4138">
        <v>5</v>
      </c>
      <c r="G4138">
        <v>-0.14698554920753401</v>
      </c>
      <c r="H4138">
        <v>-0.971379264498066</v>
      </c>
      <c r="I4138">
        <v>-1.6165909327849599</v>
      </c>
      <c r="J4138">
        <v>53</v>
      </c>
      <c r="K4138">
        <v>27</v>
      </c>
      <c r="L4138">
        <v>50</v>
      </c>
      <c r="M4138">
        <v>18</v>
      </c>
      <c r="N4138">
        <v>-0.21568400202007901</v>
      </c>
      <c r="O4138">
        <v>-0.61739464240915998</v>
      </c>
      <c r="P4138">
        <v>-1.47922903308937</v>
      </c>
      <c r="Q4138">
        <v>0.77966101694915202</v>
      </c>
      <c r="R4138">
        <v>0.55932203389830504</v>
      </c>
      <c r="S4138">
        <f t="shared" si="64"/>
        <v>0.13813239972417241</v>
      </c>
    </row>
    <row r="4139" spans="1:19" x14ac:dyDescent="0.2">
      <c r="A4139" t="s">
        <v>8224</v>
      </c>
      <c r="B4139" t="s">
        <v>8225</v>
      </c>
      <c r="C4139">
        <v>100</v>
      </c>
      <c r="D4139">
        <v>140</v>
      </c>
      <c r="E4139">
        <v>366</v>
      </c>
      <c r="F4139">
        <v>1048</v>
      </c>
      <c r="G4139">
        <v>0.22638626797376599</v>
      </c>
      <c r="H4139">
        <v>6.9223075616007004E-2</v>
      </c>
      <c r="I4139">
        <v>0.136164109685708</v>
      </c>
      <c r="J4139">
        <v>149</v>
      </c>
      <c r="K4139">
        <v>161</v>
      </c>
      <c r="L4139">
        <v>661</v>
      </c>
      <c r="M4139">
        <v>1629</v>
      </c>
      <c r="N4139">
        <v>0.110867711041297</v>
      </c>
      <c r="O4139">
        <v>5.4926413928975702E-2</v>
      </c>
      <c r="P4139">
        <v>2.85091473043423E-2</v>
      </c>
      <c r="Q4139">
        <v>0.81355932203389802</v>
      </c>
      <c r="R4139">
        <v>0.57627118644067798</v>
      </c>
      <c r="S4139">
        <f t="shared" si="64"/>
        <v>1.0468932017612362</v>
      </c>
    </row>
    <row r="4140" spans="1:19" x14ac:dyDescent="0.2">
      <c r="A4140" t="s">
        <v>8226</v>
      </c>
      <c r="B4140" t="s">
        <v>8227</v>
      </c>
      <c r="C4140">
        <v>195</v>
      </c>
      <c r="D4140">
        <v>262</v>
      </c>
      <c r="E4140">
        <v>222</v>
      </c>
      <c r="F4140">
        <v>19</v>
      </c>
      <c r="G4140">
        <v>0.20852491225275499</v>
      </c>
      <c r="H4140">
        <v>-0.43793964669028301</v>
      </c>
      <c r="I4140">
        <v>-1.8954781833716801</v>
      </c>
      <c r="J4140">
        <v>564</v>
      </c>
      <c r="K4140">
        <v>573</v>
      </c>
      <c r="L4140">
        <v>263</v>
      </c>
      <c r="M4140">
        <v>41</v>
      </c>
      <c r="N4140">
        <v>8.4103621405769394E-2</v>
      </c>
      <c r="O4140">
        <v>-0.92341213263797395</v>
      </c>
      <c r="P4140">
        <v>-2.1487209158554998</v>
      </c>
      <c r="Q4140">
        <v>0.77966101694915202</v>
      </c>
      <c r="R4140">
        <v>0.55932203389830504</v>
      </c>
      <c r="S4140">
        <f t="shared" si="64"/>
        <v>-0.12137219324440542</v>
      </c>
    </row>
    <row r="4141" spans="1:19" x14ac:dyDescent="0.2">
      <c r="A4141" t="s">
        <v>8228</v>
      </c>
      <c r="B4141" t="s">
        <v>8229</v>
      </c>
      <c r="C4141">
        <v>130</v>
      </c>
      <c r="D4141">
        <v>161</v>
      </c>
      <c r="E4141">
        <v>82</v>
      </c>
      <c r="F4141">
        <v>8</v>
      </c>
      <c r="G4141">
        <v>0.17314075602054099</v>
      </c>
      <c r="H4141">
        <v>-0.69438750970152296</v>
      </c>
      <c r="I4141">
        <v>-2.0950505382768898</v>
      </c>
      <c r="J4141">
        <v>232</v>
      </c>
      <c r="K4141">
        <v>352</v>
      </c>
      <c r="L4141">
        <v>144</v>
      </c>
      <c r="M4141">
        <v>15</v>
      </c>
      <c r="N4141">
        <v>0.25828278200895299</v>
      </c>
      <c r="O4141">
        <v>-0.79921426994003997</v>
      </c>
      <c r="P4141">
        <v>-2.1996223944271098</v>
      </c>
      <c r="Q4141">
        <v>0.74576271186440601</v>
      </c>
      <c r="R4141">
        <v>0.52542372881355903</v>
      </c>
      <c r="S4141">
        <f t="shared" si="64"/>
        <v>-0.19254086385547597</v>
      </c>
    </row>
    <row r="4142" spans="1:19" x14ac:dyDescent="0.2">
      <c r="A4142" t="s">
        <v>8230</v>
      </c>
      <c r="B4142" t="s">
        <v>8231</v>
      </c>
      <c r="C4142">
        <v>99</v>
      </c>
      <c r="D4142">
        <v>140</v>
      </c>
      <c r="E4142">
        <v>84</v>
      </c>
      <c r="F4142">
        <v>12</v>
      </c>
      <c r="G4142">
        <v>0.230751073376216</v>
      </c>
      <c r="H4142">
        <v>-0.56561391831407104</v>
      </c>
      <c r="I4142">
        <v>-1.8006511215119201</v>
      </c>
      <c r="J4142">
        <v>277</v>
      </c>
      <c r="K4142">
        <v>601</v>
      </c>
      <c r="L4142">
        <v>239</v>
      </c>
      <c r="M4142">
        <v>65</v>
      </c>
      <c r="N4142">
        <v>0.41362280636001197</v>
      </c>
      <c r="O4142">
        <v>-0.65617064526070101</v>
      </c>
      <c r="P4142">
        <v>-1.6397920810134801</v>
      </c>
      <c r="Q4142">
        <v>0.677966101694915</v>
      </c>
      <c r="R4142">
        <v>0.54237288135593198</v>
      </c>
      <c r="S4142">
        <f t="shared" si="64"/>
        <v>4.2104503232667248E-2</v>
      </c>
    </row>
    <row r="4143" spans="1:19" x14ac:dyDescent="0.2">
      <c r="A4143" t="s">
        <v>8232</v>
      </c>
      <c r="B4143" t="s">
        <v>8233</v>
      </c>
      <c r="C4143">
        <v>48</v>
      </c>
      <c r="D4143">
        <v>69</v>
      </c>
      <c r="E4143">
        <v>112</v>
      </c>
      <c r="F4143">
        <v>82</v>
      </c>
      <c r="G4143">
        <v>0.237866085657196</v>
      </c>
      <c r="H4143">
        <v>-0.12628122448380899</v>
      </c>
      <c r="I4143">
        <v>-0.65162455795386898</v>
      </c>
      <c r="J4143">
        <v>138</v>
      </c>
      <c r="K4143">
        <v>166</v>
      </c>
      <c r="L4143">
        <v>165</v>
      </c>
      <c r="M4143">
        <v>130</v>
      </c>
      <c r="N4143">
        <v>0.15745710506054</v>
      </c>
      <c r="O4143">
        <v>-0.51448391933172</v>
      </c>
      <c r="P4143">
        <v>-1.03616140268629</v>
      </c>
      <c r="Q4143">
        <v>0.89830508474576198</v>
      </c>
      <c r="R4143">
        <v>0.55932203389830504</v>
      </c>
      <c r="S4143">
        <f t="shared" si="64"/>
        <v>0.53492604652844655</v>
      </c>
    </row>
    <row r="4144" spans="1:19" x14ac:dyDescent="0.2">
      <c r="A4144" t="s">
        <v>8234</v>
      </c>
      <c r="B4144" t="s">
        <v>8235</v>
      </c>
      <c r="C4144">
        <v>381</v>
      </c>
      <c r="D4144">
        <v>454</v>
      </c>
      <c r="E4144">
        <v>299</v>
      </c>
      <c r="F4144">
        <v>72</v>
      </c>
      <c r="G4144">
        <v>0.15638910947701301</v>
      </c>
      <c r="H4144">
        <v>-0.59951179712959302</v>
      </c>
      <c r="I4144">
        <v>-1.60778965220634</v>
      </c>
      <c r="J4144">
        <v>880</v>
      </c>
      <c r="K4144">
        <v>1319</v>
      </c>
      <c r="L4144">
        <v>730</v>
      </c>
      <c r="M4144">
        <v>240</v>
      </c>
      <c r="N4144">
        <v>0.252990226817918</v>
      </c>
      <c r="O4144">
        <v>-0.67324858917410302</v>
      </c>
      <c r="P4144">
        <v>-1.5744970990304501</v>
      </c>
      <c r="Q4144">
        <v>0.93220338983050799</v>
      </c>
      <c r="R4144">
        <v>0.57627118644067798</v>
      </c>
      <c r="S4144">
        <f t="shared" si="64"/>
        <v>0.11518789263482404</v>
      </c>
    </row>
    <row r="4145" spans="1:19" x14ac:dyDescent="0.2">
      <c r="A4145" t="s">
        <v>8236</v>
      </c>
      <c r="B4145" t="s">
        <v>8237</v>
      </c>
      <c r="C4145">
        <v>197</v>
      </c>
      <c r="D4145">
        <v>170</v>
      </c>
      <c r="E4145">
        <v>947</v>
      </c>
      <c r="F4145">
        <v>3332</v>
      </c>
      <c r="G4145">
        <v>1.6240927512209499E-2</v>
      </c>
      <c r="H4145">
        <v>0.18762574306327601</v>
      </c>
      <c r="I4145">
        <v>0.34404159361115799</v>
      </c>
      <c r="J4145">
        <v>444</v>
      </c>
      <c r="K4145">
        <v>519</v>
      </c>
      <c r="L4145">
        <v>2944</v>
      </c>
      <c r="M4145">
        <v>6897</v>
      </c>
      <c r="N4145">
        <v>0.145012491155559</v>
      </c>
      <c r="O4145">
        <v>0.22946605840645101</v>
      </c>
      <c r="P4145">
        <v>0.18105158728242801</v>
      </c>
      <c r="Q4145">
        <v>0.91525423728813504</v>
      </c>
      <c r="R4145">
        <v>0.62711864406779605</v>
      </c>
      <c r="S4145">
        <f t="shared" si="64"/>
        <v>1.1476442296366116</v>
      </c>
    </row>
    <row r="4146" spans="1:19" x14ac:dyDescent="0.2">
      <c r="A4146" t="s">
        <v>8238</v>
      </c>
      <c r="B4146" t="s">
        <v>8239</v>
      </c>
      <c r="C4146">
        <v>67</v>
      </c>
      <c r="D4146">
        <v>102</v>
      </c>
      <c r="E4146">
        <v>589</v>
      </c>
      <c r="F4146">
        <v>1734</v>
      </c>
      <c r="G4146">
        <v>0.26278360135661899</v>
      </c>
      <c r="H4146">
        <v>0.44978248230787099</v>
      </c>
      <c r="I4146">
        <v>0.528777117477366</v>
      </c>
      <c r="J4146">
        <v>224</v>
      </c>
      <c r="K4146">
        <v>264</v>
      </c>
      <c r="L4146">
        <v>961</v>
      </c>
      <c r="M4146">
        <v>3364</v>
      </c>
      <c r="N4146">
        <v>0.14858401195738999</v>
      </c>
      <c r="O4146">
        <v>4.0386592189992E-2</v>
      </c>
      <c r="P4146">
        <v>0.16638230019981801</v>
      </c>
      <c r="Q4146">
        <v>0.88135593220338904</v>
      </c>
      <c r="R4146">
        <v>0.66101694915254205</v>
      </c>
      <c r="S4146">
        <f t="shared" si="64"/>
        <v>1.1969950962315574</v>
      </c>
    </row>
    <row r="4147" spans="1:19" x14ac:dyDescent="0.2">
      <c r="A4147" t="s">
        <v>8240</v>
      </c>
      <c r="B4147" t="s">
        <v>8241</v>
      </c>
      <c r="C4147">
        <v>161</v>
      </c>
      <c r="D4147">
        <v>182</v>
      </c>
      <c r="E4147">
        <v>112</v>
      </c>
      <c r="F4147">
        <v>26</v>
      </c>
      <c r="G4147">
        <v>0.133503744248753</v>
      </c>
      <c r="H4147">
        <v>-0.651865863140071</v>
      </c>
      <c r="I4147">
        <v>-1.67604970102303</v>
      </c>
      <c r="J4147">
        <v>365</v>
      </c>
      <c r="K4147">
        <v>580</v>
      </c>
      <c r="L4147">
        <v>272</v>
      </c>
      <c r="M4147">
        <v>60</v>
      </c>
      <c r="N4147">
        <v>0.27836323252818401</v>
      </c>
      <c r="O4147">
        <v>-0.71981273756666597</v>
      </c>
      <c r="P4147">
        <v>-1.7943672826647199</v>
      </c>
      <c r="Q4147">
        <v>0.84745762711864403</v>
      </c>
      <c r="R4147">
        <v>0.55932203389830504</v>
      </c>
      <c r="S4147">
        <f t="shared" si="64"/>
        <v>3.6691146469170127E-2</v>
      </c>
    </row>
    <row r="4148" spans="1:19" x14ac:dyDescent="0.2">
      <c r="A4148" t="s">
        <v>8242</v>
      </c>
      <c r="B4148" t="s">
        <v>8243</v>
      </c>
      <c r="C4148">
        <v>192</v>
      </c>
      <c r="D4148">
        <v>215</v>
      </c>
      <c r="E4148">
        <v>181</v>
      </c>
      <c r="F4148">
        <v>31</v>
      </c>
      <c r="G4148">
        <v>0.12939546350758399</v>
      </c>
      <c r="H4148">
        <v>-0.51988066361276797</v>
      </c>
      <c r="I4148">
        <v>-1.6761367078312699</v>
      </c>
      <c r="J4148">
        <v>465</v>
      </c>
      <c r="K4148">
        <v>576</v>
      </c>
      <c r="L4148">
        <v>368</v>
      </c>
      <c r="M4148">
        <v>42</v>
      </c>
      <c r="N4148">
        <v>0.170197633954979</v>
      </c>
      <c r="O4148">
        <v>-0.69369391136082603</v>
      </c>
      <c r="P4148">
        <v>-2.0544293310839401</v>
      </c>
      <c r="Q4148">
        <v>0.88135593220338904</v>
      </c>
      <c r="R4148">
        <v>0.57627118644067798</v>
      </c>
      <c r="S4148">
        <f t="shared" si="64"/>
        <v>-3.2896291952709732E-2</v>
      </c>
    </row>
    <row r="4149" spans="1:19" x14ac:dyDescent="0.2">
      <c r="A4149" t="s">
        <v>8244</v>
      </c>
      <c r="B4149" t="s">
        <v>8245</v>
      </c>
      <c r="C4149">
        <v>129</v>
      </c>
      <c r="D4149">
        <v>157</v>
      </c>
      <c r="E4149">
        <v>850</v>
      </c>
      <c r="F4149">
        <v>1840</v>
      </c>
      <c r="G4149">
        <v>0.165568174405513</v>
      </c>
      <c r="H4149">
        <v>0.32457120563663999</v>
      </c>
      <c r="I4149">
        <v>0.27003093974828801</v>
      </c>
      <c r="J4149">
        <v>184</v>
      </c>
      <c r="K4149">
        <v>191</v>
      </c>
      <c r="L4149">
        <v>1203</v>
      </c>
      <c r="M4149">
        <v>2989</v>
      </c>
      <c r="N4149">
        <v>9.3443647659912699E-2</v>
      </c>
      <c r="O4149">
        <v>0.22335902718591699</v>
      </c>
      <c r="P4149">
        <v>0.200482423437851</v>
      </c>
      <c r="Q4149">
        <v>0.91525423728813504</v>
      </c>
      <c r="R4149">
        <v>0.61016949152542299</v>
      </c>
      <c r="S4149">
        <f t="shared" si="64"/>
        <v>1.1314982156464986</v>
      </c>
    </row>
    <row r="4150" spans="1:19" x14ac:dyDescent="0.2">
      <c r="A4150" t="s">
        <v>8246</v>
      </c>
      <c r="B4150" t="s">
        <v>8247</v>
      </c>
      <c r="C4150">
        <v>176</v>
      </c>
      <c r="D4150">
        <v>233</v>
      </c>
      <c r="E4150">
        <v>211</v>
      </c>
      <c r="F4150">
        <v>100</v>
      </c>
      <c r="G4150">
        <v>0.20210148550739701</v>
      </c>
      <c r="H4150">
        <v>-0.41548822229485999</v>
      </c>
      <c r="I4150">
        <v>-1.1297098407761399</v>
      </c>
      <c r="J4150">
        <v>618</v>
      </c>
      <c r="K4150">
        <v>702</v>
      </c>
      <c r="L4150">
        <v>506</v>
      </c>
      <c r="M4150">
        <v>324</v>
      </c>
      <c r="N4150">
        <v>0.13257674046271101</v>
      </c>
      <c r="O4150">
        <v>-0.67892673539340698</v>
      </c>
      <c r="P4150">
        <v>-1.2906691334740901</v>
      </c>
      <c r="Q4150">
        <v>0.86440677966101698</v>
      </c>
      <c r="R4150">
        <v>0.57627118644067798</v>
      </c>
      <c r="S4150">
        <f t="shared" si="64"/>
        <v>0.32897752242525335</v>
      </c>
    </row>
    <row r="4151" spans="1:19" x14ac:dyDescent="0.2">
      <c r="A4151" t="s">
        <v>8248</v>
      </c>
      <c r="B4151" t="s">
        <v>8249</v>
      </c>
      <c r="C4151">
        <v>248</v>
      </c>
      <c r="D4151">
        <v>356</v>
      </c>
      <c r="E4151">
        <v>1694</v>
      </c>
      <c r="F4151">
        <v>4524</v>
      </c>
      <c r="G4151">
        <v>0.23725654944218699</v>
      </c>
      <c r="H4151">
        <v>0.340203715390068</v>
      </c>
      <c r="I4151">
        <v>0.376873742465202</v>
      </c>
      <c r="J4151">
        <v>617</v>
      </c>
      <c r="K4151">
        <v>697</v>
      </c>
      <c r="L4151">
        <v>4135</v>
      </c>
      <c r="M4151">
        <v>10124</v>
      </c>
      <c r="N4151">
        <v>0.13017571748648901</v>
      </c>
      <c r="O4151">
        <v>0.23410157271093299</v>
      </c>
      <c r="P4151">
        <v>0.20484130386108201</v>
      </c>
      <c r="Q4151">
        <v>0.93220338983050799</v>
      </c>
      <c r="R4151">
        <v>0.59322033898305004</v>
      </c>
      <c r="S4151">
        <f t="shared" si="64"/>
        <v>1.163475837150854</v>
      </c>
    </row>
    <row r="4152" spans="1:19" x14ac:dyDescent="0.2">
      <c r="A4152" t="s">
        <v>8250</v>
      </c>
      <c r="B4152" t="s">
        <v>8251</v>
      </c>
      <c r="C4152">
        <v>162</v>
      </c>
      <c r="D4152">
        <v>219</v>
      </c>
      <c r="E4152">
        <v>396</v>
      </c>
      <c r="F4152">
        <v>885</v>
      </c>
      <c r="G4152">
        <v>0.211187332593015</v>
      </c>
      <c r="H4152">
        <v>-0.106077838395522</v>
      </c>
      <c r="I4152">
        <v>-0.14676891680680401</v>
      </c>
      <c r="J4152">
        <v>381</v>
      </c>
      <c r="K4152">
        <v>505</v>
      </c>
      <c r="L4152">
        <v>705</v>
      </c>
      <c r="M4152">
        <v>2126</v>
      </c>
      <c r="N4152">
        <v>0.19959450586476299</v>
      </c>
      <c r="O4152">
        <v>-0.32482463582861099</v>
      </c>
      <c r="P4152">
        <v>-0.26358738408023402</v>
      </c>
      <c r="Q4152">
        <v>0.91525423728813504</v>
      </c>
      <c r="R4152">
        <v>0.61016949152542299</v>
      </c>
      <c r="S4152">
        <f t="shared" si="64"/>
        <v>0.88716896189296501</v>
      </c>
    </row>
    <row r="4153" spans="1:19" x14ac:dyDescent="0.2">
      <c r="A4153" t="s">
        <v>8252</v>
      </c>
      <c r="B4153" t="s">
        <v>8253</v>
      </c>
      <c r="C4153">
        <v>120</v>
      </c>
      <c r="D4153">
        <v>158</v>
      </c>
      <c r="E4153">
        <v>235</v>
      </c>
      <c r="F4153">
        <v>510</v>
      </c>
      <c r="G4153">
        <v>0.199734073202326</v>
      </c>
      <c r="H4153">
        <v>-0.20237139355429201</v>
      </c>
      <c r="I4153">
        <v>-0.25580824291168702</v>
      </c>
      <c r="J4153">
        <v>217</v>
      </c>
      <c r="K4153">
        <v>202</v>
      </c>
      <c r="L4153">
        <v>528</v>
      </c>
      <c r="M4153">
        <v>970</v>
      </c>
      <c r="N4153">
        <v>4.6119739019816003E-2</v>
      </c>
      <c r="O4153">
        <v>-0.20591458845910701</v>
      </c>
      <c r="P4153">
        <v>-0.35991366817417703</v>
      </c>
      <c r="Q4153">
        <v>0.86440677966101698</v>
      </c>
      <c r="R4153">
        <v>0.61016949152542299</v>
      </c>
      <c r="S4153">
        <f t="shared" si="64"/>
        <v>0.82995812224800058</v>
      </c>
    </row>
    <row r="4154" spans="1:19" x14ac:dyDescent="0.2">
      <c r="A4154" t="s">
        <v>8254</v>
      </c>
      <c r="B4154" t="s">
        <v>8255</v>
      </c>
      <c r="C4154">
        <v>75</v>
      </c>
      <c r="D4154">
        <v>67</v>
      </c>
      <c r="E4154">
        <v>40</v>
      </c>
      <c r="F4154">
        <v>14</v>
      </c>
      <c r="G4154">
        <v>3.1271771604654802E-2</v>
      </c>
      <c r="H4154">
        <v>-0.76725928184214098</v>
      </c>
      <c r="I4154">
        <v>-1.6131304006754601</v>
      </c>
      <c r="J4154">
        <v>101</v>
      </c>
      <c r="K4154">
        <v>187</v>
      </c>
      <c r="L4154">
        <v>58</v>
      </c>
      <c r="M4154">
        <v>21</v>
      </c>
      <c r="N4154">
        <v>0.34474833617557799</v>
      </c>
      <c r="O4154">
        <v>-0.83298215736409498</v>
      </c>
      <c r="P4154">
        <v>-1.69232774764061</v>
      </c>
      <c r="Q4154">
        <v>0.81355932203389802</v>
      </c>
      <c r="R4154">
        <v>0.52542372881355903</v>
      </c>
      <c r="S4154">
        <f t="shared" si="64"/>
        <v>8.2129936857042424E-2</v>
      </c>
    </row>
    <row r="4155" spans="1:19" x14ac:dyDescent="0.2">
      <c r="A4155" t="s">
        <v>8256</v>
      </c>
      <c r="B4155" t="s">
        <v>8257</v>
      </c>
      <c r="C4155">
        <v>133</v>
      </c>
      <c r="D4155">
        <v>119</v>
      </c>
      <c r="E4155">
        <v>609</v>
      </c>
      <c r="F4155">
        <v>1430</v>
      </c>
      <c r="G4155">
        <v>3.1953552720973298E-2</v>
      </c>
      <c r="H4155">
        <v>0.16650764188738501</v>
      </c>
      <c r="I4155">
        <v>0.14728722353597701</v>
      </c>
      <c r="J4155">
        <v>316</v>
      </c>
      <c r="K4155">
        <v>262</v>
      </c>
      <c r="L4155">
        <v>1417</v>
      </c>
      <c r="M4155">
        <v>2820</v>
      </c>
      <c r="N4155">
        <v>-4.15768787693658E-3</v>
      </c>
      <c r="O4155">
        <v>5.9593990484666202E-2</v>
      </c>
      <c r="P4155">
        <v>-5.9663642890935502E-2</v>
      </c>
      <c r="Q4155">
        <v>0.81355932203389802</v>
      </c>
      <c r="R4155">
        <v>0.644067796610169</v>
      </c>
      <c r="S4155">
        <f t="shared" si="64"/>
        <v>1.0265161431641632</v>
      </c>
    </row>
    <row r="4156" spans="1:19" x14ac:dyDescent="0.2">
      <c r="A4156" t="s">
        <v>8258</v>
      </c>
      <c r="B4156" t="s">
        <v>8259</v>
      </c>
      <c r="C4156">
        <v>42</v>
      </c>
      <c r="D4156">
        <v>28</v>
      </c>
      <c r="E4156">
        <v>22</v>
      </c>
      <c r="F4156">
        <v>6</v>
      </c>
      <c r="G4156">
        <v>-9.5833026760152706E-2</v>
      </c>
      <c r="H4156">
        <v>-0.775084619354097</v>
      </c>
      <c r="I4156">
        <v>-1.72929521297625</v>
      </c>
      <c r="J4156">
        <v>53</v>
      </c>
      <c r="K4156">
        <v>104</v>
      </c>
      <c r="L4156">
        <v>51</v>
      </c>
      <c r="M4156">
        <v>9</v>
      </c>
      <c r="N4156">
        <v>0.36998557311971297</v>
      </c>
      <c r="O4156">
        <v>-0.60879447064724301</v>
      </c>
      <c r="P4156">
        <v>-1.78025902875335</v>
      </c>
      <c r="Q4156">
        <v>0.84745762711864403</v>
      </c>
      <c r="R4156">
        <v>0.57627118644067798</v>
      </c>
      <c r="S4156">
        <f t="shared" si="64"/>
        <v>2.5109751251200109E-2</v>
      </c>
    </row>
    <row r="4157" spans="1:19" x14ac:dyDescent="0.2">
      <c r="A4157" t="s">
        <v>8260</v>
      </c>
      <c r="B4157" t="s">
        <v>8261</v>
      </c>
      <c r="C4157">
        <v>219</v>
      </c>
      <c r="D4157">
        <v>297</v>
      </c>
      <c r="E4157">
        <v>1258</v>
      </c>
      <c r="F4157">
        <v>3633</v>
      </c>
      <c r="G4157">
        <v>0.21257056677262201</v>
      </c>
      <c r="H4157">
        <v>0.26497851649072801</v>
      </c>
      <c r="I4157">
        <v>0.335624110060597</v>
      </c>
      <c r="J4157">
        <v>521</v>
      </c>
      <c r="K4157">
        <v>538</v>
      </c>
      <c r="L4157">
        <v>2318</v>
      </c>
      <c r="M4157">
        <v>7057</v>
      </c>
      <c r="N4157">
        <v>9.1172655788586396E-2</v>
      </c>
      <c r="O4157">
        <v>5.6186931183662303E-2</v>
      </c>
      <c r="P4157">
        <v>0.121556725542716</v>
      </c>
      <c r="Q4157">
        <v>0.84745762711864403</v>
      </c>
      <c r="R4157">
        <v>0.644067796610169</v>
      </c>
      <c r="S4157">
        <f t="shared" si="64"/>
        <v>1.1293028639499803</v>
      </c>
    </row>
    <row r="4158" spans="1:19" x14ac:dyDescent="0.2">
      <c r="A4158" t="s">
        <v>8262</v>
      </c>
      <c r="B4158" t="s">
        <v>8263</v>
      </c>
      <c r="C4158">
        <v>129</v>
      </c>
      <c r="D4158">
        <v>113</v>
      </c>
      <c r="E4158">
        <v>85</v>
      </c>
      <c r="F4158">
        <v>12</v>
      </c>
      <c r="G4158">
        <v>2.2746965479699101E-2</v>
      </c>
      <c r="H4158">
        <v>-0.67542879436335901</v>
      </c>
      <c r="I4158">
        <v>-1.9156056372136201</v>
      </c>
      <c r="J4158">
        <v>385</v>
      </c>
      <c r="K4158">
        <v>278</v>
      </c>
      <c r="L4158">
        <v>236</v>
      </c>
      <c r="M4158">
        <v>46</v>
      </c>
      <c r="N4158">
        <v>-6.4187830168702595E-2</v>
      </c>
      <c r="O4158">
        <v>-0.80463750368278397</v>
      </c>
      <c r="P4158">
        <v>-1.9329285664188101</v>
      </c>
      <c r="Q4158">
        <v>0.79661016949152497</v>
      </c>
      <c r="R4158">
        <v>0.47457627118644002</v>
      </c>
      <c r="S4158">
        <f t="shared" si="64"/>
        <v>-6.9455690869123038E-2</v>
      </c>
    </row>
    <row r="4159" spans="1:19" x14ac:dyDescent="0.2">
      <c r="A4159" t="s">
        <v>8264</v>
      </c>
      <c r="B4159" t="s">
        <v>8265</v>
      </c>
      <c r="C4159">
        <v>178</v>
      </c>
      <c r="D4159">
        <v>164</v>
      </c>
      <c r="E4159">
        <v>89</v>
      </c>
      <c r="F4159">
        <v>8</v>
      </c>
      <c r="G4159">
        <v>4.4682078034332301E-2</v>
      </c>
      <c r="H4159">
        <v>-0.79528800544238398</v>
      </c>
      <c r="I4159">
        <v>-2.2315271882789398</v>
      </c>
      <c r="J4159">
        <v>240</v>
      </c>
      <c r="K4159">
        <v>403</v>
      </c>
      <c r="L4159">
        <v>255</v>
      </c>
      <c r="M4159">
        <v>37</v>
      </c>
      <c r="N4159">
        <v>0.30232190785122498</v>
      </c>
      <c r="O4159">
        <v>-0.56575983842204103</v>
      </c>
      <c r="P4159">
        <v>-1.8222351862365</v>
      </c>
      <c r="Q4159">
        <v>0.77966101694915202</v>
      </c>
      <c r="R4159">
        <v>0.52542372881355903</v>
      </c>
      <c r="S4159">
        <f t="shared" si="64"/>
        <v>-0.13095355655432647</v>
      </c>
    </row>
    <row r="4160" spans="1:19" x14ac:dyDescent="0.2">
      <c r="A4160" t="s">
        <v>8266</v>
      </c>
      <c r="B4160" t="s">
        <v>8267</v>
      </c>
      <c r="C4160">
        <v>199</v>
      </c>
      <c r="D4160">
        <v>202</v>
      </c>
      <c r="E4160">
        <v>1348</v>
      </c>
      <c r="F4160">
        <v>4068</v>
      </c>
      <c r="G4160">
        <v>8.6756525332445503E-2</v>
      </c>
      <c r="H4160">
        <v>0.33657880601119</v>
      </c>
      <c r="I4160">
        <v>0.42633069487900099</v>
      </c>
      <c r="J4160">
        <v>385</v>
      </c>
      <c r="K4160">
        <v>686</v>
      </c>
      <c r="L4160">
        <v>2881</v>
      </c>
      <c r="M4160">
        <v>7621</v>
      </c>
      <c r="N4160">
        <v>0.32809148961997198</v>
      </c>
      <c r="O4160">
        <v>0.28199375162752099</v>
      </c>
      <c r="P4160">
        <v>0.28632556352626498</v>
      </c>
      <c r="Q4160">
        <v>0.96610169491525399</v>
      </c>
      <c r="R4160">
        <v>0.55932203389830504</v>
      </c>
      <c r="S4160">
        <f t="shared" si="64"/>
        <v>1.199534109505539</v>
      </c>
    </row>
    <row r="4161" spans="1:19" x14ac:dyDescent="0.2">
      <c r="A4161" t="s">
        <v>8268</v>
      </c>
      <c r="B4161" t="s">
        <v>8269</v>
      </c>
      <c r="C4161">
        <v>184</v>
      </c>
      <c r="D4161">
        <v>169</v>
      </c>
      <c r="E4161">
        <v>824</v>
      </c>
      <c r="F4161">
        <v>2424</v>
      </c>
      <c r="G4161">
        <v>4.3327113899665502E-2</v>
      </c>
      <c r="H4161">
        <v>0.156851378909175</v>
      </c>
      <c r="I4161">
        <v>0.235517619522713</v>
      </c>
      <c r="J4161">
        <v>378</v>
      </c>
      <c r="K4161">
        <v>558</v>
      </c>
      <c r="L4161">
        <v>1625</v>
      </c>
      <c r="M4161">
        <v>4589</v>
      </c>
      <c r="N4161">
        <v>0.24637050252207501</v>
      </c>
      <c r="O4161">
        <v>4.1272788333277403E-2</v>
      </c>
      <c r="P4161">
        <v>7.4000589265540997E-2</v>
      </c>
      <c r="Q4161">
        <v>0.93220338983050799</v>
      </c>
      <c r="R4161">
        <v>0.55932203389830504</v>
      </c>
      <c r="S4161">
        <f t="shared" si="64"/>
        <v>1.0877133232923974</v>
      </c>
    </row>
    <row r="4162" spans="1:19" x14ac:dyDescent="0.2">
      <c r="A4162" t="s">
        <v>8270</v>
      </c>
      <c r="B4162" t="s">
        <v>8271</v>
      </c>
      <c r="C4162">
        <v>47</v>
      </c>
      <c r="D4162">
        <v>64</v>
      </c>
      <c r="E4162">
        <v>54</v>
      </c>
      <c r="F4162">
        <v>3</v>
      </c>
      <c r="G4162">
        <v>0.214340348343698</v>
      </c>
      <c r="H4162">
        <v>-0.43396210789115203</v>
      </c>
      <c r="I4162">
        <v>-2.0791737761780502</v>
      </c>
      <c r="J4162">
        <v>159</v>
      </c>
      <c r="K4162">
        <v>171</v>
      </c>
      <c r="L4162">
        <v>94</v>
      </c>
      <c r="M4162">
        <v>32</v>
      </c>
      <c r="N4162">
        <v>0.108827089493424</v>
      </c>
      <c r="O4162">
        <v>-0.82035804786514299</v>
      </c>
      <c r="P4162">
        <v>-1.7064728145924299</v>
      </c>
      <c r="Q4162">
        <v>0.86440677966101698</v>
      </c>
      <c r="R4162">
        <v>0.55932203389830504</v>
      </c>
      <c r="S4162">
        <f t="shared" si="64"/>
        <v>-5.6052817176574392E-2</v>
      </c>
    </row>
    <row r="4163" spans="1:19" x14ac:dyDescent="0.2">
      <c r="A4163" t="s">
        <v>8272</v>
      </c>
      <c r="B4163" t="s">
        <v>8273</v>
      </c>
      <c r="C4163">
        <v>113</v>
      </c>
      <c r="D4163">
        <v>108</v>
      </c>
      <c r="E4163">
        <v>585</v>
      </c>
      <c r="F4163">
        <v>1690</v>
      </c>
      <c r="G4163">
        <v>6.0603544299058398E-2</v>
      </c>
      <c r="H4163">
        <v>0.219819412820357</v>
      </c>
      <c r="I4163">
        <v>0.29061108816825398</v>
      </c>
      <c r="J4163">
        <v>258</v>
      </c>
      <c r="K4163">
        <v>247</v>
      </c>
      <c r="L4163">
        <v>1326</v>
      </c>
      <c r="M4163">
        <v>3203</v>
      </c>
      <c r="N4163">
        <v>5.83053507181574E-2</v>
      </c>
      <c r="O4163">
        <v>0.118835040961133</v>
      </c>
      <c r="P4163">
        <v>8.3711564108698594E-2</v>
      </c>
      <c r="Q4163">
        <v>0.84745762711864403</v>
      </c>
      <c r="R4163">
        <v>0.55932203389830504</v>
      </c>
      <c r="S4163">
        <f t="shared" ref="S4163:S4226" si="65">((I4163+1.7338029)/1.7338029+(P4163+1.8692731)/1.8692731)/2</f>
        <v>1.1061988929247899</v>
      </c>
    </row>
    <row r="4164" spans="1:19" x14ac:dyDescent="0.2">
      <c r="A4164" t="s">
        <v>8274</v>
      </c>
      <c r="B4164" t="s">
        <v>8275</v>
      </c>
      <c r="C4164">
        <v>83</v>
      </c>
      <c r="D4164">
        <v>122</v>
      </c>
      <c r="E4164">
        <v>64</v>
      </c>
      <c r="F4164">
        <v>26</v>
      </c>
      <c r="G4164">
        <v>0.24753997059420199</v>
      </c>
      <c r="H4164">
        <v>-0.60715612817058995</v>
      </c>
      <c r="I4164">
        <v>-1.3883019173672499</v>
      </c>
      <c r="J4164">
        <v>287</v>
      </c>
      <c r="K4164">
        <v>386</v>
      </c>
      <c r="L4164">
        <v>253</v>
      </c>
      <c r="M4164">
        <v>91</v>
      </c>
      <c r="N4164">
        <v>0.20593351135948401</v>
      </c>
      <c r="O4164">
        <v>-0.64685015270256396</v>
      </c>
      <c r="P4164">
        <v>-1.5090661730047901</v>
      </c>
      <c r="Q4164">
        <v>0.96610169491525399</v>
      </c>
      <c r="R4164">
        <v>0.59322033898305004</v>
      </c>
      <c r="S4164">
        <f t="shared" si="65"/>
        <v>0.19598621821053197</v>
      </c>
    </row>
    <row r="4165" spans="1:19" x14ac:dyDescent="0.2">
      <c r="A4165" t="s">
        <v>8276</v>
      </c>
      <c r="B4165" t="s">
        <v>8277</v>
      </c>
      <c r="C4165">
        <v>96</v>
      </c>
      <c r="D4165">
        <v>154</v>
      </c>
      <c r="E4165">
        <v>78</v>
      </c>
      <c r="F4165">
        <v>18</v>
      </c>
      <c r="G4165">
        <v>0.28550772009242298</v>
      </c>
      <c r="H4165">
        <v>-0.58443464012749102</v>
      </c>
      <c r="I4165">
        <v>-1.6111959008982599</v>
      </c>
      <c r="J4165">
        <v>171</v>
      </c>
      <c r="K4165">
        <v>234</v>
      </c>
      <c r="L4165">
        <v>113</v>
      </c>
      <c r="M4165">
        <v>24</v>
      </c>
      <c r="N4165">
        <v>0.21344785043971001</v>
      </c>
      <c r="O4165">
        <v>-0.77200644405312402</v>
      </c>
      <c r="P4165">
        <v>-1.8630105372724399</v>
      </c>
      <c r="Q4165">
        <v>0.74576271186440601</v>
      </c>
      <c r="R4165">
        <v>0.44067796610169402</v>
      </c>
      <c r="S4165">
        <f t="shared" si="65"/>
        <v>3.7032958180999179E-2</v>
      </c>
    </row>
    <row r="4166" spans="1:19" x14ac:dyDescent="0.2">
      <c r="A4166" t="s">
        <v>8278</v>
      </c>
      <c r="B4166" t="s">
        <v>8279</v>
      </c>
      <c r="C4166">
        <v>161</v>
      </c>
      <c r="D4166">
        <v>259</v>
      </c>
      <c r="E4166">
        <v>113</v>
      </c>
      <c r="F4166">
        <v>12</v>
      </c>
      <c r="G4166">
        <v>0.28673212034493001</v>
      </c>
      <c r="H4166">
        <v>-0.64800544232683299</v>
      </c>
      <c r="I4166">
        <v>-2.0118418029462202</v>
      </c>
      <c r="J4166">
        <v>502</v>
      </c>
      <c r="K4166">
        <v>699</v>
      </c>
      <c r="L4166">
        <v>266</v>
      </c>
      <c r="M4166">
        <v>58</v>
      </c>
      <c r="N4166">
        <v>0.221001562022383</v>
      </c>
      <c r="O4166">
        <v>-0.86791085765834197</v>
      </c>
      <c r="P4166">
        <v>-1.9475013921739699</v>
      </c>
      <c r="Q4166">
        <v>0.76271186440677896</v>
      </c>
      <c r="R4166">
        <v>0.47457627118644002</v>
      </c>
      <c r="S4166">
        <f t="shared" si="65"/>
        <v>-0.10110659760984887</v>
      </c>
    </row>
    <row r="4167" spans="1:19" x14ac:dyDescent="0.2">
      <c r="A4167" t="s">
        <v>8280</v>
      </c>
      <c r="B4167" t="s">
        <v>8281</v>
      </c>
      <c r="C4167">
        <v>74</v>
      </c>
      <c r="D4167">
        <v>63</v>
      </c>
      <c r="E4167">
        <v>57</v>
      </c>
      <c r="F4167">
        <v>8</v>
      </c>
      <c r="G4167">
        <v>1.03670620181339E-2</v>
      </c>
      <c r="H4167">
        <v>-0.60761487383688795</v>
      </c>
      <c r="I4167">
        <v>-1.85033890570103</v>
      </c>
      <c r="J4167">
        <v>265</v>
      </c>
      <c r="K4167">
        <v>352</v>
      </c>
      <c r="L4167">
        <v>175</v>
      </c>
      <c r="M4167">
        <v>39</v>
      </c>
      <c r="N4167">
        <v>0.20052489296304499</v>
      </c>
      <c r="O4167">
        <v>-0.77229660239490305</v>
      </c>
      <c r="P4167">
        <v>-1.8424069355021999</v>
      </c>
      <c r="Q4167">
        <v>0.83050847457627097</v>
      </c>
      <c r="R4167">
        <v>0.55932203389830504</v>
      </c>
      <c r="S4167">
        <f t="shared" si="65"/>
        <v>-2.6420791349649954E-2</v>
      </c>
    </row>
    <row r="4168" spans="1:19" x14ac:dyDescent="0.2">
      <c r="A4168" t="s">
        <v>8282</v>
      </c>
      <c r="B4168" t="s">
        <v>8283</v>
      </c>
      <c r="C4168">
        <v>480</v>
      </c>
      <c r="D4168">
        <v>491</v>
      </c>
      <c r="E4168">
        <v>250</v>
      </c>
      <c r="F4168">
        <v>35</v>
      </c>
      <c r="G4168">
        <v>9.0098487042909695E-2</v>
      </c>
      <c r="H4168">
        <v>-0.77755923848195296</v>
      </c>
      <c r="I4168">
        <v>-2.0213703659873099</v>
      </c>
      <c r="J4168">
        <v>790</v>
      </c>
      <c r="K4168">
        <v>1178</v>
      </c>
      <c r="L4168">
        <v>476</v>
      </c>
      <c r="M4168">
        <v>118</v>
      </c>
      <c r="N4168">
        <v>0.25074630258236302</v>
      </c>
      <c r="O4168">
        <v>-0.81210891571433796</v>
      </c>
      <c r="P4168">
        <v>-1.8359707525761999</v>
      </c>
      <c r="Q4168">
        <v>0.74576271186440601</v>
      </c>
      <c r="R4168">
        <v>0.49152542372881303</v>
      </c>
      <c r="S4168">
        <f t="shared" si="65"/>
        <v>-7.4021854087315542E-2</v>
      </c>
    </row>
    <row r="4169" spans="1:19" x14ac:dyDescent="0.2">
      <c r="A4169" t="s">
        <v>8284</v>
      </c>
      <c r="B4169" t="s">
        <v>8285</v>
      </c>
      <c r="C4169">
        <v>230</v>
      </c>
      <c r="D4169">
        <v>210</v>
      </c>
      <c r="E4169">
        <v>72</v>
      </c>
      <c r="F4169">
        <v>11</v>
      </c>
      <c r="G4169">
        <v>4.0749691011854799E-2</v>
      </c>
      <c r="H4169">
        <v>-0.99865334936472705</v>
      </c>
      <c r="I4169">
        <v>-2.2045323238213599</v>
      </c>
      <c r="J4169">
        <v>288</v>
      </c>
      <c r="K4169">
        <v>484</v>
      </c>
      <c r="L4169">
        <v>220</v>
      </c>
      <c r="M4169">
        <v>48</v>
      </c>
      <c r="N4169">
        <v>0.30268097730690302</v>
      </c>
      <c r="O4169">
        <v>-0.70905858408141498</v>
      </c>
      <c r="P4169">
        <v>-1.7883769189755301</v>
      </c>
      <c r="Q4169">
        <v>0.76271186440677896</v>
      </c>
      <c r="R4169">
        <v>0.47457627118644002</v>
      </c>
      <c r="S4169">
        <f t="shared" si="65"/>
        <v>-0.11411215231271797</v>
      </c>
    </row>
    <row r="4170" spans="1:19" x14ac:dyDescent="0.2">
      <c r="A4170" t="s">
        <v>8286</v>
      </c>
      <c r="B4170" t="s">
        <v>8287</v>
      </c>
      <c r="C4170">
        <v>2</v>
      </c>
      <c r="D4170">
        <v>4</v>
      </c>
      <c r="E4170">
        <v>6</v>
      </c>
      <c r="F4170">
        <v>2</v>
      </c>
      <c r="G4170">
        <v>0.38128822795950901</v>
      </c>
      <c r="H4170">
        <v>-1.7136755058741099E-2</v>
      </c>
      <c r="I4170">
        <v>-0.88419717296199896</v>
      </c>
      <c r="J4170">
        <v>21</v>
      </c>
      <c r="K4170">
        <v>20</v>
      </c>
      <c r="L4170">
        <v>17</v>
      </c>
      <c r="M4170">
        <v>3</v>
      </c>
      <c r="N4170">
        <v>5.60388043517836E-2</v>
      </c>
      <c r="O4170">
        <v>-0.68385915050003498</v>
      </c>
      <c r="P4170">
        <v>-1.85532370860614</v>
      </c>
      <c r="Q4170">
        <v>0.74576271186440601</v>
      </c>
      <c r="R4170">
        <v>0.50847457627118597</v>
      </c>
      <c r="S4170">
        <f t="shared" si="65"/>
        <v>0.24874343454741682</v>
      </c>
    </row>
    <row r="4171" spans="1:19" x14ac:dyDescent="0.2">
      <c r="A4171" t="s">
        <v>8288</v>
      </c>
      <c r="B4171" t="s">
        <v>8289</v>
      </c>
      <c r="C4171">
        <v>16</v>
      </c>
      <c r="D4171">
        <v>39</v>
      </c>
      <c r="E4171">
        <v>41</v>
      </c>
      <c r="F4171">
        <v>5</v>
      </c>
      <c r="G4171">
        <v>0.46720285666610201</v>
      </c>
      <c r="H4171">
        <v>-8.5594135714592803E-2</v>
      </c>
      <c r="I4171">
        <v>-1.3893471512819</v>
      </c>
      <c r="J4171">
        <v>86</v>
      </c>
      <c r="K4171">
        <v>97</v>
      </c>
      <c r="L4171">
        <v>101</v>
      </c>
      <c r="M4171">
        <v>6</v>
      </c>
      <c r="N4171">
        <v>0.12950138644439799</v>
      </c>
      <c r="O4171">
        <v>-0.52226585460531505</v>
      </c>
      <c r="P4171">
        <v>-2.16657286945181</v>
      </c>
      <c r="Q4171">
        <v>0.644067796610169</v>
      </c>
      <c r="R4171">
        <v>0.44067796610169402</v>
      </c>
      <c r="S4171">
        <f t="shared" si="65"/>
        <v>1.9812496077998773E-2</v>
      </c>
    </row>
    <row r="4172" spans="1:19" x14ac:dyDescent="0.2">
      <c r="A4172" t="s">
        <v>8290</v>
      </c>
      <c r="B4172" t="s">
        <v>8291</v>
      </c>
      <c r="C4172">
        <v>143</v>
      </c>
      <c r="D4172">
        <v>259</v>
      </c>
      <c r="E4172">
        <v>727</v>
      </c>
      <c r="F4172">
        <v>1801</v>
      </c>
      <c r="G4172">
        <v>0.33822195891171802</v>
      </c>
      <c r="H4172">
        <v>0.211940363615572</v>
      </c>
      <c r="I4172">
        <v>0.21598050239247199</v>
      </c>
      <c r="J4172">
        <v>348</v>
      </c>
      <c r="K4172">
        <v>427</v>
      </c>
      <c r="L4172">
        <v>1458</v>
      </c>
      <c r="M4172">
        <v>3408</v>
      </c>
      <c r="N4172">
        <v>0.166076734500164</v>
      </c>
      <c r="O4172">
        <v>3.0089502890984499E-2</v>
      </c>
      <c r="P4172">
        <v>-1.9305326443811398E-2</v>
      </c>
      <c r="Q4172">
        <v>0.79661016949152497</v>
      </c>
      <c r="R4172">
        <v>0.59322033898305004</v>
      </c>
      <c r="S4172">
        <f t="shared" si="65"/>
        <v>1.0571213354310005</v>
      </c>
    </row>
    <row r="4173" spans="1:19" x14ac:dyDescent="0.2">
      <c r="A4173" t="s">
        <v>8292</v>
      </c>
      <c r="B4173" t="s">
        <v>8293</v>
      </c>
      <c r="C4173">
        <v>106</v>
      </c>
      <c r="D4173">
        <v>81</v>
      </c>
      <c r="E4173">
        <v>34</v>
      </c>
      <c r="F4173">
        <v>6</v>
      </c>
      <c r="G4173">
        <v>-3.6562614090591999E-2</v>
      </c>
      <c r="H4173">
        <v>-0.988084958000918</v>
      </c>
      <c r="I4173">
        <v>-2.1313517878431201</v>
      </c>
      <c r="J4173">
        <v>201</v>
      </c>
      <c r="K4173">
        <v>203</v>
      </c>
      <c r="L4173">
        <v>115</v>
      </c>
      <c r="M4173">
        <v>17</v>
      </c>
      <c r="N4173">
        <v>8.1528083914445895E-2</v>
      </c>
      <c r="O4173">
        <v>-0.83458699421126703</v>
      </c>
      <c r="P4173">
        <v>-2.0829728046341001</v>
      </c>
      <c r="Q4173">
        <v>0.50847457627118597</v>
      </c>
      <c r="R4173">
        <v>0.42372881355932202</v>
      </c>
      <c r="S4173">
        <f t="shared" si="65"/>
        <v>-0.17180768357735771</v>
      </c>
    </row>
    <row r="4174" spans="1:19" x14ac:dyDescent="0.2">
      <c r="A4174" t="s">
        <v>8294</v>
      </c>
      <c r="B4174" t="s">
        <v>8295</v>
      </c>
      <c r="C4174">
        <v>129</v>
      </c>
      <c r="D4174">
        <v>191</v>
      </c>
      <c r="E4174">
        <v>604</v>
      </c>
      <c r="F4174">
        <v>1972</v>
      </c>
      <c r="G4174">
        <v>0.25070188924400699</v>
      </c>
      <c r="H4174">
        <v>0.17618921854347899</v>
      </c>
      <c r="I4174">
        <v>0.300120027343944</v>
      </c>
      <c r="J4174">
        <v>282</v>
      </c>
      <c r="K4174">
        <v>501</v>
      </c>
      <c r="L4174">
        <v>1327</v>
      </c>
      <c r="M4174">
        <v>3860</v>
      </c>
      <c r="N4174">
        <v>0.32681672096960601</v>
      </c>
      <c r="O4174">
        <v>8.0533037400684002E-2</v>
      </c>
      <c r="P4174">
        <v>0.1261125277605</v>
      </c>
      <c r="Q4174">
        <v>0.88135593220338904</v>
      </c>
      <c r="R4174">
        <v>0.644067796610169</v>
      </c>
      <c r="S4174">
        <f t="shared" si="65"/>
        <v>1.1202826779813577</v>
      </c>
    </row>
    <row r="4175" spans="1:19" x14ac:dyDescent="0.2">
      <c r="A4175" t="s">
        <v>8296</v>
      </c>
      <c r="B4175" t="s">
        <v>8297</v>
      </c>
      <c r="C4175">
        <v>134</v>
      </c>
      <c r="D4175">
        <v>115</v>
      </c>
      <c r="E4175">
        <v>659</v>
      </c>
      <c r="F4175">
        <v>1802</v>
      </c>
      <c r="G4175">
        <v>1.3851274284332599E-2</v>
      </c>
      <c r="H4175">
        <v>0.197522606450798</v>
      </c>
      <c r="I4175">
        <v>0.244452815316237</v>
      </c>
      <c r="J4175">
        <v>270</v>
      </c>
      <c r="K4175">
        <v>279</v>
      </c>
      <c r="L4175">
        <v>1603</v>
      </c>
      <c r="M4175">
        <v>3886</v>
      </c>
      <c r="N4175">
        <v>9.1468542536332006E-2</v>
      </c>
      <c r="O4175">
        <v>0.18148098105076699</v>
      </c>
      <c r="P4175">
        <v>0.14791336351288301</v>
      </c>
      <c r="Q4175">
        <v>0.94915254237288105</v>
      </c>
      <c r="R4175">
        <v>0.61016949152542299</v>
      </c>
      <c r="S4175">
        <f t="shared" si="65"/>
        <v>1.110060544530715</v>
      </c>
    </row>
    <row r="4176" spans="1:19" x14ac:dyDescent="0.2">
      <c r="A4176" t="s">
        <v>8298</v>
      </c>
      <c r="B4176" t="s">
        <v>8299</v>
      </c>
      <c r="C4176">
        <v>198</v>
      </c>
      <c r="D4176">
        <v>207</v>
      </c>
      <c r="E4176">
        <v>1151</v>
      </c>
      <c r="F4176">
        <v>3300</v>
      </c>
      <c r="G4176">
        <v>9.9563387490915006E-2</v>
      </c>
      <c r="H4176">
        <v>0.27015212358985702</v>
      </c>
      <c r="I4176">
        <v>0.33765157665435702</v>
      </c>
      <c r="J4176">
        <v>436</v>
      </c>
      <c r="K4176">
        <v>520</v>
      </c>
      <c r="L4176">
        <v>2957</v>
      </c>
      <c r="M4176">
        <v>6279</v>
      </c>
      <c r="N4176">
        <v>0.15374495778793401</v>
      </c>
      <c r="O4176">
        <v>0.23927605811314101</v>
      </c>
      <c r="P4176">
        <v>0.148178325197869</v>
      </c>
      <c r="Q4176">
        <v>0.89830508474576198</v>
      </c>
      <c r="R4176">
        <v>0.66101694915254205</v>
      </c>
      <c r="S4176">
        <f t="shared" si="65"/>
        <v>1.1370083944523719</v>
      </c>
    </row>
    <row r="4177" spans="1:19" x14ac:dyDescent="0.2">
      <c r="A4177" t="s">
        <v>8300</v>
      </c>
      <c r="B4177" t="s">
        <v>8301</v>
      </c>
      <c r="C4177">
        <v>174</v>
      </c>
      <c r="D4177">
        <v>120</v>
      </c>
      <c r="E4177">
        <v>772</v>
      </c>
      <c r="F4177">
        <v>2226</v>
      </c>
      <c r="G4177">
        <v>-8.1109769939446394E-2</v>
      </c>
      <c r="H4177">
        <v>0.15281004227473199</v>
      </c>
      <c r="I4177">
        <v>0.22277873875408999</v>
      </c>
      <c r="J4177">
        <v>275</v>
      </c>
      <c r="K4177">
        <v>404</v>
      </c>
      <c r="L4177">
        <v>1707</v>
      </c>
      <c r="M4177">
        <v>4344</v>
      </c>
      <c r="N4177">
        <v>0.24427677470206399</v>
      </c>
      <c r="O4177">
        <v>0.20081205014008</v>
      </c>
      <c r="P4177">
        <v>0.188331454158634</v>
      </c>
      <c r="Q4177">
        <v>0.89830508474576198</v>
      </c>
      <c r="R4177">
        <v>0.69491525423728795</v>
      </c>
      <c r="S4177">
        <f t="shared" si="65"/>
        <v>1.1146212789230703</v>
      </c>
    </row>
    <row r="4178" spans="1:19" x14ac:dyDescent="0.2">
      <c r="A4178" t="s">
        <v>8302</v>
      </c>
      <c r="B4178" t="s">
        <v>8303</v>
      </c>
      <c r="C4178">
        <v>143</v>
      </c>
      <c r="D4178">
        <v>141</v>
      </c>
      <c r="E4178">
        <v>551</v>
      </c>
      <c r="F4178">
        <v>1525</v>
      </c>
      <c r="G4178">
        <v>7.4141307485846505E-2</v>
      </c>
      <c r="H4178">
        <v>9.1557551608319604E-2</v>
      </c>
      <c r="I4178">
        <v>0.14373663325574301</v>
      </c>
      <c r="J4178">
        <v>268</v>
      </c>
      <c r="K4178">
        <v>369</v>
      </c>
      <c r="L4178">
        <v>1102</v>
      </c>
      <c r="M4178">
        <v>3223</v>
      </c>
      <c r="N4178">
        <v>0.21611967555199299</v>
      </c>
      <c r="O4178">
        <v>2.19580233425869E-2</v>
      </c>
      <c r="P4178">
        <v>6.98998428916527E-2</v>
      </c>
      <c r="Q4178">
        <v>0.81355932203389802</v>
      </c>
      <c r="R4178">
        <v>0.644067796610169</v>
      </c>
      <c r="S4178">
        <f t="shared" si="65"/>
        <v>1.0601483264800802</v>
      </c>
    </row>
    <row r="4179" spans="1:19" x14ac:dyDescent="0.2">
      <c r="A4179" t="s">
        <v>8304</v>
      </c>
      <c r="B4179" t="s">
        <v>8305</v>
      </c>
      <c r="C4179">
        <v>258</v>
      </c>
      <c r="D4179">
        <v>211</v>
      </c>
      <c r="E4179">
        <v>822</v>
      </c>
      <c r="F4179">
        <v>2448</v>
      </c>
      <c r="G4179">
        <v>-7.0790183700090098E-3</v>
      </c>
      <c r="H4179">
        <v>8.9941017984165993E-3</v>
      </c>
      <c r="I4179">
        <v>9.2994534548294497E-2</v>
      </c>
      <c r="J4179">
        <v>412</v>
      </c>
      <c r="K4179">
        <v>668</v>
      </c>
      <c r="L4179">
        <v>2011</v>
      </c>
      <c r="M4179">
        <v>4361</v>
      </c>
      <c r="N4179">
        <v>0.287107349864132</v>
      </c>
      <c r="O4179">
        <v>9.6426077419216896E-2</v>
      </c>
      <c r="P4179">
        <v>1.4463202048398901E-2</v>
      </c>
      <c r="Q4179">
        <v>0.89830508474576198</v>
      </c>
      <c r="R4179">
        <v>0.59322033898305004</v>
      </c>
      <c r="S4179">
        <f t="shared" si="65"/>
        <v>1.0306867515222402</v>
      </c>
    </row>
    <row r="4180" spans="1:19" x14ac:dyDescent="0.2">
      <c r="A4180" t="s">
        <v>8306</v>
      </c>
      <c r="B4180" t="s">
        <v>8307</v>
      </c>
      <c r="C4180">
        <v>59</v>
      </c>
      <c r="D4180">
        <v>25</v>
      </c>
      <c r="E4180">
        <v>97</v>
      </c>
      <c r="F4180">
        <v>106</v>
      </c>
      <c r="G4180">
        <v>-0.29265377067457798</v>
      </c>
      <c r="H4180">
        <v>-0.27833828715430298</v>
      </c>
      <c r="I4180">
        <v>-0.629743319339372</v>
      </c>
      <c r="J4180">
        <v>66</v>
      </c>
      <c r="K4180">
        <v>70</v>
      </c>
      <c r="L4180">
        <v>182</v>
      </c>
      <c r="M4180">
        <v>213</v>
      </c>
      <c r="N4180">
        <v>0.102782207894109</v>
      </c>
      <c r="O4180">
        <v>-0.151561324701184</v>
      </c>
      <c r="P4180">
        <v>-0.50139000069502304</v>
      </c>
      <c r="Q4180">
        <v>0.84745762711864403</v>
      </c>
      <c r="R4180">
        <v>0.62711864406779605</v>
      </c>
      <c r="S4180">
        <f t="shared" si="65"/>
        <v>0.68427884174228681</v>
      </c>
    </row>
    <row r="4181" spans="1:19" x14ac:dyDescent="0.2">
      <c r="A4181" t="s">
        <v>8308</v>
      </c>
      <c r="B4181" t="s">
        <v>8309</v>
      </c>
      <c r="C4181">
        <v>203</v>
      </c>
      <c r="D4181">
        <v>225</v>
      </c>
      <c r="E4181">
        <v>963</v>
      </c>
      <c r="F4181">
        <v>2566</v>
      </c>
      <c r="G4181">
        <v>0.124944712493677</v>
      </c>
      <c r="H4181">
        <v>0.181872239432918</v>
      </c>
      <c r="I4181">
        <v>0.217563441163697</v>
      </c>
      <c r="J4181">
        <v>286</v>
      </c>
      <c r="K4181">
        <v>367</v>
      </c>
      <c r="L4181">
        <v>1847</v>
      </c>
      <c r="M4181">
        <v>4608</v>
      </c>
      <c r="N4181">
        <v>0.18552813454476799</v>
      </c>
      <c r="O4181">
        <v>0.21801208516680701</v>
      </c>
      <c r="P4181">
        <v>0.19692076869421901</v>
      </c>
      <c r="Q4181">
        <v>0.91525423728813504</v>
      </c>
      <c r="R4181">
        <v>0.644067796610169</v>
      </c>
      <c r="S4181">
        <f t="shared" si="65"/>
        <v>1.1154147748388523</v>
      </c>
    </row>
    <row r="4182" spans="1:19" x14ac:dyDescent="0.2">
      <c r="A4182" t="s">
        <v>8310</v>
      </c>
      <c r="B4182" t="s">
        <v>8311</v>
      </c>
      <c r="C4182">
        <v>232</v>
      </c>
      <c r="D4182">
        <v>162</v>
      </c>
      <c r="E4182">
        <v>1114</v>
      </c>
      <c r="F4182">
        <v>2859</v>
      </c>
      <c r="G4182">
        <v>-7.5714738052740205E-2</v>
      </c>
      <c r="H4182">
        <v>0.18713919616840599</v>
      </c>
      <c r="I4182">
        <v>0.20652899750508999</v>
      </c>
      <c r="J4182">
        <v>412</v>
      </c>
      <c r="K4182">
        <v>516</v>
      </c>
      <c r="L4182">
        <v>2076</v>
      </c>
      <c r="M4182">
        <v>5398</v>
      </c>
      <c r="N4182">
        <v>0.17498058901579799</v>
      </c>
      <c r="O4182">
        <v>0.11024135599889499</v>
      </c>
      <c r="P4182">
        <v>0.10710999559547001</v>
      </c>
      <c r="Q4182">
        <v>0.91525423728813504</v>
      </c>
      <c r="R4182">
        <v>0.59322033898305004</v>
      </c>
      <c r="S4182">
        <f t="shared" si="65"/>
        <v>1.0882097105021555</v>
      </c>
    </row>
    <row r="4183" spans="1:19" x14ac:dyDescent="0.2">
      <c r="A4183" t="s">
        <v>8312</v>
      </c>
      <c r="B4183" t="s">
        <v>8313</v>
      </c>
      <c r="C4183">
        <v>175</v>
      </c>
      <c r="D4183">
        <v>216</v>
      </c>
      <c r="E4183">
        <v>1063</v>
      </c>
      <c r="F4183">
        <v>2325</v>
      </c>
      <c r="G4183">
        <v>0.17167393476016399</v>
      </c>
      <c r="H4183">
        <v>0.28923720605859798</v>
      </c>
      <c r="I4183">
        <v>0.239187735577679</v>
      </c>
      <c r="J4183">
        <v>501</v>
      </c>
      <c r="K4183">
        <v>555</v>
      </c>
      <c r="L4183">
        <v>1881</v>
      </c>
      <c r="M4183">
        <v>4314</v>
      </c>
      <c r="N4183">
        <v>0.12168336067715201</v>
      </c>
      <c r="O4183">
        <v>-1.7537707461257199E-2</v>
      </c>
      <c r="P4183">
        <v>-7.5183253692612306E-2</v>
      </c>
      <c r="Q4183">
        <v>0.86440677966101698</v>
      </c>
      <c r="R4183">
        <v>0.61016949152542299</v>
      </c>
      <c r="S4183">
        <f t="shared" si="65"/>
        <v>1.0488674843880659</v>
      </c>
    </row>
    <row r="4184" spans="1:19" x14ac:dyDescent="0.2">
      <c r="A4184" t="s">
        <v>8314</v>
      </c>
      <c r="B4184" t="s">
        <v>8315</v>
      </c>
      <c r="C4184">
        <v>27</v>
      </c>
      <c r="D4184">
        <v>31</v>
      </c>
      <c r="E4184">
        <v>16</v>
      </c>
      <c r="F4184">
        <v>1</v>
      </c>
      <c r="G4184">
        <v>0.140256161970813</v>
      </c>
      <c r="H4184">
        <v>-0.72150179128146597</v>
      </c>
      <c r="I4184">
        <v>-2.31556093712098</v>
      </c>
      <c r="J4184">
        <v>67</v>
      </c>
      <c r="K4184">
        <v>56</v>
      </c>
      <c r="L4184">
        <v>48</v>
      </c>
      <c r="M4184">
        <v>3</v>
      </c>
      <c r="N4184">
        <v>-6.5867227290421801E-4</v>
      </c>
      <c r="O4184">
        <v>-0.73692234246962895</v>
      </c>
      <c r="P4184">
        <v>-2.3591792165730499</v>
      </c>
      <c r="Q4184">
        <v>0.49152542372881303</v>
      </c>
      <c r="R4184">
        <v>0.45762711864406702</v>
      </c>
      <c r="S4184">
        <f t="shared" si="65"/>
        <v>-0.29881124744360887</v>
      </c>
    </row>
    <row r="4185" spans="1:19" x14ac:dyDescent="0.2">
      <c r="A4185" t="s">
        <v>8316</v>
      </c>
      <c r="B4185" t="s">
        <v>8317</v>
      </c>
      <c r="C4185">
        <v>29</v>
      </c>
      <c r="D4185">
        <v>33</v>
      </c>
      <c r="E4185">
        <v>19</v>
      </c>
      <c r="F4185">
        <v>2</v>
      </c>
      <c r="G4185">
        <v>0.136374174274459</v>
      </c>
      <c r="H4185">
        <v>-0.67790240672452995</v>
      </c>
      <c r="I4185">
        <v>-2.0455651751969701</v>
      </c>
      <c r="J4185">
        <v>72</v>
      </c>
      <c r="K4185">
        <v>59</v>
      </c>
      <c r="L4185">
        <v>60</v>
      </c>
      <c r="M4185">
        <v>19</v>
      </c>
      <c r="N4185">
        <v>-9.2523813674024406E-3</v>
      </c>
      <c r="O4185">
        <v>-0.67127002319201501</v>
      </c>
      <c r="P4185">
        <v>-1.5888045640703301</v>
      </c>
      <c r="Q4185">
        <v>0.66101694915254205</v>
      </c>
      <c r="R4185">
        <v>0.62711864406779605</v>
      </c>
      <c r="S4185">
        <f t="shared" si="65"/>
        <v>-1.488632041095056E-2</v>
      </c>
    </row>
    <row r="4186" spans="1:19" x14ac:dyDescent="0.2">
      <c r="A4186" t="s">
        <v>8318</v>
      </c>
      <c r="B4186" t="s">
        <v>8319</v>
      </c>
      <c r="C4186">
        <v>91</v>
      </c>
      <c r="D4186">
        <v>60</v>
      </c>
      <c r="E4186">
        <v>58</v>
      </c>
      <c r="F4186">
        <v>5</v>
      </c>
      <c r="G4186">
        <v>-0.10063190964192099</v>
      </c>
      <c r="H4186">
        <v>-0.68987140853655904</v>
      </c>
      <c r="I4186">
        <v>-2.14426856094707</v>
      </c>
      <c r="J4186">
        <v>278</v>
      </c>
      <c r="K4186">
        <v>251</v>
      </c>
      <c r="L4186">
        <v>164</v>
      </c>
      <c r="M4186">
        <v>25</v>
      </c>
      <c r="N4186">
        <v>3.2857028984683602E-2</v>
      </c>
      <c r="O4186">
        <v>-0.82128972501476805</v>
      </c>
      <c r="P4186">
        <v>-2.0563304558379301</v>
      </c>
      <c r="Q4186">
        <v>0.74576271186440601</v>
      </c>
      <c r="R4186">
        <v>0.54237288135593198</v>
      </c>
      <c r="S4186">
        <f t="shared" si="65"/>
        <v>-0.1684062738868253</v>
      </c>
    </row>
    <row r="4187" spans="1:19" x14ac:dyDescent="0.2">
      <c r="A4187" t="s">
        <v>8320</v>
      </c>
      <c r="B4187" t="s">
        <v>8321</v>
      </c>
      <c r="C4187">
        <v>73</v>
      </c>
      <c r="D4187">
        <v>115</v>
      </c>
      <c r="E4187">
        <v>63</v>
      </c>
      <c r="F4187">
        <v>16</v>
      </c>
      <c r="G4187">
        <v>0.277633212528684</v>
      </c>
      <c r="H4187">
        <v>-0.55824032044527705</v>
      </c>
      <c r="I4187">
        <v>-1.5434000504265299</v>
      </c>
      <c r="J4187">
        <v>203</v>
      </c>
      <c r="K4187">
        <v>269</v>
      </c>
      <c r="L4187">
        <v>176</v>
      </c>
      <c r="M4187">
        <v>26</v>
      </c>
      <c r="N4187">
        <v>0.19948434551091601</v>
      </c>
      <c r="O4187">
        <v>-0.65407214724345297</v>
      </c>
      <c r="P4187">
        <v>-1.9027483585342799</v>
      </c>
      <c r="Q4187">
        <v>0.71186440677966101</v>
      </c>
      <c r="R4187">
        <v>0.49152542372881303</v>
      </c>
      <c r="S4187">
        <f t="shared" si="65"/>
        <v>4.5954939362426617E-2</v>
      </c>
    </row>
    <row r="4188" spans="1:19" x14ac:dyDescent="0.2">
      <c r="A4188" t="s">
        <v>8322</v>
      </c>
      <c r="B4188" t="s">
        <v>8323</v>
      </c>
      <c r="C4188">
        <v>37</v>
      </c>
      <c r="D4188">
        <v>32</v>
      </c>
      <c r="E4188">
        <v>42</v>
      </c>
      <c r="F4188">
        <v>4</v>
      </c>
      <c r="G4188">
        <v>1.7206486548439301E-2</v>
      </c>
      <c r="H4188">
        <v>-0.43921044344749799</v>
      </c>
      <c r="I4188">
        <v>-1.85033890570103</v>
      </c>
      <c r="J4188">
        <v>63</v>
      </c>
      <c r="K4188">
        <v>84</v>
      </c>
      <c r="L4188">
        <v>44</v>
      </c>
      <c r="M4188">
        <v>11</v>
      </c>
      <c r="N4188">
        <v>0.202166840030021</v>
      </c>
      <c r="O4188">
        <v>-0.74797665011178405</v>
      </c>
      <c r="P4188">
        <v>-1.7681735328872401</v>
      </c>
      <c r="Q4188">
        <v>0.66101694915254205</v>
      </c>
      <c r="R4188">
        <v>0.59322033898305004</v>
      </c>
      <c r="S4188">
        <f t="shared" si="65"/>
        <v>-6.5645695340790233E-3</v>
      </c>
    </row>
    <row r="4189" spans="1:19" x14ac:dyDescent="0.2">
      <c r="A4189" t="s">
        <v>8324</v>
      </c>
      <c r="B4189" t="s">
        <v>8325</v>
      </c>
      <c r="C4189">
        <v>11</v>
      </c>
      <c r="D4189">
        <v>21</v>
      </c>
      <c r="E4189">
        <v>9</v>
      </c>
      <c r="F4189">
        <v>6</v>
      </c>
      <c r="G4189">
        <v>0.36108484187122197</v>
      </c>
      <c r="H4189">
        <v>-0.581408185497303</v>
      </c>
      <c r="I4189">
        <v>-1.1474386077365799</v>
      </c>
      <c r="J4189">
        <v>39</v>
      </c>
      <c r="K4189">
        <v>69</v>
      </c>
      <c r="L4189">
        <v>11</v>
      </c>
      <c r="M4189">
        <v>2</v>
      </c>
      <c r="N4189">
        <v>0.32501258713247699</v>
      </c>
      <c r="O4189">
        <v>-1.1417606990126601</v>
      </c>
      <c r="P4189">
        <v>-2.3002602799544101</v>
      </c>
      <c r="Q4189">
        <v>0.45762711864406702</v>
      </c>
      <c r="R4189">
        <v>0.28813559322033899</v>
      </c>
      <c r="S4189">
        <f t="shared" si="65"/>
        <v>5.3815710691868218E-2</v>
      </c>
    </row>
    <row r="4190" spans="1:19" x14ac:dyDescent="0.2">
      <c r="A4190" t="s">
        <v>8326</v>
      </c>
      <c r="B4190" t="s">
        <v>8327</v>
      </c>
      <c r="C4190">
        <v>94</v>
      </c>
      <c r="D4190">
        <v>105</v>
      </c>
      <c r="E4190">
        <v>88</v>
      </c>
      <c r="F4190">
        <v>6</v>
      </c>
      <c r="G4190">
        <v>0.128319677765767</v>
      </c>
      <c r="H4190">
        <v>-0.52290319122793305</v>
      </c>
      <c r="I4190">
        <v>-2.0791737761780502</v>
      </c>
      <c r="J4190">
        <v>213</v>
      </c>
      <c r="K4190">
        <v>230</v>
      </c>
      <c r="L4190">
        <v>165</v>
      </c>
      <c r="M4190">
        <v>30</v>
      </c>
      <c r="N4190">
        <v>0.11057633600057599</v>
      </c>
      <c r="O4190">
        <v>-0.70298443636922103</v>
      </c>
      <c r="P4190">
        <v>-1.8614840173109599</v>
      </c>
      <c r="Q4190">
        <v>0.69491525423728795</v>
      </c>
      <c r="R4190">
        <v>0.49152542372881303</v>
      </c>
      <c r="S4190">
        <f t="shared" si="65"/>
        <v>-9.7515780164307425E-2</v>
      </c>
    </row>
    <row r="4191" spans="1:19" x14ac:dyDescent="0.2">
      <c r="A4191" t="s">
        <v>8328</v>
      </c>
      <c r="B4191" t="s">
        <v>8329</v>
      </c>
      <c r="C4191">
        <v>41</v>
      </c>
      <c r="D4191">
        <v>36</v>
      </c>
      <c r="E4191">
        <v>32</v>
      </c>
      <c r="F4191">
        <v>1</v>
      </c>
      <c r="G4191">
        <v>2.3776876343080101E-2</v>
      </c>
      <c r="H4191">
        <v>-0.60189188817823303</v>
      </c>
      <c r="I4191">
        <v>-2.4969810296817299</v>
      </c>
      <c r="J4191">
        <v>191</v>
      </c>
      <c r="K4191">
        <v>107</v>
      </c>
      <c r="L4191">
        <v>68</v>
      </c>
      <c r="M4191">
        <v>17</v>
      </c>
      <c r="N4191">
        <v>-0.174421486140796</v>
      </c>
      <c r="O4191">
        <v>-1.04061323168588</v>
      </c>
      <c r="P4191">
        <v>-2.06081011446134</v>
      </c>
      <c r="Q4191">
        <v>0.77966101694915202</v>
      </c>
      <c r="R4191">
        <v>0.54237288135593198</v>
      </c>
      <c r="S4191">
        <f t="shared" si="65"/>
        <v>-0.27132093534096419</v>
      </c>
    </row>
    <row r="4192" spans="1:19" x14ac:dyDescent="0.2">
      <c r="A4192" t="s">
        <v>8330</v>
      </c>
      <c r="B4192" t="s">
        <v>8331</v>
      </c>
      <c r="C4192">
        <v>80</v>
      </c>
      <c r="D4192">
        <v>81</v>
      </c>
      <c r="E4192">
        <v>87</v>
      </c>
      <c r="F4192">
        <v>24</v>
      </c>
      <c r="G4192">
        <v>8.5653264182234498E-2</v>
      </c>
      <c r="H4192">
        <v>-0.45782874415172797</v>
      </c>
      <c r="I4192">
        <v>-1.40707591824233</v>
      </c>
      <c r="J4192">
        <v>125</v>
      </c>
      <c r="K4192">
        <v>231</v>
      </c>
      <c r="L4192">
        <v>145</v>
      </c>
      <c r="M4192">
        <v>48</v>
      </c>
      <c r="N4192">
        <v>0.34393007030580902</v>
      </c>
      <c r="O4192">
        <v>-0.52763078791747098</v>
      </c>
      <c r="P4192">
        <v>-1.42589444422436</v>
      </c>
      <c r="Q4192">
        <v>0.84745762711864403</v>
      </c>
      <c r="R4192">
        <v>0.57627118644067798</v>
      </c>
      <c r="S4192">
        <f t="shared" si="65"/>
        <v>0.21281918570157987</v>
      </c>
    </row>
    <row r="4193" spans="1:19" x14ac:dyDescent="0.2">
      <c r="A4193" t="s">
        <v>8332</v>
      </c>
      <c r="B4193" t="s">
        <v>8333</v>
      </c>
      <c r="C4193">
        <v>99</v>
      </c>
      <c r="D4193">
        <v>130</v>
      </c>
      <c r="E4193">
        <v>412</v>
      </c>
      <c r="F4193">
        <v>1339</v>
      </c>
      <c r="G4193">
        <v>0.19856639000481499</v>
      </c>
      <c r="H4193">
        <v>0.125004011657181</v>
      </c>
      <c r="I4193">
        <v>0.24694820945245999</v>
      </c>
      <c r="J4193">
        <v>157</v>
      </c>
      <c r="K4193">
        <v>190</v>
      </c>
      <c r="L4193">
        <v>921</v>
      </c>
      <c r="M4193">
        <v>2192</v>
      </c>
      <c r="N4193">
        <v>0.160082051965316</v>
      </c>
      <c r="O4193">
        <v>0.17627120064322399</v>
      </c>
      <c r="P4193">
        <v>0.13471522881120401</v>
      </c>
      <c r="Q4193">
        <v>0.86440677966101698</v>
      </c>
      <c r="R4193">
        <v>0.57627118644067798</v>
      </c>
      <c r="S4193">
        <f t="shared" si="65"/>
        <v>1.1072498895094469</v>
      </c>
    </row>
    <row r="4194" spans="1:19" x14ac:dyDescent="0.2">
      <c r="A4194" t="s">
        <v>8334</v>
      </c>
      <c r="B4194" t="s">
        <v>8335</v>
      </c>
      <c r="C4194">
        <v>218</v>
      </c>
      <c r="D4194">
        <v>171</v>
      </c>
      <c r="E4194">
        <v>826</v>
      </c>
      <c r="F4194">
        <v>2582</v>
      </c>
      <c r="G4194">
        <v>-2.5202150916922399E-2</v>
      </c>
      <c r="H4194">
        <v>8.4265543937373705E-2</v>
      </c>
      <c r="I4194">
        <v>0.189302571363797</v>
      </c>
      <c r="J4194">
        <v>454</v>
      </c>
      <c r="K4194">
        <v>457</v>
      </c>
      <c r="L4194">
        <v>1924</v>
      </c>
      <c r="M4194">
        <v>4485</v>
      </c>
      <c r="N4194">
        <v>8.0088450634467998E-2</v>
      </c>
      <c r="O4194">
        <v>3.5060437700299797E-2</v>
      </c>
      <c r="P4194">
        <v>-1.5519074068885899E-2</v>
      </c>
      <c r="Q4194">
        <v>0.89830508474576198</v>
      </c>
      <c r="R4194">
        <v>0.57627118644067798</v>
      </c>
      <c r="S4194">
        <f t="shared" si="65"/>
        <v>1.0504406232168899</v>
      </c>
    </row>
    <row r="4195" spans="1:19" x14ac:dyDescent="0.2">
      <c r="A4195" t="s">
        <v>8336</v>
      </c>
      <c r="B4195" t="s">
        <v>8337</v>
      </c>
      <c r="C4195">
        <v>129</v>
      </c>
      <c r="D4195">
        <v>94</v>
      </c>
      <c r="E4195">
        <v>409</v>
      </c>
      <c r="F4195">
        <v>771</v>
      </c>
      <c r="G4195">
        <v>-5.7203624404021797E-2</v>
      </c>
      <c r="H4195">
        <v>6.8755879296892404E-3</v>
      </c>
      <c r="I4195">
        <v>-0.10773250521029</v>
      </c>
      <c r="J4195">
        <v>224</v>
      </c>
      <c r="K4195">
        <v>228</v>
      </c>
      <c r="L4195">
        <v>816</v>
      </c>
      <c r="M4195">
        <v>1628</v>
      </c>
      <c r="N4195">
        <v>8.4914932088012707E-2</v>
      </c>
      <c r="O4195">
        <v>-3.0646636724692099E-2</v>
      </c>
      <c r="P4195">
        <v>-0.14881928637287301</v>
      </c>
      <c r="Q4195">
        <v>0.79661016949152497</v>
      </c>
      <c r="R4195">
        <v>0.54237288135593198</v>
      </c>
      <c r="S4195">
        <f t="shared" si="65"/>
        <v>0.92912500574253987</v>
      </c>
    </row>
    <row r="4196" spans="1:19" x14ac:dyDescent="0.2">
      <c r="A4196" t="s">
        <v>8338</v>
      </c>
      <c r="B4196" t="s">
        <v>8339</v>
      </c>
      <c r="C4196">
        <v>83</v>
      </c>
      <c r="D4196">
        <v>91</v>
      </c>
      <c r="E4196">
        <v>306</v>
      </c>
      <c r="F4196">
        <v>936</v>
      </c>
      <c r="G4196">
        <v>0.120221532240548</v>
      </c>
      <c r="H4196">
        <v>7.2385324327102499E-2</v>
      </c>
      <c r="I4196">
        <v>0.16800058340003199</v>
      </c>
      <c r="J4196">
        <v>137</v>
      </c>
      <c r="K4196">
        <v>131</v>
      </c>
      <c r="L4196">
        <v>641</v>
      </c>
      <c r="M4196">
        <v>1295</v>
      </c>
      <c r="N4196">
        <v>5.7778831921079202E-2</v>
      </c>
      <c r="O4196">
        <v>7.8048685218020303E-2</v>
      </c>
      <c r="P4196">
        <v>-3.4676467331028998E-2</v>
      </c>
      <c r="Q4196">
        <v>0.83050847457627097</v>
      </c>
      <c r="R4196">
        <v>0.54237288135593198</v>
      </c>
      <c r="S4196">
        <f t="shared" si="65"/>
        <v>1.0391731936368571</v>
      </c>
    </row>
    <row r="4197" spans="1:19" x14ac:dyDescent="0.2">
      <c r="A4197" t="s">
        <v>8340</v>
      </c>
      <c r="B4197" t="s">
        <v>8341</v>
      </c>
      <c r="C4197">
        <v>309</v>
      </c>
      <c r="D4197">
        <v>391</v>
      </c>
      <c r="E4197">
        <v>1582</v>
      </c>
      <c r="F4197">
        <v>4550</v>
      </c>
      <c r="G4197">
        <v>0.18247651026656</v>
      </c>
      <c r="H4197">
        <v>0.214989989958419</v>
      </c>
      <c r="I4197">
        <v>0.28385574427027799</v>
      </c>
      <c r="J4197">
        <v>778</v>
      </c>
      <c r="K4197">
        <v>1160</v>
      </c>
      <c r="L4197">
        <v>3600</v>
      </c>
      <c r="M4197">
        <v>9657</v>
      </c>
      <c r="N4197">
        <v>0.25070649565895098</v>
      </c>
      <c r="O4197">
        <v>7.3234126633207997E-2</v>
      </c>
      <c r="P4197">
        <v>8.3636965823694107E-2</v>
      </c>
      <c r="Q4197">
        <v>0.88135593220338904</v>
      </c>
      <c r="R4197">
        <v>0.59322033898305004</v>
      </c>
      <c r="S4197">
        <f t="shared" si="65"/>
        <v>1.1042308099649287</v>
      </c>
    </row>
    <row r="4198" spans="1:19" x14ac:dyDescent="0.2">
      <c r="A4198" t="s">
        <v>8342</v>
      </c>
      <c r="B4198" t="s">
        <v>8343</v>
      </c>
      <c r="C4198">
        <v>39</v>
      </c>
      <c r="D4198">
        <v>51</v>
      </c>
      <c r="E4198">
        <v>40</v>
      </c>
      <c r="F4198">
        <v>9</v>
      </c>
      <c r="G4198">
        <v>0.196763801366965</v>
      </c>
      <c r="H4198">
        <v>-0.48326262547693999</v>
      </c>
      <c r="I4198">
        <v>-1.5210192705491701</v>
      </c>
      <c r="J4198">
        <v>129</v>
      </c>
      <c r="K4198">
        <v>172</v>
      </c>
      <c r="L4198">
        <v>93</v>
      </c>
      <c r="M4198">
        <v>118</v>
      </c>
      <c r="N4198">
        <v>0.202166840030021</v>
      </c>
      <c r="O4198">
        <v>-0.73419553888970401</v>
      </c>
      <c r="P4198">
        <v>-1.04893337158501</v>
      </c>
      <c r="Q4198">
        <v>0.86440677966101698</v>
      </c>
      <c r="R4198">
        <v>0.55932203389830504</v>
      </c>
      <c r="S4198">
        <f t="shared" si="65"/>
        <v>0.28079073803263155</v>
      </c>
    </row>
    <row r="4199" spans="1:19" x14ac:dyDescent="0.2">
      <c r="A4199" t="s">
        <v>8344</v>
      </c>
      <c r="B4199" t="s">
        <v>8345</v>
      </c>
      <c r="C4199">
        <v>199</v>
      </c>
      <c r="D4199">
        <v>170</v>
      </c>
      <c r="E4199">
        <v>146</v>
      </c>
      <c r="F4199">
        <v>42</v>
      </c>
      <c r="G4199">
        <v>1.1854077264095601E-2</v>
      </c>
      <c r="H4199">
        <v>-0.62875823040367296</v>
      </c>
      <c r="I4199">
        <v>-1.5598009589738</v>
      </c>
      <c r="J4199">
        <v>442</v>
      </c>
      <c r="K4199">
        <v>510</v>
      </c>
      <c r="L4199">
        <v>362</v>
      </c>
      <c r="M4199">
        <v>77</v>
      </c>
      <c r="N4199">
        <v>0.139376010170566</v>
      </c>
      <c r="O4199">
        <v>-0.67880247596031595</v>
      </c>
      <c r="P4199">
        <v>-1.7691572127685</v>
      </c>
      <c r="Q4199">
        <v>0.76271186440677896</v>
      </c>
      <c r="R4199">
        <v>0.59322033898305004</v>
      </c>
      <c r="S4199">
        <f t="shared" si="65"/>
        <v>7.6958637233128263E-2</v>
      </c>
    </row>
    <row r="4200" spans="1:19" x14ac:dyDescent="0.2">
      <c r="A4200" t="s">
        <v>8346</v>
      </c>
      <c r="B4200" t="s">
        <v>8347</v>
      </c>
      <c r="C4200">
        <v>36</v>
      </c>
      <c r="D4200">
        <v>45</v>
      </c>
      <c r="E4200">
        <v>11</v>
      </c>
      <c r="F4200">
        <v>1</v>
      </c>
      <c r="G4200">
        <v>0.17716824530358399</v>
      </c>
      <c r="H4200">
        <v>-1.0091678253874601</v>
      </c>
      <c r="I4200">
        <v>-2.4404996737292799</v>
      </c>
      <c r="J4200">
        <v>72</v>
      </c>
      <c r="K4200">
        <v>86</v>
      </c>
      <c r="L4200">
        <v>65</v>
      </c>
      <c r="M4200">
        <v>11</v>
      </c>
      <c r="N4200">
        <v>0.154394058234021</v>
      </c>
      <c r="O4200">
        <v>-0.63650791693280295</v>
      </c>
      <c r="P4200">
        <v>-1.8261654798649301</v>
      </c>
      <c r="Q4200">
        <v>0.74576271186440601</v>
      </c>
      <c r="R4200">
        <v>0.50847457627118597</v>
      </c>
      <c r="S4200">
        <f t="shared" si="65"/>
        <v>-0.19226904470310296</v>
      </c>
    </row>
    <row r="4201" spans="1:19" x14ac:dyDescent="0.2">
      <c r="A4201" t="s">
        <v>8348</v>
      </c>
      <c r="B4201" t="s">
        <v>8349</v>
      </c>
      <c r="C4201">
        <v>53</v>
      </c>
      <c r="D4201">
        <v>51</v>
      </c>
      <c r="E4201">
        <v>42</v>
      </c>
      <c r="F4201">
        <v>5</v>
      </c>
      <c r="G4201">
        <v>6.3552538792675806E-2</v>
      </c>
      <c r="H4201">
        <v>-0.595284588981292</v>
      </c>
      <c r="I4201">
        <v>-1.9095030382267599</v>
      </c>
      <c r="J4201">
        <v>152</v>
      </c>
      <c r="K4201">
        <v>214</v>
      </c>
      <c r="L4201">
        <v>199</v>
      </c>
      <c r="M4201">
        <v>31</v>
      </c>
      <c r="N4201">
        <v>0.22579828882614</v>
      </c>
      <c r="O4201">
        <v>-0.47507928867945598</v>
      </c>
      <c r="P4201">
        <v>-1.70070756270239</v>
      </c>
      <c r="Q4201">
        <v>0.83050847457627097</v>
      </c>
      <c r="R4201">
        <v>0.50847457627118597</v>
      </c>
      <c r="S4201">
        <f t="shared" si="65"/>
        <v>-5.5804798173334919E-3</v>
      </c>
    </row>
    <row r="4202" spans="1:19" x14ac:dyDescent="0.2">
      <c r="A4202" t="s">
        <v>8350</v>
      </c>
      <c r="B4202" t="s">
        <v>8351</v>
      </c>
      <c r="C4202">
        <v>45</v>
      </c>
      <c r="D4202">
        <v>48</v>
      </c>
      <c r="E4202">
        <v>62</v>
      </c>
      <c r="F4202">
        <v>6</v>
      </c>
      <c r="G4202">
        <v>0.108286955895772</v>
      </c>
      <c r="H4202">
        <v>-0.35507883405549301</v>
      </c>
      <c r="I4202">
        <v>-1.7592584363536901</v>
      </c>
      <c r="J4202">
        <v>94</v>
      </c>
      <c r="K4202">
        <v>61</v>
      </c>
      <c r="L4202">
        <v>69</v>
      </c>
      <c r="M4202">
        <v>13</v>
      </c>
      <c r="N4202">
        <v>-0.110569915167209</v>
      </c>
      <c r="O4202">
        <v>-0.72636754000683301</v>
      </c>
      <c r="P4202">
        <v>-1.8694101698847501</v>
      </c>
      <c r="Q4202">
        <v>0.71186440677966101</v>
      </c>
      <c r="R4202">
        <v>0.54237288135593198</v>
      </c>
      <c r="S4202">
        <f t="shared" si="65"/>
        <v>-7.3776184398357623E-3</v>
      </c>
    </row>
    <row r="4203" spans="1:19" x14ac:dyDescent="0.2">
      <c r="A4203" t="s">
        <v>8352</v>
      </c>
      <c r="B4203" t="s">
        <v>8353</v>
      </c>
      <c r="C4203">
        <v>32</v>
      </c>
      <c r="D4203">
        <v>55</v>
      </c>
      <c r="E4203">
        <v>44</v>
      </c>
      <c r="F4203">
        <v>0</v>
      </c>
      <c r="G4203">
        <v>0.31547094346986598</v>
      </c>
      <c r="H4203">
        <v>-0.35595531161212202</v>
      </c>
      <c r="I4203" t="e">
        <f>-inf</f>
        <v>#NAME?</v>
      </c>
      <c r="J4203">
        <v>182</v>
      </c>
      <c r="K4203">
        <v>237</v>
      </c>
      <c r="L4203">
        <v>135</v>
      </c>
      <c r="M4203">
        <v>10</v>
      </c>
      <c r="N4203">
        <v>0.19190506144675001</v>
      </c>
      <c r="O4203">
        <v>-0.72182639663445902</v>
      </c>
      <c r="P4203">
        <v>-2.2702970565769598</v>
      </c>
      <c r="Q4203">
        <v>0.74576271186440601</v>
      </c>
      <c r="R4203">
        <v>0.49152542372881303</v>
      </c>
      <c r="S4203" t="e">
        <f t="shared" si="65"/>
        <v>#NAME?</v>
      </c>
    </row>
    <row r="4204" spans="1:19" x14ac:dyDescent="0.2">
      <c r="A4204" t="s">
        <v>8354</v>
      </c>
      <c r="B4204" t="s">
        <v>8355</v>
      </c>
      <c r="C4204">
        <v>121</v>
      </c>
      <c r="D4204">
        <v>81</v>
      </c>
      <c r="E4204">
        <v>120</v>
      </c>
      <c r="F4204">
        <v>15</v>
      </c>
      <c r="G4204">
        <v>-9.4042119142271896E-2</v>
      </c>
      <c r="H4204">
        <v>-0.49786213404722801</v>
      </c>
      <c r="I4204">
        <v>-1.79089128422276</v>
      </c>
      <c r="J4204">
        <v>247</v>
      </c>
      <c r="K4204">
        <v>356</v>
      </c>
      <c r="L4204">
        <v>189</v>
      </c>
      <c r="M4204">
        <v>28</v>
      </c>
      <c r="N4204">
        <v>0.23598114813493101</v>
      </c>
      <c r="O4204">
        <v>-0.70832392623081197</v>
      </c>
      <c r="P4204">
        <v>-1.9557645905093299</v>
      </c>
      <c r="Q4204">
        <v>0.83050847457627097</v>
      </c>
      <c r="R4204">
        <v>0.50847457627118597</v>
      </c>
      <c r="S4204">
        <f t="shared" si="65"/>
        <v>-3.9598403120632723E-2</v>
      </c>
    </row>
    <row r="4205" spans="1:19" x14ac:dyDescent="0.2">
      <c r="A4205" t="s">
        <v>8356</v>
      </c>
      <c r="B4205" t="s">
        <v>8357</v>
      </c>
      <c r="C4205">
        <v>56</v>
      </c>
      <c r="D4205">
        <v>53</v>
      </c>
      <c r="E4205">
        <v>46</v>
      </c>
      <c r="F4205">
        <v>10</v>
      </c>
      <c r="G4205">
        <v>5.6346074890116997E-2</v>
      </c>
      <c r="H4205">
        <v>-0.57968820510302999</v>
      </c>
      <c r="I4205">
        <v>-1.63238519996819</v>
      </c>
      <c r="J4205">
        <v>128</v>
      </c>
      <c r="K4205">
        <v>130</v>
      </c>
      <c r="L4205">
        <v>50</v>
      </c>
      <c r="M4205">
        <v>30</v>
      </c>
      <c r="N4205">
        <v>8.3961486080690206E-2</v>
      </c>
      <c r="O4205">
        <v>-1.0003287424562399</v>
      </c>
      <c r="P4205">
        <v>-1.64031438352009</v>
      </c>
      <c r="Q4205">
        <v>0.77966101694915202</v>
      </c>
      <c r="R4205">
        <v>0.50847457627118597</v>
      </c>
      <c r="S4205">
        <f t="shared" si="65"/>
        <v>9.0489896812124854E-2</v>
      </c>
    </row>
    <row r="4206" spans="1:19" x14ac:dyDescent="0.2">
      <c r="A4206" t="s">
        <v>8358</v>
      </c>
      <c r="B4206" t="s">
        <v>8359</v>
      </c>
      <c r="C4206">
        <v>108</v>
      </c>
      <c r="D4206">
        <v>95</v>
      </c>
      <c r="E4206">
        <v>42</v>
      </c>
      <c r="F4206">
        <v>10</v>
      </c>
      <c r="G4206">
        <v>2.4558082097426399E-2</v>
      </c>
      <c r="H4206">
        <v>-0.90443247486745204</v>
      </c>
      <c r="I4206">
        <v>-1.9176209284489401</v>
      </c>
      <c r="J4206">
        <v>160</v>
      </c>
      <c r="K4206">
        <v>194</v>
      </c>
      <c r="L4206">
        <v>98</v>
      </c>
      <c r="M4206">
        <v>16</v>
      </c>
      <c r="N4206">
        <v>0.16090985069602301</v>
      </c>
      <c r="O4206">
        <v>-0.80498268410782003</v>
      </c>
      <c r="P4206">
        <v>-2.01022566859189</v>
      </c>
      <c r="Q4206">
        <v>0.72881355932203395</v>
      </c>
      <c r="R4206">
        <v>0.50847457627118597</v>
      </c>
      <c r="S4206">
        <f t="shared" si="65"/>
        <v>-9.0712578805934779E-2</v>
      </c>
    </row>
    <row r="4207" spans="1:19" x14ac:dyDescent="0.2">
      <c r="A4207" t="s">
        <v>8360</v>
      </c>
      <c r="B4207" t="s">
        <v>8361</v>
      </c>
      <c r="C4207">
        <v>80</v>
      </c>
      <c r="D4207">
        <v>134</v>
      </c>
      <c r="E4207">
        <v>639</v>
      </c>
      <c r="F4207">
        <v>1666</v>
      </c>
      <c r="G4207">
        <v>0.30427304366839197</v>
      </c>
      <c r="H4207">
        <v>0.40815286138805301</v>
      </c>
      <c r="I4207">
        <v>0.43438783711682599</v>
      </c>
      <c r="J4207">
        <v>237</v>
      </c>
      <c r="K4207">
        <v>249</v>
      </c>
      <c r="L4207">
        <v>1599</v>
      </c>
      <c r="M4207">
        <v>3479</v>
      </c>
      <c r="N4207">
        <v>9.8679104507354204E-2</v>
      </c>
      <c r="O4207">
        <v>0.23701134059174001</v>
      </c>
      <c r="P4207">
        <v>0.156480414145592</v>
      </c>
      <c r="Q4207">
        <v>0.88135593220338904</v>
      </c>
      <c r="R4207">
        <v>0.66101694915254205</v>
      </c>
      <c r="S4207">
        <f t="shared" si="65"/>
        <v>1.1671262006212586</v>
      </c>
    </row>
    <row r="4208" spans="1:19" x14ac:dyDescent="0.2">
      <c r="A4208" t="s">
        <v>8362</v>
      </c>
      <c r="B4208" t="s">
        <v>8363</v>
      </c>
      <c r="C4208">
        <v>112</v>
      </c>
      <c r="D4208">
        <v>202</v>
      </c>
      <c r="E4208">
        <v>1146</v>
      </c>
      <c r="F4208">
        <v>3468</v>
      </c>
      <c r="G4208">
        <v>0.33639157907196998</v>
      </c>
      <c r="H4208">
        <v>0.51570858518278595</v>
      </c>
      <c r="I4208">
        <v>0.60666389317199199</v>
      </c>
      <c r="J4208">
        <v>333</v>
      </c>
      <c r="K4208">
        <v>405</v>
      </c>
      <c r="L4208">
        <v>2429</v>
      </c>
      <c r="M4208">
        <v>6124</v>
      </c>
      <c r="N4208">
        <v>0.16223889313007001</v>
      </c>
      <c r="O4208">
        <v>0.27089450415442001</v>
      </c>
      <c r="P4208">
        <v>0.25436527992801</v>
      </c>
      <c r="Q4208">
        <v>0.91525423728813504</v>
      </c>
      <c r="R4208">
        <v>0.644067796610169</v>
      </c>
      <c r="S4208">
        <f t="shared" si="65"/>
        <v>1.2429903594833633</v>
      </c>
    </row>
    <row r="4209" spans="1:19" x14ac:dyDescent="0.2">
      <c r="A4209" t="s">
        <v>8364</v>
      </c>
      <c r="B4209" t="s">
        <v>8365</v>
      </c>
      <c r="C4209">
        <v>79</v>
      </c>
      <c r="D4209">
        <v>63</v>
      </c>
      <c r="E4209">
        <v>268</v>
      </c>
      <c r="F4209">
        <v>1196</v>
      </c>
      <c r="G4209">
        <v>-1.8028309541331201E-2</v>
      </c>
      <c r="H4209">
        <v>3.6249692959943701E-2</v>
      </c>
      <c r="I4209">
        <v>0.29590691539995101</v>
      </c>
      <c r="J4209">
        <v>96</v>
      </c>
      <c r="K4209">
        <v>231</v>
      </c>
      <c r="L4209">
        <v>421</v>
      </c>
      <c r="M4209">
        <v>1430</v>
      </c>
      <c r="N4209">
        <v>0.458568850274297</v>
      </c>
      <c r="O4209">
        <v>4.9922085651709497E-2</v>
      </c>
      <c r="P4209">
        <v>0.16283913583359999</v>
      </c>
      <c r="Q4209">
        <v>0.86440677966101698</v>
      </c>
      <c r="R4209">
        <v>0.62711864406779605</v>
      </c>
      <c r="S4209">
        <f t="shared" si="65"/>
        <v>1.1288914537180499</v>
      </c>
    </row>
    <row r="4210" spans="1:19" x14ac:dyDescent="0.2">
      <c r="A4210" t="s">
        <v>8366</v>
      </c>
      <c r="B4210" t="s">
        <v>8367</v>
      </c>
      <c r="C4210">
        <v>122</v>
      </c>
      <c r="D4210">
        <v>99</v>
      </c>
      <c r="E4210">
        <v>522</v>
      </c>
      <c r="F4210">
        <v>1895</v>
      </c>
      <c r="G4210">
        <v>-1.0466403781669799E-2</v>
      </c>
      <c r="H4210">
        <v>0.13705266254911</v>
      </c>
      <c r="I4210">
        <v>0.30705221066734301</v>
      </c>
      <c r="J4210">
        <v>274</v>
      </c>
      <c r="K4210">
        <v>253</v>
      </c>
      <c r="L4210">
        <v>1374</v>
      </c>
      <c r="M4210">
        <v>3456</v>
      </c>
      <c r="N4210">
        <v>4.25980617771516E-2</v>
      </c>
      <c r="O4210">
        <v>0.108147392758753</v>
      </c>
      <c r="P4210">
        <v>9.05975023945748E-2</v>
      </c>
      <c r="Q4210">
        <v>0.93220338983050799</v>
      </c>
      <c r="R4210">
        <v>0.61016949152542299</v>
      </c>
      <c r="S4210">
        <f t="shared" si="65"/>
        <v>1.1127821159029585</v>
      </c>
    </row>
    <row r="4211" spans="1:19" x14ac:dyDescent="0.2">
      <c r="A4211" t="s">
        <v>8368</v>
      </c>
      <c r="B4211" t="s">
        <v>8369</v>
      </c>
      <c r="C4211">
        <v>283</v>
      </c>
      <c r="D4211">
        <v>262</v>
      </c>
      <c r="E4211">
        <v>1122</v>
      </c>
      <c r="F4211">
        <v>3191</v>
      </c>
      <c r="G4211">
        <v>4.67730880909836E-2</v>
      </c>
      <c r="H4211">
        <v>0.103948411617448</v>
      </c>
      <c r="I4211">
        <v>0.16794319570722099</v>
      </c>
      <c r="J4211">
        <v>562</v>
      </c>
      <c r="K4211">
        <v>843</v>
      </c>
      <c r="L4211">
        <v>2659</v>
      </c>
      <c r="M4211">
        <v>6669</v>
      </c>
      <c r="N4211">
        <v>0.253319362477403</v>
      </c>
      <c r="O4211">
        <v>8.2893244618115605E-2</v>
      </c>
      <c r="P4211">
        <v>6.4098733257699006E-2</v>
      </c>
      <c r="Q4211">
        <v>0.83050847457627097</v>
      </c>
      <c r="R4211">
        <v>0.62711864406779605</v>
      </c>
      <c r="S4211">
        <f t="shared" si="65"/>
        <v>1.0655773956030505</v>
      </c>
    </row>
    <row r="4212" spans="1:19" x14ac:dyDescent="0.2">
      <c r="A4212" t="s">
        <v>8370</v>
      </c>
      <c r="B4212" t="s">
        <v>8371</v>
      </c>
      <c r="C4212">
        <v>163</v>
      </c>
      <c r="D4212">
        <v>170</v>
      </c>
      <c r="E4212">
        <v>188</v>
      </c>
      <c r="F4212">
        <v>134</v>
      </c>
      <c r="G4212">
        <v>9.8519549269844506E-2</v>
      </c>
      <c r="H4212">
        <v>-0.43228776491868098</v>
      </c>
      <c r="I4212">
        <v>-0.96927997900114904</v>
      </c>
      <c r="J4212">
        <v>327</v>
      </c>
      <c r="K4212">
        <v>442</v>
      </c>
      <c r="L4212">
        <v>337</v>
      </c>
      <c r="M4212">
        <v>297</v>
      </c>
      <c r="N4212">
        <v>0.20810262011052699</v>
      </c>
      <c r="O4212">
        <v>-0.57900662893333699</v>
      </c>
      <c r="P4212">
        <v>-1.0520169719349599</v>
      </c>
      <c r="Q4212">
        <v>0.84745762711864403</v>
      </c>
      <c r="R4212">
        <v>0.644067796610169</v>
      </c>
      <c r="S4212">
        <f t="shared" si="65"/>
        <v>0.43907838603413518</v>
      </c>
    </row>
    <row r="4213" spans="1:19" x14ac:dyDescent="0.2">
      <c r="A4213" t="s">
        <v>8372</v>
      </c>
      <c r="B4213" t="s">
        <v>8373</v>
      </c>
      <c r="C4213">
        <v>187</v>
      </c>
      <c r="D4213">
        <v>208</v>
      </c>
      <c r="E4213">
        <v>1457</v>
      </c>
      <c r="F4213">
        <v>3784</v>
      </c>
      <c r="G4213">
        <v>0.12647996072179099</v>
      </c>
      <c r="H4213">
        <v>0.39735993545508702</v>
      </c>
      <c r="I4213">
        <v>0.42191234823125701</v>
      </c>
      <c r="J4213">
        <v>337</v>
      </c>
      <c r="K4213">
        <v>456</v>
      </c>
      <c r="L4213">
        <v>2703</v>
      </c>
      <c r="M4213">
        <v>6332</v>
      </c>
      <c r="N4213">
        <v>0.208563045214818</v>
      </c>
      <c r="O4213">
        <v>0.31212736768299598</v>
      </c>
      <c r="P4213">
        <v>0.26368533672708599</v>
      </c>
      <c r="Q4213">
        <v>0.83050847457627097</v>
      </c>
      <c r="R4213">
        <v>0.644067796610169</v>
      </c>
      <c r="S4213">
        <f t="shared" si="65"/>
        <v>1.1922040410113763</v>
      </c>
    </row>
    <row r="4214" spans="1:19" x14ac:dyDescent="0.2">
      <c r="A4214" t="s">
        <v>8374</v>
      </c>
      <c r="B4214" t="s">
        <v>8375</v>
      </c>
      <c r="C4214">
        <v>71</v>
      </c>
      <c r="D4214">
        <v>89</v>
      </c>
      <c r="E4214">
        <v>173</v>
      </c>
      <c r="F4214">
        <v>380</v>
      </c>
      <c r="G4214">
        <v>0.17838989022136501</v>
      </c>
      <c r="H4214">
        <v>-0.107470255368683</v>
      </c>
      <c r="I4214">
        <v>-0.155671925064264</v>
      </c>
      <c r="J4214">
        <v>178</v>
      </c>
      <c r="K4214">
        <v>141</v>
      </c>
      <c r="L4214">
        <v>357</v>
      </c>
      <c r="M4214">
        <v>724</v>
      </c>
      <c r="N4214">
        <v>-2.3972786231792199E-2</v>
      </c>
      <c r="O4214">
        <v>-0.28984056334109098</v>
      </c>
      <c r="P4214">
        <v>-0.40090710470363999</v>
      </c>
      <c r="Q4214">
        <v>0.86440677966101698</v>
      </c>
      <c r="R4214">
        <v>0.644067796610169</v>
      </c>
      <c r="S4214">
        <f t="shared" si="65"/>
        <v>0.84787070127041875</v>
      </c>
    </row>
    <row r="4215" spans="1:19" x14ac:dyDescent="0.2">
      <c r="A4215" t="s">
        <v>8376</v>
      </c>
      <c r="B4215" t="s">
        <v>8377</v>
      </c>
      <c r="C4215">
        <v>262</v>
      </c>
      <c r="D4215">
        <v>279</v>
      </c>
      <c r="E4215">
        <v>237</v>
      </c>
      <c r="F4215">
        <v>26</v>
      </c>
      <c r="G4215">
        <v>0.10756114424938</v>
      </c>
      <c r="H4215">
        <v>-0.537810955088045</v>
      </c>
      <c r="I4215">
        <v>-1.8875251163109199</v>
      </c>
      <c r="J4215">
        <v>497</v>
      </c>
      <c r="K4215">
        <v>592</v>
      </c>
      <c r="L4215">
        <v>280</v>
      </c>
      <c r="M4215">
        <v>50</v>
      </c>
      <c r="N4215">
        <v>0.15319342141130901</v>
      </c>
      <c r="O4215">
        <v>-0.84128713453550297</v>
      </c>
      <c r="P4215">
        <v>-2.0076120529892001</v>
      </c>
      <c r="Q4215">
        <v>0.83050847457627097</v>
      </c>
      <c r="R4215">
        <v>0.55932203389830504</v>
      </c>
      <c r="S4215">
        <f t="shared" si="65"/>
        <v>-8.133434629307866E-2</v>
      </c>
    </row>
    <row r="4216" spans="1:19" x14ac:dyDescent="0.2">
      <c r="A4216" t="s">
        <v>8378</v>
      </c>
      <c r="B4216" t="s">
        <v>8379</v>
      </c>
      <c r="C4216">
        <v>172</v>
      </c>
      <c r="D4216">
        <v>173</v>
      </c>
      <c r="E4216">
        <v>835</v>
      </c>
      <c r="F4216">
        <v>2415</v>
      </c>
      <c r="G4216">
        <v>8.2775888516774906E-2</v>
      </c>
      <c r="H4216">
        <v>0.19190001879764901</v>
      </c>
      <c r="I4216">
        <v>0.26319151521798301</v>
      </c>
      <c r="J4216">
        <v>367</v>
      </c>
      <c r="K4216">
        <v>470</v>
      </c>
      <c r="L4216">
        <v>2292</v>
      </c>
      <c r="M4216">
        <v>5843</v>
      </c>
      <c r="N4216">
        <v>0.184659897105349</v>
      </c>
      <c r="O4216">
        <v>0.20345977189887199</v>
      </c>
      <c r="P4216">
        <v>0.19174415346628501</v>
      </c>
      <c r="Q4216">
        <v>0.89830508474576198</v>
      </c>
      <c r="R4216">
        <v>0.66101694915254205</v>
      </c>
      <c r="S4216">
        <f t="shared" si="65"/>
        <v>1.1271884946629172</v>
      </c>
    </row>
    <row r="4217" spans="1:19" x14ac:dyDescent="0.2">
      <c r="A4217" t="s">
        <v>8380</v>
      </c>
      <c r="B4217" t="s">
        <v>8381</v>
      </c>
      <c r="C4217">
        <v>71</v>
      </c>
      <c r="D4217">
        <v>60</v>
      </c>
      <c r="E4217">
        <v>318</v>
      </c>
      <c r="F4217">
        <v>1208</v>
      </c>
      <c r="G4217">
        <v>7.1511339600968098E-3</v>
      </c>
      <c r="H4217">
        <v>0.15691076148695299</v>
      </c>
      <c r="I4217">
        <v>0.34661141260403799</v>
      </c>
      <c r="J4217">
        <v>255</v>
      </c>
      <c r="K4217">
        <v>277</v>
      </c>
      <c r="L4217">
        <v>1232</v>
      </c>
      <c r="M4217">
        <v>3074</v>
      </c>
      <c r="N4217">
        <v>0.113167692052215</v>
      </c>
      <c r="O4217">
        <v>9.1981750250061001E-2</v>
      </c>
      <c r="P4217">
        <v>7.0938014137878203E-2</v>
      </c>
      <c r="Q4217">
        <v>0.93220338983050799</v>
      </c>
      <c r="R4217">
        <v>0.62711864406779605</v>
      </c>
      <c r="S4217">
        <f t="shared" si="65"/>
        <v>1.1189317418598583</v>
      </c>
    </row>
    <row r="4218" spans="1:19" x14ac:dyDescent="0.2">
      <c r="A4218" t="s">
        <v>8382</v>
      </c>
      <c r="B4218" t="s">
        <v>8383</v>
      </c>
      <c r="C4218">
        <v>181</v>
      </c>
      <c r="D4218">
        <v>229</v>
      </c>
      <c r="E4218">
        <v>697</v>
      </c>
      <c r="F4218">
        <v>2401</v>
      </c>
      <c r="G4218">
        <v>0.182415139766231</v>
      </c>
      <c r="H4218">
        <v>9.1296193450421295E-2</v>
      </c>
      <c r="I4218">
        <v>0.23851641222584299</v>
      </c>
      <c r="J4218">
        <v>360</v>
      </c>
      <c r="K4218">
        <v>417</v>
      </c>
      <c r="L4218">
        <v>1572</v>
      </c>
      <c r="M4218">
        <v>4403</v>
      </c>
      <c r="N4218">
        <v>0.14106165762819201</v>
      </c>
      <c r="O4218">
        <v>4.8061263791711301E-2</v>
      </c>
      <c r="P4218">
        <v>7.7220516100345402E-2</v>
      </c>
      <c r="Q4218">
        <v>0.96610169491525399</v>
      </c>
      <c r="R4218">
        <v>0.59322033898305004</v>
      </c>
      <c r="S4218">
        <f t="shared" si="65"/>
        <v>1.0894394031677761</v>
      </c>
    </row>
    <row r="4219" spans="1:19" x14ac:dyDescent="0.2">
      <c r="A4219" t="s">
        <v>8384</v>
      </c>
      <c r="B4219" t="s">
        <v>8385</v>
      </c>
      <c r="C4219">
        <v>202</v>
      </c>
      <c r="D4219">
        <v>169</v>
      </c>
      <c r="E4219">
        <v>622</v>
      </c>
      <c r="F4219">
        <v>1657</v>
      </c>
      <c r="G4219">
        <v>2.7935674625782199E-3</v>
      </c>
      <c r="H4219">
        <v>-5.8189945342087199E-3</v>
      </c>
      <c r="I4219">
        <v>2.9773966010714002E-2</v>
      </c>
      <c r="J4219">
        <v>315</v>
      </c>
      <c r="K4219">
        <v>276</v>
      </c>
      <c r="L4219">
        <v>1109</v>
      </c>
      <c r="M4219">
        <v>2929</v>
      </c>
      <c r="N4219">
        <v>1.9826631697339E-2</v>
      </c>
      <c r="O4219">
        <v>-4.5467784784830802E-2</v>
      </c>
      <c r="P4219">
        <v>-4.18168506998947E-2</v>
      </c>
      <c r="Q4219">
        <v>0.94915254237288105</v>
      </c>
      <c r="R4219">
        <v>0.61016949152542299</v>
      </c>
      <c r="S4219">
        <f t="shared" si="65"/>
        <v>0.99740099393114079</v>
      </c>
    </row>
    <row r="4220" spans="1:19" x14ac:dyDescent="0.2">
      <c r="A4220" t="s">
        <v>8386</v>
      </c>
      <c r="B4220" t="s">
        <v>8387</v>
      </c>
      <c r="C4220">
        <v>144</v>
      </c>
      <c r="D4220">
        <v>157</v>
      </c>
      <c r="E4220">
        <v>1045</v>
      </c>
      <c r="F4220">
        <v>2753</v>
      </c>
      <c r="G4220">
        <v>0.117795392609512</v>
      </c>
      <c r="H4220">
        <v>0.36649578857341902</v>
      </c>
      <c r="I4220">
        <v>0.39724654633608097</v>
      </c>
      <c r="J4220">
        <v>373</v>
      </c>
      <c r="K4220">
        <v>475</v>
      </c>
      <c r="L4220">
        <v>1807</v>
      </c>
      <c r="M4220">
        <v>5140</v>
      </c>
      <c r="N4220">
        <v>0.1822128812379</v>
      </c>
      <c r="O4220">
        <v>9.3160543607853905E-2</v>
      </c>
      <c r="P4220">
        <v>0.129028618594695</v>
      </c>
      <c r="Q4220">
        <v>0.91525423728813504</v>
      </c>
      <c r="R4220">
        <v>0.644067796610169</v>
      </c>
      <c r="S4220">
        <f t="shared" si="65"/>
        <v>1.1490723617790817</v>
      </c>
    </row>
    <row r="4221" spans="1:19" x14ac:dyDescent="0.2">
      <c r="A4221" t="s">
        <v>8388</v>
      </c>
      <c r="B4221" t="s">
        <v>8389</v>
      </c>
      <c r="C4221">
        <v>76</v>
      </c>
      <c r="D4221">
        <v>78</v>
      </c>
      <c r="E4221">
        <v>363</v>
      </c>
      <c r="F4221">
        <v>938</v>
      </c>
      <c r="G4221">
        <v>9.1539242705217502E-2</v>
      </c>
      <c r="H4221">
        <v>0.18483502297691701</v>
      </c>
      <c r="I4221">
        <v>0.207192073136274</v>
      </c>
      <c r="J4221">
        <v>121</v>
      </c>
      <c r="K4221">
        <v>120</v>
      </c>
      <c r="L4221">
        <v>930</v>
      </c>
      <c r="M4221">
        <v>1764</v>
      </c>
      <c r="N4221">
        <v>7.3623979152896396E-2</v>
      </c>
      <c r="O4221">
        <v>0.29360880109309401</v>
      </c>
      <c r="P4221">
        <v>0.153487541887457</v>
      </c>
      <c r="Q4221">
        <v>0.86440677966101698</v>
      </c>
      <c r="R4221">
        <v>0.57627118644067798</v>
      </c>
      <c r="S4221">
        <f t="shared" si="65"/>
        <v>1.1008061660843746</v>
      </c>
    </row>
    <row r="4222" spans="1:19" x14ac:dyDescent="0.2">
      <c r="A4222" t="s">
        <v>8390</v>
      </c>
      <c r="B4222" t="s">
        <v>8391</v>
      </c>
      <c r="C4222">
        <v>48</v>
      </c>
      <c r="D4222">
        <v>69</v>
      </c>
      <c r="E4222">
        <v>217</v>
      </c>
      <c r="F4222">
        <v>854</v>
      </c>
      <c r="G4222">
        <v>0.237866085657196</v>
      </c>
      <c r="H4222">
        <v>0.160960486694538</v>
      </c>
      <c r="I4222">
        <v>0.36601946035141802</v>
      </c>
      <c r="J4222">
        <v>115</v>
      </c>
      <c r="K4222">
        <v>186</v>
      </c>
      <c r="L4222">
        <v>707</v>
      </c>
      <c r="M4222">
        <v>2361</v>
      </c>
      <c r="N4222">
        <v>0.286043207286026</v>
      </c>
      <c r="O4222">
        <v>0.19663279629889699</v>
      </c>
      <c r="P4222">
        <v>0.30217247813322201</v>
      </c>
      <c r="Q4222">
        <v>0.86440677966101698</v>
      </c>
      <c r="R4222">
        <v>0.66101694915254205</v>
      </c>
      <c r="S4222">
        <f t="shared" si="65"/>
        <v>1.1863801404039285</v>
      </c>
    </row>
    <row r="4223" spans="1:19" x14ac:dyDescent="0.2">
      <c r="A4223" t="s">
        <v>8392</v>
      </c>
      <c r="B4223" t="s">
        <v>8393</v>
      </c>
      <c r="C4223">
        <v>125</v>
      </c>
      <c r="D4223">
        <v>133</v>
      </c>
      <c r="E4223">
        <v>602</v>
      </c>
      <c r="F4223">
        <v>1623</v>
      </c>
      <c r="G4223">
        <v>0.10719986025455699</v>
      </c>
      <c r="H4223">
        <v>0.18842846847136399</v>
      </c>
      <c r="I4223">
        <v>0.22921133385617601</v>
      </c>
      <c r="J4223">
        <v>204</v>
      </c>
      <c r="K4223">
        <v>362</v>
      </c>
      <c r="L4223">
        <v>1278</v>
      </c>
      <c r="M4223">
        <v>3322</v>
      </c>
      <c r="N4223">
        <v>0.32630650652898802</v>
      </c>
      <c r="O4223">
        <v>0.204811909252092</v>
      </c>
      <c r="P4223">
        <v>0.201543792097584</v>
      </c>
      <c r="Q4223">
        <v>0.93220338983050799</v>
      </c>
      <c r="R4223">
        <v>0.62711864406779605</v>
      </c>
      <c r="S4223">
        <f t="shared" si="65"/>
        <v>1.1200104170973959</v>
      </c>
    </row>
    <row r="4224" spans="1:19" x14ac:dyDescent="0.2">
      <c r="A4224" t="s">
        <v>8394</v>
      </c>
      <c r="B4224" t="s">
        <v>8395</v>
      </c>
      <c r="C4224">
        <v>56</v>
      </c>
      <c r="D4224">
        <v>69</v>
      </c>
      <c r="E4224">
        <v>244</v>
      </c>
      <c r="F4224">
        <v>867</v>
      </c>
      <c r="G4224">
        <v>0.17091929602658301</v>
      </c>
      <c r="H4224">
        <v>0.14494378955412501</v>
      </c>
      <c r="I4224">
        <v>0.30563389750801001</v>
      </c>
      <c r="J4224">
        <v>118</v>
      </c>
      <c r="K4224">
        <v>110</v>
      </c>
      <c r="L4224">
        <v>636</v>
      </c>
      <c r="M4224">
        <v>1351</v>
      </c>
      <c r="N4224">
        <v>4.6738781273821299E-2</v>
      </c>
      <c r="O4224">
        <v>0.13948633119789799</v>
      </c>
      <c r="P4224">
        <v>4.8547673124012203E-2</v>
      </c>
      <c r="Q4224">
        <v>0.88135593220338904</v>
      </c>
      <c r="R4224">
        <v>0.677966101694915</v>
      </c>
      <c r="S4224">
        <f t="shared" si="65"/>
        <v>1.1011254559082002</v>
      </c>
    </row>
    <row r="4225" spans="1:19" x14ac:dyDescent="0.2">
      <c r="A4225" t="s">
        <v>8396</v>
      </c>
      <c r="B4225" t="s">
        <v>8397</v>
      </c>
      <c r="C4225">
        <v>101</v>
      </c>
      <c r="D4225">
        <v>99</v>
      </c>
      <c r="E4225">
        <v>261</v>
      </c>
      <c r="F4225">
        <v>360</v>
      </c>
      <c r="G4225">
        <v>7.1572053110435796E-2</v>
      </c>
      <c r="H4225">
        <v>-8.1938876222765203E-2</v>
      </c>
      <c r="I4225">
        <v>-0.33221604597735399</v>
      </c>
      <c r="J4225">
        <v>181</v>
      </c>
      <c r="K4225">
        <v>312</v>
      </c>
      <c r="L4225">
        <v>538</v>
      </c>
      <c r="M4225">
        <v>887</v>
      </c>
      <c r="N4225">
        <v>0.31370412257097902</v>
      </c>
      <c r="O4225">
        <v>-0.118985076347185</v>
      </c>
      <c r="P4225">
        <v>-0.31998062362935098</v>
      </c>
      <c r="Q4225">
        <v>0.86440677966101698</v>
      </c>
      <c r="R4225">
        <v>0.55932203389830504</v>
      </c>
      <c r="S4225">
        <f t="shared" si="65"/>
        <v>0.81860481581104094</v>
      </c>
    </row>
    <row r="4226" spans="1:19" x14ac:dyDescent="0.2">
      <c r="A4226" t="s">
        <v>8398</v>
      </c>
      <c r="B4226" t="s">
        <v>8399</v>
      </c>
      <c r="C4226">
        <v>85</v>
      </c>
      <c r="D4226">
        <v>76</v>
      </c>
      <c r="E4226">
        <v>583</v>
      </c>
      <c r="F4226">
        <v>1400</v>
      </c>
      <c r="G4226">
        <v>3.1652898862026997E-2</v>
      </c>
      <c r="H4226">
        <v>0.34199161926631699</v>
      </c>
      <c r="I4226">
        <v>0.33251193700194598</v>
      </c>
      <c r="J4226">
        <v>204</v>
      </c>
      <c r="K4226">
        <v>160</v>
      </c>
      <c r="L4226">
        <v>1101</v>
      </c>
      <c r="M4226">
        <v>2693</v>
      </c>
      <c r="N4226">
        <v>-2.8282081348252198E-2</v>
      </c>
      <c r="O4226">
        <v>0.140068374401462</v>
      </c>
      <c r="P4226">
        <v>0.110380517393718</v>
      </c>
      <c r="Q4226">
        <v>0.91525423728813504</v>
      </c>
      <c r="R4226">
        <v>0.57627118644067798</v>
      </c>
      <c r="S4226">
        <f t="shared" si="65"/>
        <v>1.1254159118586109</v>
      </c>
    </row>
    <row r="4227" spans="1:19" x14ac:dyDescent="0.2">
      <c r="A4227" t="s">
        <v>8400</v>
      </c>
      <c r="B4227" t="s">
        <v>8401</v>
      </c>
      <c r="C4227">
        <v>225</v>
      </c>
      <c r="D4227">
        <v>274</v>
      </c>
      <c r="E4227">
        <v>1309</v>
      </c>
      <c r="F4227">
        <v>4068</v>
      </c>
      <c r="G4227">
        <v>0.16582627700455299</v>
      </c>
      <c r="H4227">
        <v>0.27049911866098902</v>
      </c>
      <c r="I4227">
        <v>0.373001253177345</v>
      </c>
      <c r="J4227">
        <v>571</v>
      </c>
      <c r="K4227">
        <v>882</v>
      </c>
      <c r="L4227">
        <v>3330</v>
      </c>
      <c r="M4227">
        <v>9577</v>
      </c>
      <c r="N4227">
        <v>0.26606058030769297</v>
      </c>
      <c r="O4227">
        <v>0.173719348116081</v>
      </c>
      <c r="P4227">
        <v>0.21436771058225901</v>
      </c>
      <c r="Q4227">
        <v>0.93220338983050799</v>
      </c>
      <c r="R4227">
        <v>0.61016949152542299</v>
      </c>
      <c r="S4227">
        <f t="shared" ref="S4227:S4290" si="66">((I4227+1.7338029)/1.7338029+(P4227+1.8692731)/1.8692731)/2</f>
        <v>1.1649072335520345</v>
      </c>
    </row>
    <row r="4228" spans="1:19" x14ac:dyDescent="0.2">
      <c r="A4228" t="s">
        <v>8402</v>
      </c>
      <c r="B4228" t="s">
        <v>8403</v>
      </c>
      <c r="C4228">
        <v>22</v>
      </c>
      <c r="D4228">
        <v>38</v>
      </c>
      <c r="E4228">
        <v>97</v>
      </c>
      <c r="F4228">
        <v>369</v>
      </c>
      <c r="G4228">
        <v>0.31761914809013198</v>
      </c>
      <c r="H4228">
        <v>0.150091043665635</v>
      </c>
      <c r="I4228">
        <v>0.34040651237485497</v>
      </c>
      <c r="J4228">
        <v>97</v>
      </c>
      <c r="K4228">
        <v>131</v>
      </c>
      <c r="L4228">
        <v>300</v>
      </c>
      <c r="M4228">
        <v>875</v>
      </c>
      <c r="N4228">
        <v>0.207727664811241</v>
      </c>
      <c r="O4228">
        <v>-0.101739256690972</v>
      </c>
      <c r="P4228">
        <v>-5.49893498358245E-2</v>
      </c>
      <c r="Q4228">
        <v>0.89830508474576198</v>
      </c>
      <c r="R4228">
        <v>0.62711864406779605</v>
      </c>
      <c r="S4228">
        <f t="shared" si="66"/>
        <v>1.0834588400323639</v>
      </c>
    </row>
    <row r="4229" spans="1:19" x14ac:dyDescent="0.2">
      <c r="A4229" t="s">
        <v>8404</v>
      </c>
      <c r="B4229" t="s">
        <v>8405</v>
      </c>
      <c r="C4229">
        <v>111</v>
      </c>
      <c r="D4229">
        <v>114</v>
      </c>
      <c r="E4229">
        <v>792</v>
      </c>
      <c r="F4229">
        <v>1992</v>
      </c>
      <c r="G4229">
        <v>9.1840104845343606E-2</v>
      </c>
      <c r="H4229">
        <v>0.35914419302443201</v>
      </c>
      <c r="I4229">
        <v>0.36976918233902301</v>
      </c>
      <c r="J4229">
        <v>388</v>
      </c>
      <c r="K4229">
        <v>225</v>
      </c>
      <c r="L4229">
        <v>1547</v>
      </c>
      <c r="M4229">
        <v>3870</v>
      </c>
      <c r="N4229">
        <v>-0.159421104061123</v>
      </c>
      <c r="O4229">
        <v>8.5698109607699399E-3</v>
      </c>
      <c r="P4229">
        <v>-1.13464291671887E-2</v>
      </c>
      <c r="Q4229">
        <v>0.96610169491525399</v>
      </c>
      <c r="R4229">
        <v>0.61016949152542299</v>
      </c>
      <c r="S4229">
        <f t="shared" si="66"/>
        <v>1.103600314961581</v>
      </c>
    </row>
    <row r="4230" spans="1:19" x14ac:dyDescent="0.2">
      <c r="A4230" t="s">
        <v>8406</v>
      </c>
      <c r="B4230" t="s">
        <v>8407</v>
      </c>
      <c r="C4230">
        <v>105</v>
      </c>
      <c r="D4230">
        <v>189</v>
      </c>
      <c r="E4230">
        <v>401</v>
      </c>
      <c r="F4230">
        <v>1137</v>
      </c>
      <c r="G4230">
        <v>0.33553073739883399</v>
      </c>
      <c r="H4230">
        <v>8.7697063771840597E-2</v>
      </c>
      <c r="I4230">
        <v>0.15037399265579701</v>
      </c>
      <c r="J4230">
        <v>290</v>
      </c>
      <c r="K4230">
        <v>305</v>
      </c>
      <c r="L4230">
        <v>981</v>
      </c>
      <c r="M4230">
        <v>1772</v>
      </c>
      <c r="N4230">
        <v>9.9129944869551498E-2</v>
      </c>
      <c r="O4230">
        <v>-6.2817767663397903E-2</v>
      </c>
      <c r="P4230">
        <v>-0.224159948939817</v>
      </c>
      <c r="Q4230">
        <v>0.89830508474576198</v>
      </c>
      <c r="R4230">
        <v>0.55932203389830504</v>
      </c>
      <c r="S4230">
        <f t="shared" si="66"/>
        <v>0.98340624309243851</v>
      </c>
    </row>
    <row r="4231" spans="1:19" x14ac:dyDescent="0.2">
      <c r="A4231" t="s">
        <v>8408</v>
      </c>
      <c r="B4231" t="s">
        <v>8409</v>
      </c>
      <c r="C4231">
        <v>151</v>
      </c>
      <c r="D4231">
        <v>160</v>
      </c>
      <c r="E4231">
        <v>806</v>
      </c>
      <c r="F4231">
        <v>2167</v>
      </c>
      <c r="G4231">
        <v>0.105401267658283</v>
      </c>
      <c r="H4231">
        <v>0.23310008473351701</v>
      </c>
      <c r="I4231">
        <v>0.27268479106464899</v>
      </c>
      <c r="J4231">
        <v>504</v>
      </c>
      <c r="K4231">
        <v>650</v>
      </c>
      <c r="L4231">
        <v>1796</v>
      </c>
      <c r="M4231">
        <v>5295</v>
      </c>
      <c r="N4231">
        <v>0.18771092361905201</v>
      </c>
      <c r="O4231">
        <v>-4.0212981258630098E-2</v>
      </c>
      <c r="P4231">
        <v>1.12097594060855E-2</v>
      </c>
      <c r="Q4231">
        <v>0.88135593220338904</v>
      </c>
      <c r="R4231">
        <v>0.55932203389830504</v>
      </c>
      <c r="S4231">
        <f t="shared" si="66"/>
        <v>1.0816361984826621</v>
      </c>
    </row>
    <row r="4232" spans="1:19" x14ac:dyDescent="0.2">
      <c r="A4232" t="s">
        <v>8410</v>
      </c>
      <c r="B4232" t="s">
        <v>8411</v>
      </c>
      <c r="C4232">
        <v>162</v>
      </c>
      <c r="D4232">
        <v>211</v>
      </c>
      <c r="E4232">
        <v>568</v>
      </c>
      <c r="F4232">
        <v>673</v>
      </c>
      <c r="G4232">
        <v>0.19502567305058999</v>
      </c>
      <c r="H4232">
        <v>5.0575311389984202E-2</v>
      </c>
      <c r="I4232">
        <v>-0.26569712328065298</v>
      </c>
      <c r="J4232">
        <v>332</v>
      </c>
      <c r="K4232">
        <v>339</v>
      </c>
      <c r="L4232">
        <v>707</v>
      </c>
      <c r="M4232">
        <v>1193</v>
      </c>
      <c r="N4232">
        <v>8.6289717920767603E-2</v>
      </c>
      <c r="O4232">
        <v>-0.26380744705152698</v>
      </c>
      <c r="P4232">
        <v>-0.45472330862558702</v>
      </c>
      <c r="Q4232">
        <v>0.81355932203389802</v>
      </c>
      <c r="R4232">
        <v>0.61016949152542299</v>
      </c>
      <c r="S4232">
        <f t="shared" si="66"/>
        <v>0.80174630405632441</v>
      </c>
    </row>
    <row r="4233" spans="1:19" x14ac:dyDescent="0.2">
      <c r="A4233" t="s">
        <v>8412</v>
      </c>
      <c r="B4233" t="s">
        <v>8413</v>
      </c>
      <c r="C4233">
        <v>10</v>
      </c>
      <c r="D4233">
        <v>21</v>
      </c>
      <c r="E4233">
        <v>17</v>
      </c>
      <c r="F4233">
        <v>0</v>
      </c>
      <c r="G4233">
        <v>0.402477527029447</v>
      </c>
      <c r="H4233">
        <v>-0.26380908840012901</v>
      </c>
      <c r="I4233" t="e">
        <f>-inf</f>
        <v>#NAME?</v>
      </c>
      <c r="J4233">
        <v>8</v>
      </c>
      <c r="K4233">
        <v>23</v>
      </c>
      <c r="L4233">
        <v>19</v>
      </c>
      <c r="M4233">
        <v>0</v>
      </c>
      <c r="N4233">
        <v>0.53586595244737101</v>
      </c>
      <c r="O4233">
        <v>-0.21642516318350499</v>
      </c>
      <c r="P4233" t="e">
        <f>-inf</f>
        <v>#NAME?</v>
      </c>
      <c r="Q4233">
        <v>0.71186440677966101</v>
      </c>
      <c r="R4233">
        <v>0.45762711864406702</v>
      </c>
      <c r="S4233" t="e">
        <f t="shared" si="66"/>
        <v>#NAME?</v>
      </c>
    </row>
    <row r="4234" spans="1:19" x14ac:dyDescent="0.2">
      <c r="A4234" t="s">
        <v>8414</v>
      </c>
      <c r="B4234" t="s">
        <v>8415</v>
      </c>
      <c r="C4234">
        <v>122</v>
      </c>
      <c r="D4234">
        <v>84</v>
      </c>
      <c r="E4234">
        <v>911</v>
      </c>
      <c r="F4234">
        <v>1827</v>
      </c>
      <c r="G4234">
        <v>-8.1822312317337997E-2</v>
      </c>
      <c r="H4234">
        <v>0.37890053651984601</v>
      </c>
      <c r="I4234">
        <v>0.29118154371579003</v>
      </c>
      <c r="J4234">
        <v>214</v>
      </c>
      <c r="K4234">
        <v>243</v>
      </c>
      <c r="L4234">
        <v>1373</v>
      </c>
      <c r="M4234">
        <v>3457</v>
      </c>
      <c r="N4234">
        <v>0.13242060367084299</v>
      </c>
      <c r="O4234">
        <v>0.215167986743173</v>
      </c>
      <c r="P4234">
        <v>0.19805993760132201</v>
      </c>
      <c r="Q4234">
        <v>0.89830508474576198</v>
      </c>
      <c r="R4234">
        <v>0.59322033898305004</v>
      </c>
      <c r="S4234">
        <f t="shared" si="66"/>
        <v>1.136949723668377</v>
      </c>
    </row>
    <row r="4235" spans="1:19" x14ac:dyDescent="0.2">
      <c r="A4235" t="s">
        <v>8416</v>
      </c>
      <c r="B4235" t="s">
        <v>8417</v>
      </c>
      <c r="C4235">
        <v>157</v>
      </c>
      <c r="D4235">
        <v>112</v>
      </c>
      <c r="E4235">
        <v>114</v>
      </c>
      <c r="F4235">
        <v>8</v>
      </c>
      <c r="G4235">
        <v>-6.6423397443523602E-2</v>
      </c>
      <c r="H4235">
        <v>-0.63325281085116403</v>
      </c>
      <c r="I4235">
        <v>-2.1770068383792802</v>
      </c>
      <c r="J4235">
        <v>229</v>
      </c>
      <c r="K4235">
        <v>343</v>
      </c>
      <c r="L4235">
        <v>201</v>
      </c>
      <c r="M4235">
        <v>29</v>
      </c>
      <c r="N4235">
        <v>0.25268674112460399</v>
      </c>
      <c r="O4235">
        <v>-0.64872820206378901</v>
      </c>
      <c r="P4235">
        <v>-1.9076631530328201</v>
      </c>
      <c r="Q4235">
        <v>0.84745762711864403</v>
      </c>
      <c r="R4235">
        <v>0.52542372881355903</v>
      </c>
      <c r="S4235">
        <f t="shared" si="66"/>
        <v>-0.13808137665528292</v>
      </c>
    </row>
    <row r="4236" spans="1:19" x14ac:dyDescent="0.2">
      <c r="A4236" t="s">
        <v>8418</v>
      </c>
      <c r="B4236" t="s">
        <v>8419</v>
      </c>
      <c r="C4236">
        <v>51</v>
      </c>
      <c r="D4236">
        <v>44</v>
      </c>
      <c r="E4236">
        <v>19</v>
      </c>
      <c r="F4236">
        <v>5</v>
      </c>
      <c r="G4236">
        <v>1.6140732683779399E-2</v>
      </c>
      <c r="H4236">
        <v>-0.92307458492351102</v>
      </c>
      <c r="I4236">
        <v>-1.8927973447239099</v>
      </c>
      <c r="J4236">
        <v>44</v>
      </c>
      <c r="K4236">
        <v>65</v>
      </c>
      <c r="L4236">
        <v>44</v>
      </c>
      <c r="M4236">
        <v>12</v>
      </c>
      <c r="N4236">
        <v>0.246688783578389</v>
      </c>
      <c r="O4236">
        <v>-0.59208877714439001</v>
      </c>
      <c r="P4236">
        <v>-1.5744970990304501</v>
      </c>
      <c r="Q4236">
        <v>0.77966101694915202</v>
      </c>
      <c r="R4236">
        <v>0.50847457627118597</v>
      </c>
      <c r="S4236">
        <f t="shared" si="66"/>
        <v>3.2996401168991905E-2</v>
      </c>
    </row>
    <row r="4237" spans="1:19" x14ac:dyDescent="0.2">
      <c r="A4237" t="s">
        <v>8420</v>
      </c>
      <c r="B4237" t="s">
        <v>8421</v>
      </c>
      <c r="C4237">
        <v>160</v>
      </c>
      <c r="D4237">
        <v>212</v>
      </c>
      <c r="E4237">
        <v>883</v>
      </c>
      <c r="F4237">
        <v>2207</v>
      </c>
      <c r="G4237">
        <v>0.20247411056835499</v>
      </c>
      <c r="H4237">
        <v>0.24758271114323999</v>
      </c>
      <c r="I4237">
        <v>0.25548517754373101</v>
      </c>
      <c r="J4237">
        <v>329</v>
      </c>
      <c r="K4237">
        <v>428</v>
      </c>
      <c r="L4237">
        <v>1128</v>
      </c>
      <c r="M4237">
        <v>3532</v>
      </c>
      <c r="N4237">
        <v>0.19147597448491899</v>
      </c>
      <c r="O4237">
        <v>-5.6975575447041203E-2</v>
      </c>
      <c r="P4237">
        <v>2.0599128363663701E-2</v>
      </c>
      <c r="Q4237">
        <v>0.94915254237288105</v>
      </c>
      <c r="R4237">
        <v>0.54237288135593198</v>
      </c>
      <c r="S4237">
        <f t="shared" si="66"/>
        <v>1.0791876179330977</v>
      </c>
    </row>
    <row r="4238" spans="1:19" x14ac:dyDescent="0.2">
      <c r="A4238" t="s">
        <v>8422</v>
      </c>
      <c r="B4238" t="s">
        <v>8423</v>
      </c>
      <c r="C4238">
        <v>141</v>
      </c>
      <c r="D4238">
        <v>157</v>
      </c>
      <c r="E4238">
        <v>676</v>
      </c>
      <c r="F4238">
        <v>2510</v>
      </c>
      <c r="G4238">
        <v>0.126938772049382</v>
      </c>
      <c r="H4238">
        <v>0.18646957350785201</v>
      </c>
      <c r="I4238">
        <v>0.366257435863659</v>
      </c>
      <c r="J4238">
        <v>295</v>
      </c>
      <c r="K4238">
        <v>361</v>
      </c>
      <c r="L4238">
        <v>1484</v>
      </c>
      <c r="M4238">
        <v>4524</v>
      </c>
      <c r="N4238">
        <v>0.16491328934921601</v>
      </c>
      <c r="O4238">
        <v>0.109523107820454</v>
      </c>
      <c r="P4238">
        <v>0.17547491168336099</v>
      </c>
      <c r="Q4238">
        <v>0.83050847457627097</v>
      </c>
      <c r="R4238">
        <v>0.644067796610169</v>
      </c>
      <c r="S4238">
        <f t="shared" si="66"/>
        <v>1.152559240507554</v>
      </c>
    </row>
    <row r="4239" spans="1:19" x14ac:dyDescent="0.2">
      <c r="A4239" t="s">
        <v>8424</v>
      </c>
      <c r="B4239" t="s">
        <v>8425</v>
      </c>
      <c r="C4239">
        <v>186</v>
      </c>
      <c r="D4239">
        <v>173</v>
      </c>
      <c r="E4239">
        <v>707</v>
      </c>
      <c r="F4239">
        <v>2775</v>
      </c>
      <c r="G4239">
        <v>4.8791391206407499E-2</v>
      </c>
      <c r="H4239">
        <v>8.5648459800579502E-2</v>
      </c>
      <c r="I4239">
        <v>0.28955287027877902</v>
      </c>
      <c r="J4239">
        <v>303</v>
      </c>
      <c r="K4239">
        <v>437</v>
      </c>
      <c r="L4239">
        <v>1962</v>
      </c>
      <c r="M4239">
        <v>5094</v>
      </c>
      <c r="N4239">
        <v>0.236266911889838</v>
      </c>
      <c r="O4239">
        <v>0.21916759739723399</v>
      </c>
      <c r="P4239">
        <v>0.21539064353339801</v>
      </c>
      <c r="Q4239">
        <v>0.86440677966101698</v>
      </c>
      <c r="R4239">
        <v>0.59322033898305004</v>
      </c>
      <c r="S4239">
        <f t="shared" si="66"/>
        <v>1.141115721819201</v>
      </c>
    </row>
    <row r="4240" spans="1:19" x14ac:dyDescent="0.2">
      <c r="A4240" t="s">
        <v>8426</v>
      </c>
      <c r="B4240" t="s">
        <v>8427</v>
      </c>
      <c r="C4240">
        <v>190</v>
      </c>
      <c r="D4240">
        <v>139</v>
      </c>
      <c r="E4240">
        <v>741</v>
      </c>
      <c r="F4240">
        <v>1948</v>
      </c>
      <c r="G4240">
        <v>-5.5480568403205303E-2</v>
      </c>
      <c r="H4240">
        <v>9.6806597248095497E-2</v>
      </c>
      <c r="I4240">
        <v>0.12663817862776799</v>
      </c>
      <c r="J4240">
        <v>309</v>
      </c>
      <c r="K4240">
        <v>248</v>
      </c>
      <c r="L4240">
        <v>1451</v>
      </c>
      <c r="M4240">
        <v>3649</v>
      </c>
      <c r="N4240">
        <v>-1.8278695176896499E-2</v>
      </c>
      <c r="O4240">
        <v>7.9620155868510803E-2</v>
      </c>
      <c r="P4240">
        <v>6.19897153479207E-2</v>
      </c>
      <c r="Q4240">
        <v>0.91525423728813504</v>
      </c>
      <c r="R4240">
        <v>0.55932203389830504</v>
      </c>
      <c r="S4240">
        <f t="shared" si="66"/>
        <v>1.0531015859326984</v>
      </c>
    </row>
    <row r="4241" spans="1:19" x14ac:dyDescent="0.2">
      <c r="A4241" t="s">
        <v>8428</v>
      </c>
      <c r="B4241" t="s">
        <v>8429</v>
      </c>
      <c r="C4241">
        <v>161</v>
      </c>
      <c r="D4241">
        <v>185</v>
      </c>
      <c r="E4241">
        <v>1197</v>
      </c>
      <c r="F4241">
        <v>2903</v>
      </c>
      <c r="G4241">
        <v>0.140604084666692</v>
      </c>
      <c r="H4241">
        <v>0.377010264596157</v>
      </c>
      <c r="I4241">
        <v>0.37182398683782503</v>
      </c>
      <c r="J4241">
        <v>527</v>
      </c>
      <c r="K4241">
        <v>610</v>
      </c>
      <c r="L4241">
        <v>2790</v>
      </c>
      <c r="M4241">
        <v>7079</v>
      </c>
      <c r="N4241">
        <v>0.14074732321994199</v>
      </c>
      <c r="O4241">
        <v>0.13170481091666</v>
      </c>
      <c r="P4241">
        <v>0.11793562852441</v>
      </c>
      <c r="Q4241">
        <v>0.89830508474576198</v>
      </c>
      <c r="R4241">
        <v>0.55932203389830504</v>
      </c>
      <c r="S4241">
        <f t="shared" si="66"/>
        <v>1.1387737237480442</v>
      </c>
    </row>
    <row r="4242" spans="1:19" x14ac:dyDescent="0.2">
      <c r="A4242" t="s">
        <v>8430</v>
      </c>
      <c r="B4242" t="s">
        <v>8431</v>
      </c>
      <c r="C4242">
        <v>60</v>
      </c>
      <c r="D4242">
        <v>89</v>
      </c>
      <c r="E4242">
        <v>458</v>
      </c>
      <c r="F4242">
        <v>987</v>
      </c>
      <c r="G4242">
        <v>0.25149698855679697</v>
      </c>
      <c r="H4242">
        <v>0.38845621784182099</v>
      </c>
      <c r="I4242">
        <v>0.33196872932399402</v>
      </c>
      <c r="J4242">
        <v>110</v>
      </c>
      <c r="K4242">
        <v>117</v>
      </c>
      <c r="L4242">
        <v>817</v>
      </c>
      <c r="M4242">
        <v>1949</v>
      </c>
      <c r="N4242">
        <v>0.104021280009658</v>
      </c>
      <c r="O4242">
        <v>0.27874059422980002</v>
      </c>
      <c r="P4242">
        <v>0.23819348536750301</v>
      </c>
      <c r="Q4242">
        <v>0.89830508474576198</v>
      </c>
      <c r="R4242">
        <v>0.61016949152542299</v>
      </c>
      <c r="S4242">
        <f t="shared" si="66"/>
        <v>1.1594471395367141</v>
      </c>
    </row>
    <row r="4243" spans="1:19" x14ac:dyDescent="0.2">
      <c r="A4243" t="s">
        <v>8432</v>
      </c>
      <c r="B4243" t="s">
        <v>8433</v>
      </c>
      <c r="C4243">
        <v>110</v>
      </c>
      <c r="D4243">
        <v>80</v>
      </c>
      <c r="E4243">
        <v>279</v>
      </c>
      <c r="F4243">
        <v>1248</v>
      </c>
      <c r="G4243">
        <v>-5.8044465870752897E-2</v>
      </c>
      <c r="H4243">
        <v>-9.0046491663030997E-2</v>
      </c>
      <c r="I4243">
        <v>0.17062472722618099</v>
      </c>
      <c r="J4243">
        <v>176</v>
      </c>
      <c r="K4243">
        <v>200</v>
      </c>
      <c r="L4243">
        <v>836</v>
      </c>
      <c r="M4243">
        <v>2180</v>
      </c>
      <c r="N4243">
        <v>0.132745431271553</v>
      </c>
      <c r="O4243">
        <v>8.4604832480476205E-2</v>
      </c>
      <c r="P4243">
        <v>8.2718157198562098E-2</v>
      </c>
      <c r="Q4243">
        <v>0.88135593220338904</v>
      </c>
      <c r="R4243">
        <v>0.61016949152542299</v>
      </c>
      <c r="S4243">
        <f t="shared" si="66"/>
        <v>1.0713310963779255</v>
      </c>
    </row>
    <row r="4244" spans="1:19" x14ac:dyDescent="0.2">
      <c r="A4244" t="s">
        <v>8434</v>
      </c>
      <c r="B4244" t="s">
        <v>8435</v>
      </c>
      <c r="C4244">
        <v>117</v>
      </c>
      <c r="D4244">
        <v>135</v>
      </c>
      <c r="E4244">
        <v>319</v>
      </c>
      <c r="F4244">
        <v>237</v>
      </c>
      <c r="G4244">
        <v>0.14240613904437199</v>
      </c>
      <c r="H4244">
        <v>-5.8653188467384099E-2</v>
      </c>
      <c r="I4244">
        <v>-0.57763468869805601</v>
      </c>
      <c r="J4244">
        <v>398</v>
      </c>
      <c r="K4244">
        <v>594</v>
      </c>
      <c r="L4244">
        <v>624</v>
      </c>
      <c r="M4244">
        <v>530</v>
      </c>
      <c r="N4244">
        <v>0.251131476329227</v>
      </c>
      <c r="O4244">
        <v>-0.39678725953565402</v>
      </c>
      <c r="P4244">
        <v>-0.88583287106479103</v>
      </c>
      <c r="Q4244">
        <v>0.88135593220338904</v>
      </c>
      <c r="R4244">
        <v>0.61016949152542299</v>
      </c>
      <c r="S4244">
        <f t="shared" si="66"/>
        <v>0.59647392265696564</v>
      </c>
    </row>
    <row r="4245" spans="1:19" x14ac:dyDescent="0.2">
      <c r="A4245" t="s">
        <v>8436</v>
      </c>
      <c r="B4245" t="s">
        <v>8437</v>
      </c>
      <c r="C4245">
        <v>78</v>
      </c>
      <c r="D4245">
        <v>121</v>
      </c>
      <c r="E4245">
        <v>253</v>
      </c>
      <c r="F4245">
        <v>624</v>
      </c>
      <c r="G4245">
        <v>0.27094899992149801</v>
      </c>
      <c r="H4245">
        <v>1.6767908706933898E-2</v>
      </c>
      <c r="I4245">
        <v>1.88928140299446E-2</v>
      </c>
      <c r="J4245">
        <v>195</v>
      </c>
      <c r="K4245">
        <v>255</v>
      </c>
      <c r="L4245">
        <v>729</v>
      </c>
      <c r="M4245">
        <v>1557</v>
      </c>
      <c r="N4245">
        <v>0.19373367249315801</v>
      </c>
      <c r="O4245">
        <v>-1.9395860188933699E-2</v>
      </c>
      <c r="P4245">
        <v>-0.10797166738628999</v>
      </c>
      <c r="Q4245">
        <v>0.86440677966101698</v>
      </c>
      <c r="R4245">
        <v>0.57627118644067798</v>
      </c>
      <c r="S4245">
        <f t="shared" si="66"/>
        <v>0.97656771804316045</v>
      </c>
    </row>
    <row r="4246" spans="1:19" x14ac:dyDescent="0.2">
      <c r="A4246" t="s">
        <v>8438</v>
      </c>
      <c r="B4246" t="s">
        <v>8439</v>
      </c>
      <c r="C4246">
        <v>58</v>
      </c>
      <c r="D4246">
        <v>45</v>
      </c>
      <c r="E4246">
        <v>69</v>
      </c>
      <c r="F4246">
        <v>35</v>
      </c>
      <c r="G4246">
        <v>-2.9957247492064999E-2</v>
      </c>
      <c r="H4246">
        <v>-0.41883691260408501</v>
      </c>
      <c r="I4246">
        <v>-1.1035571221746601</v>
      </c>
      <c r="J4246">
        <v>160</v>
      </c>
      <c r="K4246">
        <v>183</v>
      </c>
      <c r="L4246">
        <v>186</v>
      </c>
      <c r="M4246">
        <v>113</v>
      </c>
      <c r="N4246">
        <v>0.13555921049622599</v>
      </c>
      <c r="O4246">
        <v>-0.52669581558239797</v>
      </c>
      <c r="P4246">
        <v>-1.16126720776439</v>
      </c>
      <c r="Q4246">
        <v>0.88135593220338904</v>
      </c>
      <c r="R4246">
        <v>0.62711864406779605</v>
      </c>
      <c r="S4246">
        <f t="shared" si="66"/>
        <v>0.37113243269334051</v>
      </c>
    </row>
    <row r="4247" spans="1:19" x14ac:dyDescent="0.2">
      <c r="A4247" t="s">
        <v>8440</v>
      </c>
      <c r="B4247" t="s">
        <v>8441</v>
      </c>
      <c r="C4247">
        <v>251</v>
      </c>
      <c r="D4247">
        <v>226</v>
      </c>
      <c r="E4247">
        <v>1462</v>
      </c>
      <c r="F4247">
        <v>3144</v>
      </c>
      <c r="G4247">
        <v>3.4692949961891199E-2</v>
      </c>
      <c r="H4247">
        <v>0.27101564136239897</v>
      </c>
      <c r="I4247">
        <v>0.21361164292433299</v>
      </c>
      <c r="J4247">
        <v>471</v>
      </c>
      <c r="K4247">
        <v>453</v>
      </c>
      <c r="L4247">
        <v>2553</v>
      </c>
      <c r="M4247">
        <v>5972</v>
      </c>
      <c r="N4247">
        <v>6.0305398305657398E-2</v>
      </c>
      <c r="O4247">
        <v>0.14194113053096299</v>
      </c>
      <c r="P4247">
        <v>9.2873223332198607E-2</v>
      </c>
      <c r="Q4247">
        <v>0.84745762711864403</v>
      </c>
      <c r="R4247">
        <v>0.55932203389830504</v>
      </c>
      <c r="S4247">
        <f t="shared" si="66"/>
        <v>1.0864441240974203</v>
      </c>
    </row>
    <row r="4248" spans="1:19" x14ac:dyDescent="0.2">
      <c r="A4248" t="s">
        <v>8442</v>
      </c>
      <c r="B4248" t="s">
        <v>8443</v>
      </c>
      <c r="C4248">
        <v>214</v>
      </c>
      <c r="D4248">
        <v>268</v>
      </c>
      <c r="E4248">
        <v>1309</v>
      </c>
      <c r="F4248">
        <v>3825</v>
      </c>
      <c r="G4248">
        <v>0.17797925297512601</v>
      </c>
      <c r="H4248">
        <v>0.29226786342316102</v>
      </c>
      <c r="I4248">
        <v>0.36802049317844598</v>
      </c>
      <c r="J4248">
        <v>459</v>
      </c>
      <c r="K4248">
        <v>518</v>
      </c>
      <c r="L4248">
        <v>2445</v>
      </c>
      <c r="M4248">
        <v>6595</v>
      </c>
      <c r="N4248">
        <v>0.12974517762969301</v>
      </c>
      <c r="O4248">
        <v>0.13437740077798699</v>
      </c>
      <c r="P4248">
        <v>0.147176445753229</v>
      </c>
      <c r="Q4248">
        <v>0.94915254237288105</v>
      </c>
      <c r="R4248">
        <v>0.57627118644067798</v>
      </c>
      <c r="S4248">
        <f t="shared" si="66"/>
        <v>1.1454982999125423</v>
      </c>
    </row>
    <row r="4249" spans="1:19" x14ac:dyDescent="0.2">
      <c r="A4249" t="s">
        <v>8444</v>
      </c>
      <c r="B4249" t="s">
        <v>8445</v>
      </c>
      <c r="C4249">
        <v>187</v>
      </c>
      <c r="D4249">
        <v>252</v>
      </c>
      <c r="E4249">
        <v>479</v>
      </c>
      <c r="F4249">
        <v>836</v>
      </c>
      <c r="G4249">
        <v>0.209817166540573</v>
      </c>
      <c r="H4249">
        <v>-8.5764102900339298E-2</v>
      </c>
      <c r="I4249">
        <v>-0.233832502059481</v>
      </c>
      <c r="J4249">
        <v>775</v>
      </c>
      <c r="K4249">
        <v>785</v>
      </c>
      <c r="L4249">
        <v>1212</v>
      </c>
      <c r="M4249">
        <v>2539</v>
      </c>
      <c r="N4249">
        <v>8.2796057660664002E-2</v>
      </c>
      <c r="O4249">
        <v>-0.39788785982043301</v>
      </c>
      <c r="P4249">
        <v>-0.494864670224481</v>
      </c>
      <c r="Q4249">
        <v>0.83050847457627097</v>
      </c>
      <c r="R4249">
        <v>0.52542372881355903</v>
      </c>
      <c r="S4249">
        <f t="shared" si="66"/>
        <v>0.80019837422291973</v>
      </c>
    </row>
    <row r="4250" spans="1:19" x14ac:dyDescent="0.2">
      <c r="A4250" t="s">
        <v>8446</v>
      </c>
      <c r="B4250" t="s">
        <v>8447</v>
      </c>
      <c r="C4250">
        <v>161</v>
      </c>
      <c r="D4250">
        <v>135</v>
      </c>
      <c r="E4250">
        <v>587</v>
      </c>
      <c r="F4250">
        <v>1980</v>
      </c>
      <c r="G4250">
        <v>3.7661247586848702E-3</v>
      </c>
      <c r="H4250">
        <v>6.7554215437361106E-2</v>
      </c>
      <c r="I4250">
        <v>0.20564214126768199</v>
      </c>
      <c r="J4250">
        <v>299</v>
      </c>
      <c r="K4250">
        <v>359</v>
      </c>
      <c r="L4250">
        <v>1512</v>
      </c>
      <c r="M4250">
        <v>4170</v>
      </c>
      <c r="N4250">
        <v>0.156651363675611</v>
      </c>
      <c r="O4250">
        <v>0.111791825696367</v>
      </c>
      <c r="P4250">
        <v>0.13423919805743401</v>
      </c>
      <c r="Q4250">
        <v>0.96610169491525399</v>
      </c>
      <c r="R4250">
        <v>0.55932203389830504</v>
      </c>
      <c r="S4250">
        <f t="shared" si="66"/>
        <v>1.0952105740899525</v>
      </c>
    </row>
    <row r="4251" spans="1:19" x14ac:dyDescent="0.2">
      <c r="A4251" t="s">
        <v>8448</v>
      </c>
      <c r="B4251" t="s">
        <v>8449</v>
      </c>
      <c r="C4251">
        <v>237</v>
      </c>
      <c r="D4251">
        <v>308</v>
      </c>
      <c r="E4251">
        <v>1617</v>
      </c>
      <c r="F4251">
        <v>4631</v>
      </c>
      <c r="G4251">
        <v>0.19406060278586801</v>
      </c>
      <c r="H4251">
        <v>0.33970366411789299</v>
      </c>
      <c r="I4251">
        <v>0.40672926202178999</v>
      </c>
      <c r="J4251">
        <v>445</v>
      </c>
      <c r="K4251">
        <v>713</v>
      </c>
      <c r="L4251">
        <v>3185</v>
      </c>
      <c r="M4251">
        <v>8429</v>
      </c>
      <c r="N4251">
        <v>0.28195762229265497</v>
      </c>
      <c r="O4251">
        <v>0.26266064854604698</v>
      </c>
      <c r="P4251">
        <v>0.267190374263921</v>
      </c>
      <c r="Q4251">
        <v>0.93220338983050799</v>
      </c>
      <c r="R4251">
        <v>0.61016949152542299</v>
      </c>
      <c r="S4251">
        <f t="shared" si="66"/>
        <v>1.1887630310203252</v>
      </c>
    </row>
    <row r="4252" spans="1:19" x14ac:dyDescent="0.2">
      <c r="A4252" t="s">
        <v>8450</v>
      </c>
      <c r="B4252" t="s">
        <v>8451</v>
      </c>
      <c r="C4252">
        <v>177</v>
      </c>
      <c r="D4252">
        <v>227</v>
      </c>
      <c r="E4252">
        <v>1041</v>
      </c>
      <c r="F4252">
        <v>3069</v>
      </c>
      <c r="G4252">
        <v>0.188310823126844</v>
      </c>
      <c r="H4252">
        <v>0.275219453370325</v>
      </c>
      <c r="I4252">
        <v>0.35482644910801697</v>
      </c>
      <c r="J4252">
        <v>398</v>
      </c>
      <c r="K4252">
        <v>493</v>
      </c>
      <c r="L4252">
        <v>2386</v>
      </c>
      <c r="M4252">
        <v>5605</v>
      </c>
      <c r="N4252">
        <v>0.17019195062526299</v>
      </c>
      <c r="O4252">
        <v>0.18569859011624401</v>
      </c>
      <c r="P4252">
        <v>0.13846687626541099</v>
      </c>
      <c r="Q4252">
        <v>0.96610169491525399</v>
      </c>
      <c r="R4252">
        <v>0.57627118644067798</v>
      </c>
      <c r="S4252">
        <f t="shared" si="66"/>
        <v>1.1393636889597731</v>
      </c>
    </row>
    <row r="4253" spans="1:19" x14ac:dyDescent="0.2">
      <c r="A4253" t="s">
        <v>8452</v>
      </c>
      <c r="B4253" t="s">
        <v>8453</v>
      </c>
      <c r="C4253">
        <v>118</v>
      </c>
      <c r="D4253">
        <v>84</v>
      </c>
      <c r="E4253">
        <v>488</v>
      </c>
      <c r="F4253">
        <v>1298</v>
      </c>
      <c r="G4253">
        <v>-6.7344488948715198E-2</v>
      </c>
      <c r="H4253">
        <v>0.122279804918181</v>
      </c>
      <c r="I4253">
        <v>0.15719551219622599</v>
      </c>
      <c r="J4253">
        <v>279</v>
      </c>
      <c r="K4253">
        <v>322</v>
      </c>
      <c r="L4253">
        <v>1546</v>
      </c>
      <c r="M4253">
        <v>3693</v>
      </c>
      <c r="N4253">
        <v>0.13947977184395499</v>
      </c>
      <c r="O4253">
        <v>0.151516509164318</v>
      </c>
      <c r="P4253">
        <v>0.111549435785488</v>
      </c>
      <c r="Q4253">
        <v>0.94915254237288105</v>
      </c>
      <c r="R4253">
        <v>0.55932203389830504</v>
      </c>
      <c r="S4253">
        <f t="shared" si="66"/>
        <v>1.0751702292560343</v>
      </c>
    </row>
    <row r="4254" spans="1:19" x14ac:dyDescent="0.2">
      <c r="A4254" t="s">
        <v>8454</v>
      </c>
      <c r="B4254" t="s">
        <v>8455</v>
      </c>
      <c r="C4254">
        <v>38</v>
      </c>
      <c r="D4254">
        <v>56</v>
      </c>
      <c r="E4254">
        <v>295</v>
      </c>
      <c r="F4254">
        <v>542</v>
      </c>
      <c r="G4254">
        <v>0.24866266268491799</v>
      </c>
      <c r="H4254">
        <v>0.39578040958294902</v>
      </c>
      <c r="I4254">
        <v>0.27001851695957702</v>
      </c>
      <c r="J4254">
        <v>131</v>
      </c>
      <c r="K4254">
        <v>147</v>
      </c>
      <c r="L4254">
        <v>667</v>
      </c>
      <c r="M4254">
        <v>1511</v>
      </c>
      <c r="N4254">
        <v>0.12727414251413299</v>
      </c>
      <c r="O4254">
        <v>0.114765761116394</v>
      </c>
      <c r="P4254">
        <v>5.1767500091368102E-2</v>
      </c>
      <c r="Q4254">
        <v>0.89830508474576198</v>
      </c>
      <c r="R4254">
        <v>0.57627118644067798</v>
      </c>
      <c r="S4254">
        <f t="shared" si="66"/>
        <v>1.0917158219485734</v>
      </c>
    </row>
    <row r="4255" spans="1:19" x14ac:dyDescent="0.2">
      <c r="A4255" t="s">
        <v>8456</v>
      </c>
      <c r="B4255" t="s">
        <v>8457</v>
      </c>
      <c r="C4255">
        <v>62</v>
      </c>
      <c r="D4255">
        <v>103</v>
      </c>
      <c r="E4255">
        <v>420</v>
      </c>
      <c r="F4255">
        <v>1384</v>
      </c>
      <c r="G4255">
        <v>0.30070376750244598</v>
      </c>
      <c r="H4255">
        <v>0.33659959112124299</v>
      </c>
      <c r="I4255">
        <v>0.46454722766048601</v>
      </c>
      <c r="J4255">
        <v>221</v>
      </c>
      <c r="K4255">
        <v>236</v>
      </c>
      <c r="L4255">
        <v>867</v>
      </c>
      <c r="M4255">
        <v>2339</v>
      </c>
      <c r="N4255">
        <v>0.105747832706717</v>
      </c>
      <c r="O4255">
        <v>1.5380466467092399E-3</v>
      </c>
      <c r="P4255">
        <v>1.4412279532149399E-2</v>
      </c>
      <c r="Q4255">
        <v>0.94915254237288105</v>
      </c>
      <c r="R4255">
        <v>0.55932203389830504</v>
      </c>
      <c r="S4255">
        <f t="shared" si="66"/>
        <v>1.1378227648081432</v>
      </c>
    </row>
    <row r="4256" spans="1:19" x14ac:dyDescent="0.2">
      <c r="A4256" t="s">
        <v>8458</v>
      </c>
      <c r="B4256" t="s">
        <v>8459</v>
      </c>
      <c r="C4256">
        <v>161</v>
      </c>
      <c r="D4256">
        <v>235</v>
      </c>
      <c r="E4256">
        <v>540</v>
      </c>
      <c r="F4256">
        <v>616</v>
      </c>
      <c r="G4256">
        <v>0.24450021853541501</v>
      </c>
      <c r="H4256">
        <v>3.1309874012715198E-2</v>
      </c>
      <c r="I4256">
        <v>-0.30144233682942301</v>
      </c>
      <c r="J4256">
        <v>317</v>
      </c>
      <c r="K4256">
        <v>367</v>
      </c>
      <c r="L4256">
        <v>668</v>
      </c>
      <c r="M4256">
        <v>1055</v>
      </c>
      <c r="N4256">
        <v>0.14083490545605901</v>
      </c>
      <c r="O4256">
        <v>-0.26837157688659602</v>
      </c>
      <c r="P4256">
        <v>-0.48803247117593301</v>
      </c>
      <c r="Q4256">
        <v>0.86440677966101698</v>
      </c>
      <c r="R4256">
        <v>0.57627118644067798</v>
      </c>
      <c r="S4256">
        <f t="shared" si="66"/>
        <v>0.78252832080229617</v>
      </c>
    </row>
    <row r="4257" spans="1:19" x14ac:dyDescent="0.2">
      <c r="A4257" t="s">
        <v>8460</v>
      </c>
      <c r="B4257" t="s">
        <v>8461</v>
      </c>
      <c r="C4257">
        <v>293</v>
      </c>
      <c r="D4257">
        <v>256</v>
      </c>
      <c r="E4257">
        <v>1394</v>
      </c>
      <c r="F4257">
        <v>3288</v>
      </c>
      <c r="G4257">
        <v>2.1630577253268501E-2</v>
      </c>
      <c r="H4257">
        <v>0.183137143629477</v>
      </c>
      <c r="I4257">
        <v>0.165867015551904</v>
      </c>
      <c r="J4257">
        <v>563</v>
      </c>
      <c r="K4257">
        <v>558</v>
      </c>
      <c r="L4257">
        <v>2815</v>
      </c>
      <c r="M4257">
        <v>6041</v>
      </c>
      <c r="N4257">
        <v>7.33539075079543E-2</v>
      </c>
      <c r="O4257">
        <v>0.106881227191628</v>
      </c>
      <c r="P4257">
        <v>2.0374772286227201E-2</v>
      </c>
      <c r="Q4257">
        <v>0.84745762711864403</v>
      </c>
      <c r="R4257">
        <v>0.61016949152542299</v>
      </c>
      <c r="S4257">
        <f t="shared" si="66"/>
        <v>1.0532832148124125</v>
      </c>
    </row>
    <row r="4258" spans="1:19" x14ac:dyDescent="0.2">
      <c r="A4258" t="s">
        <v>8462</v>
      </c>
      <c r="B4258" t="s">
        <v>8463</v>
      </c>
      <c r="C4258">
        <v>83</v>
      </c>
      <c r="D4258">
        <v>57</v>
      </c>
      <c r="E4258">
        <v>253</v>
      </c>
      <c r="F4258">
        <v>957</v>
      </c>
      <c r="G4258">
        <v>-8.2945004408053996E-2</v>
      </c>
      <c r="H4258">
        <v>-1.0215580978659501E-2</v>
      </c>
      <c r="I4258">
        <v>0.17763667243876999</v>
      </c>
      <c r="J4258">
        <v>137</v>
      </c>
      <c r="K4258">
        <v>177</v>
      </c>
      <c r="L4258">
        <v>665</v>
      </c>
      <c r="M4258">
        <v>1547</v>
      </c>
      <c r="N4258">
        <v>0.188480802627121</v>
      </c>
      <c r="O4258">
        <v>9.4012301002307494E-2</v>
      </c>
      <c r="P4258">
        <v>4.25440779510678E-2</v>
      </c>
      <c r="Q4258">
        <v>0.89830508474576198</v>
      </c>
      <c r="R4258">
        <v>0.59322033898305004</v>
      </c>
      <c r="S4258">
        <f t="shared" si="66"/>
        <v>1.0626073155468223</v>
      </c>
    </row>
    <row r="4259" spans="1:19" x14ac:dyDescent="0.2">
      <c r="A4259" t="s">
        <v>8464</v>
      </c>
      <c r="B4259" t="s">
        <v>8465</v>
      </c>
      <c r="C4259">
        <v>163</v>
      </c>
      <c r="D4259">
        <v>146</v>
      </c>
      <c r="E4259">
        <v>1218</v>
      </c>
      <c r="F4259">
        <v>3181</v>
      </c>
      <c r="G4259">
        <v>3.2423483676007697E-2</v>
      </c>
      <c r="H4259">
        <v>0.37920167411449501</v>
      </c>
      <c r="I4259">
        <v>0.40617889174140598</v>
      </c>
      <c r="J4259">
        <v>366</v>
      </c>
      <c r="K4259">
        <v>418</v>
      </c>
      <c r="L4259">
        <v>1886</v>
      </c>
      <c r="M4259">
        <v>5516</v>
      </c>
      <c r="N4259">
        <v>0.13492329980234599</v>
      </c>
      <c r="O4259">
        <v>0.119971825862508</v>
      </c>
      <c r="P4259">
        <v>0.167917503517508</v>
      </c>
      <c r="Q4259">
        <v>0.89830508474576198</v>
      </c>
      <c r="R4259">
        <v>0.59322033898305004</v>
      </c>
      <c r="S4259">
        <f t="shared" si="66"/>
        <v>1.1620504431022618</v>
      </c>
    </row>
    <row r="4260" spans="1:19" x14ac:dyDescent="0.2">
      <c r="A4260" t="s">
        <v>8466</v>
      </c>
      <c r="B4260" t="s">
        <v>8467</v>
      </c>
      <c r="C4260">
        <v>62</v>
      </c>
      <c r="D4260">
        <v>85</v>
      </c>
      <c r="E4260">
        <v>487</v>
      </c>
      <c r="F4260">
        <v>1344</v>
      </c>
      <c r="G4260">
        <v>0.21728546851156699</v>
      </c>
      <c r="H4260">
        <v>0.40087926193797602</v>
      </c>
      <c r="I4260">
        <v>0.45181040625755298</v>
      </c>
      <c r="J4260">
        <v>253</v>
      </c>
      <c r="K4260">
        <v>278</v>
      </c>
      <c r="L4260">
        <v>1365</v>
      </c>
      <c r="M4260">
        <v>3187</v>
      </c>
      <c r="N4260">
        <v>0.11815237816398</v>
      </c>
      <c r="O4260">
        <v>0.139923353056566</v>
      </c>
      <c r="P4260">
        <v>9.0035873706021799E-2</v>
      </c>
      <c r="Q4260">
        <v>0.86440677966101698</v>
      </c>
      <c r="R4260">
        <v>0.644067796610169</v>
      </c>
      <c r="S4260">
        <f t="shared" si="66"/>
        <v>1.1543777520989909</v>
      </c>
    </row>
    <row r="4261" spans="1:19" x14ac:dyDescent="0.2">
      <c r="A4261" t="s">
        <v>8468</v>
      </c>
      <c r="B4261" t="s">
        <v>8469</v>
      </c>
      <c r="C4261">
        <v>295</v>
      </c>
      <c r="D4261">
        <v>329</v>
      </c>
      <c r="E4261">
        <v>1755</v>
      </c>
      <c r="F4261">
        <v>3984</v>
      </c>
      <c r="G4261">
        <v>0.127632114267339</v>
      </c>
      <c r="H4261">
        <v>0.28019709504527601</v>
      </c>
      <c r="I4261">
        <v>0.24630014081149901</v>
      </c>
      <c r="J4261">
        <v>458</v>
      </c>
      <c r="K4261">
        <v>542</v>
      </c>
      <c r="L4261">
        <v>3010</v>
      </c>
      <c r="M4261">
        <v>6907</v>
      </c>
      <c r="N4261">
        <v>0.15036191195623899</v>
      </c>
      <c r="O4261">
        <v>0.22561224044558301</v>
      </c>
      <c r="P4261">
        <v>0.16819830941038399</v>
      </c>
      <c r="Q4261">
        <v>0.86440677966101698</v>
      </c>
      <c r="R4261">
        <v>0.644067796610169</v>
      </c>
      <c r="S4261">
        <f t="shared" si="66"/>
        <v>1.1160191740238283</v>
      </c>
    </row>
    <row r="4262" spans="1:19" x14ac:dyDescent="0.2">
      <c r="A4262" t="s">
        <v>8470</v>
      </c>
      <c r="B4262" t="s">
        <v>8471</v>
      </c>
      <c r="C4262">
        <v>40</v>
      </c>
      <c r="D4262">
        <v>32</v>
      </c>
      <c r="E4262">
        <v>118</v>
      </c>
      <c r="F4262">
        <v>315</v>
      </c>
      <c r="G4262">
        <v>-1.6651780712527899E-2</v>
      </c>
      <c r="H4262">
        <v>-2.4435993800240498E-2</v>
      </c>
      <c r="I4262">
        <v>1.2053389499639199E-2</v>
      </c>
      <c r="J4262">
        <v>106</v>
      </c>
      <c r="K4262">
        <v>93</v>
      </c>
      <c r="L4262">
        <v>387</v>
      </c>
      <c r="M4262">
        <v>723</v>
      </c>
      <c r="N4262">
        <v>2.0405186710886598E-2</v>
      </c>
      <c r="O4262">
        <v>-2.96836773902492E-2</v>
      </c>
      <c r="P4262">
        <v>-0.17639323656213199</v>
      </c>
      <c r="Q4262">
        <v>0.84745762711864403</v>
      </c>
      <c r="R4262">
        <v>0.57627118644067798</v>
      </c>
      <c r="S4262">
        <f t="shared" si="66"/>
        <v>0.95629369007728826</v>
      </c>
    </row>
    <row r="4263" spans="1:19" x14ac:dyDescent="0.2">
      <c r="A4263" t="s">
        <v>8472</v>
      </c>
      <c r="B4263" t="s">
        <v>8473</v>
      </c>
      <c r="C4263">
        <v>58</v>
      </c>
      <c r="D4263">
        <v>39</v>
      </c>
      <c r="E4263">
        <v>363</v>
      </c>
      <c r="F4263">
        <v>784</v>
      </c>
      <c r="G4263">
        <v>-9.2105154240909606E-2</v>
      </c>
      <c r="H4263">
        <v>0.30222062169477099</v>
      </c>
      <c r="I4263">
        <v>0.24669089615950199</v>
      </c>
      <c r="J4263">
        <v>92</v>
      </c>
      <c r="K4263">
        <v>96</v>
      </c>
      <c r="L4263">
        <v>644</v>
      </c>
      <c r="M4263">
        <v>1528</v>
      </c>
      <c r="N4263">
        <v>9.5711509115734894E-2</v>
      </c>
      <c r="O4263">
        <v>0.25300926286986603</v>
      </c>
      <c r="P4263">
        <v>0.21010985830222201</v>
      </c>
      <c r="Q4263">
        <v>0.81355932203389802</v>
      </c>
      <c r="R4263">
        <v>0.57627118644067798</v>
      </c>
      <c r="S4263">
        <f t="shared" si="66"/>
        <v>1.1273425156475363</v>
      </c>
    </row>
    <row r="4264" spans="1:19" x14ac:dyDescent="0.2">
      <c r="A4264" t="s">
        <v>8474</v>
      </c>
      <c r="B4264" t="s">
        <v>8475</v>
      </c>
      <c r="C4264">
        <v>62</v>
      </c>
      <c r="D4264">
        <v>108</v>
      </c>
      <c r="E4264">
        <v>186</v>
      </c>
      <c r="F4264">
        <v>595</v>
      </c>
      <c r="G4264">
        <v>0.32129029828422401</v>
      </c>
      <c r="H4264">
        <v>-1.7136755058741099E-2</v>
      </c>
      <c r="I4264">
        <v>9.7928103268296707E-2</v>
      </c>
      <c r="J4264">
        <v>132</v>
      </c>
      <c r="K4264">
        <v>122</v>
      </c>
      <c r="L4264">
        <v>450</v>
      </c>
      <c r="M4264">
        <v>1295</v>
      </c>
      <c r="N4264">
        <v>4.3014002890620101E-2</v>
      </c>
      <c r="O4264">
        <v>-5.9450194574896503E-2</v>
      </c>
      <c r="P4264">
        <v>-1.8529831380472199E-2</v>
      </c>
      <c r="Q4264">
        <v>0.88135593220338904</v>
      </c>
      <c r="R4264">
        <v>0.55932203389830504</v>
      </c>
      <c r="S4264">
        <f t="shared" si="66"/>
        <v>1.0232844137605526</v>
      </c>
    </row>
    <row r="4265" spans="1:19" x14ac:dyDescent="0.2">
      <c r="A4265" t="s">
        <v>8476</v>
      </c>
      <c r="B4265" t="s">
        <v>8477</v>
      </c>
      <c r="C4265">
        <v>102</v>
      </c>
      <c r="D4265">
        <v>82</v>
      </c>
      <c r="E4265">
        <v>486</v>
      </c>
      <c r="F4265">
        <v>1360</v>
      </c>
      <c r="G4265">
        <v>-1.45280870826724E-2</v>
      </c>
      <c r="H4265">
        <v>0.18377808772197199</v>
      </c>
      <c r="I4265">
        <v>0.240741563646301</v>
      </c>
      <c r="J4265">
        <v>248</v>
      </c>
      <c r="K4265">
        <v>330</v>
      </c>
      <c r="L4265">
        <v>1160</v>
      </c>
      <c r="M4265">
        <v>3355</v>
      </c>
      <c r="N4265">
        <v>0.20129036247339299</v>
      </c>
      <c r="O4265">
        <v>7.7917531256311803E-2</v>
      </c>
      <c r="P4265">
        <v>0.121015175086901</v>
      </c>
      <c r="Q4265">
        <v>0.98305084745762705</v>
      </c>
      <c r="R4265">
        <v>0.55932203389830504</v>
      </c>
      <c r="S4265">
        <f t="shared" si="66"/>
        <v>1.1017954553639246</v>
      </c>
    </row>
    <row r="4266" spans="1:19" x14ac:dyDescent="0.2">
      <c r="A4266" t="s">
        <v>8478</v>
      </c>
      <c r="B4266" t="s">
        <v>8479</v>
      </c>
      <c r="C4266">
        <v>169</v>
      </c>
      <c r="D4266">
        <v>149</v>
      </c>
      <c r="E4266">
        <v>974</v>
      </c>
      <c r="F4266">
        <v>2171</v>
      </c>
      <c r="G4266">
        <v>2.55577960941289E-2</v>
      </c>
      <c r="H4266">
        <v>0.266414242486538</v>
      </c>
      <c r="I4266">
        <v>0.22457594587874699</v>
      </c>
      <c r="J4266">
        <v>456</v>
      </c>
      <c r="K4266">
        <v>435</v>
      </c>
      <c r="L4266">
        <v>1964</v>
      </c>
      <c r="M4266">
        <v>4688</v>
      </c>
      <c r="N4266">
        <v>5.6752517711924098E-2</v>
      </c>
      <c r="O4266">
        <v>4.2087863642105497E-2</v>
      </c>
      <c r="P4266">
        <v>1.79709175370632E-3</v>
      </c>
      <c r="Q4266">
        <v>0.93220338983050799</v>
      </c>
      <c r="R4266">
        <v>0.57627118644067798</v>
      </c>
      <c r="S4266">
        <f t="shared" si="66"/>
        <v>1.0652446707086041</v>
      </c>
    </row>
    <row r="4267" spans="1:19" x14ac:dyDescent="0.2">
      <c r="A4267" t="s">
        <v>8480</v>
      </c>
      <c r="B4267" t="s">
        <v>8481</v>
      </c>
      <c r="C4267">
        <v>100</v>
      </c>
      <c r="D4267">
        <v>103</v>
      </c>
      <c r="E4267">
        <v>85</v>
      </c>
      <c r="F4267">
        <v>13</v>
      </c>
      <c r="G4267">
        <v>9.3095457000700599E-2</v>
      </c>
      <c r="H4267">
        <v>-0.56483908406410999</v>
      </c>
      <c r="I4267">
        <v>-1.7702538206551599</v>
      </c>
      <c r="J4267">
        <v>155</v>
      </c>
      <c r="K4267">
        <v>287</v>
      </c>
      <c r="L4267">
        <v>98</v>
      </c>
      <c r="M4267">
        <v>25</v>
      </c>
      <c r="N4267">
        <v>0.34477830198542198</v>
      </c>
      <c r="O4267">
        <v>-0.79119439962218696</v>
      </c>
      <c r="P4267">
        <v>-1.8026173580901399</v>
      </c>
      <c r="Q4267">
        <v>0.62711864406779605</v>
      </c>
      <c r="R4267">
        <v>0.47457627118644002</v>
      </c>
      <c r="S4267">
        <f t="shared" si="66"/>
        <v>7.3174804854157418E-3</v>
      </c>
    </row>
    <row r="4268" spans="1:19" x14ac:dyDescent="0.2">
      <c r="A4268" t="s">
        <v>8482</v>
      </c>
      <c r="B4268" t="s">
        <v>8483</v>
      </c>
      <c r="C4268">
        <v>142</v>
      </c>
      <c r="D4268">
        <v>132</v>
      </c>
      <c r="E4268">
        <v>697</v>
      </c>
      <c r="F4268">
        <v>2171</v>
      </c>
      <c r="G4268">
        <v>4.8543819118321799E-2</v>
      </c>
      <c r="H4268">
        <v>0.196686423936549</v>
      </c>
      <c r="I4268">
        <v>0.30017430610936402</v>
      </c>
      <c r="J4268">
        <v>261</v>
      </c>
      <c r="K4268">
        <v>325</v>
      </c>
      <c r="L4268">
        <v>2206</v>
      </c>
      <c r="M4268">
        <v>5156</v>
      </c>
      <c r="N4268">
        <v>0.17247095706231499</v>
      </c>
      <c r="O4268">
        <v>0.33487622362149999</v>
      </c>
      <c r="P4268">
        <v>0.28544673275119098</v>
      </c>
      <c r="Q4268">
        <v>0.88135593220338904</v>
      </c>
      <c r="R4268">
        <v>0.55932203389830504</v>
      </c>
      <c r="S4268">
        <f t="shared" si="66"/>
        <v>1.1629176265108476</v>
      </c>
    </row>
    <row r="4269" spans="1:19" x14ac:dyDescent="0.2">
      <c r="A4269" t="s">
        <v>8484</v>
      </c>
      <c r="B4269" t="s">
        <v>8485</v>
      </c>
      <c r="C4269">
        <v>216</v>
      </c>
      <c r="D4269">
        <v>210</v>
      </c>
      <c r="E4269">
        <v>1105</v>
      </c>
      <c r="F4269">
        <v>3052</v>
      </c>
      <c r="G4269">
        <v>6.8023775878516796E-2</v>
      </c>
      <c r="H4269">
        <v>0.214650517091794</v>
      </c>
      <c r="I4269">
        <v>0.26593360516991299</v>
      </c>
      <c r="J4269">
        <v>388</v>
      </c>
      <c r="K4269">
        <v>327</v>
      </c>
      <c r="L4269">
        <v>1999</v>
      </c>
      <c r="M4269">
        <v>4972</v>
      </c>
      <c r="N4269">
        <v>2.9441304878006498E-3</v>
      </c>
      <c r="O4269">
        <v>0.119892291379519</v>
      </c>
      <c r="P4269">
        <v>9.7473725783507006E-2</v>
      </c>
      <c r="Q4269">
        <v>0.84745762711864403</v>
      </c>
      <c r="R4269">
        <v>0.644067796610169</v>
      </c>
      <c r="S4269">
        <f t="shared" si="66"/>
        <v>1.1027634694200124</v>
      </c>
    </row>
    <row r="4270" spans="1:19" x14ac:dyDescent="0.2">
      <c r="A4270" t="s">
        <v>8486</v>
      </c>
      <c r="B4270" t="s">
        <v>8487</v>
      </c>
      <c r="C4270">
        <v>210</v>
      </c>
      <c r="D4270">
        <v>284</v>
      </c>
      <c r="E4270">
        <v>210</v>
      </c>
      <c r="F4270">
        <v>18</v>
      </c>
      <c r="G4270">
        <v>0.211357277608646</v>
      </c>
      <c r="H4270">
        <v>-0.49425800977840301</v>
      </c>
      <c r="I4270">
        <v>-1.9511439625926099</v>
      </c>
      <c r="J4270">
        <v>216</v>
      </c>
      <c r="K4270">
        <v>401</v>
      </c>
      <c r="L4270">
        <v>252</v>
      </c>
      <c r="M4270">
        <v>48</v>
      </c>
      <c r="N4270">
        <v>0.34591872489097297</v>
      </c>
      <c r="O4270">
        <v>-0.52514198751377705</v>
      </c>
      <c r="P4270">
        <v>-1.66343818236723</v>
      </c>
      <c r="Q4270">
        <v>0.677966101694915</v>
      </c>
      <c r="R4270">
        <v>0.49152542372881303</v>
      </c>
      <c r="S4270">
        <f t="shared" si="66"/>
        <v>-7.6200817078880892E-3</v>
      </c>
    </row>
    <row r="4271" spans="1:19" x14ac:dyDescent="0.2">
      <c r="A4271" t="s">
        <v>8488</v>
      </c>
      <c r="B4271" t="s">
        <v>8489</v>
      </c>
      <c r="C4271">
        <v>241</v>
      </c>
      <c r="D4271">
        <v>278</v>
      </c>
      <c r="E4271">
        <v>198</v>
      </c>
      <c r="F4271">
        <v>40</v>
      </c>
      <c r="G4271">
        <v>0.14228598563873601</v>
      </c>
      <c r="H4271">
        <v>-0.57960986209174004</v>
      </c>
      <c r="I4271">
        <v>-1.6641542242089</v>
      </c>
      <c r="J4271">
        <v>347</v>
      </c>
      <c r="K4271">
        <v>772</v>
      </c>
      <c r="L4271">
        <v>386</v>
      </c>
      <c r="M4271">
        <v>68</v>
      </c>
      <c r="N4271">
        <v>0.42451592896658402</v>
      </c>
      <c r="O4271">
        <v>-0.545830947263509</v>
      </c>
      <c r="P4271">
        <v>-1.7180462306765301</v>
      </c>
      <c r="Q4271">
        <v>0.677966101694915</v>
      </c>
      <c r="R4271">
        <v>0.47457627118644002</v>
      </c>
      <c r="S4271">
        <f t="shared" si="66"/>
        <v>6.0536238586567384E-2</v>
      </c>
    </row>
    <row r="4272" spans="1:19" x14ac:dyDescent="0.2">
      <c r="A4272" t="s">
        <v>8490</v>
      </c>
      <c r="B4272" t="s">
        <v>8491</v>
      </c>
      <c r="C4272">
        <v>293</v>
      </c>
      <c r="D4272">
        <v>384</v>
      </c>
      <c r="E4272">
        <v>312</v>
      </c>
      <c r="F4272">
        <v>15</v>
      </c>
      <c r="G4272">
        <v>0.19772183630894899</v>
      </c>
      <c r="H4272">
        <v>-0.46697103611406998</v>
      </c>
      <c r="I4272">
        <v>-2.1749735342604199</v>
      </c>
      <c r="J4272">
        <v>550</v>
      </c>
      <c r="K4272">
        <v>695</v>
      </c>
      <c r="L4272">
        <v>403</v>
      </c>
      <c r="M4272">
        <v>60</v>
      </c>
      <c r="N4272">
        <v>0.178850218517591</v>
      </c>
      <c r="O4272">
        <v>-0.72714642049752398</v>
      </c>
      <c r="P4272">
        <v>-1.97243710770249</v>
      </c>
      <c r="Q4272">
        <v>0.72881355932203395</v>
      </c>
      <c r="R4272">
        <v>0.50847457627118597</v>
      </c>
      <c r="S4272">
        <f t="shared" si="66"/>
        <v>-0.15482097958105318</v>
      </c>
    </row>
    <row r="4273" spans="1:19" x14ac:dyDescent="0.2">
      <c r="A4273" t="s">
        <v>8492</v>
      </c>
      <c r="B4273" t="s">
        <v>8493</v>
      </c>
      <c r="C4273">
        <v>200</v>
      </c>
      <c r="D4273">
        <v>141</v>
      </c>
      <c r="E4273">
        <v>135</v>
      </c>
      <c r="F4273">
        <v>16</v>
      </c>
      <c r="G4273">
        <v>-7.1552650713072694E-2</v>
      </c>
      <c r="H4273">
        <v>-0.66495423694737799</v>
      </c>
      <c r="I4273">
        <v>-1.98110718597005</v>
      </c>
      <c r="J4273">
        <v>261</v>
      </c>
      <c r="K4273">
        <v>327</v>
      </c>
      <c r="L4273">
        <v>220</v>
      </c>
      <c r="M4273">
        <v>32</v>
      </c>
      <c r="N4273">
        <v>0.17513534874372599</v>
      </c>
      <c r="O4273">
        <v>-0.66630660366046501</v>
      </c>
      <c r="P4273">
        <v>-1.9217161976102599</v>
      </c>
      <c r="Q4273">
        <v>0.677966101694915</v>
      </c>
      <c r="R4273">
        <v>0.52542372881355903</v>
      </c>
      <c r="S4273">
        <f t="shared" si="66"/>
        <v>-8.5346125756252986E-2</v>
      </c>
    </row>
    <row r="4274" spans="1:19" x14ac:dyDescent="0.2">
      <c r="A4274" t="s">
        <v>8494</v>
      </c>
      <c r="B4274" t="s">
        <v>8495</v>
      </c>
      <c r="C4274">
        <v>35</v>
      </c>
      <c r="D4274">
        <v>27</v>
      </c>
      <c r="E4274">
        <v>24</v>
      </c>
      <c r="F4274">
        <v>2</v>
      </c>
      <c r="G4274">
        <v>-3.2446047895759798E-2</v>
      </c>
      <c r="H4274">
        <v>-0.65811481241707304</v>
      </c>
      <c r="I4274">
        <v>-2.1272352216482902</v>
      </c>
      <c r="J4274">
        <v>77</v>
      </c>
      <c r="K4274">
        <v>46</v>
      </c>
      <c r="L4274">
        <v>36</v>
      </c>
      <c r="M4274">
        <v>7</v>
      </c>
      <c r="N4274">
        <v>-0.14650479006918599</v>
      </c>
      <c r="O4274">
        <v>-0.92227700154958503</v>
      </c>
      <c r="P4274">
        <v>-2.05161835375011</v>
      </c>
      <c r="Q4274">
        <v>0.71186440677966101</v>
      </c>
      <c r="R4274">
        <v>0.54237288135593198</v>
      </c>
      <c r="S4274">
        <f t="shared" si="66"/>
        <v>-0.16223373105645092</v>
      </c>
    </row>
    <row r="4275" spans="1:19" x14ac:dyDescent="0.2">
      <c r="A4275" t="s">
        <v>8496</v>
      </c>
      <c r="B4275" t="s">
        <v>8497</v>
      </c>
      <c r="C4275">
        <v>172</v>
      </c>
      <c r="D4275">
        <v>279</v>
      </c>
      <c r="E4275">
        <v>205</v>
      </c>
      <c r="F4275">
        <v>28</v>
      </c>
      <c r="G4275">
        <v>0.290333988661577</v>
      </c>
      <c r="H4275">
        <v>-0.41803259563019801</v>
      </c>
      <c r="I4275">
        <v>-1.6725675885273199</v>
      </c>
      <c r="J4275">
        <v>263</v>
      </c>
      <c r="K4275">
        <v>526</v>
      </c>
      <c r="L4275">
        <v>170</v>
      </c>
      <c r="M4275">
        <v>34</v>
      </c>
      <c r="N4275">
        <v>0.37825809908570202</v>
      </c>
      <c r="O4275">
        <v>-0.78159560425587404</v>
      </c>
      <c r="P4275">
        <v>-1.89870250003939</v>
      </c>
      <c r="Q4275">
        <v>0.62711864406779605</v>
      </c>
      <c r="R4275">
        <v>0.52542372881355903</v>
      </c>
      <c r="S4275">
        <f t="shared" si="66"/>
        <v>9.7873647257782342E-3</v>
      </c>
    </row>
    <row r="4276" spans="1:19" x14ac:dyDescent="0.2">
      <c r="A4276" t="s">
        <v>8498</v>
      </c>
      <c r="B4276" t="s">
        <v>8499</v>
      </c>
      <c r="C4276">
        <v>37</v>
      </c>
      <c r="D4276">
        <v>48</v>
      </c>
      <c r="E4276">
        <v>29</v>
      </c>
      <c r="F4276">
        <v>6</v>
      </c>
      <c r="G4276">
        <v>0.19329774560412</v>
      </c>
      <c r="H4276">
        <v>-0.60006173594644197</v>
      </c>
      <c r="I4276">
        <v>-1.67424764664535</v>
      </c>
      <c r="J4276">
        <v>127</v>
      </c>
      <c r="K4276">
        <v>118</v>
      </c>
      <c r="L4276">
        <v>44</v>
      </c>
      <c r="M4276">
        <v>15</v>
      </c>
      <c r="N4276">
        <v>4.53063897718902E-2</v>
      </c>
      <c r="O4276">
        <v>-1.05243982161415</v>
      </c>
      <c r="P4276">
        <v>-1.9379381304921599</v>
      </c>
      <c r="Q4276">
        <v>0.74576271186440601</v>
      </c>
      <c r="R4276">
        <v>0.55932203389830504</v>
      </c>
      <c r="S4276">
        <f t="shared" si="66"/>
        <v>-1.1920259896386828E-3</v>
      </c>
    </row>
    <row r="4277" spans="1:19" x14ac:dyDescent="0.2">
      <c r="A4277" t="s">
        <v>8500</v>
      </c>
      <c r="B4277" t="s">
        <v>8501</v>
      </c>
      <c r="C4277">
        <v>206</v>
      </c>
      <c r="D4277">
        <v>175</v>
      </c>
      <c r="E4277">
        <v>153</v>
      </c>
      <c r="F4277">
        <v>13</v>
      </c>
      <c r="G4277">
        <v>9.4290606126694806E-3</v>
      </c>
      <c r="H4277">
        <v>-0.62343379932995802</v>
      </c>
      <c r="I4277">
        <v>-2.0841210410243098</v>
      </c>
      <c r="J4277">
        <v>253</v>
      </c>
      <c r="K4277">
        <v>368</v>
      </c>
      <c r="L4277">
        <v>230</v>
      </c>
      <c r="M4277">
        <v>41</v>
      </c>
      <c r="N4277">
        <v>0.239955400919421</v>
      </c>
      <c r="O4277">
        <v>-0.63348146230261504</v>
      </c>
      <c r="P4277">
        <v>-1.8005623330479701</v>
      </c>
      <c r="Q4277">
        <v>0.76271186440677896</v>
      </c>
      <c r="R4277">
        <v>0.54237288135593198</v>
      </c>
      <c r="S4277">
        <f t="shared" si="66"/>
        <v>-8.2646934548603376E-2</v>
      </c>
    </row>
    <row r="4278" spans="1:19" x14ac:dyDescent="0.2">
      <c r="A4278" t="s">
        <v>8502</v>
      </c>
      <c r="B4278" t="s">
        <v>8503</v>
      </c>
      <c r="C4278">
        <v>204</v>
      </c>
      <c r="D4278">
        <v>214</v>
      </c>
      <c r="E4278">
        <v>120</v>
      </c>
      <c r="F4278">
        <v>14</v>
      </c>
      <c r="G4278">
        <v>0.10104183821882</v>
      </c>
      <c r="H4278">
        <v>-0.72470693115667695</v>
      </c>
      <c r="I4278">
        <v>-2.0476993047096501</v>
      </c>
      <c r="J4278">
        <v>308</v>
      </c>
      <c r="K4278">
        <v>237</v>
      </c>
      <c r="L4278">
        <v>162</v>
      </c>
      <c r="M4278">
        <v>31</v>
      </c>
      <c r="N4278">
        <v>-3.6574267068618597E-2</v>
      </c>
      <c r="O4278">
        <v>-0.87112447910220303</v>
      </c>
      <c r="P4278">
        <v>-2.0074146912580599</v>
      </c>
      <c r="Q4278">
        <v>0.644067796610169</v>
      </c>
      <c r="R4278">
        <v>0.50847457627118597</v>
      </c>
      <c r="S4278">
        <f t="shared" si="66"/>
        <v>-0.12747313458680515</v>
      </c>
    </row>
    <row r="4279" spans="1:19" x14ac:dyDescent="0.2">
      <c r="A4279" t="s">
        <v>8504</v>
      </c>
      <c r="B4279" t="s">
        <v>8505</v>
      </c>
      <c r="C4279">
        <v>99</v>
      </c>
      <c r="D4279">
        <v>111</v>
      </c>
      <c r="E4279">
        <v>61</v>
      </c>
      <c r="F4279">
        <v>32</v>
      </c>
      <c r="G4279">
        <v>0.129946016484635</v>
      </c>
      <c r="H4279">
        <v>-0.70456336936518604</v>
      </c>
      <c r="I4279">
        <v>-1.37468238923964</v>
      </c>
      <c r="J4279">
        <v>239</v>
      </c>
      <c r="K4279">
        <v>365</v>
      </c>
      <c r="L4279">
        <v>158</v>
      </c>
      <c r="M4279">
        <v>60</v>
      </c>
      <c r="N4279">
        <v>0.26112306693005799</v>
      </c>
      <c r="O4279">
        <v>-0.77182959113810501</v>
      </c>
      <c r="P4279">
        <v>-1.6104723191563799</v>
      </c>
      <c r="Q4279">
        <v>0.677966101694915</v>
      </c>
      <c r="R4279">
        <v>0.49152542372881303</v>
      </c>
      <c r="S4279">
        <f t="shared" si="66"/>
        <v>0.17278937767406533</v>
      </c>
    </row>
    <row r="4280" spans="1:19" x14ac:dyDescent="0.2">
      <c r="A4280" t="s">
        <v>8506</v>
      </c>
      <c r="B4280" t="s">
        <v>8507</v>
      </c>
      <c r="C4280">
        <v>74</v>
      </c>
      <c r="D4280">
        <v>40</v>
      </c>
      <c r="E4280">
        <v>21</v>
      </c>
      <c r="F4280">
        <v>7</v>
      </c>
      <c r="G4280">
        <v>-0.18691349610748501</v>
      </c>
      <c r="H4280">
        <v>-1.04127043477546</v>
      </c>
      <c r="I4280">
        <v>-1.9083308526787099</v>
      </c>
      <c r="J4280">
        <v>194</v>
      </c>
      <c r="K4280">
        <v>242</v>
      </c>
      <c r="L4280">
        <v>186</v>
      </c>
      <c r="M4280">
        <v>21</v>
      </c>
      <c r="N4280">
        <v>0.173241739471927</v>
      </c>
      <c r="O4280">
        <v>-0.61037756285669997</v>
      </c>
      <c r="P4280">
        <v>-1.9758081037881901</v>
      </c>
      <c r="Q4280">
        <v>0.84745762711864403</v>
      </c>
      <c r="R4280">
        <v>0.52542372881355903</v>
      </c>
      <c r="S4280">
        <f t="shared" si="66"/>
        <v>-7.882733902451812E-2</v>
      </c>
    </row>
    <row r="4281" spans="1:19" x14ac:dyDescent="0.2">
      <c r="A4281" t="s">
        <v>8508</v>
      </c>
      <c r="B4281" t="s">
        <v>8509</v>
      </c>
      <c r="C4281">
        <v>3</v>
      </c>
      <c r="D4281">
        <v>7</v>
      </c>
      <c r="E4281">
        <v>0</v>
      </c>
      <c r="F4281">
        <v>0</v>
      </c>
      <c r="G4281">
        <v>0.44823501759012202</v>
      </c>
      <c r="H4281" t="e">
        <f>-inf</f>
        <v>#NAME?</v>
      </c>
      <c r="I4281" t="e">
        <f>-inf</f>
        <v>#NAME?</v>
      </c>
      <c r="J4281">
        <v>12</v>
      </c>
      <c r="K4281">
        <v>6</v>
      </c>
      <c r="L4281">
        <v>2</v>
      </c>
      <c r="M4281">
        <v>0</v>
      </c>
      <c r="N4281">
        <v>-0.22380189224225899</v>
      </c>
      <c r="O4281">
        <v>-1.37024002752803</v>
      </c>
      <c r="P4281" t="e">
        <f>-inf</f>
        <v>#NAME?</v>
      </c>
      <c r="Q4281">
        <v>0.88135593220338904</v>
      </c>
      <c r="R4281">
        <v>0.54237288135593198</v>
      </c>
      <c r="S4281" t="e">
        <f t="shared" si="66"/>
        <v>#NAME?</v>
      </c>
    </row>
    <row r="4282" spans="1:19" x14ac:dyDescent="0.2">
      <c r="A4282" t="s">
        <v>8510</v>
      </c>
      <c r="B4282" t="s">
        <v>8511</v>
      </c>
      <c r="C4282">
        <v>202</v>
      </c>
      <c r="D4282">
        <v>148</v>
      </c>
      <c r="E4282">
        <v>221</v>
      </c>
      <c r="F4282">
        <v>15</v>
      </c>
      <c r="G4282">
        <v>-5.4831421756137901E-2</v>
      </c>
      <c r="H4282">
        <v>-0.45521710553991601</v>
      </c>
      <c r="I4282">
        <v>-2.0134572833529401</v>
      </c>
      <c r="J4282">
        <v>601</v>
      </c>
      <c r="K4282">
        <v>488</v>
      </c>
      <c r="L4282">
        <v>249</v>
      </c>
      <c r="M4282">
        <v>28</v>
      </c>
      <c r="N4282">
        <v>-1.3226546578307E-2</v>
      </c>
      <c r="O4282">
        <v>-0.97476390205139296</v>
      </c>
      <c r="P4282">
        <v>-2.3419421092524102</v>
      </c>
      <c r="Q4282">
        <v>0.79661016949152497</v>
      </c>
      <c r="R4282">
        <v>0.54237288135593198</v>
      </c>
      <c r="S4282">
        <f t="shared" si="66"/>
        <v>-0.20707891984317039</v>
      </c>
    </row>
    <row r="4283" spans="1:19" x14ac:dyDescent="0.2">
      <c r="A4283" t="s">
        <v>8512</v>
      </c>
      <c r="B4283" t="s">
        <v>8513</v>
      </c>
      <c r="C4283">
        <v>137</v>
      </c>
      <c r="D4283">
        <v>235</v>
      </c>
      <c r="E4283">
        <v>153</v>
      </c>
      <c r="F4283">
        <v>6</v>
      </c>
      <c r="G4283">
        <v>0.31460552741085801</v>
      </c>
      <c r="H4283">
        <v>-0.44628714611721099</v>
      </c>
      <c r="I4283">
        <v>-2.2427664897347599</v>
      </c>
      <c r="J4283">
        <v>260</v>
      </c>
      <c r="K4283">
        <v>285</v>
      </c>
      <c r="L4283">
        <v>216</v>
      </c>
      <c r="M4283">
        <v>21</v>
      </c>
      <c r="N4283">
        <v>0.117099615459414</v>
      </c>
      <c r="O4283">
        <v>-0.67260837396427697</v>
      </c>
      <c r="P4283">
        <v>-2.10297972182879</v>
      </c>
      <c r="Q4283">
        <v>0.79661016949152497</v>
      </c>
      <c r="R4283">
        <v>0.55932203389830504</v>
      </c>
      <c r="S4283">
        <f t="shared" si="66"/>
        <v>-0.20928935903647983</v>
      </c>
    </row>
    <row r="4284" spans="1:19" x14ac:dyDescent="0.2">
      <c r="A4284" t="s">
        <v>8514</v>
      </c>
      <c r="B4284" t="s">
        <v>8515</v>
      </c>
      <c r="C4284">
        <v>239</v>
      </c>
      <c r="D4284">
        <v>188</v>
      </c>
      <c r="E4284">
        <v>801</v>
      </c>
      <c r="F4284">
        <v>1751</v>
      </c>
      <c r="G4284">
        <v>-2.3981819388929401E-2</v>
      </c>
      <c r="H4284">
        <v>3.09766053576963E-2</v>
      </c>
      <c r="I4284">
        <v>-1.9308927826690501E-2</v>
      </c>
      <c r="J4284">
        <v>400</v>
      </c>
      <c r="K4284">
        <v>546</v>
      </c>
      <c r="L4284">
        <v>1588</v>
      </c>
      <c r="M4284">
        <v>3080</v>
      </c>
      <c r="N4284">
        <v>0.212360754798496</v>
      </c>
      <c r="O4284">
        <v>6.7017296187247303E-3</v>
      </c>
      <c r="P4284">
        <v>-0.12373494341941101</v>
      </c>
      <c r="Q4284">
        <v>0.79661016949152497</v>
      </c>
      <c r="R4284">
        <v>0.61016949152542299</v>
      </c>
      <c r="S4284">
        <f t="shared" si="66"/>
        <v>0.96133455061505391</v>
      </c>
    </row>
    <row r="4285" spans="1:19" x14ac:dyDescent="0.2">
      <c r="A4285" t="s">
        <v>8516</v>
      </c>
      <c r="B4285" t="s">
        <v>8517</v>
      </c>
      <c r="C4285">
        <v>231</v>
      </c>
      <c r="D4285">
        <v>232</v>
      </c>
      <c r="E4285">
        <v>1016</v>
      </c>
      <c r="F4285">
        <v>2379</v>
      </c>
      <c r="G4285">
        <v>8.2134237294283693E-2</v>
      </c>
      <c r="H4285">
        <v>0.149023718277352</v>
      </c>
      <c r="I4285">
        <v>0.12858528918312301</v>
      </c>
      <c r="J4285">
        <v>480</v>
      </c>
      <c r="K4285">
        <v>657</v>
      </c>
      <c r="L4285">
        <v>1865</v>
      </c>
      <c r="M4285">
        <v>4505</v>
      </c>
      <c r="N4285">
        <v>0.21355223560591499</v>
      </c>
      <c r="O4285">
        <v>-2.6511783752712699E-3</v>
      </c>
      <c r="P4285">
        <v>-3.77721106523983E-2</v>
      </c>
      <c r="Q4285">
        <v>0.83050847457627097</v>
      </c>
      <c r="R4285">
        <v>0.62711864406779605</v>
      </c>
      <c r="S4285">
        <f t="shared" si="66"/>
        <v>1.0269784425269686</v>
      </c>
    </row>
    <row r="4286" spans="1:19" x14ac:dyDescent="0.2">
      <c r="A4286" t="s">
        <v>8518</v>
      </c>
      <c r="B4286" t="s">
        <v>8519</v>
      </c>
      <c r="C4286">
        <v>150</v>
      </c>
      <c r="D4286">
        <v>117</v>
      </c>
      <c r="E4286">
        <v>89</v>
      </c>
      <c r="F4286">
        <v>5</v>
      </c>
      <c r="G4286">
        <v>-2.7647165013991101E-2</v>
      </c>
      <c r="H4286">
        <v>-0.72095926218917195</v>
      </c>
      <c r="I4286">
        <v>-2.3613184276816601</v>
      </c>
      <c r="J4286">
        <v>311</v>
      </c>
      <c r="K4286">
        <v>294</v>
      </c>
      <c r="L4286">
        <v>159</v>
      </c>
      <c r="M4286">
        <v>15</v>
      </c>
      <c r="N4286">
        <v>5.2815044807041397E-2</v>
      </c>
      <c r="O4286">
        <v>-0.88345204185077597</v>
      </c>
      <c r="P4286">
        <v>-2.3268947985630399</v>
      </c>
      <c r="Q4286">
        <v>0.81355932203389802</v>
      </c>
      <c r="R4286">
        <v>0.52542372881355903</v>
      </c>
      <c r="S4286">
        <f t="shared" si="66"/>
        <v>-0.30337139468871244</v>
      </c>
    </row>
    <row r="4287" spans="1:19" x14ac:dyDescent="0.2">
      <c r="A4287" t="s">
        <v>8520</v>
      </c>
      <c r="B4287" t="s">
        <v>8521</v>
      </c>
      <c r="C4287">
        <v>65</v>
      </c>
      <c r="D4287">
        <v>47</v>
      </c>
      <c r="E4287">
        <v>31</v>
      </c>
      <c r="F4287">
        <v>7</v>
      </c>
      <c r="G4287">
        <v>-6.0557266411609703E-2</v>
      </c>
      <c r="H4287">
        <v>-0.815809672586986</v>
      </c>
      <c r="I4287">
        <v>-1.8520124895905901</v>
      </c>
      <c r="J4287">
        <v>166</v>
      </c>
      <c r="K4287">
        <v>107</v>
      </c>
      <c r="L4287">
        <v>116</v>
      </c>
      <c r="M4287">
        <v>8</v>
      </c>
      <c r="N4287">
        <v>-0.113496206933123</v>
      </c>
      <c r="O4287">
        <v>-0.74773887595752697</v>
      </c>
      <c r="P4287">
        <v>-2.3272437696399999</v>
      </c>
      <c r="Q4287">
        <v>0.76271186440677896</v>
      </c>
      <c r="R4287">
        <v>0.59322033898305004</v>
      </c>
      <c r="S4287">
        <f t="shared" si="66"/>
        <v>-0.1565893534051313</v>
      </c>
    </row>
    <row r="4288" spans="1:19" x14ac:dyDescent="0.2">
      <c r="A4288" t="s">
        <v>8522</v>
      </c>
      <c r="B4288" t="s">
        <v>8523</v>
      </c>
      <c r="C4288">
        <v>54</v>
      </c>
      <c r="D4288">
        <v>80</v>
      </c>
      <c r="E4288">
        <v>31</v>
      </c>
      <c r="F4288">
        <v>3</v>
      </c>
      <c r="G4288">
        <v>0.25095445946450301</v>
      </c>
      <c r="H4288">
        <v>-0.73529007576709904</v>
      </c>
      <c r="I4288">
        <v>-2.1394696780653</v>
      </c>
      <c r="J4288">
        <v>108</v>
      </c>
      <c r="K4288">
        <v>164</v>
      </c>
      <c r="L4288">
        <v>80</v>
      </c>
      <c r="M4288">
        <v>5</v>
      </c>
      <c r="N4288">
        <v>0.25864819598246902</v>
      </c>
      <c r="O4288">
        <v>-0.72242254563939601</v>
      </c>
      <c r="P4288">
        <v>-2.3446794197428198</v>
      </c>
      <c r="Q4288">
        <v>0.52542372881355903</v>
      </c>
      <c r="R4288">
        <v>0.338983050847457</v>
      </c>
      <c r="S4288">
        <f t="shared" si="66"/>
        <v>-0.24415099028601325</v>
      </c>
    </row>
    <row r="4289" spans="1:19" x14ac:dyDescent="0.2">
      <c r="A4289" t="s">
        <v>8524</v>
      </c>
      <c r="B4289" t="s">
        <v>8525</v>
      </c>
      <c r="C4289">
        <v>156</v>
      </c>
      <c r="D4289">
        <v>174</v>
      </c>
      <c r="E4289">
        <v>723</v>
      </c>
      <c r="F4289">
        <v>2074</v>
      </c>
      <c r="G4289">
        <v>0.127682882223666</v>
      </c>
      <c r="H4289">
        <v>0.171755689161665</v>
      </c>
      <c r="I4289">
        <v>0.23948698073656099</v>
      </c>
      <c r="J4289">
        <v>465</v>
      </c>
      <c r="K4289">
        <v>707</v>
      </c>
      <c r="L4289">
        <v>1723</v>
      </c>
      <c r="M4289">
        <v>5834</v>
      </c>
      <c r="N4289">
        <v>0.259194564328667</v>
      </c>
      <c r="O4289">
        <v>-2.3256452586315798E-2</v>
      </c>
      <c r="P4289">
        <v>8.8287803303867096E-2</v>
      </c>
      <c r="Q4289">
        <v>0.83050847457627097</v>
      </c>
      <c r="R4289">
        <v>0.66101694915254205</v>
      </c>
      <c r="S4289">
        <f t="shared" si="66"/>
        <v>1.0926796174550186</v>
      </c>
    </row>
    <row r="4290" spans="1:19" x14ac:dyDescent="0.2">
      <c r="A4290" t="s">
        <v>8526</v>
      </c>
      <c r="B4290" t="s">
        <v>8527</v>
      </c>
      <c r="C4290">
        <v>55</v>
      </c>
      <c r="D4290">
        <v>97</v>
      </c>
      <c r="E4290">
        <v>402</v>
      </c>
      <c r="F4290">
        <v>1281</v>
      </c>
      <c r="G4290">
        <v>0.32666727706752902</v>
      </c>
      <c r="H4290">
        <v>0.36960535381182202</v>
      </c>
      <c r="I4290">
        <v>0.48298926728844299</v>
      </c>
      <c r="J4290">
        <v>291</v>
      </c>
      <c r="K4290">
        <v>408</v>
      </c>
      <c r="L4290">
        <v>1750</v>
      </c>
      <c r="M4290">
        <v>4522</v>
      </c>
      <c r="N4290">
        <v>0.22399527752569401</v>
      </c>
      <c r="O4290">
        <v>0.18705628255599599</v>
      </c>
      <c r="P4290">
        <v>0.18121190043154001</v>
      </c>
      <c r="Q4290">
        <v>0.89830508474576198</v>
      </c>
      <c r="R4290">
        <v>0.61016949152542299</v>
      </c>
      <c r="S4290">
        <f t="shared" si="66"/>
        <v>1.1877573153256713</v>
      </c>
    </row>
    <row r="4291" spans="1:19" x14ac:dyDescent="0.2">
      <c r="A4291" t="s">
        <v>8528</v>
      </c>
      <c r="B4291" t="s">
        <v>8529</v>
      </c>
      <c r="C4291">
        <v>259</v>
      </c>
      <c r="D4291">
        <v>356</v>
      </c>
      <c r="E4291">
        <v>176</v>
      </c>
      <c r="F4291">
        <v>64</v>
      </c>
      <c r="G4291">
        <v>0.21840846618715101</v>
      </c>
      <c r="H4291">
        <v>-0.66204510604550504</v>
      </c>
      <c r="I4291">
        <v>-1.4913169630593599</v>
      </c>
      <c r="J4291">
        <v>467</v>
      </c>
      <c r="K4291">
        <v>907</v>
      </c>
      <c r="L4291">
        <v>267</v>
      </c>
      <c r="M4291">
        <v>73</v>
      </c>
      <c r="N4291">
        <v>0.365518509915704</v>
      </c>
      <c r="O4291">
        <v>-0.83489439634592699</v>
      </c>
      <c r="P4291">
        <v>-1.8162196890375399</v>
      </c>
      <c r="Q4291">
        <v>0.77966101694915202</v>
      </c>
      <c r="R4291">
        <v>0.69491525423728795</v>
      </c>
      <c r="S4291">
        <f t="shared" ref="S4291:S4354" si="67">((I4291+1.7338029)/1.7338029+(P4291+1.8692731)/1.8692731)/2</f>
        <v>8.411984265775424E-2</v>
      </c>
    </row>
    <row r="4292" spans="1:19" x14ac:dyDescent="0.2">
      <c r="A4292" t="s">
        <v>8530</v>
      </c>
      <c r="B4292" t="s">
        <v>8531</v>
      </c>
      <c r="C4292">
        <v>117</v>
      </c>
      <c r="D4292">
        <v>98</v>
      </c>
      <c r="E4292">
        <v>50</v>
      </c>
      <c r="F4292">
        <v>13</v>
      </c>
      <c r="G4292">
        <v>3.29844624186167E-3</v>
      </c>
      <c r="H4292">
        <v>-0.86347386718854602</v>
      </c>
      <c r="I4292">
        <v>-1.8384396824013201</v>
      </c>
      <c r="J4292">
        <v>304</v>
      </c>
      <c r="K4292">
        <v>298</v>
      </c>
      <c r="L4292">
        <v>127</v>
      </c>
      <c r="M4292">
        <v>34</v>
      </c>
      <c r="N4292">
        <v>6.8570783889223302E-2</v>
      </c>
      <c r="O4292">
        <v>-0.97115863979718697</v>
      </c>
      <c r="P4292">
        <v>-1.9616203351583901</v>
      </c>
      <c r="Q4292">
        <v>0.81355932203389802</v>
      </c>
      <c r="R4292">
        <v>0.52542372881355903</v>
      </c>
      <c r="S4292">
        <f t="shared" si="67"/>
        <v>-5.487688850957316E-2</v>
      </c>
    </row>
    <row r="4293" spans="1:19" x14ac:dyDescent="0.2">
      <c r="A4293" t="s">
        <v>8532</v>
      </c>
      <c r="B4293" t="s">
        <v>8533</v>
      </c>
      <c r="C4293">
        <v>49</v>
      </c>
      <c r="D4293">
        <v>17</v>
      </c>
      <c r="E4293">
        <v>29</v>
      </c>
      <c r="F4293">
        <v>2</v>
      </c>
      <c r="G4293">
        <v>-0.37948892635471099</v>
      </c>
      <c r="H4293">
        <v>-0.72205609190796105</v>
      </c>
      <c r="I4293">
        <v>-2.2733632573265301</v>
      </c>
      <c r="J4293">
        <v>93</v>
      </c>
      <c r="K4293">
        <v>71</v>
      </c>
      <c r="L4293">
        <v>35</v>
      </c>
      <c r="M4293">
        <v>9</v>
      </c>
      <c r="N4293">
        <v>-3.9996496413138002E-2</v>
      </c>
      <c r="O4293">
        <v>-1.0165036813480499</v>
      </c>
      <c r="P4293">
        <v>-2.0244661077065</v>
      </c>
      <c r="Q4293">
        <v>0.74576271186440601</v>
      </c>
      <c r="R4293">
        <v>0.52542372881355903</v>
      </c>
      <c r="S4293">
        <f t="shared" si="67"/>
        <v>-0.19711185090921471</v>
      </c>
    </row>
    <row r="4294" spans="1:19" x14ac:dyDescent="0.2">
      <c r="A4294" t="s">
        <v>8534</v>
      </c>
      <c r="B4294" t="s">
        <v>8535</v>
      </c>
      <c r="C4294">
        <v>279</v>
      </c>
      <c r="D4294">
        <v>330</v>
      </c>
      <c r="E4294">
        <v>559</v>
      </c>
      <c r="F4294">
        <v>449</v>
      </c>
      <c r="G4294">
        <v>0.15316796889981801</v>
      </c>
      <c r="H4294">
        <v>-0.19245040516557699</v>
      </c>
      <c r="I4294">
        <v>-0.67755503523227301</v>
      </c>
      <c r="J4294">
        <v>515</v>
      </c>
      <c r="K4294">
        <v>634</v>
      </c>
      <c r="L4294">
        <v>720</v>
      </c>
      <c r="M4294">
        <v>521</v>
      </c>
      <c r="N4294">
        <v>0.167510132262263</v>
      </c>
      <c r="O4294">
        <v>-0.44656350975431203</v>
      </c>
      <c r="P4294">
        <v>-1.0051951743335501</v>
      </c>
      <c r="Q4294">
        <v>0.79661016949152497</v>
      </c>
      <c r="R4294">
        <v>0.55932203389830504</v>
      </c>
      <c r="S4294">
        <f t="shared" si="67"/>
        <v>0.5357310868819507</v>
      </c>
    </row>
    <row r="4295" spans="1:19" x14ac:dyDescent="0.2">
      <c r="A4295" t="s">
        <v>8536</v>
      </c>
      <c r="B4295" t="s">
        <v>8537</v>
      </c>
      <c r="C4295">
        <v>63</v>
      </c>
      <c r="D4295">
        <v>112</v>
      </c>
      <c r="E4295">
        <v>81</v>
      </c>
      <c r="F4295">
        <v>8</v>
      </c>
      <c r="G4295">
        <v>0.33013570551212801</v>
      </c>
      <c r="H4295">
        <v>-0.385113540353335</v>
      </c>
      <c r="I4295">
        <v>-1.7804477354236301</v>
      </c>
      <c r="J4295">
        <v>135</v>
      </c>
      <c r="K4295">
        <v>140</v>
      </c>
      <c r="L4295">
        <v>92</v>
      </c>
      <c r="M4295">
        <v>6</v>
      </c>
      <c r="N4295">
        <v>9.3022370604953594E-2</v>
      </c>
      <c r="O4295">
        <v>-0.75863471829384099</v>
      </c>
      <c r="P4295">
        <v>-2.36240818670325</v>
      </c>
      <c r="Q4295">
        <v>0.71186440677966101</v>
      </c>
      <c r="R4295">
        <v>0.57627118644067798</v>
      </c>
      <c r="S4295">
        <f t="shared" si="67"/>
        <v>-0.14535717203952983</v>
      </c>
    </row>
    <row r="4296" spans="1:19" x14ac:dyDescent="0.2">
      <c r="A4296" t="s">
        <v>8538</v>
      </c>
      <c r="B4296" t="s">
        <v>8539</v>
      </c>
      <c r="C4296">
        <v>47</v>
      </c>
      <c r="D4296">
        <v>61</v>
      </c>
      <c r="E4296">
        <v>90</v>
      </c>
      <c r="F4296">
        <v>64</v>
      </c>
      <c r="G4296">
        <v>0.19349020937057801</v>
      </c>
      <c r="H4296">
        <v>-0.21211335827479599</v>
      </c>
      <c r="I4296">
        <v>-0.75011505691382896</v>
      </c>
      <c r="J4296">
        <v>77</v>
      </c>
      <c r="K4296">
        <v>176</v>
      </c>
      <c r="L4296">
        <v>216</v>
      </c>
      <c r="M4296">
        <v>251</v>
      </c>
      <c r="N4296">
        <v>0.43625004606338902</v>
      </c>
      <c r="O4296">
        <v>-0.14412575116594101</v>
      </c>
      <c r="P4296">
        <v>-0.49704267228333598</v>
      </c>
      <c r="Q4296">
        <v>0.77966101694915202</v>
      </c>
      <c r="R4296">
        <v>0.55932203389830504</v>
      </c>
      <c r="S4296">
        <f t="shared" si="67"/>
        <v>0.65072846836785514</v>
      </c>
    </row>
    <row r="4297" spans="1:19" x14ac:dyDescent="0.2">
      <c r="A4297" t="s">
        <v>8540</v>
      </c>
      <c r="B4297" t="s">
        <v>8541</v>
      </c>
      <c r="C4297">
        <v>335</v>
      </c>
      <c r="D4297">
        <v>424</v>
      </c>
      <c r="E4297">
        <v>200</v>
      </c>
      <c r="F4297">
        <v>37</v>
      </c>
      <c r="G4297">
        <v>0.182579281851415</v>
      </c>
      <c r="H4297">
        <v>-0.718272821151267</v>
      </c>
      <c r="I4297">
        <v>-1.84104025593184</v>
      </c>
      <c r="J4297">
        <v>458</v>
      </c>
      <c r="K4297">
        <v>482</v>
      </c>
      <c r="L4297">
        <v>248</v>
      </c>
      <c r="M4297">
        <v>73</v>
      </c>
      <c r="N4297">
        <v>9.9409663656702202E-2</v>
      </c>
      <c r="O4297">
        <v>-0.85850257432204302</v>
      </c>
      <c r="P4297">
        <v>-1.8077682864753</v>
      </c>
      <c r="Q4297">
        <v>0.677966101694915</v>
      </c>
      <c r="R4297">
        <v>0.55932203389830504</v>
      </c>
      <c r="S4297">
        <f t="shared" si="67"/>
        <v>-1.4473942553170818E-2</v>
      </c>
    </row>
    <row r="4298" spans="1:19" x14ac:dyDescent="0.2">
      <c r="A4298" t="s">
        <v>8542</v>
      </c>
      <c r="B4298" t="s">
        <v>8543</v>
      </c>
      <c r="C4298">
        <v>79</v>
      </c>
      <c r="D4298">
        <v>69</v>
      </c>
      <c r="E4298">
        <v>33</v>
      </c>
      <c r="F4298">
        <v>5</v>
      </c>
      <c r="G4298">
        <v>2.1480231742342201E-2</v>
      </c>
      <c r="H4298">
        <v>-0.87337116119095703</v>
      </c>
      <c r="I4298">
        <v>-2.0828542599164201</v>
      </c>
      <c r="J4298">
        <v>137</v>
      </c>
      <c r="K4298">
        <v>172</v>
      </c>
      <c r="L4298">
        <v>145</v>
      </c>
      <c r="M4298">
        <v>24</v>
      </c>
      <c r="N4298">
        <v>0.17603598317286301</v>
      </c>
      <c r="O4298">
        <v>-0.56744134206582197</v>
      </c>
      <c r="P4298">
        <v>-1.7667349940366901</v>
      </c>
      <c r="Q4298">
        <v>0.69491525423728795</v>
      </c>
      <c r="R4298">
        <v>0.57627118644067798</v>
      </c>
      <c r="S4298">
        <f t="shared" si="67"/>
        <v>-7.3233355627652541E-2</v>
      </c>
    </row>
    <row r="4299" spans="1:19" x14ac:dyDescent="0.2">
      <c r="A4299" t="s">
        <v>8544</v>
      </c>
      <c r="B4299" t="s">
        <v>8545</v>
      </c>
      <c r="C4299">
        <v>83</v>
      </c>
      <c r="D4299">
        <v>95</v>
      </c>
      <c r="E4299">
        <v>250</v>
      </c>
      <c r="F4299">
        <v>504</v>
      </c>
      <c r="G4299">
        <v>0.13890374520830201</v>
      </c>
      <c r="H4299">
        <v>-1.53960934824399E-2</v>
      </c>
      <c r="I4299">
        <v>-0.100844728892547</v>
      </c>
      <c r="J4299">
        <v>276</v>
      </c>
      <c r="K4299">
        <v>246</v>
      </c>
      <c r="L4299">
        <v>848</v>
      </c>
      <c r="M4299">
        <v>1087</v>
      </c>
      <c r="N4299">
        <v>2.7254128459883099E-2</v>
      </c>
      <c r="O4299">
        <v>-0.104602006952894</v>
      </c>
      <c r="P4299">
        <v>-0.41490520657081598</v>
      </c>
      <c r="Q4299">
        <v>0.74576271186440601</v>
      </c>
      <c r="R4299">
        <v>0.54237288135593198</v>
      </c>
      <c r="S4299">
        <f t="shared" si="67"/>
        <v>0.85993769185496927</v>
      </c>
    </row>
    <row r="4300" spans="1:19" x14ac:dyDescent="0.2">
      <c r="A4300" t="s">
        <v>8546</v>
      </c>
      <c r="B4300" t="s">
        <v>8547</v>
      </c>
      <c r="C4300">
        <v>18</v>
      </c>
      <c r="D4300">
        <v>17</v>
      </c>
      <c r="E4300">
        <v>4</v>
      </c>
      <c r="F4300">
        <v>1</v>
      </c>
      <c r="G4300">
        <v>5.5434648570496299E-2</v>
      </c>
      <c r="H4300">
        <v>-1.1474705235537399</v>
      </c>
      <c r="I4300">
        <v>-2.1394696780653</v>
      </c>
      <c r="J4300">
        <v>87</v>
      </c>
      <c r="K4300">
        <v>51</v>
      </c>
      <c r="L4300">
        <v>21</v>
      </c>
      <c r="M4300">
        <v>15</v>
      </c>
      <c r="N4300">
        <v>-0.15472097309895999</v>
      </c>
      <c r="O4300">
        <v>-1.20938873502908</v>
      </c>
      <c r="P4300">
        <v>-1.77365366215483</v>
      </c>
      <c r="Q4300">
        <v>0.74576271186440601</v>
      </c>
      <c r="R4300">
        <v>0.52542372881355903</v>
      </c>
      <c r="S4300">
        <f t="shared" si="67"/>
        <v>-9.1410933846964901E-2</v>
      </c>
    </row>
    <row r="4301" spans="1:19" x14ac:dyDescent="0.2">
      <c r="A4301" t="s">
        <v>8548</v>
      </c>
      <c r="B4301" t="s">
        <v>8549</v>
      </c>
      <c r="C4301">
        <v>126</v>
      </c>
      <c r="D4301">
        <v>168</v>
      </c>
      <c r="E4301">
        <v>418</v>
      </c>
      <c r="F4301">
        <v>1023</v>
      </c>
      <c r="G4301">
        <v>0.20519696890382799</v>
      </c>
      <c r="H4301">
        <v>2.65477268790686E-2</v>
      </c>
      <c r="I4301">
        <v>2.53079156325982E-2</v>
      </c>
      <c r="J4301">
        <v>240</v>
      </c>
      <c r="K4301">
        <v>348</v>
      </c>
      <c r="L4301">
        <v>850</v>
      </c>
      <c r="M4301">
        <v>2022</v>
      </c>
      <c r="N4301">
        <v>0.23859610565669601</v>
      </c>
      <c r="O4301">
        <v>-4.2881093141703699E-2</v>
      </c>
      <c r="P4301">
        <v>-8.4655759048516604E-2</v>
      </c>
      <c r="Q4301">
        <v>0.71186440677966101</v>
      </c>
      <c r="R4301">
        <v>0.62711864406779605</v>
      </c>
      <c r="S4301">
        <f t="shared" si="67"/>
        <v>0.98465435131591583</v>
      </c>
    </row>
    <row r="4302" spans="1:19" x14ac:dyDescent="0.2">
      <c r="A4302" t="s">
        <v>8550</v>
      </c>
      <c r="B4302" t="s">
        <v>8551</v>
      </c>
      <c r="C4302">
        <v>103</v>
      </c>
      <c r="D4302">
        <v>133</v>
      </c>
      <c r="E4302">
        <v>95</v>
      </c>
      <c r="F4302">
        <v>14</v>
      </c>
      <c r="G4302">
        <v>0.191272648557442</v>
      </c>
      <c r="H4302">
        <v>-0.52937162919472802</v>
      </c>
      <c r="I4302">
        <v>-1.75090636198893</v>
      </c>
      <c r="J4302">
        <v>317</v>
      </c>
      <c r="K4302">
        <v>351</v>
      </c>
      <c r="L4302">
        <v>192</v>
      </c>
      <c r="M4302">
        <v>37</v>
      </c>
      <c r="N4302">
        <v>0.12147595766979399</v>
      </c>
      <c r="O4302">
        <v>-0.80984681065859199</v>
      </c>
      <c r="P4302">
        <v>-1.94308320674264</v>
      </c>
      <c r="Q4302">
        <v>0.66101694915254205</v>
      </c>
      <c r="R4302">
        <v>0.55932203389830504</v>
      </c>
      <c r="S4302">
        <f t="shared" si="67"/>
        <v>-2.4675351853187529E-2</v>
      </c>
    </row>
    <row r="4303" spans="1:19" x14ac:dyDescent="0.2">
      <c r="A4303" t="s">
        <v>8552</v>
      </c>
      <c r="B4303" t="s">
        <v>8553</v>
      </c>
      <c r="C4303">
        <v>97</v>
      </c>
      <c r="D4303">
        <v>110</v>
      </c>
      <c r="E4303">
        <v>71</v>
      </c>
      <c r="F4303">
        <v>9</v>
      </c>
      <c r="G4303">
        <v>0.13487918318750799</v>
      </c>
      <c r="H4303">
        <v>-0.62977139532557302</v>
      </c>
      <c r="I4303">
        <v>-1.91672639778891</v>
      </c>
      <c r="J4303">
        <v>194</v>
      </c>
      <c r="K4303">
        <v>196</v>
      </c>
      <c r="L4303">
        <v>71</v>
      </c>
      <c r="M4303">
        <v>15</v>
      </c>
      <c r="N4303">
        <v>8.1682444847971797E-2</v>
      </c>
      <c r="O4303">
        <v>-1.02863215835554</v>
      </c>
      <c r="P4303">
        <v>-2.1219361394664298</v>
      </c>
      <c r="Q4303">
        <v>0.62711864406779605</v>
      </c>
      <c r="R4303">
        <v>0.37288135593220301</v>
      </c>
      <c r="S4303">
        <f t="shared" si="67"/>
        <v>-0.12033533599266848</v>
      </c>
    </row>
    <row r="4304" spans="1:19" x14ac:dyDescent="0.2">
      <c r="A4304" t="s">
        <v>8554</v>
      </c>
      <c r="B4304" t="s">
        <v>8555</v>
      </c>
      <c r="C4304">
        <v>23</v>
      </c>
      <c r="D4304">
        <v>34</v>
      </c>
      <c r="E4304">
        <v>28</v>
      </c>
      <c r="F4304">
        <v>5</v>
      </c>
      <c r="G4304">
        <v>0.25000931332019</v>
      </c>
      <c r="H4304">
        <v>-0.40882781445377703</v>
      </c>
      <c r="I4304">
        <v>-1.5469550046435701</v>
      </c>
      <c r="J4304">
        <v>68</v>
      </c>
      <c r="K4304">
        <v>86</v>
      </c>
      <c r="L4304">
        <v>48</v>
      </c>
      <c r="M4304">
        <v>4</v>
      </c>
      <c r="N4304">
        <v>0.17921764195905299</v>
      </c>
      <c r="O4304">
        <v>-0.74335645247503901</v>
      </c>
      <c r="P4304">
        <v>-2.2406745899701601</v>
      </c>
      <c r="Q4304">
        <v>0.69491525423728795</v>
      </c>
      <c r="R4304">
        <v>0.45762711864406702</v>
      </c>
      <c r="S4304">
        <f t="shared" si="67"/>
        <v>-4.5459993799779656E-2</v>
      </c>
    </row>
    <row r="4305" spans="1:19" x14ac:dyDescent="0.2">
      <c r="A4305" t="s">
        <v>8556</v>
      </c>
      <c r="B4305" t="s">
        <v>8557</v>
      </c>
      <c r="C4305">
        <v>201</v>
      </c>
      <c r="D4305">
        <v>193</v>
      </c>
      <c r="E4305">
        <v>197</v>
      </c>
      <c r="F4305">
        <v>24</v>
      </c>
      <c r="G4305">
        <v>6.2619483882813298E-2</v>
      </c>
      <c r="H4305">
        <v>-0.50298784103729899</v>
      </c>
      <c r="I4305">
        <v>-1.80718198867088</v>
      </c>
      <c r="J4305">
        <v>302</v>
      </c>
      <c r="K4305">
        <v>444</v>
      </c>
      <c r="L4305">
        <v>202</v>
      </c>
      <c r="M4305">
        <v>46</v>
      </c>
      <c r="N4305">
        <v>0.24460413057919</v>
      </c>
      <c r="O4305">
        <v>-0.76674435065491697</v>
      </c>
      <c r="P4305">
        <v>-1.82747477986746</v>
      </c>
      <c r="Q4305">
        <v>0.677966101694915</v>
      </c>
      <c r="R4305">
        <v>0.45762711864406702</v>
      </c>
      <c r="S4305">
        <f t="shared" si="67"/>
        <v>-9.9809447080905795E-3</v>
      </c>
    </row>
    <row r="4306" spans="1:19" x14ac:dyDescent="0.2">
      <c r="A4306" t="s">
        <v>8558</v>
      </c>
      <c r="B4306" t="s">
        <v>8559</v>
      </c>
      <c r="C4306">
        <v>97</v>
      </c>
      <c r="D4306">
        <v>105</v>
      </c>
      <c r="E4306">
        <v>100</v>
      </c>
      <c r="F4306">
        <v>10</v>
      </c>
      <c r="G4306">
        <v>0.114675797099221</v>
      </c>
      <c r="H4306">
        <v>-0.48102974404464799</v>
      </c>
      <c r="I4306">
        <v>-1.8709689072282401</v>
      </c>
      <c r="J4306">
        <v>301</v>
      </c>
      <c r="K4306">
        <v>339</v>
      </c>
      <c r="L4306">
        <v>206</v>
      </c>
      <c r="M4306">
        <v>69</v>
      </c>
      <c r="N4306">
        <v>0.12886130603095999</v>
      </c>
      <c r="O4306">
        <v>-0.75678805236907998</v>
      </c>
      <c r="P4306">
        <v>-1.6499430734484799</v>
      </c>
      <c r="Q4306">
        <v>0.69491525423728795</v>
      </c>
      <c r="R4306">
        <v>0.47457627118644002</v>
      </c>
      <c r="S4306">
        <f t="shared" si="67"/>
        <v>1.9110795549739983E-2</v>
      </c>
    </row>
    <row r="4307" spans="1:19" x14ac:dyDescent="0.2">
      <c r="A4307" t="s">
        <v>8560</v>
      </c>
      <c r="B4307" t="s">
        <v>8561</v>
      </c>
      <c r="C4307">
        <v>44</v>
      </c>
      <c r="D4307">
        <v>65</v>
      </c>
      <c r="E4307">
        <v>49</v>
      </c>
      <c r="F4307">
        <v>4</v>
      </c>
      <c r="G4307">
        <v>0.24971891245219599</v>
      </c>
      <c r="H4307">
        <v>-0.44751460623607697</v>
      </c>
      <c r="I4307">
        <v>-1.92558985812022</v>
      </c>
      <c r="J4307">
        <v>119</v>
      </c>
      <c r="K4307">
        <v>137</v>
      </c>
      <c r="L4307">
        <v>45</v>
      </c>
      <c r="M4307">
        <v>17</v>
      </c>
      <c r="N4307">
        <v>0.13840170918559699</v>
      </c>
      <c r="O4307">
        <v>-1.0144232247615701</v>
      </c>
      <c r="P4307">
        <v>-1.85532370860614</v>
      </c>
      <c r="Q4307">
        <v>0.677966101694915</v>
      </c>
      <c r="R4307">
        <v>0.47457627118644002</v>
      </c>
      <c r="S4307">
        <f t="shared" si="67"/>
        <v>-5.1576943610394874E-2</v>
      </c>
    </row>
    <row r="4308" spans="1:19" x14ac:dyDescent="0.2">
      <c r="A4308" t="s">
        <v>8562</v>
      </c>
      <c r="B4308" t="s">
        <v>8563</v>
      </c>
      <c r="C4308">
        <v>93</v>
      </c>
      <c r="D4308">
        <v>68</v>
      </c>
      <c r="E4308">
        <v>90</v>
      </c>
      <c r="F4308">
        <v>10</v>
      </c>
      <c r="G4308">
        <v>-5.5715803552170297E-2</v>
      </c>
      <c r="H4308">
        <v>-0.50849844889301299</v>
      </c>
      <c r="I4308">
        <v>-1.8526801215159301</v>
      </c>
      <c r="J4308">
        <v>97</v>
      </c>
      <c r="K4308">
        <v>161</v>
      </c>
      <c r="L4308">
        <v>85</v>
      </c>
      <c r="M4308">
        <v>7</v>
      </c>
      <c r="N4308">
        <v>0.29728224518732599</v>
      </c>
      <c r="O4308">
        <v>-0.64944158569634203</v>
      </c>
      <c r="P4308">
        <v>-2.1518993628438801</v>
      </c>
      <c r="Q4308">
        <v>0.66101694915254205</v>
      </c>
      <c r="R4308">
        <v>0.45762711864406702</v>
      </c>
      <c r="S4308">
        <f t="shared" si="67"/>
        <v>-0.10988012465765204</v>
      </c>
    </row>
    <row r="4309" spans="1:19" x14ac:dyDescent="0.2">
      <c r="A4309" t="s">
        <v>8564</v>
      </c>
      <c r="B4309" t="s">
        <v>8565</v>
      </c>
      <c r="C4309">
        <v>78</v>
      </c>
      <c r="D4309">
        <v>62</v>
      </c>
      <c r="E4309">
        <v>106</v>
      </c>
      <c r="F4309">
        <v>4</v>
      </c>
      <c r="G4309">
        <v>-1.9444680896697999E-2</v>
      </c>
      <c r="H4309">
        <v>-0.36104674720411301</v>
      </c>
      <c r="I4309">
        <v>-2.17423178432451</v>
      </c>
      <c r="J4309">
        <v>118</v>
      </c>
      <c r="K4309">
        <v>135</v>
      </c>
      <c r="L4309">
        <v>68</v>
      </c>
      <c r="M4309">
        <v>23</v>
      </c>
      <c r="N4309">
        <v>0.135679864610602</v>
      </c>
      <c r="O4309">
        <v>-0.83146187174427899</v>
      </c>
      <c r="P4309">
        <v>-1.72037983988042</v>
      </c>
      <c r="Q4309">
        <v>0.677966101694915</v>
      </c>
      <c r="R4309">
        <v>0.44067796610169402</v>
      </c>
      <c r="S4309">
        <f t="shared" si="67"/>
        <v>-8.718587206793299E-2</v>
      </c>
    </row>
    <row r="4310" spans="1:19" x14ac:dyDescent="0.2">
      <c r="A4310" t="s">
        <v>8566</v>
      </c>
      <c r="B4310" t="s">
        <v>8567</v>
      </c>
      <c r="C4310">
        <v>17</v>
      </c>
      <c r="D4310">
        <v>61</v>
      </c>
      <c r="E4310">
        <v>27</v>
      </c>
      <c r="F4310">
        <v>1</v>
      </c>
      <c r="G4310">
        <v>0.63513914592802101</v>
      </c>
      <c r="H4310">
        <v>-0.29334316699768997</v>
      </c>
      <c r="I4310">
        <v>-2.1146460943402698</v>
      </c>
      <c r="J4310">
        <v>69</v>
      </c>
      <c r="K4310">
        <v>119</v>
      </c>
      <c r="L4310">
        <v>19</v>
      </c>
      <c r="M4310">
        <v>3</v>
      </c>
      <c r="N4310">
        <v>0.31392597407699702</v>
      </c>
      <c r="O4310">
        <v>-1.15218426692881</v>
      </c>
      <c r="P4310">
        <v>-2.37195350460948</v>
      </c>
      <c r="Q4310">
        <v>0.76271186440677896</v>
      </c>
      <c r="R4310">
        <v>0.52542372881355903</v>
      </c>
      <c r="S4310">
        <f t="shared" si="67"/>
        <v>-0.24428765234918684</v>
      </c>
    </row>
    <row r="4311" spans="1:19" x14ac:dyDescent="0.2">
      <c r="A4311" t="s">
        <v>8568</v>
      </c>
      <c r="B4311" t="s">
        <v>8569</v>
      </c>
      <c r="C4311">
        <v>117</v>
      </c>
      <c r="D4311">
        <v>153</v>
      </c>
      <c r="E4311">
        <v>30</v>
      </c>
      <c r="F4311">
        <v>11</v>
      </c>
      <c r="G4311">
        <v>0.196763801366965</v>
      </c>
      <c r="H4311">
        <v>-1.0853226168048999</v>
      </c>
      <c r="I4311">
        <v>-1.9109903495499301</v>
      </c>
      <c r="J4311">
        <v>207</v>
      </c>
      <c r="K4311">
        <v>246</v>
      </c>
      <c r="L4311">
        <v>143</v>
      </c>
      <c r="M4311">
        <v>33</v>
      </c>
      <c r="N4311">
        <v>0.152192865068183</v>
      </c>
      <c r="O4311">
        <v>-0.75272308513624597</v>
      </c>
      <c r="P4311">
        <v>-1.8076820741709201</v>
      </c>
      <c r="Q4311">
        <v>0.74576271186440601</v>
      </c>
      <c r="R4311">
        <v>0.54237288135593198</v>
      </c>
      <c r="S4311">
        <f t="shared" si="67"/>
        <v>-3.4623328998105676E-2</v>
      </c>
    </row>
    <row r="4312" spans="1:19" x14ac:dyDescent="0.2">
      <c r="A4312" t="s">
        <v>8570</v>
      </c>
      <c r="B4312" t="s">
        <v>8571</v>
      </c>
      <c r="C4312">
        <v>46</v>
      </c>
      <c r="D4312">
        <v>70</v>
      </c>
      <c r="E4312">
        <v>63</v>
      </c>
      <c r="F4312">
        <v>1</v>
      </c>
      <c r="G4312">
        <v>0.26259844062821103</v>
      </c>
      <c r="H4312">
        <v>-0.35767529200639497</v>
      </c>
      <c r="I4312">
        <v>-2.5469550046435701</v>
      </c>
      <c r="J4312">
        <v>142</v>
      </c>
      <c r="K4312">
        <v>168</v>
      </c>
      <c r="L4312">
        <v>59</v>
      </c>
      <c r="M4312">
        <v>27</v>
      </c>
      <c r="N4312">
        <v>0.150249040764528</v>
      </c>
      <c r="O4312">
        <v>-0.97352510988530205</v>
      </c>
      <c r="P4312">
        <v>-1.73115024881596</v>
      </c>
      <c r="Q4312">
        <v>0.79661016949152497</v>
      </c>
      <c r="R4312">
        <v>0.49152542372881303</v>
      </c>
      <c r="S4312">
        <f t="shared" si="67"/>
        <v>-0.19755397526927793</v>
      </c>
    </row>
    <row r="4313" spans="1:19" x14ac:dyDescent="0.2">
      <c r="A4313" t="s">
        <v>8572</v>
      </c>
      <c r="B4313" t="s">
        <v>8573</v>
      </c>
      <c r="C4313">
        <v>35</v>
      </c>
      <c r="D4313">
        <v>23</v>
      </c>
      <c r="E4313">
        <v>25</v>
      </c>
      <c r="F4313">
        <v>4</v>
      </c>
      <c r="G4313">
        <v>-0.10208197603715401</v>
      </c>
      <c r="H4313">
        <v>-0.64038604545664102</v>
      </c>
      <c r="I4313">
        <v>-1.82620522598431</v>
      </c>
      <c r="J4313">
        <v>108</v>
      </c>
      <c r="K4313">
        <v>106</v>
      </c>
      <c r="L4313">
        <v>58</v>
      </c>
      <c r="M4313">
        <v>16</v>
      </c>
      <c r="N4313">
        <v>6.9110213199542303E-2</v>
      </c>
      <c r="O4313">
        <v>-0.86208453906840199</v>
      </c>
      <c r="P4313">
        <v>-1.83952944142291</v>
      </c>
      <c r="Q4313">
        <v>0.74576271186440601</v>
      </c>
      <c r="R4313">
        <v>0.49152542372881303</v>
      </c>
      <c r="S4313">
        <f t="shared" si="67"/>
        <v>-1.8691355761612002E-2</v>
      </c>
    </row>
    <row r="4314" spans="1:19" x14ac:dyDescent="0.2">
      <c r="A4314" t="s">
        <v>8574</v>
      </c>
      <c r="B4314" t="s">
        <v>8575</v>
      </c>
      <c r="C4314">
        <v>167</v>
      </c>
      <c r="D4314">
        <v>214</v>
      </c>
      <c r="E4314">
        <v>135</v>
      </c>
      <c r="F4314">
        <v>7</v>
      </c>
      <c r="G4314">
        <v>0.18795553449713601</v>
      </c>
      <c r="H4314">
        <v>-0.58664071243098004</v>
      </c>
      <c r="I4314">
        <v>-2.2618156040953199</v>
      </c>
      <c r="J4314">
        <v>387</v>
      </c>
      <c r="K4314">
        <v>506</v>
      </c>
      <c r="L4314">
        <v>259</v>
      </c>
      <c r="M4314">
        <v>35</v>
      </c>
      <c r="N4314">
        <v>0.19366765524260901</v>
      </c>
      <c r="O4314">
        <v>-0.76649997808204995</v>
      </c>
      <c r="P4314">
        <v>-2.05386858926052</v>
      </c>
      <c r="Q4314">
        <v>0.72881355932203395</v>
      </c>
      <c r="R4314">
        <v>0.49152542372881303</v>
      </c>
      <c r="S4314">
        <f t="shared" si="67"/>
        <v>-0.20164638246011998</v>
      </c>
    </row>
    <row r="4315" spans="1:19" x14ac:dyDescent="0.2">
      <c r="A4315" t="s">
        <v>8576</v>
      </c>
      <c r="B4315" t="s">
        <v>8577</v>
      </c>
      <c r="C4315">
        <v>151</v>
      </c>
      <c r="D4315">
        <v>115</v>
      </c>
      <c r="E4315">
        <v>99</v>
      </c>
      <c r="F4315">
        <v>11</v>
      </c>
      <c r="G4315">
        <v>-3.8020874644029201E-2</v>
      </c>
      <c r="H4315">
        <v>-0.67759976247402298</v>
      </c>
      <c r="I4315">
        <v>-2.0217814350969401</v>
      </c>
      <c r="J4315">
        <v>244</v>
      </c>
      <c r="K4315">
        <v>249</v>
      </c>
      <c r="L4315">
        <v>142</v>
      </c>
      <c r="M4315">
        <v>19</v>
      </c>
      <c r="N4315">
        <v>8.6037624178728594E-2</v>
      </c>
      <c r="O4315">
        <v>-0.82719025910006305</v>
      </c>
      <c r="P4315">
        <v>-2.1188618939777899</v>
      </c>
      <c r="Q4315">
        <v>0.62711864406779605</v>
      </c>
      <c r="R4315">
        <v>0.38983050847457601</v>
      </c>
      <c r="S4315">
        <f t="shared" si="67"/>
        <v>-0.14980915592138766</v>
      </c>
    </row>
    <row r="4316" spans="1:19" x14ac:dyDescent="0.2">
      <c r="A4316" t="s">
        <v>8578</v>
      </c>
      <c r="B4316" t="s">
        <v>8579</v>
      </c>
      <c r="C4316">
        <v>80</v>
      </c>
      <c r="D4316">
        <v>76</v>
      </c>
      <c r="E4316">
        <v>63</v>
      </c>
      <c r="F4316">
        <v>4</v>
      </c>
      <c r="G4316">
        <v>5.7981837584376097E-2</v>
      </c>
      <c r="H4316">
        <v>-0.59800744731676503</v>
      </c>
      <c r="I4316">
        <v>-2.1852271686259801</v>
      </c>
      <c r="J4316">
        <v>151</v>
      </c>
      <c r="K4316">
        <v>108</v>
      </c>
      <c r="L4316">
        <v>74</v>
      </c>
      <c r="M4316">
        <v>7</v>
      </c>
      <c r="N4316">
        <v>-6.8325088384497898E-2</v>
      </c>
      <c r="O4316">
        <v>-0.90183400470658304</v>
      </c>
      <c r="P4316">
        <v>-2.3441045758708001</v>
      </c>
      <c r="Q4316">
        <v>0.86440677966101698</v>
      </c>
      <c r="R4316">
        <v>0.50847457627118597</v>
      </c>
      <c r="S4316">
        <f t="shared" si="67"/>
        <v>-0.25719293030339563</v>
      </c>
    </row>
    <row r="4317" spans="1:19" x14ac:dyDescent="0.2">
      <c r="A4317" t="s">
        <v>8580</v>
      </c>
      <c r="B4317" t="s">
        <v>8581</v>
      </c>
      <c r="C4317">
        <v>57</v>
      </c>
      <c r="D4317">
        <v>56</v>
      </c>
      <c r="E4317">
        <v>25</v>
      </c>
      <c r="F4317">
        <v>3</v>
      </c>
      <c r="G4317">
        <v>7.2571403629237502E-2</v>
      </c>
      <c r="H4317">
        <v>-0.85219285677885703</v>
      </c>
      <c r="I4317">
        <v>-2.1629507739148202</v>
      </c>
      <c r="J4317">
        <v>99</v>
      </c>
      <c r="K4317">
        <v>91</v>
      </c>
      <c r="L4317">
        <v>58</v>
      </c>
      <c r="M4317">
        <v>10</v>
      </c>
      <c r="N4317">
        <v>4.0634301145265402E-2</v>
      </c>
      <c r="O4317">
        <v>-0.82429597817900302</v>
      </c>
      <c r="P4317">
        <v>-2.0058608631894401</v>
      </c>
      <c r="Q4317">
        <v>0.74576271186440601</v>
      </c>
      <c r="R4317">
        <v>0.52542372881355903</v>
      </c>
      <c r="S4317">
        <f t="shared" si="67"/>
        <v>-0.16029412316738512</v>
      </c>
    </row>
    <row r="4318" spans="1:19" x14ac:dyDescent="0.2">
      <c r="A4318" t="s">
        <v>8582</v>
      </c>
      <c r="B4318" t="s">
        <v>8583</v>
      </c>
      <c r="C4318">
        <v>84</v>
      </c>
      <c r="D4318">
        <v>91</v>
      </c>
      <c r="E4318">
        <v>99</v>
      </c>
      <c r="F4318">
        <v>13</v>
      </c>
      <c r="G4318">
        <v>0.11502033855474</v>
      </c>
      <c r="H4318">
        <v>-0.42290210124273497</v>
      </c>
      <c r="I4318">
        <v>-1.6945331067170399</v>
      </c>
      <c r="J4318">
        <v>275</v>
      </c>
      <c r="K4318">
        <v>225</v>
      </c>
      <c r="L4318">
        <v>142</v>
      </c>
      <c r="M4318">
        <v>31</v>
      </c>
      <c r="N4318">
        <v>-9.9220722971783606E-3</v>
      </c>
      <c r="O4318">
        <v>-0.87913312659159604</v>
      </c>
      <c r="P4318">
        <v>-1.95819666858788</v>
      </c>
      <c r="Q4318">
        <v>0.81355932203389802</v>
      </c>
      <c r="R4318">
        <v>0.50847457627118597</v>
      </c>
      <c r="S4318">
        <f t="shared" si="67"/>
        <v>-1.2460844029629889E-2</v>
      </c>
    </row>
    <row r="4319" spans="1:19" x14ac:dyDescent="0.2">
      <c r="A4319" t="s">
        <v>8584</v>
      </c>
      <c r="B4319" t="s">
        <v>8585</v>
      </c>
      <c r="C4319">
        <v>29</v>
      </c>
      <c r="D4319">
        <v>17</v>
      </c>
      <c r="E4319">
        <v>11</v>
      </c>
      <c r="F4319">
        <v>9</v>
      </c>
      <c r="G4319">
        <v>-0.151690844225153</v>
      </c>
      <c r="H4319">
        <v>-0.915263322519134</v>
      </c>
      <c r="I4319">
        <v>-1.3923526614216299</v>
      </c>
      <c r="J4319">
        <v>80</v>
      </c>
      <c r="K4319">
        <v>94</v>
      </c>
      <c r="L4319">
        <v>22</v>
      </c>
      <c r="M4319">
        <v>12</v>
      </c>
      <c r="N4319">
        <v>0.147265970029476</v>
      </c>
      <c r="O4319">
        <v>-1.1527560833141199</v>
      </c>
      <c r="P4319">
        <v>-1.83413440953621</v>
      </c>
      <c r="Q4319">
        <v>0.66101694915254205</v>
      </c>
      <c r="R4319">
        <v>0.37288135593220301</v>
      </c>
      <c r="S4319">
        <f t="shared" si="67"/>
        <v>0.10786761094853287</v>
      </c>
    </row>
    <row r="4320" spans="1:19" x14ac:dyDescent="0.2">
      <c r="A4320" t="s">
        <v>8586</v>
      </c>
      <c r="B4320" t="s">
        <v>8587</v>
      </c>
      <c r="C4320">
        <v>56</v>
      </c>
      <c r="D4320">
        <v>37</v>
      </c>
      <c r="E4320">
        <v>10</v>
      </c>
      <c r="F4320">
        <v>1</v>
      </c>
      <c r="G4320">
        <v>-9.9728070643676905E-2</v>
      </c>
      <c r="H4320">
        <v>-1.2424460367846</v>
      </c>
      <c r="I4320">
        <v>-2.6323851999681902</v>
      </c>
      <c r="J4320">
        <v>211</v>
      </c>
      <c r="K4320">
        <v>150</v>
      </c>
      <c r="L4320">
        <v>132</v>
      </c>
      <c r="M4320">
        <v>52</v>
      </c>
      <c r="N4320">
        <v>-7.0963092820289606E-2</v>
      </c>
      <c r="O4320">
        <v>-0.79579730123623305</v>
      </c>
      <c r="P4320">
        <v>-1.6185047802547801</v>
      </c>
      <c r="Q4320">
        <v>0.71186440677966101</v>
      </c>
      <c r="R4320">
        <v>0.47457627118644002</v>
      </c>
      <c r="S4320">
        <f t="shared" si="67"/>
        <v>-0.19205980508925963</v>
      </c>
    </row>
    <row r="4321" spans="1:19" x14ac:dyDescent="0.2">
      <c r="A4321" t="s">
        <v>8588</v>
      </c>
      <c r="B4321" t="s">
        <v>8589</v>
      </c>
      <c r="C4321">
        <v>103</v>
      </c>
      <c r="D4321">
        <v>126</v>
      </c>
      <c r="E4321">
        <v>170</v>
      </c>
      <c r="F4321">
        <v>31</v>
      </c>
      <c r="G4321">
        <v>0.16779155270791901</v>
      </c>
      <c r="H4321">
        <v>-0.27664631310530102</v>
      </c>
      <c r="I4321">
        <v>-1.40567270383289</v>
      </c>
      <c r="J4321">
        <v>237</v>
      </c>
      <c r="K4321">
        <v>324</v>
      </c>
      <c r="L4321">
        <v>203</v>
      </c>
      <c r="M4321">
        <v>73</v>
      </c>
      <c r="N4321">
        <v>0.21302476761823</v>
      </c>
      <c r="O4321">
        <v>-0.65934108524128099</v>
      </c>
      <c r="P4321">
        <v>-1.5216511544815401</v>
      </c>
      <c r="Q4321">
        <v>0.69491525423728795</v>
      </c>
      <c r="R4321">
        <v>0.47457627118644002</v>
      </c>
      <c r="S4321">
        <f t="shared" si="67"/>
        <v>0.18761049466384483</v>
      </c>
    </row>
    <row r="4322" spans="1:19" x14ac:dyDescent="0.2">
      <c r="A4322" t="s">
        <v>8590</v>
      </c>
      <c r="B4322" t="s">
        <v>8591</v>
      </c>
      <c r="C4322">
        <v>61</v>
      </c>
      <c r="D4322">
        <v>115</v>
      </c>
      <c r="E4322">
        <v>48</v>
      </c>
      <c r="F4322">
        <v>31</v>
      </c>
      <c r="G4322">
        <v>0.35562623763837298</v>
      </c>
      <c r="H4322">
        <v>-0.59834660741358303</v>
      </c>
      <c r="I4322">
        <v>-1.17816531413849</v>
      </c>
      <c r="J4322">
        <v>144</v>
      </c>
      <c r="K4322">
        <v>160</v>
      </c>
      <c r="L4322">
        <v>149</v>
      </c>
      <c r="M4322">
        <v>45</v>
      </c>
      <c r="N4322">
        <v>0.122985593982396</v>
      </c>
      <c r="O4322">
        <v>-0.57726500082736598</v>
      </c>
      <c r="P4322">
        <v>-1.5153756469117901</v>
      </c>
      <c r="Q4322">
        <v>0.62711864406779605</v>
      </c>
      <c r="R4322">
        <v>0.44067796610169402</v>
      </c>
      <c r="S4322">
        <f t="shared" si="67"/>
        <v>0.25489844817752727</v>
      </c>
    </row>
    <row r="4323" spans="1:19" x14ac:dyDescent="0.2">
      <c r="A4323" t="s">
        <v>8592</v>
      </c>
      <c r="B4323" t="s">
        <v>8593</v>
      </c>
      <c r="C4323">
        <v>102</v>
      </c>
      <c r="D4323">
        <v>130</v>
      </c>
      <c r="E4323">
        <v>143</v>
      </c>
      <c r="F4323">
        <v>16</v>
      </c>
      <c r="G4323">
        <v>0.18560141284044701</v>
      </c>
      <c r="H4323">
        <v>-0.347522144075259</v>
      </c>
      <c r="I4323">
        <v>-1.68867736206799</v>
      </c>
      <c r="J4323">
        <v>251</v>
      </c>
      <c r="K4323">
        <v>401</v>
      </c>
      <c r="L4323">
        <v>113</v>
      </c>
      <c r="M4323">
        <v>32</v>
      </c>
      <c r="N4323">
        <v>0.28069875456086502</v>
      </c>
      <c r="O4323">
        <v>-0.93868405514200803</v>
      </c>
      <c r="P4323">
        <v>-1.9047494117530199</v>
      </c>
      <c r="Q4323">
        <v>0.54237288135593198</v>
      </c>
      <c r="R4323">
        <v>0.38983050847457601</v>
      </c>
      <c r="S4323">
        <f t="shared" si="67"/>
        <v>3.524123185304498E-3</v>
      </c>
    </row>
    <row r="4324" spans="1:19" x14ac:dyDescent="0.2">
      <c r="A4324" t="s">
        <v>8594</v>
      </c>
      <c r="B4324" t="s">
        <v>8595</v>
      </c>
      <c r="C4324">
        <v>180</v>
      </c>
      <c r="D4324">
        <v>138</v>
      </c>
      <c r="E4324">
        <v>118</v>
      </c>
      <c r="F4324">
        <v>20</v>
      </c>
      <c r="G4324">
        <v>-3.5135186406541001E-2</v>
      </c>
      <c r="H4324">
        <v>-0.67764850757558404</v>
      </c>
      <c r="I4324">
        <v>-1.8384396824013201</v>
      </c>
      <c r="J4324">
        <v>287</v>
      </c>
      <c r="K4324">
        <v>417</v>
      </c>
      <c r="L4324">
        <v>198</v>
      </c>
      <c r="M4324">
        <v>44</v>
      </c>
      <c r="N4324">
        <v>0.23948226166148701</v>
      </c>
      <c r="O4324">
        <v>-0.75330548361685101</v>
      </c>
      <c r="P4324">
        <v>-1.8246548888396901</v>
      </c>
      <c r="Q4324">
        <v>0.50847457627118597</v>
      </c>
      <c r="R4324">
        <v>0.35593220338983</v>
      </c>
      <c r="S4324">
        <f t="shared" si="67"/>
        <v>-1.8240870391434086E-2</v>
      </c>
    </row>
    <row r="4325" spans="1:19" x14ac:dyDescent="0.2">
      <c r="A4325" t="s">
        <v>8596</v>
      </c>
      <c r="B4325" t="s">
        <v>8597</v>
      </c>
      <c r="C4325">
        <v>394</v>
      </c>
      <c r="D4325">
        <v>395</v>
      </c>
      <c r="E4325">
        <v>283</v>
      </c>
      <c r="F4325">
        <v>69</v>
      </c>
      <c r="G4325">
        <v>8.1359106096414502E-2</v>
      </c>
      <c r="H4325">
        <v>-0.63796779607968701</v>
      </c>
      <c r="I4325">
        <v>-1.64084430405031</v>
      </c>
      <c r="J4325">
        <v>683</v>
      </c>
      <c r="K4325">
        <v>889</v>
      </c>
      <c r="L4325">
        <v>452</v>
      </c>
      <c r="M4325">
        <v>100</v>
      </c>
      <c r="N4325">
        <v>0.191709160710402</v>
      </c>
      <c r="O4325">
        <v>-0.77137104601453998</v>
      </c>
      <c r="P4325">
        <v>-1.8446463722734201</v>
      </c>
      <c r="Q4325">
        <v>0.54237288135593198</v>
      </c>
      <c r="R4325">
        <v>0.42372881355932202</v>
      </c>
      <c r="S4325">
        <f t="shared" si="67"/>
        <v>3.3394964417221278E-2</v>
      </c>
    </row>
    <row r="4326" spans="1:19" x14ac:dyDescent="0.2">
      <c r="A4326" t="s">
        <v>8598</v>
      </c>
      <c r="B4326" t="s">
        <v>8599</v>
      </c>
      <c r="C4326">
        <v>10</v>
      </c>
      <c r="D4326">
        <v>12</v>
      </c>
      <c r="E4326">
        <v>69</v>
      </c>
      <c r="F4326">
        <v>307</v>
      </c>
      <c r="G4326">
        <v>0.159439478343153</v>
      </c>
      <c r="H4326">
        <v>0.34459108095885099</v>
      </c>
      <c r="I4326">
        <v>0.60294120251518701</v>
      </c>
      <c r="J4326">
        <v>28</v>
      </c>
      <c r="K4326">
        <v>25</v>
      </c>
      <c r="L4326">
        <v>130</v>
      </c>
      <c r="M4326">
        <v>205</v>
      </c>
      <c r="N4326">
        <v>2.8010080751540201E-2</v>
      </c>
      <c r="O4326">
        <v>7.4696543820227099E-2</v>
      </c>
      <c r="P4326">
        <v>-0.14562983887835701</v>
      </c>
      <c r="Q4326">
        <v>0.84745762711864403</v>
      </c>
      <c r="R4326">
        <v>0.57627118644067798</v>
      </c>
      <c r="S4326">
        <f t="shared" si="67"/>
        <v>1.1349246410908966</v>
      </c>
    </row>
    <row r="4327" spans="1:19" x14ac:dyDescent="0.2">
      <c r="A4327" t="s">
        <v>8600</v>
      </c>
      <c r="B4327" t="s">
        <v>8601</v>
      </c>
      <c r="C4327">
        <v>6</v>
      </c>
      <c r="D4327">
        <v>22</v>
      </c>
      <c r="E4327">
        <v>122</v>
      </c>
      <c r="F4327">
        <v>264</v>
      </c>
      <c r="G4327">
        <v>0.64452966273409096</v>
      </c>
      <c r="H4327">
        <v>0.81395057051270103</v>
      </c>
      <c r="I4327">
        <v>0.75925550352418802</v>
      </c>
      <c r="J4327">
        <v>19</v>
      </c>
      <c r="K4327">
        <v>10</v>
      </c>
      <c r="L4327">
        <v>78</v>
      </c>
      <c r="M4327">
        <v>257</v>
      </c>
      <c r="N4327">
        <v>-0.20152549753110699</v>
      </c>
      <c r="O4327">
        <v>2.12522245932611E-2</v>
      </c>
      <c r="P4327">
        <v>0.120953853786572</v>
      </c>
      <c r="Q4327">
        <v>0.79661016949152497</v>
      </c>
      <c r="R4327">
        <v>0.677966101694915</v>
      </c>
      <c r="S4327">
        <f t="shared" si="67"/>
        <v>1.2513098732549968</v>
      </c>
    </row>
    <row r="4328" spans="1:19" x14ac:dyDescent="0.2">
      <c r="A4328" t="s">
        <v>8602</v>
      </c>
      <c r="B4328" t="s">
        <v>8603</v>
      </c>
      <c r="C4328">
        <v>120</v>
      </c>
      <c r="D4328">
        <v>123</v>
      </c>
      <c r="E4328">
        <v>85</v>
      </c>
      <c r="F4328">
        <v>7</v>
      </c>
      <c r="G4328">
        <v>9.0982097687301505E-2</v>
      </c>
      <c r="H4328">
        <v>-0.64402033011173498</v>
      </c>
      <c r="I4328">
        <v>-2.1182803789953599</v>
      </c>
      <c r="J4328">
        <v>230</v>
      </c>
      <c r="K4328">
        <v>244</v>
      </c>
      <c r="L4328">
        <v>85</v>
      </c>
      <c r="M4328">
        <v>21</v>
      </c>
      <c r="N4328">
        <v>0.102890093742858</v>
      </c>
      <c r="O4328">
        <v>-1.0243976874476901</v>
      </c>
      <c r="P4328">
        <v>-2.04973420987556</v>
      </c>
      <c r="Q4328">
        <v>0.644067796610169</v>
      </c>
      <c r="R4328">
        <v>0.42372881355932202</v>
      </c>
      <c r="S4328">
        <f t="shared" si="67"/>
        <v>-0.15914732526868849</v>
      </c>
    </row>
    <row r="4329" spans="1:19" x14ac:dyDescent="0.2">
      <c r="A4329" t="s">
        <v>8604</v>
      </c>
      <c r="B4329" t="s">
        <v>8605</v>
      </c>
      <c r="C4329">
        <v>115</v>
      </c>
      <c r="D4329">
        <v>80</v>
      </c>
      <c r="E4329">
        <v>69</v>
      </c>
      <c r="F4329">
        <v>23</v>
      </c>
      <c r="G4329">
        <v>-7.7349621066139601E-2</v>
      </c>
      <c r="H4329">
        <v>-0.71610675939475998</v>
      </c>
      <c r="I4329">
        <v>-1.58316717729801</v>
      </c>
      <c r="J4329">
        <v>313</v>
      </c>
      <c r="K4329">
        <v>503</v>
      </c>
      <c r="L4329">
        <v>215</v>
      </c>
      <c r="M4329">
        <v>34</v>
      </c>
      <c r="N4329">
        <v>0.28325175093119997</v>
      </c>
      <c r="O4329">
        <v>-0.75519465477523295</v>
      </c>
      <c r="P4329">
        <v>-1.9742910890960801</v>
      </c>
      <c r="Q4329">
        <v>0.72881355932203395</v>
      </c>
      <c r="R4329">
        <v>0.47457627118644002</v>
      </c>
      <c r="S4329">
        <f t="shared" si="67"/>
        <v>1.5350248517109089E-2</v>
      </c>
    </row>
    <row r="4330" spans="1:19" x14ac:dyDescent="0.2">
      <c r="A4330" t="s">
        <v>8606</v>
      </c>
      <c r="B4330" t="s">
        <v>8607</v>
      </c>
      <c r="C4330">
        <v>35</v>
      </c>
      <c r="D4330">
        <v>55</v>
      </c>
      <c r="E4330">
        <v>53</v>
      </c>
      <c r="F4330">
        <v>2</v>
      </c>
      <c r="G4330">
        <v>0.27655287743949603</v>
      </c>
      <c r="H4330">
        <v>-0.31405018452789002</v>
      </c>
      <c r="I4330">
        <v>-2.1272352216482902</v>
      </c>
      <c r="J4330">
        <v>153</v>
      </c>
      <c r="K4330">
        <v>193</v>
      </c>
      <c r="L4330">
        <v>94</v>
      </c>
      <c r="M4330">
        <v>16</v>
      </c>
      <c r="N4330">
        <v>0.17809398161189599</v>
      </c>
      <c r="O4330">
        <v>-0.80365235436228999</v>
      </c>
      <c r="P4330">
        <v>-1.9907971167535601</v>
      </c>
      <c r="Q4330">
        <v>0.71186440677966101</v>
      </c>
      <c r="R4330">
        <v>0.49152542372881303</v>
      </c>
      <c r="S4330">
        <f t="shared" si="67"/>
        <v>-0.14596504431491755</v>
      </c>
    </row>
    <row r="4331" spans="1:19" x14ac:dyDescent="0.2">
      <c r="A4331" t="s">
        <v>8608</v>
      </c>
      <c r="B4331" t="s">
        <v>8609</v>
      </c>
      <c r="C4331">
        <v>145</v>
      </c>
      <c r="D4331">
        <v>199</v>
      </c>
      <c r="E4331">
        <v>108</v>
      </c>
      <c r="F4331">
        <v>17</v>
      </c>
      <c r="G4331">
        <v>0.21774330647026</v>
      </c>
      <c r="H4331">
        <v>-0.62220225652642802</v>
      </c>
      <c r="I4331">
        <v>-1.81511625381869</v>
      </c>
      <c r="J4331">
        <v>300</v>
      </c>
      <c r="K4331">
        <v>423</v>
      </c>
      <c r="L4331">
        <v>231</v>
      </c>
      <c r="M4331">
        <v>41</v>
      </c>
      <c r="N4331">
        <v>0.226447216077101</v>
      </c>
      <c r="O4331">
        <v>-0.70559805197190795</v>
      </c>
      <c r="P4331">
        <v>-1.87456306659181</v>
      </c>
      <c r="Q4331">
        <v>0.72881355932203395</v>
      </c>
      <c r="R4331">
        <v>0.45762711864406702</v>
      </c>
      <c r="S4331">
        <f t="shared" si="67"/>
        <v>-2.4864402197262537E-2</v>
      </c>
    </row>
    <row r="4332" spans="1:19" x14ac:dyDescent="0.2">
      <c r="A4332" t="s">
        <v>8610</v>
      </c>
      <c r="B4332" t="s">
        <v>8611</v>
      </c>
      <c r="C4332">
        <v>8</v>
      </c>
      <c r="D4332">
        <v>57</v>
      </c>
      <c r="E4332">
        <v>39</v>
      </c>
      <c r="F4332">
        <v>4</v>
      </c>
      <c r="G4332">
        <v>0.93304310097607601</v>
      </c>
      <c r="H4332">
        <v>0.193716610256152</v>
      </c>
      <c r="I4332">
        <v>-1.1852271686259801</v>
      </c>
      <c r="J4332">
        <v>38</v>
      </c>
      <c r="K4332">
        <v>62</v>
      </c>
      <c r="L4332">
        <v>17</v>
      </c>
      <c r="M4332">
        <v>5</v>
      </c>
      <c r="N4332">
        <v>0.28983619630316498</v>
      </c>
      <c r="O4332">
        <v>-0.94142345238292602</v>
      </c>
      <c r="P4332">
        <v>-1.89103926087268</v>
      </c>
      <c r="Q4332">
        <v>0.72881355932203395</v>
      </c>
      <c r="R4332">
        <v>0.49152542372881303</v>
      </c>
      <c r="S4332">
        <f t="shared" si="67"/>
        <v>0.15237805015365566</v>
      </c>
    </row>
    <row r="4333" spans="1:19" x14ac:dyDescent="0.2">
      <c r="A4333" t="s">
        <v>8612</v>
      </c>
      <c r="B4333" t="s">
        <v>8613</v>
      </c>
      <c r="C4333">
        <v>14</v>
      </c>
      <c r="D4333">
        <v>12</v>
      </c>
      <c r="E4333">
        <v>20</v>
      </c>
      <c r="F4333">
        <v>0</v>
      </c>
      <c r="G4333">
        <v>1.3311442664915201E-2</v>
      </c>
      <c r="H4333">
        <v>-0.33935604979265999</v>
      </c>
      <c r="I4333" t="e">
        <f>-inf</f>
        <v>#NAME?</v>
      </c>
      <c r="J4333">
        <v>99</v>
      </c>
      <c r="K4333">
        <v>72</v>
      </c>
      <c r="L4333">
        <v>74</v>
      </c>
      <c r="M4333">
        <v>13</v>
      </c>
      <c r="N4333">
        <v>-6.1074594744559597E-2</v>
      </c>
      <c r="O4333">
        <v>-0.71849225201096401</v>
      </c>
      <c r="P4333">
        <v>-1.8919175108826001</v>
      </c>
      <c r="Q4333">
        <v>0.55932203389830504</v>
      </c>
      <c r="R4333">
        <v>0.38983050847457601</v>
      </c>
      <c r="S4333" t="e">
        <f t="shared" si="67"/>
        <v>#NAME?</v>
      </c>
    </row>
    <row r="4334" spans="1:19" x14ac:dyDescent="0.2">
      <c r="A4334" t="s">
        <v>8614</v>
      </c>
      <c r="B4334" t="s">
        <v>8615</v>
      </c>
      <c r="C4334">
        <v>268</v>
      </c>
      <c r="D4334">
        <v>290</v>
      </c>
      <c r="E4334">
        <v>164</v>
      </c>
      <c r="F4334">
        <v>25</v>
      </c>
      <c r="G4334">
        <v>0.114521436165695</v>
      </c>
      <c r="H4334">
        <v>-0.70754895575949395</v>
      </c>
      <c r="I4334">
        <v>-1.9143919583187501</v>
      </c>
      <c r="J4334">
        <v>568</v>
      </c>
      <c r="K4334">
        <v>715</v>
      </c>
      <c r="L4334">
        <v>334</v>
      </c>
      <c r="M4334">
        <v>55</v>
      </c>
      <c r="N4334">
        <v>0.177185809511783</v>
      </c>
      <c r="O4334">
        <v>-0.82269064604384401</v>
      </c>
      <c r="P4334">
        <v>-2.0242113148086598</v>
      </c>
      <c r="Q4334">
        <v>0.677966101694915</v>
      </c>
      <c r="R4334">
        <v>0.55932203389830504</v>
      </c>
      <c r="S4334">
        <f t="shared" si="67"/>
        <v>-9.3522329135422355E-2</v>
      </c>
    </row>
    <row r="4335" spans="1:19" x14ac:dyDescent="0.2">
      <c r="A4335" t="s">
        <v>8616</v>
      </c>
      <c r="B4335" t="s">
        <v>8617</v>
      </c>
      <c r="C4335">
        <v>282</v>
      </c>
      <c r="D4335">
        <v>202</v>
      </c>
      <c r="E4335">
        <v>194</v>
      </c>
      <c r="F4335">
        <v>23</v>
      </c>
      <c r="G4335">
        <v>-6.4639506577208794E-2</v>
      </c>
      <c r="H4335">
        <v>-0.65670538816753798</v>
      </c>
      <c r="I4335">
        <v>-1.9727184452637601</v>
      </c>
      <c r="J4335">
        <v>423</v>
      </c>
      <c r="K4335">
        <v>514</v>
      </c>
      <c r="L4335">
        <v>219</v>
      </c>
      <c r="M4335">
        <v>40</v>
      </c>
      <c r="N4335">
        <v>0.16185085504195501</v>
      </c>
      <c r="O4335">
        <v>-0.87798502967931402</v>
      </c>
      <c r="P4335">
        <v>-2.0345060446389698</v>
      </c>
      <c r="Q4335">
        <v>0.57627118644067798</v>
      </c>
      <c r="R4335">
        <v>0.42372881355932202</v>
      </c>
      <c r="S4335">
        <f t="shared" si="67"/>
        <v>-0.11309639254074469</v>
      </c>
    </row>
    <row r="4336" spans="1:19" x14ac:dyDescent="0.2">
      <c r="A4336" t="s">
        <v>8618</v>
      </c>
      <c r="B4336" t="s">
        <v>8619</v>
      </c>
      <c r="C4336">
        <v>78</v>
      </c>
      <c r="D4336">
        <v>69</v>
      </c>
      <c r="E4336">
        <v>77</v>
      </c>
      <c r="F4336">
        <v>3</v>
      </c>
      <c r="G4336">
        <v>2.7012720342303301E-2</v>
      </c>
      <c r="H4336">
        <v>-0.49986188729640202</v>
      </c>
      <c r="I4336">
        <v>-2.2991705209328099</v>
      </c>
      <c r="J4336">
        <v>140</v>
      </c>
      <c r="K4336">
        <v>178</v>
      </c>
      <c r="L4336">
        <v>103</v>
      </c>
      <c r="M4336">
        <v>8</v>
      </c>
      <c r="N4336">
        <v>0.181520070052377</v>
      </c>
      <c r="O4336">
        <v>-0.72537958811745595</v>
      </c>
      <c r="P4336">
        <v>-2.25326371727818</v>
      </c>
      <c r="Q4336">
        <v>0.49152542372881303</v>
      </c>
      <c r="R4336">
        <v>0.42372881355932202</v>
      </c>
      <c r="S4336">
        <f t="shared" si="67"/>
        <v>-0.2657538584447583</v>
      </c>
    </row>
    <row r="4337" spans="1:19" x14ac:dyDescent="0.2">
      <c r="A4337" t="s">
        <v>8620</v>
      </c>
      <c r="B4337" t="s">
        <v>8621</v>
      </c>
      <c r="C4337">
        <v>94</v>
      </c>
      <c r="D4337">
        <v>51</v>
      </c>
      <c r="E4337">
        <v>35</v>
      </c>
      <c r="F4337">
        <v>9</v>
      </c>
      <c r="G4337">
        <v>-0.18529944520623301</v>
      </c>
      <c r="H4337">
        <v>-0.92331781902782595</v>
      </c>
      <c r="I4337">
        <v>-1.90308251712237</v>
      </c>
      <c r="J4337">
        <v>123</v>
      </c>
      <c r="K4337">
        <v>122</v>
      </c>
      <c r="L4337">
        <v>83</v>
      </c>
      <c r="M4337">
        <v>29</v>
      </c>
      <c r="N4337">
        <v>7.36828226570721E-2</v>
      </c>
      <c r="O4337">
        <v>-0.76291579620771399</v>
      </c>
      <c r="P4337">
        <v>-1.63773278213233</v>
      </c>
      <c r="Q4337">
        <v>0.47457627118644002</v>
      </c>
      <c r="R4337">
        <v>0.35593220338983</v>
      </c>
      <c r="S4337">
        <f t="shared" si="67"/>
        <v>1.3115816426889422E-2</v>
      </c>
    </row>
    <row r="4338" spans="1:19" x14ac:dyDescent="0.2">
      <c r="A4338" t="s">
        <v>8622</v>
      </c>
      <c r="B4338" t="s">
        <v>8623</v>
      </c>
      <c r="C4338">
        <v>0</v>
      </c>
      <c r="D4338">
        <v>4</v>
      </c>
      <c r="E4338">
        <v>0</v>
      </c>
      <c r="F4338">
        <v>0</v>
      </c>
      <c r="G4338" t="s">
        <v>599</v>
      </c>
      <c r="H4338" t="s">
        <v>373</v>
      </c>
      <c r="I4338" t="s">
        <v>373</v>
      </c>
      <c r="J4338">
        <v>3</v>
      </c>
      <c r="K4338">
        <v>4</v>
      </c>
      <c r="L4338">
        <v>5</v>
      </c>
      <c r="M4338">
        <v>3</v>
      </c>
      <c r="N4338">
        <v>0.202166840030021</v>
      </c>
      <c r="O4338">
        <v>-0.37024002752803398</v>
      </c>
      <c r="P4338">
        <v>-1.01022566859189</v>
      </c>
      <c r="Q4338">
        <v>0.50847457627118597</v>
      </c>
      <c r="R4338">
        <v>0.338983050847457</v>
      </c>
      <c r="S4338" t="e">
        <f t="shared" si="67"/>
        <v>#VALUE!</v>
      </c>
    </row>
    <row r="4339" spans="1:19" x14ac:dyDescent="0.2">
      <c r="A4339" t="s">
        <v>8624</v>
      </c>
      <c r="B4339" t="s">
        <v>8625</v>
      </c>
      <c r="C4339">
        <v>111</v>
      </c>
      <c r="D4339">
        <v>84</v>
      </c>
      <c r="E4339">
        <v>123</v>
      </c>
      <c r="F4339">
        <v>10</v>
      </c>
      <c r="G4339">
        <v>-4.07854604292473E-2</v>
      </c>
      <c r="H4339">
        <v>-0.44967587712566298</v>
      </c>
      <c r="I4339">
        <v>-1.92952015174865</v>
      </c>
      <c r="J4339">
        <v>224</v>
      </c>
      <c r="K4339">
        <v>183</v>
      </c>
      <c r="L4339">
        <v>131</v>
      </c>
      <c r="M4339">
        <v>10</v>
      </c>
      <c r="N4339">
        <v>-1.05688251820115E-2</v>
      </c>
      <c r="O4339">
        <v>-0.82506549982278898</v>
      </c>
      <c r="P4339">
        <v>-2.3604736869260501</v>
      </c>
      <c r="Q4339">
        <v>0.71186440677966101</v>
      </c>
      <c r="R4339">
        <v>0.52542372881355903</v>
      </c>
      <c r="S4339">
        <f t="shared" si="67"/>
        <v>-0.18782973736513317</v>
      </c>
    </row>
    <row r="4340" spans="1:19" x14ac:dyDescent="0.2">
      <c r="A4340" t="s">
        <v>8626</v>
      </c>
      <c r="B4340" t="s">
        <v>8627</v>
      </c>
      <c r="C4340">
        <v>144</v>
      </c>
      <c r="D4340">
        <v>178</v>
      </c>
      <c r="E4340">
        <v>126</v>
      </c>
      <c r="F4340">
        <v>15</v>
      </c>
      <c r="G4340">
        <v>0.172315742509172</v>
      </c>
      <c r="H4340">
        <v>-0.55224995675609001</v>
      </c>
      <c r="I4340">
        <v>-1.8664684060015599</v>
      </c>
      <c r="J4340">
        <v>427</v>
      </c>
      <c r="K4340">
        <v>605</v>
      </c>
      <c r="L4340">
        <v>300</v>
      </c>
      <c r="M4340">
        <v>40</v>
      </c>
      <c r="N4340">
        <v>0.228555603049166</v>
      </c>
      <c r="O4340">
        <v>-0.74539539744975103</v>
      </c>
      <c r="P4340">
        <v>-2.0385935522889498</v>
      </c>
      <c r="Q4340">
        <v>0.69491525423728795</v>
      </c>
      <c r="R4340">
        <v>0.59322033898305004</v>
      </c>
      <c r="S4340">
        <f t="shared" si="67"/>
        <v>-8.35489849342608E-2</v>
      </c>
    </row>
    <row r="4341" spans="1:19" x14ac:dyDescent="0.2">
      <c r="A4341" t="s">
        <v>8628</v>
      </c>
      <c r="B4341" t="s">
        <v>8629</v>
      </c>
      <c r="C4341">
        <v>110</v>
      </c>
      <c r="D4341">
        <v>119</v>
      </c>
      <c r="E4341">
        <v>84</v>
      </c>
      <c r="F4341">
        <v>10</v>
      </c>
      <c r="G4341">
        <v>0.11441250852983401</v>
      </c>
      <c r="H4341">
        <v>-0.61137140887474695</v>
      </c>
      <c r="I4341">
        <v>-1.92558985812022</v>
      </c>
      <c r="J4341">
        <v>178</v>
      </c>
      <c r="K4341">
        <v>179</v>
      </c>
      <c r="L4341">
        <v>112</v>
      </c>
      <c r="M4341">
        <v>12</v>
      </c>
      <c r="N4341">
        <v>7.9661132092720896E-2</v>
      </c>
      <c r="O4341">
        <v>-0.79329075678310201</v>
      </c>
      <c r="P4341">
        <v>-2.1814644248531598</v>
      </c>
      <c r="Q4341">
        <v>0.69491525423728795</v>
      </c>
      <c r="R4341">
        <v>0.61016949152542299</v>
      </c>
      <c r="S4341">
        <f t="shared" si="67"/>
        <v>-0.13881425426527452</v>
      </c>
    </row>
    <row r="4342" spans="1:19" x14ac:dyDescent="0.2">
      <c r="A4342" t="s">
        <v>8630</v>
      </c>
      <c r="B4342" t="s">
        <v>8631</v>
      </c>
      <c r="C4342">
        <v>69</v>
      </c>
      <c r="D4342">
        <v>75</v>
      </c>
      <c r="E4342">
        <v>93</v>
      </c>
      <c r="F4342">
        <v>7</v>
      </c>
      <c r="G4342">
        <v>0.116470404949973</v>
      </c>
      <c r="H4342">
        <v>-0.36462415196172299</v>
      </c>
      <c r="I4342">
        <v>-1.87794822368499</v>
      </c>
      <c r="J4342">
        <v>183</v>
      </c>
      <c r="K4342">
        <v>117</v>
      </c>
      <c r="L4342">
        <v>96</v>
      </c>
      <c r="M4342">
        <v>24</v>
      </c>
      <c r="N4342">
        <v>-0.117037124562545</v>
      </c>
      <c r="O4342">
        <v>-0.87226863383525099</v>
      </c>
      <c r="P4342">
        <v>-1.8924655166107101</v>
      </c>
      <c r="Q4342">
        <v>0.677966101694915</v>
      </c>
      <c r="R4342">
        <v>0.57627118644067798</v>
      </c>
      <c r="S4342">
        <f t="shared" si="67"/>
        <v>-4.7772712948699315E-2</v>
      </c>
    </row>
    <row r="4343" spans="1:19" x14ac:dyDescent="0.2">
      <c r="A4343" t="s">
        <v>8632</v>
      </c>
      <c r="B4343" t="s">
        <v>8633</v>
      </c>
      <c r="C4343">
        <v>148</v>
      </c>
      <c r="D4343">
        <v>177</v>
      </c>
      <c r="E4343">
        <v>433</v>
      </c>
      <c r="F4343">
        <v>716</v>
      </c>
      <c r="G4343">
        <v>0.15796978326237701</v>
      </c>
      <c r="H4343">
        <v>-2.80318288199954E-2</v>
      </c>
      <c r="I4343">
        <v>-0.19954586604909999</v>
      </c>
      <c r="J4343">
        <v>296</v>
      </c>
      <c r="K4343">
        <v>416</v>
      </c>
      <c r="L4343">
        <v>722</v>
      </c>
      <c r="M4343">
        <v>989</v>
      </c>
      <c r="N4343">
        <v>0.22502972298952501</v>
      </c>
      <c r="O4343">
        <v>-0.204843290633689</v>
      </c>
      <c r="P4343">
        <v>-0.48632108805365198</v>
      </c>
      <c r="Q4343">
        <v>0.71186440677966101</v>
      </c>
      <c r="R4343">
        <v>0.61016949152542299</v>
      </c>
      <c r="S4343">
        <f t="shared" si="67"/>
        <v>0.81237133996131716</v>
      </c>
    </row>
    <row r="4344" spans="1:19" x14ac:dyDescent="0.2">
      <c r="A4344" t="s">
        <v>8634</v>
      </c>
      <c r="B4344" t="s">
        <v>8635</v>
      </c>
      <c r="C4344">
        <v>303</v>
      </c>
      <c r="D4344">
        <v>358</v>
      </c>
      <c r="E4344">
        <v>1567</v>
      </c>
      <c r="F4344">
        <v>4379</v>
      </c>
      <c r="G4344">
        <v>0.152698630437097</v>
      </c>
      <c r="H4344">
        <v>0.219368358187881</v>
      </c>
      <c r="I4344">
        <v>0.27573514372782099</v>
      </c>
      <c r="J4344">
        <v>555</v>
      </c>
      <c r="K4344">
        <v>706</v>
      </c>
      <c r="L4344">
        <v>2616</v>
      </c>
      <c r="M4344">
        <v>7285</v>
      </c>
      <c r="N4344">
        <v>0.18173982135084901</v>
      </c>
      <c r="O4344">
        <v>8.1255979385162894E-2</v>
      </c>
      <c r="P4344">
        <v>0.10791090439143899</v>
      </c>
      <c r="Q4344">
        <v>0.69491525423728795</v>
      </c>
      <c r="R4344">
        <v>0.66101694915254205</v>
      </c>
      <c r="S4344">
        <f t="shared" si="67"/>
        <v>1.1083818452510512</v>
      </c>
    </row>
    <row r="4345" spans="1:19" x14ac:dyDescent="0.2">
      <c r="A4345" t="s">
        <v>8636</v>
      </c>
      <c r="B4345" t="s">
        <v>8637</v>
      </c>
      <c r="C4345">
        <v>167</v>
      </c>
      <c r="D4345">
        <v>129</v>
      </c>
      <c r="E4345">
        <v>240</v>
      </c>
      <c r="F4345">
        <v>109</v>
      </c>
      <c r="G4345">
        <v>-3.1868528552805801E-2</v>
      </c>
      <c r="H4345">
        <v>-0.33676323921438001</v>
      </c>
      <c r="I4345">
        <v>-1.0694871461689499</v>
      </c>
      <c r="J4345">
        <v>240</v>
      </c>
      <c r="K4345">
        <v>298</v>
      </c>
      <c r="L4345">
        <v>359</v>
      </c>
      <c r="M4345">
        <v>170</v>
      </c>
      <c r="N4345">
        <v>0.17123312578637101</v>
      </c>
      <c r="O4345">
        <v>-0.41720557027767702</v>
      </c>
      <c r="P4345">
        <v>-1.15998798892522</v>
      </c>
      <c r="Q4345">
        <v>0.69491525423728795</v>
      </c>
      <c r="R4345">
        <v>0.55932203389830504</v>
      </c>
      <c r="S4345">
        <f t="shared" si="67"/>
        <v>0.38129981882846486</v>
      </c>
    </row>
    <row r="4346" spans="1:19" x14ac:dyDescent="0.2">
      <c r="A4346" t="s">
        <v>8638</v>
      </c>
      <c r="B4346" t="s">
        <v>8639</v>
      </c>
      <c r="C4346">
        <v>399</v>
      </c>
      <c r="D4346">
        <v>460</v>
      </c>
      <c r="E4346">
        <v>375</v>
      </c>
      <c r="F4346">
        <v>33</v>
      </c>
      <c r="G4346">
        <v>0.14204316829035399</v>
      </c>
      <c r="H4346">
        <v>-0.52119963773743305</v>
      </c>
      <c r="I4346">
        <v>-1.9666561287708499</v>
      </c>
      <c r="J4346">
        <v>824</v>
      </c>
      <c r="K4346">
        <v>1147</v>
      </c>
      <c r="L4346">
        <v>641</v>
      </c>
      <c r="M4346">
        <v>122</v>
      </c>
      <c r="N4346">
        <v>0.220864309625873</v>
      </c>
      <c r="O4346">
        <v>-0.70115795932268798</v>
      </c>
      <c r="P4346">
        <v>-1.83979304961426</v>
      </c>
      <c r="Q4346">
        <v>0.59322033898305004</v>
      </c>
      <c r="R4346">
        <v>0.55932203389830504</v>
      </c>
      <c r="S4346">
        <f t="shared" si="67"/>
        <v>-5.9265577529038924E-2</v>
      </c>
    </row>
    <row r="4347" spans="1:19" x14ac:dyDescent="0.2">
      <c r="A4347" t="s">
        <v>8640</v>
      </c>
      <c r="B4347" t="s">
        <v>8641</v>
      </c>
      <c r="C4347">
        <v>160</v>
      </c>
      <c r="D4347">
        <v>155</v>
      </c>
      <c r="E4347">
        <v>140</v>
      </c>
      <c r="F4347">
        <v>16</v>
      </c>
      <c r="G4347">
        <v>6.6469947809895097E-2</v>
      </c>
      <c r="H4347">
        <v>-0.55224995675609001</v>
      </c>
      <c r="I4347">
        <v>-1.88419717296199</v>
      </c>
      <c r="J4347">
        <v>503</v>
      </c>
      <c r="K4347">
        <v>559</v>
      </c>
      <c r="L4347">
        <v>377</v>
      </c>
      <c r="M4347">
        <v>60</v>
      </c>
      <c r="N4347">
        <v>0.123071926252217</v>
      </c>
      <c r="O4347">
        <v>-0.71731541199452498</v>
      </c>
      <c r="P4347">
        <v>-1.9336424032641699</v>
      </c>
      <c r="Q4347">
        <v>0.59322033898305004</v>
      </c>
      <c r="R4347">
        <v>0.54237288135593198</v>
      </c>
      <c r="S4347">
        <f t="shared" si="67"/>
        <v>-6.0588950398871536E-2</v>
      </c>
    </row>
    <row r="4348" spans="1:19" x14ac:dyDescent="0.2">
      <c r="A4348" t="s">
        <v>8642</v>
      </c>
      <c r="B4348" t="s">
        <v>8643</v>
      </c>
      <c r="C4348">
        <v>166</v>
      </c>
      <c r="D4348">
        <v>236</v>
      </c>
      <c r="E4348">
        <v>343</v>
      </c>
      <c r="F4348">
        <v>163</v>
      </c>
      <c r="G4348">
        <v>0.233062147225579</v>
      </c>
      <c r="H4348">
        <v>-0.17907197777568801</v>
      </c>
      <c r="I4348">
        <v>-0.89211765659809605</v>
      </c>
      <c r="J4348">
        <v>313</v>
      </c>
      <c r="K4348">
        <v>489</v>
      </c>
      <c r="L4348">
        <v>550</v>
      </c>
      <c r="M4348">
        <v>401</v>
      </c>
      <c r="N4348">
        <v>0.27099262499889298</v>
      </c>
      <c r="O4348">
        <v>-0.34727042519659401</v>
      </c>
      <c r="P4348">
        <v>-0.90262563351815905</v>
      </c>
      <c r="Q4348">
        <v>0.71186440677966101</v>
      </c>
      <c r="R4348">
        <v>0.62711864406779605</v>
      </c>
      <c r="S4348">
        <f t="shared" si="67"/>
        <v>0.5012904611695741</v>
      </c>
    </row>
    <row r="4349" spans="1:19" x14ac:dyDescent="0.2">
      <c r="A4349" t="s">
        <v>8644</v>
      </c>
      <c r="B4349" t="s">
        <v>8645</v>
      </c>
      <c r="C4349">
        <v>155</v>
      </c>
      <c r="D4349">
        <v>167</v>
      </c>
      <c r="E4349">
        <v>140</v>
      </c>
      <c r="F4349">
        <v>13</v>
      </c>
      <c r="G4349">
        <v>0.11264300527281999</v>
      </c>
      <c r="H4349">
        <v>-0.53846167227045705</v>
      </c>
      <c r="I4349">
        <v>-1.96058551882545</v>
      </c>
      <c r="J4349">
        <v>339</v>
      </c>
      <c r="K4349">
        <v>363</v>
      </c>
      <c r="L4349">
        <v>287</v>
      </c>
      <c r="M4349">
        <v>32</v>
      </c>
      <c r="N4349">
        <v>0.106935030254752</v>
      </c>
      <c r="O4349">
        <v>-0.66440657861347996</v>
      </c>
      <c r="P4349">
        <v>-2.0352753884750601</v>
      </c>
      <c r="Q4349">
        <v>0.677966101694915</v>
      </c>
      <c r="R4349">
        <v>0.52542372881355903</v>
      </c>
      <c r="S4349">
        <f t="shared" si="67"/>
        <v>-0.10980324469001605</v>
      </c>
    </row>
    <row r="4350" spans="1:19" x14ac:dyDescent="0.2">
      <c r="A4350" t="s">
        <v>8646</v>
      </c>
      <c r="B4350" t="s">
        <v>8647</v>
      </c>
      <c r="C4350">
        <v>269</v>
      </c>
      <c r="D4350">
        <v>371</v>
      </c>
      <c r="E4350">
        <v>206</v>
      </c>
      <c r="F4350">
        <v>33</v>
      </c>
      <c r="G4350">
        <v>0.219879861908166</v>
      </c>
      <c r="H4350">
        <v>-0.61014306941165797</v>
      </c>
      <c r="I4350">
        <v>-1.7954355130865101</v>
      </c>
      <c r="J4350">
        <v>806</v>
      </c>
      <c r="K4350">
        <v>846</v>
      </c>
      <c r="L4350">
        <v>516</v>
      </c>
      <c r="M4350">
        <v>137</v>
      </c>
      <c r="N4350">
        <v>9.8263424655654602E-2</v>
      </c>
      <c r="O4350">
        <v>-0.78577411732226898</v>
      </c>
      <c r="P4350">
        <v>-1.7798401432405699</v>
      </c>
      <c r="Q4350">
        <v>0.677966101694915</v>
      </c>
      <c r="R4350">
        <v>0.47457627118644002</v>
      </c>
      <c r="S4350">
        <f t="shared" si="67"/>
        <v>6.1480307113046216E-3</v>
      </c>
    </row>
    <row r="4351" spans="1:19" x14ac:dyDescent="0.2">
      <c r="A4351" t="s">
        <v>8648</v>
      </c>
      <c r="B4351" t="s">
        <v>8649</v>
      </c>
      <c r="C4351">
        <v>73</v>
      </c>
      <c r="D4351">
        <v>103</v>
      </c>
      <c r="E4351">
        <v>101</v>
      </c>
      <c r="F4351">
        <v>5</v>
      </c>
      <c r="G4351">
        <v>0.22977259688024401</v>
      </c>
      <c r="H4351">
        <v>-0.35325949611621599</v>
      </c>
      <c r="I4351">
        <v>-2.0485500287464302</v>
      </c>
      <c r="J4351">
        <v>156</v>
      </c>
      <c r="K4351">
        <v>192</v>
      </c>
      <c r="L4351">
        <v>129</v>
      </c>
      <c r="M4351">
        <v>20</v>
      </c>
      <c r="N4351">
        <v>0.167404733770809</v>
      </c>
      <c r="O4351">
        <v>-0.67462366519960304</v>
      </c>
      <c r="P4351">
        <v>-1.9023202712823699</v>
      </c>
      <c r="Q4351">
        <v>0.677966101694915</v>
      </c>
      <c r="R4351">
        <v>0.50847457627118597</v>
      </c>
      <c r="S4351">
        <f t="shared" si="67"/>
        <v>-9.9607429769107914E-2</v>
      </c>
    </row>
    <row r="4352" spans="1:19" x14ac:dyDescent="0.2">
      <c r="A4352" t="s">
        <v>8650</v>
      </c>
      <c r="B4352" t="s">
        <v>8651</v>
      </c>
      <c r="C4352">
        <v>120</v>
      </c>
      <c r="D4352">
        <v>190</v>
      </c>
      <c r="E4352">
        <v>475</v>
      </c>
      <c r="F4352">
        <v>854</v>
      </c>
      <c r="G4352">
        <v>0.27983058720073201</v>
      </c>
      <c r="H4352">
        <v>0.103254353798838</v>
      </c>
      <c r="I4352">
        <v>-3.1920548320618601E-2</v>
      </c>
      <c r="J4352">
        <v>310</v>
      </c>
      <c r="K4352">
        <v>265</v>
      </c>
      <c r="L4352">
        <v>1025</v>
      </c>
      <c r="M4352">
        <v>1535</v>
      </c>
      <c r="N4352">
        <v>9.1122835242569301E-3</v>
      </c>
      <c r="O4352">
        <v>-7.2726605586889898E-2</v>
      </c>
      <c r="P4352">
        <v>-0.31547898261295998</v>
      </c>
      <c r="Q4352">
        <v>0.89830508474576198</v>
      </c>
      <c r="R4352">
        <v>0.55932203389830504</v>
      </c>
      <c r="S4352">
        <f t="shared" si="67"/>
        <v>0.90640917211003535</v>
      </c>
    </row>
    <row r="4353" spans="1:19" x14ac:dyDescent="0.2">
      <c r="A4353" t="s">
        <v>8652</v>
      </c>
      <c r="B4353" t="s">
        <v>8653</v>
      </c>
      <c r="C4353">
        <v>185</v>
      </c>
      <c r="D4353">
        <v>125</v>
      </c>
      <c r="E4353">
        <v>107</v>
      </c>
      <c r="F4353">
        <v>16</v>
      </c>
      <c r="G4353">
        <v>-9.0003483099428905E-2</v>
      </c>
      <c r="H4353">
        <v>-0.73204596049620696</v>
      </c>
      <c r="I4353">
        <v>-1.94724891870908</v>
      </c>
      <c r="J4353">
        <v>381</v>
      </c>
      <c r="K4353">
        <v>331</v>
      </c>
      <c r="L4353">
        <v>215</v>
      </c>
      <c r="M4353">
        <v>55</v>
      </c>
      <c r="N4353">
        <v>1.6131121521821199E-2</v>
      </c>
      <c r="O4353">
        <v>-0.84057529290440403</v>
      </c>
      <c r="P4353">
        <v>-1.85078795477326</v>
      </c>
      <c r="Q4353">
        <v>0.72881355932203395</v>
      </c>
      <c r="R4353">
        <v>0.52542372881355903</v>
      </c>
      <c r="S4353">
        <f t="shared" si="67"/>
        <v>-5.6609817442207368E-2</v>
      </c>
    </row>
    <row r="4354" spans="1:19" x14ac:dyDescent="0.2">
      <c r="A4354" t="s">
        <v>8654</v>
      </c>
      <c r="B4354" t="s">
        <v>8655</v>
      </c>
      <c r="C4354">
        <v>35</v>
      </c>
      <c r="D4354">
        <v>25</v>
      </c>
      <c r="E4354">
        <v>33</v>
      </c>
      <c r="F4354">
        <v>3</v>
      </c>
      <c r="G4354">
        <v>-6.5869803382709494E-2</v>
      </c>
      <c r="H4354">
        <v>-0.51981211425079099</v>
      </c>
      <c r="I4354">
        <v>-1.9511439625926099</v>
      </c>
      <c r="J4354">
        <v>56</v>
      </c>
      <c r="K4354">
        <v>150</v>
      </c>
      <c r="L4354">
        <v>62</v>
      </c>
      <c r="M4354">
        <v>8</v>
      </c>
      <c r="N4354">
        <v>0.50513133547120204</v>
      </c>
      <c r="O4354">
        <v>-0.54788511465233602</v>
      </c>
      <c r="P4354">
        <v>-1.85532370860614</v>
      </c>
      <c r="Q4354">
        <v>0.61016949152542299</v>
      </c>
      <c r="R4354">
        <v>0.45762711864406702</v>
      </c>
      <c r="S4354">
        <f t="shared" si="67"/>
        <v>-5.8946323507149546E-2</v>
      </c>
    </row>
    <row r="4355" spans="1:19" x14ac:dyDescent="0.2">
      <c r="A4355" t="s">
        <v>8656</v>
      </c>
      <c r="B4355" t="s">
        <v>8657</v>
      </c>
      <c r="C4355">
        <v>171</v>
      </c>
      <c r="D4355">
        <v>163</v>
      </c>
      <c r="E4355">
        <v>695</v>
      </c>
      <c r="F4355">
        <v>2271</v>
      </c>
      <c r="G4355">
        <v>5.9449726307332397E-2</v>
      </c>
      <c r="H4355">
        <v>0.114730684419556</v>
      </c>
      <c r="I4355">
        <v>0.239023850865582</v>
      </c>
      <c r="J4355">
        <v>304</v>
      </c>
      <c r="K4355">
        <v>412</v>
      </c>
      <c r="L4355">
        <v>1876</v>
      </c>
      <c r="M4355">
        <v>4216</v>
      </c>
      <c r="N4355">
        <v>0.20925173584610199</v>
      </c>
      <c r="O4355">
        <v>0.19827047328990099</v>
      </c>
      <c r="P4355">
        <v>0.13180135000384299</v>
      </c>
      <c r="Q4355">
        <v>0.88135593220338904</v>
      </c>
      <c r="R4355">
        <v>0.50847457627118597</v>
      </c>
      <c r="S4355">
        <f t="shared" ref="S4355:S4418" si="68">((I4355+1.7338029)/1.7338029+(P4355+1.8692731)/1.8692731)/2</f>
        <v>1.1041852209720504</v>
      </c>
    </row>
    <row r="4356" spans="1:19" x14ac:dyDescent="0.2">
      <c r="A4356" t="s">
        <v>8658</v>
      </c>
      <c r="B4356" t="s">
        <v>8659</v>
      </c>
      <c r="C4356">
        <v>160</v>
      </c>
      <c r="D4356">
        <v>190</v>
      </c>
      <c r="E4356">
        <v>115</v>
      </c>
      <c r="F4356">
        <v>35</v>
      </c>
      <c r="G4356">
        <v>0.15489185059243199</v>
      </c>
      <c r="H4356">
        <v>-0.63768015208071605</v>
      </c>
      <c r="I4356">
        <v>-1.54424911126764</v>
      </c>
      <c r="J4356">
        <v>411</v>
      </c>
      <c r="K4356">
        <v>495</v>
      </c>
      <c r="L4356">
        <v>190</v>
      </c>
      <c r="M4356">
        <v>74</v>
      </c>
      <c r="N4356">
        <v>0.15799148047922101</v>
      </c>
      <c r="O4356">
        <v>-0.92717699806762999</v>
      </c>
      <c r="P4356">
        <v>-1.7548357707369799</v>
      </c>
      <c r="Q4356">
        <v>0.72881355932203395</v>
      </c>
      <c r="R4356">
        <v>0.71186440677966101</v>
      </c>
      <c r="S4356">
        <f t="shared" si="68"/>
        <v>8.5274283825022196E-2</v>
      </c>
    </row>
    <row r="4357" spans="1:19" x14ac:dyDescent="0.2">
      <c r="A4357" t="s">
        <v>8660</v>
      </c>
      <c r="B4357" t="s">
        <v>8661</v>
      </c>
      <c r="C4357">
        <v>164</v>
      </c>
      <c r="D4357">
        <v>279</v>
      </c>
      <c r="E4357">
        <v>645</v>
      </c>
      <c r="F4357">
        <v>1547</v>
      </c>
      <c r="G4357">
        <v>0.31101858752142802</v>
      </c>
      <c r="H4357">
        <v>0.100457856809166</v>
      </c>
      <c r="I4357">
        <v>9.0449292689670696E-2</v>
      </c>
      <c r="J4357">
        <v>330</v>
      </c>
      <c r="K4357">
        <v>427</v>
      </c>
      <c r="L4357">
        <v>1154</v>
      </c>
      <c r="M4357">
        <v>2195</v>
      </c>
      <c r="N4357">
        <v>0.189142038568858</v>
      </c>
      <c r="O4357">
        <v>-4.8396908202565203E-2</v>
      </c>
      <c r="P4357">
        <v>-0.18730508389164</v>
      </c>
      <c r="Q4357">
        <v>0.81355932203389802</v>
      </c>
      <c r="R4357">
        <v>0.54237288135593198</v>
      </c>
      <c r="S4357">
        <f t="shared" si="68"/>
        <v>0.97598302750444943</v>
      </c>
    </row>
    <row r="4358" spans="1:19" x14ac:dyDescent="0.2">
      <c r="A4358" t="s">
        <v>8662</v>
      </c>
      <c r="B4358" t="s">
        <v>8663</v>
      </c>
      <c r="C4358">
        <v>109</v>
      </c>
      <c r="D4358">
        <v>135</v>
      </c>
      <c r="E4358">
        <v>178</v>
      </c>
      <c r="F4358">
        <v>75</v>
      </c>
      <c r="G4358">
        <v>0.173165502849911</v>
      </c>
      <c r="H4358">
        <v>-0.28126450541013298</v>
      </c>
      <c r="I4358">
        <v>-1.0465624075109199</v>
      </c>
      <c r="J4358">
        <v>268</v>
      </c>
      <c r="K4358">
        <v>299</v>
      </c>
      <c r="L4358">
        <v>434</v>
      </c>
      <c r="M4358">
        <v>209</v>
      </c>
      <c r="N4358">
        <v>0.12476449771736201</v>
      </c>
      <c r="O4358">
        <v>-0.38273384166066798</v>
      </c>
      <c r="P4358">
        <v>-1.1182141765096201</v>
      </c>
      <c r="Q4358">
        <v>0.76271186440677896</v>
      </c>
      <c r="R4358">
        <v>0.66101694915254205</v>
      </c>
      <c r="S4358">
        <f t="shared" si="68"/>
        <v>0.39908474524055099</v>
      </c>
    </row>
    <row r="4359" spans="1:19" x14ac:dyDescent="0.2">
      <c r="A4359" t="s">
        <v>8664</v>
      </c>
      <c r="B4359" t="s">
        <v>8665</v>
      </c>
      <c r="C4359">
        <v>75</v>
      </c>
      <c r="D4359">
        <v>45</v>
      </c>
      <c r="E4359">
        <v>27</v>
      </c>
      <c r="F4359">
        <v>6</v>
      </c>
      <c r="G4359">
        <v>-0.141590517320827</v>
      </c>
      <c r="H4359">
        <v>-0.93795550901111602</v>
      </c>
      <c r="I4359">
        <v>-1.98110718597005</v>
      </c>
      <c r="J4359">
        <v>114</v>
      </c>
      <c r="K4359">
        <v>90</v>
      </c>
      <c r="L4359">
        <v>91</v>
      </c>
      <c r="M4359">
        <v>11</v>
      </c>
      <c r="N4359">
        <v>-2.5434238475425901E-2</v>
      </c>
      <c r="O4359">
        <v>-0.68995223615976897</v>
      </c>
      <c r="P4359">
        <v>-2.02573783477014</v>
      </c>
      <c r="Q4359">
        <v>0.54237288135593198</v>
      </c>
      <c r="R4359">
        <v>0.47457627118644002</v>
      </c>
      <c r="S4359">
        <f t="shared" si="68"/>
        <v>-0.11317021340826064</v>
      </c>
    </row>
    <row r="4360" spans="1:19" x14ac:dyDescent="0.2">
      <c r="A4360" t="s">
        <v>8666</v>
      </c>
      <c r="B4360" t="s">
        <v>8667</v>
      </c>
      <c r="C4360">
        <v>144</v>
      </c>
      <c r="D4360">
        <v>143</v>
      </c>
      <c r="E4360">
        <v>113</v>
      </c>
      <c r="F4360">
        <v>24</v>
      </c>
      <c r="G4360">
        <v>7.7231777665340506E-2</v>
      </c>
      <c r="H4360">
        <v>-0.599542058390233</v>
      </c>
      <c r="I4360">
        <v>-1.66234842334564</v>
      </c>
      <c r="J4360">
        <v>249</v>
      </c>
      <c r="K4360">
        <v>195</v>
      </c>
      <c r="L4360">
        <v>214</v>
      </c>
      <c r="M4360">
        <v>21</v>
      </c>
      <c r="N4360">
        <v>-2.8936632311496499E-2</v>
      </c>
      <c r="O4360">
        <v>-0.65787435089093504</v>
      </c>
      <c r="P4360">
        <v>-2.0842057209537099</v>
      </c>
      <c r="Q4360">
        <v>0.50847457627118597</v>
      </c>
      <c r="R4360">
        <v>0.38983050847457601</v>
      </c>
      <c r="S4360">
        <f t="shared" si="68"/>
        <v>-3.6884676975046209E-2</v>
      </c>
    </row>
    <row r="4361" spans="1:19" x14ac:dyDescent="0.2">
      <c r="A4361" t="s">
        <v>8668</v>
      </c>
      <c r="B4361" t="s">
        <v>8669</v>
      </c>
      <c r="C4361">
        <v>60</v>
      </c>
      <c r="D4361">
        <v>108</v>
      </c>
      <c r="E4361">
        <v>67</v>
      </c>
      <c r="F4361">
        <v>14</v>
      </c>
      <c r="G4361">
        <v>0.33553073739883399</v>
      </c>
      <c r="H4361">
        <v>-0.44633445746122002</v>
      </c>
      <c r="I4361">
        <v>-1.5162203876674001</v>
      </c>
      <c r="J4361">
        <v>158</v>
      </c>
      <c r="K4361">
        <v>182</v>
      </c>
      <c r="L4361">
        <v>60</v>
      </c>
      <c r="M4361">
        <v>7</v>
      </c>
      <c r="N4361">
        <v>0.138642404452373</v>
      </c>
      <c r="O4361">
        <v>-1.01259461371516</v>
      </c>
      <c r="P4361">
        <v>-2.3637847155320499</v>
      </c>
      <c r="Q4361">
        <v>0.66101694915254205</v>
      </c>
      <c r="R4361">
        <v>0.61016949152542299</v>
      </c>
      <c r="S4361">
        <f t="shared" si="68"/>
        <v>-6.9526586307619251E-2</v>
      </c>
    </row>
    <row r="4362" spans="1:19" x14ac:dyDescent="0.2">
      <c r="A4362" t="s">
        <v>8670</v>
      </c>
      <c r="B4362" t="s">
        <v>8671</v>
      </c>
      <c r="C4362">
        <v>5</v>
      </c>
      <c r="D4362">
        <v>13</v>
      </c>
      <c r="E4362">
        <v>3</v>
      </c>
      <c r="F4362">
        <v>3</v>
      </c>
      <c r="G4362">
        <v>0.49523158026634601</v>
      </c>
      <c r="H4362">
        <v>-0.71610675939475998</v>
      </c>
      <c r="I4362">
        <v>-1.1060459225783501</v>
      </c>
      <c r="J4362">
        <v>72</v>
      </c>
      <c r="K4362">
        <v>66</v>
      </c>
      <c r="L4362">
        <v>49</v>
      </c>
      <c r="M4362">
        <v>4</v>
      </c>
      <c r="N4362">
        <v>3.9439542532322E-2</v>
      </c>
      <c r="O4362">
        <v>-0.75922519354714502</v>
      </c>
      <c r="P4362">
        <v>-2.2654981736951898</v>
      </c>
      <c r="Q4362">
        <v>0.77966101694915202</v>
      </c>
      <c r="R4362">
        <v>0.45762711864406702</v>
      </c>
      <c r="S4362">
        <f t="shared" si="68"/>
        <v>7.5050969783708871E-2</v>
      </c>
    </row>
    <row r="4363" spans="1:19" x14ac:dyDescent="0.2">
      <c r="A4363" t="s">
        <v>8672</v>
      </c>
      <c r="B4363" t="s">
        <v>8673</v>
      </c>
      <c r="C4363">
        <v>189</v>
      </c>
      <c r="D4363">
        <v>194</v>
      </c>
      <c r="E4363">
        <v>115</v>
      </c>
      <c r="F4363">
        <v>10</v>
      </c>
      <c r="G4363">
        <v>9.1598158052510301E-2</v>
      </c>
      <c r="H4363">
        <v>-0.71002197359803598</v>
      </c>
      <c r="I4363">
        <v>-2.16065897713524</v>
      </c>
      <c r="J4363">
        <v>318</v>
      </c>
      <c r="K4363">
        <v>283</v>
      </c>
      <c r="L4363">
        <v>208</v>
      </c>
      <c r="M4363">
        <v>15</v>
      </c>
      <c r="N4363">
        <v>2.65874189615793E-2</v>
      </c>
      <c r="O4363">
        <v>-0.77645256216606096</v>
      </c>
      <c r="P4363">
        <v>-2.3365615295206399</v>
      </c>
      <c r="Q4363">
        <v>0.57627118644067798</v>
      </c>
      <c r="R4363">
        <v>0.40677966101694901</v>
      </c>
      <c r="S4363">
        <f t="shared" si="68"/>
        <v>-0.24809022975486156</v>
      </c>
    </row>
    <row r="4364" spans="1:19" x14ac:dyDescent="0.2">
      <c r="A4364" t="s">
        <v>8674</v>
      </c>
      <c r="B4364" t="s">
        <v>8675</v>
      </c>
      <c r="C4364">
        <v>142</v>
      </c>
      <c r="D4364">
        <v>149</v>
      </c>
      <c r="E4364">
        <v>132</v>
      </c>
      <c r="F4364">
        <v>41</v>
      </c>
      <c r="G4364">
        <v>0.10115615632474501</v>
      </c>
      <c r="H4364">
        <v>-0.52597242295560998</v>
      </c>
      <c r="I4364">
        <v>-1.4237016606253201</v>
      </c>
      <c r="J4364">
        <v>327</v>
      </c>
      <c r="K4364">
        <v>320</v>
      </c>
      <c r="L4364">
        <v>269</v>
      </c>
      <c r="M4364">
        <v>62</v>
      </c>
      <c r="N4364">
        <v>6.7830329081341595E-2</v>
      </c>
      <c r="O4364">
        <v>-0.67688424980226802</v>
      </c>
      <c r="P4364">
        <v>-1.7323817317539201</v>
      </c>
      <c r="Q4364">
        <v>0.61016949152542299</v>
      </c>
      <c r="R4364">
        <v>0.50847457627118597</v>
      </c>
      <c r="S4364">
        <f t="shared" si="68"/>
        <v>0.12604425762957538</v>
      </c>
    </row>
    <row r="4365" spans="1:19" x14ac:dyDescent="0.2">
      <c r="A4365" t="s">
        <v>8676</v>
      </c>
      <c r="B4365" t="s">
        <v>8677</v>
      </c>
      <c r="C4365">
        <v>113</v>
      </c>
      <c r="D4365">
        <v>118</v>
      </c>
      <c r="E4365">
        <v>65</v>
      </c>
      <c r="F4365">
        <v>7</v>
      </c>
      <c r="G4365">
        <v>9.9061796118234097E-2</v>
      </c>
      <c r="H4365">
        <v>-0.73442309661896699</v>
      </c>
      <c r="I4365">
        <v>-2.0921775764311601</v>
      </c>
      <c r="J4365">
        <v>354</v>
      </c>
      <c r="K4365">
        <v>230</v>
      </c>
      <c r="L4365">
        <v>160</v>
      </c>
      <c r="M4365">
        <v>25</v>
      </c>
      <c r="N4365">
        <v>-0.110047322586473</v>
      </c>
      <c r="O4365">
        <v>-0.93697205651425297</v>
      </c>
      <c r="P4365">
        <v>-2.1612889219456402</v>
      </c>
      <c r="Q4365">
        <v>0.77966101694915202</v>
      </c>
      <c r="R4365">
        <v>0.54237288135593198</v>
      </c>
      <c r="S4365">
        <f t="shared" si="68"/>
        <v>-0.1814587720012284</v>
      </c>
    </row>
    <row r="4366" spans="1:19" x14ac:dyDescent="0.2">
      <c r="A4366" t="s">
        <v>8678</v>
      </c>
      <c r="B4366" t="s">
        <v>8679</v>
      </c>
      <c r="C4366">
        <v>50</v>
      </c>
      <c r="D4366">
        <v>35</v>
      </c>
      <c r="E4366">
        <v>154</v>
      </c>
      <c r="F4366">
        <v>361</v>
      </c>
      <c r="G4366">
        <v>-7.4643727690214698E-2</v>
      </c>
      <c r="H4366">
        <v>-5.7072932779592498E-3</v>
      </c>
      <c r="I4366">
        <v>-2.5659975392359799E-2</v>
      </c>
      <c r="J4366">
        <v>94</v>
      </c>
      <c r="K4366">
        <v>114</v>
      </c>
      <c r="L4366">
        <v>336</v>
      </c>
      <c r="M4366">
        <v>542</v>
      </c>
      <c r="N4366">
        <v>0.16100510115849501</v>
      </c>
      <c r="O4366">
        <v>-3.8877353354244998E-2</v>
      </c>
      <c r="P4366">
        <v>-0.249354235653204</v>
      </c>
      <c r="Q4366">
        <v>0.79661016949152497</v>
      </c>
      <c r="R4366">
        <v>0.62711864406779605</v>
      </c>
      <c r="S4366">
        <f t="shared" si="68"/>
        <v>0.92590190647450643</v>
      </c>
    </row>
    <row r="4367" spans="1:19" x14ac:dyDescent="0.2">
      <c r="A4367" t="s">
        <v>8680</v>
      </c>
      <c r="B4367" t="s">
        <v>8681</v>
      </c>
      <c r="C4367">
        <v>162</v>
      </c>
      <c r="D4367">
        <v>132</v>
      </c>
      <c r="E4367">
        <v>139</v>
      </c>
      <c r="F4367">
        <v>14</v>
      </c>
      <c r="G4367">
        <v>-8.6828510412526594E-3</v>
      </c>
      <c r="H4367">
        <v>-0.56075822406693898</v>
      </c>
      <c r="I4367">
        <v>-1.9475841518263901</v>
      </c>
      <c r="J4367">
        <v>325</v>
      </c>
      <c r="K4367">
        <v>339</v>
      </c>
      <c r="L4367">
        <v>206</v>
      </c>
      <c r="M4367">
        <v>32</v>
      </c>
      <c r="N4367">
        <v>9.5544440645929499E-2</v>
      </c>
      <c r="O4367">
        <v>-0.79010491775411096</v>
      </c>
      <c r="P4367">
        <v>-2.0169590512508599</v>
      </c>
      <c r="Q4367">
        <v>0.77966101694915202</v>
      </c>
      <c r="R4367">
        <v>0.54237288135593198</v>
      </c>
      <c r="S4367">
        <f t="shared" si="68"/>
        <v>-0.10115454526712175</v>
      </c>
    </row>
    <row r="4368" spans="1:19" x14ac:dyDescent="0.2">
      <c r="A4368" t="s">
        <v>8682</v>
      </c>
      <c r="B4368" t="s">
        <v>8683</v>
      </c>
      <c r="C4368">
        <v>201</v>
      </c>
      <c r="D4368">
        <v>232</v>
      </c>
      <c r="E4368">
        <v>462</v>
      </c>
      <c r="F4368">
        <v>763</v>
      </c>
      <c r="G4368">
        <v>0.14255015976593899</v>
      </c>
      <c r="H4368">
        <v>-0.132812091642766</v>
      </c>
      <c r="I4368">
        <v>-0.304868692427607</v>
      </c>
      <c r="J4368">
        <v>434</v>
      </c>
      <c r="K4368">
        <v>435</v>
      </c>
      <c r="L4368">
        <v>814</v>
      </c>
      <c r="M4368">
        <v>1128</v>
      </c>
      <c r="N4368">
        <v>7.8227630863848402E-2</v>
      </c>
      <c r="O4368">
        <v>-0.31895410176769901</v>
      </c>
      <c r="P4368">
        <v>-0.59540629845708004</v>
      </c>
      <c r="Q4368">
        <v>0.81355932203389802</v>
      </c>
      <c r="R4368">
        <v>0.57627118644067798</v>
      </c>
      <c r="S4368">
        <f t="shared" si="68"/>
        <v>0.75281947296019647</v>
      </c>
    </row>
    <row r="4369" spans="1:19" x14ac:dyDescent="0.2">
      <c r="A4369" t="s">
        <v>8684</v>
      </c>
      <c r="B4369" t="s">
        <v>8685</v>
      </c>
      <c r="C4369">
        <v>134</v>
      </c>
      <c r="D4369">
        <v>185</v>
      </c>
      <c r="E4369">
        <v>116</v>
      </c>
      <c r="F4369">
        <v>27</v>
      </c>
      <c r="G4369">
        <v>0.220325162333734</v>
      </c>
      <c r="H4369">
        <v>-0.55690481891629195</v>
      </c>
      <c r="I4369">
        <v>-1.5799382071678101</v>
      </c>
      <c r="J4369">
        <v>266</v>
      </c>
      <c r="K4369">
        <v>321</v>
      </c>
      <c r="L4369">
        <v>285</v>
      </c>
      <c r="M4369">
        <v>48</v>
      </c>
      <c r="N4369">
        <v>0.15885149919552599</v>
      </c>
      <c r="O4369">
        <v>-0.56212555376694695</v>
      </c>
      <c r="P4369">
        <v>-1.7538660678473701</v>
      </c>
      <c r="Q4369">
        <v>0.66101694915254205</v>
      </c>
      <c r="R4369">
        <v>0.55932203389830504</v>
      </c>
      <c r="S4369">
        <f t="shared" si="68"/>
        <v>7.5241520169238491E-2</v>
      </c>
    </row>
    <row r="4370" spans="1:19" x14ac:dyDescent="0.2">
      <c r="A4370" t="s">
        <v>8686</v>
      </c>
      <c r="B4370" t="s">
        <v>8687</v>
      </c>
      <c r="C4370">
        <v>119</v>
      </c>
      <c r="D4370">
        <v>150</v>
      </c>
      <c r="E4370">
        <v>36</v>
      </c>
      <c r="F4370">
        <v>9</v>
      </c>
      <c r="G4370">
        <v>0.18080252995867899</v>
      </c>
      <c r="H4370">
        <v>-1.0135024704036399</v>
      </c>
      <c r="I4370">
        <v>-2.0055016249151998</v>
      </c>
      <c r="J4370">
        <v>183</v>
      </c>
      <c r="K4370">
        <v>306</v>
      </c>
      <c r="L4370">
        <v>149</v>
      </c>
      <c r="M4370">
        <v>38</v>
      </c>
      <c r="N4370">
        <v>0.30049844017287197</v>
      </c>
      <c r="O4370">
        <v>-0.68135359846254495</v>
      </c>
      <c r="P4370">
        <v>-1.6928931617055101</v>
      </c>
      <c r="Q4370">
        <v>0.69491525423728795</v>
      </c>
      <c r="R4370">
        <v>0.61016949152542299</v>
      </c>
      <c r="S4370">
        <f t="shared" si="68"/>
        <v>-3.1174655476943411E-2</v>
      </c>
    </row>
    <row r="4371" spans="1:19" x14ac:dyDescent="0.2">
      <c r="A4371" t="s">
        <v>8688</v>
      </c>
      <c r="B4371" t="s">
        <v>8689</v>
      </c>
      <c r="C4371">
        <v>162</v>
      </c>
      <c r="D4371">
        <v>148</v>
      </c>
      <c r="E4371">
        <v>1039</v>
      </c>
      <c r="F4371">
        <v>2644</v>
      </c>
      <c r="G4371">
        <v>4.1004933147854902E-2</v>
      </c>
      <c r="H4371">
        <v>0.31284252323614198</v>
      </c>
      <c r="I4371">
        <v>0.32854926330897199</v>
      </c>
      <c r="J4371">
        <v>291</v>
      </c>
      <c r="K4371">
        <v>322</v>
      </c>
      <c r="L4371">
        <v>2163</v>
      </c>
      <c r="M4371">
        <v>4021</v>
      </c>
      <c r="N4371">
        <v>0.121190986131645</v>
      </c>
      <c r="O4371">
        <v>0.279074753308793</v>
      </c>
      <c r="P4371">
        <v>0.13021541552511001</v>
      </c>
      <c r="Q4371">
        <v>0.81355932203389802</v>
      </c>
      <c r="R4371">
        <v>0.74576271186440601</v>
      </c>
      <c r="S4371">
        <f t="shared" si="68"/>
        <v>1.1295786535276582</v>
      </c>
    </row>
    <row r="4372" spans="1:19" x14ac:dyDescent="0.2">
      <c r="A4372" t="s">
        <v>8690</v>
      </c>
      <c r="B4372" t="s">
        <v>8691</v>
      </c>
      <c r="C4372">
        <v>203</v>
      </c>
      <c r="D4372">
        <v>199</v>
      </c>
      <c r="E4372">
        <v>982</v>
      </c>
      <c r="F4372">
        <v>3252</v>
      </c>
      <c r="G4372">
        <v>7.1615270792022095E-2</v>
      </c>
      <c r="H4372">
        <v>0.19035744009533301</v>
      </c>
      <c r="I4372">
        <v>0.32045732604681798</v>
      </c>
      <c r="J4372">
        <v>345</v>
      </c>
      <c r="K4372">
        <v>479</v>
      </c>
      <c r="L4372">
        <v>1913</v>
      </c>
      <c r="M4372">
        <v>5081</v>
      </c>
      <c r="N4372">
        <v>0.21974452176300999</v>
      </c>
      <c r="O4372">
        <v>0.151807097809631</v>
      </c>
      <c r="P4372">
        <v>0.15790443124512801</v>
      </c>
      <c r="Q4372">
        <v>0.81355932203389802</v>
      </c>
      <c r="R4372">
        <v>0.76271186440677896</v>
      </c>
      <c r="S4372">
        <f t="shared" si="68"/>
        <v>1.1346514321454233</v>
      </c>
    </row>
    <row r="4373" spans="1:19" x14ac:dyDescent="0.2">
      <c r="A4373" t="s">
        <v>8692</v>
      </c>
      <c r="B4373" t="s">
        <v>8693</v>
      </c>
      <c r="C4373">
        <v>642</v>
      </c>
      <c r="D4373">
        <v>726</v>
      </c>
      <c r="E4373">
        <v>3989</v>
      </c>
      <c r="F4373">
        <v>12354</v>
      </c>
      <c r="G4373">
        <v>0.13365982492676801</v>
      </c>
      <c r="H4373">
        <v>0.29907099846258201</v>
      </c>
      <c r="I4373">
        <v>0.40007539597082198</v>
      </c>
      <c r="J4373">
        <v>1076</v>
      </c>
      <c r="K4373">
        <v>1478</v>
      </c>
      <c r="L4373">
        <v>8415</v>
      </c>
      <c r="M4373">
        <v>23365</v>
      </c>
      <c r="N4373">
        <v>0.215090266150158</v>
      </c>
      <c r="O4373">
        <v>0.30115307183708101</v>
      </c>
      <c r="P4373">
        <v>0.32652784543806801</v>
      </c>
      <c r="Q4373">
        <v>0.77966101694915202</v>
      </c>
      <c r="R4373">
        <v>0.74576271186440601</v>
      </c>
      <c r="S4373">
        <f t="shared" si="68"/>
        <v>1.2027159700473207</v>
      </c>
    </row>
    <row r="4374" spans="1:19" x14ac:dyDescent="0.2">
      <c r="A4374" t="s">
        <v>8694</v>
      </c>
      <c r="B4374" t="s">
        <v>8695</v>
      </c>
      <c r="C4374">
        <v>267</v>
      </c>
      <c r="D4374">
        <v>324</v>
      </c>
      <c r="E4374">
        <v>175</v>
      </c>
      <c r="F4374">
        <v>76</v>
      </c>
      <c r="G4374">
        <v>0.16429198113756499</v>
      </c>
      <c r="H4374">
        <v>-0.67773122245668405</v>
      </c>
      <c r="I4374">
        <v>-1.42989484204578</v>
      </c>
      <c r="J4374">
        <v>543</v>
      </c>
      <c r="K4374">
        <v>572</v>
      </c>
      <c r="L4374">
        <v>463</v>
      </c>
      <c r="M4374">
        <v>173</v>
      </c>
      <c r="N4374">
        <v>9.9824302625898906E-2</v>
      </c>
      <c r="O4374">
        <v>-0.66130761571528396</v>
      </c>
      <c r="P4374">
        <v>-1.5069793950519399</v>
      </c>
      <c r="Q4374">
        <v>0.71186440677966101</v>
      </c>
      <c r="R4374">
        <v>0.71186440677966101</v>
      </c>
      <c r="S4374">
        <f t="shared" si="68"/>
        <v>0.18454968757452672</v>
      </c>
    </row>
    <row r="4375" spans="1:19" x14ac:dyDescent="0.2">
      <c r="A4375" t="s">
        <v>8696</v>
      </c>
      <c r="B4375" t="s">
        <v>8697</v>
      </c>
      <c r="C4375">
        <v>314</v>
      </c>
      <c r="D4375">
        <v>284</v>
      </c>
      <c r="E4375">
        <v>883</v>
      </c>
      <c r="F4375">
        <v>2526</v>
      </c>
      <c r="G4375">
        <v>3.6646924269351101E-2</v>
      </c>
      <c r="H4375">
        <v>-4.5226954274049998E-2</v>
      </c>
      <c r="I4375">
        <v>2.1306525184098001E-2</v>
      </c>
      <c r="J4375">
        <v>527</v>
      </c>
      <c r="K4375">
        <v>647</v>
      </c>
      <c r="L4375">
        <v>1965</v>
      </c>
      <c r="M4375">
        <v>5146</v>
      </c>
      <c r="N4375">
        <v>0.166321768877875</v>
      </c>
      <c r="O4375">
        <v>-2.0536837645491399E-2</v>
      </c>
      <c r="P4375">
        <v>-2.0566501930111801E-2</v>
      </c>
      <c r="Q4375">
        <v>0.76271186440677896</v>
      </c>
      <c r="R4375">
        <v>0.71186440677966101</v>
      </c>
      <c r="S4375">
        <f t="shared" si="68"/>
        <v>1.0006432453831136</v>
      </c>
    </row>
    <row r="4376" spans="1:19" x14ac:dyDescent="0.2">
      <c r="A4376" t="s">
        <v>8698</v>
      </c>
      <c r="B4376" t="s">
        <v>8699</v>
      </c>
      <c r="C4376">
        <v>205</v>
      </c>
      <c r="D4376">
        <v>283</v>
      </c>
      <c r="E4376">
        <v>210</v>
      </c>
      <c r="F4376">
        <v>29</v>
      </c>
      <c r="G4376">
        <v>0.22029080676406401</v>
      </c>
      <c r="H4376">
        <v>-0.48379257610023801</v>
      </c>
      <c r="I4376">
        <v>-1.7335530361187901</v>
      </c>
      <c r="J4376">
        <v>333</v>
      </c>
      <c r="K4376">
        <v>500</v>
      </c>
      <c r="L4376">
        <v>272</v>
      </c>
      <c r="M4376">
        <v>178</v>
      </c>
      <c r="N4376">
        <v>0.25375387425141999</v>
      </c>
      <c r="O4376">
        <v>-0.67996410661651097</v>
      </c>
      <c r="P4376">
        <v>-1.2822498997893099</v>
      </c>
      <c r="Q4376">
        <v>0.72881355932203395</v>
      </c>
      <c r="R4376">
        <v>0.52542372881355903</v>
      </c>
      <c r="S4376">
        <f t="shared" si="68"/>
        <v>0.15709116745319388</v>
      </c>
    </row>
    <row r="4377" spans="1:19" x14ac:dyDescent="0.2">
      <c r="A4377" t="s">
        <v>8700</v>
      </c>
      <c r="B4377" t="s">
        <v>8701</v>
      </c>
      <c r="C4377">
        <v>110</v>
      </c>
      <c r="D4377">
        <v>148</v>
      </c>
      <c r="E4377">
        <v>68</v>
      </c>
      <c r="F4377">
        <v>15</v>
      </c>
      <c r="G4377">
        <v>0.20912726253225999</v>
      </c>
      <c r="H4377">
        <v>-0.70314178223039203</v>
      </c>
      <c r="I4377">
        <v>-1.74949859906454</v>
      </c>
      <c r="J4377">
        <v>225</v>
      </c>
      <c r="K4377">
        <v>513</v>
      </c>
      <c r="L4377">
        <v>139</v>
      </c>
      <c r="M4377">
        <v>66</v>
      </c>
      <c r="N4377">
        <v>0.43516295042217501</v>
      </c>
      <c r="O4377">
        <v>-0.80125649500165697</v>
      </c>
      <c r="P4377">
        <v>-1.5428642511613799</v>
      </c>
      <c r="Q4377">
        <v>0.71186440677966101</v>
      </c>
      <c r="R4377">
        <v>0.49152542372881303</v>
      </c>
      <c r="S4377">
        <f t="shared" si="68"/>
        <v>8.2782652454535893E-2</v>
      </c>
    </row>
    <row r="4378" spans="1:19" x14ac:dyDescent="0.2">
      <c r="A4378" t="s">
        <v>8702</v>
      </c>
      <c r="B4378" t="s">
        <v>8703</v>
      </c>
      <c r="C4378">
        <v>238</v>
      </c>
      <c r="D4378">
        <v>350</v>
      </c>
      <c r="E4378">
        <v>181</v>
      </c>
      <c r="F4378">
        <v>17</v>
      </c>
      <c r="G4378">
        <v>0.247749319589292</v>
      </c>
      <c r="H4378">
        <v>-0.61315639196573102</v>
      </c>
      <c r="I4378">
        <v>-2.0303252086402299</v>
      </c>
      <c r="J4378">
        <v>549</v>
      </c>
      <c r="K4378">
        <v>726</v>
      </c>
      <c r="L4378">
        <v>273</v>
      </c>
      <c r="M4378">
        <v>69</v>
      </c>
      <c r="N4378">
        <v>0.198592379671723</v>
      </c>
      <c r="O4378">
        <v>-0.895498474553726</v>
      </c>
      <c r="P4378">
        <v>-1.91094892230472</v>
      </c>
      <c r="Q4378">
        <v>0.69491525423728795</v>
      </c>
      <c r="R4378">
        <v>0.50847457627118597</v>
      </c>
      <c r="S4378">
        <f t="shared" si="68"/>
        <v>-9.665971703079243E-2</v>
      </c>
    </row>
    <row r="4379" spans="1:19" x14ac:dyDescent="0.2">
      <c r="A4379" t="s">
        <v>8704</v>
      </c>
      <c r="B4379" t="s">
        <v>8705</v>
      </c>
      <c r="C4379">
        <v>228</v>
      </c>
      <c r="D4379">
        <v>293</v>
      </c>
      <c r="E4379">
        <v>123</v>
      </c>
      <c r="F4379">
        <v>26</v>
      </c>
      <c r="G4379">
        <v>0.18919100564918401</v>
      </c>
      <c r="H4379">
        <v>-0.76228774533945898</v>
      </c>
      <c r="I4379">
        <v>-1.82715867199163</v>
      </c>
      <c r="J4379">
        <v>481</v>
      </c>
      <c r="K4379">
        <v>667</v>
      </c>
      <c r="L4379">
        <v>331</v>
      </c>
      <c r="M4379">
        <v>55</v>
      </c>
      <c r="N4379">
        <v>0.21920886096443801</v>
      </c>
      <c r="O4379">
        <v>-0.75440585974250296</v>
      </c>
      <c r="P4379">
        <v>-1.95200805547148</v>
      </c>
      <c r="Q4379">
        <v>0.69491525423728795</v>
      </c>
      <c r="R4379">
        <v>0.57627118644067798</v>
      </c>
      <c r="S4379">
        <f t="shared" si="68"/>
        <v>-4.9052504512545655E-2</v>
      </c>
    </row>
    <row r="4380" spans="1:19" x14ac:dyDescent="0.2">
      <c r="A4380" t="s">
        <v>8706</v>
      </c>
      <c r="B4380" t="s">
        <v>8707</v>
      </c>
      <c r="C4380">
        <v>191</v>
      </c>
      <c r="D4380">
        <v>183</v>
      </c>
      <c r="E4380">
        <v>138</v>
      </c>
      <c r="F4380">
        <v>39</v>
      </c>
      <c r="G4380">
        <v>6.1675954778230402E-2</v>
      </c>
      <c r="H4380">
        <v>-0.63541229062489402</v>
      </c>
      <c r="I4380">
        <v>-1.5741659331832201</v>
      </c>
      <c r="J4380">
        <v>318</v>
      </c>
      <c r="K4380">
        <v>425</v>
      </c>
      <c r="L4380">
        <v>220</v>
      </c>
      <c r="M4380">
        <v>60</v>
      </c>
      <c r="N4380">
        <v>0.20318991348759999</v>
      </c>
      <c r="O4380">
        <v>-0.75209321630661596</v>
      </c>
      <c r="P4380">
        <v>-1.73450153819268</v>
      </c>
      <c r="Q4380">
        <v>0.74576271186440601</v>
      </c>
      <c r="R4380">
        <v>0.54237288135593198</v>
      </c>
      <c r="S4380">
        <f t="shared" si="68"/>
        <v>8.2085843408333553E-2</v>
      </c>
    </row>
    <row r="4381" spans="1:19" x14ac:dyDescent="0.2">
      <c r="A4381" t="s">
        <v>8708</v>
      </c>
      <c r="B4381" t="s">
        <v>8709</v>
      </c>
      <c r="C4381">
        <v>300</v>
      </c>
      <c r="D4381">
        <v>353</v>
      </c>
      <c r="E4381">
        <v>215</v>
      </c>
      <c r="F4381">
        <v>25</v>
      </c>
      <c r="G4381">
        <v>0.15091168296368801</v>
      </c>
      <c r="H4381">
        <v>-0.63894080458246005</v>
      </c>
      <c r="I4381">
        <v>-1.96337841900962</v>
      </c>
      <c r="J4381">
        <v>410</v>
      </c>
      <c r="K4381">
        <v>726</v>
      </c>
      <c r="L4381">
        <v>279</v>
      </c>
      <c r="M4381">
        <v>84</v>
      </c>
      <c r="N4381">
        <v>0.32538086740208</v>
      </c>
      <c r="O4381">
        <v>-0.75926843059052795</v>
      </c>
      <c r="P4381">
        <v>-1.6987302392497401</v>
      </c>
      <c r="Q4381">
        <v>0.71186440677966101</v>
      </c>
      <c r="R4381">
        <v>0.50847457627118597</v>
      </c>
      <c r="S4381">
        <f t="shared" si="68"/>
        <v>-2.0588344370228807E-2</v>
      </c>
    </row>
    <row r="4382" spans="1:19" x14ac:dyDescent="0.2">
      <c r="A4382" t="s">
        <v>8710</v>
      </c>
      <c r="B4382" t="s">
        <v>8711</v>
      </c>
      <c r="C4382">
        <v>59</v>
      </c>
      <c r="D4382">
        <v>47</v>
      </c>
      <c r="E4382">
        <v>30</v>
      </c>
      <c r="F4382">
        <v>5</v>
      </c>
      <c r="G4382">
        <v>-1.84959214108983E-2</v>
      </c>
      <c r="H4382">
        <v>-0.78798876670088502</v>
      </c>
      <c r="I4382">
        <v>-1.9560791802681201</v>
      </c>
      <c r="J4382">
        <v>248</v>
      </c>
      <c r="K4382">
        <v>381</v>
      </c>
      <c r="L4382">
        <v>165</v>
      </c>
      <c r="M4382">
        <v>27</v>
      </c>
      <c r="N4382">
        <v>0.26370139827112399</v>
      </c>
      <c r="O4382">
        <v>-0.76905651375670003</v>
      </c>
      <c r="P4382">
        <v>-1.9733135852591199</v>
      </c>
      <c r="Q4382">
        <v>0.72881355932203395</v>
      </c>
      <c r="R4382">
        <v>0.45762711864406702</v>
      </c>
      <c r="S4382">
        <f t="shared" si="68"/>
        <v>-9.1929921828860436E-2</v>
      </c>
    </row>
    <row r="4383" spans="1:19" x14ac:dyDescent="0.2">
      <c r="A4383" t="s">
        <v>8712</v>
      </c>
      <c r="B4383" t="s">
        <v>8713</v>
      </c>
      <c r="C4383">
        <v>82</v>
      </c>
      <c r="D4383">
        <v>168</v>
      </c>
      <c r="E4383">
        <v>82</v>
      </c>
      <c r="F4383">
        <v>14</v>
      </c>
      <c r="G4383">
        <v>0.391753661637674</v>
      </c>
      <c r="H4383">
        <v>-0.49425800977840301</v>
      </c>
      <c r="I4383">
        <v>-1.65188298966747</v>
      </c>
      <c r="J4383">
        <v>102</v>
      </c>
      <c r="K4383">
        <v>346</v>
      </c>
      <c r="L4383">
        <v>64</v>
      </c>
      <c r="M4383">
        <v>38</v>
      </c>
      <c r="N4383">
        <v>0.60770403045258004</v>
      </c>
      <c r="O4383">
        <v>-0.79450897492242001</v>
      </c>
      <c r="P4383">
        <v>-1.4390422437370001</v>
      </c>
      <c r="Q4383">
        <v>0.54237288135593198</v>
      </c>
      <c r="R4383">
        <v>0.44067796610169402</v>
      </c>
      <c r="S4383">
        <f t="shared" si="68"/>
        <v>0.13870406514083108</v>
      </c>
    </row>
    <row r="4384" spans="1:19" x14ac:dyDescent="0.2">
      <c r="A4384" t="s">
        <v>8714</v>
      </c>
      <c r="B4384" t="s">
        <v>8715</v>
      </c>
      <c r="C4384">
        <v>175</v>
      </c>
      <c r="D4384">
        <v>203</v>
      </c>
      <c r="E4384">
        <v>57</v>
      </c>
      <c r="F4384">
        <v>13</v>
      </c>
      <c r="G4384">
        <v>0.14471622152244601</v>
      </c>
      <c r="H4384">
        <v>-0.98142120279220602</v>
      </c>
      <c r="I4384">
        <v>-2.0132918693414501</v>
      </c>
      <c r="J4384">
        <v>279</v>
      </c>
      <c r="K4384">
        <v>282</v>
      </c>
      <c r="L4384">
        <v>183</v>
      </c>
      <c r="M4384">
        <v>25</v>
      </c>
      <c r="N4384">
        <v>8.1873008467485298E-2</v>
      </c>
      <c r="O4384">
        <v>-0.775241890687558</v>
      </c>
      <c r="P4384">
        <v>-2.0578898631934499</v>
      </c>
      <c r="Q4384">
        <v>0.644067796610169</v>
      </c>
      <c r="R4384">
        <v>0.45762711864406702</v>
      </c>
      <c r="S4384">
        <f t="shared" si="68"/>
        <v>-0.13105188434805509</v>
      </c>
    </row>
    <row r="4385" spans="1:19" x14ac:dyDescent="0.2">
      <c r="A4385" t="s">
        <v>8716</v>
      </c>
      <c r="B4385" t="s">
        <v>8717</v>
      </c>
      <c r="C4385">
        <v>134</v>
      </c>
      <c r="D4385">
        <v>199</v>
      </c>
      <c r="E4385">
        <v>127</v>
      </c>
      <c r="F4385">
        <v>28</v>
      </c>
      <c r="G4385">
        <v>0.25200651034042698</v>
      </c>
      <c r="H4385">
        <v>-0.51755908718725396</v>
      </c>
      <c r="I4385">
        <v>-1.56414393998458</v>
      </c>
      <c r="J4385">
        <v>262</v>
      </c>
      <c r="K4385">
        <v>464</v>
      </c>
      <c r="L4385">
        <v>201</v>
      </c>
      <c r="M4385">
        <v>28</v>
      </c>
      <c r="N4385">
        <v>0.325444792656857</v>
      </c>
      <c r="O4385">
        <v>-0.70719401104364599</v>
      </c>
      <c r="P4385">
        <v>-1.98136892856941</v>
      </c>
      <c r="Q4385">
        <v>0.61016949152542299</v>
      </c>
      <c r="R4385">
        <v>0.49152542372881303</v>
      </c>
      <c r="S4385">
        <f t="shared" si="68"/>
        <v>1.8943028276203835E-2</v>
      </c>
    </row>
    <row r="4386" spans="1:19" x14ac:dyDescent="0.2">
      <c r="A4386" t="s">
        <v>8718</v>
      </c>
      <c r="B4386" t="s">
        <v>8719</v>
      </c>
      <c r="C4386">
        <v>55</v>
      </c>
      <c r="D4386">
        <v>81</v>
      </c>
      <c r="E4386">
        <v>58</v>
      </c>
      <c r="F4386">
        <v>26</v>
      </c>
      <c r="G4386">
        <v>0.248380561679934</v>
      </c>
      <c r="H4386">
        <v>-0.47119270570971</v>
      </c>
      <c r="I4386">
        <v>-1.2095865144854201</v>
      </c>
      <c r="J4386">
        <v>148</v>
      </c>
      <c r="K4386">
        <v>227</v>
      </c>
      <c r="L4386">
        <v>113</v>
      </c>
      <c r="M4386">
        <v>15</v>
      </c>
      <c r="N4386">
        <v>0.26299224521988701</v>
      </c>
      <c r="O4386">
        <v>-0.709272049055928</v>
      </c>
      <c r="P4386">
        <v>-2.0043961249311599</v>
      </c>
      <c r="Q4386">
        <v>0.62711864406779605</v>
      </c>
      <c r="R4386">
        <v>0.52542372881355903</v>
      </c>
      <c r="S4386">
        <f t="shared" si="68"/>
        <v>0.11503211056675106</v>
      </c>
    </row>
    <row r="4387" spans="1:19" x14ac:dyDescent="0.2">
      <c r="A4387" t="s">
        <v>8720</v>
      </c>
      <c r="B4387" t="s">
        <v>8721</v>
      </c>
      <c r="C4387">
        <v>113</v>
      </c>
      <c r="D4387">
        <v>99</v>
      </c>
      <c r="E4387">
        <v>98</v>
      </c>
      <c r="F4387">
        <v>7</v>
      </c>
      <c r="G4387">
        <v>2.2814983409658599E-2</v>
      </c>
      <c r="H4387">
        <v>-0.55611037756932802</v>
      </c>
      <c r="I4387">
        <v>-2.0921775764311601</v>
      </c>
      <c r="J4387">
        <v>278</v>
      </c>
      <c r="K4387">
        <v>353</v>
      </c>
      <c r="L4387">
        <v>196</v>
      </c>
      <c r="M4387">
        <v>44</v>
      </c>
      <c r="N4387">
        <v>0.18095801289146801</v>
      </c>
      <c r="O4387">
        <v>-0.74387750170598999</v>
      </c>
      <c r="P4387">
        <v>-1.8108177880237799</v>
      </c>
      <c r="Q4387">
        <v>0.59322033898305004</v>
      </c>
      <c r="R4387">
        <v>0.45762711864406702</v>
      </c>
      <c r="S4387">
        <f t="shared" si="68"/>
        <v>-8.7713472311776869E-2</v>
      </c>
    </row>
    <row r="4388" spans="1:19" x14ac:dyDescent="0.2">
      <c r="A4388" t="s">
        <v>8722</v>
      </c>
      <c r="B4388" t="s">
        <v>8723</v>
      </c>
      <c r="C4388">
        <v>1</v>
      </c>
      <c r="D4388">
        <v>26</v>
      </c>
      <c r="E4388">
        <v>3</v>
      </c>
      <c r="F4388">
        <v>0</v>
      </c>
      <c r="G4388">
        <v>1.4952315802663401</v>
      </c>
      <c r="H4388">
        <v>-1.7136755058741099E-2</v>
      </c>
      <c r="I4388" t="e">
        <f>-inf</f>
        <v>#NAME?</v>
      </c>
      <c r="J4388">
        <v>22</v>
      </c>
      <c r="K4388">
        <v>38</v>
      </c>
      <c r="L4388">
        <v>7</v>
      </c>
      <c r="M4388">
        <v>9</v>
      </c>
      <c r="N4388">
        <v>0.31458901921632498</v>
      </c>
      <c r="O4388">
        <v>-1.08941341795233</v>
      </c>
      <c r="P4388">
        <v>-1.3984058399747701</v>
      </c>
      <c r="Q4388">
        <v>0.66101694915254205</v>
      </c>
      <c r="R4388">
        <v>0.47457627118644002</v>
      </c>
      <c r="S4388" t="e">
        <f t="shared" si="68"/>
        <v>#NAME?</v>
      </c>
    </row>
    <row r="4389" spans="1:19" x14ac:dyDescent="0.2">
      <c r="A4389" t="s">
        <v>8724</v>
      </c>
      <c r="B4389" t="s">
        <v>8725</v>
      </c>
      <c r="C4389">
        <v>57</v>
      </c>
      <c r="D4389">
        <v>66</v>
      </c>
      <c r="E4389">
        <v>51</v>
      </c>
      <c r="F4389">
        <v>5</v>
      </c>
      <c r="G4389">
        <v>0.14392731216490501</v>
      </c>
      <c r="H4389">
        <v>-0.54256268935295804</v>
      </c>
      <c r="I4389">
        <v>-1.94110202429847</v>
      </c>
      <c r="J4389">
        <v>122</v>
      </c>
      <c r="K4389">
        <v>158</v>
      </c>
      <c r="L4389">
        <v>116</v>
      </c>
      <c r="M4389">
        <v>19</v>
      </c>
      <c r="N4389">
        <v>0.189525359701396</v>
      </c>
      <c r="O4389">
        <v>-0.61399061859222004</v>
      </c>
      <c r="P4389">
        <v>-1.81783189831381</v>
      </c>
      <c r="Q4389">
        <v>0.69491525423728795</v>
      </c>
      <c r="R4389">
        <v>0.49152542372881303</v>
      </c>
      <c r="S4389">
        <f t="shared" si="68"/>
        <v>-4.6021948625962136E-2</v>
      </c>
    </row>
    <row r="4390" spans="1:19" x14ac:dyDescent="0.2">
      <c r="A4390" t="s">
        <v>8726</v>
      </c>
      <c r="B4390" t="s">
        <v>8727</v>
      </c>
      <c r="C4390">
        <v>199</v>
      </c>
      <c r="D4390">
        <v>203</v>
      </c>
      <c r="E4390">
        <v>130</v>
      </c>
      <c r="F4390">
        <v>9</v>
      </c>
      <c r="G4390">
        <v>8.8901193799034703E-2</v>
      </c>
      <c r="H4390">
        <v>-0.67916773388127305</v>
      </c>
      <c r="I4390">
        <v>-2.22880773993238</v>
      </c>
      <c r="J4390">
        <v>324</v>
      </c>
      <c r="K4390">
        <v>428</v>
      </c>
      <c r="L4390">
        <v>176</v>
      </c>
      <c r="M4390">
        <v>42</v>
      </c>
      <c r="N4390">
        <v>0.19812686222828099</v>
      </c>
      <c r="O4390">
        <v>-0.85712111953685199</v>
      </c>
      <c r="P4390">
        <v>-1.8975213884005999</v>
      </c>
      <c r="Q4390">
        <v>0.72881355932203395</v>
      </c>
      <c r="R4390">
        <v>0.49152542372881303</v>
      </c>
      <c r="S4390">
        <f t="shared" si="68"/>
        <v>-0.15030714124157729</v>
      </c>
    </row>
    <row r="4391" spans="1:19" x14ac:dyDescent="0.2">
      <c r="A4391" t="s">
        <v>8728</v>
      </c>
      <c r="B4391" t="s">
        <v>8729</v>
      </c>
      <c r="C4391">
        <v>258</v>
      </c>
      <c r="D4391">
        <v>256</v>
      </c>
      <c r="E4391">
        <v>176</v>
      </c>
      <c r="F4391">
        <v>30</v>
      </c>
      <c r="G4391">
        <v>7.6878491644147798E-2</v>
      </c>
      <c r="H4391">
        <v>-0.66036504792748296</v>
      </c>
      <c r="I4391">
        <v>-1.8186956242055601</v>
      </c>
      <c r="J4391">
        <v>461</v>
      </c>
      <c r="K4391">
        <v>569</v>
      </c>
      <c r="L4391">
        <v>313</v>
      </c>
      <c r="M4391">
        <v>45</v>
      </c>
      <c r="N4391">
        <v>0.16863944442714399</v>
      </c>
      <c r="O4391">
        <v>-0.76024536498758999</v>
      </c>
      <c r="P4391">
        <v>-2.02071408020619</v>
      </c>
      <c r="Q4391">
        <v>0.81355932203389802</v>
      </c>
      <c r="R4391">
        <v>0.50847457627118597</v>
      </c>
      <c r="S4391">
        <f t="shared" si="68"/>
        <v>-6.498964047723485E-2</v>
      </c>
    </row>
    <row r="4392" spans="1:19" x14ac:dyDescent="0.2">
      <c r="A4392" t="s">
        <v>8730</v>
      </c>
      <c r="B4392" t="s">
        <v>8731</v>
      </c>
      <c r="C4392">
        <v>162</v>
      </c>
      <c r="D4392">
        <v>153</v>
      </c>
      <c r="E4392">
        <v>99</v>
      </c>
      <c r="F4392">
        <v>18</v>
      </c>
      <c r="G4392">
        <v>5.5434648570496202E-2</v>
      </c>
      <c r="H4392">
        <v>-0.70813782972348405</v>
      </c>
      <c r="I4392">
        <v>-1.8384396824013201</v>
      </c>
      <c r="J4392">
        <v>301</v>
      </c>
      <c r="K4392">
        <v>330</v>
      </c>
      <c r="L4392">
        <v>259</v>
      </c>
      <c r="M4392">
        <v>24</v>
      </c>
      <c r="N4392">
        <v>0.11717554770576501</v>
      </c>
      <c r="O4392">
        <v>-0.657355508656981</v>
      </c>
      <c r="P4392">
        <v>-2.1085809224741299</v>
      </c>
      <c r="Q4392">
        <v>0.74576271186440601</v>
      </c>
      <c r="R4392">
        <v>0.49152542372881303</v>
      </c>
      <c r="S4392">
        <f t="shared" si="68"/>
        <v>-9.4186443468594339E-2</v>
      </c>
    </row>
    <row r="4393" spans="1:19" x14ac:dyDescent="0.2">
      <c r="A4393" t="s">
        <v>8732</v>
      </c>
      <c r="B4393" t="s">
        <v>8733</v>
      </c>
      <c r="C4393">
        <v>85</v>
      </c>
      <c r="D4393">
        <v>142</v>
      </c>
      <c r="E4393">
        <v>126</v>
      </c>
      <c r="F4393">
        <v>20</v>
      </c>
      <c r="G4393">
        <v>0.30312765096429201</v>
      </c>
      <c r="H4393">
        <v>-0.32330639037513298</v>
      </c>
      <c r="I4393">
        <v>-1.51258610301231</v>
      </c>
      <c r="J4393">
        <v>247</v>
      </c>
      <c r="K4393">
        <v>301</v>
      </c>
      <c r="L4393">
        <v>173</v>
      </c>
      <c r="M4393">
        <v>45</v>
      </c>
      <c r="N4393">
        <v>0.163097645755899</v>
      </c>
      <c r="O4393">
        <v>-0.74673962727526</v>
      </c>
      <c r="P4393">
        <v>-1.7497101080762101</v>
      </c>
      <c r="Q4393">
        <v>0.74576271186440601</v>
      </c>
      <c r="R4393">
        <v>0.52542372881355903</v>
      </c>
      <c r="S4393">
        <f t="shared" si="68"/>
        <v>9.5776401232351663E-2</v>
      </c>
    </row>
    <row r="4394" spans="1:19" x14ac:dyDescent="0.2">
      <c r="A4394" t="s">
        <v>8734</v>
      </c>
      <c r="B4394" t="s">
        <v>8735</v>
      </c>
      <c r="C4394">
        <v>45</v>
      </c>
      <c r="D4394">
        <v>82</v>
      </c>
      <c r="E4394">
        <v>69</v>
      </c>
      <c r="F4394">
        <v>9</v>
      </c>
      <c r="G4394">
        <v>0.34085957090390101</v>
      </c>
      <c r="H4394">
        <v>-0.30862143281649201</v>
      </c>
      <c r="I4394">
        <v>-1.58316717729801</v>
      </c>
      <c r="J4394">
        <v>111</v>
      </c>
      <c r="K4394">
        <v>108</v>
      </c>
      <c r="L4394">
        <v>77</v>
      </c>
      <c r="M4394">
        <v>10</v>
      </c>
      <c r="N4394">
        <v>6.5328880122014099E-2</v>
      </c>
      <c r="O4394">
        <v>-0.75092103075856498</v>
      </c>
      <c r="P4394">
        <v>-2.0555486473785498</v>
      </c>
      <c r="Q4394">
        <v>0.50847457627118597</v>
      </c>
      <c r="R4394">
        <v>0.42372881355932202</v>
      </c>
      <c r="S4394">
        <f t="shared" si="68"/>
        <v>-6.3848201260093829E-3</v>
      </c>
    </row>
    <row r="4395" spans="1:19" x14ac:dyDescent="0.2">
      <c r="A4395" t="s">
        <v>8736</v>
      </c>
      <c r="B4395" t="s">
        <v>8737</v>
      </c>
      <c r="C4395">
        <v>75</v>
      </c>
      <c r="D4395">
        <v>79</v>
      </c>
      <c r="E4395">
        <v>83</v>
      </c>
      <c r="F4395">
        <v>16</v>
      </c>
      <c r="G4395">
        <v>0.102824060194269</v>
      </c>
      <c r="H4395">
        <v>-0.45024118079402897</v>
      </c>
      <c r="I4395">
        <v>-1.5551384536977699</v>
      </c>
      <c r="J4395">
        <v>161</v>
      </c>
      <c r="K4395">
        <v>283</v>
      </c>
      <c r="L4395">
        <v>108</v>
      </c>
      <c r="M4395">
        <v>31</v>
      </c>
      <c r="N4395">
        <v>0.32218866291416198</v>
      </c>
      <c r="O4395">
        <v>-0.76549089768929002</v>
      </c>
      <c r="P4395">
        <v>-1.72568985078947</v>
      </c>
      <c r="Q4395">
        <v>0.71186440677966101</v>
      </c>
      <c r="R4395">
        <v>0.50847457627118597</v>
      </c>
      <c r="S4395">
        <f t="shared" si="68"/>
        <v>8.993003525629667E-2</v>
      </c>
    </row>
    <row r="4396" spans="1:19" x14ac:dyDescent="0.2">
      <c r="A4396" t="s">
        <v>8738</v>
      </c>
      <c r="B4396" t="s">
        <v>8739</v>
      </c>
      <c r="C4396">
        <v>289</v>
      </c>
      <c r="D4396">
        <v>241</v>
      </c>
      <c r="E4396">
        <v>178</v>
      </c>
      <c r="F4396">
        <v>34</v>
      </c>
      <c r="G4396">
        <v>1.3774321138489501E-3</v>
      </c>
      <c r="H4396">
        <v>-0.704735850226057</v>
      </c>
      <c r="I4396">
        <v>-1.8136160986762899</v>
      </c>
      <c r="J4396">
        <v>411</v>
      </c>
      <c r="K4396">
        <v>632</v>
      </c>
      <c r="L4396">
        <v>288</v>
      </c>
      <c r="M4396">
        <v>83</v>
      </c>
      <c r="N4396">
        <v>0.26410335982803701</v>
      </c>
      <c r="O4396">
        <v>-0.74653811126122804</v>
      </c>
      <c r="P4396">
        <v>-1.70498939809188</v>
      </c>
      <c r="Q4396">
        <v>0.644067796610169</v>
      </c>
      <c r="R4396">
        <v>0.45762711864406702</v>
      </c>
      <c r="S4396">
        <f t="shared" si="68"/>
        <v>2.0926402217771194E-2</v>
      </c>
    </row>
    <row r="4397" spans="1:19" x14ac:dyDescent="0.2">
      <c r="A4397" t="s">
        <v>8740</v>
      </c>
      <c r="B4397" t="s">
        <v>8741</v>
      </c>
      <c r="C4397">
        <v>68</v>
      </c>
      <c r="D4397">
        <v>142</v>
      </c>
      <c r="E4397">
        <v>107</v>
      </c>
      <c r="F4397">
        <v>7</v>
      </c>
      <c r="G4397">
        <v>0.40003766397234802</v>
      </c>
      <c r="H4397">
        <v>-0.29738314479943001</v>
      </c>
      <c r="I4397">
        <v>-1.8716080456539701</v>
      </c>
      <c r="J4397">
        <v>173</v>
      </c>
      <c r="K4397">
        <v>193</v>
      </c>
      <c r="L4397">
        <v>136</v>
      </c>
      <c r="M4397">
        <v>23</v>
      </c>
      <c r="N4397">
        <v>0.1247393093007</v>
      </c>
      <c r="O4397">
        <v>-0.69659597190296796</v>
      </c>
      <c r="P4397">
        <v>-1.88654393570309</v>
      </c>
      <c r="Q4397">
        <v>0.57627118644067798</v>
      </c>
      <c r="R4397">
        <v>0.47457627118644002</v>
      </c>
      <c r="S4397">
        <f t="shared" si="68"/>
        <v>-4.4360384659496044E-2</v>
      </c>
    </row>
    <row r="4398" spans="1:19" x14ac:dyDescent="0.2">
      <c r="A4398" t="s">
        <v>8742</v>
      </c>
      <c r="B4398" t="s">
        <v>8743</v>
      </c>
      <c r="C4398">
        <v>134</v>
      </c>
      <c r="D4398">
        <v>235</v>
      </c>
      <c r="E4398">
        <v>134</v>
      </c>
      <c r="F4398">
        <v>17</v>
      </c>
      <c r="G4398">
        <v>0.32422129620245699</v>
      </c>
      <c r="H4398">
        <v>-0.49425800977840301</v>
      </c>
      <c r="I4398">
        <v>-1.78085304994853</v>
      </c>
      <c r="J4398">
        <v>342</v>
      </c>
      <c r="K4398">
        <v>323</v>
      </c>
      <c r="L4398">
        <v>221</v>
      </c>
      <c r="M4398">
        <v>26</v>
      </c>
      <c r="N4398">
        <v>5.2404519696689501E-2</v>
      </c>
      <c r="O4398">
        <v>-0.78172260951541395</v>
      </c>
      <c r="P4398">
        <v>-2.1292784266772098</v>
      </c>
      <c r="Q4398">
        <v>0.49152542372881303</v>
      </c>
      <c r="R4398">
        <v>0.42372881355932202</v>
      </c>
      <c r="S4398">
        <f t="shared" si="68"/>
        <v>-8.3115657847411512E-2</v>
      </c>
    </row>
    <row r="4399" spans="1:19" x14ac:dyDescent="0.2">
      <c r="A4399" t="s">
        <v>8744</v>
      </c>
      <c r="B4399" t="s">
        <v>8745</v>
      </c>
      <c r="C4399">
        <v>80</v>
      </c>
      <c r="D4399">
        <v>69</v>
      </c>
      <c r="E4399">
        <v>63</v>
      </c>
      <c r="F4399">
        <v>12</v>
      </c>
      <c r="G4399">
        <v>1.6017336040840099E-2</v>
      </c>
      <c r="H4399">
        <v>-0.59800744731676503</v>
      </c>
      <c r="I4399">
        <v>-1.7081059139063099</v>
      </c>
      <c r="J4399">
        <v>194</v>
      </c>
      <c r="K4399">
        <v>190</v>
      </c>
      <c r="L4399">
        <v>52</v>
      </c>
      <c r="M4399">
        <v>15</v>
      </c>
      <c r="N4399">
        <v>6.8179974444324595E-2</v>
      </c>
      <c r="O4399">
        <v>-1.16388716343981</v>
      </c>
      <c r="P4399">
        <v>-2.1219361394664298</v>
      </c>
      <c r="Q4399">
        <v>0.88135593220338904</v>
      </c>
      <c r="R4399">
        <v>0.55932203389830504</v>
      </c>
      <c r="S4399">
        <f t="shared" si="68"/>
        <v>-6.0172648560723352E-2</v>
      </c>
    </row>
    <row r="4400" spans="1:19" x14ac:dyDescent="0.2">
      <c r="A4400" t="s">
        <v>8746</v>
      </c>
      <c r="B4400" t="s">
        <v>8747</v>
      </c>
      <c r="C4400">
        <v>77</v>
      </c>
      <c r="D4400">
        <v>104</v>
      </c>
      <c r="E4400">
        <v>500</v>
      </c>
      <c r="F4400">
        <v>1618</v>
      </c>
      <c r="G4400">
        <v>0.210800846421826</v>
      </c>
      <c r="H4400">
        <v>0.31822126938513301</v>
      </c>
      <c r="I4400">
        <v>0.43829061914177198</v>
      </c>
      <c r="J4400">
        <v>227</v>
      </c>
      <c r="K4400">
        <v>219</v>
      </c>
      <c r="L4400">
        <v>1066</v>
      </c>
      <c r="M4400">
        <v>2792</v>
      </c>
      <c r="N4400">
        <v>6.1646361068717299E-2</v>
      </c>
      <c r="O4400">
        <v>7.9642570353040301E-2</v>
      </c>
      <c r="P4400">
        <v>7.9663888166107796E-2</v>
      </c>
      <c r="Q4400">
        <v>0.74576271186440601</v>
      </c>
      <c r="R4400">
        <v>0.677966101694915</v>
      </c>
      <c r="S4400">
        <f t="shared" si="68"/>
        <v>1.1477045331337505</v>
      </c>
    </row>
    <row r="4401" spans="1:19" x14ac:dyDescent="0.2">
      <c r="A4401" t="s">
        <v>8748</v>
      </c>
      <c r="B4401" t="s">
        <v>8749</v>
      </c>
      <c r="C4401">
        <v>128</v>
      </c>
      <c r="D4401">
        <v>220</v>
      </c>
      <c r="E4401">
        <v>387</v>
      </c>
      <c r="F4401">
        <v>521</v>
      </c>
      <c r="G4401">
        <v>0.31547094346986598</v>
      </c>
      <c r="H4401">
        <v>-1.3757014407360499E-2</v>
      </c>
      <c r="I4401">
        <v>-0.27456941931034201</v>
      </c>
      <c r="J4401">
        <v>261</v>
      </c>
      <c r="K4401">
        <v>468</v>
      </c>
      <c r="L4401">
        <v>828</v>
      </c>
      <c r="M4401">
        <v>1057</v>
      </c>
      <c r="N4401">
        <v>0.33083344915756402</v>
      </c>
      <c r="O4401">
        <v>-9.0698947697791105E-2</v>
      </c>
      <c r="P4401">
        <v>-0.40279118862274699</v>
      </c>
      <c r="Q4401">
        <v>0.71186440677966101</v>
      </c>
      <c r="R4401">
        <v>0.69491525423728795</v>
      </c>
      <c r="S4401">
        <f t="shared" si="68"/>
        <v>0.81307867427773073</v>
      </c>
    </row>
    <row r="4402" spans="1:19" x14ac:dyDescent="0.2">
      <c r="A4402" t="s">
        <v>8750</v>
      </c>
      <c r="B4402" t="s">
        <v>8751</v>
      </c>
      <c r="C4402">
        <v>23</v>
      </c>
      <c r="D4402">
        <v>25</v>
      </c>
      <c r="E4402">
        <v>23</v>
      </c>
      <c r="F4402">
        <v>3</v>
      </c>
      <c r="G4402">
        <v>0.116470404949973</v>
      </c>
      <c r="H4402">
        <v>-0.49425800977840301</v>
      </c>
      <c r="I4402">
        <v>-1.76880375425992</v>
      </c>
      <c r="J4402">
        <v>66</v>
      </c>
      <c r="K4402">
        <v>96</v>
      </c>
      <c r="L4402">
        <v>37</v>
      </c>
      <c r="M4402">
        <v>8</v>
      </c>
      <c r="N4402">
        <v>0.239955400919421</v>
      </c>
      <c r="O4402">
        <v>-0.84343098861926402</v>
      </c>
      <c r="P4402">
        <v>-1.9266796171418099</v>
      </c>
      <c r="Q4402">
        <v>0.677966101694915</v>
      </c>
      <c r="R4402">
        <v>0.677966101694915</v>
      </c>
      <c r="S4402">
        <f t="shared" si="68"/>
        <v>-2.5448970850161699E-2</v>
      </c>
    </row>
    <row r="4403" spans="1:19" x14ac:dyDescent="0.2">
      <c r="A4403" t="s">
        <v>8752</v>
      </c>
      <c r="B4403" t="s">
        <v>8753</v>
      </c>
      <c r="C4403">
        <v>70</v>
      </c>
      <c r="D4403">
        <v>70</v>
      </c>
      <c r="E4403">
        <v>285</v>
      </c>
      <c r="F4403">
        <v>977</v>
      </c>
      <c r="G4403">
        <v>8.0258232295528406E-2</v>
      </c>
      <c r="H4403">
        <v>0.115488810215849</v>
      </c>
      <c r="I4403">
        <v>0.260599350742517</v>
      </c>
      <c r="J4403">
        <v>126</v>
      </c>
      <c r="K4403">
        <v>134</v>
      </c>
      <c r="L4403">
        <v>490</v>
      </c>
      <c r="M4403">
        <v>1570</v>
      </c>
      <c r="N4403">
        <v>0.103962356668966</v>
      </c>
      <c r="O4403">
        <v>-2.2632422334396001E-3</v>
      </c>
      <c r="P4403">
        <v>8.53034386997778E-2</v>
      </c>
      <c r="Q4403">
        <v>0.72881355932203395</v>
      </c>
      <c r="R4403">
        <v>0.66101694915254205</v>
      </c>
      <c r="S4403">
        <f t="shared" si="68"/>
        <v>1.0979698060504057</v>
      </c>
    </row>
    <row r="4404" spans="1:19" x14ac:dyDescent="0.2">
      <c r="A4404" t="s">
        <v>8754</v>
      </c>
      <c r="B4404" t="s">
        <v>8755</v>
      </c>
      <c r="C4404">
        <v>144</v>
      </c>
      <c r="D4404">
        <v>159</v>
      </c>
      <c r="E4404">
        <v>181</v>
      </c>
      <c r="F4404">
        <v>12</v>
      </c>
      <c r="G4404">
        <v>0.12329286452073</v>
      </c>
      <c r="H4404">
        <v>-0.39494192700446801</v>
      </c>
      <c r="I4404">
        <v>-1.96337841900962</v>
      </c>
      <c r="J4404">
        <v>301</v>
      </c>
      <c r="K4404">
        <v>469</v>
      </c>
      <c r="L4404">
        <v>223</v>
      </c>
      <c r="M4404">
        <v>73</v>
      </c>
      <c r="N4404">
        <v>0.26983445054296101</v>
      </c>
      <c r="O4404">
        <v>-0.72235040969007303</v>
      </c>
      <c r="P4404">
        <v>-1.6254693040652799</v>
      </c>
      <c r="Q4404">
        <v>0.49152542372881303</v>
      </c>
      <c r="R4404">
        <v>0.40677966101694901</v>
      </c>
      <c r="S4404">
        <f t="shared" si="68"/>
        <v>-9.9224169682592123E-4</v>
      </c>
    </row>
    <row r="4405" spans="1:19" x14ac:dyDescent="0.2">
      <c r="A4405" t="s">
        <v>8756</v>
      </c>
      <c r="B4405" t="s">
        <v>8757</v>
      </c>
      <c r="C4405">
        <v>111</v>
      </c>
      <c r="D4405">
        <v>51</v>
      </c>
      <c r="E4405">
        <v>57</v>
      </c>
      <c r="F4405">
        <v>13</v>
      </c>
      <c r="G4405">
        <v>-0.25749457039319201</v>
      </c>
      <c r="H4405">
        <v>-0.78370613289256896</v>
      </c>
      <c r="I4405">
        <v>-1.8155767994418099</v>
      </c>
      <c r="J4405">
        <v>134</v>
      </c>
      <c r="K4405">
        <v>218</v>
      </c>
      <c r="L4405">
        <v>185</v>
      </c>
      <c r="M4405">
        <v>26</v>
      </c>
      <c r="N4405">
        <v>0.288579798661519</v>
      </c>
      <c r="O4405">
        <v>-0.45202184710618398</v>
      </c>
      <c r="P4405">
        <v>-1.72235711898588</v>
      </c>
      <c r="Q4405">
        <v>0.49152542372881303</v>
      </c>
      <c r="R4405">
        <v>0.40677966101694901</v>
      </c>
      <c r="S4405">
        <f t="shared" si="68"/>
        <v>1.5715387181987783E-2</v>
      </c>
    </row>
    <row r="4406" spans="1:19" x14ac:dyDescent="0.2">
      <c r="A4406" t="s">
        <v>8758</v>
      </c>
      <c r="B4406" t="s">
        <v>8759</v>
      </c>
      <c r="C4406">
        <v>91</v>
      </c>
      <c r="D4406">
        <v>94</v>
      </c>
      <c r="E4406">
        <v>65</v>
      </c>
      <c r="F4406">
        <v>15</v>
      </c>
      <c r="G4406">
        <v>9.4344693574133498E-2</v>
      </c>
      <c r="H4406">
        <v>-0.64038604545664102</v>
      </c>
      <c r="I4406">
        <v>-1.66714730622741</v>
      </c>
      <c r="J4406">
        <v>145</v>
      </c>
      <c r="K4406">
        <v>260</v>
      </c>
      <c r="L4406">
        <v>81</v>
      </c>
      <c r="M4406">
        <v>6</v>
      </c>
      <c r="N4406">
        <v>0.33083344915756402</v>
      </c>
      <c r="O4406">
        <v>-0.84497176050071499</v>
      </c>
      <c r="P4406">
        <v>-2.3934424204432201</v>
      </c>
      <c r="Q4406">
        <v>0.57627118644067798</v>
      </c>
      <c r="R4406">
        <v>0.35593220338983</v>
      </c>
      <c r="S4406">
        <f t="shared" si="68"/>
        <v>-0.12098435768251964</v>
      </c>
    </row>
    <row r="4407" spans="1:19" x14ac:dyDescent="0.2">
      <c r="A4407" t="s">
        <v>8760</v>
      </c>
      <c r="B4407" t="s">
        <v>8761</v>
      </c>
      <c r="C4407">
        <v>32</v>
      </c>
      <c r="D4407">
        <v>22</v>
      </c>
      <c r="E4407">
        <v>3</v>
      </c>
      <c r="F4407">
        <v>3</v>
      </c>
      <c r="G4407">
        <v>-8.2469065202171205E-2</v>
      </c>
      <c r="H4407">
        <v>-1.5222867333786401</v>
      </c>
      <c r="I4407">
        <v>-1.9122258965622401</v>
      </c>
      <c r="J4407">
        <v>33</v>
      </c>
      <c r="K4407">
        <v>38</v>
      </c>
      <c r="L4407">
        <v>28</v>
      </c>
      <c r="M4407">
        <v>4</v>
      </c>
      <c r="N4407">
        <v>0.138497760160644</v>
      </c>
      <c r="O4407">
        <v>-0.66344468568005799</v>
      </c>
      <c r="P4407">
        <v>-1.9266796171418099</v>
      </c>
      <c r="Q4407">
        <v>0.677966101694915</v>
      </c>
      <c r="R4407">
        <v>0.44067796610169402</v>
      </c>
      <c r="S4407">
        <f t="shared" si="68"/>
        <v>-6.6809537931437221E-2</v>
      </c>
    </row>
    <row r="4408" spans="1:19" x14ac:dyDescent="0.2">
      <c r="A4408" t="s">
        <v>8762</v>
      </c>
      <c r="B4408" t="s">
        <v>8763</v>
      </c>
      <c r="C4408">
        <v>139</v>
      </c>
      <c r="D4408">
        <v>132</v>
      </c>
      <c r="E4408">
        <v>104</v>
      </c>
      <c r="F4408">
        <v>28</v>
      </c>
      <c r="G4408">
        <v>5.7817363247283197E-2</v>
      </c>
      <c r="H4408">
        <v>-0.62023947073371799</v>
      </c>
      <c r="I4408">
        <v>-1.5800539418738699</v>
      </c>
      <c r="J4408">
        <v>331</v>
      </c>
      <c r="K4408">
        <v>460</v>
      </c>
      <c r="L4408">
        <v>178</v>
      </c>
      <c r="M4408">
        <v>67</v>
      </c>
      <c r="N4408">
        <v>0.22015794132757699</v>
      </c>
      <c r="O4408">
        <v>-0.86149676861121505</v>
      </c>
      <c r="P4408">
        <v>-1.70397885966678</v>
      </c>
      <c r="Q4408">
        <v>0.72881355932203395</v>
      </c>
      <c r="R4408">
        <v>0.62711864406779605</v>
      </c>
      <c r="S4408">
        <f t="shared" si="68"/>
        <v>8.8552156955258005E-2</v>
      </c>
    </row>
    <row r="4409" spans="1:19" x14ac:dyDescent="0.2">
      <c r="A4409" t="s">
        <v>8764</v>
      </c>
      <c r="B4409" t="s">
        <v>8765</v>
      </c>
      <c r="C4409">
        <v>162</v>
      </c>
      <c r="D4409">
        <v>174</v>
      </c>
      <c r="E4409">
        <v>113</v>
      </c>
      <c r="F4409">
        <v>19</v>
      </c>
      <c r="G4409">
        <v>0.111292466035497</v>
      </c>
      <c r="H4409">
        <v>-0.650694580837614</v>
      </c>
      <c r="I4409">
        <v>-1.8149585865518001</v>
      </c>
      <c r="J4409">
        <v>394</v>
      </c>
      <c r="K4409">
        <v>552</v>
      </c>
      <c r="L4409">
        <v>203</v>
      </c>
      <c r="M4409">
        <v>46</v>
      </c>
      <c r="N4409">
        <v>0.223670959325346</v>
      </c>
      <c r="O4409">
        <v>-0.88008896105675105</v>
      </c>
      <c r="P4409">
        <v>-1.9429640587358901</v>
      </c>
      <c r="Q4409">
        <v>0.49152542372881303</v>
      </c>
      <c r="R4409">
        <v>0.40677966101694901</v>
      </c>
      <c r="S4409">
        <f t="shared" si="68"/>
        <v>-4.3115080920936924E-2</v>
      </c>
    </row>
    <row r="4410" spans="1:19" x14ac:dyDescent="0.2">
      <c r="A4410" t="s">
        <v>8766</v>
      </c>
      <c r="B4410" t="s">
        <v>8767</v>
      </c>
      <c r="C4410">
        <v>212</v>
      </c>
      <c r="D4410">
        <v>147</v>
      </c>
      <c r="E4410">
        <v>267</v>
      </c>
      <c r="F4410">
        <v>13</v>
      </c>
      <c r="G4410">
        <v>-7.8760293885046795E-2</v>
      </c>
      <c r="H4410">
        <v>-0.39408260934257899</v>
      </c>
      <c r="I4410">
        <v>-2.09658968158391</v>
      </c>
      <c r="J4410">
        <v>394</v>
      </c>
      <c r="K4410">
        <v>361</v>
      </c>
      <c r="L4410">
        <v>264</v>
      </c>
      <c r="M4410">
        <v>60</v>
      </c>
      <c r="N4410">
        <v>3.9239083501805501E-2</v>
      </c>
      <c r="O4410">
        <v>-0.765981072100133</v>
      </c>
      <c r="P4410">
        <v>-1.8275706400338201</v>
      </c>
      <c r="Q4410">
        <v>0.49152542372881303</v>
      </c>
      <c r="R4410">
        <v>0.38983050847457601</v>
      </c>
      <c r="S4410">
        <f t="shared" si="68"/>
        <v>-9.3466964338439359E-2</v>
      </c>
    </row>
    <row r="4411" spans="1:19" x14ac:dyDescent="0.2">
      <c r="A4411" t="s">
        <v>8768</v>
      </c>
      <c r="B4411" t="s">
        <v>8769</v>
      </c>
      <c r="C4411">
        <v>105</v>
      </c>
      <c r="D4411">
        <v>68</v>
      </c>
      <c r="E4411">
        <v>47</v>
      </c>
      <c r="F4411">
        <v>26</v>
      </c>
      <c r="G4411">
        <v>-0.108422154068173</v>
      </c>
      <c r="H4411">
        <v>-0.84334945091262403</v>
      </c>
      <c r="I4411">
        <v>-1.49041312406111</v>
      </c>
      <c r="J4411">
        <v>240</v>
      </c>
      <c r="K4411">
        <v>257</v>
      </c>
      <c r="L4411">
        <v>119</v>
      </c>
      <c r="M4411">
        <v>41</v>
      </c>
      <c r="N4411">
        <v>0.10694998504141</v>
      </c>
      <c r="O4411">
        <v>-0.89675305746346501</v>
      </c>
      <c r="P4411">
        <v>-1.77765305358376</v>
      </c>
      <c r="Q4411">
        <v>0.49152542372881303</v>
      </c>
      <c r="R4411">
        <v>0.37288135593220301</v>
      </c>
      <c r="S4411">
        <f t="shared" si="68"/>
        <v>9.4696439426019893E-2</v>
      </c>
    </row>
    <row r="4412" spans="1:19" x14ac:dyDescent="0.2">
      <c r="A4412" t="s">
        <v>8770</v>
      </c>
      <c r="B4412" t="s">
        <v>8771</v>
      </c>
      <c r="C4412">
        <v>265</v>
      </c>
      <c r="D4412">
        <v>286</v>
      </c>
      <c r="E4412">
        <v>227</v>
      </c>
      <c r="F4412">
        <v>38</v>
      </c>
      <c r="G4412">
        <v>0.11337839148776301</v>
      </c>
      <c r="H4412">
        <v>-0.561478026522088</v>
      </c>
      <c r="I4412">
        <v>-1.72765945028199</v>
      </c>
      <c r="J4412">
        <v>466</v>
      </c>
      <c r="K4412">
        <v>631</v>
      </c>
      <c r="L4412">
        <v>308</v>
      </c>
      <c r="M4412">
        <v>78</v>
      </c>
      <c r="N4412">
        <v>0.208871545975855</v>
      </c>
      <c r="O4412">
        <v>-0.77192397733394602</v>
      </c>
      <c r="P4412">
        <v>-1.78651698259141</v>
      </c>
      <c r="Q4412">
        <v>0.50847457627118597</v>
      </c>
      <c r="R4412">
        <v>0.40677966101694901</v>
      </c>
      <c r="S4412">
        <f t="shared" si="68"/>
        <v>2.3907577719790782E-2</v>
      </c>
    </row>
    <row r="4413" spans="1:19" x14ac:dyDescent="0.2">
      <c r="A4413" t="s">
        <v>8772</v>
      </c>
      <c r="B4413" t="s">
        <v>8773</v>
      </c>
      <c r="C4413">
        <v>164</v>
      </c>
      <c r="D4413">
        <v>157</v>
      </c>
      <c r="E4413">
        <v>114</v>
      </c>
      <c r="F4413">
        <v>18</v>
      </c>
      <c r="G4413">
        <v>6.1314036657064301E-2</v>
      </c>
      <c r="H4413">
        <v>-0.65219700648962797</v>
      </c>
      <c r="I4413">
        <v>-1.8437685159063899</v>
      </c>
      <c r="J4413">
        <v>226</v>
      </c>
      <c r="K4413">
        <v>204</v>
      </c>
      <c r="L4413">
        <v>104</v>
      </c>
      <c r="M4413">
        <v>22</v>
      </c>
      <c r="N4413">
        <v>3.2749831700219598E-2</v>
      </c>
      <c r="O4413">
        <v>-0.92916387699301095</v>
      </c>
      <c r="P4413">
        <v>-2.0219114269170801</v>
      </c>
      <c r="Q4413">
        <v>0.54237288135593198</v>
      </c>
      <c r="R4413">
        <v>0.45762711864406702</v>
      </c>
      <c r="S4413">
        <f t="shared" si="68"/>
        <v>-7.2540517265831897E-2</v>
      </c>
    </row>
    <row r="4414" spans="1:19" x14ac:dyDescent="0.2">
      <c r="A4414" t="s">
        <v>8774</v>
      </c>
      <c r="B4414" t="s">
        <v>8775</v>
      </c>
      <c r="C4414">
        <v>30</v>
      </c>
      <c r="D4414">
        <v>50</v>
      </c>
      <c r="E4414">
        <v>30</v>
      </c>
      <c r="F4414">
        <v>1</v>
      </c>
      <c r="G4414">
        <v>0.30210698191188401</v>
      </c>
      <c r="H4414">
        <v>-0.49425800977840301</v>
      </c>
      <c r="I4414">
        <v>-2.3613184276816601</v>
      </c>
      <c r="J4414">
        <v>137</v>
      </c>
      <c r="K4414">
        <v>125</v>
      </c>
      <c r="L4414">
        <v>56</v>
      </c>
      <c r="M4414">
        <v>8</v>
      </c>
      <c r="N4414">
        <v>3.7417549273371403E-2</v>
      </c>
      <c r="O4414">
        <v>-0.98062131729459601</v>
      </c>
      <c r="P4414">
        <v>-2.2438562487563498</v>
      </c>
      <c r="Q4414">
        <v>0.47457627118644002</v>
      </c>
      <c r="R4414">
        <v>0.338983050847457</v>
      </c>
      <c r="S4414">
        <f t="shared" si="68"/>
        <v>-0.28115993992410632</v>
      </c>
    </row>
    <row r="4415" spans="1:19" x14ac:dyDescent="0.2">
      <c r="A4415" t="s">
        <v>8776</v>
      </c>
      <c r="B4415" t="s">
        <v>8777</v>
      </c>
      <c r="C4415">
        <v>95</v>
      </c>
      <c r="D4415">
        <v>99</v>
      </c>
      <c r="E4415">
        <v>78</v>
      </c>
      <c r="F4415">
        <v>29</v>
      </c>
      <c r="G4415">
        <v>9.8169821604230503E-2</v>
      </c>
      <c r="H4415">
        <v>-0.57988701237677098</v>
      </c>
      <c r="I4415">
        <v>-1.3995227803518899</v>
      </c>
      <c r="J4415">
        <v>169</v>
      </c>
      <c r="K4415">
        <v>331</v>
      </c>
      <c r="L4415">
        <v>100</v>
      </c>
      <c r="M4415">
        <v>23</v>
      </c>
      <c r="N4415">
        <v>0.36916939258376702</v>
      </c>
      <c r="O4415">
        <v>-0.81997548175806401</v>
      </c>
      <c r="P4415">
        <v>-1.8763845371879699</v>
      </c>
      <c r="Q4415">
        <v>0.644067796610169</v>
      </c>
      <c r="R4415">
        <v>0.49152542372881303</v>
      </c>
      <c r="S4415">
        <f t="shared" si="68"/>
        <v>9.4498649024259557E-2</v>
      </c>
    </row>
    <row r="4416" spans="1:19" x14ac:dyDescent="0.2">
      <c r="A4416" t="s">
        <v>8778</v>
      </c>
      <c r="B4416" t="s">
        <v>8779</v>
      </c>
      <c r="C4416">
        <v>103</v>
      </c>
      <c r="D4416">
        <v>133</v>
      </c>
      <c r="E4416">
        <v>126</v>
      </c>
      <c r="F4416">
        <v>5</v>
      </c>
      <c r="G4416">
        <v>0.191272648557442</v>
      </c>
      <c r="H4416">
        <v>-0.40672468936601203</v>
      </c>
      <c r="I4416">
        <v>-2.1980643933311499</v>
      </c>
      <c r="J4416">
        <v>230</v>
      </c>
      <c r="K4416">
        <v>269</v>
      </c>
      <c r="L4416">
        <v>130</v>
      </c>
      <c r="M4416">
        <v>31</v>
      </c>
      <c r="N4416">
        <v>0.14525254740653601</v>
      </c>
      <c r="O4416">
        <v>-0.83987326085514602</v>
      </c>
      <c r="P4416">
        <v>-1.88059181077521</v>
      </c>
      <c r="Q4416">
        <v>0.49152542372881303</v>
      </c>
      <c r="R4416">
        <v>0.37288135593220301</v>
      </c>
      <c r="S4416">
        <f t="shared" si="68"/>
        <v>-0.13691288469019466</v>
      </c>
    </row>
    <row r="4417" spans="1:19" x14ac:dyDescent="0.2">
      <c r="A4417" t="s">
        <v>8780</v>
      </c>
      <c r="B4417" t="s">
        <v>8781</v>
      </c>
      <c r="C4417">
        <v>192</v>
      </c>
      <c r="D4417">
        <v>228</v>
      </c>
      <c r="E4417">
        <v>173</v>
      </c>
      <c r="F4417">
        <v>25</v>
      </c>
      <c r="G4417">
        <v>0.15489185059243199</v>
      </c>
      <c r="H4417">
        <v>-0.53951313535315704</v>
      </c>
      <c r="I4417">
        <v>-1.7695583929935099</v>
      </c>
      <c r="J4417">
        <v>372</v>
      </c>
      <c r="K4417">
        <v>333</v>
      </c>
      <c r="L4417">
        <v>215</v>
      </c>
      <c r="M4417">
        <v>61</v>
      </c>
      <c r="N4417">
        <v>2.9129397046144201E-2</v>
      </c>
      <c r="O4417">
        <v>-0.83019325711068204</v>
      </c>
      <c r="P4417">
        <v>-1.7954387734630199</v>
      </c>
      <c r="Q4417">
        <v>0.50847457627118597</v>
      </c>
      <c r="R4417">
        <v>0.35593220338983</v>
      </c>
      <c r="S4417">
        <f t="shared" si="68"/>
        <v>9.4381843388917259E-3</v>
      </c>
    </row>
    <row r="4418" spans="1:19" x14ac:dyDescent="0.2">
      <c r="A4418" t="s">
        <v>8782</v>
      </c>
      <c r="B4418" t="s">
        <v>8783</v>
      </c>
      <c r="C4418">
        <v>81</v>
      </c>
      <c r="D4418">
        <v>54</v>
      </c>
      <c r="E4418">
        <v>44</v>
      </c>
      <c r="F4418">
        <v>6</v>
      </c>
      <c r="G4418">
        <v>-9.5833026760152804E-2</v>
      </c>
      <c r="H4418">
        <v>-0.75929035217086505</v>
      </c>
      <c r="I4418">
        <v>-2.0145309414570001</v>
      </c>
      <c r="J4418">
        <v>222</v>
      </c>
      <c r="K4418">
        <v>260</v>
      </c>
      <c r="L4418">
        <v>109</v>
      </c>
      <c r="M4418">
        <v>43</v>
      </c>
      <c r="N4418">
        <v>0.14584847694190101</v>
      </c>
      <c r="O4418">
        <v>-0.90101525365440505</v>
      </c>
      <c r="P4418">
        <v>-1.72311018746294</v>
      </c>
      <c r="Q4418">
        <v>0.66101694915254205</v>
      </c>
      <c r="R4418">
        <v>0.50847457627118597</v>
      </c>
      <c r="S4418">
        <f t="shared" si="68"/>
        <v>-4.1861121086897379E-2</v>
      </c>
    </row>
    <row r="4419" spans="1:19" x14ac:dyDescent="0.2">
      <c r="A4419" t="s">
        <v>8784</v>
      </c>
      <c r="B4419" t="s">
        <v>8785</v>
      </c>
      <c r="C4419">
        <v>109</v>
      </c>
      <c r="D4419">
        <v>105</v>
      </c>
      <c r="E4419">
        <v>99</v>
      </c>
      <c r="F4419">
        <v>9</v>
      </c>
      <c r="G4419">
        <v>6.4021033424842902E-2</v>
      </c>
      <c r="H4419">
        <v>-0.53604931312147697</v>
      </c>
      <c r="I4419">
        <v>-1.9673811614632899</v>
      </c>
      <c r="J4419">
        <v>276</v>
      </c>
      <c r="K4419">
        <v>321</v>
      </c>
      <c r="L4419">
        <v>209</v>
      </c>
      <c r="M4419">
        <v>35</v>
      </c>
      <c r="N4419">
        <v>0.142824053761376</v>
      </c>
      <c r="O4419">
        <v>-0.71285157309855396</v>
      </c>
      <c r="P4419">
        <v>-1.9070667063068301</v>
      </c>
      <c r="Q4419">
        <v>0.66101694915254205</v>
      </c>
      <c r="R4419">
        <v>0.54237288135593198</v>
      </c>
      <c r="S4419">
        <f t="shared" ref="S4419:S4482" si="69">((I4419+1.7338029)/1.7338029+(P4419+1.8692731)/1.8692731)/2</f>
        <v>-7.7469268474385247E-2</v>
      </c>
    </row>
    <row r="4420" spans="1:19" x14ac:dyDescent="0.2">
      <c r="A4420" t="s">
        <v>8786</v>
      </c>
      <c r="B4420" t="s">
        <v>8787</v>
      </c>
      <c r="C4420">
        <v>114</v>
      </c>
      <c r="D4420">
        <v>99</v>
      </c>
      <c r="E4420">
        <v>114</v>
      </c>
      <c r="F4420">
        <v>13</v>
      </c>
      <c r="G4420">
        <v>1.89885755566057E-2</v>
      </c>
      <c r="H4420">
        <v>-0.49425800977840301</v>
      </c>
      <c r="I4420">
        <v>-1.82715867199163</v>
      </c>
      <c r="J4420">
        <v>288</v>
      </c>
      <c r="K4420">
        <v>369</v>
      </c>
      <c r="L4420">
        <v>218</v>
      </c>
      <c r="M4420">
        <v>31</v>
      </c>
      <c r="N4420">
        <v>0.184861981821551</v>
      </c>
      <c r="O4420">
        <v>-0.71302477129901598</v>
      </c>
      <c r="P4420">
        <v>-1.9782564625168499</v>
      </c>
      <c r="Q4420">
        <v>0.77966101694915202</v>
      </c>
      <c r="R4420">
        <v>0.47457627118644002</v>
      </c>
      <c r="S4420">
        <f t="shared" si="69"/>
        <v>-5.607352435319117E-2</v>
      </c>
    </row>
    <row r="4421" spans="1:19" x14ac:dyDescent="0.2">
      <c r="A4421" t="s">
        <v>8788</v>
      </c>
      <c r="B4421" t="s">
        <v>8789</v>
      </c>
      <c r="C4421">
        <v>201</v>
      </c>
      <c r="D4421">
        <v>249</v>
      </c>
      <c r="E4421">
        <v>266</v>
      </c>
      <c r="F4421">
        <v>24</v>
      </c>
      <c r="G4421">
        <v>0.17326152197077499</v>
      </c>
      <c r="H4421">
        <v>-0.37257243056782502</v>
      </c>
      <c r="I4421">
        <v>-1.80718198867088</v>
      </c>
      <c r="J4421">
        <v>526</v>
      </c>
      <c r="K4421">
        <v>635</v>
      </c>
      <c r="L4421">
        <v>272</v>
      </c>
      <c r="M4421">
        <v>74</v>
      </c>
      <c r="N4421">
        <v>0.159016084559958</v>
      </c>
      <c r="O4421">
        <v>-0.87850561726392995</v>
      </c>
      <c r="P4421">
        <v>-1.8619796930146499</v>
      </c>
      <c r="Q4421">
        <v>0.61016949152542299</v>
      </c>
      <c r="R4421">
        <v>0.50847457627118597</v>
      </c>
      <c r="S4421">
        <f t="shared" si="69"/>
        <v>-1.9210444974046888E-2</v>
      </c>
    </row>
    <row r="4422" spans="1:19" x14ac:dyDescent="0.2">
      <c r="A4422" t="s">
        <v>8790</v>
      </c>
      <c r="B4422" t="s">
        <v>8791</v>
      </c>
      <c r="C4422">
        <v>202</v>
      </c>
      <c r="D4422">
        <v>190</v>
      </c>
      <c r="E4422">
        <v>82</v>
      </c>
      <c r="F4422">
        <v>18</v>
      </c>
      <c r="G4422">
        <v>5.3660463801733602E-2</v>
      </c>
      <c r="H4422">
        <v>-0.88579552684131002</v>
      </c>
      <c r="I4422">
        <v>-1.9342760373053101</v>
      </c>
      <c r="J4422">
        <v>382</v>
      </c>
      <c r="K4422">
        <v>360</v>
      </c>
      <c r="L4422">
        <v>218</v>
      </c>
      <c r="M4422">
        <v>24</v>
      </c>
      <c r="N4422">
        <v>5.1467241277300201E-2</v>
      </c>
      <c r="O4422">
        <v>-0.83569564645149397</v>
      </c>
      <c r="P4422">
        <v>-2.2120777897919899</v>
      </c>
      <c r="Q4422">
        <v>0.57627118644067798</v>
      </c>
      <c r="R4422">
        <v>0.42372881355932202</v>
      </c>
      <c r="S4422">
        <f t="shared" si="69"/>
        <v>-0.14950777900538409</v>
      </c>
    </row>
    <row r="4423" spans="1:19" x14ac:dyDescent="0.2">
      <c r="A4423" t="s">
        <v>8792</v>
      </c>
      <c r="B4423" t="s">
        <v>8793</v>
      </c>
      <c r="C4423">
        <v>197</v>
      </c>
      <c r="D4423">
        <v>283</v>
      </c>
      <c r="E4423">
        <v>303</v>
      </c>
      <c r="F4423">
        <v>74</v>
      </c>
      <c r="G4423">
        <v>0.237578441658225</v>
      </c>
      <c r="H4423">
        <v>-0.30728160743769101</v>
      </c>
      <c r="I4423">
        <v>-1.30943167939261</v>
      </c>
      <c r="J4423">
        <v>496</v>
      </c>
      <c r="K4423">
        <v>730</v>
      </c>
      <c r="L4423">
        <v>379</v>
      </c>
      <c r="M4423">
        <v>126</v>
      </c>
      <c r="N4423">
        <v>0.24506928705198</v>
      </c>
      <c r="O4423">
        <v>-0.70893124366651505</v>
      </c>
      <c r="P4423">
        <v>-1.6053367999645201</v>
      </c>
      <c r="Q4423">
        <v>0.71186440677966101</v>
      </c>
      <c r="R4423">
        <v>0.52542372881355903</v>
      </c>
      <c r="S4423">
        <f t="shared" si="69"/>
        <v>0.19298026760536624</v>
      </c>
    </row>
    <row r="4424" spans="1:19" x14ac:dyDescent="0.2">
      <c r="A4424" t="s">
        <v>8794</v>
      </c>
      <c r="B4424" t="s">
        <v>8795</v>
      </c>
      <c r="C4424">
        <v>122</v>
      </c>
      <c r="D4424">
        <v>128</v>
      </c>
      <c r="E4424">
        <v>135</v>
      </c>
      <c r="F4424">
        <v>20</v>
      </c>
      <c r="G4424">
        <v>0.101108371268648</v>
      </c>
      <c r="H4424">
        <v>-0.45028407195814502</v>
      </c>
      <c r="I4424">
        <v>-1.66952700797276</v>
      </c>
      <c r="J4424">
        <v>221</v>
      </c>
      <c r="K4424">
        <v>253</v>
      </c>
      <c r="L4424">
        <v>185</v>
      </c>
      <c r="M4424">
        <v>80</v>
      </c>
      <c r="N4424">
        <v>0.135956350912428</v>
      </c>
      <c r="O4424">
        <v>-0.669309322426487</v>
      </c>
      <c r="P4424">
        <v>-1.45152795528506</v>
      </c>
      <c r="Q4424">
        <v>0.71186440677966101</v>
      </c>
      <c r="R4424">
        <v>0.52542372881355903</v>
      </c>
      <c r="S4424">
        <f t="shared" si="69"/>
        <v>0.13027609914663973</v>
      </c>
    </row>
    <row r="4425" spans="1:19" x14ac:dyDescent="0.2">
      <c r="A4425" t="s">
        <v>8796</v>
      </c>
      <c r="B4425" t="s">
        <v>8797</v>
      </c>
      <c r="C4425">
        <v>166</v>
      </c>
      <c r="D4425">
        <v>215</v>
      </c>
      <c r="E4425">
        <v>147</v>
      </c>
      <c r="F4425">
        <v>22</v>
      </c>
      <c r="G4425">
        <v>0.19258860417107801</v>
      </c>
      <c r="H4425">
        <v>-0.54704876307028205</v>
      </c>
      <c r="I4425">
        <v>-1.7618825801798399</v>
      </c>
      <c r="J4425">
        <v>389</v>
      </c>
      <c r="K4425">
        <v>479</v>
      </c>
      <c r="L4425">
        <v>272</v>
      </c>
      <c r="M4425">
        <v>55</v>
      </c>
      <c r="N4425">
        <v>0.167614015510577</v>
      </c>
      <c r="O4425">
        <v>-0.74746947443589895</v>
      </c>
      <c r="P4425">
        <v>-1.8598125804233501</v>
      </c>
      <c r="Q4425">
        <v>0.69491525423728795</v>
      </c>
      <c r="R4425">
        <v>0.47457627118644002</v>
      </c>
      <c r="S4425">
        <f t="shared" si="69"/>
        <v>-5.567179692709933E-3</v>
      </c>
    </row>
    <row r="4426" spans="1:19" x14ac:dyDescent="0.2">
      <c r="A4426" t="s">
        <v>8798</v>
      </c>
      <c r="B4426" t="s">
        <v>8799</v>
      </c>
      <c r="C4426">
        <v>127</v>
      </c>
      <c r="D4426">
        <v>203</v>
      </c>
      <c r="E4426">
        <v>73</v>
      </c>
      <c r="F4426">
        <v>20</v>
      </c>
      <c r="G4426">
        <v>0.28395054925278401</v>
      </c>
      <c r="H4426">
        <v>-0.73473887061390397</v>
      </c>
      <c r="I4426">
        <v>-1.68697089825397</v>
      </c>
      <c r="J4426">
        <v>264</v>
      </c>
      <c r="K4426">
        <v>303</v>
      </c>
      <c r="L4426">
        <v>193</v>
      </c>
      <c r="M4426">
        <v>15</v>
      </c>
      <c r="N4426">
        <v>0.137066805054195</v>
      </c>
      <c r="O4426">
        <v>-0.72813539500644697</v>
      </c>
      <c r="P4426">
        <v>-2.2557383364060399</v>
      </c>
      <c r="Q4426">
        <v>0.72881355932203395</v>
      </c>
      <c r="R4426">
        <v>0.47457627118644002</v>
      </c>
      <c r="S4426">
        <f t="shared" si="69"/>
        <v>-8.9867561200129328E-2</v>
      </c>
    </row>
    <row r="4427" spans="1:19" x14ac:dyDescent="0.2">
      <c r="A4427" t="s">
        <v>8800</v>
      </c>
      <c r="B4427" t="s">
        <v>8801</v>
      </c>
      <c r="C4427">
        <v>60</v>
      </c>
      <c r="D4427">
        <v>47</v>
      </c>
      <c r="E4427">
        <v>43</v>
      </c>
      <c r="F4427">
        <v>3</v>
      </c>
      <c r="G4427">
        <v>-2.57951601523977E-2</v>
      </c>
      <c r="H4427">
        <v>-0.63894080458246005</v>
      </c>
      <c r="I4427">
        <v>-2.1852271686259801</v>
      </c>
      <c r="J4427">
        <v>153</v>
      </c>
      <c r="K4427">
        <v>202</v>
      </c>
      <c r="L4427">
        <v>82</v>
      </c>
      <c r="M4427">
        <v>13</v>
      </c>
      <c r="N4427">
        <v>0.197888042050746</v>
      </c>
      <c r="O4427">
        <v>-0.86296635557827195</v>
      </c>
      <c r="P4427">
        <v>-2.0809737471026502</v>
      </c>
      <c r="Q4427">
        <v>0.77966101694915202</v>
      </c>
      <c r="R4427">
        <v>0.45762711864406702</v>
      </c>
      <c r="S4427">
        <f t="shared" si="69"/>
        <v>-0.18680973461942896</v>
      </c>
    </row>
    <row r="4428" spans="1:19" x14ac:dyDescent="0.2">
      <c r="A4428" t="s">
        <v>8802</v>
      </c>
      <c r="B4428" t="s">
        <v>8803</v>
      </c>
      <c r="C4428">
        <v>171</v>
      </c>
      <c r="D4428">
        <v>164</v>
      </c>
      <c r="E4428">
        <v>114</v>
      </c>
      <c r="F4428">
        <v>20</v>
      </c>
      <c r="G4428">
        <v>6.2105969951072398E-2</v>
      </c>
      <c r="H4428">
        <v>-0.67034926883408397</v>
      </c>
      <c r="I4428">
        <v>-1.8161632876901701</v>
      </c>
      <c r="J4428">
        <v>307</v>
      </c>
      <c r="K4428">
        <v>436</v>
      </c>
      <c r="L4428">
        <v>219</v>
      </c>
      <c r="M4428">
        <v>74</v>
      </c>
      <c r="N4428">
        <v>0.22957621721312099</v>
      </c>
      <c r="O4428">
        <v>-0.73878303778145804</v>
      </c>
      <c r="P4428">
        <v>-1.6281323243381001</v>
      </c>
      <c r="Q4428">
        <v>0.69491525423728795</v>
      </c>
      <c r="R4428">
        <v>0.45762711864406702</v>
      </c>
      <c r="S4428">
        <f t="shared" si="69"/>
        <v>4.0749846113041444E-2</v>
      </c>
    </row>
    <row r="4429" spans="1:19" x14ac:dyDescent="0.2">
      <c r="A4429" t="s">
        <v>8804</v>
      </c>
      <c r="B4429" t="s">
        <v>8805</v>
      </c>
      <c r="C4429">
        <v>33</v>
      </c>
      <c r="D4429">
        <v>22</v>
      </c>
      <c r="E4429">
        <v>51</v>
      </c>
      <c r="F4429">
        <v>4</v>
      </c>
      <c r="G4429">
        <v>-9.5833026760152804E-2</v>
      </c>
      <c r="H4429">
        <v>-0.30520177355835398</v>
      </c>
      <c r="I4429">
        <v>-1.8006511215119201</v>
      </c>
      <c r="J4429">
        <v>77</v>
      </c>
      <c r="K4429">
        <v>118</v>
      </c>
      <c r="L4429">
        <v>96</v>
      </c>
      <c r="M4429">
        <v>21</v>
      </c>
      <c r="N4429">
        <v>0.26261938555536501</v>
      </c>
      <c r="O4429">
        <v>-0.49630826927730298</v>
      </c>
      <c r="P4429">
        <v>-1.5744970990304501</v>
      </c>
      <c r="Q4429">
        <v>0.62711864406779605</v>
      </c>
      <c r="R4429">
        <v>0.52542372881355903</v>
      </c>
      <c r="S4429">
        <f t="shared" si="69"/>
        <v>5.9569843632373942E-2</v>
      </c>
    </row>
    <row r="4430" spans="1:19" x14ac:dyDescent="0.2">
      <c r="A4430" t="s">
        <v>8806</v>
      </c>
      <c r="B4430" t="s">
        <v>8807</v>
      </c>
      <c r="C4430">
        <v>421</v>
      </c>
      <c r="D4430">
        <v>503</v>
      </c>
      <c r="E4430">
        <v>293</v>
      </c>
      <c r="F4430">
        <v>40</v>
      </c>
      <c r="G4430">
        <v>0.15754412151578701</v>
      </c>
      <c r="H4430">
        <v>-0.65167248525996202</v>
      </c>
      <c r="I4430">
        <v>-1.9064192774697</v>
      </c>
      <c r="J4430">
        <v>788</v>
      </c>
      <c r="K4430">
        <v>942</v>
      </c>
      <c r="L4430">
        <v>546</v>
      </c>
      <c r="M4430">
        <v>121</v>
      </c>
      <c r="N4430">
        <v>0.154752788725043</v>
      </c>
      <c r="O4430">
        <v>-0.75142235192920803</v>
      </c>
      <c r="P4430">
        <v>-1.82396651576499</v>
      </c>
      <c r="Q4430">
        <v>0.62711864406779605</v>
      </c>
      <c r="R4430">
        <v>0.49152542372881303</v>
      </c>
      <c r="S4430">
        <f t="shared" si="69"/>
        <v>-3.7660929573332225E-2</v>
      </c>
    </row>
    <row r="4431" spans="1:19" x14ac:dyDescent="0.2">
      <c r="A4431" t="s">
        <v>8808</v>
      </c>
      <c r="B4431" t="s">
        <v>8809</v>
      </c>
      <c r="C4431">
        <v>265</v>
      </c>
      <c r="D4431">
        <v>347</v>
      </c>
      <c r="E4431">
        <v>119</v>
      </c>
      <c r="F4431">
        <v>34</v>
      </c>
      <c r="G4431">
        <v>0.197341833149594</v>
      </c>
      <c r="H4431">
        <v>-0.84195692232268005</v>
      </c>
      <c r="I4431">
        <v>-1.7759641298565501</v>
      </c>
      <c r="J4431">
        <v>589</v>
      </c>
      <c r="K4431">
        <v>715</v>
      </c>
      <c r="L4431">
        <v>344</v>
      </c>
      <c r="M4431">
        <v>95</v>
      </c>
      <c r="N4431">
        <v>0.16141885043570001</v>
      </c>
      <c r="O4431">
        <v>-0.825645629359961</v>
      </c>
      <c r="P4431">
        <v>-1.8026173580901399</v>
      </c>
      <c r="Q4431">
        <v>0.61016949152542299</v>
      </c>
      <c r="R4431">
        <v>0.49152542372881303</v>
      </c>
      <c r="S4431">
        <f t="shared" si="69"/>
        <v>5.6707220212932757E-3</v>
      </c>
    </row>
    <row r="4432" spans="1:19" x14ac:dyDescent="0.2">
      <c r="A4432" t="s">
        <v>8810</v>
      </c>
      <c r="B4432" t="s">
        <v>8811</v>
      </c>
      <c r="C4432">
        <v>286</v>
      </c>
      <c r="D4432">
        <v>363</v>
      </c>
      <c r="E4432">
        <v>132</v>
      </c>
      <c r="F4432">
        <v>29</v>
      </c>
      <c r="G4432">
        <v>0.18379882420259699</v>
      </c>
      <c r="H4432">
        <v>-0.83005011170159604</v>
      </c>
      <c r="I4432">
        <v>-1.8781652081920801</v>
      </c>
      <c r="J4432">
        <v>444</v>
      </c>
      <c r="K4432">
        <v>744</v>
      </c>
      <c r="L4432">
        <v>368</v>
      </c>
      <c r="M4432">
        <v>48</v>
      </c>
      <c r="N4432">
        <v>0.30141806885298</v>
      </c>
      <c r="O4432">
        <v>-0.67362392858549203</v>
      </c>
      <c r="P4432">
        <v>-1.97636740133092</v>
      </c>
      <c r="Q4432">
        <v>0.61016949152542299</v>
      </c>
      <c r="R4432">
        <v>0.44067796610169402</v>
      </c>
      <c r="S4432">
        <f t="shared" si="69"/>
        <v>-7.0277670424011368E-2</v>
      </c>
    </row>
    <row r="4433" spans="1:19" x14ac:dyDescent="0.2">
      <c r="A4433" t="s">
        <v>8812</v>
      </c>
      <c r="B4433" t="s">
        <v>8813</v>
      </c>
      <c r="C4433">
        <v>139</v>
      </c>
      <c r="D4433">
        <v>189</v>
      </c>
      <c r="E4433">
        <v>130</v>
      </c>
      <c r="F4433">
        <v>21</v>
      </c>
      <c r="G4433">
        <v>0.21370523621467699</v>
      </c>
      <c r="H4433">
        <v>-0.52332945772566197</v>
      </c>
      <c r="I4433">
        <v>-1.7049926784821701</v>
      </c>
      <c r="J4433">
        <v>284</v>
      </c>
      <c r="K4433">
        <v>398</v>
      </c>
      <c r="L4433">
        <v>183</v>
      </c>
      <c r="M4433">
        <v>43</v>
      </c>
      <c r="N4433">
        <v>0.223792835448372</v>
      </c>
      <c r="O4433">
        <v>-0.78295602746099802</v>
      </c>
      <c r="P4433">
        <v>-1.83007555305934</v>
      </c>
      <c r="Q4433">
        <v>0.644067796610169</v>
      </c>
      <c r="R4433">
        <v>0.49152542372881303</v>
      </c>
      <c r="S4433">
        <f t="shared" si="69"/>
        <v>1.8793093149778711E-2</v>
      </c>
    </row>
    <row r="4434" spans="1:19" x14ac:dyDescent="0.2">
      <c r="A4434" t="s">
        <v>8814</v>
      </c>
      <c r="B4434" t="s">
        <v>8815</v>
      </c>
      <c r="C4434">
        <v>177</v>
      </c>
      <c r="D4434">
        <v>267</v>
      </c>
      <c r="E4434">
        <v>153</v>
      </c>
      <c r="F4434">
        <v>22</v>
      </c>
      <c r="G4434">
        <v>0.25879622729829699</v>
      </c>
      <c r="H4434">
        <v>-0.55753984532261103</v>
      </c>
      <c r="I4434">
        <v>-1.78974775850159</v>
      </c>
      <c r="J4434">
        <v>388</v>
      </c>
      <c r="K4434">
        <v>562</v>
      </c>
      <c r="L4434">
        <v>358</v>
      </c>
      <c r="M4434">
        <v>85</v>
      </c>
      <c r="N4434">
        <v>0.238132693396575</v>
      </c>
      <c r="O4434">
        <v>-0.62703747609472305</v>
      </c>
      <c r="P4434">
        <v>-1.6696384684718</v>
      </c>
      <c r="Q4434">
        <v>0.59322033898305004</v>
      </c>
      <c r="R4434">
        <v>0.45762711864406702</v>
      </c>
      <c r="S4434">
        <f t="shared" si="69"/>
        <v>3.7265431494548626E-2</v>
      </c>
    </row>
    <row r="4435" spans="1:19" x14ac:dyDescent="0.2">
      <c r="A4435" t="s">
        <v>8816</v>
      </c>
      <c r="B4435" t="s">
        <v>8817</v>
      </c>
      <c r="C4435">
        <v>162</v>
      </c>
      <c r="D4435">
        <v>133</v>
      </c>
      <c r="E4435">
        <v>171</v>
      </c>
      <c r="F4435">
        <v>16</v>
      </c>
      <c r="G4435">
        <v>-5.40514128001667E-3</v>
      </c>
      <c r="H4435">
        <v>-0.47077691392887999</v>
      </c>
      <c r="I4435">
        <v>-1.8895922048486999</v>
      </c>
      <c r="J4435">
        <v>268</v>
      </c>
      <c r="K4435">
        <v>308</v>
      </c>
      <c r="L4435">
        <v>172</v>
      </c>
      <c r="M4435">
        <v>20</v>
      </c>
      <c r="N4435">
        <v>0.13764402589337699</v>
      </c>
      <c r="O4435">
        <v>-0.78469512426563004</v>
      </c>
      <c r="P4435">
        <v>-2.1373304669566999</v>
      </c>
      <c r="Q4435">
        <v>0.61016949152542299</v>
      </c>
      <c r="R4435">
        <v>0.50847457627118597</v>
      </c>
      <c r="S4435">
        <f t="shared" si="69"/>
        <v>-0.11662801576397475</v>
      </c>
    </row>
    <row r="4436" spans="1:19" x14ac:dyDescent="0.2">
      <c r="A4436" t="s">
        <v>8818</v>
      </c>
      <c r="B4436" t="s">
        <v>8819</v>
      </c>
      <c r="C4436">
        <v>141</v>
      </c>
      <c r="D4436">
        <v>134</v>
      </c>
      <c r="E4436">
        <v>164</v>
      </c>
      <c r="F4436">
        <v>18</v>
      </c>
      <c r="G4436">
        <v>5.8143918004956101E-2</v>
      </c>
      <c r="H4436">
        <v>-0.42863327438608501</v>
      </c>
      <c r="I4436">
        <v>-1.7781437805140701</v>
      </c>
      <c r="J4436">
        <v>318</v>
      </c>
      <c r="K4436">
        <v>563</v>
      </c>
      <c r="L4436">
        <v>405</v>
      </c>
      <c r="M4436">
        <v>39</v>
      </c>
      <c r="N4436">
        <v>0.32530937828863499</v>
      </c>
      <c r="O4436">
        <v>-0.48706087391415398</v>
      </c>
      <c r="P4436">
        <v>-1.9215881815498199</v>
      </c>
      <c r="Q4436">
        <v>0.644067796610169</v>
      </c>
      <c r="R4436">
        <v>0.47457627118644002</v>
      </c>
      <c r="S4436">
        <f t="shared" si="69"/>
        <v>-2.6780603712179087E-2</v>
      </c>
    </row>
    <row r="4437" spans="1:19" x14ac:dyDescent="0.2">
      <c r="A4437" t="s">
        <v>8820</v>
      </c>
      <c r="B4437" t="s">
        <v>8821</v>
      </c>
      <c r="C4437">
        <v>161</v>
      </c>
      <c r="D4437">
        <v>168</v>
      </c>
      <c r="E4437">
        <v>126</v>
      </c>
      <c r="F4437">
        <v>20</v>
      </c>
      <c r="G4437">
        <v>9.8741637989541595E-2</v>
      </c>
      <c r="H4437">
        <v>-0.60071334069269</v>
      </c>
      <c r="I4437">
        <v>-1.78999305332986</v>
      </c>
      <c r="J4437">
        <v>246</v>
      </c>
      <c r="K4437">
        <v>389</v>
      </c>
      <c r="L4437">
        <v>167</v>
      </c>
      <c r="M4437">
        <v>23</v>
      </c>
      <c r="N4437">
        <v>0.27624259764405001</v>
      </c>
      <c r="O4437">
        <v>-0.76030741310018601</v>
      </c>
      <c r="P4437">
        <v>-2.03943293967767</v>
      </c>
      <c r="Q4437">
        <v>0.644067796610169</v>
      </c>
      <c r="R4437">
        <v>0.45762711864406702</v>
      </c>
      <c r="S4437">
        <f t="shared" si="69"/>
        <v>-6.1719284028367918E-2</v>
      </c>
    </row>
    <row r="4438" spans="1:19" x14ac:dyDescent="0.2">
      <c r="A4438" t="s">
        <v>8822</v>
      </c>
      <c r="B4438" t="s">
        <v>8823</v>
      </c>
      <c r="C4438">
        <v>136</v>
      </c>
      <c r="D4438">
        <v>125</v>
      </c>
      <c r="E4438">
        <v>97</v>
      </c>
      <c r="F4438">
        <v>7</v>
      </c>
      <c r="G4438">
        <v>4.3629336933367201E-2</v>
      </c>
      <c r="H4438">
        <v>-0.64102518388237595</v>
      </c>
      <c r="I4438">
        <v>-2.1726380413179598</v>
      </c>
      <c r="J4438">
        <v>258</v>
      </c>
      <c r="K4438">
        <v>277</v>
      </c>
      <c r="L4438">
        <v>160</v>
      </c>
      <c r="M4438">
        <v>31</v>
      </c>
      <c r="N4438">
        <v>0.10808816652294</v>
      </c>
      <c r="O4438">
        <v>-0.79958850045169505</v>
      </c>
      <c r="P4438">
        <v>-1.9304836807208501</v>
      </c>
      <c r="Q4438">
        <v>0.644067796610169</v>
      </c>
      <c r="R4438">
        <v>0.47457627118644002</v>
      </c>
      <c r="S4438">
        <f t="shared" si="69"/>
        <v>-0.14292560618546363</v>
      </c>
    </row>
    <row r="4439" spans="1:19" x14ac:dyDescent="0.2">
      <c r="A4439" t="s">
        <v>8824</v>
      </c>
      <c r="B4439" t="s">
        <v>8825</v>
      </c>
      <c r="C4439">
        <v>39</v>
      </c>
      <c r="D4439">
        <v>36</v>
      </c>
      <c r="E4439">
        <v>47</v>
      </c>
      <c r="F4439">
        <v>5</v>
      </c>
      <c r="G4439">
        <v>4.5496126036316503E-2</v>
      </c>
      <c r="H4439">
        <v>-0.41322475886918503</v>
      </c>
      <c r="I4439">
        <v>-1.7762917756524701</v>
      </c>
      <c r="J4439">
        <v>112</v>
      </c>
      <c r="K4439">
        <v>100</v>
      </c>
      <c r="L4439">
        <v>111</v>
      </c>
      <c r="M4439">
        <v>11</v>
      </c>
      <c r="N4439">
        <v>2.8010080751540201E-2</v>
      </c>
      <c r="O4439">
        <v>-0.59598382102791403</v>
      </c>
      <c r="P4439">
        <v>-2.0180510061038399</v>
      </c>
      <c r="Q4439">
        <v>0.76271186440677896</v>
      </c>
      <c r="R4439">
        <v>0.45762711864406702</v>
      </c>
      <c r="S4439">
        <f t="shared" si="69"/>
        <v>-5.2048745059617374E-2</v>
      </c>
    </row>
    <row r="4440" spans="1:19" x14ac:dyDescent="0.2">
      <c r="A4440" t="s">
        <v>8826</v>
      </c>
      <c r="B4440" t="s">
        <v>8827</v>
      </c>
      <c r="C4440">
        <v>12</v>
      </c>
      <c r="D4440">
        <v>11</v>
      </c>
      <c r="E4440">
        <v>7</v>
      </c>
      <c r="F4440">
        <v>0</v>
      </c>
      <c r="G4440">
        <v>4.2469671406128597E-2</v>
      </c>
      <c r="H4440">
        <v>-0.72834121581177103</v>
      </c>
      <c r="I4440" t="e">
        <f>-inf</f>
        <v>#NAME?</v>
      </c>
      <c r="J4440">
        <v>17</v>
      </c>
      <c r="K4440">
        <v>20</v>
      </c>
      <c r="L4440">
        <v>2</v>
      </c>
      <c r="M4440">
        <v>3</v>
      </c>
      <c r="N4440">
        <v>0.14780917770742899</v>
      </c>
      <c r="O4440">
        <v>-1.5215077028586801</v>
      </c>
      <c r="P4440">
        <v>-1.7635533352505</v>
      </c>
      <c r="Q4440">
        <v>0.54237288135593198</v>
      </c>
      <c r="R4440">
        <v>0.37288135593220301</v>
      </c>
      <c r="S4440" t="e">
        <f t="shared" si="69"/>
        <v>#NAME?</v>
      </c>
    </row>
    <row r="4441" spans="1:19" x14ac:dyDescent="0.2">
      <c r="A4441" t="s">
        <v>8828</v>
      </c>
      <c r="B4441" t="s">
        <v>8829</v>
      </c>
      <c r="C4441">
        <v>0</v>
      </c>
      <c r="D4441">
        <v>0</v>
      </c>
      <c r="E4441">
        <v>0</v>
      </c>
      <c r="F4441">
        <v>0</v>
      </c>
      <c r="G4441" t="s">
        <v>373</v>
      </c>
      <c r="H4441" t="s">
        <v>373</v>
      </c>
      <c r="I4441" t="s">
        <v>373</v>
      </c>
      <c r="J4441">
        <v>0</v>
      </c>
      <c r="K4441">
        <v>2</v>
      </c>
      <c r="L4441">
        <v>0</v>
      </c>
      <c r="M4441">
        <v>1</v>
      </c>
      <c r="N4441" t="s">
        <v>599</v>
      </c>
      <c r="O4441" t="s">
        <v>373</v>
      </c>
      <c r="P4441" t="s">
        <v>599</v>
      </c>
      <c r="Q4441">
        <v>0.55932203389830504</v>
      </c>
      <c r="R4441">
        <v>0.40677966101694901</v>
      </c>
      <c r="S4441" t="e">
        <f t="shared" si="69"/>
        <v>#VALUE!</v>
      </c>
    </row>
    <row r="4442" spans="1:19" x14ac:dyDescent="0.2">
      <c r="A4442" t="s">
        <v>8830</v>
      </c>
      <c r="B4442" t="s">
        <v>8831</v>
      </c>
      <c r="C4442">
        <v>416</v>
      </c>
      <c r="D4442">
        <v>442</v>
      </c>
      <c r="E4442">
        <v>360</v>
      </c>
      <c r="F4442">
        <v>44</v>
      </c>
      <c r="G4442">
        <v>0.106587171017877</v>
      </c>
      <c r="H4442">
        <v>-0.55704883963785901</v>
      </c>
      <c r="I4442">
        <v>-1.85983782710255</v>
      </c>
      <c r="J4442">
        <v>727</v>
      </c>
      <c r="K4442">
        <v>780</v>
      </c>
      <c r="L4442">
        <v>468</v>
      </c>
      <c r="M4442">
        <v>77</v>
      </c>
      <c r="N4442">
        <v>0.107788295253164</v>
      </c>
      <c r="O4442">
        <v>-0.78337733492930395</v>
      </c>
      <c r="P4442">
        <v>-1.9852693542784401</v>
      </c>
      <c r="Q4442">
        <v>0.47457627118644002</v>
      </c>
      <c r="R4442">
        <v>0.305084745762711</v>
      </c>
      <c r="S4442">
        <f t="shared" si="69"/>
        <v>-6.7373484596870273E-2</v>
      </c>
    </row>
    <row r="4443" spans="1:19" x14ac:dyDescent="0.2">
      <c r="A4443" t="s">
        <v>8832</v>
      </c>
      <c r="B4443" t="s">
        <v>8833</v>
      </c>
      <c r="C4443">
        <v>217</v>
      </c>
      <c r="D4443">
        <v>267</v>
      </c>
      <c r="E4443">
        <v>127</v>
      </c>
      <c r="F4443">
        <v>20</v>
      </c>
      <c r="G4443">
        <v>0.17030975981157401</v>
      </c>
      <c r="H4443">
        <v>-0.72691402267097605</v>
      </c>
      <c r="I4443">
        <v>-1.91962691114654</v>
      </c>
      <c r="J4443">
        <v>306</v>
      </c>
      <c r="K4443">
        <v>555</v>
      </c>
      <c r="L4443">
        <v>177</v>
      </c>
      <c r="M4443">
        <v>45</v>
      </c>
      <c r="N4443">
        <v>0.33579966006281797</v>
      </c>
      <c r="O4443">
        <v>-0.82983693726416297</v>
      </c>
      <c r="P4443">
        <v>-1.84273458129812</v>
      </c>
      <c r="Q4443">
        <v>0.50847457627118597</v>
      </c>
      <c r="R4443">
        <v>0.38983050847457601</v>
      </c>
      <c r="S4443">
        <f t="shared" si="69"/>
        <v>-4.6489942823920515E-2</v>
      </c>
    </row>
    <row r="4444" spans="1:19" x14ac:dyDescent="0.2">
      <c r="A4444" t="s">
        <v>8834</v>
      </c>
      <c r="B4444" t="s">
        <v>8835</v>
      </c>
      <c r="C4444">
        <v>44</v>
      </c>
      <c r="D4444">
        <v>91</v>
      </c>
      <c r="E4444">
        <v>34</v>
      </c>
      <c r="F4444">
        <v>5</v>
      </c>
      <c r="G4444">
        <v>0.39584694813043397</v>
      </c>
      <c r="H4444">
        <v>-0.60623176922233502</v>
      </c>
      <c r="I4444">
        <v>-1.82867984511216</v>
      </c>
      <c r="J4444">
        <v>117</v>
      </c>
      <c r="K4444">
        <v>138</v>
      </c>
      <c r="L4444">
        <v>85</v>
      </c>
      <c r="M4444">
        <v>10</v>
      </c>
      <c r="N4444">
        <v>0.14892132807679601</v>
      </c>
      <c r="O4444">
        <v>-0.73085571317625897</v>
      </c>
      <c r="P4444">
        <v>-2.0784115303380499</v>
      </c>
      <c r="Q4444">
        <v>0.59322033898305004</v>
      </c>
      <c r="R4444">
        <v>0.35593220338983</v>
      </c>
      <c r="S4444">
        <f t="shared" si="69"/>
        <v>-8.3302049006424975E-2</v>
      </c>
    </row>
    <row r="4445" spans="1:19" x14ac:dyDescent="0.2">
      <c r="A4445" t="s">
        <v>8836</v>
      </c>
      <c r="B4445" t="s">
        <v>8837</v>
      </c>
      <c r="C4445">
        <v>153</v>
      </c>
      <c r="D4445">
        <v>128</v>
      </c>
      <c r="E4445">
        <v>121</v>
      </c>
      <c r="F4445">
        <v>23</v>
      </c>
      <c r="G4445">
        <v>2.77677112579799E-3</v>
      </c>
      <c r="H4445">
        <v>-0.59616407027955198</v>
      </c>
      <c r="I4445">
        <v>-1.707160767762</v>
      </c>
      <c r="J4445">
        <v>240</v>
      </c>
      <c r="K4445">
        <v>253</v>
      </c>
      <c r="L4445">
        <v>121</v>
      </c>
      <c r="M4445">
        <v>69</v>
      </c>
      <c r="N4445">
        <v>0.100137382885933</v>
      </c>
      <c r="O4445">
        <v>-0.88951464853954598</v>
      </c>
      <c r="P4445">
        <v>-1.55158781956624</v>
      </c>
      <c r="Q4445">
        <v>0.61016949152542299</v>
      </c>
      <c r="R4445">
        <v>0.42372881355932202</v>
      </c>
      <c r="S4445">
        <f t="shared" si="69"/>
        <v>9.265876884200791E-2</v>
      </c>
    </row>
    <row r="4446" spans="1:19" x14ac:dyDescent="0.2">
      <c r="A4446" t="s">
        <v>8838</v>
      </c>
      <c r="B4446" t="s">
        <v>8839</v>
      </c>
      <c r="C4446">
        <v>89</v>
      </c>
      <c r="D4446">
        <v>143</v>
      </c>
      <c r="E4446">
        <v>78</v>
      </c>
      <c r="F4446">
        <v>2</v>
      </c>
      <c r="G4446">
        <v>0.28620426311567698</v>
      </c>
      <c r="H4446">
        <v>-0.55155341373283595</v>
      </c>
      <c r="I4446">
        <v>-2.5325571839429299</v>
      </c>
      <c r="J4446">
        <v>144</v>
      </c>
      <c r="K4446">
        <v>193</v>
      </c>
      <c r="L4446">
        <v>143</v>
      </c>
      <c r="M4446">
        <v>28</v>
      </c>
      <c r="N4446">
        <v>0.204422920334245</v>
      </c>
      <c r="O4446">
        <v>-0.59511523177457804</v>
      </c>
      <c r="P4446">
        <v>-1.7214301293449199</v>
      </c>
      <c r="Q4446">
        <v>0.57627118644067798</v>
      </c>
      <c r="R4446">
        <v>0.40677966101694901</v>
      </c>
      <c r="S4446">
        <f t="shared" si="69"/>
        <v>-0.19080190949930936</v>
      </c>
    </row>
    <row r="4447" spans="1:19" x14ac:dyDescent="0.2">
      <c r="A4447" t="s">
        <v>8840</v>
      </c>
      <c r="B4447" t="s">
        <v>8841</v>
      </c>
      <c r="C4447">
        <v>21</v>
      </c>
      <c r="D4447">
        <v>5</v>
      </c>
      <c r="E4447">
        <v>17</v>
      </c>
      <c r="F4447">
        <v>3</v>
      </c>
      <c r="G4447">
        <v>-0.54299105810237103</v>
      </c>
      <c r="H4447">
        <v>-0.58602838313404804</v>
      </c>
      <c r="I4447">
        <v>-1.72929521297625</v>
      </c>
      <c r="J4447">
        <v>27</v>
      </c>
      <c r="K4447">
        <v>32</v>
      </c>
      <c r="L4447">
        <v>8</v>
      </c>
      <c r="M4447">
        <v>1</v>
      </c>
      <c r="N4447">
        <v>0.15101431758264</v>
      </c>
      <c r="O4447">
        <v>-1.1203625543114299</v>
      </c>
      <c r="P4447">
        <v>-2.44158943275088</v>
      </c>
      <c r="Q4447">
        <v>0.66101694915254205</v>
      </c>
      <c r="R4447">
        <v>0.47457627118644002</v>
      </c>
      <c r="S4447">
        <f t="shared" si="69"/>
        <v>-0.15178532202555386</v>
      </c>
    </row>
    <row r="4448" spans="1:19" x14ac:dyDescent="0.2">
      <c r="A4448" t="s">
        <v>8842</v>
      </c>
      <c r="B4448" t="s">
        <v>8843</v>
      </c>
      <c r="C4448">
        <v>218</v>
      </c>
      <c r="D4448">
        <v>267</v>
      </c>
      <c r="E4448">
        <v>209</v>
      </c>
      <c r="F4448">
        <v>29</v>
      </c>
      <c r="G4448">
        <v>0.16831300005549801</v>
      </c>
      <c r="H4448">
        <v>-0.51256821727195401</v>
      </c>
      <c r="I4448">
        <v>-1.76025566866764</v>
      </c>
      <c r="J4448">
        <v>394</v>
      </c>
      <c r="K4448">
        <v>521</v>
      </c>
      <c r="L4448">
        <v>248</v>
      </c>
      <c r="M4448">
        <v>44</v>
      </c>
      <c r="N4448">
        <v>0.19856960489567199</v>
      </c>
      <c r="O4448">
        <v>-0.79313331814374799</v>
      </c>
      <c r="P4448">
        <v>-1.9622692139312701</v>
      </c>
      <c r="Q4448">
        <v>0.54237288135593198</v>
      </c>
      <c r="R4448">
        <v>0.38983050847457601</v>
      </c>
      <c r="S4448">
        <f t="shared" si="69"/>
        <v>-3.2503480151995931E-2</v>
      </c>
    </row>
    <row r="4449" spans="1:19" x14ac:dyDescent="0.2">
      <c r="A4449" t="s">
        <v>8844</v>
      </c>
      <c r="B4449" t="s">
        <v>8845</v>
      </c>
      <c r="C4449">
        <v>127</v>
      </c>
      <c r="D4449">
        <v>198</v>
      </c>
      <c r="E4449">
        <v>112</v>
      </c>
      <c r="F4449">
        <v>22</v>
      </c>
      <c r="G4449">
        <v>0.27311970160110199</v>
      </c>
      <c r="H4449">
        <v>-0.54884370806417804</v>
      </c>
      <c r="I4449">
        <v>-1.6455782130957399</v>
      </c>
      <c r="J4449">
        <v>301</v>
      </c>
      <c r="K4449">
        <v>554</v>
      </c>
      <c r="L4449">
        <v>140</v>
      </c>
      <c r="M4449">
        <v>47</v>
      </c>
      <c r="N4449">
        <v>0.34217137255630797</v>
      </c>
      <c r="O4449">
        <v>-0.92452723705999496</v>
      </c>
      <c r="P4449">
        <v>-1.81669430625001</v>
      </c>
      <c r="Q4449">
        <v>0.50847457627118597</v>
      </c>
      <c r="R4449">
        <v>0.40677966101694901</v>
      </c>
      <c r="S4449">
        <f t="shared" si="69"/>
        <v>3.9506504333854477E-2</v>
      </c>
    </row>
    <row r="4450" spans="1:19" x14ac:dyDescent="0.2">
      <c r="A4450" t="s">
        <v>8846</v>
      </c>
      <c r="B4450" t="s">
        <v>8847</v>
      </c>
      <c r="C4450">
        <v>136</v>
      </c>
      <c r="D4450">
        <v>227</v>
      </c>
      <c r="E4450">
        <v>66</v>
      </c>
      <c r="F4450">
        <v>18</v>
      </c>
      <c r="G4450">
        <v>0.30274518111843302</v>
      </c>
      <c r="H4450">
        <v>-0.80825298260675205</v>
      </c>
      <c r="I4450">
        <v>-1.76246357622891</v>
      </c>
      <c r="J4450">
        <v>172</v>
      </c>
      <c r="K4450">
        <v>354</v>
      </c>
      <c r="L4450">
        <v>178</v>
      </c>
      <c r="M4450">
        <v>23</v>
      </c>
      <c r="N4450">
        <v>0.39070291853995998</v>
      </c>
      <c r="O4450">
        <v>-0.577197221743045</v>
      </c>
      <c r="P4450">
        <v>-1.8840262794818401</v>
      </c>
      <c r="Q4450">
        <v>0.47457627118644002</v>
      </c>
      <c r="R4450">
        <v>0.37288135593220301</v>
      </c>
      <c r="S4450">
        <f t="shared" si="69"/>
        <v>-1.2211498029552344E-2</v>
      </c>
    </row>
    <row r="4451" spans="1:19" x14ac:dyDescent="0.2">
      <c r="A4451" t="s">
        <v>8848</v>
      </c>
      <c r="B4451" t="s">
        <v>8849</v>
      </c>
      <c r="C4451">
        <v>89</v>
      </c>
      <c r="D4451">
        <v>49</v>
      </c>
      <c r="E4451">
        <v>44</v>
      </c>
      <c r="F4451">
        <v>7</v>
      </c>
      <c r="G4451">
        <v>-0.17893569432087</v>
      </c>
      <c r="H4451">
        <v>-0.80019533993712799</v>
      </c>
      <c r="I4451">
        <v>-1.9884891395926501</v>
      </c>
      <c r="J4451">
        <v>152</v>
      </c>
      <c r="K4451">
        <v>192</v>
      </c>
      <c r="L4451">
        <v>107</v>
      </c>
      <c r="M4451">
        <v>10</v>
      </c>
      <c r="N4451">
        <v>0.17868574418049801</v>
      </c>
      <c r="O4451">
        <v>-0.74454858740395302</v>
      </c>
      <c r="P4451">
        <v>-2.19206925653666</v>
      </c>
      <c r="Q4451">
        <v>0.54237288135593198</v>
      </c>
      <c r="R4451">
        <v>0.35593220338983</v>
      </c>
      <c r="S4451">
        <f t="shared" si="69"/>
        <v>-0.15978998294619084</v>
      </c>
    </row>
    <row r="4452" spans="1:19" x14ac:dyDescent="0.2">
      <c r="A4452" t="s">
        <v>8850</v>
      </c>
      <c r="B4452" t="s">
        <v>8851</v>
      </c>
      <c r="C4452">
        <v>37</v>
      </c>
      <c r="D4452">
        <v>31</v>
      </c>
      <c r="E4452">
        <v>13</v>
      </c>
      <c r="F4452">
        <v>3</v>
      </c>
      <c r="G4452">
        <v>3.4182020628061699E-3</v>
      </c>
      <c r="H4452">
        <v>-0.94851638153856099</v>
      </c>
      <c r="I4452">
        <v>-1.9752776423093299</v>
      </c>
      <c r="J4452">
        <v>77</v>
      </c>
      <c r="K4452">
        <v>62</v>
      </c>
      <c r="L4452">
        <v>15</v>
      </c>
      <c r="M4452">
        <v>7</v>
      </c>
      <c r="N4452">
        <v>-1.6870932252506202E-2</v>
      </c>
      <c r="O4452">
        <v>-1.3024882432611899</v>
      </c>
      <c r="P4452">
        <v>-2.05161835375011</v>
      </c>
      <c r="Q4452">
        <v>0.49152542372881303</v>
      </c>
      <c r="R4452">
        <v>0.38983050847457601</v>
      </c>
      <c r="S4452">
        <f t="shared" si="69"/>
        <v>-0.1184116855001307</v>
      </c>
    </row>
    <row r="4453" spans="1:19" x14ac:dyDescent="0.2">
      <c r="A4453" t="s">
        <v>8852</v>
      </c>
      <c r="B4453" t="s">
        <v>8853</v>
      </c>
      <c r="C4453">
        <v>92</v>
      </c>
      <c r="D4453">
        <v>97</v>
      </c>
      <c r="E4453">
        <v>64</v>
      </c>
      <c r="F4453">
        <v>10</v>
      </c>
      <c r="G4453">
        <v>0.103242139216218</v>
      </c>
      <c r="H4453">
        <v>-0.651865863140071</v>
      </c>
      <c r="I4453">
        <v>-1.84798500030755</v>
      </c>
      <c r="J4453">
        <v>94</v>
      </c>
      <c r="K4453">
        <v>118</v>
      </c>
      <c r="L4453">
        <v>59</v>
      </c>
      <c r="M4453">
        <v>17</v>
      </c>
      <c r="N4453">
        <v>0.175982257128148</v>
      </c>
      <c r="O4453">
        <v>-0.794364619101944</v>
      </c>
      <c r="P4453">
        <v>-1.75290460081331</v>
      </c>
      <c r="Q4453">
        <v>0.59322033898305004</v>
      </c>
      <c r="R4453">
        <v>0.38983050847457601</v>
      </c>
      <c r="S4453">
        <f t="shared" si="69"/>
        <v>-1.8015525087354475E-3</v>
      </c>
    </row>
    <row r="4454" spans="1:19" x14ac:dyDescent="0.2">
      <c r="A4454" t="s">
        <v>8854</v>
      </c>
      <c r="B4454" t="s">
        <v>8855</v>
      </c>
      <c r="C4454">
        <v>49</v>
      </c>
      <c r="D4454">
        <v>76</v>
      </c>
      <c r="E4454">
        <v>77</v>
      </c>
      <c r="F4454">
        <v>148</v>
      </c>
      <c r="G4454">
        <v>0.270875744547806</v>
      </c>
      <c r="H4454">
        <v>-0.29796336463443501</v>
      </c>
      <c r="I4454">
        <v>-0.40413153759555498</v>
      </c>
      <c r="J4454">
        <v>160</v>
      </c>
      <c r="K4454">
        <v>210</v>
      </c>
      <c r="L4454">
        <v>141</v>
      </c>
      <c r="M4454">
        <v>267</v>
      </c>
      <c r="N4454">
        <v>0.195327415499716</v>
      </c>
      <c r="O4454">
        <v>-0.64698964714493501</v>
      </c>
      <c r="P4454">
        <v>-0.78783438988324195</v>
      </c>
      <c r="Q4454">
        <v>0.86440677966101698</v>
      </c>
      <c r="R4454">
        <v>0.61016949152542299</v>
      </c>
      <c r="S4454">
        <f t="shared" si="69"/>
        <v>0.67272234564063793</v>
      </c>
    </row>
    <row r="4455" spans="1:19" x14ac:dyDescent="0.2">
      <c r="A4455" t="s">
        <v>8856</v>
      </c>
      <c r="B4455" t="s">
        <v>8857</v>
      </c>
      <c r="C4455">
        <v>156</v>
      </c>
      <c r="D4455">
        <v>160</v>
      </c>
      <c r="E4455">
        <v>176</v>
      </c>
      <c r="F4455">
        <v>36</v>
      </c>
      <c r="G4455">
        <v>9.1253616596991702E-2</v>
      </c>
      <c r="H4455">
        <v>-0.44186994031871502</v>
      </c>
      <c r="I4455">
        <v>-1.5210192705491701</v>
      </c>
      <c r="J4455">
        <v>313</v>
      </c>
      <c r="K4455">
        <v>434</v>
      </c>
      <c r="L4455">
        <v>218</v>
      </c>
      <c r="M4455">
        <v>64</v>
      </c>
      <c r="N4455">
        <v>0.219173495387784</v>
      </c>
      <c r="O4455">
        <v>-0.74917662108623395</v>
      </c>
      <c r="P4455">
        <v>-1.6995900321544499</v>
      </c>
      <c r="Q4455">
        <v>0.69491525423728795</v>
      </c>
      <c r="R4455">
        <v>0.57627118644067798</v>
      </c>
      <c r="S4455">
        <f t="shared" si="69"/>
        <v>0.10675071665495271</v>
      </c>
    </row>
    <row r="4456" spans="1:19" x14ac:dyDescent="0.2">
      <c r="A4456" t="s">
        <v>8858</v>
      </c>
      <c r="B4456" t="s">
        <v>8859</v>
      </c>
      <c r="C4456">
        <v>105</v>
      </c>
      <c r="D4456">
        <v>138</v>
      </c>
      <c r="E4456">
        <v>78</v>
      </c>
      <c r="F4456">
        <v>7</v>
      </c>
      <c r="G4456">
        <v>0.19894801962682601</v>
      </c>
      <c r="H4456">
        <v>-0.62335270615786098</v>
      </c>
      <c r="I4456">
        <v>-2.0602884320176802</v>
      </c>
      <c r="J4456">
        <v>191</v>
      </c>
      <c r="K4456">
        <v>316</v>
      </c>
      <c r="L4456">
        <v>181</v>
      </c>
      <c r="M4456">
        <v>16</v>
      </c>
      <c r="N4456">
        <v>0.295881818792398</v>
      </c>
      <c r="O4456">
        <v>-0.615443569522933</v>
      </c>
      <c r="P4456">
        <v>-2.08713905318369</v>
      </c>
      <c r="Q4456">
        <v>0.74576271186440601</v>
      </c>
      <c r="R4456">
        <v>0.59322033898305004</v>
      </c>
      <c r="S4456">
        <f t="shared" si="69"/>
        <v>-0.15242859378133203</v>
      </c>
    </row>
    <row r="4457" spans="1:19" x14ac:dyDescent="0.2">
      <c r="A4457" t="s">
        <v>8860</v>
      </c>
      <c r="B4457" t="s">
        <v>8861</v>
      </c>
      <c r="C4457">
        <v>117</v>
      </c>
      <c r="D4457">
        <v>121</v>
      </c>
      <c r="E4457">
        <v>70</v>
      </c>
      <c r="F4457">
        <v>6</v>
      </c>
      <c r="G4457">
        <v>9.48577408658169E-2</v>
      </c>
      <c r="H4457">
        <v>-0.71734583151030795</v>
      </c>
      <c r="I4457">
        <v>-2.17423178432451</v>
      </c>
      <c r="J4457">
        <v>197</v>
      </c>
      <c r="K4457">
        <v>291</v>
      </c>
      <c r="L4457">
        <v>180</v>
      </c>
      <c r="M4457">
        <v>28</v>
      </c>
      <c r="N4457">
        <v>0.246654866246036</v>
      </c>
      <c r="O4457">
        <v>-0.63128249820267701</v>
      </c>
      <c r="P4457">
        <v>-1.8575338634112599</v>
      </c>
      <c r="Q4457">
        <v>0.81355932203389802</v>
      </c>
      <c r="R4457">
        <v>0.57627118644067798</v>
      </c>
      <c r="S4457">
        <f t="shared" si="69"/>
        <v>-0.123872331507926</v>
      </c>
    </row>
    <row r="4458" spans="1:19" x14ac:dyDescent="0.2">
      <c r="A4458" t="s">
        <v>8862</v>
      </c>
      <c r="B4458" t="s">
        <v>8863</v>
      </c>
      <c r="C4458">
        <v>183</v>
      </c>
      <c r="D4458">
        <v>212</v>
      </c>
      <c r="E4458">
        <v>167</v>
      </c>
      <c r="F4458">
        <v>24</v>
      </c>
      <c r="G4458">
        <v>0.14414300349385001</v>
      </c>
      <c r="H4458">
        <v>-0.53399262836124906</v>
      </c>
      <c r="I4458">
        <v>-1.76643702098082</v>
      </c>
      <c r="J4458">
        <v>322</v>
      </c>
      <c r="K4458">
        <v>382</v>
      </c>
      <c r="L4458">
        <v>192</v>
      </c>
      <c r="M4458">
        <v>19</v>
      </c>
      <c r="N4458">
        <v>0.15143559463759901</v>
      </c>
      <c r="O4458">
        <v>-0.81664342013667102</v>
      </c>
      <c r="P4458">
        <v>-2.2393279393348902</v>
      </c>
      <c r="Q4458">
        <v>0.50847457627118597</v>
      </c>
      <c r="R4458">
        <v>0.37288135593220301</v>
      </c>
      <c r="S4458">
        <f t="shared" si="69"/>
        <v>-0.10839476001214565</v>
      </c>
    </row>
    <row r="4459" spans="1:19" x14ac:dyDescent="0.2">
      <c r="A4459" t="s">
        <v>8864</v>
      </c>
      <c r="B4459" t="s">
        <v>8865</v>
      </c>
      <c r="C4459">
        <v>227</v>
      </c>
      <c r="D4459">
        <v>198</v>
      </c>
      <c r="E4459">
        <v>200</v>
      </c>
      <c r="F4459">
        <v>23</v>
      </c>
      <c r="G4459">
        <v>2.0897565363936801E-2</v>
      </c>
      <c r="H4459">
        <v>-0.54925387130754499</v>
      </c>
      <c r="I4459">
        <v>-1.8784951941375201</v>
      </c>
      <c r="J4459">
        <v>541</v>
      </c>
      <c r="K4459">
        <v>599</v>
      </c>
      <c r="L4459">
        <v>392</v>
      </c>
      <c r="M4459">
        <v>52</v>
      </c>
      <c r="N4459">
        <v>0.121457660704463</v>
      </c>
      <c r="O4459">
        <v>-0.73199997523050198</v>
      </c>
      <c r="P4459">
        <v>-2.0274195900636598</v>
      </c>
      <c r="Q4459">
        <v>0.49152542372881303</v>
      </c>
      <c r="R4459">
        <v>0.322033898305084</v>
      </c>
      <c r="S4459">
        <f t="shared" si="69"/>
        <v>-8.4028458908809334E-2</v>
      </c>
    </row>
    <row r="4460" spans="1:19" x14ac:dyDescent="0.2">
      <c r="A4460" t="s">
        <v>8866</v>
      </c>
      <c r="B4460" t="s">
        <v>8867</v>
      </c>
      <c r="C4460">
        <v>168</v>
      </c>
      <c r="D4460">
        <v>179</v>
      </c>
      <c r="E4460">
        <v>122</v>
      </c>
      <c r="F4460">
        <v>21</v>
      </c>
      <c r="G4460">
        <v>0.107801981549558</v>
      </c>
      <c r="H4460">
        <v>-0.63320746082951795</v>
      </c>
      <c r="I4460">
        <v>-1.7872871599539399</v>
      </c>
      <c r="J4460">
        <v>288</v>
      </c>
      <c r="K4460">
        <v>405</v>
      </c>
      <c r="L4460">
        <v>273</v>
      </c>
      <c r="M4460">
        <v>42</v>
      </c>
      <c r="N4460">
        <v>0.225290638877159</v>
      </c>
      <c r="O4460">
        <v>-0.61531861786286501</v>
      </c>
      <c r="P4460">
        <v>-1.84636886595322</v>
      </c>
      <c r="Q4460">
        <v>0.71186440677966101</v>
      </c>
      <c r="R4460">
        <v>0.55932203389830504</v>
      </c>
      <c r="S4460">
        <f t="shared" si="69"/>
        <v>-9.2974652702616026E-3</v>
      </c>
    </row>
    <row r="4461" spans="1:19" x14ac:dyDescent="0.2">
      <c r="A4461" t="s">
        <v>8868</v>
      </c>
      <c r="B4461" t="s">
        <v>8869</v>
      </c>
      <c r="C4461">
        <v>233</v>
      </c>
      <c r="D4461">
        <v>204</v>
      </c>
      <c r="E4461">
        <v>152</v>
      </c>
      <c r="F4461">
        <v>16</v>
      </c>
      <c r="G4461">
        <v>2.2532478695408201E-2</v>
      </c>
      <c r="H4461">
        <v>-0.67977034285964999</v>
      </c>
      <c r="I4461">
        <v>-2.04743311133209</v>
      </c>
      <c r="J4461">
        <v>303</v>
      </c>
      <c r="K4461">
        <v>414</v>
      </c>
      <c r="L4461">
        <v>230</v>
      </c>
      <c r="M4461">
        <v>71</v>
      </c>
      <c r="N4461">
        <v>0.21278581604031499</v>
      </c>
      <c r="O4461">
        <v>-0.71180356962910196</v>
      </c>
      <c r="P4461">
        <v>-1.64040994837512</v>
      </c>
      <c r="Q4461">
        <v>0.54237288135593198</v>
      </c>
      <c r="R4461">
        <v>0.40677966101694901</v>
      </c>
      <c r="S4461">
        <f t="shared" si="69"/>
        <v>-2.9228598995700794E-2</v>
      </c>
    </row>
    <row r="4462" spans="1:19" x14ac:dyDescent="0.2">
      <c r="A4462" t="s">
        <v>8870</v>
      </c>
      <c r="B4462" t="s">
        <v>8871</v>
      </c>
      <c r="C4462">
        <v>233</v>
      </c>
      <c r="D4462">
        <v>335</v>
      </c>
      <c r="E4462">
        <v>129</v>
      </c>
      <c r="F4462">
        <v>38</v>
      </c>
      <c r="G4462">
        <v>0.23794711830635401</v>
      </c>
      <c r="H4462">
        <v>-0.75102422050517303</v>
      </c>
      <c r="I4462">
        <v>-1.6717694973712001</v>
      </c>
      <c r="J4462">
        <v>378</v>
      </c>
      <c r="K4462">
        <v>572</v>
      </c>
      <c r="L4462">
        <v>383</v>
      </c>
      <c r="M4462">
        <v>30</v>
      </c>
      <c r="N4462">
        <v>0.25713233237751998</v>
      </c>
      <c r="O4462">
        <v>-0.58638180301299303</v>
      </c>
      <c r="P4462">
        <v>-2.1105962137094498</v>
      </c>
      <c r="Q4462">
        <v>0.57627118644067798</v>
      </c>
      <c r="R4462">
        <v>0.44067796610169402</v>
      </c>
      <c r="S4462">
        <f t="shared" si="69"/>
        <v>-4.6660583914477069E-2</v>
      </c>
    </row>
    <row r="4463" spans="1:19" x14ac:dyDescent="0.2">
      <c r="A4463" t="s">
        <v>8872</v>
      </c>
      <c r="B4463" t="s">
        <v>8873</v>
      </c>
      <c r="C4463">
        <v>243</v>
      </c>
      <c r="D4463">
        <v>270</v>
      </c>
      <c r="E4463">
        <v>112</v>
      </c>
      <c r="F4463">
        <v>27</v>
      </c>
      <c r="G4463">
        <v>0.12601572285620299</v>
      </c>
      <c r="H4463">
        <v>-0.83064626070653402</v>
      </c>
      <c r="I4463">
        <v>-1.8384396824013201</v>
      </c>
      <c r="J4463">
        <v>422</v>
      </c>
      <c r="K4463">
        <v>507</v>
      </c>
      <c r="L4463">
        <v>208</v>
      </c>
      <c r="M4463">
        <v>51</v>
      </c>
      <c r="N4463">
        <v>0.15692361179338299</v>
      </c>
      <c r="O4463">
        <v>-0.89933789314330204</v>
      </c>
      <c r="P4463">
        <v>-1.9279679434556301</v>
      </c>
      <c r="Q4463">
        <v>0.57627118644067798</v>
      </c>
      <c r="R4463">
        <v>0.44067796610169402</v>
      </c>
      <c r="S4463">
        <f t="shared" si="69"/>
        <v>-4.5875423795091366E-2</v>
      </c>
    </row>
    <row r="4464" spans="1:19" x14ac:dyDescent="0.2">
      <c r="A4464" t="s">
        <v>8874</v>
      </c>
      <c r="B4464" t="s">
        <v>8875</v>
      </c>
      <c r="C4464">
        <v>119</v>
      </c>
      <c r="D4464">
        <v>97</v>
      </c>
      <c r="E4464">
        <v>409</v>
      </c>
      <c r="F4464">
        <v>1162</v>
      </c>
      <c r="G4464">
        <v>-8.5169948307574697E-3</v>
      </c>
      <c r="H4464">
        <v>4.1918336836407402E-2</v>
      </c>
      <c r="I4464">
        <v>0.105461993699782</v>
      </c>
      <c r="J4464">
        <v>292</v>
      </c>
      <c r="K4464">
        <v>434</v>
      </c>
      <c r="L4464">
        <v>1215</v>
      </c>
      <c r="M4464">
        <v>2164</v>
      </c>
      <c r="N4464">
        <v>0.24933498148581401</v>
      </c>
      <c r="O4464">
        <v>2.7104649341522201E-2</v>
      </c>
      <c r="P4464">
        <v>-0.14035126360577899</v>
      </c>
      <c r="Q4464">
        <v>0.79661016949152497</v>
      </c>
      <c r="R4464">
        <v>0.47457627118644002</v>
      </c>
      <c r="S4464">
        <f t="shared" si="69"/>
        <v>0.992871820921021</v>
      </c>
    </row>
    <row r="4465" spans="1:19" x14ac:dyDescent="0.2">
      <c r="A4465" t="s">
        <v>8876</v>
      </c>
      <c r="B4465" t="s">
        <v>8877</v>
      </c>
      <c r="C4465">
        <v>398</v>
      </c>
      <c r="D4465">
        <v>328</v>
      </c>
      <c r="E4465">
        <v>351</v>
      </c>
      <c r="F4465">
        <v>29</v>
      </c>
      <c r="G4465">
        <v>-3.7509960664803498E-3</v>
      </c>
      <c r="H4465">
        <v>-0.54883396538626705</v>
      </c>
      <c r="I4465">
        <v>-2.0216822471367299</v>
      </c>
      <c r="J4465">
        <v>419</v>
      </c>
      <c r="K4465">
        <v>651</v>
      </c>
      <c r="L4465">
        <v>409</v>
      </c>
      <c r="M4465">
        <v>98</v>
      </c>
      <c r="N4465">
        <v>0.26859506902361802</v>
      </c>
      <c r="O4465">
        <v>-0.60257949210334305</v>
      </c>
      <c r="P4465">
        <v>-1.64121361586569</v>
      </c>
      <c r="Q4465">
        <v>0.55932203389830504</v>
      </c>
      <c r="R4465">
        <v>0.42372881355932202</v>
      </c>
      <c r="S4465">
        <f t="shared" si="69"/>
        <v>-2.2017444775602628E-2</v>
      </c>
    </row>
    <row r="4466" spans="1:19" x14ac:dyDescent="0.2">
      <c r="A4466" t="s">
        <v>8878</v>
      </c>
      <c r="B4466" t="s">
        <v>8879</v>
      </c>
      <c r="C4466">
        <v>201</v>
      </c>
      <c r="D4466">
        <v>234</v>
      </c>
      <c r="E4466">
        <v>196</v>
      </c>
      <c r="F4466">
        <v>37</v>
      </c>
      <c r="G4466">
        <v>0.14627803228518199</v>
      </c>
      <c r="H4466">
        <v>-0.50519799584241598</v>
      </c>
      <c r="I4466">
        <v>-1.61919150631549</v>
      </c>
      <c r="J4466">
        <v>400</v>
      </c>
      <c r="K4466">
        <v>552</v>
      </c>
      <c r="L4466">
        <v>236</v>
      </c>
      <c r="M4466">
        <v>89</v>
      </c>
      <c r="N4466">
        <v>0.21710718982295801</v>
      </c>
      <c r="O4466">
        <v>-0.821236765502246</v>
      </c>
      <c r="P4466">
        <v>-1.6628956532749399</v>
      </c>
      <c r="Q4466">
        <v>0.55932203389830504</v>
      </c>
      <c r="R4466">
        <v>0.42372881355932202</v>
      </c>
      <c r="S4466">
        <f t="shared" si="69"/>
        <v>8.8254618678011293E-2</v>
      </c>
    </row>
    <row r="4467" spans="1:19" x14ac:dyDescent="0.2">
      <c r="A4467" t="s">
        <v>8880</v>
      </c>
      <c r="B4467" t="s">
        <v>8881</v>
      </c>
      <c r="C4467">
        <v>56</v>
      </c>
      <c r="D4467">
        <v>72</v>
      </c>
      <c r="E4467">
        <v>64</v>
      </c>
      <c r="F4467">
        <v>5</v>
      </c>
      <c r="G4467">
        <v>0.18940270172059601</v>
      </c>
      <c r="H4467">
        <v>-0.436266062800716</v>
      </c>
      <c r="I4467">
        <v>-1.9334151956321799</v>
      </c>
      <c r="J4467">
        <v>135</v>
      </c>
      <c r="K4467">
        <v>139</v>
      </c>
      <c r="L4467">
        <v>103</v>
      </c>
      <c r="M4467">
        <v>18</v>
      </c>
      <c r="N4467">
        <v>8.9909135180810604E-2</v>
      </c>
      <c r="O4467">
        <v>-0.709585320934224</v>
      </c>
      <c r="P4467">
        <v>-1.8852869319835901</v>
      </c>
      <c r="Q4467">
        <v>0.49152542372881303</v>
      </c>
      <c r="R4467">
        <v>0.40677966101694901</v>
      </c>
      <c r="S4467">
        <f t="shared" si="69"/>
        <v>-6.1848313648883914E-2</v>
      </c>
    </row>
    <row r="4468" spans="1:19" x14ac:dyDescent="0.2">
      <c r="A4468" t="s">
        <v>8882</v>
      </c>
      <c r="B4468" t="s">
        <v>8883</v>
      </c>
      <c r="C4468">
        <v>139</v>
      </c>
      <c r="D4468">
        <v>94</v>
      </c>
      <c r="E4468">
        <v>106</v>
      </c>
      <c r="F4468">
        <v>12</v>
      </c>
      <c r="G4468">
        <v>-8.9628714358868003E-2</v>
      </c>
      <c r="H4468">
        <v>-0.61196694476772795</v>
      </c>
      <c r="I4468">
        <v>-1.94803072716846</v>
      </c>
      <c r="J4468">
        <v>375</v>
      </c>
      <c r="K4468">
        <v>365</v>
      </c>
      <c r="L4468">
        <v>265</v>
      </c>
      <c r="M4468">
        <v>37</v>
      </c>
      <c r="N4468">
        <v>6.5489700150477601E-2</v>
      </c>
      <c r="O4468">
        <v>-0.74287417093530095</v>
      </c>
      <c r="P4468">
        <v>-2.0160552122526099</v>
      </c>
      <c r="Q4468">
        <v>0.61016949152542299</v>
      </c>
      <c r="R4468">
        <v>0.35593220338983</v>
      </c>
      <c r="S4468">
        <f t="shared" si="69"/>
        <v>-0.10104156803069451</v>
      </c>
    </row>
    <row r="4469" spans="1:19" x14ac:dyDescent="0.2">
      <c r="A4469" t="s">
        <v>8884</v>
      </c>
      <c r="B4469" t="s">
        <v>8885</v>
      </c>
      <c r="C4469">
        <v>38</v>
      </c>
      <c r="D4469">
        <v>47</v>
      </c>
      <c r="E4469">
        <v>10</v>
      </c>
      <c r="F4469">
        <v>7</v>
      </c>
      <c r="G4469">
        <v>0.172572493614435</v>
      </c>
      <c r="H4469">
        <v>-1.0740416063952101</v>
      </c>
      <c r="I4469">
        <v>-1.61888272956455</v>
      </c>
      <c r="J4469">
        <v>78</v>
      </c>
      <c r="K4469">
        <v>194</v>
      </c>
      <c r="L4469">
        <v>36</v>
      </c>
      <c r="M4469">
        <v>11</v>
      </c>
      <c r="N4469">
        <v>0.47293523066146698</v>
      </c>
      <c r="O4469">
        <v>-0.92788087906758299</v>
      </c>
      <c r="P4469">
        <v>-1.8609275861241401</v>
      </c>
      <c r="Q4469">
        <v>0.55932203389830504</v>
      </c>
      <c r="R4469">
        <v>0.45762711864406702</v>
      </c>
      <c r="S4469">
        <f t="shared" si="69"/>
        <v>3.5373359670427575E-2</v>
      </c>
    </row>
    <row r="4470" spans="1:19" x14ac:dyDescent="0.2">
      <c r="A4470" t="s">
        <v>8886</v>
      </c>
      <c r="B4470" t="s">
        <v>8887</v>
      </c>
      <c r="C4470">
        <v>208</v>
      </c>
      <c r="D4470">
        <v>234</v>
      </c>
      <c r="E4470">
        <v>133</v>
      </c>
      <c r="F4470">
        <v>23</v>
      </c>
      <c r="G4470">
        <v>0.131410754742909</v>
      </c>
      <c r="H4470">
        <v>-0.68846970377407901</v>
      </c>
      <c r="I4470">
        <v>-1.84053267190716</v>
      </c>
      <c r="J4470">
        <v>373</v>
      </c>
      <c r="K4470">
        <v>433</v>
      </c>
      <c r="L4470">
        <v>304</v>
      </c>
      <c r="M4470">
        <v>50</v>
      </c>
      <c r="N4470">
        <v>0.14200716796639901</v>
      </c>
      <c r="O4470">
        <v>-0.68092402534432395</v>
      </c>
      <c r="P4470">
        <v>-1.88296449606456</v>
      </c>
      <c r="Q4470">
        <v>0.677966101694915</v>
      </c>
      <c r="R4470">
        <v>0.47457627118644002</v>
      </c>
      <c r="S4470">
        <f t="shared" si="69"/>
        <v>-3.4441320682707721E-2</v>
      </c>
    </row>
    <row r="4471" spans="1:19" x14ac:dyDescent="0.2">
      <c r="A4471" t="s">
        <v>8888</v>
      </c>
      <c r="B4471" t="s">
        <v>8889</v>
      </c>
      <c r="C4471">
        <v>100</v>
      </c>
      <c r="D4471">
        <v>104</v>
      </c>
      <c r="E4471">
        <v>76</v>
      </c>
      <c r="F4471">
        <v>22</v>
      </c>
      <c r="G4471">
        <v>9.7291571594308804E-2</v>
      </c>
      <c r="H4471">
        <v>-0.61344441749761203</v>
      </c>
      <c r="I4471">
        <v>-1.54177449213979</v>
      </c>
      <c r="J4471">
        <v>278</v>
      </c>
      <c r="K4471">
        <v>222</v>
      </c>
      <c r="L4471">
        <v>127</v>
      </c>
      <c r="M4471">
        <v>18</v>
      </c>
      <c r="N4471">
        <v>-2.0463718045715801E-2</v>
      </c>
      <c r="O4471">
        <v>-0.93232985210650898</v>
      </c>
      <c r="P4471">
        <v>-2.1989979594066602</v>
      </c>
      <c r="Q4471">
        <v>0.54237288135593198</v>
      </c>
      <c r="R4471">
        <v>0.305084745762711</v>
      </c>
      <c r="S4471">
        <f t="shared" si="69"/>
        <v>-3.281820246685753E-2</v>
      </c>
    </row>
    <row r="4472" spans="1:19" x14ac:dyDescent="0.2">
      <c r="A4472" t="s">
        <v>8890</v>
      </c>
      <c r="B4472" t="s">
        <v>8891</v>
      </c>
      <c r="C4472">
        <v>20</v>
      </c>
      <c r="D4472">
        <v>42</v>
      </c>
      <c r="E4472">
        <v>28</v>
      </c>
      <c r="F4472">
        <v>0</v>
      </c>
      <c r="G4472">
        <v>0.402477527029447</v>
      </c>
      <c r="H4472">
        <v>-0.348129974100165</v>
      </c>
      <c r="I4472" t="e">
        <f>-inf</f>
        <v>#NAME?</v>
      </c>
      <c r="J4472">
        <v>69</v>
      </c>
      <c r="K4472">
        <v>107</v>
      </c>
      <c r="L4472">
        <v>13</v>
      </c>
      <c r="M4472">
        <v>5</v>
      </c>
      <c r="N4472">
        <v>0.26776279036967598</v>
      </c>
      <c r="O4472">
        <v>-1.3169945155748</v>
      </c>
      <c r="P4472">
        <v>-2.1501047549931198</v>
      </c>
      <c r="Q4472">
        <v>0.71186440677966101</v>
      </c>
      <c r="R4472">
        <v>0.47457627118644002</v>
      </c>
      <c r="S4472" t="e">
        <f t="shared" si="69"/>
        <v>#NAME?</v>
      </c>
    </row>
    <row r="4473" spans="1:19" x14ac:dyDescent="0.2">
      <c r="A4473" t="s">
        <v>8892</v>
      </c>
      <c r="B4473" t="s">
        <v>8893</v>
      </c>
      <c r="C4473">
        <v>196</v>
      </c>
      <c r="D4473">
        <v>200</v>
      </c>
      <c r="E4473">
        <v>129</v>
      </c>
      <c r="F4473">
        <v>10</v>
      </c>
      <c r="G4473">
        <v>8.9032156603033596E-2</v>
      </c>
      <c r="H4473">
        <v>-0.67592437083562995</v>
      </c>
      <c r="I4473">
        <v>-2.1764532443184699</v>
      </c>
      <c r="J4473">
        <v>375</v>
      </c>
      <c r="K4473">
        <v>319</v>
      </c>
      <c r="L4473">
        <v>209</v>
      </c>
      <c r="M4473">
        <v>42</v>
      </c>
      <c r="N4473">
        <v>6.9875187511840298E-3</v>
      </c>
      <c r="O4473">
        <v>-0.84597375876105496</v>
      </c>
      <c r="P4473">
        <v>-1.9610076459217101</v>
      </c>
      <c r="Q4473">
        <v>0.74576271186440601</v>
      </c>
      <c r="R4473">
        <v>0.47457627118644002</v>
      </c>
      <c r="S4473">
        <f t="shared" si="69"/>
        <v>-0.15219050921393962</v>
      </c>
    </row>
    <row r="4474" spans="1:19" x14ac:dyDescent="0.2">
      <c r="A4474" t="s">
        <v>8894</v>
      </c>
      <c r="B4474" t="s">
        <v>8895</v>
      </c>
      <c r="C4474">
        <v>86</v>
      </c>
      <c r="D4474">
        <v>93</v>
      </c>
      <c r="E4474">
        <v>362</v>
      </c>
      <c r="F4474">
        <v>1155</v>
      </c>
      <c r="G4474">
        <v>0.114242729605895</v>
      </c>
      <c r="H4474">
        <v>0.12995210951119401</v>
      </c>
      <c r="I4474">
        <v>0.243886360022596</v>
      </c>
      <c r="J4474">
        <v>166</v>
      </c>
      <c r="K4474">
        <v>127</v>
      </c>
      <c r="L4474">
        <v>942</v>
      </c>
      <c r="M4474">
        <v>1548</v>
      </c>
      <c r="N4474">
        <v>-3.90762636623763E-2</v>
      </c>
      <c r="O4474">
        <v>0.16185403760843101</v>
      </c>
      <c r="P4474">
        <v>-4.0562800285074203E-2</v>
      </c>
      <c r="Q4474">
        <v>0.72881355932203395</v>
      </c>
      <c r="R4474">
        <v>0.61016949152542299</v>
      </c>
      <c r="S4474">
        <f t="shared" si="69"/>
        <v>1.0594828951449693</v>
      </c>
    </row>
    <row r="4475" spans="1:19" x14ac:dyDescent="0.2">
      <c r="A4475" t="s">
        <v>8896</v>
      </c>
      <c r="B4475" t="s">
        <v>8897</v>
      </c>
      <c r="C4475">
        <v>31</v>
      </c>
      <c r="D4475">
        <v>41</v>
      </c>
      <c r="E4475">
        <v>289</v>
      </c>
      <c r="F4475">
        <v>600</v>
      </c>
      <c r="G4475">
        <v>0.20168039518099101</v>
      </c>
      <c r="H4475">
        <v>0.47527813914387101</v>
      </c>
      <c r="I4475">
        <v>0.40259238358737198</v>
      </c>
      <c r="J4475">
        <v>38</v>
      </c>
      <c r="K4475">
        <v>8</v>
      </c>
      <c r="L4475">
        <v>274</v>
      </c>
      <c r="M4475">
        <v>630</v>
      </c>
      <c r="N4475">
        <v>-0.59946550620314398</v>
      </c>
      <c r="O4475">
        <v>0.26587818905918698</v>
      </c>
      <c r="P4475">
        <v>0.20933128424487801</v>
      </c>
      <c r="Q4475">
        <v>0.84745762711864403</v>
      </c>
      <c r="R4475">
        <v>0.77966101694915202</v>
      </c>
      <c r="S4475">
        <f t="shared" si="69"/>
        <v>1.1720936630500267</v>
      </c>
    </row>
    <row r="4476" spans="1:19" x14ac:dyDescent="0.2">
      <c r="A4476" t="s">
        <v>8898</v>
      </c>
      <c r="B4476" t="s">
        <v>8899</v>
      </c>
      <c r="C4476">
        <v>18</v>
      </c>
      <c r="D4476">
        <v>20</v>
      </c>
      <c r="E4476">
        <v>37</v>
      </c>
      <c r="F4476">
        <v>1</v>
      </c>
      <c r="G4476">
        <v>0.12601572285620299</v>
      </c>
      <c r="H4476">
        <v>-0.18132879081471401</v>
      </c>
      <c r="I4476">
        <v>-2.1394696780653</v>
      </c>
      <c r="J4476">
        <v>85</v>
      </c>
      <c r="K4476">
        <v>63</v>
      </c>
      <c r="L4476">
        <v>23</v>
      </c>
      <c r="M4476">
        <v>8</v>
      </c>
      <c r="N4476">
        <v>-5.2850272838989298E-2</v>
      </c>
      <c r="O4476">
        <v>-1.1597798668410899</v>
      </c>
      <c r="P4476">
        <v>-2.03655460731424</v>
      </c>
      <c r="Q4476">
        <v>0.83050847457627097</v>
      </c>
      <c r="R4476">
        <v>0.59322033898305004</v>
      </c>
      <c r="S4476">
        <f t="shared" si="69"/>
        <v>-0.16173263942316185</v>
      </c>
    </row>
    <row r="4477" spans="1:19" x14ac:dyDescent="0.2">
      <c r="A4477" t="s">
        <v>8900</v>
      </c>
      <c r="B4477" t="s">
        <v>8901</v>
      </c>
      <c r="C4477">
        <v>94</v>
      </c>
      <c r="D4477">
        <v>131</v>
      </c>
      <c r="E4477">
        <v>44</v>
      </c>
      <c r="F4477">
        <v>13</v>
      </c>
      <c r="G4477">
        <v>0.224401674351594</v>
      </c>
      <c r="H4477">
        <v>-0.82393318689191397</v>
      </c>
      <c r="I4477">
        <v>-1.74338167425486</v>
      </c>
      <c r="J4477">
        <v>215</v>
      </c>
      <c r="K4477">
        <v>258</v>
      </c>
      <c r="L4477">
        <v>157</v>
      </c>
      <c r="M4477">
        <v>25</v>
      </c>
      <c r="N4477">
        <v>0.15640934946934601</v>
      </c>
      <c r="O4477">
        <v>-0.72862758465076105</v>
      </c>
      <c r="P4477">
        <v>-1.9447241198354599</v>
      </c>
      <c r="Q4477">
        <v>0.77966101694915202</v>
      </c>
      <c r="R4477">
        <v>0.62711864406779605</v>
      </c>
      <c r="S4477">
        <f t="shared" si="69"/>
        <v>-2.2944274143748142E-2</v>
      </c>
    </row>
    <row r="4478" spans="1:19" x14ac:dyDescent="0.2">
      <c r="A4478" t="s">
        <v>8902</v>
      </c>
      <c r="B4478" t="s">
        <v>8903</v>
      </c>
      <c r="C4478">
        <v>60</v>
      </c>
      <c r="D4478">
        <v>33</v>
      </c>
      <c r="E4478">
        <v>50</v>
      </c>
      <c r="F4478">
        <v>7</v>
      </c>
      <c r="G4478">
        <v>-0.179379078210227</v>
      </c>
      <c r="H4478">
        <v>-0.57343925582602795</v>
      </c>
      <c r="I4478">
        <v>-1.81725038333138</v>
      </c>
      <c r="J4478">
        <v>69</v>
      </c>
      <c r="K4478">
        <v>127</v>
      </c>
      <c r="L4478">
        <v>57</v>
      </c>
      <c r="M4478">
        <v>16</v>
      </c>
      <c r="N4478">
        <v>0.34218273364042301</v>
      </c>
      <c r="O4478">
        <v>-0.67506301220915399</v>
      </c>
      <c r="P4478">
        <v>-1.64495477667322</v>
      </c>
      <c r="Q4478">
        <v>0.84745762711864403</v>
      </c>
      <c r="R4478">
        <v>0.54237288135593198</v>
      </c>
      <c r="S4478">
        <f t="shared" si="69"/>
        <v>3.5936614732543448E-2</v>
      </c>
    </row>
    <row r="4479" spans="1:19" x14ac:dyDescent="0.2">
      <c r="A4479" t="s">
        <v>8904</v>
      </c>
      <c r="B4479" t="s">
        <v>8905</v>
      </c>
      <c r="C4479">
        <v>56</v>
      </c>
      <c r="D4479">
        <v>43</v>
      </c>
      <c r="E4479">
        <v>233</v>
      </c>
      <c r="F4479">
        <v>311</v>
      </c>
      <c r="G4479">
        <v>-3.44613391310854E-2</v>
      </c>
      <c r="H4479">
        <v>0.124909884241414</v>
      </c>
      <c r="I4479">
        <v>-0.13962481094136101</v>
      </c>
      <c r="J4479">
        <v>102</v>
      </c>
      <c r="K4479">
        <v>54</v>
      </c>
      <c r="L4479">
        <v>342</v>
      </c>
      <c r="M4479">
        <v>483</v>
      </c>
      <c r="N4479">
        <v>-0.198978308517227</v>
      </c>
      <c r="O4479">
        <v>-6.6662842850172793E-2</v>
      </c>
      <c r="P4479">
        <v>-0.33487870960229799</v>
      </c>
      <c r="Q4479">
        <v>0.83050847457627097</v>
      </c>
      <c r="R4479">
        <v>0.57627118644067798</v>
      </c>
      <c r="S4479">
        <f t="shared" si="69"/>
        <v>0.87015993925144242</v>
      </c>
    </row>
    <row r="4480" spans="1:19" x14ac:dyDescent="0.2">
      <c r="A4480" t="s">
        <v>8906</v>
      </c>
      <c r="B4480" t="s">
        <v>8907</v>
      </c>
      <c r="C4480">
        <v>113</v>
      </c>
      <c r="D4480">
        <v>65</v>
      </c>
      <c r="E4480">
        <v>79</v>
      </c>
      <c r="F4480">
        <v>12</v>
      </c>
      <c r="G4480">
        <v>-0.159906854545035</v>
      </c>
      <c r="H4480">
        <v>-0.64970936197138196</v>
      </c>
      <c r="I4480">
        <v>-1.8580943703977899</v>
      </c>
      <c r="J4480">
        <v>246</v>
      </c>
      <c r="K4480">
        <v>312</v>
      </c>
      <c r="L4480">
        <v>119</v>
      </c>
      <c r="M4480">
        <v>25</v>
      </c>
      <c r="N4480">
        <v>0.18044759033678501</v>
      </c>
      <c r="O4480">
        <v>-0.90747692285523796</v>
      </c>
      <c r="P4480">
        <v>-2.00322076702323</v>
      </c>
      <c r="Q4480">
        <v>0.76271186440677896</v>
      </c>
      <c r="R4480">
        <v>0.66101694915254205</v>
      </c>
      <c r="S4480">
        <f t="shared" si="69"/>
        <v>-7.1672410083660043E-2</v>
      </c>
    </row>
    <row r="4481" spans="1:19" x14ac:dyDescent="0.2">
      <c r="A4481" t="s">
        <v>8908</v>
      </c>
      <c r="B4481" t="s">
        <v>8909</v>
      </c>
      <c r="C4481">
        <v>62</v>
      </c>
      <c r="D4481">
        <v>90</v>
      </c>
      <c r="E4481">
        <v>84</v>
      </c>
      <c r="F4481">
        <v>2</v>
      </c>
      <c r="G4481">
        <v>0.24210905223659901</v>
      </c>
      <c r="H4481">
        <v>-0.36237041321477498</v>
      </c>
      <c r="I4481">
        <v>-2.3755588667962702</v>
      </c>
      <c r="J4481">
        <v>121</v>
      </c>
      <c r="K4481">
        <v>152</v>
      </c>
      <c r="L4481">
        <v>98</v>
      </c>
      <c r="M4481">
        <v>17</v>
      </c>
      <c r="N4481">
        <v>0.17628632105004399</v>
      </c>
      <c r="O4481">
        <v>-0.68364807176834497</v>
      </c>
      <c r="P4481">
        <v>-1.86256211753006</v>
      </c>
      <c r="Q4481">
        <v>0.81355932203389802</v>
      </c>
      <c r="R4481">
        <v>0.55932203389830504</v>
      </c>
      <c r="S4481">
        <f t="shared" si="69"/>
        <v>-0.18327669872658497</v>
      </c>
    </row>
    <row r="4482" spans="1:19" x14ac:dyDescent="0.2">
      <c r="A4482" t="s">
        <v>8910</v>
      </c>
      <c r="B4482" t="s">
        <v>8911</v>
      </c>
      <c r="C4482">
        <v>53</v>
      </c>
      <c r="D4482">
        <v>30</v>
      </c>
      <c r="E4482">
        <v>43</v>
      </c>
      <c r="F4482">
        <v>5</v>
      </c>
      <c r="G4482">
        <v>-0.166896382585598</v>
      </c>
      <c r="H4482">
        <v>-0.58506542379960602</v>
      </c>
      <c r="I4482">
        <v>-1.9095030382267599</v>
      </c>
      <c r="J4482">
        <v>120</v>
      </c>
      <c r="K4482">
        <v>141</v>
      </c>
      <c r="L4482">
        <v>67</v>
      </c>
      <c r="M4482">
        <v>17</v>
      </c>
      <c r="N4482">
        <v>0.147265970029476</v>
      </c>
      <c r="O4482">
        <v>-0.845195220491188</v>
      </c>
      <c r="P4482">
        <v>-1.8589579932612399</v>
      </c>
      <c r="Q4482">
        <v>0.77966101694915202</v>
      </c>
      <c r="R4482">
        <v>0.57627118644067798</v>
      </c>
      <c r="S4482">
        <f t="shared" si="69"/>
        <v>-4.7909883305472786E-2</v>
      </c>
    </row>
    <row r="4483" spans="1:19" x14ac:dyDescent="0.2">
      <c r="A4483" t="s">
        <v>8912</v>
      </c>
      <c r="B4483" t="s">
        <v>8913</v>
      </c>
      <c r="C4483">
        <v>108</v>
      </c>
      <c r="D4483">
        <v>99</v>
      </c>
      <c r="E4483">
        <v>571</v>
      </c>
      <c r="F4483">
        <v>947</v>
      </c>
      <c r="G4483">
        <v>4.2469671406128597E-2</v>
      </c>
      <c r="H4483">
        <v>0.228954342980494</v>
      </c>
      <c r="I4483">
        <v>5.8729050554324702E-2</v>
      </c>
      <c r="J4483">
        <v>197</v>
      </c>
      <c r="K4483">
        <v>276</v>
      </c>
      <c r="L4483">
        <v>730</v>
      </c>
      <c r="M4483">
        <v>1666</v>
      </c>
      <c r="N4483">
        <v>0.223670959325346</v>
      </c>
      <c r="O4483">
        <v>-2.3232143185527399E-2</v>
      </c>
      <c r="P4483">
        <v>-8.3016897682717097E-2</v>
      </c>
      <c r="Q4483">
        <v>0.76271186440677896</v>
      </c>
      <c r="R4483">
        <v>0.677966101694915</v>
      </c>
      <c r="S4483">
        <f t="shared" ref="S4483:S4546" si="70">((I4483+1.7338029)/1.7338029+(P4483+1.8692731)/1.8692731)/2</f>
        <v>0.99473082094123977</v>
      </c>
    </row>
    <row r="4484" spans="1:19" x14ac:dyDescent="0.2">
      <c r="A4484" t="s">
        <v>8914</v>
      </c>
      <c r="B4484" t="s">
        <v>8915</v>
      </c>
      <c r="C4484">
        <v>125</v>
      </c>
      <c r="D4484">
        <v>239</v>
      </c>
      <c r="E4484">
        <v>307</v>
      </c>
      <c r="F4484">
        <v>270</v>
      </c>
      <c r="G4484">
        <v>0.36174612023560898</v>
      </c>
      <c r="H4484">
        <v>-0.104029647309273</v>
      </c>
      <c r="I4484">
        <v>-0.54974342181106794</v>
      </c>
      <c r="J4484">
        <v>415</v>
      </c>
      <c r="K4484">
        <v>501</v>
      </c>
      <c r="L4484">
        <v>528</v>
      </c>
      <c r="M4484">
        <v>676</v>
      </c>
      <c r="N4484">
        <v>0.15901773257687399</v>
      </c>
      <c r="O4484">
        <v>-0.48750295132267002</v>
      </c>
      <c r="P4484">
        <v>-0.79832706936234898</v>
      </c>
      <c r="Q4484">
        <v>0.77966101694915202</v>
      </c>
      <c r="R4484">
        <v>0.62711864406779605</v>
      </c>
      <c r="S4484">
        <f t="shared" si="70"/>
        <v>0.62792367305772445</v>
      </c>
    </row>
    <row r="4485" spans="1:19" x14ac:dyDescent="0.2">
      <c r="A4485" t="s">
        <v>8916</v>
      </c>
      <c r="B4485" t="s">
        <v>8917</v>
      </c>
      <c r="C4485">
        <v>80</v>
      </c>
      <c r="D4485">
        <v>85</v>
      </c>
      <c r="E4485">
        <v>89</v>
      </c>
      <c r="F4485">
        <v>126</v>
      </c>
      <c r="G4485">
        <v>0.106587171017877</v>
      </c>
      <c r="H4485">
        <v>-0.44795799012543402</v>
      </c>
      <c r="I4485">
        <v>-0.686916614836379</v>
      </c>
      <c r="J4485">
        <v>157</v>
      </c>
      <c r="K4485">
        <v>163</v>
      </c>
      <c r="L4485">
        <v>267</v>
      </c>
      <c r="M4485">
        <v>144</v>
      </c>
      <c r="N4485">
        <v>9.3516055416445698E-2</v>
      </c>
      <c r="O4485">
        <v>-0.36147716818904801</v>
      </c>
      <c r="P4485">
        <v>-1.04776282890587</v>
      </c>
      <c r="Q4485">
        <v>0.84745762711864403</v>
      </c>
      <c r="R4485">
        <v>0.62711864406779605</v>
      </c>
      <c r="S4485">
        <f t="shared" si="70"/>
        <v>0.52164521078517578</v>
      </c>
    </row>
    <row r="4486" spans="1:19" x14ac:dyDescent="0.2">
      <c r="A4486" t="s">
        <v>8918</v>
      </c>
      <c r="B4486" t="s">
        <v>8919</v>
      </c>
      <c r="C4486">
        <v>281</v>
      </c>
      <c r="D4486">
        <v>404</v>
      </c>
      <c r="E4486">
        <v>1795</v>
      </c>
      <c r="F4486">
        <v>6554</v>
      </c>
      <c r="G4486">
        <v>0.237933277501053</v>
      </c>
      <c r="H4486">
        <v>0.31110012323085401</v>
      </c>
      <c r="I4486">
        <v>0.48360294417927802</v>
      </c>
      <c r="J4486">
        <v>601</v>
      </c>
      <c r="K4486">
        <v>795</v>
      </c>
      <c r="L4486">
        <v>3410</v>
      </c>
      <c r="M4486">
        <v>11877</v>
      </c>
      <c r="N4486">
        <v>0.198720760075452</v>
      </c>
      <c r="O4486">
        <v>0.161791129845367</v>
      </c>
      <c r="P4486">
        <v>0.28560661587723402</v>
      </c>
      <c r="Q4486">
        <v>0.81355932203389802</v>
      </c>
      <c r="R4486">
        <v>0.69491525423728795</v>
      </c>
      <c r="S4486">
        <f t="shared" si="70"/>
        <v>1.2158581695580208</v>
      </c>
    </row>
    <row r="4487" spans="1:19" x14ac:dyDescent="0.2">
      <c r="A4487" t="s">
        <v>8920</v>
      </c>
      <c r="B4487" t="s">
        <v>8921</v>
      </c>
      <c r="C4487">
        <v>51</v>
      </c>
      <c r="D4487">
        <v>36</v>
      </c>
      <c r="E4487">
        <v>364</v>
      </c>
      <c r="F4487">
        <v>715</v>
      </c>
      <c r="G4487">
        <v>-7.1009443035120606E-2</v>
      </c>
      <c r="H4487">
        <v>0.35927319777271599</v>
      </c>
      <c r="I4487">
        <v>0.262538692741145</v>
      </c>
      <c r="J4487">
        <v>79</v>
      </c>
      <c r="K4487">
        <v>136</v>
      </c>
      <c r="L4487">
        <v>451</v>
      </c>
      <c r="M4487">
        <v>1045</v>
      </c>
      <c r="N4487">
        <v>0.31313992050149703</v>
      </c>
      <c r="O4487">
        <v>0.16446067344312801</v>
      </c>
      <c r="P4487">
        <v>0.11126353056473801</v>
      </c>
      <c r="Q4487">
        <v>0.86440677966101698</v>
      </c>
      <c r="R4487">
        <v>0.83050847457627097</v>
      </c>
      <c r="S4487">
        <f t="shared" si="70"/>
        <v>1.1054729803599861</v>
      </c>
    </row>
    <row r="4488" spans="1:19" x14ac:dyDescent="0.2">
      <c r="A4488" t="s">
        <v>8922</v>
      </c>
      <c r="B4488" t="s">
        <v>8923</v>
      </c>
      <c r="C4488">
        <v>120</v>
      </c>
      <c r="D4488">
        <v>98</v>
      </c>
      <c r="E4488">
        <v>253</v>
      </c>
      <c r="F4488">
        <v>297</v>
      </c>
      <c r="G4488">
        <v>-7.6969380596015203E-3</v>
      </c>
      <c r="H4488">
        <v>-0.17031873465021</v>
      </c>
      <c r="I4488">
        <v>-0.49062196969241101</v>
      </c>
      <c r="J4488">
        <v>218</v>
      </c>
      <c r="K4488">
        <v>330</v>
      </c>
      <c r="L4488">
        <v>395</v>
      </c>
      <c r="M4488">
        <v>460</v>
      </c>
      <c r="N4488">
        <v>0.257285549695004</v>
      </c>
      <c r="O4488">
        <v>-0.333948175122535</v>
      </c>
      <c r="P4488">
        <v>-0.68592433051492296</v>
      </c>
      <c r="Q4488">
        <v>0.77966101694915202</v>
      </c>
      <c r="R4488">
        <v>0.69491525423728795</v>
      </c>
      <c r="S4488">
        <f t="shared" si="70"/>
        <v>0.67503921463713579</v>
      </c>
    </row>
    <row r="4489" spans="1:19" x14ac:dyDescent="0.2">
      <c r="A4489" t="s">
        <v>8924</v>
      </c>
      <c r="B4489" t="s">
        <v>8925</v>
      </c>
      <c r="C4489">
        <v>54</v>
      </c>
      <c r="D4489">
        <v>56</v>
      </c>
      <c r="E4489">
        <v>394</v>
      </c>
      <c r="F4489">
        <v>693</v>
      </c>
      <c r="G4489">
        <v>9.6052499478760406E-2</v>
      </c>
      <c r="H4489">
        <v>0.36884445222420198</v>
      </c>
      <c r="I4489">
        <v>0.224142301826839</v>
      </c>
      <c r="J4489">
        <v>189</v>
      </c>
      <c r="K4489">
        <v>119</v>
      </c>
      <c r="L4489">
        <v>605</v>
      </c>
      <c r="M4489">
        <v>1381</v>
      </c>
      <c r="N4489">
        <v>-0.12368673935899099</v>
      </c>
      <c r="O4489">
        <v>-8.6795206665165603E-2</v>
      </c>
      <c r="P4489">
        <v>-0.14649379418650499</v>
      </c>
      <c r="Q4489">
        <v>0.84745762711864403</v>
      </c>
      <c r="R4489">
        <v>0.74576271186440601</v>
      </c>
      <c r="S4489">
        <f t="shared" si="70"/>
        <v>1.0254542268596922</v>
      </c>
    </row>
    <row r="4490" spans="1:19" x14ac:dyDescent="0.2">
      <c r="A4490" t="s">
        <v>8926</v>
      </c>
      <c r="B4490" t="s">
        <v>8927</v>
      </c>
      <c r="C4490">
        <v>121</v>
      </c>
      <c r="D4490">
        <v>110</v>
      </c>
      <c r="E4490">
        <v>111</v>
      </c>
      <c r="F4490">
        <v>81</v>
      </c>
      <c r="G4490">
        <v>3.8865547137303301E-2</v>
      </c>
      <c r="H4490">
        <v>-0.53172040130819598</v>
      </c>
      <c r="I4490">
        <v>-1.0584975243997901</v>
      </c>
      <c r="J4490">
        <v>212</v>
      </c>
      <c r="K4490">
        <v>490</v>
      </c>
      <c r="L4490">
        <v>281</v>
      </c>
      <c r="M4490">
        <v>40</v>
      </c>
      <c r="N4490">
        <v>0.441088322521484</v>
      </c>
      <c r="O4490">
        <v>-0.46971831816806098</v>
      </c>
      <c r="P4490">
        <v>-1.73450153819268</v>
      </c>
      <c r="Q4490">
        <v>0.69491525423728795</v>
      </c>
      <c r="R4490">
        <v>0.61016949152542299</v>
      </c>
      <c r="S4490">
        <f t="shared" si="70"/>
        <v>0.23079605977243986</v>
      </c>
    </row>
    <row r="4491" spans="1:19" x14ac:dyDescent="0.2">
      <c r="A4491" t="s">
        <v>8928</v>
      </c>
      <c r="B4491" t="s">
        <v>8929</v>
      </c>
      <c r="C4491">
        <v>22</v>
      </c>
      <c r="D4491">
        <v>14</v>
      </c>
      <c r="E4491">
        <v>51</v>
      </c>
      <c r="F4491">
        <v>21</v>
      </c>
      <c r="G4491">
        <v>-0.11603641284843901</v>
      </c>
      <c r="H4491">
        <v>-0.129110514502673</v>
      </c>
      <c r="I4491">
        <v>-0.90440055905028505</v>
      </c>
      <c r="J4491">
        <v>45</v>
      </c>
      <c r="K4491">
        <v>124</v>
      </c>
      <c r="L4491">
        <v>123</v>
      </c>
      <c r="M4491">
        <v>63</v>
      </c>
      <c r="N4491">
        <v>0.51743727480861301</v>
      </c>
      <c r="O4491">
        <v>-0.15539617948033599</v>
      </c>
      <c r="P4491">
        <v>-0.86409763291365405</v>
      </c>
      <c r="Q4491">
        <v>0.76271186440677896</v>
      </c>
      <c r="R4491">
        <v>0.644067796610169</v>
      </c>
      <c r="S4491">
        <f t="shared" si="70"/>
        <v>0.50805388622438863</v>
      </c>
    </row>
    <row r="4492" spans="1:19" x14ac:dyDescent="0.2">
      <c r="A4492" t="s">
        <v>8930</v>
      </c>
      <c r="B4492" t="s">
        <v>8931</v>
      </c>
      <c r="C4492">
        <v>117</v>
      </c>
      <c r="D4492">
        <v>61</v>
      </c>
      <c r="E4492">
        <v>208</v>
      </c>
      <c r="F4492">
        <v>569</v>
      </c>
      <c r="G4492">
        <v>-0.202597794439866</v>
      </c>
      <c r="H4492">
        <v>-0.244380536561803</v>
      </c>
      <c r="I4492">
        <v>-0.19727076831308901</v>
      </c>
      <c r="J4492">
        <v>149</v>
      </c>
      <c r="K4492">
        <v>106</v>
      </c>
      <c r="L4492">
        <v>368</v>
      </c>
      <c r="M4492">
        <v>827</v>
      </c>
      <c r="N4492">
        <v>-7.0652299725782006E-2</v>
      </c>
      <c r="O4492">
        <v>-0.19942722688314601</v>
      </c>
      <c r="P4492">
        <v>-0.26590642745162002</v>
      </c>
      <c r="Q4492">
        <v>0.74576271186440601</v>
      </c>
      <c r="R4492">
        <v>0.72881355932203296</v>
      </c>
      <c r="S4492">
        <f t="shared" si="70"/>
        <v>0.87198475933198161</v>
      </c>
    </row>
    <row r="4493" spans="1:19" x14ac:dyDescent="0.2">
      <c r="A4493" t="s">
        <v>8932</v>
      </c>
      <c r="B4493" t="s">
        <v>8933</v>
      </c>
      <c r="C4493">
        <v>107</v>
      </c>
      <c r="D4493">
        <v>103</v>
      </c>
      <c r="E4493">
        <v>433</v>
      </c>
      <c r="F4493">
        <v>1483</v>
      </c>
      <c r="G4493">
        <v>6.3711679315490904E-2</v>
      </c>
      <c r="H4493">
        <v>0.11284610888975199</v>
      </c>
      <c r="I4493">
        <v>0.257560200381173</v>
      </c>
      <c r="J4493">
        <v>211</v>
      </c>
      <c r="K4493">
        <v>304</v>
      </c>
      <c r="L4493">
        <v>1000</v>
      </c>
      <c r="M4493">
        <v>2357</v>
      </c>
      <c r="N4493">
        <v>0.23581923173278199</v>
      </c>
      <c r="O4493">
        <v>8.36287675579169E-2</v>
      </c>
      <c r="P4493">
        <v>3.7851458634738197E-2</v>
      </c>
      <c r="Q4493">
        <v>0.77966101694915202</v>
      </c>
      <c r="R4493">
        <v>0.72881355932203296</v>
      </c>
      <c r="S4493">
        <f t="shared" si="70"/>
        <v>1.0844007364527979</v>
      </c>
    </row>
    <row r="4494" spans="1:19" x14ac:dyDescent="0.2">
      <c r="A4494" t="s">
        <v>8934</v>
      </c>
      <c r="B4494" t="s">
        <v>8935</v>
      </c>
      <c r="C4494">
        <v>110</v>
      </c>
      <c r="D4494">
        <v>223</v>
      </c>
      <c r="E4494">
        <v>441</v>
      </c>
      <c r="F4494">
        <v>1116</v>
      </c>
      <c r="G4494">
        <v>0.387170410185464</v>
      </c>
      <c r="H4494">
        <v>0.108787894531209</v>
      </c>
      <c r="I4494">
        <v>0.12207433648133501</v>
      </c>
      <c r="J4494">
        <v>244</v>
      </c>
      <c r="K4494">
        <v>404</v>
      </c>
      <c r="L4494">
        <v>612</v>
      </c>
      <c r="M4494">
        <v>1556</v>
      </c>
      <c r="N4494">
        <v>0.29621964219359698</v>
      </c>
      <c r="O4494">
        <v>-0.19272718133755801</v>
      </c>
      <c r="P4494">
        <v>-0.205605902276952</v>
      </c>
      <c r="Q4494">
        <v>0.74576271186440601</v>
      </c>
      <c r="R4494">
        <v>0.66101694915254205</v>
      </c>
      <c r="S4494">
        <f t="shared" si="70"/>
        <v>0.98020799582842777</v>
      </c>
    </row>
    <row r="4495" spans="1:19" x14ac:dyDescent="0.2">
      <c r="A4495" t="s">
        <v>8936</v>
      </c>
      <c r="B4495" t="s">
        <v>8937</v>
      </c>
      <c r="C4495">
        <v>28</v>
      </c>
      <c r="D4495">
        <v>23</v>
      </c>
      <c r="E4495">
        <v>152</v>
      </c>
      <c r="F4495">
        <v>540</v>
      </c>
      <c r="G4495">
        <v>-5.1719630290979202E-3</v>
      </c>
      <c r="H4495">
        <v>0.24042754682414899</v>
      </c>
      <c r="I4495">
        <v>0.40103855551875001</v>
      </c>
      <c r="J4495">
        <v>19</v>
      </c>
      <c r="K4495">
        <v>43</v>
      </c>
      <c r="L4495">
        <v>260</v>
      </c>
      <c r="M4495">
        <v>605</v>
      </c>
      <c r="N4495">
        <v>0.43194295804847899</v>
      </c>
      <c r="O4495">
        <v>0.54413096987359799</v>
      </c>
      <c r="P4495">
        <v>0.492776105107747</v>
      </c>
      <c r="Q4495">
        <v>0.79661016949152497</v>
      </c>
      <c r="R4495">
        <v>0.77966101694915202</v>
      </c>
      <c r="S4495">
        <f t="shared" si="70"/>
        <v>1.2474624213328251</v>
      </c>
    </row>
    <row r="4496" spans="1:19" x14ac:dyDescent="0.2">
      <c r="A4496" t="s">
        <v>8938</v>
      </c>
      <c r="B4496" t="s">
        <v>8939</v>
      </c>
      <c r="C4496">
        <v>206</v>
      </c>
      <c r="D4496">
        <v>222</v>
      </c>
      <c r="E4496">
        <v>459</v>
      </c>
      <c r="F4496">
        <v>1001</v>
      </c>
      <c r="G4496">
        <v>0.11274398637701299</v>
      </c>
      <c r="H4496">
        <v>-0.146312544610295</v>
      </c>
      <c r="I4496">
        <v>-0.19763031585183299</v>
      </c>
      <c r="J4496">
        <v>242</v>
      </c>
      <c r="K4496">
        <v>256</v>
      </c>
      <c r="L4496">
        <v>741</v>
      </c>
      <c r="M4496">
        <v>1299</v>
      </c>
      <c r="N4496">
        <v>0.10165270275313899</v>
      </c>
      <c r="O4496">
        <v>-0.106085935145493</v>
      </c>
      <c r="P4496">
        <v>-0.28043188349929599</v>
      </c>
      <c r="Q4496">
        <v>0.74576271186440601</v>
      </c>
      <c r="R4496">
        <v>0.69491525423728795</v>
      </c>
      <c r="S4496">
        <f t="shared" si="70"/>
        <v>0.86799574971861082</v>
      </c>
    </row>
    <row r="4497" spans="1:19" x14ac:dyDescent="0.2">
      <c r="A4497" t="s">
        <v>8940</v>
      </c>
      <c r="B4497" t="s">
        <v>8941</v>
      </c>
      <c r="C4497">
        <v>63</v>
      </c>
      <c r="D4497">
        <v>114</v>
      </c>
      <c r="E4497">
        <v>336</v>
      </c>
      <c r="F4497">
        <v>685</v>
      </c>
      <c r="G4497">
        <v>0.33782253417841901</v>
      </c>
      <c r="H4497">
        <v>0.23274071815785799</v>
      </c>
      <c r="I4497">
        <v>0.15215284907684401</v>
      </c>
      <c r="J4497">
        <v>166</v>
      </c>
      <c r="K4497">
        <v>115</v>
      </c>
      <c r="L4497">
        <v>623</v>
      </c>
      <c r="M4497">
        <v>1229</v>
      </c>
      <c r="N4497">
        <v>-8.2182144264721604E-2</v>
      </c>
      <c r="O4497">
        <v>-1.77088185252758E-2</v>
      </c>
      <c r="P4497">
        <v>-0.140781873745493</v>
      </c>
      <c r="Q4497">
        <v>0.79661016949152497</v>
      </c>
      <c r="R4497">
        <v>0.74576271186440601</v>
      </c>
      <c r="S4497">
        <f t="shared" si="70"/>
        <v>1.0062215080367412</v>
      </c>
    </row>
    <row r="4498" spans="1:19" x14ac:dyDescent="0.2">
      <c r="A4498" t="s">
        <v>8942</v>
      </c>
      <c r="B4498" t="s">
        <v>8943</v>
      </c>
      <c r="C4498">
        <v>83</v>
      </c>
      <c r="D4498">
        <v>145</v>
      </c>
      <c r="E4498">
        <v>467</v>
      </c>
      <c r="F4498">
        <v>1131</v>
      </c>
      <c r="G4498">
        <v>0.32254814215442901</v>
      </c>
      <c r="H4498">
        <v>0.25598077841163402</v>
      </c>
      <c r="I4498">
        <v>0.25018733958738198</v>
      </c>
      <c r="J4498">
        <v>238</v>
      </c>
      <c r="K4498">
        <v>211</v>
      </c>
      <c r="L4498">
        <v>713</v>
      </c>
      <c r="M4498">
        <v>2298</v>
      </c>
      <c r="N4498">
        <v>2.49336016629025E-2</v>
      </c>
      <c r="O4498">
        <v>-0.115576204349036</v>
      </c>
      <c r="P4498">
        <v>-2.5452601296138501E-2</v>
      </c>
      <c r="Q4498">
        <v>0.77966101694915202</v>
      </c>
      <c r="R4498">
        <v>0.76271186440677896</v>
      </c>
      <c r="S4498">
        <f t="shared" si="70"/>
        <v>1.0653417243906116</v>
      </c>
    </row>
    <row r="4499" spans="1:19" x14ac:dyDescent="0.2">
      <c r="A4499" t="s">
        <v>8944</v>
      </c>
      <c r="B4499" t="s">
        <v>8945</v>
      </c>
      <c r="C4499">
        <v>160</v>
      </c>
      <c r="D4499">
        <v>111</v>
      </c>
      <c r="E4499">
        <v>783</v>
      </c>
      <c r="F4499">
        <v>1425</v>
      </c>
      <c r="G4499">
        <v>-7.8538771573738897E-2</v>
      </c>
      <c r="H4499">
        <v>0.19538376962361501</v>
      </c>
      <c r="I4499">
        <v>6.5497708726605194E-2</v>
      </c>
      <c r="J4499">
        <v>355</v>
      </c>
      <c r="K4499">
        <v>161</v>
      </c>
      <c r="L4499">
        <v>1252</v>
      </c>
      <c r="M4499">
        <v>2602</v>
      </c>
      <c r="N4499">
        <v>-0.26617437360152202</v>
      </c>
      <c r="O4499">
        <v>-4.4712801325073603E-2</v>
      </c>
      <c r="P4499">
        <v>-0.14514672942141901</v>
      </c>
      <c r="Q4499">
        <v>0.84745762711864403</v>
      </c>
      <c r="R4499">
        <v>0.77966101694915202</v>
      </c>
      <c r="S4499">
        <f t="shared" si="70"/>
        <v>0.98006407524970196</v>
      </c>
    </row>
    <row r="4500" spans="1:19" x14ac:dyDescent="0.2">
      <c r="A4500" t="s">
        <v>8946</v>
      </c>
      <c r="B4500" t="s">
        <v>8947</v>
      </c>
      <c r="C4500">
        <v>101</v>
      </c>
      <c r="D4500">
        <v>60</v>
      </c>
      <c r="E4500">
        <v>302</v>
      </c>
      <c r="F4500">
        <v>924</v>
      </c>
      <c r="G4500">
        <v>-0.14591189110347</v>
      </c>
      <c r="H4500">
        <v>-1.8572440603895499E-2</v>
      </c>
      <c r="I4500">
        <v>7.7153424475465096E-2</v>
      </c>
      <c r="J4500">
        <v>163</v>
      </c>
      <c r="K4500">
        <v>171</v>
      </c>
      <c r="L4500">
        <v>640</v>
      </c>
      <c r="M4500">
        <v>1320</v>
      </c>
      <c r="N4500">
        <v>9.8036609409917694E-2</v>
      </c>
      <c r="O4500">
        <v>1.9035924355389601E-3</v>
      </c>
      <c r="P4500">
        <v>-0.10183934179</v>
      </c>
      <c r="Q4500">
        <v>0.81355932203389802</v>
      </c>
      <c r="R4500">
        <v>0.72881355932203296</v>
      </c>
      <c r="S4500">
        <f t="shared" si="70"/>
        <v>0.99500940866272047</v>
      </c>
    </row>
    <row r="4501" spans="1:19" x14ac:dyDescent="0.2">
      <c r="A4501" t="s">
        <v>8948</v>
      </c>
      <c r="B4501" t="s">
        <v>8949</v>
      </c>
      <c r="C4501">
        <v>255</v>
      </c>
      <c r="D4501">
        <v>218</v>
      </c>
      <c r="E4501">
        <v>1517</v>
      </c>
      <c r="F4501">
        <v>2934</v>
      </c>
      <c r="G4501">
        <v>1.21745454661781E-2</v>
      </c>
      <c r="H4501">
        <v>0.28018739057437098</v>
      </c>
      <c r="I4501">
        <v>0.176722756111309</v>
      </c>
      <c r="J4501">
        <v>533</v>
      </c>
      <c r="K4501">
        <v>434</v>
      </c>
      <c r="L4501">
        <v>2493</v>
      </c>
      <c r="M4501">
        <v>4910</v>
      </c>
      <c r="N4501">
        <v>-1.2009376092339701E-2</v>
      </c>
      <c r="O4501">
        <v>7.7906292332810698E-2</v>
      </c>
      <c r="P4501">
        <v>-4.5871385495496603E-2</v>
      </c>
      <c r="Q4501">
        <v>0.86440677966101698</v>
      </c>
      <c r="R4501">
        <v>0.81355932203389802</v>
      </c>
      <c r="S4501">
        <f t="shared" si="70"/>
        <v>1.0386940659611412</v>
      </c>
    </row>
    <row r="4502" spans="1:19" x14ac:dyDescent="0.2">
      <c r="A4502" t="s">
        <v>8950</v>
      </c>
      <c r="B4502" t="s">
        <v>8951</v>
      </c>
      <c r="C4502">
        <v>47</v>
      </c>
      <c r="D4502">
        <v>11</v>
      </c>
      <c r="E4502">
        <v>58</v>
      </c>
      <c r="F4502">
        <v>111</v>
      </c>
      <c r="G4502">
        <v>-0.55044694048196396</v>
      </c>
      <c r="H4502">
        <v>-0.40292787415118297</v>
      </c>
      <c r="I4502">
        <v>-0.51097205211105901</v>
      </c>
      <c r="J4502">
        <v>84</v>
      </c>
      <c r="K4502">
        <v>95</v>
      </c>
      <c r="L4502">
        <v>89</v>
      </c>
      <c r="M4502">
        <v>136</v>
      </c>
      <c r="N4502">
        <v>0.130672422648687</v>
      </c>
      <c r="O4502">
        <v>-0.56697805656135902</v>
      </c>
      <c r="P4502">
        <v>-0.80096604628355705</v>
      </c>
      <c r="Q4502">
        <v>0.79661016949152497</v>
      </c>
      <c r="R4502">
        <v>0.77966101694915202</v>
      </c>
      <c r="S4502">
        <f t="shared" si="70"/>
        <v>0.63839880983737585</v>
      </c>
    </row>
    <row r="4503" spans="1:19" x14ac:dyDescent="0.2">
      <c r="A4503" t="s">
        <v>8952</v>
      </c>
      <c r="B4503" t="s">
        <v>8953</v>
      </c>
      <c r="C4503">
        <v>40</v>
      </c>
      <c r="D4503">
        <v>109</v>
      </c>
      <c r="E4503">
        <v>154</v>
      </c>
      <c r="F4503">
        <v>191</v>
      </c>
      <c r="G4503">
        <v>0.51562473890818905</v>
      </c>
      <c r="H4503">
        <v>9.1202719730097095E-2</v>
      </c>
      <c r="I4503">
        <v>-0.20522379704223301</v>
      </c>
      <c r="J4503">
        <v>143</v>
      </c>
      <c r="K4503">
        <v>176</v>
      </c>
      <c r="L4503">
        <v>361</v>
      </c>
      <c r="M4503">
        <v>485</v>
      </c>
      <c r="N4503">
        <v>0.167404733770809</v>
      </c>
      <c r="O4503">
        <v>-0.18991761270379401</v>
      </c>
      <c r="P4503">
        <v>-0.47981996745469102</v>
      </c>
      <c r="Q4503">
        <v>0.74576271186440601</v>
      </c>
      <c r="R4503">
        <v>0.71186440677966101</v>
      </c>
      <c r="S4503">
        <f t="shared" si="70"/>
        <v>0.81247286233143379</v>
      </c>
    </row>
    <row r="4504" spans="1:19" x14ac:dyDescent="0.2">
      <c r="A4504" t="s">
        <v>8954</v>
      </c>
      <c r="B4504" t="s">
        <v>8955</v>
      </c>
      <c r="C4504">
        <v>107</v>
      </c>
      <c r="D4504">
        <v>61</v>
      </c>
      <c r="E4504">
        <v>314</v>
      </c>
      <c r="F4504">
        <v>372</v>
      </c>
      <c r="G4504">
        <v>-0.16379571037891399</v>
      </c>
      <c r="H4504">
        <v>-2.67121393903983E-2</v>
      </c>
      <c r="I4504">
        <v>-0.34303801076531099</v>
      </c>
      <c r="J4504">
        <v>191</v>
      </c>
      <c r="K4504">
        <v>201</v>
      </c>
      <c r="L4504">
        <v>443</v>
      </c>
      <c r="M4504">
        <v>777</v>
      </c>
      <c r="N4504">
        <v>9.9390793594482996E-2</v>
      </c>
      <c r="O4504">
        <v>-0.226718418169048</v>
      </c>
      <c r="P4504">
        <v>-0.40083801703870597</v>
      </c>
      <c r="Q4504">
        <v>0.76271186440677896</v>
      </c>
      <c r="R4504">
        <v>0.677966101694915</v>
      </c>
      <c r="S4504">
        <f t="shared" si="70"/>
        <v>0.79385590957574781</v>
      </c>
    </row>
    <row r="4505" spans="1:19" x14ac:dyDescent="0.2">
      <c r="A4505" t="s">
        <v>8956</v>
      </c>
      <c r="B4505" t="s">
        <v>8957</v>
      </c>
      <c r="C4505">
        <v>106</v>
      </c>
      <c r="D4505">
        <v>162</v>
      </c>
      <c r="E4505">
        <v>124</v>
      </c>
      <c r="F4505">
        <v>59</v>
      </c>
      <c r="G4505">
        <v>0.264467381573389</v>
      </c>
      <c r="H4505">
        <v>-0.42614218988093799</v>
      </c>
      <c r="I4505">
        <v>-1.1386510265846199</v>
      </c>
      <c r="J4505">
        <v>244</v>
      </c>
      <c r="K4505">
        <v>236</v>
      </c>
      <c r="L4505">
        <v>211</v>
      </c>
      <c r="M4505">
        <v>76</v>
      </c>
      <c r="N4505">
        <v>6.2750280053098795E-2</v>
      </c>
      <c r="O4505">
        <v>-0.65519614818542704</v>
      </c>
      <c r="P4505">
        <v>-1.5168019026498301</v>
      </c>
      <c r="Q4505">
        <v>0.76271186440677896</v>
      </c>
      <c r="R4505">
        <v>0.677966101694915</v>
      </c>
      <c r="S4505">
        <f t="shared" si="70"/>
        <v>0.26591221323834202</v>
      </c>
    </row>
    <row r="4506" spans="1:19" x14ac:dyDescent="0.2">
      <c r="A4506" t="s">
        <v>8958</v>
      </c>
      <c r="B4506" t="s">
        <v>8959</v>
      </c>
      <c r="C4506">
        <v>51</v>
      </c>
      <c r="D4506">
        <v>41</v>
      </c>
      <c r="E4506">
        <v>201</v>
      </c>
      <c r="F4506">
        <v>592</v>
      </c>
      <c r="G4506">
        <v>-1.45280870826724E-2</v>
      </c>
      <c r="H4506">
        <v>0.101367871544148</v>
      </c>
      <c r="I4506">
        <v>0.180554357662984</v>
      </c>
      <c r="J4506">
        <v>106</v>
      </c>
      <c r="K4506">
        <v>83</v>
      </c>
      <c r="L4506">
        <v>384</v>
      </c>
      <c r="M4506">
        <v>859</v>
      </c>
      <c r="N4506">
        <v>-2.8999669466974499E-2</v>
      </c>
      <c r="O4506">
        <v>-3.3063418041629697E-2</v>
      </c>
      <c r="P4506">
        <v>-0.10153837002542</v>
      </c>
      <c r="Q4506">
        <v>0.74576271186440601</v>
      </c>
      <c r="R4506">
        <v>0.72881355932203296</v>
      </c>
      <c r="S4506">
        <f t="shared" si="70"/>
        <v>1.0249090278431219</v>
      </c>
    </row>
    <row r="4507" spans="1:19" x14ac:dyDescent="0.2">
      <c r="A4507" t="s">
        <v>8960</v>
      </c>
      <c r="B4507" t="s">
        <v>8961</v>
      </c>
      <c r="C4507">
        <v>42</v>
      </c>
      <c r="D4507">
        <v>49</v>
      </c>
      <c r="E4507">
        <v>231</v>
      </c>
      <c r="F4507">
        <v>464</v>
      </c>
      <c r="G4507">
        <v>0.14720502192614099</v>
      </c>
      <c r="H4507">
        <v>0.24610467971583999</v>
      </c>
      <c r="I4507">
        <v>0.159071517194981</v>
      </c>
      <c r="J4507">
        <v>96</v>
      </c>
      <c r="K4507">
        <v>66</v>
      </c>
      <c r="L4507">
        <v>310</v>
      </c>
      <c r="M4507">
        <v>894</v>
      </c>
      <c r="N4507">
        <v>-8.5499194075977905E-2</v>
      </c>
      <c r="O4507">
        <v>-8.2998316349686102E-2</v>
      </c>
      <c r="P4507">
        <v>-4.1159382835543601E-2</v>
      </c>
      <c r="Q4507">
        <v>0.77966101694915202</v>
      </c>
      <c r="R4507">
        <v>0.72881355932203296</v>
      </c>
      <c r="S4507">
        <f t="shared" si="70"/>
        <v>1.0348641251074631</v>
      </c>
    </row>
    <row r="4508" spans="1:19" x14ac:dyDescent="0.2">
      <c r="A4508" t="s">
        <v>8962</v>
      </c>
      <c r="B4508" t="s">
        <v>8963</v>
      </c>
      <c r="C4508">
        <v>104</v>
      </c>
      <c r="D4508">
        <v>75</v>
      </c>
      <c r="E4508">
        <v>247</v>
      </c>
      <c r="F4508">
        <v>275</v>
      </c>
      <c r="G4508">
        <v>-6.17138436115518E-2</v>
      </c>
      <c r="H4508">
        <v>-0.118594395817518</v>
      </c>
      <c r="I4508">
        <v>-0.46189781843051603</v>
      </c>
      <c r="J4508">
        <v>179</v>
      </c>
      <c r="K4508">
        <v>224</v>
      </c>
      <c r="L4508">
        <v>432</v>
      </c>
      <c r="M4508">
        <v>662</v>
      </c>
      <c r="N4508">
        <v>0.174623090775991</v>
      </c>
      <c r="O4508">
        <v>-0.209458061309371</v>
      </c>
      <c r="P4508">
        <v>-0.44222071013208603</v>
      </c>
      <c r="Q4508">
        <v>0.79661016949152497</v>
      </c>
      <c r="R4508">
        <v>0.66101694915254205</v>
      </c>
      <c r="S4508">
        <f t="shared" si="70"/>
        <v>0.74850951843930635</v>
      </c>
    </row>
    <row r="4509" spans="1:19" x14ac:dyDescent="0.2">
      <c r="A4509" t="s">
        <v>8964</v>
      </c>
      <c r="B4509" t="s">
        <v>8965</v>
      </c>
      <c r="C4509">
        <v>69</v>
      </c>
      <c r="D4509">
        <v>24</v>
      </c>
      <c r="E4509">
        <v>214</v>
      </c>
      <c r="F4509">
        <v>530</v>
      </c>
      <c r="G4509">
        <v>-0.37837961673011999</v>
      </c>
      <c r="H4509">
        <v>-2.6933271664680699E-3</v>
      </c>
      <c r="I4509">
        <v>1.2296059015347799E-3</v>
      </c>
      <c r="J4509">
        <v>96</v>
      </c>
      <c r="K4509">
        <v>90</v>
      </c>
      <c r="L4509">
        <v>397</v>
      </c>
      <c r="M4509">
        <v>918</v>
      </c>
      <c r="N4509">
        <v>4.9199379821478199E-2</v>
      </c>
      <c r="O4509">
        <v>2.4430496579156202E-2</v>
      </c>
      <c r="P4509">
        <v>-2.9654220430218901E-2</v>
      </c>
      <c r="Q4509">
        <v>0.79661016949152497</v>
      </c>
      <c r="R4509">
        <v>0.677966101694915</v>
      </c>
      <c r="S4509">
        <f t="shared" si="70"/>
        <v>0.99242257869682504</v>
      </c>
    </row>
    <row r="4510" spans="1:19" x14ac:dyDescent="0.2">
      <c r="A4510" t="s">
        <v>8966</v>
      </c>
      <c r="B4510" t="s">
        <v>8967</v>
      </c>
      <c r="C4510">
        <v>55</v>
      </c>
      <c r="D4510">
        <v>35</v>
      </c>
      <c r="E4510">
        <v>296</v>
      </c>
      <c r="F4510">
        <v>784</v>
      </c>
      <c r="G4510">
        <v>-0.11603641284843901</v>
      </c>
      <c r="H4510">
        <v>0.23667101178629099</v>
      </c>
      <c r="I4510">
        <v>0.26975620022819502</v>
      </c>
      <c r="J4510">
        <v>92</v>
      </c>
      <c r="K4510">
        <v>63</v>
      </c>
      <c r="L4510">
        <v>516</v>
      </c>
      <c r="M4510">
        <v>1174</v>
      </c>
      <c r="N4510">
        <v>-8.7219174470251806E-2</v>
      </c>
      <c r="O4510">
        <v>0.15677309713726501</v>
      </c>
      <c r="P4510">
        <v>9.5654600974147394E-2</v>
      </c>
      <c r="Q4510">
        <v>0.81355932203389802</v>
      </c>
      <c r="R4510">
        <v>0.77966101694915202</v>
      </c>
      <c r="S4510">
        <f t="shared" si="70"/>
        <v>1.1033792562823965</v>
      </c>
    </row>
    <row r="4511" spans="1:19" x14ac:dyDescent="0.2">
      <c r="A4511" t="s">
        <v>8968</v>
      </c>
      <c r="B4511" t="s">
        <v>8969</v>
      </c>
      <c r="C4511">
        <v>171</v>
      </c>
      <c r="D4511">
        <v>203</v>
      </c>
      <c r="E4511">
        <v>414</v>
      </c>
      <c r="F4511">
        <v>403</v>
      </c>
      <c r="G4511">
        <v>0.154758159816587</v>
      </c>
      <c r="H4511">
        <v>-0.110253779049658</v>
      </c>
      <c r="I4511">
        <v>-0.511888237213043</v>
      </c>
      <c r="J4511">
        <v>373</v>
      </c>
      <c r="K4511">
        <v>537</v>
      </c>
      <c r="L4511">
        <v>629</v>
      </c>
      <c r="M4511">
        <v>685</v>
      </c>
      <c r="N4511">
        <v>0.235493557312589</v>
      </c>
      <c r="O4511">
        <v>-0.36514696350780901</v>
      </c>
      <c r="P4511">
        <v>-0.74624392890815505</v>
      </c>
      <c r="Q4511">
        <v>0.79661016949152497</v>
      </c>
      <c r="R4511">
        <v>0.644067796610169</v>
      </c>
      <c r="S4511">
        <f t="shared" si="70"/>
        <v>0.65277186918573615</v>
      </c>
    </row>
    <row r="4512" spans="1:19" x14ac:dyDescent="0.2">
      <c r="A4512" t="s">
        <v>8970</v>
      </c>
      <c r="B4512" t="s">
        <v>8971</v>
      </c>
      <c r="C4512">
        <v>61</v>
      </c>
      <c r="D4512">
        <v>82</v>
      </c>
      <c r="E4512">
        <v>276</v>
      </c>
      <c r="F4512">
        <v>327</v>
      </c>
      <c r="G4512">
        <v>0.20874224966847801</v>
      </c>
      <c r="H4512">
        <v>0.161321237276047</v>
      </c>
      <c r="I4512">
        <v>-0.154979255312479</v>
      </c>
      <c r="J4512">
        <v>109</v>
      </c>
      <c r="K4512">
        <v>89</v>
      </c>
      <c r="L4512">
        <v>284</v>
      </c>
      <c r="M4512">
        <v>739</v>
      </c>
      <c r="N4512">
        <v>-1.0808387873989E-2</v>
      </c>
      <c r="O4512">
        <v>-0.17619693503797601</v>
      </c>
      <c r="P4512">
        <v>-0.17900772813769</v>
      </c>
      <c r="Q4512">
        <v>0.81355932203389802</v>
      </c>
      <c r="R4512">
        <v>0.677966101694915</v>
      </c>
      <c r="S4512">
        <f t="shared" si="70"/>
        <v>0.90742491190801755</v>
      </c>
    </row>
    <row r="4513" spans="1:19" x14ac:dyDescent="0.2">
      <c r="A4513" t="s">
        <v>8972</v>
      </c>
      <c r="B4513" t="s">
        <v>8973</v>
      </c>
      <c r="C4513">
        <v>131</v>
      </c>
      <c r="D4513">
        <v>109</v>
      </c>
      <c r="E4513">
        <v>341</v>
      </c>
      <c r="F4513">
        <v>494</v>
      </c>
      <c r="G4513">
        <v>4.1343458038781302E-4</v>
      </c>
      <c r="H4513">
        <v>-7.8774926441670098E-2</v>
      </c>
      <c r="I4513">
        <v>-0.30774151969411601</v>
      </c>
      <c r="J4513">
        <v>155</v>
      </c>
      <c r="K4513">
        <v>197</v>
      </c>
      <c r="L4513">
        <v>525</v>
      </c>
      <c r="M4513">
        <v>789</v>
      </c>
      <c r="N4513">
        <v>0.181362631413023</v>
      </c>
      <c r="O4513">
        <v>-6.2261171908725002E-2</v>
      </c>
      <c r="P4513">
        <v>-0.30348036355276398</v>
      </c>
      <c r="Q4513">
        <v>0.84745762711864403</v>
      </c>
      <c r="R4513">
        <v>0.644067796610169</v>
      </c>
      <c r="S4513">
        <f t="shared" si="70"/>
        <v>0.83007641312869496</v>
      </c>
    </row>
    <row r="4514" spans="1:19" x14ac:dyDescent="0.2">
      <c r="A4514" t="s">
        <v>8974</v>
      </c>
      <c r="B4514" t="s">
        <v>8975</v>
      </c>
      <c r="C4514">
        <v>74</v>
      </c>
      <c r="D4514">
        <v>57</v>
      </c>
      <c r="E4514">
        <v>89</v>
      </c>
      <c r="F4514">
        <v>8</v>
      </c>
      <c r="G4514">
        <v>-3.3098631762956299E-2</v>
      </c>
      <c r="H4514">
        <v>-0.414099722864467</v>
      </c>
      <c r="I4514">
        <v>-1.85033890570103</v>
      </c>
      <c r="J4514">
        <v>207</v>
      </c>
      <c r="K4514">
        <v>308</v>
      </c>
      <c r="L4514">
        <v>159</v>
      </c>
      <c r="M4514">
        <v>28</v>
      </c>
      <c r="N4514">
        <v>0.24980847446524801</v>
      </c>
      <c r="O4514">
        <v>-0.70666199828085596</v>
      </c>
      <c r="P4514">
        <v>-1.8790379827065899</v>
      </c>
      <c r="Q4514">
        <v>0.83050847457627097</v>
      </c>
      <c r="R4514">
        <v>0.66101694915254205</v>
      </c>
      <c r="S4514">
        <f t="shared" si="70"/>
        <v>-3.6218997723130114E-2</v>
      </c>
    </row>
    <row r="4515" spans="1:19" x14ac:dyDescent="0.2">
      <c r="A4515" t="s">
        <v>8976</v>
      </c>
      <c r="B4515" t="s">
        <v>8977</v>
      </c>
      <c r="C4515">
        <v>124</v>
      </c>
      <c r="D4515">
        <v>89</v>
      </c>
      <c r="E4515">
        <v>874</v>
      </c>
      <c r="F4515">
        <v>1249</v>
      </c>
      <c r="G4515">
        <v>-6.3773446221793706E-2</v>
      </c>
      <c r="H4515">
        <v>0.35383173769376403</v>
      </c>
      <c r="I4515">
        <v>0.118943580249901</v>
      </c>
      <c r="J4515">
        <v>195</v>
      </c>
      <c r="K4515">
        <v>222</v>
      </c>
      <c r="L4515">
        <v>1001</v>
      </c>
      <c r="M4515">
        <v>1889</v>
      </c>
      <c r="N4515">
        <v>0.133546466509842</v>
      </c>
      <c r="O4515">
        <v>0.11831068897241</v>
      </c>
      <c r="P4515">
        <v>-2.40283220325773E-2</v>
      </c>
      <c r="Q4515">
        <v>0.83050847457627097</v>
      </c>
      <c r="R4515">
        <v>0.74576271186440601</v>
      </c>
      <c r="S4515">
        <f t="shared" si="70"/>
        <v>1.0278741723916225</v>
      </c>
    </row>
    <row r="4516" spans="1:19" x14ac:dyDescent="0.2">
      <c r="A4516" t="s">
        <v>8978</v>
      </c>
      <c r="B4516" t="s">
        <v>8979</v>
      </c>
      <c r="C4516">
        <v>35</v>
      </c>
      <c r="D4516">
        <v>12</v>
      </c>
      <c r="E4516">
        <v>109</v>
      </c>
      <c r="F4516">
        <v>618</v>
      </c>
      <c r="G4516">
        <v>-0.38462856600712197</v>
      </c>
      <c r="H4516">
        <v>-8.99556188055662E-4</v>
      </c>
      <c r="I4516">
        <v>0.36272325777654102</v>
      </c>
      <c r="J4516">
        <v>54</v>
      </c>
      <c r="K4516">
        <v>83</v>
      </c>
      <c r="L4516">
        <v>361</v>
      </c>
      <c r="M4516">
        <v>842</v>
      </c>
      <c r="N4516">
        <v>0.263912435974827</v>
      </c>
      <c r="O4516">
        <v>0.23302466493829899</v>
      </c>
      <c r="P4516">
        <v>0.18269266308478799</v>
      </c>
      <c r="Q4516">
        <v>0.83050847457627097</v>
      </c>
      <c r="R4516">
        <v>0.76271186440677896</v>
      </c>
      <c r="S4516">
        <f t="shared" si="70"/>
        <v>1.1534706726860446</v>
      </c>
    </row>
    <row r="4517" spans="1:19" x14ac:dyDescent="0.2">
      <c r="A4517" t="s">
        <v>8980</v>
      </c>
      <c r="B4517" t="s">
        <v>8981</v>
      </c>
      <c r="C4517">
        <v>80</v>
      </c>
      <c r="D4517">
        <v>71</v>
      </c>
      <c r="E4517">
        <v>50</v>
      </c>
      <c r="F4517">
        <v>10</v>
      </c>
      <c r="G4517">
        <v>2.8426594022660099E-2</v>
      </c>
      <c r="H4517">
        <v>-0.69837799243432797</v>
      </c>
      <c r="I4517">
        <v>-1.7872871599539399</v>
      </c>
      <c r="J4517">
        <v>118</v>
      </c>
      <c r="K4517">
        <v>130</v>
      </c>
      <c r="L4517">
        <v>129</v>
      </c>
      <c r="M4517">
        <v>21</v>
      </c>
      <c r="N4517">
        <v>0.119289448422433</v>
      </c>
      <c r="O4517">
        <v>-0.55338107415126603</v>
      </c>
      <c r="P4517">
        <v>-1.75988838116409</v>
      </c>
      <c r="Q4517">
        <v>0.74576271186440601</v>
      </c>
      <c r="R4517">
        <v>0.61016949152542299</v>
      </c>
      <c r="S4517">
        <f t="shared" si="70"/>
        <v>1.3834650841913248E-2</v>
      </c>
    </row>
    <row r="4518" spans="1:19" x14ac:dyDescent="0.2">
      <c r="A4518" t="s">
        <v>8982</v>
      </c>
      <c r="B4518" t="s">
        <v>8983</v>
      </c>
      <c r="C4518">
        <v>26</v>
      </c>
      <c r="D4518">
        <v>34</v>
      </c>
      <c r="E4518">
        <v>155</v>
      </c>
      <c r="F4518">
        <v>394</v>
      </c>
      <c r="G4518">
        <v>0.196763801366965</v>
      </c>
      <c r="H4518">
        <v>0.28110034042106902</v>
      </c>
      <c r="I4518">
        <v>0.296325700892757</v>
      </c>
      <c r="J4518">
        <v>37</v>
      </c>
      <c r="K4518">
        <v>38</v>
      </c>
      <c r="L4518">
        <v>183</v>
      </c>
      <c r="M4518">
        <v>332</v>
      </c>
      <c r="N4518">
        <v>8.8809975971536906E-2</v>
      </c>
      <c r="O4518">
        <v>0.102160588519044</v>
      </c>
      <c r="P4518">
        <v>-5.7289308954851598E-2</v>
      </c>
      <c r="Q4518">
        <v>0.83050847457627097</v>
      </c>
      <c r="R4518">
        <v>0.76271186440677896</v>
      </c>
      <c r="S4518">
        <f t="shared" si="70"/>
        <v>1.0701314636423829</v>
      </c>
    </row>
    <row r="4519" spans="1:19" x14ac:dyDescent="0.2">
      <c r="A4519" t="s">
        <v>8984</v>
      </c>
      <c r="B4519" t="s">
        <v>8985</v>
      </c>
      <c r="C4519">
        <v>141</v>
      </c>
      <c r="D4519">
        <v>191</v>
      </c>
      <c r="E4519">
        <v>792</v>
      </c>
      <c r="F4519">
        <v>2055</v>
      </c>
      <c r="G4519">
        <v>0.212072486887876</v>
      </c>
      <c r="H4519">
        <v>0.25524805915571003</v>
      </c>
      <c r="I4519">
        <v>0.279395540594709</v>
      </c>
      <c r="J4519">
        <v>221</v>
      </c>
      <c r="K4519">
        <v>231</v>
      </c>
      <c r="L4519">
        <v>1190</v>
      </c>
      <c r="M4519">
        <v>2718</v>
      </c>
      <c r="N4519">
        <v>9.6447809628755404E-2</v>
      </c>
      <c r="O4519">
        <v>0.139065910563029</v>
      </c>
      <c r="P4519">
        <v>7.9631510119471796E-2</v>
      </c>
      <c r="Q4519">
        <v>0.83050847457627097</v>
      </c>
      <c r="R4519">
        <v>0.77966101694915202</v>
      </c>
      <c r="S4519">
        <f t="shared" si="70"/>
        <v>1.1018731672709561</v>
      </c>
    </row>
    <row r="4520" spans="1:19" x14ac:dyDescent="0.2">
      <c r="A4520" t="s">
        <v>8986</v>
      </c>
      <c r="B4520" t="s">
        <v>8987</v>
      </c>
      <c r="C4520">
        <v>65</v>
      </c>
      <c r="D4520">
        <v>57</v>
      </c>
      <c r="E4520">
        <v>564</v>
      </c>
      <c r="F4520">
        <v>1523</v>
      </c>
      <c r="G4520">
        <v>2.3219731325164299E-2</v>
      </c>
      <c r="H4520">
        <v>0.44410773756208299</v>
      </c>
      <c r="I4520">
        <v>0.48558937373118799</v>
      </c>
      <c r="J4520">
        <v>150</v>
      </c>
      <c r="K4520">
        <v>145</v>
      </c>
      <c r="L4520">
        <v>1243</v>
      </c>
      <c r="M4520">
        <v>2307</v>
      </c>
      <c r="N4520">
        <v>6.2504846601015407E-2</v>
      </c>
      <c r="O4520">
        <v>0.32629109244157301</v>
      </c>
      <c r="P4520">
        <v>0.17673066687351899</v>
      </c>
      <c r="Q4520">
        <v>0.86440677966101698</v>
      </c>
      <c r="R4520">
        <v>0.76271186440677896</v>
      </c>
      <c r="S4520">
        <f t="shared" si="70"/>
        <v>1.1873084861704797</v>
      </c>
    </row>
    <row r="4521" spans="1:19" x14ac:dyDescent="0.2">
      <c r="A4521" t="s">
        <v>8988</v>
      </c>
      <c r="B4521" t="s">
        <v>8989</v>
      </c>
      <c r="C4521">
        <v>86</v>
      </c>
      <c r="D4521">
        <v>106</v>
      </c>
      <c r="E4521">
        <v>58</v>
      </c>
      <c r="F4521">
        <v>7</v>
      </c>
      <c r="G4521">
        <v>0.17106564631672999</v>
      </c>
      <c r="H4521">
        <v>-0.66532846745903396</v>
      </c>
      <c r="I4521">
        <v>-1.9735975841913</v>
      </c>
      <c r="J4521">
        <v>199</v>
      </c>
      <c r="K4521">
        <v>212</v>
      </c>
      <c r="L4521">
        <v>154</v>
      </c>
      <c r="M4521">
        <v>28</v>
      </c>
      <c r="N4521">
        <v>0.104710887940766</v>
      </c>
      <c r="O4521">
        <v>-0.70342113271763396</v>
      </c>
      <c r="P4521">
        <v>-1.8619207136593801</v>
      </c>
      <c r="Q4521">
        <v>0.54237288135593198</v>
      </c>
      <c r="R4521">
        <v>0.45762711864406702</v>
      </c>
      <c r="S4521">
        <f t="shared" si="70"/>
        <v>-6.7186166587084498E-2</v>
      </c>
    </row>
    <row r="4522" spans="1:19" x14ac:dyDescent="0.2">
      <c r="A4522" t="s">
        <v>8990</v>
      </c>
      <c r="B4522" t="s">
        <v>8991</v>
      </c>
      <c r="C4522">
        <v>122</v>
      </c>
      <c r="D4522">
        <v>97</v>
      </c>
      <c r="E4522">
        <v>44</v>
      </c>
      <c r="F4522">
        <v>10</v>
      </c>
      <c r="G4522">
        <v>-1.9329864112974899E-2</v>
      </c>
      <c r="H4522">
        <v>-0.93716516396696403</v>
      </c>
      <c r="I4522">
        <v>-1.9705570036367399</v>
      </c>
      <c r="J4522">
        <v>120</v>
      </c>
      <c r="K4522">
        <v>148</v>
      </c>
      <c r="L4522">
        <v>114</v>
      </c>
      <c r="M4522">
        <v>22</v>
      </c>
      <c r="N4522">
        <v>0.168308572769054</v>
      </c>
      <c r="O4522">
        <v>-0.61436517185554196</v>
      </c>
      <c r="P4522">
        <v>-1.7469842338173101</v>
      </c>
      <c r="Q4522">
        <v>0.72881355932203395</v>
      </c>
      <c r="R4522">
        <v>0.62711864406779605</v>
      </c>
      <c r="S4522">
        <f t="shared" si="70"/>
        <v>-3.5565683924689916E-2</v>
      </c>
    </row>
    <row r="4523" spans="1:19" x14ac:dyDescent="0.2">
      <c r="A4523" t="s">
        <v>8992</v>
      </c>
      <c r="B4523" t="s">
        <v>8993</v>
      </c>
      <c r="C4523">
        <v>26</v>
      </c>
      <c r="D4523">
        <v>19</v>
      </c>
      <c r="E4523">
        <v>45</v>
      </c>
      <c r="F4523">
        <v>1</v>
      </c>
      <c r="G4523">
        <v>-5.5961514722460498E-2</v>
      </c>
      <c r="H4523">
        <v>-0.25601884397387698</v>
      </c>
      <c r="I4523">
        <v>-2.2991705209328099</v>
      </c>
      <c r="J4523">
        <v>83</v>
      </c>
      <c r="K4523">
        <v>44</v>
      </c>
      <c r="L4523">
        <v>94</v>
      </c>
      <c r="M4523">
        <v>10</v>
      </c>
      <c r="N4523">
        <v>-0.198397312468164</v>
      </c>
      <c r="O4523">
        <v>-0.53803901592076497</v>
      </c>
      <c r="P4523">
        <v>-1.92930376096796</v>
      </c>
      <c r="Q4523">
        <v>0.54237288135593198</v>
      </c>
      <c r="R4523">
        <v>0.42372881355932202</v>
      </c>
      <c r="S4523">
        <f t="shared" si="70"/>
        <v>-0.17909986542730674</v>
      </c>
    </row>
    <row r="4524" spans="1:19" x14ac:dyDescent="0.2">
      <c r="A4524" t="s">
        <v>8994</v>
      </c>
      <c r="B4524" t="s">
        <v>8995</v>
      </c>
      <c r="C4524">
        <v>22</v>
      </c>
      <c r="D4524">
        <v>27</v>
      </c>
      <c r="E4524">
        <v>25</v>
      </c>
      <c r="F4524">
        <v>1</v>
      </c>
      <c r="G4524">
        <v>0.169199315632309</v>
      </c>
      <c r="H4524">
        <v>-0.43874068192857202</v>
      </c>
      <c r="I4524">
        <v>-2.2266198537842001</v>
      </c>
      <c r="J4524">
        <v>65</v>
      </c>
      <c r="K4524">
        <v>63</v>
      </c>
      <c r="L4524">
        <v>8</v>
      </c>
      <c r="M4524">
        <v>2</v>
      </c>
      <c r="N4524">
        <v>6.3655296232447797E-2</v>
      </c>
      <c r="O4524">
        <v>-1.5019121467953001</v>
      </c>
      <c r="P4524">
        <v>-2.52210902957076</v>
      </c>
      <c r="Q4524">
        <v>0.66101694915254205</v>
      </c>
      <c r="R4524">
        <v>0.61016949152542299</v>
      </c>
      <c r="S4524">
        <f t="shared" si="70"/>
        <v>-0.31674317596427454</v>
      </c>
    </row>
    <row r="4525" spans="1:19" x14ac:dyDescent="0.2">
      <c r="A4525" t="s">
        <v>8996</v>
      </c>
      <c r="B4525" t="s">
        <v>8997</v>
      </c>
      <c r="C4525">
        <v>18</v>
      </c>
      <c r="D4525">
        <v>19</v>
      </c>
      <c r="E4525">
        <v>6</v>
      </c>
      <c r="F4525">
        <v>1</v>
      </c>
      <c r="G4525">
        <v>0.103739328145051</v>
      </c>
      <c r="H4525">
        <v>-0.971379264498066</v>
      </c>
      <c r="I4525">
        <v>-2.1394696780653</v>
      </c>
      <c r="J4525">
        <v>35</v>
      </c>
      <c r="K4525">
        <v>48</v>
      </c>
      <c r="L4525">
        <v>33</v>
      </c>
      <c r="M4525">
        <v>6</v>
      </c>
      <c r="N4525">
        <v>0.21440129644703301</v>
      </c>
      <c r="O4525">
        <v>-0.61764288161677805</v>
      </c>
      <c r="P4525">
        <v>-1.77614246255852</v>
      </c>
      <c r="Q4525">
        <v>0.644067796610169</v>
      </c>
      <c r="R4525">
        <v>0.62711864406779605</v>
      </c>
      <c r="S4525">
        <f t="shared" si="70"/>
        <v>-9.2076647274203019E-2</v>
      </c>
    </row>
    <row r="4526" spans="1:19" x14ac:dyDescent="0.2">
      <c r="A4526" t="s">
        <v>8998</v>
      </c>
      <c r="B4526" t="s">
        <v>8999</v>
      </c>
      <c r="C4526">
        <v>135</v>
      </c>
      <c r="D4526">
        <v>155</v>
      </c>
      <c r="E4526">
        <v>54</v>
      </c>
      <c r="F4526">
        <v>6</v>
      </c>
      <c r="G4526">
        <v>0.140256161970813</v>
      </c>
      <c r="H4526">
        <v>-0.892198018450441</v>
      </c>
      <c r="I4526">
        <v>-2.2363796910733602</v>
      </c>
      <c r="J4526">
        <v>264</v>
      </c>
      <c r="K4526">
        <v>307</v>
      </c>
      <c r="L4526">
        <v>170</v>
      </c>
      <c r="M4526">
        <v>16</v>
      </c>
      <c r="N4526">
        <v>0.14276255202907701</v>
      </c>
      <c r="O4526">
        <v>-0.78324378263594696</v>
      </c>
      <c r="P4526">
        <v>-2.2277096128057901</v>
      </c>
      <c r="Q4526">
        <v>0.677966101694915</v>
      </c>
      <c r="R4526">
        <v>0.54237288135593198</v>
      </c>
      <c r="S4526">
        <f t="shared" si="70"/>
        <v>-0.24081071929296055</v>
      </c>
    </row>
    <row r="4527" spans="1:19" x14ac:dyDescent="0.2">
      <c r="A4527" t="s">
        <v>9000</v>
      </c>
      <c r="B4527" t="s">
        <v>9001</v>
      </c>
      <c r="C4527">
        <v>109</v>
      </c>
      <c r="D4527">
        <v>110</v>
      </c>
      <c r="E4527">
        <v>85</v>
      </c>
      <c r="F4527">
        <v>19</v>
      </c>
      <c r="G4527">
        <v>8.4224419513129797E-2</v>
      </c>
      <c r="H4527">
        <v>-0.60226558200473401</v>
      </c>
      <c r="I4527">
        <v>-1.64287006994979</v>
      </c>
      <c r="J4527">
        <v>258</v>
      </c>
      <c r="K4527">
        <v>241</v>
      </c>
      <c r="L4527">
        <v>214</v>
      </c>
      <c r="M4527">
        <v>26</v>
      </c>
      <c r="N4527">
        <v>4.762544003336E-2</v>
      </c>
      <c r="O4527">
        <v>-0.67329470975842898</v>
      </c>
      <c r="P4527">
        <v>-2.0068720265843001</v>
      </c>
      <c r="Q4527">
        <v>0.677966101694915</v>
      </c>
      <c r="R4527">
        <v>0.57627118644067798</v>
      </c>
      <c r="S4527">
        <f t="shared" si="70"/>
        <v>-1.0581943734102303E-2</v>
      </c>
    </row>
    <row r="4528" spans="1:19" x14ac:dyDescent="0.2">
      <c r="A4528" t="s">
        <v>9002</v>
      </c>
      <c r="B4528" t="s">
        <v>9003</v>
      </c>
      <c r="C4528">
        <v>113</v>
      </c>
      <c r="D4528">
        <v>101</v>
      </c>
      <c r="E4528">
        <v>70</v>
      </c>
      <c r="F4528">
        <v>6</v>
      </c>
      <c r="G4528">
        <v>3.1501162594751303E-2</v>
      </c>
      <c r="H4528">
        <v>-0.70223841324756597</v>
      </c>
      <c r="I4528">
        <v>-2.1591243660617701</v>
      </c>
      <c r="J4528">
        <v>203</v>
      </c>
      <c r="K4528">
        <v>247</v>
      </c>
      <c r="L4528">
        <v>109</v>
      </c>
      <c r="M4528">
        <v>14</v>
      </c>
      <c r="N4528">
        <v>0.162429018768174</v>
      </c>
      <c r="O4528">
        <v>-0.86215831711697899</v>
      </c>
      <c r="P4528">
        <v>-2.1715936708268599</v>
      </c>
      <c r="Q4528">
        <v>0.69491525423728795</v>
      </c>
      <c r="R4528">
        <v>0.61016949152542299</v>
      </c>
      <c r="S4528">
        <f t="shared" si="70"/>
        <v>-0.20352146765954976</v>
      </c>
    </row>
    <row r="4529" spans="1:19" x14ac:dyDescent="0.2">
      <c r="A4529" t="s">
        <v>9004</v>
      </c>
      <c r="B4529" t="s">
        <v>9005</v>
      </c>
      <c r="C4529">
        <v>49</v>
      </c>
      <c r="D4529">
        <v>72</v>
      </c>
      <c r="E4529">
        <v>81</v>
      </c>
      <c r="F4529">
        <v>5</v>
      </c>
      <c r="G4529">
        <v>0.24739464869828301</v>
      </c>
      <c r="H4529">
        <v>-0.275969070928267</v>
      </c>
      <c r="I4529">
        <v>-1.8754232486544899</v>
      </c>
      <c r="J4529">
        <v>177</v>
      </c>
      <c r="K4529">
        <v>196</v>
      </c>
      <c r="L4529">
        <v>104</v>
      </c>
      <c r="M4529">
        <v>18</v>
      </c>
      <c r="N4529">
        <v>0.12151090841639101</v>
      </c>
      <c r="O4529">
        <v>-0.82302870420741603</v>
      </c>
      <c r="P4529">
        <v>-2.0029264298503899</v>
      </c>
      <c r="Q4529">
        <v>0.47457627118644002</v>
      </c>
      <c r="R4529">
        <v>0.42372881355932202</v>
      </c>
      <c r="S4529">
        <f t="shared" si="70"/>
        <v>-7.6591040778424796E-2</v>
      </c>
    </row>
    <row r="4530" spans="1:19" x14ac:dyDescent="0.2">
      <c r="A4530" t="s">
        <v>9006</v>
      </c>
      <c r="B4530" t="s">
        <v>9007</v>
      </c>
      <c r="C4530">
        <v>120</v>
      </c>
      <c r="D4530">
        <v>127</v>
      </c>
      <c r="E4530">
        <v>101</v>
      </c>
      <c r="F4530">
        <v>4</v>
      </c>
      <c r="G4530">
        <v>0.10488070720386</v>
      </c>
      <c r="H4530">
        <v>-0.56911788204338498</v>
      </c>
      <c r="I4530">
        <v>-2.3613184276816601</v>
      </c>
      <c r="J4530">
        <v>241</v>
      </c>
      <c r="K4530">
        <v>221</v>
      </c>
      <c r="L4530">
        <v>103</v>
      </c>
      <c r="M4530">
        <v>21</v>
      </c>
      <c r="N4530">
        <v>3.9603334531963998E-2</v>
      </c>
      <c r="O4530">
        <v>-0.96126859501408601</v>
      </c>
      <c r="P4530">
        <v>-2.0700234164328402</v>
      </c>
      <c r="Q4530">
        <v>0.55932203389830504</v>
      </c>
      <c r="R4530">
        <v>0.40677966101694901</v>
      </c>
      <c r="S4530">
        <f t="shared" si="70"/>
        <v>-0.23466249866645658</v>
      </c>
    </row>
    <row r="4531" spans="1:19" x14ac:dyDescent="0.2">
      <c r="A4531" t="s">
        <v>9008</v>
      </c>
      <c r="B4531" t="s">
        <v>9009</v>
      </c>
      <c r="C4531">
        <v>128</v>
      </c>
      <c r="D4531">
        <v>149</v>
      </c>
      <c r="E4531">
        <v>130</v>
      </c>
      <c r="F4531">
        <v>21</v>
      </c>
      <c r="G4531">
        <v>0.146234531059934</v>
      </c>
      <c r="H4531">
        <v>-0.48752462711943501</v>
      </c>
      <c r="I4531">
        <v>-1.6691878478759401</v>
      </c>
      <c r="J4531">
        <v>249</v>
      </c>
      <c r="K4531">
        <v>334</v>
      </c>
      <c r="L4531">
        <v>216</v>
      </c>
      <c r="M4531">
        <v>37</v>
      </c>
      <c r="N4531">
        <v>0.20477522313754901</v>
      </c>
      <c r="O4531">
        <v>-0.65383437308919501</v>
      </c>
      <c r="P4531">
        <v>-1.83822329162063</v>
      </c>
      <c r="Q4531">
        <v>0.66101694915254205</v>
      </c>
      <c r="R4531">
        <v>0.52542372881355903</v>
      </c>
      <c r="S4531">
        <f t="shared" si="70"/>
        <v>2.6939225561833625E-2</v>
      </c>
    </row>
    <row r="4532" spans="1:19" x14ac:dyDescent="0.2">
      <c r="A4532" t="s">
        <v>9010</v>
      </c>
      <c r="B4532" t="s">
        <v>9011</v>
      </c>
      <c r="C4532">
        <v>253</v>
      </c>
      <c r="D4532">
        <v>185</v>
      </c>
      <c r="E4532">
        <v>147</v>
      </c>
      <c r="F4532">
        <v>27</v>
      </c>
      <c r="G4532">
        <v>-5.5690560477275601E-2</v>
      </c>
      <c r="H4532">
        <v>-0.73006119620604504</v>
      </c>
      <c r="I4532">
        <v>-1.8559539299788199</v>
      </c>
      <c r="J4532">
        <v>429</v>
      </c>
      <c r="K4532">
        <v>357</v>
      </c>
      <c r="L4532">
        <v>265</v>
      </c>
      <c r="M4532">
        <v>31</v>
      </c>
      <c r="N4532">
        <v>-2.5609726508093E-3</v>
      </c>
      <c r="O4532">
        <v>-0.80130019539230601</v>
      </c>
      <c r="P4532">
        <v>-2.15132126694234</v>
      </c>
      <c r="Q4532">
        <v>0.49152542372881303</v>
      </c>
      <c r="R4532">
        <v>0.35593220338983</v>
      </c>
      <c r="S4532">
        <f t="shared" si="70"/>
        <v>-0.11066960551551577</v>
      </c>
    </row>
    <row r="4533" spans="1:19" x14ac:dyDescent="0.2">
      <c r="A4533" t="s">
        <v>9012</v>
      </c>
      <c r="B4533" t="s">
        <v>9013</v>
      </c>
      <c r="C4533">
        <v>107</v>
      </c>
      <c r="D4533">
        <v>79</v>
      </c>
      <c r="E4533">
        <v>107</v>
      </c>
      <c r="F4533">
        <v>19</v>
      </c>
      <c r="G4533">
        <v>-5.1498454099239699E-2</v>
      </c>
      <c r="H4533">
        <v>-0.49425800977840301</v>
      </c>
      <c r="I4533">
        <v>-1.6348273496943699</v>
      </c>
      <c r="J4533">
        <v>196</v>
      </c>
      <c r="K4533">
        <v>312</v>
      </c>
      <c r="L4533">
        <v>105</v>
      </c>
      <c r="M4533">
        <v>43</v>
      </c>
      <c r="N4533">
        <v>0.27912662608368799</v>
      </c>
      <c r="O4533">
        <v>-0.86315554943092798</v>
      </c>
      <c r="P4533">
        <v>-1.6690132843687799</v>
      </c>
      <c r="Q4533">
        <v>0.50847457627118597</v>
      </c>
      <c r="R4533">
        <v>0.44067796610169402</v>
      </c>
      <c r="S4533">
        <f t="shared" si="70"/>
        <v>8.2109134457466662E-2</v>
      </c>
    </row>
    <row r="4534" spans="1:19" x14ac:dyDescent="0.2">
      <c r="A4534" t="s">
        <v>9014</v>
      </c>
      <c r="B4534" t="s">
        <v>9015</v>
      </c>
      <c r="C4534">
        <v>72</v>
      </c>
      <c r="D4534">
        <v>117</v>
      </c>
      <c r="E4534">
        <v>100</v>
      </c>
      <c r="F4534">
        <v>16</v>
      </c>
      <c r="G4534">
        <v>0.29111159761042099</v>
      </c>
      <c r="H4534">
        <v>-0.35159050620967203</v>
      </c>
      <c r="I4534">
        <v>-1.5374096867373399</v>
      </c>
      <c r="J4534">
        <v>165</v>
      </c>
      <c r="K4534">
        <v>255</v>
      </c>
      <c r="L4534">
        <v>134</v>
      </c>
      <c r="M4534">
        <v>37</v>
      </c>
      <c r="N4534">
        <v>0.26628433964177001</v>
      </c>
      <c r="O4534">
        <v>-0.68246792299348902</v>
      </c>
      <c r="P4534">
        <v>-1.6595078887388</v>
      </c>
      <c r="Q4534">
        <v>0.52542372881355903</v>
      </c>
      <c r="R4534">
        <v>0.45762711864406702</v>
      </c>
      <c r="S4534">
        <f t="shared" si="70"/>
        <v>0.11274531067306207</v>
      </c>
    </row>
    <row r="4535" spans="1:19" x14ac:dyDescent="0.2">
      <c r="A4535" t="s">
        <v>9016</v>
      </c>
      <c r="B4535" t="s">
        <v>9017</v>
      </c>
      <c r="C4535">
        <v>79</v>
      </c>
      <c r="D4535">
        <v>83</v>
      </c>
      <c r="E4535">
        <v>51</v>
      </c>
      <c r="F4535">
        <v>5</v>
      </c>
      <c r="G4535">
        <v>0.10170923338116</v>
      </c>
      <c r="H4535">
        <v>-0.68431492497090796</v>
      </c>
      <c r="I4535">
        <v>-2.0828542599164201</v>
      </c>
      <c r="J4535">
        <v>154</v>
      </c>
      <c r="K4535">
        <v>172</v>
      </c>
      <c r="L4535">
        <v>109</v>
      </c>
      <c r="M4535">
        <v>12</v>
      </c>
      <c r="N4535">
        <v>0.12523582949280701</v>
      </c>
      <c r="O4535">
        <v>-0.74218300004022897</v>
      </c>
      <c r="P4535">
        <v>-2.1185651433807302</v>
      </c>
      <c r="Q4535">
        <v>0.62711864406779605</v>
      </c>
      <c r="R4535">
        <v>0.52542372881355903</v>
      </c>
      <c r="S4535">
        <f t="shared" si="70"/>
        <v>-0.16734216972871679</v>
      </c>
    </row>
    <row r="4536" spans="1:19" x14ac:dyDescent="0.2">
      <c r="A4536" t="s">
        <v>9018</v>
      </c>
      <c r="B4536" t="s">
        <v>9019</v>
      </c>
      <c r="C4536">
        <v>258</v>
      </c>
      <c r="D4536">
        <v>222</v>
      </c>
      <c r="E4536">
        <v>164</v>
      </c>
      <c r="F4536">
        <v>30</v>
      </c>
      <c r="G4536">
        <v>1.49915007829368E-2</v>
      </c>
      <c r="H4536">
        <v>-0.69103386769393504</v>
      </c>
      <c r="I4536">
        <v>-1.8186956242055601</v>
      </c>
      <c r="J4536">
        <v>397</v>
      </c>
      <c r="K4536">
        <v>479</v>
      </c>
      <c r="L4536">
        <v>243</v>
      </c>
      <c r="M4536">
        <v>60</v>
      </c>
      <c r="N4536">
        <v>0.15877311007316899</v>
      </c>
      <c r="O4536">
        <v>-0.80527301030919296</v>
      </c>
      <c r="P4536">
        <v>-1.83086492497136</v>
      </c>
      <c r="Q4536">
        <v>0.61016949152542299</v>
      </c>
      <c r="R4536">
        <v>0.49152542372881303</v>
      </c>
      <c r="S4536">
        <f t="shared" si="70"/>
        <v>-1.4208094636011855E-2</v>
      </c>
    </row>
    <row r="4537" spans="1:19" x14ac:dyDescent="0.2">
      <c r="A4537" t="s">
        <v>9020</v>
      </c>
      <c r="B4537" t="s">
        <v>9021</v>
      </c>
      <c r="C4537">
        <v>78</v>
      </c>
      <c r="D4537">
        <v>68</v>
      </c>
      <c r="E4537">
        <v>113</v>
      </c>
      <c r="F4537">
        <v>8</v>
      </c>
      <c r="G4537">
        <v>2.0672542311284299E-2</v>
      </c>
      <c r="H4537">
        <v>-0.33327416898546403</v>
      </c>
      <c r="I4537">
        <v>-1.8732017886605301</v>
      </c>
      <c r="J4537">
        <v>137</v>
      </c>
      <c r="K4537">
        <v>144</v>
      </c>
      <c r="L4537">
        <v>122</v>
      </c>
      <c r="M4537">
        <v>22</v>
      </c>
      <c r="N4537">
        <v>9.8870028360564605E-2</v>
      </c>
      <c r="O4537">
        <v>-0.64244951362604796</v>
      </c>
      <c r="P4537">
        <v>-1.8045235549260901</v>
      </c>
      <c r="Q4537">
        <v>0.45762711864406702</v>
      </c>
      <c r="R4537">
        <v>0.38983050847457601</v>
      </c>
      <c r="S4537">
        <f t="shared" si="70"/>
        <v>-2.2880882517550143E-2</v>
      </c>
    </row>
    <row r="4538" spans="1:19" x14ac:dyDescent="0.2">
      <c r="A4538" t="s">
        <v>9022</v>
      </c>
      <c r="B4538" t="s">
        <v>9023</v>
      </c>
      <c r="C4538">
        <v>30</v>
      </c>
      <c r="D4538">
        <v>45</v>
      </c>
      <c r="E4538">
        <v>33</v>
      </c>
      <c r="F4538">
        <v>2</v>
      </c>
      <c r="G4538">
        <v>0.25634949135120899</v>
      </c>
      <c r="H4538">
        <v>-0.45286532462017798</v>
      </c>
      <c r="I4538">
        <v>-2.0602884320176802</v>
      </c>
      <c r="J4538">
        <v>72</v>
      </c>
      <c r="K4538">
        <v>59</v>
      </c>
      <c r="L4538">
        <v>42</v>
      </c>
      <c r="M4538">
        <v>10</v>
      </c>
      <c r="N4538">
        <v>-9.2523813674024406E-3</v>
      </c>
      <c r="O4538">
        <v>-0.82617198317775797</v>
      </c>
      <c r="P4538">
        <v>-1.8675581650231601</v>
      </c>
      <c r="Q4538">
        <v>0.55932203389830504</v>
      </c>
      <c r="R4538">
        <v>0.50847457627118597</v>
      </c>
      <c r="S4538">
        <f t="shared" si="70"/>
        <v>-9.3694295363265165E-2</v>
      </c>
    </row>
    <row r="4539" spans="1:19" x14ac:dyDescent="0.2">
      <c r="A4539" t="s">
        <v>9024</v>
      </c>
      <c r="B4539" t="s">
        <v>9025</v>
      </c>
      <c r="C4539">
        <v>27</v>
      </c>
      <c r="D4539">
        <v>41</v>
      </c>
      <c r="E4539">
        <v>26</v>
      </c>
      <c r="F4539">
        <v>12</v>
      </c>
      <c r="G4539">
        <v>0.26167832485627601</v>
      </c>
      <c r="H4539">
        <v>-0.51064842596657301</v>
      </c>
      <c r="I4539">
        <v>-1.23637969107336</v>
      </c>
      <c r="J4539">
        <v>64</v>
      </c>
      <c r="K4539">
        <v>72</v>
      </c>
      <c r="L4539">
        <v>23</v>
      </c>
      <c r="M4539">
        <v>5</v>
      </c>
      <c r="N4539">
        <v>0.12838062586910301</v>
      </c>
      <c r="O4539">
        <v>-1.0365409151106799</v>
      </c>
      <c r="P4539">
        <v>-2.1174356382397601</v>
      </c>
      <c r="Q4539">
        <v>0.52542372881355903</v>
      </c>
      <c r="R4539">
        <v>0.50847457627118597</v>
      </c>
      <c r="S4539">
        <f t="shared" si="70"/>
        <v>7.7069180702897061E-2</v>
      </c>
    </row>
    <row r="4540" spans="1:19" x14ac:dyDescent="0.2">
      <c r="A4540" t="s">
        <v>9026</v>
      </c>
      <c r="B4540" t="s">
        <v>9027</v>
      </c>
      <c r="C4540">
        <v>44</v>
      </c>
      <c r="D4540">
        <v>53</v>
      </c>
      <c r="E4540">
        <v>37</v>
      </c>
      <c r="F4540">
        <v>4</v>
      </c>
      <c r="G4540">
        <v>0.16108142541013001</v>
      </c>
      <c r="H4540">
        <v>-0.56950896219759595</v>
      </c>
      <c r="I4540">
        <v>-1.92558985812022</v>
      </c>
      <c r="J4540">
        <v>100</v>
      </c>
      <c r="K4540">
        <v>111</v>
      </c>
      <c r="L4540">
        <v>37</v>
      </c>
      <c r="M4540">
        <v>8</v>
      </c>
      <c r="N4540">
        <v>0.122551082208379</v>
      </c>
      <c r="O4540">
        <v>-1.02388705307739</v>
      </c>
      <c r="P4540">
        <v>-2.10713568159994</v>
      </c>
      <c r="Q4540">
        <v>0.677966101694915</v>
      </c>
      <c r="R4540">
        <v>0.44067796610169402</v>
      </c>
      <c r="S4540">
        <f t="shared" si="70"/>
        <v>-0.11893253038736182</v>
      </c>
    </row>
    <row r="4541" spans="1:19" x14ac:dyDescent="0.2">
      <c r="A4541" t="s">
        <v>9028</v>
      </c>
      <c r="B4541" t="s">
        <v>9029</v>
      </c>
      <c r="C4541">
        <v>49</v>
      </c>
      <c r="D4541">
        <v>27</v>
      </c>
      <c r="E4541">
        <v>26</v>
      </c>
      <c r="F4541">
        <v>3</v>
      </c>
      <c r="G4541">
        <v>-0.17857408357399701</v>
      </c>
      <c r="H4541">
        <v>-0.76948074183609905</v>
      </c>
      <c r="I4541">
        <v>-2.0972719982708501</v>
      </c>
      <c r="J4541">
        <v>82</v>
      </c>
      <c r="K4541">
        <v>125</v>
      </c>
      <c r="L4541">
        <v>74</v>
      </c>
      <c r="M4541">
        <v>15</v>
      </c>
      <c r="N4541">
        <v>0.26032426404606102</v>
      </c>
      <c r="O4541">
        <v>-0.63667090979713004</v>
      </c>
      <c r="P4541">
        <v>-1.74794826191992</v>
      </c>
      <c r="Q4541">
        <v>0.44067796610169402</v>
      </c>
      <c r="R4541">
        <v>0.322033898305084</v>
      </c>
      <c r="S4541">
        <f t="shared" si="70"/>
        <v>-7.2366048478338829E-2</v>
      </c>
    </row>
    <row r="4542" spans="1:19" x14ac:dyDescent="0.2">
      <c r="A4542" t="s">
        <v>9030</v>
      </c>
      <c r="B4542" t="s">
        <v>9031</v>
      </c>
      <c r="C4542">
        <v>163</v>
      </c>
      <c r="D4542">
        <v>152</v>
      </c>
      <c r="E4542">
        <v>131</v>
      </c>
      <c r="F4542">
        <v>28</v>
      </c>
      <c r="G4542">
        <v>4.9914215836343201E-2</v>
      </c>
      <c r="H4542">
        <v>-0.58917431852659696</v>
      </c>
      <c r="I4542">
        <v>-1.64922674602373</v>
      </c>
      <c r="J4542">
        <v>469</v>
      </c>
      <c r="K4542">
        <v>546</v>
      </c>
      <c r="L4542">
        <v>321</v>
      </c>
      <c r="M4542">
        <v>84</v>
      </c>
      <c r="N4542">
        <v>0.143247903411375</v>
      </c>
      <c r="O4542">
        <v>-0.75675658745460095</v>
      </c>
      <c r="P4542">
        <v>-1.75711922524509</v>
      </c>
      <c r="Q4542">
        <v>0.79661016949152497</v>
      </c>
      <c r="R4542">
        <v>0.50847457627118597</v>
      </c>
      <c r="S4542">
        <f t="shared" si="70"/>
        <v>5.4389688333793998E-2</v>
      </c>
    </row>
    <row r="4543" spans="1:19" x14ac:dyDescent="0.2">
      <c r="A4543" t="s">
        <v>9032</v>
      </c>
      <c r="B4543" t="s">
        <v>9033</v>
      </c>
      <c r="C4543">
        <v>113</v>
      </c>
      <c r="D4543">
        <v>132</v>
      </c>
      <c r="E4543">
        <v>108</v>
      </c>
      <c r="F4543">
        <v>12</v>
      </c>
      <c r="G4543">
        <v>0.147753720017958</v>
      </c>
      <c r="H4543">
        <v>-0.51391269777487303</v>
      </c>
      <c r="I4543">
        <v>-1.8580943703977899</v>
      </c>
      <c r="J4543">
        <v>303</v>
      </c>
      <c r="K4543">
        <v>408</v>
      </c>
      <c r="L4543">
        <v>218</v>
      </c>
      <c r="M4543">
        <v>26</v>
      </c>
      <c r="N4543">
        <v>0.206445638009296</v>
      </c>
      <c r="O4543">
        <v>-0.73507491204208997</v>
      </c>
      <c r="P4543">
        <v>-2.0766949491233802</v>
      </c>
      <c r="Q4543">
        <v>0.84745762711864403</v>
      </c>
      <c r="R4543">
        <v>0.54237288135593198</v>
      </c>
      <c r="S4543">
        <f t="shared" si="70"/>
        <v>-9.1325552821377207E-2</v>
      </c>
    </row>
    <row r="4544" spans="1:19" x14ac:dyDescent="0.2">
      <c r="A4544" t="s">
        <v>9034</v>
      </c>
      <c r="B4544" t="s">
        <v>9035</v>
      </c>
      <c r="C4544">
        <v>147</v>
      </c>
      <c r="D4544">
        <v>122</v>
      </c>
      <c r="E4544">
        <v>85</v>
      </c>
      <c r="F4544">
        <v>13</v>
      </c>
      <c r="G4544">
        <v>-6.9927177789947802E-4</v>
      </c>
      <c r="H4544">
        <v>-0.73215641881228699</v>
      </c>
      <c r="I4544">
        <v>-1.9375711554033299</v>
      </c>
      <c r="J4544">
        <v>365</v>
      </c>
      <c r="K4544">
        <v>410</v>
      </c>
      <c r="L4544">
        <v>245</v>
      </c>
      <c r="M4544">
        <v>30</v>
      </c>
      <c r="N4544">
        <v>0.12771909568498199</v>
      </c>
      <c r="O4544">
        <v>-0.76521555723633194</v>
      </c>
      <c r="P4544">
        <v>-2.0953972783286998</v>
      </c>
      <c r="Q4544">
        <v>0.83050847457627097</v>
      </c>
      <c r="R4544">
        <v>0.54237288135593198</v>
      </c>
      <c r="S4544">
        <f t="shared" si="70"/>
        <v>-0.11924790680074013</v>
      </c>
    </row>
    <row r="4545" spans="1:19" x14ac:dyDescent="0.2">
      <c r="A4545" t="s">
        <v>9036</v>
      </c>
      <c r="B4545" t="s">
        <v>9037</v>
      </c>
      <c r="C4545">
        <v>69</v>
      </c>
      <c r="D4545">
        <v>74</v>
      </c>
      <c r="E4545">
        <v>293</v>
      </c>
      <c r="F4545">
        <v>1042</v>
      </c>
      <c r="G4545">
        <v>0.11064086128924901</v>
      </c>
      <c r="H4545">
        <v>0.13376051983845</v>
      </c>
      <c r="I4545">
        <v>0.29482145526425102</v>
      </c>
      <c r="J4545">
        <v>149</v>
      </c>
      <c r="K4545">
        <v>156</v>
      </c>
      <c r="L4545">
        <v>847</v>
      </c>
      <c r="M4545">
        <v>2003</v>
      </c>
      <c r="N4545">
        <v>9.7166433363909205E-2</v>
      </c>
      <c r="O4545">
        <v>0.162608364774042</v>
      </c>
      <c r="P4545">
        <v>0.118269012289409</v>
      </c>
      <c r="Q4545">
        <v>0.77966101694915202</v>
      </c>
      <c r="R4545">
        <v>0.61016949152542299</v>
      </c>
      <c r="S4545">
        <f t="shared" si="70"/>
        <v>1.116656645492039</v>
      </c>
    </row>
    <row r="4546" spans="1:19" x14ac:dyDescent="0.2">
      <c r="A4546" t="s">
        <v>9038</v>
      </c>
      <c r="B4546" t="s">
        <v>9039</v>
      </c>
      <c r="C4546">
        <v>86</v>
      </c>
      <c r="D4546">
        <v>132</v>
      </c>
      <c r="E4546">
        <v>72</v>
      </c>
      <c r="F4546">
        <v>10</v>
      </c>
      <c r="G4546">
        <v>0.26633371225781</v>
      </c>
      <c r="H4546">
        <v>-0.57142396459070199</v>
      </c>
      <c r="I4546">
        <v>-1.8186956242055601</v>
      </c>
      <c r="J4546">
        <v>234</v>
      </c>
      <c r="K4546">
        <v>268</v>
      </c>
      <c r="L4546">
        <v>106</v>
      </c>
      <c r="M4546">
        <v>19</v>
      </c>
      <c r="N4546">
        <v>0.13614704004036701</v>
      </c>
      <c r="O4546">
        <v>-0.935998769289763</v>
      </c>
      <c r="P4546">
        <v>-2.1006879250492001</v>
      </c>
      <c r="Q4546">
        <v>0.83050847457627097</v>
      </c>
      <c r="R4546">
        <v>0.62711864406779605</v>
      </c>
      <c r="S4546">
        <f t="shared" si="70"/>
        <v>-8.6381336758267854E-2</v>
      </c>
    </row>
    <row r="4547" spans="1:19" x14ac:dyDescent="0.2">
      <c r="A4547" t="s">
        <v>9040</v>
      </c>
      <c r="B4547" t="s">
        <v>9041</v>
      </c>
      <c r="C4547">
        <v>263</v>
      </c>
      <c r="D4547">
        <v>326</v>
      </c>
      <c r="E4547">
        <v>282</v>
      </c>
      <c r="F4547">
        <v>69</v>
      </c>
      <c r="G4547">
        <v>0.17352008387370901</v>
      </c>
      <c r="H4547">
        <v>-0.46396464994879999</v>
      </c>
      <c r="I4547">
        <v>-1.4653038307145001</v>
      </c>
      <c r="J4547">
        <v>463</v>
      </c>
      <c r="K4547">
        <v>701</v>
      </c>
      <c r="L4547">
        <v>408</v>
      </c>
      <c r="M4547">
        <v>126</v>
      </c>
      <c r="N4547">
        <v>0.25736513037042702</v>
      </c>
      <c r="O4547">
        <v>-0.64700960507246297</v>
      </c>
      <c r="P4547">
        <v>-1.5754361144922799</v>
      </c>
      <c r="Q4547">
        <v>0.77966101694915202</v>
      </c>
      <c r="R4547">
        <v>0.57627118644067798</v>
      </c>
      <c r="S4547">
        <f t="shared" ref="S4547:S4610" si="71">((I4547+1.7338029)/1.7338029+(P4547+1.8692731)/1.8692731)/2</f>
        <v>0.15602726903656788</v>
      </c>
    </row>
    <row r="4548" spans="1:19" x14ac:dyDescent="0.2">
      <c r="A4548" t="s">
        <v>9042</v>
      </c>
      <c r="B4548" t="s">
        <v>9043</v>
      </c>
      <c r="C4548">
        <v>98</v>
      </c>
      <c r="D4548">
        <v>62</v>
      </c>
      <c r="E4548">
        <v>391</v>
      </c>
      <c r="F4548">
        <v>999</v>
      </c>
      <c r="G4548">
        <v>-0.118576153898712</v>
      </c>
      <c r="H4548">
        <v>0.10669267192496799</v>
      </c>
      <c r="I4548">
        <v>0.124142239571488</v>
      </c>
      <c r="J4548">
        <v>169</v>
      </c>
      <c r="K4548">
        <v>200</v>
      </c>
      <c r="L4548">
        <v>782</v>
      </c>
      <c r="M4548">
        <v>1819</v>
      </c>
      <c r="N4548">
        <v>0.15037139447202899</v>
      </c>
      <c r="O4548">
        <v>7.3231271301784098E-2</v>
      </c>
      <c r="P4548">
        <v>2.1720325857917E-2</v>
      </c>
      <c r="Q4548">
        <v>0.76271186440677896</v>
      </c>
      <c r="R4548">
        <v>0.644067796610169</v>
      </c>
      <c r="S4548">
        <f t="shared" si="71"/>
        <v>1.0416103950415327</v>
      </c>
    </row>
    <row r="4549" spans="1:19" x14ac:dyDescent="0.2">
      <c r="A4549" t="s">
        <v>9044</v>
      </c>
      <c r="B4549" t="s">
        <v>9045</v>
      </c>
      <c r="C4549">
        <v>151</v>
      </c>
      <c r="D4549">
        <v>219</v>
      </c>
      <c r="E4549">
        <v>408</v>
      </c>
      <c r="F4549">
        <v>706</v>
      </c>
      <c r="G4549">
        <v>0.24172539984247701</v>
      </c>
      <c r="H4549">
        <v>-6.2574793981693105E-2</v>
      </c>
      <c r="I4549">
        <v>-0.214369419203364</v>
      </c>
      <c r="J4549">
        <v>387</v>
      </c>
      <c r="K4549">
        <v>472</v>
      </c>
      <c r="L4549">
        <v>1021</v>
      </c>
      <c r="M4549">
        <v>1622</v>
      </c>
      <c r="N4549">
        <v>0.16345913703689799</v>
      </c>
      <c r="O4549">
        <v>-0.17077400007639101</v>
      </c>
      <c r="P4549">
        <v>-0.38788578373566701</v>
      </c>
      <c r="Q4549">
        <v>0.79661016949152497</v>
      </c>
      <c r="R4549">
        <v>0.677966101694915</v>
      </c>
      <c r="S4549">
        <f t="shared" si="71"/>
        <v>0.83442630801919204</v>
      </c>
    </row>
    <row r="4550" spans="1:19" x14ac:dyDescent="0.2">
      <c r="A4550" t="s">
        <v>9046</v>
      </c>
      <c r="B4550" t="s">
        <v>9047</v>
      </c>
      <c r="C4550">
        <v>50</v>
      </c>
      <c r="D4550">
        <v>22</v>
      </c>
      <c r="E4550">
        <v>52</v>
      </c>
      <c r="F4550">
        <v>217</v>
      </c>
      <c r="G4550">
        <v>-0.27628909121828399</v>
      </c>
      <c r="H4550">
        <v>-0.47722467047962303</v>
      </c>
      <c r="I4550">
        <v>-0.246707443449488</v>
      </c>
      <c r="J4550">
        <v>80</v>
      </c>
      <c r="K4550">
        <v>55</v>
      </c>
      <c r="L4550">
        <v>200</v>
      </c>
      <c r="M4550">
        <v>443</v>
      </c>
      <c r="N4550">
        <v>-8.5499194075977905E-2</v>
      </c>
      <c r="O4550">
        <v>-0.19414876847235199</v>
      </c>
      <c r="P4550">
        <v>-0.26691192936076602</v>
      </c>
      <c r="Q4550">
        <v>0.79661016949152497</v>
      </c>
      <c r="R4550">
        <v>0.62711864406779605</v>
      </c>
      <c r="S4550">
        <f t="shared" si="71"/>
        <v>0.85745908683998662</v>
      </c>
    </row>
    <row r="4551" spans="1:19" x14ac:dyDescent="0.2">
      <c r="A4551" t="s">
        <v>9048</v>
      </c>
      <c r="B4551" t="s">
        <v>9049</v>
      </c>
      <c r="C4551">
        <v>147</v>
      </c>
      <c r="D4551">
        <v>159</v>
      </c>
      <c r="E4551">
        <v>629</v>
      </c>
      <c r="F4551">
        <v>1088</v>
      </c>
      <c r="G4551">
        <v>0.11433802186780299</v>
      </c>
      <c r="H4551">
        <v>0.137075300918689</v>
      </c>
      <c r="I4551">
        <v>-1.48856123480138E-2</v>
      </c>
      <c r="J4551">
        <v>333</v>
      </c>
      <c r="K4551">
        <v>279</v>
      </c>
      <c r="L4551">
        <v>874</v>
      </c>
      <c r="M4551">
        <v>1460</v>
      </c>
      <c r="N4551">
        <v>3.88073188999497E-4</v>
      </c>
      <c r="O4551">
        <v>-0.17302157801630699</v>
      </c>
      <c r="P4551">
        <v>-0.36831704631377499</v>
      </c>
      <c r="Q4551">
        <v>0.81355932203389802</v>
      </c>
      <c r="R4551">
        <v>0.644067796610169</v>
      </c>
      <c r="S4551">
        <f t="shared" si="71"/>
        <v>0.89718844673386688</v>
      </c>
    </row>
    <row r="4552" spans="1:19" x14ac:dyDescent="0.2">
      <c r="A4552" t="s">
        <v>9050</v>
      </c>
      <c r="B4552" t="s">
        <v>9051</v>
      </c>
      <c r="C4552">
        <v>23</v>
      </c>
      <c r="D4552">
        <v>16</v>
      </c>
      <c r="E4552">
        <v>12</v>
      </c>
      <c r="F4552">
        <v>1</v>
      </c>
      <c r="G4552">
        <v>-7.7349621066139601E-2</v>
      </c>
      <c r="H4552">
        <v>-0.77680459974837102</v>
      </c>
      <c r="I4552">
        <v>-2.2459250089795901</v>
      </c>
      <c r="J4552">
        <v>61</v>
      </c>
      <c r="K4552">
        <v>54</v>
      </c>
      <c r="L4552">
        <v>17</v>
      </c>
      <c r="M4552">
        <v>5</v>
      </c>
      <c r="N4552">
        <v>2.42920282339232E-2</v>
      </c>
      <c r="O4552">
        <v>-1.14696969077688</v>
      </c>
      <c r="P4552">
        <v>-2.0965854992666402</v>
      </c>
      <c r="Q4552">
        <v>0.71186440677966101</v>
      </c>
      <c r="R4552">
        <v>0.55932203389830504</v>
      </c>
      <c r="S4552">
        <f t="shared" si="71"/>
        <v>-0.20848987358193929</v>
      </c>
    </row>
    <row r="4553" spans="1:19" x14ac:dyDescent="0.2">
      <c r="A4553" t="s">
        <v>9052</v>
      </c>
      <c r="B4553" t="s">
        <v>9053</v>
      </c>
      <c r="C4553">
        <v>231</v>
      </c>
      <c r="D4553">
        <v>225</v>
      </c>
      <c r="E4553">
        <v>1357</v>
      </c>
      <c r="F4553">
        <v>3383</v>
      </c>
      <c r="G4553">
        <v>6.8828770514746604E-2</v>
      </c>
      <c r="H4553">
        <v>0.27470985798918901</v>
      </c>
      <c r="I4553">
        <v>0.28149284493383703</v>
      </c>
      <c r="J4553">
        <v>438</v>
      </c>
      <c r="K4553">
        <v>394</v>
      </c>
      <c r="L4553">
        <v>2704</v>
      </c>
      <c r="M4553">
        <v>6336</v>
      </c>
      <c r="N4553">
        <v>3.1250214743196399E-2</v>
      </c>
      <c r="O4553">
        <v>0.198443799621108</v>
      </c>
      <c r="P4553">
        <v>0.15011538948544401</v>
      </c>
      <c r="Q4553">
        <v>0.83050847457627097</v>
      </c>
      <c r="R4553">
        <v>0.677966101694915</v>
      </c>
      <c r="S4553">
        <f t="shared" si="71"/>
        <v>1.1213312806914619</v>
      </c>
    </row>
    <row r="4554" spans="1:19" x14ac:dyDescent="0.2">
      <c r="A4554" t="s">
        <v>9054</v>
      </c>
      <c r="B4554" t="s">
        <v>9055</v>
      </c>
      <c r="C4554">
        <v>71</v>
      </c>
      <c r="D4554">
        <v>90</v>
      </c>
      <c r="E4554">
        <v>456</v>
      </c>
      <c r="F4554">
        <v>1200</v>
      </c>
      <c r="G4554">
        <v>0.18324239301577799</v>
      </c>
      <c r="H4554">
        <v>0.31344848416695598</v>
      </c>
      <c r="I4554">
        <v>0.34372572436655002</v>
      </c>
      <c r="J4554">
        <v>146</v>
      </c>
      <c r="K4554">
        <v>101</v>
      </c>
      <c r="L4554">
        <v>776</v>
      </c>
      <c r="M4554">
        <v>1949</v>
      </c>
      <c r="N4554">
        <v>-8.2803378580072695E-2</v>
      </c>
      <c r="O4554">
        <v>0.13342008832936</v>
      </c>
      <c r="P4554">
        <v>0.115233314741291</v>
      </c>
      <c r="Q4554">
        <v>0.84745762711864403</v>
      </c>
      <c r="R4554">
        <v>0.66101694915254205</v>
      </c>
      <c r="S4554">
        <f t="shared" si="71"/>
        <v>1.1299478261148423</v>
      </c>
    </row>
    <row r="4555" spans="1:19" x14ac:dyDescent="0.2">
      <c r="A4555" t="s">
        <v>9056</v>
      </c>
      <c r="B4555" t="s">
        <v>9057</v>
      </c>
      <c r="C4555">
        <v>37</v>
      </c>
      <c r="D4555">
        <v>20</v>
      </c>
      <c r="E4555">
        <v>51</v>
      </c>
      <c r="F4555">
        <v>22</v>
      </c>
      <c r="G4555">
        <v>-0.18691349610748501</v>
      </c>
      <c r="H4555">
        <v>-0.354889557747462</v>
      </c>
      <c r="I4555">
        <v>-1.1099762162067801</v>
      </c>
      <c r="J4555">
        <v>93</v>
      </c>
      <c r="K4555">
        <v>66</v>
      </c>
      <c r="L4555">
        <v>48</v>
      </c>
      <c r="M4555">
        <v>51</v>
      </c>
      <c r="N4555">
        <v>-7.1710909590344596E-2</v>
      </c>
      <c r="O4555">
        <v>-0.87933048832273797</v>
      </c>
      <c r="P4555">
        <v>-1.2711384410478901</v>
      </c>
      <c r="Q4555">
        <v>0.81355932203389802</v>
      </c>
      <c r="R4555">
        <v>0.49152542372881303</v>
      </c>
      <c r="S4555">
        <f t="shared" si="71"/>
        <v>0.33989251343938154</v>
      </c>
    </row>
    <row r="4556" spans="1:19" x14ac:dyDescent="0.2">
      <c r="A4556" t="s">
        <v>9058</v>
      </c>
      <c r="B4556" t="s">
        <v>9059</v>
      </c>
      <c r="C4556">
        <v>95</v>
      </c>
      <c r="D4556">
        <v>126</v>
      </c>
      <c r="E4556">
        <v>79</v>
      </c>
      <c r="F4556">
        <v>9</v>
      </c>
      <c r="G4556">
        <v>0.202905172124243</v>
      </c>
      <c r="H4556">
        <v>-0.57435452377680996</v>
      </c>
      <c r="I4556">
        <v>-1.9076782688115199</v>
      </c>
      <c r="J4556">
        <v>207</v>
      </c>
      <c r="K4556">
        <v>315</v>
      </c>
      <c r="L4556">
        <v>140</v>
      </c>
      <c r="M4556">
        <v>33</v>
      </c>
      <c r="N4556">
        <v>0.25956831175440398</v>
      </c>
      <c r="O4556">
        <v>-0.76193108692306999</v>
      </c>
      <c r="P4556">
        <v>-1.8076820741709201</v>
      </c>
      <c r="Q4556">
        <v>0.57627118644067798</v>
      </c>
      <c r="R4556">
        <v>0.52542372881355903</v>
      </c>
      <c r="S4556">
        <f t="shared" si="71"/>
        <v>-3.3668179846373908E-2</v>
      </c>
    </row>
    <row r="4557" spans="1:19" x14ac:dyDescent="0.2">
      <c r="A4557" t="s">
        <v>9060</v>
      </c>
      <c r="B4557" t="s">
        <v>9061</v>
      </c>
      <c r="C4557">
        <v>149</v>
      </c>
      <c r="D4557">
        <v>179</v>
      </c>
      <c r="E4557">
        <v>135</v>
      </c>
      <c r="F4557">
        <v>39</v>
      </c>
      <c r="G4557">
        <v>0.15992499486314701</v>
      </c>
      <c r="H4557">
        <v>-0.53711050969567098</v>
      </c>
      <c r="I4557">
        <v>-1.46631883434777</v>
      </c>
      <c r="J4557">
        <v>243</v>
      </c>
      <c r="K4557">
        <v>397</v>
      </c>
      <c r="L4557">
        <v>243</v>
      </c>
      <c r="M4557">
        <v>100</v>
      </c>
      <c r="N4557">
        <v>0.29041233658652399</v>
      </c>
      <c r="O4557">
        <v>-0.59208877714439001</v>
      </c>
      <c r="P4557">
        <v>-1.3958319421901999</v>
      </c>
      <c r="Q4557">
        <v>0.88135593220338904</v>
      </c>
      <c r="R4557">
        <v>0.54237288135593198</v>
      </c>
      <c r="S4557">
        <f t="shared" si="71"/>
        <v>0.20377573918962938</v>
      </c>
    </row>
    <row r="4558" spans="1:19" x14ac:dyDescent="0.2">
      <c r="A4558" t="s">
        <v>9062</v>
      </c>
      <c r="B4558" t="s">
        <v>9063</v>
      </c>
      <c r="C4558">
        <v>153</v>
      </c>
      <c r="D4558">
        <v>236</v>
      </c>
      <c r="E4558">
        <v>922</v>
      </c>
      <c r="F4558">
        <v>3255</v>
      </c>
      <c r="G4558">
        <v>0.26847880444803601</v>
      </c>
      <c r="H4558">
        <v>0.28578148045762602</v>
      </c>
      <c r="I4558">
        <v>0.44366238912461298</v>
      </c>
      <c r="J4558">
        <v>499</v>
      </c>
      <c r="K4558">
        <v>505</v>
      </c>
      <c r="L4558">
        <v>2391</v>
      </c>
      <c r="M4558">
        <v>6588</v>
      </c>
      <c r="N4558">
        <v>8.2418935916993202E-2</v>
      </c>
      <c r="O4558">
        <v>8.8390253347994399E-2</v>
      </c>
      <c r="P4558">
        <v>0.110427376282433</v>
      </c>
      <c r="Q4558">
        <v>0.91525423728813504</v>
      </c>
      <c r="R4558">
        <v>0.57627118644067798</v>
      </c>
      <c r="S4558">
        <f t="shared" si="71"/>
        <v>1.1574823927279143</v>
      </c>
    </row>
    <row r="4559" spans="1:19" x14ac:dyDescent="0.2">
      <c r="A4559" t="s">
        <v>9064</v>
      </c>
      <c r="B4559" t="s">
        <v>9065</v>
      </c>
      <c r="C4559">
        <v>94</v>
      </c>
      <c r="D4559">
        <v>92</v>
      </c>
      <c r="E4559">
        <v>387</v>
      </c>
      <c r="F4559">
        <v>947</v>
      </c>
      <c r="G4559">
        <v>7.0918206041385101E-2</v>
      </c>
      <c r="H4559">
        <v>0.12032510164080901</v>
      </c>
      <c r="I4559">
        <v>0.119024952441575</v>
      </c>
      <c r="J4559">
        <v>376</v>
      </c>
      <c r="K4559">
        <v>445</v>
      </c>
      <c r="L4559">
        <v>921</v>
      </c>
      <c r="M4559">
        <v>2436</v>
      </c>
      <c r="N4559">
        <v>0.15040026947499199</v>
      </c>
      <c r="O4559">
        <v>-0.203016991875202</v>
      </c>
      <c r="P4559">
        <v>-0.198736229558716</v>
      </c>
      <c r="Q4559">
        <v>0.88135593220338904</v>
      </c>
      <c r="R4559">
        <v>0.59322033898305004</v>
      </c>
      <c r="S4559">
        <f t="shared" si="71"/>
        <v>0.98116612921129587</v>
      </c>
    </row>
    <row r="4560" spans="1:19" x14ac:dyDescent="0.2">
      <c r="A4560" t="s">
        <v>9066</v>
      </c>
      <c r="B4560" t="s">
        <v>9067</v>
      </c>
      <c r="C4560">
        <v>224</v>
      </c>
      <c r="D4560">
        <v>250</v>
      </c>
      <c r="E4560">
        <v>879</v>
      </c>
      <c r="F4560">
        <v>2723</v>
      </c>
      <c r="G4560">
        <v>0.127950222633403</v>
      </c>
      <c r="H4560">
        <v>9.9482846961205407E-2</v>
      </c>
      <c r="I4560">
        <v>0.20060245004380201</v>
      </c>
      <c r="J4560">
        <v>441</v>
      </c>
      <c r="K4560">
        <v>688</v>
      </c>
      <c r="L4560">
        <v>1849</v>
      </c>
      <c r="M4560">
        <v>4885</v>
      </c>
      <c r="N4560">
        <v>0.27037795218939398</v>
      </c>
      <c r="O4560">
        <v>3.0409544546944101E-2</v>
      </c>
      <c r="P4560">
        <v>3.42003099950604E-2</v>
      </c>
      <c r="Q4560">
        <v>0.83050847457627097</v>
      </c>
      <c r="R4560">
        <v>0.62711864406779605</v>
      </c>
      <c r="S4560">
        <f t="shared" si="71"/>
        <v>1.0669984433593163</v>
      </c>
    </row>
    <row r="4561" spans="1:19" x14ac:dyDescent="0.2">
      <c r="A4561" t="s">
        <v>9068</v>
      </c>
      <c r="B4561" t="s">
        <v>9069</v>
      </c>
      <c r="C4561">
        <v>69</v>
      </c>
      <c r="D4561">
        <v>39</v>
      </c>
      <c r="E4561">
        <v>449</v>
      </c>
      <c r="F4561">
        <v>1209</v>
      </c>
      <c r="G4561">
        <v>-0.16752625141522701</v>
      </c>
      <c r="H4561">
        <v>0.31913924048766401</v>
      </c>
      <c r="I4561">
        <v>0.35938003716151701</v>
      </c>
      <c r="J4561">
        <v>169</v>
      </c>
      <c r="K4561">
        <v>216</v>
      </c>
      <c r="L4561">
        <v>797</v>
      </c>
      <c r="M4561">
        <v>2585</v>
      </c>
      <c r="N4561">
        <v>0.183795149958979</v>
      </c>
      <c r="O4561">
        <v>8.1482839638048393E-2</v>
      </c>
      <c r="P4561">
        <v>0.174348174224394</v>
      </c>
      <c r="Q4561">
        <v>0.94915254237288105</v>
      </c>
      <c r="R4561">
        <v>0.61016949152542299</v>
      </c>
      <c r="S4561">
        <f t="shared" si="71"/>
        <v>1.1502745289352696</v>
      </c>
    </row>
    <row r="4562" spans="1:19" x14ac:dyDescent="0.2">
      <c r="A4562" t="s">
        <v>9070</v>
      </c>
      <c r="B4562" t="s">
        <v>9071</v>
      </c>
      <c r="C4562">
        <v>149</v>
      </c>
      <c r="D4562">
        <v>158</v>
      </c>
      <c r="E4562">
        <v>820</v>
      </c>
      <c r="F4562">
        <v>1897</v>
      </c>
      <c r="G4562">
        <v>0.105729050837677</v>
      </c>
      <c r="H4562">
        <v>0.24636957419303901</v>
      </c>
      <c r="I4562">
        <v>0.220683889514389</v>
      </c>
      <c r="J4562">
        <v>395</v>
      </c>
      <c r="K4562">
        <v>415</v>
      </c>
      <c r="L4562">
        <v>1546</v>
      </c>
      <c r="M4562">
        <v>3157</v>
      </c>
      <c r="N4562">
        <v>9.8679104507354204E-2</v>
      </c>
      <c r="O4562">
        <v>5.2361681145549803E-4</v>
      </c>
      <c r="P4562">
        <v>-0.107548182326135</v>
      </c>
      <c r="Q4562">
        <v>0.84745762711864403</v>
      </c>
      <c r="R4562">
        <v>0.644067796610169</v>
      </c>
      <c r="S4562">
        <f t="shared" si="71"/>
        <v>1.0348741926952016</v>
      </c>
    </row>
    <row r="4563" spans="1:19" x14ac:dyDescent="0.2">
      <c r="A4563" t="s">
        <v>9072</v>
      </c>
      <c r="B4563" t="s">
        <v>9073</v>
      </c>
      <c r="C4563">
        <v>261</v>
      </c>
      <c r="D4563">
        <v>211</v>
      </c>
      <c r="E4563">
        <v>194</v>
      </c>
      <c r="F4563">
        <v>31</v>
      </c>
      <c r="G4563">
        <v>-1.2099819745059699E-2</v>
      </c>
      <c r="H4563">
        <v>-0.623096787186458</v>
      </c>
      <c r="I4563">
        <v>-1.8094759864659999</v>
      </c>
      <c r="J4563">
        <v>608</v>
      </c>
      <c r="K4563">
        <v>543</v>
      </c>
      <c r="L4563">
        <v>320</v>
      </c>
      <c r="M4563">
        <v>40</v>
      </c>
      <c r="N4563">
        <v>2.8124353737833799E-2</v>
      </c>
      <c r="O4563">
        <v>-0.87084237809721898</v>
      </c>
      <c r="P4563">
        <v>-2.19206925653666</v>
      </c>
      <c r="Q4563">
        <v>0.79661016949152497</v>
      </c>
      <c r="R4563">
        <v>0.49152542372881303</v>
      </c>
      <c r="S4563">
        <f t="shared" si="71"/>
        <v>-0.10816555864552493</v>
      </c>
    </row>
    <row r="4564" spans="1:19" x14ac:dyDescent="0.2">
      <c r="A4564" t="s">
        <v>9074</v>
      </c>
      <c r="B4564" t="s">
        <v>9075</v>
      </c>
      <c r="C4564">
        <v>127</v>
      </c>
      <c r="D4564">
        <v>128</v>
      </c>
      <c r="E4564">
        <v>114</v>
      </c>
      <c r="F4564">
        <v>7</v>
      </c>
      <c r="G4564">
        <v>8.3664480987439796E-2</v>
      </c>
      <c r="H4564">
        <v>-0.54115687939788704</v>
      </c>
      <c r="I4564">
        <v>-2.1429028539036898</v>
      </c>
      <c r="J4564">
        <v>244</v>
      </c>
      <c r="K4564">
        <v>376</v>
      </c>
      <c r="L4564">
        <v>220</v>
      </c>
      <c r="M4564">
        <v>21</v>
      </c>
      <c r="N4564">
        <v>0.26502612201065301</v>
      </c>
      <c r="O4564">
        <v>-0.63705592266091304</v>
      </c>
      <c r="P4564">
        <v>-2.0753962001967001</v>
      </c>
      <c r="Q4564">
        <v>0.77966101694915202</v>
      </c>
      <c r="R4564">
        <v>0.47457627118644002</v>
      </c>
      <c r="S4564">
        <f t="shared" si="71"/>
        <v>-0.1731122016031135</v>
      </c>
    </row>
    <row r="4565" spans="1:19" x14ac:dyDescent="0.2">
      <c r="A4565" t="s">
        <v>9076</v>
      </c>
      <c r="B4565" t="s">
        <v>9077</v>
      </c>
      <c r="C4565">
        <v>113</v>
      </c>
      <c r="D4565">
        <v>122</v>
      </c>
      <c r="E4565">
        <v>81</v>
      </c>
      <c r="F4565">
        <v>11</v>
      </c>
      <c r="G4565">
        <v>0.11353961948685599</v>
      </c>
      <c r="H4565">
        <v>-0.63885143438317304</v>
      </c>
      <c r="I4565">
        <v>-1.8958829312871901</v>
      </c>
      <c r="J4565">
        <v>264</v>
      </c>
      <c r="K4565">
        <v>317</v>
      </c>
      <c r="L4565">
        <v>167</v>
      </c>
      <c r="M4565">
        <v>58</v>
      </c>
      <c r="N4565">
        <v>0.156683438769642</v>
      </c>
      <c r="O4565">
        <v>-0.79097623286663798</v>
      </c>
      <c r="P4565">
        <v>-1.66840160189878</v>
      </c>
      <c r="Q4565">
        <v>0.81355932203389802</v>
      </c>
      <c r="R4565">
        <v>0.49152542372881303</v>
      </c>
      <c r="S4565">
        <f t="shared" si="71"/>
        <v>6.988649581911463E-3</v>
      </c>
    </row>
    <row r="4566" spans="1:19" x14ac:dyDescent="0.2">
      <c r="A4566" t="s">
        <v>9078</v>
      </c>
      <c r="B4566" t="s">
        <v>9079</v>
      </c>
      <c r="C4566">
        <v>44</v>
      </c>
      <c r="D4566">
        <v>104</v>
      </c>
      <c r="E4566">
        <v>113</v>
      </c>
      <c r="F4566">
        <v>4</v>
      </c>
      <c r="G4566">
        <v>0.45383889510812098</v>
      </c>
      <c r="H4566">
        <v>-8.4632242781171194E-2</v>
      </c>
      <c r="I4566">
        <v>-1.92558985812022</v>
      </c>
      <c r="J4566">
        <v>183</v>
      </c>
      <c r="K4566">
        <v>303</v>
      </c>
      <c r="L4566">
        <v>146</v>
      </c>
      <c r="M4566">
        <v>31</v>
      </c>
      <c r="N4566">
        <v>0.29621964219359698</v>
      </c>
      <c r="O4566">
        <v>-0.69018701109038205</v>
      </c>
      <c r="P4566">
        <v>-1.78131506448804</v>
      </c>
      <c r="Q4566">
        <v>0.79661016949152497</v>
      </c>
      <c r="R4566">
        <v>0.45762711864406702</v>
      </c>
      <c r="S4566">
        <f t="shared" si="71"/>
        <v>-3.1780841018938327E-2</v>
      </c>
    </row>
    <row r="4567" spans="1:19" x14ac:dyDescent="0.2">
      <c r="A4567" t="s">
        <v>9080</v>
      </c>
      <c r="B4567" t="s">
        <v>9081</v>
      </c>
      <c r="C4567">
        <v>80</v>
      </c>
      <c r="D4567">
        <v>101</v>
      </c>
      <c r="E4567">
        <v>96</v>
      </c>
      <c r="F4567">
        <v>10</v>
      </c>
      <c r="G4567">
        <v>0.18148961908622699</v>
      </c>
      <c r="H4567">
        <v>-0.41507676373077801</v>
      </c>
      <c r="I4567">
        <v>-1.7872871599539399</v>
      </c>
      <c r="J4567">
        <v>224</v>
      </c>
      <c r="K4567">
        <v>241</v>
      </c>
      <c r="L4567">
        <v>91</v>
      </c>
      <c r="M4567">
        <v>13</v>
      </c>
      <c r="N4567">
        <v>0.108997127662427</v>
      </c>
      <c r="O4567">
        <v>-0.983295403157459</v>
      </c>
      <c r="P4567">
        <v>-2.24653033461921</v>
      </c>
      <c r="Q4567">
        <v>0.84745762711864403</v>
      </c>
      <c r="R4567">
        <v>0.50847457627118597</v>
      </c>
      <c r="S4567">
        <f t="shared" si="71"/>
        <v>-0.11633411728916403</v>
      </c>
    </row>
    <row r="4568" spans="1:19" x14ac:dyDescent="0.2">
      <c r="A4568" t="s">
        <v>9082</v>
      </c>
      <c r="B4568" t="s">
        <v>9083</v>
      </c>
      <c r="C4568">
        <v>447</v>
      </c>
      <c r="D4568">
        <v>485</v>
      </c>
      <c r="E4568">
        <v>591</v>
      </c>
      <c r="F4568">
        <v>624</v>
      </c>
      <c r="G4568">
        <v>0.11569244776585499</v>
      </c>
      <c r="H4568">
        <v>-0.37297805202908402</v>
      </c>
      <c r="I4568">
        <v>-0.73932010641151102</v>
      </c>
      <c r="J4568">
        <v>660</v>
      </c>
      <c r="K4568">
        <v>1087</v>
      </c>
      <c r="L4568">
        <v>999</v>
      </c>
      <c r="M4568">
        <v>932</v>
      </c>
      <c r="N4568">
        <v>0.29391371196614702</v>
      </c>
      <c r="O4568">
        <v>-0.41206722446027599</v>
      </c>
      <c r="P4568">
        <v>-0.86035369177978005</v>
      </c>
      <c r="Q4568">
        <v>0.79661016949152497</v>
      </c>
      <c r="R4568">
        <v>0.59322033898305004</v>
      </c>
      <c r="S4568">
        <f t="shared" si="71"/>
        <v>0.55666179384477266</v>
      </c>
    </row>
    <row r="4569" spans="1:19" x14ac:dyDescent="0.2">
      <c r="A4569" t="s">
        <v>9084</v>
      </c>
      <c r="B4569" t="s">
        <v>9085</v>
      </c>
      <c r="C4569">
        <v>84</v>
      </c>
      <c r="D4569">
        <v>64</v>
      </c>
      <c r="E4569">
        <v>30</v>
      </c>
      <c r="F4569">
        <v>1</v>
      </c>
      <c r="G4569">
        <v>-3.7841079782466001E-2</v>
      </c>
      <c r="H4569">
        <v>-0.94141604112062205</v>
      </c>
      <c r="I4569">
        <v>-2.80847645902388</v>
      </c>
      <c r="J4569">
        <v>114</v>
      </c>
      <c r="K4569">
        <v>81</v>
      </c>
      <c r="L4569">
        <v>54</v>
      </c>
      <c r="M4569">
        <v>25</v>
      </c>
      <c r="N4569">
        <v>-7.1191729036101006E-2</v>
      </c>
      <c r="O4569">
        <v>-0.916599868657894</v>
      </c>
      <c r="P4569">
        <v>-1.6691905112563199</v>
      </c>
      <c r="Q4569">
        <v>0.45762711864406702</v>
      </c>
      <c r="R4569">
        <v>0.37288135593220301</v>
      </c>
      <c r="S4569">
        <f t="shared" si="71"/>
        <v>-0.25639920815959538</v>
      </c>
    </row>
    <row r="4570" spans="1:19" x14ac:dyDescent="0.2">
      <c r="A4570" t="s">
        <v>9086</v>
      </c>
      <c r="B4570" t="s">
        <v>9087</v>
      </c>
      <c r="C4570">
        <v>154</v>
      </c>
      <c r="D4570">
        <v>191</v>
      </c>
      <c r="E4570">
        <v>116</v>
      </c>
      <c r="F4570">
        <v>28</v>
      </c>
      <c r="G4570">
        <v>0.173770878706792</v>
      </c>
      <c r="H4570">
        <v>-0.61732074138794801</v>
      </c>
      <c r="I4570">
        <v>-1.6245598624562401</v>
      </c>
      <c r="J4570">
        <v>289</v>
      </c>
      <c r="K4570">
        <v>290</v>
      </c>
      <c r="L4570">
        <v>351</v>
      </c>
      <c r="M4570">
        <v>27</v>
      </c>
      <c r="N4570">
        <v>7.8728258564129905E-2</v>
      </c>
      <c r="O4570">
        <v>-0.50767950343511403</v>
      </c>
      <c r="P4570">
        <v>-2.03975974718945</v>
      </c>
      <c r="Q4570">
        <v>0.50847457627118597</v>
      </c>
      <c r="R4570">
        <v>0.38983050847457601</v>
      </c>
      <c r="S4570">
        <f t="shared" si="71"/>
        <v>-1.4098511275659052E-2</v>
      </c>
    </row>
    <row r="4571" spans="1:19" x14ac:dyDescent="0.2">
      <c r="A4571" t="s">
        <v>9088</v>
      </c>
      <c r="B4571" t="s">
        <v>9089</v>
      </c>
      <c r="C4571">
        <v>31</v>
      </c>
      <c r="D4571">
        <v>31</v>
      </c>
      <c r="E4571">
        <v>64</v>
      </c>
      <c r="F4571">
        <v>3</v>
      </c>
      <c r="G4571">
        <v>8.0258232295528406E-2</v>
      </c>
      <c r="H4571">
        <v>-0.17943972962878901</v>
      </c>
      <c r="I4571">
        <v>-1.8984376120766</v>
      </c>
      <c r="J4571">
        <v>57</v>
      </c>
      <c r="K4571">
        <v>72</v>
      </c>
      <c r="L4571">
        <v>83</v>
      </c>
      <c r="M4571">
        <v>26</v>
      </c>
      <c r="N4571">
        <v>0.17868574418049801</v>
      </c>
      <c r="O4571">
        <v>-0.42888554044080701</v>
      </c>
      <c r="P4571">
        <v>-1.3511271762935599</v>
      </c>
      <c r="Q4571">
        <v>0.47457627118644002</v>
      </c>
      <c r="R4571">
        <v>0.42372881355932202</v>
      </c>
      <c r="S4571">
        <f t="shared" si="71"/>
        <v>9.1117644845824658E-2</v>
      </c>
    </row>
    <row r="4572" spans="1:19" x14ac:dyDescent="0.2">
      <c r="A4572" t="s">
        <v>9090</v>
      </c>
      <c r="B4572" t="s">
        <v>9091</v>
      </c>
      <c r="C4572">
        <v>46</v>
      </c>
      <c r="D4572">
        <v>52</v>
      </c>
      <c r="E4572">
        <v>0</v>
      </c>
      <c r="F4572">
        <v>3</v>
      </c>
      <c r="G4572">
        <v>0.133503744248753</v>
      </c>
      <c r="H4572" t="e">
        <f>-inf</f>
        <v>#NAME?</v>
      </c>
      <c r="I4572">
        <v>-2.0698337499239101</v>
      </c>
      <c r="J4572">
        <v>81</v>
      </c>
      <c r="K4572">
        <v>77</v>
      </c>
      <c r="L4572">
        <v>16</v>
      </c>
      <c r="M4572">
        <v>14</v>
      </c>
      <c r="N4572">
        <v>5.5233809715553799E-2</v>
      </c>
      <c r="O4572">
        <v>-1.29645381336711</v>
      </c>
      <c r="P4572">
        <v>-1.7725826517923</v>
      </c>
      <c r="Q4572">
        <v>0.45762711864406702</v>
      </c>
      <c r="R4572">
        <v>0.40677966101694901</v>
      </c>
      <c r="S4572">
        <f t="shared" si="71"/>
        <v>-7.1042609366865003E-2</v>
      </c>
    </row>
    <row r="4573" spans="1:19" x14ac:dyDescent="0.2">
      <c r="A4573" t="s">
        <v>9092</v>
      </c>
      <c r="B4573" t="s">
        <v>9093</v>
      </c>
      <c r="C4573">
        <v>177</v>
      </c>
      <c r="D4573">
        <v>183</v>
      </c>
      <c r="E4573">
        <v>120</v>
      </c>
      <c r="F4573">
        <v>32</v>
      </c>
      <c r="G4573">
        <v>9.4736055664151206E-2</v>
      </c>
      <c r="H4573">
        <v>-0.66305003009258501</v>
      </c>
      <c r="I4573">
        <v>-1.6270204610038901</v>
      </c>
      <c r="J4573">
        <v>319</v>
      </c>
      <c r="K4573">
        <v>510</v>
      </c>
      <c r="L4573">
        <v>201</v>
      </c>
      <c r="M4573">
        <v>58</v>
      </c>
      <c r="N4573">
        <v>0.28100759646247703</v>
      </c>
      <c r="O4573">
        <v>-0.79268340278108196</v>
      </c>
      <c r="P4573">
        <v>-1.7505883580861299</v>
      </c>
      <c r="Q4573">
        <v>0.54237288135593198</v>
      </c>
      <c r="R4573">
        <v>0.49152542372881303</v>
      </c>
      <c r="S4573">
        <f t="shared" si="71"/>
        <v>6.2540512840981152E-2</v>
      </c>
    </row>
    <row r="4574" spans="1:19" x14ac:dyDescent="0.2">
      <c r="A4574" t="s">
        <v>9094</v>
      </c>
      <c r="B4574" t="s">
        <v>9095</v>
      </c>
      <c r="C4574">
        <v>143</v>
      </c>
      <c r="D4574">
        <v>173</v>
      </c>
      <c r="E4574">
        <v>130</v>
      </c>
      <c r="F4574">
        <v>44</v>
      </c>
      <c r="G4574">
        <v>0.16296829795926199</v>
      </c>
      <c r="H4574">
        <v>-0.53565069493662798</v>
      </c>
      <c r="I4574">
        <v>-1.3960805339408699</v>
      </c>
      <c r="J4574">
        <v>258</v>
      </c>
      <c r="K4574">
        <v>433</v>
      </c>
      <c r="L4574">
        <v>105</v>
      </c>
      <c r="M4574">
        <v>75</v>
      </c>
      <c r="N4574">
        <v>0.30209629381185699</v>
      </c>
      <c r="O4574">
        <v>-0.98251918403768201</v>
      </c>
      <c r="P4574">
        <v>-1.54678411116342</v>
      </c>
      <c r="Q4574">
        <v>0.45762711864406702</v>
      </c>
      <c r="R4574">
        <v>0.37288135593220301</v>
      </c>
      <c r="S4574">
        <f t="shared" si="71"/>
        <v>0.18365406226667796</v>
      </c>
    </row>
    <row r="4575" spans="1:19" x14ac:dyDescent="0.2">
      <c r="A4575" t="s">
        <v>9096</v>
      </c>
      <c r="B4575" t="s">
        <v>9097</v>
      </c>
      <c r="C4575">
        <v>51</v>
      </c>
      <c r="D4575">
        <v>39</v>
      </c>
      <c r="E4575">
        <v>32</v>
      </c>
      <c r="F4575">
        <v>1</v>
      </c>
      <c r="G4575">
        <v>-3.6247336775908703E-2</v>
      </c>
      <c r="H4575">
        <v>-0.69667820755643395</v>
      </c>
      <c r="I4575">
        <v>-2.5917673490599298</v>
      </c>
      <c r="J4575">
        <v>65</v>
      </c>
      <c r="K4575">
        <v>67</v>
      </c>
      <c r="L4575">
        <v>34</v>
      </c>
      <c r="M4575">
        <v>2</v>
      </c>
      <c r="N4575">
        <v>9.0389549479692605E-2</v>
      </c>
      <c r="O4575">
        <v>-0.87352321674499001</v>
      </c>
      <c r="P4575">
        <v>-2.52210902957076</v>
      </c>
      <c r="Q4575">
        <v>0.44067796610169402</v>
      </c>
      <c r="R4575">
        <v>0.338983050847457</v>
      </c>
      <c r="S4575">
        <f t="shared" si="71"/>
        <v>-0.42204565736966659</v>
      </c>
    </row>
    <row r="4576" spans="1:19" x14ac:dyDescent="0.2">
      <c r="A4576" t="s">
        <v>9098</v>
      </c>
      <c r="B4576" t="s">
        <v>9099</v>
      </c>
      <c r="C4576">
        <v>53</v>
      </c>
      <c r="D4576">
        <v>65</v>
      </c>
      <c r="E4576">
        <v>83</v>
      </c>
      <c r="F4576">
        <v>6</v>
      </c>
      <c r="G4576">
        <v>0.16889571933759501</v>
      </c>
      <c r="H4576">
        <v>-0.29945578700311798</v>
      </c>
      <c r="I4576">
        <v>-1.8303217921791399</v>
      </c>
      <c r="J4576">
        <v>175</v>
      </c>
      <c r="K4576">
        <v>94</v>
      </c>
      <c r="L4576">
        <v>73</v>
      </c>
      <c r="M4576">
        <v>13</v>
      </c>
      <c r="N4576">
        <v>-0.19268209166487399</v>
      </c>
      <c r="O4576">
        <v>-0.97180396571022798</v>
      </c>
      <c r="P4576">
        <v>-2.1393203649713501</v>
      </c>
      <c r="Q4576">
        <v>0.47457627118644002</v>
      </c>
      <c r="R4576">
        <v>0.305084745762711</v>
      </c>
      <c r="S4576">
        <f t="shared" si="71"/>
        <v>-0.10006767698521132</v>
      </c>
    </row>
    <row r="4577" spans="1:19" x14ac:dyDescent="0.2">
      <c r="A4577" t="s">
        <v>9100</v>
      </c>
      <c r="B4577" t="s">
        <v>9101</v>
      </c>
      <c r="C4577">
        <v>104</v>
      </c>
      <c r="D4577">
        <v>113</v>
      </c>
      <c r="E4577">
        <v>80</v>
      </c>
      <c r="F4577">
        <v>11</v>
      </c>
      <c r="G4577">
        <v>0.116303336480167</v>
      </c>
      <c r="H4577">
        <v>-0.60820136208524</v>
      </c>
      <c r="I4577">
        <v>-1.85983782710255</v>
      </c>
      <c r="J4577">
        <v>159</v>
      </c>
      <c r="K4577">
        <v>153</v>
      </c>
      <c r="L4577">
        <v>83</v>
      </c>
      <c r="M4577">
        <v>8</v>
      </c>
      <c r="N4577">
        <v>6.0522409918869001E-2</v>
      </c>
      <c r="O4577">
        <v>-0.87440780908876703</v>
      </c>
      <c r="P4577">
        <v>-2.3085328059204002</v>
      </c>
      <c r="Q4577">
        <v>0.54237288135593198</v>
      </c>
      <c r="R4577">
        <v>0.44067796610169402</v>
      </c>
      <c r="S4577">
        <f t="shared" si="71"/>
        <v>-0.1538411740002967</v>
      </c>
    </row>
    <row r="4578" spans="1:19" x14ac:dyDescent="0.2">
      <c r="A4578" t="s">
        <v>9102</v>
      </c>
      <c r="B4578" t="s">
        <v>9103</v>
      </c>
      <c r="C4578">
        <v>35</v>
      </c>
      <c r="D4578">
        <v>26</v>
      </c>
      <c r="E4578">
        <v>40</v>
      </c>
      <c r="F4578">
        <v>1</v>
      </c>
      <c r="G4578">
        <v>-4.8836464083929103E-2</v>
      </c>
      <c r="H4578">
        <v>-0.436266062800716</v>
      </c>
      <c r="I4578">
        <v>-2.4282652173122701</v>
      </c>
      <c r="J4578">
        <v>62</v>
      </c>
      <c r="K4578">
        <v>111</v>
      </c>
      <c r="L4578">
        <v>60</v>
      </c>
      <c r="M4578">
        <v>22</v>
      </c>
      <c r="N4578">
        <v>0.33015939271012501</v>
      </c>
      <c r="O4578">
        <v>-0.60632921625900005</v>
      </c>
      <c r="P4578">
        <v>-1.4601946772679399</v>
      </c>
      <c r="Q4578">
        <v>0.47457627118644002</v>
      </c>
      <c r="R4578">
        <v>0.338983050847457</v>
      </c>
      <c r="S4578">
        <f t="shared" si="71"/>
        <v>-9.084962267981074E-2</v>
      </c>
    </row>
    <row r="4579" spans="1:19" x14ac:dyDescent="0.2">
      <c r="A4579" t="s">
        <v>9104</v>
      </c>
      <c r="B4579" t="s">
        <v>9105</v>
      </c>
      <c r="C4579">
        <v>78</v>
      </c>
      <c r="D4579">
        <v>41</v>
      </c>
      <c r="E4579">
        <v>29</v>
      </c>
      <c r="F4579">
        <v>3</v>
      </c>
      <c r="G4579">
        <v>-0.19905251367521601</v>
      </c>
      <c r="H4579">
        <v>-0.923954614569927</v>
      </c>
      <c r="I4579">
        <v>-2.2991705209328099</v>
      </c>
      <c r="J4579">
        <v>151</v>
      </c>
      <c r="K4579">
        <v>199</v>
      </c>
      <c r="L4579">
        <v>149</v>
      </c>
      <c r="M4579">
        <v>27</v>
      </c>
      <c r="N4579">
        <v>0.19710423253825901</v>
      </c>
      <c r="O4579">
        <v>-0.59787945602528503</v>
      </c>
      <c r="P4579">
        <v>-1.7578388517260699</v>
      </c>
      <c r="Q4579">
        <v>0.47457627118644002</v>
      </c>
      <c r="R4579">
        <v>0.35593220338983</v>
      </c>
      <c r="S4579">
        <f t="shared" si="71"/>
        <v>-0.13323580488904455</v>
      </c>
    </row>
    <row r="4580" spans="1:19" x14ac:dyDescent="0.2">
      <c r="A4580" t="s">
        <v>9106</v>
      </c>
      <c r="B4580" t="s">
        <v>9107</v>
      </c>
      <c r="C4580">
        <v>162</v>
      </c>
      <c r="D4580">
        <v>158</v>
      </c>
      <c r="E4580">
        <v>121</v>
      </c>
      <c r="F4580">
        <v>17</v>
      </c>
      <c r="G4580">
        <v>6.9400304707320101E-2</v>
      </c>
      <c r="H4580">
        <v>-0.620987654004584</v>
      </c>
      <c r="I4580">
        <v>-1.86326326612635</v>
      </c>
      <c r="J4580">
        <v>353</v>
      </c>
      <c r="K4580">
        <v>462</v>
      </c>
      <c r="L4580">
        <v>161</v>
      </c>
      <c r="M4580">
        <v>32</v>
      </c>
      <c r="N4580">
        <v>0.19409537359002399</v>
      </c>
      <c r="O4580">
        <v>-0.93303760650036305</v>
      </c>
      <c r="P4580">
        <v>-2.0528503956597999</v>
      </c>
      <c r="Q4580">
        <v>0.44067796610169402</v>
      </c>
      <c r="R4580">
        <v>0.28813559322033899</v>
      </c>
      <c r="S4580">
        <f t="shared" si="71"/>
        <v>-8.6438148319899433E-2</v>
      </c>
    </row>
    <row r="4581" spans="1:19" x14ac:dyDescent="0.2">
      <c r="A4581" t="s">
        <v>9108</v>
      </c>
      <c r="B4581" t="s">
        <v>9109</v>
      </c>
      <c r="C4581">
        <v>93</v>
      </c>
      <c r="D4581">
        <v>71</v>
      </c>
      <c r="E4581">
        <v>79</v>
      </c>
      <c r="F4581">
        <v>11</v>
      </c>
      <c r="G4581">
        <v>-3.6966367539331399E-2</v>
      </c>
      <c r="H4581">
        <v>-0.56511386704189703</v>
      </c>
      <c r="I4581">
        <v>-1.8112874363577001</v>
      </c>
      <c r="J4581">
        <v>193</v>
      </c>
      <c r="K4581">
        <v>204</v>
      </c>
      <c r="L4581">
        <v>84</v>
      </c>
      <c r="M4581">
        <v>5</v>
      </c>
      <c r="N4581">
        <v>0.10130096183984599</v>
      </c>
      <c r="O4581">
        <v>-0.95336680009028196</v>
      </c>
      <c r="P4581">
        <v>-2.5968129732636398</v>
      </c>
      <c r="Q4581">
        <v>0.44067796610169402</v>
      </c>
      <c r="R4581">
        <v>0.322033898305084</v>
      </c>
      <c r="S4581">
        <f t="shared" si="71"/>
        <v>-0.21695027922606783</v>
      </c>
    </row>
    <row r="4582" spans="1:19" x14ac:dyDescent="0.2">
      <c r="A4582" t="s">
        <v>9110</v>
      </c>
      <c r="B4582" t="s">
        <v>9111</v>
      </c>
      <c r="C4582">
        <v>58</v>
      </c>
      <c r="D4582">
        <v>66</v>
      </c>
      <c r="E4582">
        <v>67</v>
      </c>
      <c r="F4582">
        <v>6</v>
      </c>
      <c r="G4582">
        <v>0.136374174274459</v>
      </c>
      <c r="H4582">
        <v>-0.431611200640514</v>
      </c>
      <c r="I4582">
        <v>-1.8694739161412901</v>
      </c>
      <c r="J4582">
        <v>181</v>
      </c>
      <c r="K4582">
        <v>254</v>
      </c>
      <c r="L4582">
        <v>145</v>
      </c>
      <c r="M4582">
        <v>21</v>
      </c>
      <c r="N4582">
        <v>0.22438324517247499</v>
      </c>
      <c r="O4582">
        <v>-0.68839934977859996</v>
      </c>
      <c r="P4582">
        <v>-1.9456849487271499</v>
      </c>
      <c r="Q4582">
        <v>0.44067796610169402</v>
      </c>
      <c r="R4582">
        <v>0.35593220338983</v>
      </c>
      <c r="S4582">
        <f t="shared" si="71"/>
        <v>-5.9564191397137131E-2</v>
      </c>
    </row>
    <row r="4583" spans="1:19" x14ac:dyDescent="0.2">
      <c r="A4583" t="s">
        <v>9112</v>
      </c>
      <c r="B4583" t="s">
        <v>9113</v>
      </c>
      <c r="C4583">
        <v>106</v>
      </c>
      <c r="D4583">
        <v>70</v>
      </c>
      <c r="E4583">
        <v>47</v>
      </c>
      <c r="F4583">
        <v>7</v>
      </c>
      <c r="G4583">
        <v>-9.99495929549849E-2</v>
      </c>
      <c r="H4583">
        <v>-0.84746601710745595</v>
      </c>
      <c r="I4583">
        <v>-2.0644049982125101</v>
      </c>
      <c r="J4583">
        <v>145</v>
      </c>
      <c r="K4583">
        <v>227</v>
      </c>
      <c r="L4583">
        <v>108</v>
      </c>
      <c r="M4583">
        <v>37</v>
      </c>
      <c r="N4583">
        <v>0.27188595837986901</v>
      </c>
      <c r="O4583">
        <v>-0.72003302389241497</v>
      </c>
      <c r="P4583">
        <v>-1.6033919467598701</v>
      </c>
      <c r="Q4583">
        <v>0.45762711864406702</v>
      </c>
      <c r="R4583">
        <v>0.338983050847457</v>
      </c>
      <c r="S4583">
        <f t="shared" si="71"/>
        <v>-2.42212993277304E-2</v>
      </c>
    </row>
    <row r="4584" spans="1:19" x14ac:dyDescent="0.2">
      <c r="A4584" t="s">
        <v>9114</v>
      </c>
      <c r="B4584" t="s">
        <v>9115</v>
      </c>
      <c r="C4584">
        <v>90</v>
      </c>
      <c r="D4584">
        <v>137</v>
      </c>
      <c r="E4584">
        <v>88</v>
      </c>
      <c r="F4584">
        <v>17</v>
      </c>
      <c r="G4584">
        <v>0.26273629001261001</v>
      </c>
      <c r="H4584">
        <v>-0.50401784706755903</v>
      </c>
      <c r="I4584">
        <v>-1.6079907610230499</v>
      </c>
      <c r="J4584">
        <v>260</v>
      </c>
      <c r="K4584">
        <v>353</v>
      </c>
      <c r="L4584">
        <v>202</v>
      </c>
      <c r="M4584">
        <v>41</v>
      </c>
      <c r="N4584">
        <v>0.21002946083872601</v>
      </c>
      <c r="O4584">
        <v>-0.70171075566858399</v>
      </c>
      <c r="P4584">
        <v>-1.8124151598429701</v>
      </c>
      <c r="Q4584">
        <v>0.42372881355932202</v>
      </c>
      <c r="R4584">
        <v>0.28813559322033899</v>
      </c>
      <c r="S4584">
        <f t="shared" si="71"/>
        <v>5.1490703815856256E-2</v>
      </c>
    </row>
    <row r="4585" spans="1:19" x14ac:dyDescent="0.2">
      <c r="A4585" t="s">
        <v>9116</v>
      </c>
      <c r="B4585" t="s">
        <v>9117</v>
      </c>
      <c r="C4585">
        <v>40</v>
      </c>
      <c r="D4585">
        <v>39</v>
      </c>
      <c r="E4585">
        <v>17</v>
      </c>
      <c r="F4585">
        <v>2</v>
      </c>
      <c r="G4585">
        <v>6.9262847994065194E-2</v>
      </c>
      <c r="H4585">
        <v>-0.86586907972809202</v>
      </c>
      <c r="I4585">
        <v>-2.1852271686259801</v>
      </c>
      <c r="J4585">
        <v>75</v>
      </c>
      <c r="K4585">
        <v>80</v>
      </c>
      <c r="L4585">
        <v>28</v>
      </c>
      <c r="M4585">
        <v>17</v>
      </c>
      <c r="N4585">
        <v>0.105256827021965</v>
      </c>
      <c r="O4585">
        <v>-1.0199920091938699</v>
      </c>
      <c r="P4585">
        <v>-1.65483801060531</v>
      </c>
      <c r="Q4585">
        <v>0.45762711864406702</v>
      </c>
      <c r="R4585">
        <v>0.322033898305084</v>
      </c>
      <c r="S4585">
        <f t="shared" si="71"/>
        <v>-7.2825390518681948E-2</v>
      </c>
    </row>
    <row r="4586" spans="1:19" x14ac:dyDescent="0.2">
      <c r="A4586" t="s">
        <v>9118</v>
      </c>
      <c r="B4586" t="s">
        <v>9119</v>
      </c>
      <c r="C4586">
        <v>53</v>
      </c>
      <c r="D4586">
        <v>39</v>
      </c>
      <c r="E4586">
        <v>40</v>
      </c>
      <c r="F4586">
        <v>4</v>
      </c>
      <c r="G4586">
        <v>-5.2953030278761297E-2</v>
      </c>
      <c r="H4586">
        <v>-0.61647388805123005</v>
      </c>
      <c r="I4586">
        <v>-2.0064130512348202</v>
      </c>
      <c r="J4586">
        <v>86</v>
      </c>
      <c r="K4586">
        <v>86</v>
      </c>
      <c r="L4586">
        <v>72</v>
      </c>
      <c r="M4586">
        <v>3</v>
      </c>
      <c r="N4586">
        <v>7.7228103421721706E-2</v>
      </c>
      <c r="O4586">
        <v>-0.66925473195668905</v>
      </c>
      <c r="P4586">
        <v>-2.46760286511579</v>
      </c>
      <c r="Q4586">
        <v>0.45762711864406702</v>
      </c>
      <c r="R4586">
        <v>0.338983050847457</v>
      </c>
      <c r="S4586">
        <f t="shared" si="71"/>
        <v>-0.23865967833636806</v>
      </c>
    </row>
    <row r="4587" spans="1:19" x14ac:dyDescent="0.2">
      <c r="A4587" t="s">
        <v>9120</v>
      </c>
      <c r="B4587" t="s">
        <v>9121</v>
      </c>
      <c r="C4587">
        <v>217</v>
      </c>
      <c r="D4587">
        <v>208</v>
      </c>
      <c r="E4587">
        <v>146</v>
      </c>
      <c r="F4587">
        <v>9</v>
      </c>
      <c r="G4587">
        <v>6.1861833409760397E-2</v>
      </c>
      <c r="H4587">
        <v>-0.66636488784249603</v>
      </c>
      <c r="I4587">
        <v>-2.2664143973712001</v>
      </c>
      <c r="J4587">
        <v>365</v>
      </c>
      <c r="K4587">
        <v>495</v>
      </c>
      <c r="L4587">
        <v>233</v>
      </c>
      <c r="M4587">
        <v>70</v>
      </c>
      <c r="N4587">
        <v>0.20954043789881499</v>
      </c>
      <c r="O4587">
        <v>-0.78702572057484599</v>
      </c>
      <c r="P4587">
        <v>-1.7274204930341099</v>
      </c>
      <c r="Q4587">
        <v>0.42372881355932202</v>
      </c>
      <c r="R4587">
        <v>0.169491525423728</v>
      </c>
      <c r="S4587">
        <f t="shared" si="71"/>
        <v>-0.11565306839153183</v>
      </c>
    </row>
    <row r="4588" spans="1:19" x14ac:dyDescent="0.2">
      <c r="A4588" t="s">
        <v>9122</v>
      </c>
      <c r="B4588" t="s">
        <v>9123</v>
      </c>
      <c r="C4588">
        <v>11</v>
      </c>
      <c r="D4588">
        <v>19</v>
      </c>
      <c r="E4588">
        <v>0</v>
      </c>
      <c r="F4588">
        <v>1</v>
      </c>
      <c r="G4588">
        <v>0.31761914809013198</v>
      </c>
      <c r="H4588" t="e">
        <f>-inf</f>
        <v>#NAME?</v>
      </c>
      <c r="I4588">
        <v>-1.92558985812022</v>
      </c>
      <c r="J4588">
        <v>33</v>
      </c>
      <c r="K4588">
        <v>82</v>
      </c>
      <c r="L4588">
        <v>41</v>
      </c>
      <c r="M4588">
        <v>5</v>
      </c>
      <c r="N4588">
        <v>0.472528015927551</v>
      </c>
      <c r="O4588">
        <v>-0.49781886030254202</v>
      </c>
      <c r="P4588">
        <v>-1.8297696041337601</v>
      </c>
      <c r="Q4588">
        <v>0.42372881355932202</v>
      </c>
      <c r="R4588">
        <v>0.25423728813559299</v>
      </c>
      <c r="S4588">
        <f t="shared" si="71"/>
        <v>-4.4741638359284179E-2</v>
      </c>
    </row>
    <row r="4589" spans="1:19" x14ac:dyDescent="0.2">
      <c r="A4589" t="s">
        <v>9124</v>
      </c>
      <c r="B4589" t="s">
        <v>9125</v>
      </c>
      <c r="C4589">
        <v>36</v>
      </c>
      <c r="D4589">
        <v>36</v>
      </c>
      <c r="E4589">
        <v>20</v>
      </c>
      <c r="F4589">
        <v>1</v>
      </c>
      <c r="G4589">
        <v>8.0258232295528406E-2</v>
      </c>
      <c r="H4589">
        <v>-0.74953051488170896</v>
      </c>
      <c r="I4589">
        <v>-2.4404996737292799</v>
      </c>
      <c r="J4589">
        <v>61</v>
      </c>
      <c r="K4589">
        <v>77</v>
      </c>
      <c r="L4589">
        <v>34</v>
      </c>
      <c r="M4589">
        <v>6</v>
      </c>
      <c r="N4589">
        <v>0.17838899358343599</v>
      </c>
      <c r="O4589">
        <v>-0.84593969511290201</v>
      </c>
      <c r="P4589">
        <v>-2.0174042532190102</v>
      </c>
      <c r="Q4589">
        <v>0.44067796610169402</v>
      </c>
      <c r="R4589">
        <v>0.28813559322033899</v>
      </c>
      <c r="S4589">
        <f t="shared" si="71"/>
        <v>-0.24342229067718779</v>
      </c>
    </row>
    <row r="4590" spans="1:19" x14ac:dyDescent="0.2">
      <c r="A4590" t="s">
        <v>9126</v>
      </c>
      <c r="B4590" t="s">
        <v>9127</v>
      </c>
      <c r="C4590">
        <v>121</v>
      </c>
      <c r="D4590">
        <v>113</v>
      </c>
      <c r="E4590">
        <v>94</v>
      </c>
      <c r="F4590">
        <v>14</v>
      </c>
      <c r="G4590">
        <v>5.0551305462498003E-2</v>
      </c>
      <c r="H4590">
        <v>-0.60391552649515501</v>
      </c>
      <c r="I4590">
        <v>-1.8208545076002101</v>
      </c>
      <c r="J4590">
        <v>258</v>
      </c>
      <c r="K4590">
        <v>216</v>
      </c>
      <c r="L4590">
        <v>166</v>
      </c>
      <c r="M4590">
        <v>30</v>
      </c>
      <c r="N4590" s="1">
        <v>6.2148609422536593E-5</v>
      </c>
      <c r="O4590">
        <v>-0.78360039506756496</v>
      </c>
      <c r="P4590">
        <v>-1.9447241198354599</v>
      </c>
      <c r="Q4590">
        <v>0.42372881355932202</v>
      </c>
      <c r="R4590">
        <v>0.305084745762711</v>
      </c>
      <c r="S4590">
        <f t="shared" si="71"/>
        <v>-4.5286154338247196E-2</v>
      </c>
    </row>
    <row r="4591" spans="1:19" x14ac:dyDescent="0.2">
      <c r="A4591" t="s">
        <v>9128</v>
      </c>
      <c r="B4591" t="s">
        <v>9129</v>
      </c>
      <c r="C4591">
        <v>96</v>
      </c>
      <c r="D4591">
        <v>86</v>
      </c>
      <c r="E4591">
        <v>46</v>
      </c>
      <c r="F4591">
        <v>19</v>
      </c>
      <c r="G4591">
        <v>3.2485450499527703E-2</v>
      </c>
      <c r="H4591">
        <v>-0.81377141113639795</v>
      </c>
      <c r="I4591">
        <v>-1.58771480504873</v>
      </c>
      <c r="J4591">
        <v>208</v>
      </c>
      <c r="K4591">
        <v>173</v>
      </c>
      <c r="L4591">
        <v>110</v>
      </c>
      <c r="M4591">
        <v>9</v>
      </c>
      <c r="N4591">
        <v>-2.7891284122443199E-3</v>
      </c>
      <c r="O4591">
        <v>-0.86875942694892605</v>
      </c>
      <c r="P4591">
        <v>-2.3740464941153299</v>
      </c>
      <c r="Q4591">
        <v>0.42372881355932202</v>
      </c>
      <c r="R4591">
        <v>0.37288135593220301</v>
      </c>
      <c r="S4591">
        <f t="shared" si="71"/>
        <v>-9.2889248531265595E-2</v>
      </c>
    </row>
    <row r="4592" spans="1:19" x14ac:dyDescent="0.2">
      <c r="A4592" t="s">
        <v>9130</v>
      </c>
      <c r="B4592" t="s">
        <v>9131</v>
      </c>
      <c r="C4592">
        <v>98</v>
      </c>
      <c r="D4592">
        <v>72</v>
      </c>
      <c r="E4592">
        <v>30</v>
      </c>
      <c r="F4592">
        <v>4</v>
      </c>
      <c r="G4592">
        <v>-5.3635346965697897E-2</v>
      </c>
      <c r="H4592">
        <v>-1.00836283075123</v>
      </c>
      <c r="I4592">
        <v>-2.2733632573265301</v>
      </c>
      <c r="J4592">
        <v>134</v>
      </c>
      <c r="K4592">
        <v>213</v>
      </c>
      <c r="L4592">
        <v>92</v>
      </c>
      <c r="M4592">
        <v>16</v>
      </c>
      <c r="N4592">
        <v>0.27850290849565101</v>
      </c>
      <c r="O4592">
        <v>-0.75540574816364203</v>
      </c>
      <c r="P4592">
        <v>-1.93321048430077</v>
      </c>
      <c r="Q4592">
        <v>0.44067796610169402</v>
      </c>
      <c r="R4592">
        <v>0.338983050847457</v>
      </c>
      <c r="S4592">
        <f t="shared" si="71"/>
        <v>-0.17270246326924654</v>
      </c>
    </row>
    <row r="4593" spans="1:19" x14ac:dyDescent="0.2">
      <c r="A4593" t="s">
        <v>9132</v>
      </c>
      <c r="B4593" t="s">
        <v>9133</v>
      </c>
      <c r="C4593">
        <v>49</v>
      </c>
      <c r="D4593">
        <v>58</v>
      </c>
      <c r="E4593">
        <v>13</v>
      </c>
      <c r="F4593">
        <v>9</v>
      </c>
      <c r="G4593">
        <v>0.15349014582995099</v>
      </c>
      <c r="H4593">
        <v>-1.07051073750008</v>
      </c>
      <c r="I4593">
        <v>-1.6201507435511799</v>
      </c>
      <c r="J4593">
        <v>79</v>
      </c>
      <c r="K4593">
        <v>92</v>
      </c>
      <c r="L4593">
        <v>52</v>
      </c>
      <c r="M4593">
        <v>12</v>
      </c>
      <c r="N4593">
        <v>0.14338883947683501</v>
      </c>
      <c r="O4593">
        <v>-0.77371252480003205</v>
      </c>
      <c r="P4593">
        <v>-1.8286715138347001</v>
      </c>
      <c r="Q4593">
        <v>0.49152542372881303</v>
      </c>
      <c r="R4593">
        <v>0.25423728813559299</v>
      </c>
      <c r="S4593">
        <f t="shared" si="71"/>
        <v>4.3635657562593987E-2</v>
      </c>
    </row>
    <row r="4594" spans="1:19" x14ac:dyDescent="0.2">
      <c r="A4594" t="s">
        <v>9134</v>
      </c>
      <c r="B4594" t="s">
        <v>9135</v>
      </c>
      <c r="C4594">
        <v>237</v>
      </c>
      <c r="D4594">
        <v>268</v>
      </c>
      <c r="E4594">
        <v>170</v>
      </c>
      <c r="F4594">
        <v>15</v>
      </c>
      <c r="G4594">
        <v>0.133644680314213</v>
      </c>
      <c r="H4594">
        <v>-0.63855743441023305</v>
      </c>
      <c r="I4594">
        <v>-2.0828542599164201</v>
      </c>
      <c r="J4594">
        <v>533</v>
      </c>
      <c r="K4594">
        <v>521</v>
      </c>
      <c r="L4594">
        <v>295</v>
      </c>
      <c r="M4594">
        <v>43</v>
      </c>
      <c r="N4594">
        <v>6.7338617694674002E-2</v>
      </c>
      <c r="O4594">
        <v>-0.84899397019279899</v>
      </c>
      <c r="P4594">
        <v>-2.10348442203887</v>
      </c>
      <c r="Q4594">
        <v>0.44067796610169402</v>
      </c>
      <c r="R4594">
        <v>0.305084745762711</v>
      </c>
      <c r="S4594">
        <f t="shared" si="71"/>
        <v>-0.16330832327207537</v>
      </c>
    </row>
    <row r="4595" spans="1:19" x14ac:dyDescent="0.2">
      <c r="A4595" t="s">
        <v>9136</v>
      </c>
      <c r="B4595" t="s">
        <v>9137</v>
      </c>
      <c r="C4595">
        <v>22</v>
      </c>
      <c r="D4595">
        <v>60</v>
      </c>
      <c r="E4595">
        <v>84</v>
      </c>
      <c r="F4595">
        <v>0</v>
      </c>
      <c r="G4595">
        <v>0.51598680185696499</v>
      </c>
      <c r="H4595">
        <v>8.75985954612718E-2</v>
      </c>
      <c r="I4595" t="e">
        <f>-inf</f>
        <v>#NAME?</v>
      </c>
      <c r="J4595">
        <v>95</v>
      </c>
      <c r="K4595">
        <v>184</v>
      </c>
      <c r="L4595">
        <v>129</v>
      </c>
      <c r="M4595">
        <v>23</v>
      </c>
      <c r="N4595">
        <v>0.36432232114240998</v>
      </c>
      <c r="O4595">
        <v>-0.45922267213398898</v>
      </c>
      <c r="P4595">
        <v>-1.6262214378631401</v>
      </c>
      <c r="Q4595">
        <v>0.45762711864406702</v>
      </c>
      <c r="R4595">
        <v>0.305084745762711</v>
      </c>
      <c r="S4595" t="e">
        <f t="shared" si="71"/>
        <v>#NAME?</v>
      </c>
    </row>
    <row r="4596" spans="1:19" x14ac:dyDescent="0.2">
      <c r="A4596" t="s">
        <v>9138</v>
      </c>
      <c r="B4596" t="s">
        <v>9139</v>
      </c>
      <c r="C4596">
        <v>23</v>
      </c>
      <c r="D4596">
        <v>35</v>
      </c>
      <c r="E4596">
        <v>12</v>
      </c>
      <c r="F4596">
        <v>1</v>
      </c>
      <c r="G4596">
        <v>0.26259844062821103</v>
      </c>
      <c r="H4596">
        <v>-0.77680459974837102</v>
      </c>
      <c r="I4596">
        <v>-2.2459250089795901</v>
      </c>
      <c r="J4596">
        <v>41</v>
      </c>
      <c r="K4596">
        <v>35</v>
      </c>
      <c r="L4596">
        <v>9</v>
      </c>
      <c r="M4596">
        <v>4</v>
      </c>
      <c r="N4596">
        <v>8.5122910522619395E-3</v>
      </c>
      <c r="O4596">
        <v>-1.2506301244247999</v>
      </c>
      <c r="P4596">
        <v>-2.0209495339836598</v>
      </c>
      <c r="Q4596">
        <v>0.42372881355932202</v>
      </c>
      <c r="R4596">
        <v>0.27118644067796599</v>
      </c>
      <c r="S4596">
        <f t="shared" si="71"/>
        <v>-0.18825848917829588</v>
      </c>
    </row>
    <row r="4597" spans="1:19" x14ac:dyDescent="0.2">
      <c r="A4597" t="s">
        <v>9140</v>
      </c>
      <c r="B4597" t="s">
        <v>9141</v>
      </c>
      <c r="C4597">
        <v>11</v>
      </c>
      <c r="D4597">
        <v>12</v>
      </c>
      <c r="E4597">
        <v>20</v>
      </c>
      <c r="F4597">
        <v>1</v>
      </c>
      <c r="G4597">
        <v>0.118046793184928</v>
      </c>
      <c r="H4597">
        <v>-0.234620699272647</v>
      </c>
      <c r="I4597">
        <v>-1.92558985812022</v>
      </c>
      <c r="J4597">
        <v>34</v>
      </c>
      <c r="K4597">
        <v>39</v>
      </c>
      <c r="L4597">
        <v>15</v>
      </c>
      <c r="M4597">
        <v>7</v>
      </c>
      <c r="N4597">
        <v>0.136813793405965</v>
      </c>
      <c r="O4597">
        <v>-0.94747643513096402</v>
      </c>
      <c r="P4597">
        <v>-1.69660654561989</v>
      </c>
      <c r="Q4597">
        <v>0.42372881355932202</v>
      </c>
      <c r="R4597">
        <v>0.27118644067796599</v>
      </c>
      <c r="S4597">
        <f t="shared" si="71"/>
        <v>-9.1226968269125519E-3</v>
      </c>
    </row>
    <row r="4598" spans="1:19" x14ac:dyDescent="0.2">
      <c r="A4598" t="s">
        <v>9142</v>
      </c>
      <c r="B4598" t="s">
        <v>9143</v>
      </c>
      <c r="C4598">
        <v>159</v>
      </c>
      <c r="D4598">
        <v>170</v>
      </c>
      <c r="E4598">
        <v>93</v>
      </c>
      <c r="F4598">
        <v>18</v>
      </c>
      <c r="G4598">
        <v>0.10931002935335001</v>
      </c>
      <c r="H4598">
        <v>-0.72717218554491903</v>
      </c>
      <c r="I4598">
        <v>-1.8303217921791399</v>
      </c>
      <c r="J4598">
        <v>217</v>
      </c>
      <c r="K4598">
        <v>368</v>
      </c>
      <c r="L4598">
        <v>226</v>
      </c>
      <c r="M4598">
        <v>42</v>
      </c>
      <c r="N4598">
        <v>0.306616188246709</v>
      </c>
      <c r="O4598">
        <v>-0.57444007184551904</v>
      </c>
      <c r="P4598">
        <v>-1.7234361120425199</v>
      </c>
      <c r="Q4598">
        <v>0.42372881355932202</v>
      </c>
      <c r="R4598">
        <v>0.322033898305084</v>
      </c>
      <c r="S4598">
        <f t="shared" si="71"/>
        <v>1.1174562826839207E-2</v>
      </c>
    </row>
    <row r="4599" spans="1:19" x14ac:dyDescent="0.2">
      <c r="A4599" t="s">
        <v>9144</v>
      </c>
      <c r="B4599" t="s">
        <v>9145</v>
      </c>
      <c r="C4599">
        <v>207</v>
      </c>
      <c r="D4599">
        <v>194</v>
      </c>
      <c r="E4599">
        <v>165</v>
      </c>
      <c r="F4599">
        <v>7</v>
      </c>
      <c r="G4599">
        <v>5.2089616768836701E-2</v>
      </c>
      <c r="H4599">
        <v>-0.59274441102141495</v>
      </c>
      <c r="I4599">
        <v>-2.35506947840465</v>
      </c>
      <c r="J4599">
        <v>347</v>
      </c>
      <c r="K4599">
        <v>471</v>
      </c>
      <c r="L4599">
        <v>179</v>
      </c>
      <c r="M4599">
        <v>42</v>
      </c>
      <c r="N4599">
        <v>0.20991953575974401</v>
      </c>
      <c r="O4599">
        <v>-0.87956522095537004</v>
      </c>
      <c r="P4599">
        <v>-1.9273058529848599</v>
      </c>
      <c r="Q4599">
        <v>0.45762711864406702</v>
      </c>
      <c r="R4599">
        <v>0.322033898305084</v>
      </c>
      <c r="S4599">
        <f t="shared" si="71"/>
        <v>-0.19468578990940807</v>
      </c>
    </row>
    <row r="4600" spans="1:19" x14ac:dyDescent="0.2">
      <c r="A4600" t="s">
        <v>9146</v>
      </c>
      <c r="B4600" t="s">
        <v>9147</v>
      </c>
      <c r="C4600">
        <v>125</v>
      </c>
      <c r="D4600">
        <v>107</v>
      </c>
      <c r="E4600">
        <v>141</v>
      </c>
      <c r="F4600">
        <v>9</v>
      </c>
      <c r="G4600">
        <v>1.27319969726817E-2</v>
      </c>
      <c r="H4600">
        <v>-0.44194891013108001</v>
      </c>
      <c r="I4600">
        <v>-2.0268646765307299</v>
      </c>
      <c r="J4600">
        <v>252</v>
      </c>
      <c r="K4600">
        <v>389</v>
      </c>
      <c r="L4600">
        <v>250</v>
      </c>
      <c r="M4600">
        <v>47</v>
      </c>
      <c r="N4600">
        <v>0.26577716396588502</v>
      </c>
      <c r="O4600">
        <v>-0.59554930925389604</v>
      </c>
      <c r="P4600">
        <v>-1.73952835143771</v>
      </c>
      <c r="Q4600">
        <v>0.40677966101694901</v>
      </c>
      <c r="R4600">
        <v>0.22033898305084701</v>
      </c>
      <c r="S4600">
        <f t="shared" si="71"/>
        <v>-4.9809556218094617E-2</v>
      </c>
    </row>
    <row r="4601" spans="1:19" x14ac:dyDescent="0.2">
      <c r="A4601" t="s">
        <v>9148</v>
      </c>
      <c r="B4601" t="s">
        <v>9149</v>
      </c>
      <c r="C4601">
        <v>129</v>
      </c>
      <c r="D4601">
        <v>82</v>
      </c>
      <c r="E4601">
        <v>81</v>
      </c>
      <c r="F4601">
        <v>1</v>
      </c>
      <c r="G4601">
        <v>-0.11651762562000301</v>
      </c>
      <c r="H4601">
        <v>-0.69636270119900201</v>
      </c>
      <c r="I4601">
        <v>-2.9947868832612401</v>
      </c>
      <c r="J4601">
        <v>146</v>
      </c>
      <c r="K4601">
        <v>224</v>
      </c>
      <c r="L4601">
        <v>84</v>
      </c>
      <c r="M4601">
        <v>22</v>
      </c>
      <c r="N4601">
        <v>0.26312326597144697</v>
      </c>
      <c r="O4601">
        <v>-0.83216234686694501</v>
      </c>
      <c r="P4601">
        <v>-1.8321558435541201</v>
      </c>
      <c r="Q4601">
        <v>0.45762711864406702</v>
      </c>
      <c r="R4601">
        <v>0.22033898305084701</v>
      </c>
      <c r="S4601">
        <f t="shared" si="71"/>
        <v>-0.35371860705389913</v>
      </c>
    </row>
    <row r="4602" spans="1:19" x14ac:dyDescent="0.2">
      <c r="A4602" t="s">
        <v>9150</v>
      </c>
      <c r="B4602" t="s">
        <v>9151</v>
      </c>
      <c r="C4602">
        <v>63</v>
      </c>
      <c r="D4602">
        <v>80</v>
      </c>
      <c r="E4602">
        <v>47</v>
      </c>
      <c r="F4602">
        <v>10</v>
      </c>
      <c r="G4602">
        <v>0.18400766983389</v>
      </c>
      <c r="H4602">
        <v>-0.621500701296267</v>
      </c>
      <c r="I4602">
        <v>-1.6835377224155801</v>
      </c>
      <c r="J4602">
        <v>170</v>
      </c>
      <c r="K4602">
        <v>193</v>
      </c>
      <c r="L4602">
        <v>88</v>
      </c>
      <c r="M4602">
        <v>14</v>
      </c>
      <c r="N4602">
        <v>0.132336491051221</v>
      </c>
      <c r="O4602">
        <v>-0.878055026372495</v>
      </c>
      <c r="P4602">
        <v>-2.0945465542919202</v>
      </c>
      <c r="Q4602">
        <v>0.40677966101694901</v>
      </c>
      <c r="R4602">
        <v>0.23728813559322001</v>
      </c>
      <c r="S4602">
        <f t="shared" si="71"/>
        <v>-4.5761323278773275E-2</v>
      </c>
    </row>
    <row r="4603" spans="1:19" x14ac:dyDescent="0.2">
      <c r="A4603" t="s">
        <v>9152</v>
      </c>
      <c r="B4603" t="s">
        <v>9153</v>
      </c>
      <c r="C4603">
        <v>191</v>
      </c>
      <c r="D4603">
        <v>146</v>
      </c>
      <c r="E4603">
        <v>112</v>
      </c>
      <c r="F4603">
        <v>38</v>
      </c>
      <c r="G4603">
        <v>-3.6422279167761903E-2</v>
      </c>
      <c r="H4603">
        <v>-0.726073354355949</v>
      </c>
      <c r="I4603">
        <v>-1.5854469435929099</v>
      </c>
      <c r="J4603">
        <v>334</v>
      </c>
      <c r="K4603">
        <v>322</v>
      </c>
      <c r="L4603">
        <v>183</v>
      </c>
      <c r="M4603">
        <v>26</v>
      </c>
      <c r="N4603">
        <v>6.1337508305988102E-2</v>
      </c>
      <c r="O4603">
        <v>-0.85338415422552505</v>
      </c>
      <c r="P4603">
        <v>-2.1189987874326301</v>
      </c>
      <c r="Q4603">
        <v>0.59322033898305004</v>
      </c>
      <c r="R4603">
        <v>0.28813559322033899</v>
      </c>
      <c r="S4603">
        <f t="shared" si="71"/>
        <v>-2.4014142252527841E-2</v>
      </c>
    </row>
    <row r="4604" spans="1:19" x14ac:dyDescent="0.2">
      <c r="A4604" t="s">
        <v>9154</v>
      </c>
      <c r="B4604" t="s">
        <v>9155</v>
      </c>
      <c r="C4604">
        <v>123</v>
      </c>
      <c r="D4604">
        <v>158</v>
      </c>
      <c r="E4604">
        <v>90</v>
      </c>
      <c r="F4604">
        <v>13</v>
      </c>
      <c r="G4604">
        <v>0.189010207810553</v>
      </c>
      <c r="H4604">
        <v>-0.62992061177847603</v>
      </c>
      <c r="I4604">
        <v>-1.86015893209456</v>
      </c>
      <c r="J4604">
        <v>391</v>
      </c>
      <c r="K4604">
        <v>308</v>
      </c>
      <c r="L4604">
        <v>168</v>
      </c>
      <c r="M4604">
        <v>31</v>
      </c>
      <c r="N4604">
        <v>-2.63979374737007E-2</v>
      </c>
      <c r="O4604">
        <v>-0.95895625281439401</v>
      </c>
      <c r="P4604">
        <v>-2.1110407321534801</v>
      </c>
      <c r="Q4604">
        <v>0.69491525423728795</v>
      </c>
      <c r="R4604">
        <v>0.186440677966101</v>
      </c>
      <c r="S4604">
        <f t="shared" si="71"/>
        <v>-0.10110787373319473</v>
      </c>
    </row>
    <row r="4605" spans="1:19" x14ac:dyDescent="0.2">
      <c r="A4605" t="s">
        <v>9156</v>
      </c>
      <c r="B4605" t="s">
        <v>9157</v>
      </c>
      <c r="C4605">
        <v>195</v>
      </c>
      <c r="D4605">
        <v>245</v>
      </c>
      <c r="E4605">
        <v>107</v>
      </c>
      <c r="F4605">
        <v>15</v>
      </c>
      <c r="G4605">
        <v>0.179389705297542</v>
      </c>
      <c r="H4605">
        <v>-0.75490884345571196</v>
      </c>
      <c r="I4605">
        <v>-1.99814052526883</v>
      </c>
      <c r="J4605">
        <v>399</v>
      </c>
      <c r="K4605">
        <v>389</v>
      </c>
      <c r="L4605">
        <v>284</v>
      </c>
      <c r="M4605">
        <v>51</v>
      </c>
      <c r="N4605">
        <v>6.62048090606812E-2</v>
      </c>
      <c r="O4605">
        <v>-0.73974333278410098</v>
      </c>
      <c r="P4605">
        <v>-1.9036283881806999</v>
      </c>
      <c r="Q4605">
        <v>0.50847457627118597</v>
      </c>
      <c r="R4605">
        <v>0.25423728813559299</v>
      </c>
      <c r="S4605">
        <f t="shared" si="71"/>
        <v>-8.542006493224967E-2</v>
      </c>
    </row>
    <row r="4606" spans="1:19" x14ac:dyDescent="0.2">
      <c r="A4606" t="s">
        <v>9158</v>
      </c>
      <c r="B4606" t="s">
        <v>9159</v>
      </c>
      <c r="C4606">
        <v>80</v>
      </c>
      <c r="D4606">
        <v>80</v>
      </c>
      <c r="E4606">
        <v>79</v>
      </c>
      <c r="F4606">
        <v>9</v>
      </c>
      <c r="G4606">
        <v>8.0258232295528406E-2</v>
      </c>
      <c r="H4606">
        <v>-0.499720905479905</v>
      </c>
      <c r="I4606">
        <v>-1.8330446505146101</v>
      </c>
      <c r="J4606">
        <v>149</v>
      </c>
      <c r="K4606">
        <v>239</v>
      </c>
      <c r="L4606">
        <v>102</v>
      </c>
      <c r="M4606">
        <v>5</v>
      </c>
      <c r="N4606">
        <v>0.28243973595758498</v>
      </c>
      <c r="O4606">
        <v>-0.75667487379474696</v>
      </c>
      <c r="P4606">
        <v>-2.48444193266814</v>
      </c>
      <c r="Q4606">
        <v>0.54237288135593198</v>
      </c>
      <c r="R4606">
        <v>0.22033898305084701</v>
      </c>
      <c r="S4606">
        <f t="shared" si="71"/>
        <v>-0.1931672823343229</v>
      </c>
    </row>
    <row r="4607" spans="1:19" x14ac:dyDescent="0.2">
      <c r="A4607" t="s">
        <v>9160</v>
      </c>
      <c r="B4607" t="s">
        <v>9161</v>
      </c>
      <c r="C4607">
        <v>324</v>
      </c>
      <c r="D4607">
        <v>426</v>
      </c>
      <c r="E4607">
        <v>283</v>
      </c>
      <c r="F4607">
        <v>56</v>
      </c>
      <c r="G4607">
        <v>0.19912282119163499</v>
      </c>
      <c r="H4607">
        <v>-0.55301658446072499</v>
      </c>
      <c r="I4607">
        <v>-1.64655415616241</v>
      </c>
      <c r="J4607">
        <v>687</v>
      </c>
      <c r="K4607">
        <v>786</v>
      </c>
      <c r="L4607">
        <v>374</v>
      </c>
      <c r="M4607">
        <v>60</v>
      </c>
      <c r="N4607">
        <v>0.13569391240157899</v>
      </c>
      <c r="O4607">
        <v>-0.85617391200346005</v>
      </c>
      <c r="P4607">
        <v>-2.0690311552677998</v>
      </c>
      <c r="Q4607">
        <v>0.54237288135593198</v>
      </c>
      <c r="R4607">
        <v>0.25423728813559299</v>
      </c>
      <c r="S4607">
        <f t="shared" si="71"/>
        <v>-2.8270923993870115E-2</v>
      </c>
    </row>
    <row r="4608" spans="1:19" x14ac:dyDescent="0.2">
      <c r="A4608" t="s">
        <v>9162</v>
      </c>
      <c r="B4608" t="s">
        <v>9163</v>
      </c>
      <c r="C4608">
        <v>211</v>
      </c>
      <c r="D4608">
        <v>220</v>
      </c>
      <c r="E4608">
        <v>148</v>
      </c>
      <c r="F4608">
        <v>17</v>
      </c>
      <c r="G4608">
        <v>9.8398457820041904E-2</v>
      </c>
      <c r="H4608">
        <v>-0.64827874968113797</v>
      </c>
      <c r="I4608">
        <v>-1.97803070688141</v>
      </c>
      <c r="J4608">
        <v>346</v>
      </c>
      <c r="K4608">
        <v>516</v>
      </c>
      <c r="L4608">
        <v>287</v>
      </c>
      <c r="M4608">
        <v>55</v>
      </c>
      <c r="N4608">
        <v>0.250801706256156</v>
      </c>
      <c r="O4608">
        <v>-0.67328297920317404</v>
      </c>
      <c r="P4608">
        <v>-1.80893907789042</v>
      </c>
      <c r="Q4608">
        <v>0.55932203389830504</v>
      </c>
      <c r="R4608">
        <v>0.23728813559322001</v>
      </c>
      <c r="S4608">
        <f t="shared" si="71"/>
        <v>-5.4292884088854521E-2</v>
      </c>
    </row>
    <row r="4609" spans="1:19" x14ac:dyDescent="0.2">
      <c r="A4609" t="s">
        <v>9164</v>
      </c>
      <c r="B4609" t="s">
        <v>9165</v>
      </c>
      <c r="C4609">
        <v>118</v>
      </c>
      <c r="D4609">
        <v>124</v>
      </c>
      <c r="E4609">
        <v>106</v>
      </c>
      <c r="F4609">
        <v>7</v>
      </c>
      <c r="G4609">
        <v>0.101797910151638</v>
      </c>
      <c r="H4609">
        <v>-0.54083415181975802</v>
      </c>
      <c r="I4609">
        <v>-2.1109811402538599</v>
      </c>
      <c r="J4609">
        <v>158</v>
      </c>
      <c r="K4609">
        <v>221</v>
      </c>
      <c r="L4609">
        <v>147</v>
      </c>
      <c r="M4609">
        <v>37</v>
      </c>
      <c r="N4609">
        <v>0.22296329015240901</v>
      </c>
      <c r="O4609">
        <v>-0.62342852935063597</v>
      </c>
      <c r="P4609">
        <v>-1.6406810314793201</v>
      </c>
      <c r="Q4609">
        <v>0.61016949152542299</v>
      </c>
      <c r="R4609">
        <v>0.23728813559322001</v>
      </c>
      <c r="S4609">
        <f t="shared" si="71"/>
        <v>-4.7627306846648655E-2</v>
      </c>
    </row>
    <row r="4610" spans="1:19" x14ac:dyDescent="0.2">
      <c r="A4610" t="s">
        <v>9166</v>
      </c>
      <c r="B4610" t="s">
        <v>9167</v>
      </c>
      <c r="C4610">
        <v>115</v>
      </c>
      <c r="D4610">
        <v>116</v>
      </c>
      <c r="E4610">
        <v>76</v>
      </c>
      <c r="F4610">
        <v>3</v>
      </c>
      <c r="G4610">
        <v>8.4018381168835199E-2</v>
      </c>
      <c r="H4610">
        <v>-0.67414225785122295</v>
      </c>
      <c r="I4610">
        <v>-2.4677737585959401</v>
      </c>
      <c r="J4610">
        <v>234</v>
      </c>
      <c r="K4610">
        <v>156</v>
      </c>
      <c r="L4610">
        <v>114</v>
      </c>
      <c r="M4610">
        <v>19</v>
      </c>
      <c r="N4610">
        <v>-9.8863155633959393E-2</v>
      </c>
      <c r="O4610">
        <v>-0.90439978321806003</v>
      </c>
      <c r="P4610">
        <v>-2.1006879250492001</v>
      </c>
      <c r="Q4610">
        <v>0.42372881355932202</v>
      </c>
      <c r="R4610">
        <v>0.338983050847457</v>
      </c>
      <c r="S4610">
        <f t="shared" si="71"/>
        <v>-0.27356470529179033</v>
      </c>
    </row>
    <row r="4611" spans="1:19" x14ac:dyDescent="0.2">
      <c r="A4611" t="s">
        <v>9168</v>
      </c>
      <c r="B4611" t="s">
        <v>9169</v>
      </c>
      <c r="C4611">
        <v>140</v>
      </c>
      <c r="D4611">
        <v>135</v>
      </c>
      <c r="E4611">
        <v>97</v>
      </c>
      <c r="F4611">
        <v>21</v>
      </c>
      <c r="G4611">
        <v>6.4463965112296504E-2</v>
      </c>
      <c r="H4611">
        <v>-0.65361431119039604</v>
      </c>
      <c r="I4611">
        <v>-1.7081059139063099</v>
      </c>
      <c r="J4611">
        <v>229</v>
      </c>
      <c r="K4611">
        <v>255</v>
      </c>
      <c r="L4611">
        <v>115</v>
      </c>
      <c r="M4611">
        <v>19</v>
      </c>
      <c r="N4611">
        <v>0.123932801515788</v>
      </c>
      <c r="O4611">
        <v>-0.89122641913066603</v>
      </c>
      <c r="P4611">
        <v>-2.09130754997895</v>
      </c>
      <c r="Q4611">
        <v>0.44067796610169402</v>
      </c>
      <c r="R4611">
        <v>0.27118644067796599</v>
      </c>
      <c r="S4611">
        <f t="shared" ref="S4611:S4674" si="72">((I4611+1.7338029)/1.7338029+(P4611+1.8692731)/1.8692731)/2</f>
        <v>-5.198000151319461E-2</v>
      </c>
    </row>
    <row r="4612" spans="1:19" x14ac:dyDescent="0.2">
      <c r="A4612" t="s">
        <v>9170</v>
      </c>
      <c r="B4612" t="s">
        <v>9171</v>
      </c>
      <c r="C4612">
        <v>220</v>
      </c>
      <c r="D4612">
        <v>284</v>
      </c>
      <c r="E4612">
        <v>186</v>
      </c>
      <c r="F4612">
        <v>18</v>
      </c>
      <c r="G4612">
        <v>0.191153891520359</v>
      </c>
      <c r="H4612">
        <v>-0.56716774638269296</v>
      </c>
      <c r="I4612">
        <v>-1.9713473486808899</v>
      </c>
      <c r="J4612">
        <v>422</v>
      </c>
      <c r="K4612">
        <v>571</v>
      </c>
      <c r="L4612">
        <v>389</v>
      </c>
      <c r="M4612">
        <v>78</v>
      </c>
      <c r="N4612">
        <v>0.20855176070589501</v>
      </c>
      <c r="O4612">
        <v>-0.62745162678035604</v>
      </c>
      <c r="P4612">
        <v>-1.74344351686308</v>
      </c>
      <c r="Q4612">
        <v>0.50847457627118597</v>
      </c>
      <c r="R4612">
        <v>0.25423728813559299</v>
      </c>
      <c r="S4612">
        <f t="shared" si="72"/>
        <v>-3.4846522416606053E-2</v>
      </c>
    </row>
    <row r="4613" spans="1:19" x14ac:dyDescent="0.2">
      <c r="A4613" t="s">
        <v>9172</v>
      </c>
      <c r="B4613" t="s">
        <v>9173</v>
      </c>
      <c r="C4613">
        <v>114</v>
      </c>
      <c r="D4613">
        <v>120</v>
      </c>
      <c r="E4613">
        <v>64</v>
      </c>
      <c r="F4613">
        <v>17</v>
      </c>
      <c r="G4613">
        <v>0.10253462700667999</v>
      </c>
      <c r="H4613">
        <v>-0.74498288713098904</v>
      </c>
      <c r="I4613">
        <v>-1.7106531029201899</v>
      </c>
      <c r="J4613">
        <v>278</v>
      </c>
      <c r="K4613">
        <v>328</v>
      </c>
      <c r="L4613">
        <v>170</v>
      </c>
      <c r="M4613">
        <v>27</v>
      </c>
      <c r="N4613">
        <v>0.14905715121532401</v>
      </c>
      <c r="O4613">
        <v>-0.80568465168419201</v>
      </c>
      <c r="P4613">
        <v>-2.0229067003509802</v>
      </c>
      <c r="Q4613">
        <v>0.42372881355932202</v>
      </c>
      <c r="R4613">
        <v>0.338983050847457</v>
      </c>
      <c r="S4613">
        <f t="shared" si="72"/>
        <v>-3.4418459350156499E-2</v>
      </c>
    </row>
    <row r="4614" spans="1:19" x14ac:dyDescent="0.2">
      <c r="A4614" t="s">
        <v>9174</v>
      </c>
      <c r="B4614" t="s">
        <v>9175</v>
      </c>
      <c r="C4614">
        <v>88</v>
      </c>
      <c r="D4614">
        <v>75</v>
      </c>
      <c r="E4614">
        <v>69</v>
      </c>
      <c r="F4614">
        <v>13</v>
      </c>
      <c r="G4614">
        <v>1.0836823537059901E-2</v>
      </c>
      <c r="H4614">
        <v>-0.59989159119131696</v>
      </c>
      <c r="I4614">
        <v>-1.7147364928053299</v>
      </c>
      <c r="J4614">
        <v>143</v>
      </c>
      <c r="K4614">
        <v>111</v>
      </c>
      <c r="L4614">
        <v>94</v>
      </c>
      <c r="M4614">
        <v>12</v>
      </c>
      <c r="N4614">
        <v>-3.2784955256682603E-2</v>
      </c>
      <c r="O4614">
        <v>-0.77429696100975298</v>
      </c>
      <c r="P4614">
        <v>-2.0863804600093299</v>
      </c>
      <c r="Q4614">
        <v>0.50847457627118597</v>
      </c>
      <c r="R4614">
        <v>0.23728813559322001</v>
      </c>
      <c r="S4614">
        <f t="shared" si="72"/>
        <v>-5.2574234463781393E-2</v>
      </c>
    </row>
    <row r="4615" spans="1:19" x14ac:dyDescent="0.2">
      <c r="A4615" t="s">
        <v>9176</v>
      </c>
      <c r="B4615" t="s">
        <v>9177</v>
      </c>
      <c r="C4615">
        <v>283</v>
      </c>
      <c r="D4615">
        <v>222</v>
      </c>
      <c r="E4615">
        <v>269</v>
      </c>
      <c r="F4615">
        <v>29</v>
      </c>
      <c r="G4615">
        <v>-2.5175228778123102E-2</v>
      </c>
      <c r="H4615">
        <v>-0.51629216530028499</v>
      </c>
      <c r="I4615">
        <v>-1.8735856105873301</v>
      </c>
      <c r="J4615">
        <v>305</v>
      </c>
      <c r="K4615">
        <v>474</v>
      </c>
      <c r="L4615">
        <v>161</v>
      </c>
      <c r="M4615">
        <v>30</v>
      </c>
      <c r="N4615">
        <v>0.268706605749021</v>
      </c>
      <c r="O4615">
        <v>-0.86956274045932602</v>
      </c>
      <c r="P4615">
        <v>-2.0174042532190102</v>
      </c>
      <c r="Q4615">
        <v>0.57627118644067798</v>
      </c>
      <c r="R4615">
        <v>0.25423728813559299</v>
      </c>
      <c r="S4615">
        <f t="shared" si="72"/>
        <v>-7.9933677541879897E-2</v>
      </c>
    </row>
    <row r="4616" spans="1:19" x14ac:dyDescent="0.2">
      <c r="A4616" t="s">
        <v>9178</v>
      </c>
      <c r="B4616" t="s">
        <v>9179</v>
      </c>
      <c r="C4616">
        <v>202</v>
      </c>
      <c r="D4616">
        <v>313</v>
      </c>
      <c r="E4616">
        <v>205</v>
      </c>
      <c r="F4616">
        <v>8</v>
      </c>
      <c r="G4616">
        <v>0.27045120039535298</v>
      </c>
      <c r="H4616">
        <v>-0.48785551816927297</v>
      </c>
      <c r="I4616">
        <v>-2.2864585554166701</v>
      </c>
      <c r="J4616">
        <v>330</v>
      </c>
      <c r="K4616">
        <v>502</v>
      </c>
      <c r="L4616">
        <v>195</v>
      </c>
      <c r="M4616">
        <v>30</v>
      </c>
      <c r="N4616">
        <v>0.25941788068885302</v>
      </c>
      <c r="O4616">
        <v>-0.82056810565975902</v>
      </c>
      <c r="P4616">
        <v>-2.05161835375011</v>
      </c>
      <c r="Q4616">
        <v>0.52542372881355903</v>
      </c>
      <c r="R4616">
        <v>0.25423728813559299</v>
      </c>
      <c r="S4616">
        <f t="shared" si="72"/>
        <v>-0.20815109968248677</v>
      </c>
    </row>
    <row r="4617" spans="1:19" x14ac:dyDescent="0.2">
      <c r="A4617" t="s">
        <v>9180</v>
      </c>
      <c r="B4617" t="s">
        <v>9181</v>
      </c>
      <c r="C4617">
        <v>95</v>
      </c>
      <c r="D4617">
        <v>139</v>
      </c>
      <c r="E4617">
        <v>84</v>
      </c>
      <c r="F4617">
        <v>12</v>
      </c>
      <c r="G4617">
        <v>0.245549427260775</v>
      </c>
      <c r="H4617">
        <v>-0.54770232900536897</v>
      </c>
      <c r="I4617">
        <v>-1.78273953220322</v>
      </c>
      <c r="J4617">
        <v>212</v>
      </c>
      <c r="K4617">
        <v>287</v>
      </c>
      <c r="L4617">
        <v>120</v>
      </c>
      <c r="M4617">
        <v>20</v>
      </c>
      <c r="N4617">
        <v>0.208774139226962</v>
      </c>
      <c r="O4617">
        <v>-0.83924339202551601</v>
      </c>
      <c r="P4617">
        <v>-2.03553153385666</v>
      </c>
      <c r="Q4617">
        <v>0.47457627118644002</v>
      </c>
      <c r="R4617">
        <v>0.38983050847457601</v>
      </c>
      <c r="S4617">
        <f t="shared" si="72"/>
        <v>-5.8583926553681678E-2</v>
      </c>
    </row>
    <row r="4618" spans="1:19" x14ac:dyDescent="0.2">
      <c r="A4618" t="s">
        <v>9182</v>
      </c>
      <c r="B4618" t="s">
        <v>9183</v>
      </c>
      <c r="C4618">
        <v>191</v>
      </c>
      <c r="D4618">
        <v>272</v>
      </c>
      <c r="E4618">
        <v>118</v>
      </c>
      <c r="F4618">
        <v>18</v>
      </c>
      <c r="G4618">
        <v>0.233793769081999</v>
      </c>
      <c r="H4618">
        <v>-0.70340936972000501</v>
      </c>
      <c r="I4618">
        <v>-1.90995803510642</v>
      </c>
      <c r="J4618">
        <v>410</v>
      </c>
      <c r="K4618">
        <v>414</v>
      </c>
      <c r="L4618">
        <v>267</v>
      </c>
      <c r="M4618">
        <v>38</v>
      </c>
      <c r="N4618">
        <v>8.1444587822885203E-2</v>
      </c>
      <c r="O4618">
        <v>-0.77836137249954995</v>
      </c>
      <c r="P4618">
        <v>-2.04322592869481</v>
      </c>
      <c r="Q4618">
        <v>0.66101694915254205</v>
      </c>
      <c r="R4618">
        <v>0.45762711864406702</v>
      </c>
      <c r="S4618">
        <f t="shared" si="72"/>
        <v>-9.7329757631471586E-2</v>
      </c>
    </row>
    <row r="4619" spans="1:19" x14ac:dyDescent="0.2">
      <c r="A4619" t="s">
        <v>9184</v>
      </c>
      <c r="B4619" t="s">
        <v>9185</v>
      </c>
      <c r="C4619">
        <v>31</v>
      </c>
      <c r="D4619">
        <v>14</v>
      </c>
      <c r="E4619">
        <v>10</v>
      </c>
      <c r="F4619">
        <v>0</v>
      </c>
      <c r="G4619">
        <v>-0.26497542586050599</v>
      </c>
      <c r="H4619">
        <v>-0.98561970361267603</v>
      </c>
      <c r="I4619" t="e">
        <f>-inf</f>
        <v>#NAME?</v>
      </c>
      <c r="J4619">
        <v>104</v>
      </c>
      <c r="K4619">
        <v>113</v>
      </c>
      <c r="L4619">
        <v>55</v>
      </c>
      <c r="M4619">
        <v>4</v>
      </c>
      <c r="N4619">
        <v>0.113273207606361</v>
      </c>
      <c r="O4619">
        <v>-0.86875942694892605</v>
      </c>
      <c r="P4619">
        <v>-2.42519901656271</v>
      </c>
      <c r="Q4619">
        <v>0.57627118644067798</v>
      </c>
      <c r="R4619">
        <v>0.42372881355932202</v>
      </c>
      <c r="S4619" t="e">
        <f t="shared" si="72"/>
        <v>#NAME?</v>
      </c>
    </row>
    <row r="4620" spans="1:19" x14ac:dyDescent="0.2">
      <c r="A4620" t="s">
        <v>9186</v>
      </c>
      <c r="B4620" t="s">
        <v>9187</v>
      </c>
      <c r="C4620">
        <v>113</v>
      </c>
      <c r="D4620">
        <v>128</v>
      </c>
      <c r="E4620">
        <v>39</v>
      </c>
      <c r="F4620">
        <v>5</v>
      </c>
      <c r="G4620">
        <v>0.134389758459977</v>
      </c>
      <c r="H4620">
        <v>-0.95627184623532402</v>
      </c>
      <c r="I4620">
        <v>-2.2383056121094</v>
      </c>
      <c r="J4620">
        <v>206</v>
      </c>
      <c r="K4620">
        <v>309</v>
      </c>
      <c r="L4620">
        <v>124</v>
      </c>
      <c r="M4620">
        <v>14</v>
      </c>
      <c r="N4620">
        <v>0.253319362477403</v>
      </c>
      <c r="O4620">
        <v>-0.81253431235130802</v>
      </c>
      <c r="P4620">
        <v>-2.1779648532828002</v>
      </c>
      <c r="Q4620">
        <v>0.40677966101694901</v>
      </c>
      <c r="R4620">
        <v>0.338983050847457</v>
      </c>
      <c r="S4620">
        <f t="shared" si="72"/>
        <v>-0.22806021290878351</v>
      </c>
    </row>
    <row r="4621" spans="1:19" x14ac:dyDescent="0.2">
      <c r="A4621" t="s">
        <v>9188</v>
      </c>
      <c r="B4621" t="s">
        <v>9189</v>
      </c>
      <c r="C4621">
        <v>76</v>
      </c>
      <c r="D4621">
        <v>50</v>
      </c>
      <c r="E4621">
        <v>43</v>
      </c>
      <c r="F4621">
        <v>2</v>
      </c>
      <c r="G4621">
        <v>-0.10158535564924399</v>
      </c>
      <c r="H4621">
        <v>-0.74160314647960801</v>
      </c>
      <c r="I4621">
        <v>-2.4639807695788001</v>
      </c>
      <c r="J4621">
        <v>108</v>
      </c>
      <c r="K4621">
        <v>150</v>
      </c>
      <c r="L4621">
        <v>70</v>
      </c>
      <c r="M4621">
        <v>10</v>
      </c>
      <c r="N4621">
        <v>0.21989560699045299</v>
      </c>
      <c r="O4621">
        <v>-0.78041449261708296</v>
      </c>
      <c r="P4621">
        <v>-2.0436494240788399</v>
      </c>
      <c r="Q4621">
        <v>0.40677966101694901</v>
      </c>
      <c r="R4621">
        <v>0.322033898305084</v>
      </c>
      <c r="S4621">
        <f t="shared" si="72"/>
        <v>-0.25721400348334678</v>
      </c>
    </row>
    <row r="4622" spans="1:19" x14ac:dyDescent="0.2">
      <c r="A4622" t="s">
        <v>9190</v>
      </c>
      <c r="B4622" t="s">
        <v>9191</v>
      </c>
      <c r="C4622">
        <v>80</v>
      </c>
      <c r="D4622">
        <v>58</v>
      </c>
      <c r="E4622">
        <v>52</v>
      </c>
      <c r="F4622">
        <v>10</v>
      </c>
      <c r="G4622">
        <v>-5.9403761133477902E-2</v>
      </c>
      <c r="H4622">
        <v>-0.68134465313554804</v>
      </c>
      <c r="I4622">
        <v>-1.7872871599539399</v>
      </c>
      <c r="J4622">
        <v>154</v>
      </c>
      <c r="K4622">
        <v>114</v>
      </c>
      <c r="L4622">
        <v>79</v>
      </c>
      <c r="M4622">
        <v>10</v>
      </c>
      <c r="N4622">
        <v>-5.33877660782687E-2</v>
      </c>
      <c r="O4622">
        <v>-0.88198240669041195</v>
      </c>
      <c r="P4622">
        <v>-2.19774638942835</v>
      </c>
      <c r="Q4622">
        <v>0.42372881355932202</v>
      </c>
      <c r="R4622">
        <v>0.35593220338983</v>
      </c>
      <c r="S4622">
        <f t="shared" si="72"/>
        <v>-0.10328520934979978</v>
      </c>
    </row>
    <row r="4623" spans="1:19" x14ac:dyDescent="0.2">
      <c r="A4623" t="s">
        <v>9192</v>
      </c>
      <c r="B4623" t="s">
        <v>9193</v>
      </c>
      <c r="C4623">
        <v>134</v>
      </c>
      <c r="D4623">
        <v>157</v>
      </c>
      <c r="E4623">
        <v>117</v>
      </c>
      <c r="F4623">
        <v>19</v>
      </c>
      <c r="G4623">
        <v>0.14905308633995401</v>
      </c>
      <c r="H4623">
        <v>-0.55317694639704895</v>
      </c>
      <c r="I4623">
        <v>-1.7325483703739699</v>
      </c>
      <c r="J4623">
        <v>261</v>
      </c>
      <c r="K4623">
        <v>283</v>
      </c>
      <c r="L4623">
        <v>134</v>
      </c>
      <c r="M4623">
        <v>26</v>
      </c>
      <c r="N4623">
        <v>0.112374031607731</v>
      </c>
      <c r="O4623">
        <v>-0.88162448611786304</v>
      </c>
      <c r="P4623">
        <v>-2.01189282795935</v>
      </c>
      <c r="Q4623">
        <v>0.47457627118644002</v>
      </c>
      <c r="R4623">
        <v>0.22033898305084701</v>
      </c>
      <c r="S4623">
        <f t="shared" si="72"/>
        <v>-3.7786660497934818E-2</v>
      </c>
    </row>
    <row r="4624" spans="1:19" x14ac:dyDescent="0.2">
      <c r="A4624" t="s">
        <v>9194</v>
      </c>
      <c r="B4624" t="s">
        <v>9195</v>
      </c>
      <c r="C4624">
        <v>52</v>
      </c>
      <c r="D4624">
        <v>27</v>
      </c>
      <c r="E4624">
        <v>32</v>
      </c>
      <c r="F4624">
        <v>2</v>
      </c>
      <c r="G4624">
        <v>-0.204381347180283</v>
      </c>
      <c r="H4624">
        <v>-0.70511137509329602</v>
      </c>
      <c r="I4624">
        <v>-2.2991705209328099</v>
      </c>
      <c r="J4624">
        <v>116</v>
      </c>
      <c r="K4624">
        <v>133</v>
      </c>
      <c r="L4624">
        <v>61</v>
      </c>
      <c r="M4624">
        <v>9</v>
      </c>
      <c r="N4624">
        <v>0.13662175516188901</v>
      </c>
      <c r="O4624">
        <v>-0.87121693136054101</v>
      </c>
      <c r="P4624">
        <v>-2.1204411483794798</v>
      </c>
      <c r="Q4624">
        <v>0.44067796610169402</v>
      </c>
      <c r="R4624">
        <v>0.28813559322033899</v>
      </c>
      <c r="S4624">
        <f t="shared" si="72"/>
        <v>-0.23022599231896312</v>
      </c>
    </row>
    <row r="4625" spans="1:19" x14ac:dyDescent="0.2">
      <c r="A4625" t="s">
        <v>9196</v>
      </c>
      <c r="B4625" t="s">
        <v>9197</v>
      </c>
      <c r="C4625">
        <v>103</v>
      </c>
      <c r="D4625">
        <v>66</v>
      </c>
      <c r="E4625">
        <v>70</v>
      </c>
      <c r="F4625">
        <v>9</v>
      </c>
      <c r="G4625">
        <v>-0.113035056867775</v>
      </c>
      <c r="H4625">
        <v>-0.66199719446931804</v>
      </c>
      <c r="I4625">
        <v>-1.9427918882278401</v>
      </c>
      <c r="J4625">
        <v>152</v>
      </c>
      <c r="K4625">
        <v>113</v>
      </c>
      <c r="L4625">
        <v>101</v>
      </c>
      <c r="M4625">
        <v>12</v>
      </c>
      <c r="N4625">
        <v>-5.1537041039630999E-2</v>
      </c>
      <c r="O4625">
        <v>-0.76961099130652</v>
      </c>
      <c r="P4625">
        <v>-2.1128880104890402</v>
      </c>
      <c r="Q4625">
        <v>0.54237288135593198</v>
      </c>
      <c r="R4625">
        <v>0.45762711864406702</v>
      </c>
      <c r="S4625">
        <f t="shared" si="72"/>
        <v>-0.12543196451543748</v>
      </c>
    </row>
    <row r="4626" spans="1:19" x14ac:dyDescent="0.2">
      <c r="A4626" t="s">
        <v>9198</v>
      </c>
      <c r="B4626" t="s">
        <v>9199</v>
      </c>
      <c r="C4626">
        <v>143</v>
      </c>
      <c r="D4626">
        <v>180</v>
      </c>
      <c r="E4626">
        <v>97</v>
      </c>
      <c r="F4626">
        <v>15</v>
      </c>
      <c r="G4626">
        <v>0.18019469993377199</v>
      </c>
      <c r="H4626">
        <v>-0.66282231297722005</v>
      </c>
      <c r="I4626">
        <v>-1.86344195137137</v>
      </c>
      <c r="J4626">
        <v>278</v>
      </c>
      <c r="K4626">
        <v>302</v>
      </c>
      <c r="L4626">
        <v>155</v>
      </c>
      <c r="M4626">
        <v>11</v>
      </c>
      <c r="N4626">
        <v>0.113190250460796</v>
      </c>
      <c r="O4626">
        <v>-0.84580187489217495</v>
      </c>
      <c r="P4626">
        <v>-2.41287777935174</v>
      </c>
      <c r="Q4626">
        <v>0.66101694915254205</v>
      </c>
      <c r="R4626">
        <v>0.49152542372881303</v>
      </c>
      <c r="S4626">
        <f t="shared" si="72"/>
        <v>-0.18279111848197008</v>
      </c>
    </row>
    <row r="4627" spans="1:19" x14ac:dyDescent="0.2">
      <c r="A4627" t="s">
        <v>9200</v>
      </c>
      <c r="B4627" t="s">
        <v>9201</v>
      </c>
      <c r="C4627">
        <v>50</v>
      </c>
      <c r="D4627">
        <v>49</v>
      </c>
      <c r="E4627">
        <v>29</v>
      </c>
      <c r="F4627">
        <v>4</v>
      </c>
      <c r="G4627">
        <v>7.1484307988023299E-2</v>
      </c>
      <c r="H4627">
        <v>-0.73083001621546595</v>
      </c>
      <c r="I4627">
        <v>-1.98110718597005</v>
      </c>
      <c r="J4627">
        <v>60</v>
      </c>
      <c r="K4627">
        <v>170</v>
      </c>
      <c r="L4627">
        <v>56</v>
      </c>
      <c r="M4627">
        <v>19</v>
      </c>
      <c r="N4627">
        <v>0.52952577441635196</v>
      </c>
      <c r="O4627">
        <v>-0.62205200052183296</v>
      </c>
      <c r="P4627">
        <v>-1.5096233180226999</v>
      </c>
      <c r="Q4627">
        <v>0.61016949152542299</v>
      </c>
      <c r="R4627">
        <v>0.47457627118644002</v>
      </c>
      <c r="S4627">
        <f t="shared" si="72"/>
        <v>2.4881983658995119E-2</v>
      </c>
    </row>
    <row r="4628" spans="1:19" x14ac:dyDescent="0.2">
      <c r="A4628" t="s">
        <v>9202</v>
      </c>
      <c r="B4628" t="s">
        <v>9203</v>
      </c>
      <c r="C4628">
        <v>91</v>
      </c>
      <c r="D4628">
        <v>199</v>
      </c>
      <c r="E4628">
        <v>82</v>
      </c>
      <c r="F4628">
        <v>10</v>
      </c>
      <c r="G4628">
        <v>0.42006991638414098</v>
      </c>
      <c r="H4628">
        <v>-0.53948554971578</v>
      </c>
      <c r="I4628">
        <v>-1.84323856528309</v>
      </c>
      <c r="J4628">
        <v>288</v>
      </c>
      <c r="K4628">
        <v>422</v>
      </c>
      <c r="L4628">
        <v>190</v>
      </c>
      <c r="M4628">
        <v>18</v>
      </c>
      <c r="N4628">
        <v>0.24314806662416399</v>
      </c>
      <c r="O4628">
        <v>-0.77272766395079195</v>
      </c>
      <c r="P4628">
        <v>-2.2143456512478101</v>
      </c>
      <c r="Q4628">
        <v>0.61016949152542299</v>
      </c>
      <c r="R4628">
        <v>0.55932203389830504</v>
      </c>
      <c r="S4628">
        <f t="shared" si="72"/>
        <v>-0.12386069786574694</v>
      </c>
    </row>
    <row r="4629" spans="1:19" x14ac:dyDescent="0.2">
      <c r="A4629" t="s">
        <v>9204</v>
      </c>
      <c r="B4629" t="s">
        <v>9205</v>
      </c>
      <c r="C4629">
        <v>6</v>
      </c>
      <c r="D4629">
        <v>17</v>
      </c>
      <c r="E4629">
        <v>5</v>
      </c>
      <c r="F4629">
        <v>4</v>
      </c>
      <c r="G4629">
        <v>0.53255590329015801</v>
      </c>
      <c r="H4629">
        <v>-0.57343925582602795</v>
      </c>
      <c r="I4629">
        <v>-1.06028843201768</v>
      </c>
      <c r="J4629">
        <v>38</v>
      </c>
      <c r="K4629">
        <v>74</v>
      </c>
      <c r="L4629">
        <v>51</v>
      </c>
      <c r="M4629">
        <v>6</v>
      </c>
      <c r="N4629">
        <v>0.366676226535887</v>
      </c>
      <c r="O4629">
        <v>-0.46430219766326403</v>
      </c>
      <c r="P4629">
        <v>-1.81185801482505</v>
      </c>
      <c r="Q4629">
        <v>0.62711864406779605</v>
      </c>
      <c r="R4629">
        <v>0.45762711864406702</v>
      </c>
      <c r="S4629">
        <f t="shared" si="72"/>
        <v>0.20958799865197894</v>
      </c>
    </row>
    <row r="4630" spans="1:19" x14ac:dyDescent="0.2">
      <c r="A4630" t="s">
        <v>9206</v>
      </c>
      <c r="B4630" t="s">
        <v>9207</v>
      </c>
      <c r="C4630">
        <v>33</v>
      </c>
      <c r="D4630">
        <v>43</v>
      </c>
      <c r="E4630">
        <v>0</v>
      </c>
      <c r="F4630">
        <v>1</v>
      </c>
      <c r="G4630">
        <v>0.19521274799722699</v>
      </c>
      <c r="H4630" t="e">
        <f>-inf</f>
        <v>#NAME?</v>
      </c>
      <c r="I4630">
        <v>-2.4027111128398801</v>
      </c>
      <c r="J4630">
        <v>121</v>
      </c>
      <c r="K4630">
        <v>52</v>
      </c>
      <c r="L4630">
        <v>95</v>
      </c>
      <c r="M4630">
        <v>8</v>
      </c>
      <c r="N4630">
        <v>-0.28955392325992901</v>
      </c>
      <c r="O4630">
        <v>-0.69715054217199202</v>
      </c>
      <c r="P4630">
        <v>-2.1899210519163899</v>
      </c>
      <c r="Q4630">
        <v>0.59322033898305004</v>
      </c>
      <c r="R4630">
        <v>0.42372881355932202</v>
      </c>
      <c r="S4630">
        <f t="shared" si="72"/>
        <v>-0.27867012024088977</v>
      </c>
    </row>
    <row r="4631" spans="1:19" x14ac:dyDescent="0.2">
      <c r="A4631" t="s">
        <v>9208</v>
      </c>
      <c r="B4631" t="s">
        <v>9209</v>
      </c>
      <c r="C4631">
        <v>69</v>
      </c>
      <c r="D4631">
        <v>142</v>
      </c>
      <c r="E4631">
        <v>70</v>
      </c>
      <c r="F4631">
        <v>14</v>
      </c>
      <c r="G4631">
        <v>0.39369748594132897</v>
      </c>
      <c r="H4631">
        <v>-0.48800906050140203</v>
      </c>
      <c r="I4631">
        <v>-1.5769182280210099</v>
      </c>
      <c r="J4631">
        <v>135</v>
      </c>
      <c r="K4631">
        <v>189</v>
      </c>
      <c r="L4631">
        <v>67</v>
      </c>
      <c r="M4631">
        <v>13</v>
      </c>
      <c r="N4631">
        <v>0.22335613909995899</v>
      </c>
      <c r="O4631">
        <v>-0.89634774293857</v>
      </c>
      <c r="P4631">
        <v>-2.0266160847800601</v>
      </c>
      <c r="Q4631">
        <v>0.61016949152542299</v>
      </c>
      <c r="R4631">
        <v>0.42372881355932202</v>
      </c>
      <c r="S4631">
        <f t="shared" si="72"/>
        <v>3.1562607793621106E-3</v>
      </c>
    </row>
    <row r="4632" spans="1:19" x14ac:dyDescent="0.2">
      <c r="A4632" t="s">
        <v>9210</v>
      </c>
      <c r="B4632" t="s">
        <v>9211</v>
      </c>
      <c r="C4632">
        <v>1</v>
      </c>
      <c r="D4632">
        <v>5</v>
      </c>
      <c r="E4632">
        <v>3</v>
      </c>
      <c r="F4632">
        <v>0</v>
      </c>
      <c r="G4632">
        <v>0.77922823663154706</v>
      </c>
      <c r="H4632">
        <v>-1.7136755058741099E-2</v>
      </c>
      <c r="I4632" t="e">
        <f>-inf</f>
        <v>#NAME?</v>
      </c>
      <c r="J4632">
        <v>15</v>
      </c>
      <c r="K4632">
        <v>20</v>
      </c>
      <c r="L4632">
        <v>5</v>
      </c>
      <c r="M4632">
        <v>0</v>
      </c>
      <c r="N4632">
        <v>0.202166840030021</v>
      </c>
      <c r="O4632">
        <v>-1.0692100318640501</v>
      </c>
      <c r="P4632" t="e">
        <f>-inf</f>
        <v>#NAME?</v>
      </c>
      <c r="Q4632">
        <v>0.47457627118644002</v>
      </c>
      <c r="R4632">
        <v>0.38983050847457601</v>
      </c>
      <c r="S4632" t="e">
        <f t="shared" si="72"/>
        <v>#NAME?</v>
      </c>
    </row>
    <row r="4633" spans="1:19" x14ac:dyDescent="0.2">
      <c r="A4633" t="s">
        <v>9212</v>
      </c>
      <c r="B4633" t="s">
        <v>9213</v>
      </c>
      <c r="C4633">
        <v>54</v>
      </c>
      <c r="D4633">
        <v>46</v>
      </c>
      <c r="E4633">
        <v>38</v>
      </c>
      <c r="F4633">
        <v>3</v>
      </c>
      <c r="G4633">
        <v>1.0622304154134E-2</v>
      </c>
      <c r="H4633">
        <v>-0.64686817298456201</v>
      </c>
      <c r="I4633">
        <v>-2.1394696780653</v>
      </c>
      <c r="J4633">
        <v>50</v>
      </c>
      <c r="K4633">
        <v>96</v>
      </c>
      <c r="L4633">
        <v>34</v>
      </c>
      <c r="M4633">
        <v>26</v>
      </c>
      <c r="N4633">
        <v>0.360529332125271</v>
      </c>
      <c r="O4633">
        <v>-0.75957986443815395</v>
      </c>
      <c r="P4633">
        <v>-1.2942223249570901</v>
      </c>
      <c r="Q4633">
        <v>0.52542372881355903</v>
      </c>
      <c r="R4633">
        <v>0.40677966101694901</v>
      </c>
      <c r="S4633">
        <f t="shared" si="72"/>
        <v>3.6829112296570765E-2</v>
      </c>
    </row>
    <row r="4634" spans="1:19" x14ac:dyDescent="0.2">
      <c r="A4634" t="s">
        <v>9214</v>
      </c>
      <c r="B4634" t="s">
        <v>9215</v>
      </c>
      <c r="C4634">
        <v>41</v>
      </c>
      <c r="D4634">
        <v>55</v>
      </c>
      <c r="E4634">
        <v>75</v>
      </c>
      <c r="F4634">
        <v>3</v>
      </c>
      <c r="G4634">
        <v>0.20783706507003599</v>
      </c>
      <c r="H4634">
        <v>-0.231980603106439</v>
      </c>
      <c r="I4634">
        <v>-2.0198597749620699</v>
      </c>
      <c r="J4634">
        <v>164</v>
      </c>
      <c r="K4634">
        <v>161</v>
      </c>
      <c r="L4634">
        <v>77</v>
      </c>
      <c r="M4634">
        <v>21</v>
      </c>
      <c r="N4634">
        <v>6.9210131405873496E-2</v>
      </c>
      <c r="O4634">
        <v>-0.92044190001960602</v>
      </c>
      <c r="P4634">
        <v>-1.90285022190567</v>
      </c>
      <c r="Q4634">
        <v>0.55932203389830504</v>
      </c>
      <c r="R4634">
        <v>0.45762711864406702</v>
      </c>
      <c r="S4634">
        <f t="shared" si="72"/>
        <v>-9.1475389555469952E-2</v>
      </c>
    </row>
    <row r="4635" spans="1:19" x14ac:dyDescent="0.2">
      <c r="A4635" t="s">
        <v>9216</v>
      </c>
      <c r="B4635" t="s">
        <v>9217</v>
      </c>
      <c r="C4635">
        <v>43</v>
      </c>
      <c r="D4635">
        <v>87</v>
      </c>
      <c r="E4635">
        <v>49</v>
      </c>
      <c r="F4635">
        <v>1</v>
      </c>
      <c r="G4635">
        <v>0.38630902933456002</v>
      </c>
      <c r="H4635">
        <v>-0.43753038532947602</v>
      </c>
      <c r="I4635">
        <v>-2.5176656285415802</v>
      </c>
      <c r="J4635">
        <v>122</v>
      </c>
      <c r="K4635">
        <v>132</v>
      </c>
      <c r="L4635">
        <v>64</v>
      </c>
      <c r="M4635">
        <v>28</v>
      </c>
      <c r="N4635">
        <v>0.111442203952823</v>
      </c>
      <c r="O4635">
        <v>-0.87226863383525099</v>
      </c>
      <c r="P4635">
        <v>-1.6494274679244201</v>
      </c>
      <c r="Q4635">
        <v>0.44067796610169402</v>
      </c>
      <c r="R4635">
        <v>0.40677966101694901</v>
      </c>
      <c r="S4635">
        <f t="shared" si="72"/>
        <v>-0.16724789689995867</v>
      </c>
    </row>
    <row r="4636" spans="1:19" x14ac:dyDescent="0.2">
      <c r="A4636" t="s">
        <v>9218</v>
      </c>
      <c r="B4636" t="s">
        <v>9219</v>
      </c>
      <c r="C4636">
        <v>21</v>
      </c>
      <c r="D4636">
        <v>18</v>
      </c>
      <c r="E4636">
        <v>14</v>
      </c>
      <c r="F4636">
        <v>0</v>
      </c>
      <c r="G4636">
        <v>1.3311442664915201E-2</v>
      </c>
      <c r="H4636">
        <v>-0.67034926883408397</v>
      </c>
      <c r="I4636" t="e">
        <f>-inf</f>
        <v>#NAME?</v>
      </c>
      <c r="J4636">
        <v>46</v>
      </c>
      <c r="K4636">
        <v>69</v>
      </c>
      <c r="L4636">
        <v>25</v>
      </c>
      <c r="M4636">
        <v>13</v>
      </c>
      <c r="N4636">
        <v>0.253319362477403</v>
      </c>
      <c r="O4636">
        <v>-0.85690660015392595</v>
      </c>
      <c r="P4636">
        <v>-1.55904014796663</v>
      </c>
      <c r="Q4636">
        <v>0.47457627118644002</v>
      </c>
      <c r="R4636">
        <v>0.38983050847457601</v>
      </c>
      <c r="S4636" t="e">
        <f t="shared" si="72"/>
        <v>#NAME?</v>
      </c>
    </row>
    <row r="4637" spans="1:19" x14ac:dyDescent="0.2">
      <c r="A4637" t="s">
        <v>9220</v>
      </c>
      <c r="B4637" t="s">
        <v>9221</v>
      </c>
      <c r="C4637">
        <v>35</v>
      </c>
      <c r="D4637">
        <v>39</v>
      </c>
      <c r="E4637">
        <v>55</v>
      </c>
      <c r="F4637">
        <v>0</v>
      </c>
      <c r="G4637">
        <v>0.12725479497175199</v>
      </c>
      <c r="H4637">
        <v>-0.29796336463443501</v>
      </c>
      <c r="I4637" t="e">
        <f>-inf</f>
        <v>#NAME?</v>
      </c>
      <c r="J4637">
        <v>94</v>
      </c>
      <c r="K4637">
        <v>54</v>
      </c>
      <c r="L4637">
        <v>46</v>
      </c>
      <c r="M4637">
        <v>18</v>
      </c>
      <c r="N4637">
        <v>-0.16350599035500801</v>
      </c>
      <c r="O4637">
        <v>-0.90245879906251503</v>
      </c>
      <c r="P4637">
        <v>-1.7280810170882801</v>
      </c>
      <c r="Q4637">
        <v>0.42372881355932202</v>
      </c>
      <c r="R4637">
        <v>0.338983050847457</v>
      </c>
      <c r="S4637" t="e">
        <f t="shared" si="72"/>
        <v>#NAME?</v>
      </c>
    </row>
    <row r="4638" spans="1:19" x14ac:dyDescent="0.2">
      <c r="A4638" t="s">
        <v>9222</v>
      </c>
      <c r="B4638" t="s">
        <v>9223</v>
      </c>
      <c r="C4638">
        <v>86</v>
      </c>
      <c r="D4638">
        <v>115</v>
      </c>
      <c r="E4638">
        <v>69</v>
      </c>
      <c r="F4638">
        <v>1</v>
      </c>
      <c r="G4638">
        <v>0.206457621405572</v>
      </c>
      <c r="H4638">
        <v>-0.58990737028471596</v>
      </c>
      <c r="I4638">
        <v>-2.8186956242055601</v>
      </c>
      <c r="J4638">
        <v>300</v>
      </c>
      <c r="K4638">
        <v>352</v>
      </c>
      <c r="L4638">
        <v>116</v>
      </c>
      <c r="M4638">
        <v>33</v>
      </c>
      <c r="N4638">
        <v>0.14664951218019001</v>
      </c>
      <c r="O4638">
        <v>-1.0047520426371299</v>
      </c>
      <c r="P4638">
        <v>-1.96883298343366</v>
      </c>
      <c r="Q4638">
        <v>0.45762711864406702</v>
      </c>
      <c r="R4638">
        <v>0.42372881355932202</v>
      </c>
      <c r="S4638">
        <f t="shared" si="72"/>
        <v>-0.33949570939978374</v>
      </c>
    </row>
    <row r="4639" spans="1:19" x14ac:dyDescent="0.2">
      <c r="A4639" t="s">
        <v>9224</v>
      </c>
      <c r="B4639" t="s">
        <v>9225</v>
      </c>
      <c r="C4639">
        <v>95</v>
      </c>
      <c r="D4639">
        <v>79</v>
      </c>
      <c r="E4639">
        <v>43</v>
      </c>
      <c r="F4639">
        <v>7</v>
      </c>
      <c r="G4639">
        <v>1.6171829712211501E-4</v>
      </c>
      <c r="H4639">
        <v>-0.83851315948766403</v>
      </c>
      <c r="I4639">
        <v>-2.01682273823659</v>
      </c>
      <c r="J4639">
        <v>161</v>
      </c>
      <c r="K4639">
        <v>176</v>
      </c>
      <c r="L4639">
        <v>127</v>
      </c>
      <c r="M4639">
        <v>20</v>
      </c>
      <c r="N4639">
        <v>0.115914895204021</v>
      </c>
      <c r="O4639">
        <v>-0.69511093222028297</v>
      </c>
      <c r="P4639">
        <v>-1.9160215489597601</v>
      </c>
      <c r="Q4639">
        <v>0.59322033898305004</v>
      </c>
      <c r="R4639">
        <v>0.42372881355932202</v>
      </c>
      <c r="S4639">
        <f t="shared" si="72"/>
        <v>-9.4122673229980525E-2</v>
      </c>
    </row>
    <row r="4640" spans="1:19" x14ac:dyDescent="0.2">
      <c r="A4640" t="s">
        <v>9226</v>
      </c>
      <c r="B4640" t="s">
        <v>9227</v>
      </c>
      <c r="C4640">
        <v>49</v>
      </c>
      <c r="D4640">
        <v>59</v>
      </c>
      <c r="E4640">
        <v>68</v>
      </c>
      <c r="F4640">
        <v>1</v>
      </c>
      <c r="G4640">
        <v>0.160914163909158</v>
      </c>
      <c r="H4640">
        <v>-0.35194517710068002</v>
      </c>
      <c r="I4640">
        <v>-2.57439325299051</v>
      </c>
      <c r="J4640">
        <v>140</v>
      </c>
      <c r="K4640">
        <v>129</v>
      </c>
      <c r="L4640">
        <v>69</v>
      </c>
      <c r="M4640">
        <v>3</v>
      </c>
      <c r="N4640">
        <v>4.1689778042732599E-2</v>
      </c>
      <c r="O4640">
        <v>-0.89936772208537297</v>
      </c>
      <c r="P4640">
        <v>-2.6792324495504598</v>
      </c>
      <c r="Q4640">
        <v>0.55932203389830504</v>
      </c>
      <c r="R4640">
        <v>0.38983050847457601</v>
      </c>
      <c r="S4640">
        <f t="shared" si="72"/>
        <v>-0.45906320280484014</v>
      </c>
    </row>
    <row r="4641" spans="1:19" x14ac:dyDescent="0.2">
      <c r="A4641" t="s">
        <v>9228</v>
      </c>
      <c r="B4641" t="s">
        <v>9229</v>
      </c>
      <c r="C4641">
        <v>12</v>
      </c>
      <c r="D4641">
        <v>8</v>
      </c>
      <c r="E4641">
        <v>0</v>
      </c>
      <c r="F4641">
        <v>5</v>
      </c>
      <c r="G4641">
        <v>-9.5833026760152804E-2</v>
      </c>
      <c r="H4641" t="e">
        <f>-inf</f>
        <v>#NAME?</v>
      </c>
      <c r="I4641">
        <v>-1.2644084146736001</v>
      </c>
      <c r="J4641">
        <v>30</v>
      </c>
      <c r="K4641">
        <v>55</v>
      </c>
      <c r="L4641">
        <v>40</v>
      </c>
      <c r="M4641">
        <v>0</v>
      </c>
      <c r="N4641">
        <v>0.34046953819630299</v>
      </c>
      <c r="O4641">
        <v>-0.46715004053608999</v>
      </c>
      <c r="P4641" t="e">
        <f>-inf</f>
        <v>#NAME?</v>
      </c>
      <c r="Q4641">
        <v>0.54237288135593198</v>
      </c>
      <c r="R4641">
        <v>0.40677966101694901</v>
      </c>
      <c r="S4641" t="e">
        <f t="shared" si="72"/>
        <v>#NAME?</v>
      </c>
    </row>
    <row r="4642" spans="1:19" x14ac:dyDescent="0.2">
      <c r="A4642" t="s">
        <v>9230</v>
      </c>
      <c r="B4642" t="s">
        <v>9231</v>
      </c>
      <c r="C4642">
        <v>177</v>
      </c>
      <c r="D4642">
        <v>148</v>
      </c>
      <c r="E4642">
        <v>135</v>
      </c>
      <c r="F4642">
        <v>17</v>
      </c>
      <c r="G4642">
        <v>2.5466813286792399E-3</v>
      </c>
      <c r="H4642">
        <v>-0.61189750764520401</v>
      </c>
      <c r="I4642">
        <v>-1.90172151794553</v>
      </c>
      <c r="J4642">
        <v>328</v>
      </c>
      <c r="K4642">
        <v>333</v>
      </c>
      <c r="L4642">
        <v>204</v>
      </c>
      <c r="M4642">
        <v>38</v>
      </c>
      <c r="N4642">
        <v>8.3798493216362596E-2</v>
      </c>
      <c r="O4642">
        <v>-0.79833245343017001</v>
      </c>
      <c r="P4642">
        <v>-1.94631591568676</v>
      </c>
      <c r="Q4642">
        <v>0.44067796610169402</v>
      </c>
      <c r="R4642">
        <v>0.35593220338983</v>
      </c>
      <c r="S4642">
        <f t="shared" si="72"/>
        <v>-6.9032638256170745E-2</v>
      </c>
    </row>
    <row r="4643" spans="1:19" x14ac:dyDescent="0.2">
      <c r="A4643" t="s">
        <v>9232</v>
      </c>
      <c r="B4643" t="s">
        <v>9233</v>
      </c>
      <c r="C4643">
        <v>158</v>
      </c>
      <c r="D4643">
        <v>237</v>
      </c>
      <c r="E4643">
        <v>177</v>
      </c>
      <c r="F4643">
        <v>12</v>
      </c>
      <c r="G4643">
        <v>0.25634949135120899</v>
      </c>
      <c r="H4643">
        <v>-0.44494183037101898</v>
      </c>
      <c r="I4643">
        <v>-2.0036730138687902</v>
      </c>
      <c r="J4643">
        <v>300</v>
      </c>
      <c r="K4643">
        <v>477</v>
      </c>
      <c r="L4643">
        <v>303</v>
      </c>
      <c r="M4643">
        <v>42</v>
      </c>
      <c r="N4643">
        <v>0.27862522774217302</v>
      </c>
      <c r="O4643">
        <v>-0.58776740336174704</v>
      </c>
      <c r="P4643">
        <v>-1.86409763291365</v>
      </c>
      <c r="Q4643">
        <v>0.50847457627118597</v>
      </c>
      <c r="R4643">
        <v>0.40677966101694901</v>
      </c>
      <c r="S4643">
        <f t="shared" si="72"/>
        <v>-7.6441712001210124E-2</v>
      </c>
    </row>
    <row r="4644" spans="1:19" x14ac:dyDescent="0.2">
      <c r="A4644" t="s">
        <v>9234</v>
      </c>
      <c r="B4644" t="s">
        <v>9235</v>
      </c>
      <c r="C4644">
        <v>37</v>
      </c>
      <c r="D4644">
        <v>34</v>
      </c>
      <c r="E4644">
        <v>54</v>
      </c>
      <c r="F4644">
        <v>5</v>
      </c>
      <c r="G4644">
        <v>4.3535425270788602E-2</v>
      </c>
      <c r="H4644">
        <v>-0.33006597402242999</v>
      </c>
      <c r="I4644">
        <v>-1.75342889269297</v>
      </c>
      <c r="J4644">
        <v>165</v>
      </c>
      <c r="K4644">
        <v>153</v>
      </c>
      <c r="L4644">
        <v>137</v>
      </c>
      <c r="M4644">
        <v>12</v>
      </c>
      <c r="N4644">
        <v>4.4435590025414202E-2</v>
      </c>
      <c r="O4644">
        <v>-0.67285215420188904</v>
      </c>
      <c r="P4644">
        <v>-2.1485283667581698</v>
      </c>
      <c r="Q4644">
        <v>0.50847457627118597</v>
      </c>
      <c r="R4644">
        <v>0.44067796610169402</v>
      </c>
      <c r="S4644">
        <f t="shared" si="72"/>
        <v>-8.0356030065434153E-2</v>
      </c>
    </row>
    <row r="4645" spans="1:19" x14ac:dyDescent="0.2">
      <c r="A4645" t="s">
        <v>9236</v>
      </c>
      <c r="B4645" t="s">
        <v>9237</v>
      </c>
      <c r="C4645">
        <v>6</v>
      </c>
      <c r="D4645">
        <v>4</v>
      </c>
      <c r="E4645">
        <v>2</v>
      </c>
      <c r="F4645">
        <v>0</v>
      </c>
      <c r="G4645">
        <v>-9.5833026760152804E-2</v>
      </c>
      <c r="H4645">
        <v>-0.971379264498066</v>
      </c>
      <c r="I4645" t="e">
        <f>-inf</f>
        <v>#NAME?</v>
      </c>
      <c r="J4645">
        <v>23</v>
      </c>
      <c r="K4645">
        <v>14</v>
      </c>
      <c r="L4645">
        <v>11</v>
      </c>
      <c r="M4645">
        <v>4</v>
      </c>
      <c r="N4645">
        <v>-0.13837169691763301</v>
      </c>
      <c r="O4645">
        <v>-0.91242392800375804</v>
      </c>
      <c r="P4645">
        <v>-1.7698935132815199</v>
      </c>
      <c r="Q4645">
        <v>0.57627118644067798</v>
      </c>
      <c r="R4645">
        <v>0.37288135593220301</v>
      </c>
      <c r="S4645" t="e">
        <f t="shared" si="72"/>
        <v>#NAME?</v>
      </c>
    </row>
    <row r="4646" spans="1:19" x14ac:dyDescent="0.2">
      <c r="A4646" t="s">
        <v>9238</v>
      </c>
      <c r="B4646" t="s">
        <v>9239</v>
      </c>
      <c r="C4646">
        <v>24</v>
      </c>
      <c r="D4646">
        <v>49</v>
      </c>
      <c r="E4646">
        <v>61</v>
      </c>
      <c r="F4646">
        <v>1</v>
      </c>
      <c r="G4646">
        <v>0.39024307061243602</v>
      </c>
      <c r="H4646">
        <v>-8.9139416479242506E-2</v>
      </c>
      <c r="I4646">
        <v>-2.2644084146735999</v>
      </c>
      <c r="J4646">
        <v>131</v>
      </c>
      <c r="K4646">
        <v>151</v>
      </c>
      <c r="L4646">
        <v>77</v>
      </c>
      <c r="M4646">
        <v>17</v>
      </c>
      <c r="N4646">
        <v>0.138933755059127</v>
      </c>
      <c r="O4646">
        <v>-0.82286934762767205</v>
      </c>
      <c r="P4646">
        <v>-1.8970480428693799</v>
      </c>
      <c r="Q4646">
        <v>0.55932203389830504</v>
      </c>
      <c r="R4646">
        <v>0.52542372881355903</v>
      </c>
      <c r="S4646">
        <f t="shared" si="72"/>
        <v>-0.16044717318179558</v>
      </c>
    </row>
    <row r="4647" spans="1:19" x14ac:dyDescent="0.2">
      <c r="A4647" t="s">
        <v>9240</v>
      </c>
      <c r="B4647" t="s">
        <v>9241</v>
      </c>
      <c r="C4647">
        <v>15</v>
      </c>
      <c r="D4647">
        <v>14</v>
      </c>
      <c r="E4647">
        <v>32</v>
      </c>
      <c r="F4647">
        <v>1</v>
      </c>
      <c r="G4647">
        <v>5.02950089180852E-2</v>
      </c>
      <c r="H4647">
        <v>-0.165199290514178</v>
      </c>
      <c r="I4647">
        <v>-2.0602884320176802</v>
      </c>
      <c r="J4647">
        <v>89</v>
      </c>
      <c r="K4647">
        <v>83</v>
      </c>
      <c r="L4647">
        <v>40</v>
      </c>
      <c r="M4647">
        <v>11</v>
      </c>
      <c r="N4647">
        <v>4.6916189152882801E-2</v>
      </c>
      <c r="O4647">
        <v>-0.93941879246133997</v>
      </c>
      <c r="P4647">
        <v>-1.9182229900785801</v>
      </c>
      <c r="Q4647">
        <v>0.45762711864406702</v>
      </c>
      <c r="R4647">
        <v>0.338983050847457</v>
      </c>
      <c r="S4647">
        <f t="shared" si="72"/>
        <v>-0.10724630792243055</v>
      </c>
    </row>
    <row r="4648" spans="1:19" x14ac:dyDescent="0.2">
      <c r="A4648" t="s">
        <v>9242</v>
      </c>
      <c r="B4648" t="s">
        <v>9243</v>
      </c>
      <c r="C4648">
        <v>68</v>
      </c>
      <c r="D4648">
        <v>57</v>
      </c>
      <c r="E4648">
        <v>31</v>
      </c>
      <c r="F4648">
        <v>6</v>
      </c>
      <c r="G4648">
        <v>3.6241752617834902E-3</v>
      </c>
      <c r="H4648">
        <v>-0.83540522865036704</v>
      </c>
      <c r="I4648">
        <v>-1.93855483528459</v>
      </c>
      <c r="J4648">
        <v>331</v>
      </c>
      <c r="K4648">
        <v>262</v>
      </c>
      <c r="L4648">
        <v>232</v>
      </c>
      <c r="M4648">
        <v>32</v>
      </c>
      <c r="N4648">
        <v>-2.4298599034251502E-2</v>
      </c>
      <c r="O4648">
        <v>-0.74642878602920903</v>
      </c>
      <c r="P4648">
        <v>-2.0249036840476999</v>
      </c>
      <c r="Q4648">
        <v>0.45762711864406702</v>
      </c>
      <c r="R4648">
        <v>0.40677966101694901</v>
      </c>
      <c r="S4648">
        <f t="shared" si="72"/>
        <v>-0.10067569954809494</v>
      </c>
    </row>
    <row r="4649" spans="1:19" x14ac:dyDescent="0.2">
      <c r="A4649" t="s">
        <v>9244</v>
      </c>
      <c r="B4649" t="s">
        <v>9245</v>
      </c>
      <c r="C4649">
        <v>139</v>
      </c>
      <c r="D4649">
        <v>134</v>
      </c>
      <c r="E4649">
        <v>66</v>
      </c>
      <c r="F4649">
        <v>10</v>
      </c>
      <c r="G4649">
        <v>6.4348230406240894E-2</v>
      </c>
      <c r="H4649">
        <v>-0.81772887449063003</v>
      </c>
      <c r="I4649">
        <v>-2.0272119732160898</v>
      </c>
      <c r="J4649">
        <v>192</v>
      </c>
      <c r="K4649">
        <v>213</v>
      </c>
      <c r="L4649">
        <v>110</v>
      </c>
      <c r="M4649">
        <v>64</v>
      </c>
      <c r="N4649">
        <v>0.122306478156909</v>
      </c>
      <c r="O4649">
        <v>-0.83399732068971399</v>
      </c>
      <c r="P4649">
        <v>-1.4873469233115499</v>
      </c>
      <c r="Q4649">
        <v>0.44067796610169402</v>
      </c>
      <c r="R4649">
        <v>0.35593220338983</v>
      </c>
      <c r="S4649">
        <f t="shared" si="72"/>
        <v>1.7544699163946451E-2</v>
      </c>
    </row>
    <row r="4650" spans="1:19" x14ac:dyDescent="0.2">
      <c r="A4650" t="s">
        <v>9246</v>
      </c>
      <c r="B4650" t="s">
        <v>9247</v>
      </c>
      <c r="C4650">
        <v>205</v>
      </c>
      <c r="D4650">
        <v>206</v>
      </c>
      <c r="E4650">
        <v>220</v>
      </c>
      <c r="F4650">
        <v>44</v>
      </c>
      <c r="G4650">
        <v>8.23715916089275E-2</v>
      </c>
      <c r="H4650">
        <v>-0.46358919001195098</v>
      </c>
      <c r="I4650">
        <v>-1.5524983575315601</v>
      </c>
      <c r="J4650">
        <v>450</v>
      </c>
      <c r="K4650">
        <v>424</v>
      </c>
      <c r="L4650">
        <v>290</v>
      </c>
      <c r="M4650">
        <v>225</v>
      </c>
      <c r="N4650">
        <v>5.1381446239110701E-2</v>
      </c>
      <c r="O4650">
        <v>-0.78290329302077799</v>
      </c>
      <c r="P4650">
        <v>-1.3112556642558699</v>
      </c>
      <c r="Q4650">
        <v>0.42372881355932202</v>
      </c>
      <c r="R4650">
        <v>0.322033898305084</v>
      </c>
      <c r="S4650">
        <f t="shared" si="72"/>
        <v>0.20154576595617302</v>
      </c>
    </row>
    <row r="4651" spans="1:19" x14ac:dyDescent="0.2">
      <c r="A4651" t="s">
        <v>9248</v>
      </c>
      <c r="B4651" t="s">
        <v>9249</v>
      </c>
      <c r="C4651">
        <v>110</v>
      </c>
      <c r="D4651">
        <v>119</v>
      </c>
      <c r="E4651">
        <v>45</v>
      </c>
      <c r="F4651">
        <v>16</v>
      </c>
      <c r="G4651">
        <v>0.11441250852983401</v>
      </c>
      <c r="H4651">
        <v>-0.88243818116128403</v>
      </c>
      <c r="I4651">
        <v>-1.7214698754642901</v>
      </c>
      <c r="J4651">
        <v>203</v>
      </c>
      <c r="K4651">
        <v>357</v>
      </c>
      <c r="L4651">
        <v>187</v>
      </c>
      <c r="M4651">
        <v>31</v>
      </c>
      <c r="N4651">
        <v>0.322400281620702</v>
      </c>
      <c r="O4651">
        <v>-0.62774320852110399</v>
      </c>
      <c r="P4651">
        <v>-1.8263600126708299</v>
      </c>
      <c r="Q4651">
        <v>0.45762711864406702</v>
      </c>
      <c r="R4651">
        <v>0.38983050847457601</v>
      </c>
      <c r="S4651">
        <f t="shared" si="72"/>
        <v>1.5035189147689674E-2</v>
      </c>
    </row>
    <row r="4652" spans="1:19" x14ac:dyDescent="0.2">
      <c r="A4652" t="s">
        <v>9250</v>
      </c>
      <c r="B4652" t="s">
        <v>9251</v>
      </c>
      <c r="C4652">
        <v>87</v>
      </c>
      <c r="D4652">
        <v>127</v>
      </c>
      <c r="E4652">
        <v>98</v>
      </c>
      <c r="F4652">
        <v>9</v>
      </c>
      <c r="G4652">
        <v>0.24454270063286601</v>
      </c>
      <c r="H4652">
        <v>-0.44255118670452698</v>
      </c>
      <c r="I4652">
        <v>-1.8694739161412901</v>
      </c>
      <c r="J4652">
        <v>216</v>
      </c>
      <c r="K4652">
        <v>227</v>
      </c>
      <c r="L4652">
        <v>175</v>
      </c>
      <c r="M4652">
        <v>24</v>
      </c>
      <c r="N4652">
        <v>9.8800209463913602E-2</v>
      </c>
      <c r="O4652">
        <v>-0.68350447960902605</v>
      </c>
      <c r="P4652">
        <v>-1.9644681780312101</v>
      </c>
      <c r="Q4652">
        <v>0.45762711864406702</v>
      </c>
      <c r="R4652">
        <v>0.42372881355932202</v>
      </c>
      <c r="S4652">
        <f t="shared" si="72"/>
        <v>-6.4588398214230944E-2</v>
      </c>
    </row>
    <row r="4653" spans="1:19" x14ac:dyDescent="0.2">
      <c r="A4653" t="s">
        <v>9252</v>
      </c>
      <c r="B4653" t="s">
        <v>9253</v>
      </c>
      <c r="C4653">
        <v>73</v>
      </c>
      <c r="D4653">
        <v>93</v>
      </c>
      <c r="E4653">
        <v>130</v>
      </c>
      <c r="F4653">
        <v>14</v>
      </c>
      <c r="G4653">
        <v>0.18541832072900699</v>
      </c>
      <c r="H4653">
        <v>-0.24363751759202201</v>
      </c>
      <c r="I4653">
        <v>-1.6013919974042099</v>
      </c>
      <c r="J4653">
        <v>138</v>
      </c>
      <c r="K4653">
        <v>174</v>
      </c>
      <c r="L4653">
        <v>137</v>
      </c>
      <c r="M4653">
        <v>29</v>
      </c>
      <c r="N4653">
        <v>0.177898265303084</v>
      </c>
      <c r="O4653">
        <v>-0.59524729638922003</v>
      </c>
      <c r="P4653">
        <v>-1.68770675709417</v>
      </c>
      <c r="Q4653">
        <v>0.47457627118644002</v>
      </c>
      <c r="R4653">
        <v>0.44067796610169402</v>
      </c>
      <c r="S4653">
        <f t="shared" si="72"/>
        <v>8.6751137109321627E-2</v>
      </c>
    </row>
    <row r="4654" spans="1:19" x14ac:dyDescent="0.2">
      <c r="A4654" t="s">
        <v>9254</v>
      </c>
      <c r="B4654" t="s">
        <v>9255</v>
      </c>
      <c r="C4654">
        <v>151</v>
      </c>
      <c r="D4654">
        <v>184</v>
      </c>
      <c r="E4654">
        <v>93</v>
      </c>
      <c r="F4654">
        <v>13</v>
      </c>
      <c r="G4654">
        <v>0.16609910801189501</v>
      </c>
      <c r="H4654">
        <v>-0.70475200851763697</v>
      </c>
      <c r="I4654">
        <v>-1.9492307679483301</v>
      </c>
      <c r="J4654">
        <v>225</v>
      </c>
      <c r="K4654">
        <v>354</v>
      </c>
      <c r="L4654">
        <v>162</v>
      </c>
      <c r="M4654">
        <v>17</v>
      </c>
      <c r="N4654">
        <v>0.27404884733614698</v>
      </c>
      <c r="O4654">
        <v>-0.73475628071312105</v>
      </c>
      <c r="P4654">
        <v>-2.1319592653249799</v>
      </c>
      <c r="Q4654">
        <v>0.45762711864406702</v>
      </c>
      <c r="R4654">
        <v>0.38983050847457601</v>
      </c>
      <c r="S4654">
        <f t="shared" si="72"/>
        <v>-0.13239007957234875</v>
      </c>
    </row>
    <row r="4655" spans="1:19" x14ac:dyDescent="0.2">
      <c r="A4655" t="s">
        <v>9256</v>
      </c>
      <c r="B4655" t="s">
        <v>9257</v>
      </c>
      <c r="C4655">
        <v>390</v>
      </c>
      <c r="D4655">
        <v>343</v>
      </c>
      <c r="E4655">
        <v>170</v>
      </c>
      <c r="F4655">
        <v>40</v>
      </c>
      <c r="G4655">
        <v>2.4487745311799699E-2</v>
      </c>
      <c r="H4655">
        <v>-0.85487369542662806</v>
      </c>
      <c r="I4655">
        <v>-1.8732017886605301</v>
      </c>
      <c r="J4655">
        <v>603</v>
      </c>
      <c r="K4655">
        <v>1073</v>
      </c>
      <c r="L4655">
        <v>447</v>
      </c>
      <c r="M4655">
        <v>119</v>
      </c>
      <c r="N4655">
        <v>0.32751051324752101</v>
      </c>
      <c r="O4655">
        <v>-0.72209856615260504</v>
      </c>
      <c r="P4655">
        <v>-1.71499601933951</v>
      </c>
      <c r="Q4655">
        <v>0.47457627118644002</v>
      </c>
      <c r="R4655">
        <v>0.37288135593220301</v>
      </c>
      <c r="S4655">
        <f t="shared" si="72"/>
        <v>1.0662698772979165E-3</v>
      </c>
    </row>
    <row r="4656" spans="1:19" x14ac:dyDescent="0.2">
      <c r="A4656" t="s">
        <v>9258</v>
      </c>
      <c r="B4656" t="s">
        <v>9259</v>
      </c>
      <c r="C4656">
        <v>126</v>
      </c>
      <c r="D4656">
        <v>175</v>
      </c>
      <c r="E4656">
        <v>106</v>
      </c>
      <c r="F4656">
        <v>16</v>
      </c>
      <c r="G4656">
        <v>0.22292573586426001</v>
      </c>
      <c r="H4656">
        <v>-0.56932268963119603</v>
      </c>
      <c r="I4656">
        <v>-1.7804477354236301</v>
      </c>
      <c r="J4656">
        <v>156</v>
      </c>
      <c r="K4656">
        <v>331</v>
      </c>
      <c r="L4656">
        <v>136</v>
      </c>
      <c r="M4656">
        <v>33</v>
      </c>
      <c r="N4656">
        <v>0.40393149884297802</v>
      </c>
      <c r="O4656">
        <v>-0.65167446712863397</v>
      </c>
      <c r="P4656">
        <v>-1.6848363270684601</v>
      </c>
      <c r="Q4656">
        <v>0.45762711864406702</v>
      </c>
      <c r="R4656">
        <v>0.37288135593220301</v>
      </c>
      <c r="S4656">
        <f t="shared" si="72"/>
        <v>3.588222514507361E-2</v>
      </c>
    </row>
    <row r="4657" spans="1:19" x14ac:dyDescent="0.2">
      <c r="A4657" t="s">
        <v>9260</v>
      </c>
      <c r="B4657" t="s">
        <v>9261</v>
      </c>
      <c r="C4657">
        <v>169</v>
      </c>
      <c r="D4657">
        <v>188</v>
      </c>
      <c r="E4657">
        <v>166</v>
      </c>
      <c r="F4657">
        <v>20</v>
      </c>
      <c r="G4657">
        <v>0.12652937694553401</v>
      </c>
      <c r="H4657">
        <v>-0.50203662635202195</v>
      </c>
      <c r="I4657">
        <v>-1.8110538819116899</v>
      </c>
      <c r="J4657">
        <v>294</v>
      </c>
      <c r="K4657">
        <v>431</v>
      </c>
      <c r="L4657">
        <v>259</v>
      </c>
      <c r="M4657">
        <v>71</v>
      </c>
      <c r="N4657">
        <v>0.243358043170296</v>
      </c>
      <c r="O4657">
        <v>-0.64713634347529503</v>
      </c>
      <c r="P4657">
        <v>-1.62731465028497</v>
      </c>
      <c r="Q4657">
        <v>0.45762711864406702</v>
      </c>
      <c r="R4657">
        <v>0.38983050847457601</v>
      </c>
      <c r="S4657">
        <f t="shared" si="72"/>
        <v>4.2442028440310017E-2</v>
      </c>
    </row>
    <row r="4658" spans="1:19" x14ac:dyDescent="0.2">
      <c r="A4658" t="s">
        <v>9262</v>
      </c>
      <c r="B4658" t="s">
        <v>9263</v>
      </c>
      <c r="C4658">
        <v>61</v>
      </c>
      <c r="D4658">
        <v>36</v>
      </c>
      <c r="E4658">
        <v>37</v>
      </c>
      <c r="F4658">
        <v>5</v>
      </c>
      <c r="G4658">
        <v>-0.14876910194795101</v>
      </c>
      <c r="H4658">
        <v>-0.711386120722175</v>
      </c>
      <c r="I4658">
        <v>-1.9705570036367399</v>
      </c>
      <c r="J4658">
        <v>132</v>
      </c>
      <c r="K4658">
        <v>81</v>
      </c>
      <c r="L4658">
        <v>28</v>
      </c>
      <c r="M4658">
        <v>10</v>
      </c>
      <c r="N4658">
        <v>-0.134860808905478</v>
      </c>
      <c r="O4658">
        <v>-1.2655046770080201</v>
      </c>
      <c r="P4658">
        <v>-2.13079959979774</v>
      </c>
      <c r="Q4658">
        <v>0.44067796610169402</v>
      </c>
      <c r="R4658">
        <v>0.35593220338983</v>
      </c>
      <c r="S4658">
        <f t="shared" si="72"/>
        <v>-0.13823002066083351</v>
      </c>
    </row>
    <row r="4659" spans="1:19" x14ac:dyDescent="0.2">
      <c r="A4659" t="s">
        <v>9264</v>
      </c>
      <c r="B4659" t="s">
        <v>9265</v>
      </c>
      <c r="C4659">
        <v>139</v>
      </c>
      <c r="D4659">
        <v>172</v>
      </c>
      <c r="E4659">
        <v>95</v>
      </c>
      <c r="F4659">
        <v>5</v>
      </c>
      <c r="G4659">
        <v>0.17277187894898199</v>
      </c>
      <c r="H4659">
        <v>-0.65954920474364997</v>
      </c>
      <c r="I4659">
        <v>-2.3282419688800702</v>
      </c>
      <c r="J4659">
        <v>297</v>
      </c>
      <c r="K4659">
        <v>368</v>
      </c>
      <c r="L4659">
        <v>153</v>
      </c>
      <c r="M4659">
        <v>18</v>
      </c>
      <c r="N4659">
        <v>0.170319472778027</v>
      </c>
      <c r="O4659">
        <v>-0.88015379564400298</v>
      </c>
      <c r="P4659">
        <v>-2.2277096128057901</v>
      </c>
      <c r="Q4659">
        <v>0.47457627118644002</v>
      </c>
      <c r="R4659">
        <v>0.35593220338983</v>
      </c>
      <c r="S4659">
        <f t="shared" si="72"/>
        <v>-0.26730227661089734</v>
      </c>
    </row>
    <row r="4660" spans="1:19" x14ac:dyDescent="0.2">
      <c r="A4660" t="s">
        <v>9266</v>
      </c>
      <c r="B4660" t="s">
        <v>9267</v>
      </c>
      <c r="C4660">
        <v>246</v>
      </c>
      <c r="D4660">
        <v>281</v>
      </c>
      <c r="E4660">
        <v>169</v>
      </c>
      <c r="F4660">
        <v>31</v>
      </c>
      <c r="G4660">
        <v>0.138029445097229</v>
      </c>
      <c r="H4660">
        <v>-0.65730641226810904</v>
      </c>
      <c r="I4660">
        <v>-1.7837705862311</v>
      </c>
      <c r="J4660">
        <v>409</v>
      </c>
      <c r="K4660">
        <v>473</v>
      </c>
      <c r="L4660">
        <v>198</v>
      </c>
      <c r="M4660">
        <v>61</v>
      </c>
      <c r="N4660">
        <v>0.14036593615219101</v>
      </c>
      <c r="O4660">
        <v>-0.90714689489020095</v>
      </c>
      <c r="P4660">
        <v>-1.8366191415884601</v>
      </c>
      <c r="Q4660">
        <v>0.45762711864406702</v>
      </c>
      <c r="R4660">
        <v>0.35593220338983</v>
      </c>
      <c r="S4660">
        <f t="shared" si="72"/>
        <v>-5.6754518302716238E-3</v>
      </c>
    </row>
    <row r="4661" spans="1:19" x14ac:dyDescent="0.2">
      <c r="A4661" t="s">
        <v>9268</v>
      </c>
      <c r="B4661" t="s">
        <v>9269</v>
      </c>
      <c r="C4661">
        <v>102</v>
      </c>
      <c r="D4661">
        <v>88</v>
      </c>
      <c r="E4661">
        <v>62</v>
      </c>
      <c r="F4661">
        <v>10</v>
      </c>
      <c r="G4661">
        <v>1.6140732683779399E-2</v>
      </c>
      <c r="H4661">
        <v>-0.71046649204206702</v>
      </c>
      <c r="I4661">
        <v>-1.8927973447239099</v>
      </c>
      <c r="J4661">
        <v>155</v>
      </c>
      <c r="K4661">
        <v>156</v>
      </c>
      <c r="L4661">
        <v>129</v>
      </c>
      <c r="M4661">
        <v>24</v>
      </c>
      <c r="N4661">
        <v>8.0021003605891899E-2</v>
      </c>
      <c r="O4661">
        <v>-0.67183076501543204</v>
      </c>
      <c r="P4661">
        <v>-1.8203461250505699</v>
      </c>
      <c r="Q4661">
        <v>0.52542372881355903</v>
      </c>
      <c r="R4661">
        <v>0.40677966101694901</v>
      </c>
      <c r="S4661">
        <f t="shared" si="72"/>
        <v>-3.2764194760013819E-2</v>
      </c>
    </row>
    <row r="4662" spans="1:19" x14ac:dyDescent="0.2">
      <c r="A4662" t="s">
        <v>9270</v>
      </c>
      <c r="B4662" t="s">
        <v>9271</v>
      </c>
      <c r="C4662">
        <v>83</v>
      </c>
      <c r="D4662">
        <v>108</v>
      </c>
      <c r="E4662">
        <v>35</v>
      </c>
      <c r="F4662">
        <v>13</v>
      </c>
      <c r="G4662">
        <v>0.19460389540640399</v>
      </c>
      <c r="H4662">
        <v>-0.86926805780420102</v>
      </c>
      <c r="I4662">
        <v>-1.6893319130312301</v>
      </c>
      <c r="J4662">
        <v>144</v>
      </c>
      <c r="K4662">
        <v>193</v>
      </c>
      <c r="L4662">
        <v>69</v>
      </c>
      <c r="M4662">
        <v>12</v>
      </c>
      <c r="N4662">
        <v>0.204422920334245</v>
      </c>
      <c r="O4662">
        <v>-0.91160217850238401</v>
      </c>
      <c r="P4662">
        <v>-2.0894069146395098</v>
      </c>
      <c r="Q4662">
        <v>0.49152542372881303</v>
      </c>
      <c r="R4662">
        <v>0.338983050847457</v>
      </c>
      <c r="S4662">
        <f t="shared" si="72"/>
        <v>-4.6057502154623224E-2</v>
      </c>
    </row>
    <row r="4663" spans="1:19" x14ac:dyDescent="0.2">
      <c r="A4663" t="s">
        <v>9272</v>
      </c>
      <c r="B4663" t="s">
        <v>9273</v>
      </c>
      <c r="C4663">
        <v>136</v>
      </c>
      <c r="D4663">
        <v>116</v>
      </c>
      <c r="E4663">
        <v>115</v>
      </c>
      <c r="F4663">
        <v>6</v>
      </c>
      <c r="G4663">
        <v>1.11773131522293E-2</v>
      </c>
      <c r="H4663">
        <v>-0.56709907779500901</v>
      </c>
      <c r="I4663">
        <v>-2.2395848309485702</v>
      </c>
      <c r="J4663">
        <v>195</v>
      </c>
      <c r="K4663">
        <v>187</v>
      </c>
      <c r="L4663">
        <v>88</v>
      </c>
      <c r="M4663">
        <v>25</v>
      </c>
      <c r="N4663">
        <v>5.9035098595702697E-2</v>
      </c>
      <c r="O4663">
        <v>-0.93764071635673896</v>
      </c>
      <c r="P4663">
        <v>-1.9023202712823699</v>
      </c>
      <c r="Q4663">
        <v>0.47457627118644002</v>
      </c>
      <c r="R4663">
        <v>0.35593220338983</v>
      </c>
      <c r="S4663">
        <f t="shared" si="72"/>
        <v>-0.15469869827550503</v>
      </c>
    </row>
    <row r="4664" spans="1:19" x14ac:dyDescent="0.2">
      <c r="A4664" t="s">
        <v>9274</v>
      </c>
      <c r="B4664" t="s">
        <v>9275</v>
      </c>
      <c r="C4664">
        <v>103</v>
      </c>
      <c r="D4664">
        <v>132</v>
      </c>
      <c r="E4664">
        <v>138</v>
      </c>
      <c r="F4664">
        <v>6</v>
      </c>
      <c r="G4664">
        <v>0.18799493879620599</v>
      </c>
      <c r="H4664">
        <v>-0.36721614808233899</v>
      </c>
      <c r="I4664">
        <v>-2.1188831472835199</v>
      </c>
      <c r="J4664">
        <v>257</v>
      </c>
      <c r="K4664">
        <v>270</v>
      </c>
      <c r="L4664">
        <v>96</v>
      </c>
      <c r="M4664">
        <v>25</v>
      </c>
      <c r="N4664">
        <v>9.8658744249414607E-2</v>
      </c>
      <c r="O4664">
        <v>-1.0197506674361101</v>
      </c>
      <c r="P4664">
        <v>-2.0222187832511498</v>
      </c>
      <c r="Q4664">
        <v>0.55932203389830504</v>
      </c>
      <c r="R4664">
        <v>0.305084745762711</v>
      </c>
      <c r="S4664">
        <f t="shared" si="72"/>
        <v>-0.15196122677771234</v>
      </c>
    </row>
    <row r="4665" spans="1:19" x14ac:dyDescent="0.2">
      <c r="A4665" t="s">
        <v>9276</v>
      </c>
      <c r="B4665" t="s">
        <v>9277</v>
      </c>
      <c r="C4665">
        <v>0</v>
      </c>
      <c r="D4665">
        <v>0</v>
      </c>
      <c r="E4665">
        <v>0</v>
      </c>
      <c r="F4665">
        <v>0</v>
      </c>
      <c r="G4665" t="s">
        <v>373</v>
      </c>
      <c r="H4665" t="s">
        <v>373</v>
      </c>
      <c r="I4665" t="s">
        <v>373</v>
      </c>
      <c r="J4665">
        <v>355</v>
      </c>
      <c r="K4665">
        <v>396</v>
      </c>
      <c r="L4665">
        <v>229</v>
      </c>
      <c r="M4665">
        <v>37</v>
      </c>
      <c r="N4665">
        <v>0.12469493629214</v>
      </c>
      <c r="O4665">
        <v>-0.78248164785959595</v>
      </c>
      <c r="P4665">
        <v>-1.9922522975799899</v>
      </c>
      <c r="Q4665">
        <v>0.55932203389830504</v>
      </c>
      <c r="R4665">
        <v>0.28813559322033899</v>
      </c>
      <c r="S4665" t="e">
        <f t="shared" si="72"/>
        <v>#VALUE!</v>
      </c>
    </row>
    <row r="4666" spans="1:19" x14ac:dyDescent="0.2">
      <c r="A4666" t="s">
        <v>9278</v>
      </c>
      <c r="B4666" t="s">
        <v>9279</v>
      </c>
      <c r="C4666">
        <v>43</v>
      </c>
      <c r="D4666">
        <v>69</v>
      </c>
      <c r="E4666">
        <v>16</v>
      </c>
      <c r="F4666">
        <v>0</v>
      </c>
      <c r="G4666">
        <v>0.285638867453197</v>
      </c>
      <c r="H4666">
        <v>-0.92360648270206502</v>
      </c>
      <c r="I4666" t="e">
        <f>-inf</f>
        <v>#NAME?</v>
      </c>
      <c r="J4666">
        <v>69</v>
      </c>
      <c r="K4666">
        <v>73</v>
      </c>
      <c r="L4666">
        <v>61</v>
      </c>
      <c r="M4666">
        <v>11</v>
      </c>
      <c r="N4666">
        <v>0.101701872804922</v>
      </c>
      <c r="O4666">
        <v>-0.64560803287087798</v>
      </c>
      <c r="P4666">
        <v>-1.8076820741709201</v>
      </c>
      <c r="Q4666">
        <v>0.42372881355932202</v>
      </c>
      <c r="R4666">
        <v>0.23728813559322001</v>
      </c>
      <c r="S4666" t="e">
        <f t="shared" si="72"/>
        <v>#NAME?</v>
      </c>
    </row>
    <row r="4667" spans="1:19" x14ac:dyDescent="0.2">
      <c r="A4667" t="s">
        <v>9280</v>
      </c>
      <c r="B4667" t="s">
        <v>9281</v>
      </c>
      <c r="C4667">
        <v>14</v>
      </c>
      <c r="D4667">
        <v>12</v>
      </c>
      <c r="E4667">
        <v>17</v>
      </c>
      <c r="F4667">
        <v>0</v>
      </c>
      <c r="G4667">
        <v>1.3311442664915201E-2</v>
      </c>
      <c r="H4667">
        <v>-0.40993712407836702</v>
      </c>
      <c r="I4667" t="e">
        <f>-inf</f>
        <v>#NAME?</v>
      </c>
      <c r="J4667">
        <v>71</v>
      </c>
      <c r="K4667">
        <v>44</v>
      </c>
      <c r="L4667">
        <v>26</v>
      </c>
      <c r="M4667">
        <v>5</v>
      </c>
      <c r="N4667">
        <v>-0.130577568811166</v>
      </c>
      <c r="O4667">
        <v>-1.0283737778926401</v>
      </c>
      <c r="P4667">
        <v>-2.1625140129749401</v>
      </c>
      <c r="Q4667">
        <v>0.49152542372881303</v>
      </c>
      <c r="R4667">
        <v>0.35593220338983</v>
      </c>
      <c r="S4667" t="e">
        <f t="shared" si="72"/>
        <v>#NAME?</v>
      </c>
    </row>
    <row r="4668" spans="1:19" x14ac:dyDescent="0.2">
      <c r="A4668" t="s">
        <v>9282</v>
      </c>
      <c r="B4668" t="s">
        <v>9283</v>
      </c>
      <c r="C4668">
        <v>182</v>
      </c>
      <c r="D4668">
        <v>201</v>
      </c>
      <c r="E4668">
        <v>92</v>
      </c>
      <c r="F4668">
        <v>23</v>
      </c>
      <c r="G4668">
        <v>0.123382901730942</v>
      </c>
      <c r="H4668">
        <v>-0.79054157041792295</v>
      </c>
      <c r="I4668">
        <v>-1.78254072492948</v>
      </c>
      <c r="J4668">
        <v>433</v>
      </c>
      <c r="K4668">
        <v>450</v>
      </c>
      <c r="L4668">
        <v>323</v>
      </c>
      <c r="M4668">
        <v>37</v>
      </c>
      <c r="N4668">
        <v>9.3952720843700002E-2</v>
      </c>
      <c r="O4668">
        <v>-0.71937415116665204</v>
      </c>
      <c r="P4668">
        <v>-2.0785118408782601</v>
      </c>
      <c r="Q4668">
        <v>0.52542372881355903</v>
      </c>
      <c r="R4668">
        <v>0.42372881355932202</v>
      </c>
      <c r="S4668">
        <f t="shared" si="72"/>
        <v>-7.0023123425895187E-2</v>
      </c>
    </row>
    <row r="4669" spans="1:19" x14ac:dyDescent="0.2">
      <c r="A4669" t="s">
        <v>9284</v>
      </c>
      <c r="B4669" t="s">
        <v>9285</v>
      </c>
      <c r="C4669">
        <v>122</v>
      </c>
      <c r="D4669">
        <v>168</v>
      </c>
      <c r="E4669">
        <v>80</v>
      </c>
      <c r="F4669">
        <v>12</v>
      </c>
      <c r="G4669">
        <v>0.21920768334664301</v>
      </c>
      <c r="H4669">
        <v>-0.67752785346120803</v>
      </c>
      <c r="I4669">
        <v>-1.8913757575891199</v>
      </c>
      <c r="J4669">
        <v>303</v>
      </c>
      <c r="K4669">
        <v>268</v>
      </c>
      <c r="L4669">
        <v>209</v>
      </c>
      <c r="M4669">
        <v>60</v>
      </c>
      <c r="N4669">
        <v>2.3920268948205502E-2</v>
      </c>
      <c r="O4669">
        <v>-0.75338511953564102</v>
      </c>
      <c r="P4669">
        <v>-1.7135170467105501</v>
      </c>
      <c r="Q4669">
        <v>0.644067796610169</v>
      </c>
      <c r="R4669">
        <v>0.55932203389830504</v>
      </c>
      <c r="S4669">
        <f t="shared" si="72"/>
        <v>-3.7792003297834956E-3</v>
      </c>
    </row>
    <row r="4670" spans="1:19" x14ac:dyDescent="0.2">
      <c r="A4670" t="s">
        <v>9286</v>
      </c>
      <c r="B4670" t="s">
        <v>9287</v>
      </c>
      <c r="C4670">
        <v>61</v>
      </c>
      <c r="D4670">
        <v>30</v>
      </c>
      <c r="E4670">
        <v>46</v>
      </c>
      <c r="F4670">
        <v>13</v>
      </c>
      <c r="G4670">
        <v>-0.22795034799557601</v>
      </c>
      <c r="H4670">
        <v>-0.616830013107596</v>
      </c>
      <c r="I4670">
        <v>-1.5555836556659199</v>
      </c>
      <c r="J4670">
        <v>67</v>
      </c>
      <c r="K4670">
        <v>88</v>
      </c>
      <c r="L4670">
        <v>79</v>
      </c>
      <c r="M4670">
        <v>6</v>
      </c>
      <c r="N4670">
        <v>0.19563597287106399</v>
      </c>
      <c r="O4670">
        <v>-0.52053648855477497</v>
      </c>
      <c r="P4670">
        <v>-2.0581492209090699</v>
      </c>
      <c r="Q4670">
        <v>0.69491525423728795</v>
      </c>
      <c r="R4670">
        <v>0.59322033898305004</v>
      </c>
      <c r="S4670">
        <f t="shared" si="72"/>
        <v>8.7419910859436178E-4</v>
      </c>
    </row>
    <row r="4671" spans="1:19" x14ac:dyDescent="0.2">
      <c r="A4671" t="s">
        <v>9288</v>
      </c>
      <c r="B4671" t="s">
        <v>9289</v>
      </c>
      <c r="C4671">
        <v>228</v>
      </c>
      <c r="D4671">
        <v>264</v>
      </c>
      <c r="E4671">
        <v>245</v>
      </c>
      <c r="F4671">
        <v>12</v>
      </c>
      <c r="G4671">
        <v>0.14392731216490501</v>
      </c>
      <c r="H4671">
        <v>-0.46302677241432499</v>
      </c>
      <c r="I4671">
        <v>-2.1629507739148202</v>
      </c>
      <c r="J4671">
        <v>507</v>
      </c>
      <c r="K4671">
        <v>515</v>
      </c>
      <c r="L4671">
        <v>253</v>
      </c>
      <c r="M4671">
        <v>51</v>
      </c>
      <c r="N4671">
        <v>8.4027373129576699E-2</v>
      </c>
      <c r="O4671">
        <v>-0.89397621530190796</v>
      </c>
      <c r="P4671">
        <v>-2.0076634518272898</v>
      </c>
      <c r="Q4671">
        <v>0.66101694915254205</v>
      </c>
      <c r="R4671">
        <v>0.50847457627118597</v>
      </c>
      <c r="S4671">
        <f t="shared" si="72"/>
        <v>-0.16077628616375242</v>
      </c>
    </row>
    <row r="4672" spans="1:19" x14ac:dyDescent="0.2">
      <c r="A4672" t="s">
        <v>9290</v>
      </c>
      <c r="B4672" t="s">
        <v>9291</v>
      </c>
      <c r="C4672">
        <v>118</v>
      </c>
      <c r="D4672">
        <v>94</v>
      </c>
      <c r="E4672">
        <v>55</v>
      </c>
      <c r="F4672">
        <v>8</v>
      </c>
      <c r="G4672">
        <v>-1.84959214108983E-2</v>
      </c>
      <c r="H4672">
        <v>-0.82577732759028499</v>
      </c>
      <c r="I4672">
        <v>-2.0529891932761801</v>
      </c>
      <c r="J4672">
        <v>184</v>
      </c>
      <c r="K4672">
        <v>243</v>
      </c>
      <c r="L4672">
        <v>156</v>
      </c>
      <c r="M4672">
        <v>11</v>
      </c>
      <c r="N4672">
        <v>0.198016554010497</v>
      </c>
      <c r="O4672">
        <v>-0.663782001799465</v>
      </c>
      <c r="P4672">
        <v>-2.2336508064432001</v>
      </c>
      <c r="Q4672">
        <v>0.66101694915254205</v>
      </c>
      <c r="R4672">
        <v>0.59322033898305004</v>
      </c>
      <c r="S4672">
        <f t="shared" si="72"/>
        <v>-0.18951311357678166</v>
      </c>
    </row>
    <row r="4673" spans="1:19" x14ac:dyDescent="0.2">
      <c r="A4673" t="s">
        <v>9292</v>
      </c>
      <c r="B4673" t="s">
        <v>9293</v>
      </c>
      <c r="C4673">
        <v>183</v>
      </c>
      <c r="D4673">
        <v>217</v>
      </c>
      <c r="E4673">
        <v>106</v>
      </c>
      <c r="F4673">
        <v>19</v>
      </c>
      <c r="G4673">
        <v>0.15426687641362799</v>
      </c>
      <c r="H4673">
        <v>-0.73140323424406195</v>
      </c>
      <c r="I4673">
        <v>-1.86789466173959</v>
      </c>
      <c r="J4673">
        <v>320</v>
      </c>
      <c r="K4673">
        <v>446</v>
      </c>
      <c r="L4673">
        <v>242</v>
      </c>
      <c r="M4673">
        <v>28</v>
      </c>
      <c r="N4673">
        <v>0.22141298381395699</v>
      </c>
      <c r="O4673">
        <v>-0.71342338948386497</v>
      </c>
      <c r="P4673">
        <v>-2.0682176155695799</v>
      </c>
      <c r="Q4673">
        <v>0.71186440677966101</v>
      </c>
      <c r="R4673">
        <v>0.54237288135593198</v>
      </c>
      <c r="S4673">
        <f t="shared" si="72"/>
        <v>-9.1884246140342685E-2</v>
      </c>
    </row>
    <row r="4674" spans="1:19" x14ac:dyDescent="0.2">
      <c r="A4674" t="s">
        <v>9294</v>
      </c>
      <c r="B4674" t="s">
        <v>9295</v>
      </c>
      <c r="C4674">
        <v>271</v>
      </c>
      <c r="D4674">
        <v>248</v>
      </c>
      <c r="E4674">
        <v>205</v>
      </c>
      <c r="F4674">
        <v>30</v>
      </c>
      <c r="G4674">
        <v>4.1740622247338897E-2</v>
      </c>
      <c r="H4674">
        <v>-0.61547343959705503</v>
      </c>
      <c r="I4674">
        <v>-1.8400452091167401</v>
      </c>
      <c r="J4674">
        <v>479</v>
      </c>
      <c r="K4674">
        <v>540</v>
      </c>
      <c r="L4674">
        <v>356</v>
      </c>
      <c r="M4674">
        <v>52</v>
      </c>
      <c r="N4674">
        <v>0.12928634983012699</v>
      </c>
      <c r="O4674">
        <v>-0.72097429258607804</v>
      </c>
      <c r="P4674">
        <v>-1.97455783837165</v>
      </c>
      <c r="Q4674">
        <v>0.59322033898305004</v>
      </c>
      <c r="R4674">
        <v>0.49152542372881303</v>
      </c>
      <c r="S4674">
        <f t="shared" si="72"/>
        <v>-5.8800466424758599E-2</v>
      </c>
    </row>
    <row r="4675" spans="1:19" x14ac:dyDescent="0.2">
      <c r="A4675" t="s">
        <v>9296</v>
      </c>
      <c r="B4675" t="s">
        <v>9297</v>
      </c>
      <c r="C4675">
        <v>145</v>
      </c>
      <c r="D4675">
        <v>146</v>
      </c>
      <c r="E4675">
        <v>132</v>
      </c>
      <c r="F4675">
        <v>11</v>
      </c>
      <c r="G4675">
        <v>8.3243085844990503E-2</v>
      </c>
      <c r="H4675">
        <v>-0.53505208080752797</v>
      </c>
      <c r="I4675">
        <v>-2.0041724900387399</v>
      </c>
      <c r="J4675">
        <v>410</v>
      </c>
      <c r="K4675">
        <v>522</v>
      </c>
      <c r="L4675">
        <v>267</v>
      </c>
      <c r="M4675">
        <v>34</v>
      </c>
      <c r="N4675">
        <v>0.18211474970424801</v>
      </c>
      <c r="O4675">
        <v>-0.77836137249954995</v>
      </c>
      <c r="P4675">
        <v>-2.0915306082693701</v>
      </c>
      <c r="Q4675">
        <v>0.62711864406779605</v>
      </c>
      <c r="R4675">
        <v>0.54237288135593198</v>
      </c>
      <c r="S4675">
        <f t="shared" ref="S4675:S4738" si="73">((I4675+1.7338029)/1.7338029+(P4675+1.8692731)/1.8692731)/2</f>
        <v>-0.13742035604074793</v>
      </c>
    </row>
    <row r="4676" spans="1:19" x14ac:dyDescent="0.2">
      <c r="A4676" t="s">
        <v>9298</v>
      </c>
      <c r="B4676" t="s">
        <v>9299</v>
      </c>
      <c r="C4676">
        <v>298</v>
      </c>
      <c r="D4676">
        <v>378</v>
      </c>
      <c r="E4676">
        <v>255</v>
      </c>
      <c r="F4676">
        <v>42</v>
      </c>
      <c r="G4676">
        <v>0.18353376805649799</v>
      </c>
      <c r="H4676">
        <v>-0.561934093420703</v>
      </c>
      <c r="I4676">
        <v>-1.73516414664035</v>
      </c>
      <c r="J4676">
        <v>505</v>
      </c>
      <c r="K4676">
        <v>529</v>
      </c>
      <c r="L4676">
        <v>368</v>
      </c>
      <c r="M4676">
        <v>51</v>
      </c>
      <c r="N4676">
        <v>9.7392397338246103E-2</v>
      </c>
      <c r="O4676">
        <v>-0.72953233658953398</v>
      </c>
      <c r="P4676">
        <v>-2.0059468706126098</v>
      </c>
      <c r="Q4676">
        <v>0.62711864406779605</v>
      </c>
      <c r="R4676">
        <v>0.52542372881355903</v>
      </c>
      <c r="S4676">
        <f t="shared" si="73"/>
        <v>-3.6950560588181205E-2</v>
      </c>
    </row>
    <row r="4677" spans="1:19" x14ac:dyDescent="0.2">
      <c r="A4677" t="s">
        <v>9300</v>
      </c>
      <c r="B4677" t="s">
        <v>9301</v>
      </c>
      <c r="C4677">
        <v>231</v>
      </c>
      <c r="D4677">
        <v>305</v>
      </c>
      <c r="E4677">
        <v>162</v>
      </c>
      <c r="F4677">
        <v>29</v>
      </c>
      <c r="G4677">
        <v>0.200946091750169</v>
      </c>
      <c r="H4677">
        <v>-0.64835497512791695</v>
      </c>
      <c r="I4677">
        <v>-1.7854111549551801</v>
      </c>
      <c r="J4677">
        <v>592</v>
      </c>
      <c r="K4677">
        <v>784</v>
      </c>
      <c r="L4677">
        <v>383</v>
      </c>
      <c r="M4677">
        <v>66</v>
      </c>
      <c r="N4677">
        <v>0.19922245938324001</v>
      </c>
      <c r="O4677">
        <v>-0.78121170989868705</v>
      </c>
      <c r="P4677">
        <v>-1.9630034397729399</v>
      </c>
      <c r="Q4677">
        <v>0.66101694915254205</v>
      </c>
      <c r="R4677">
        <v>0.47457627118644002</v>
      </c>
      <c r="S4677">
        <f t="shared" si="73"/>
        <v>-3.995429858694724E-2</v>
      </c>
    </row>
    <row r="4678" spans="1:19" x14ac:dyDescent="0.2">
      <c r="A4678" t="s">
        <v>9302</v>
      </c>
      <c r="B4678" t="s">
        <v>9303</v>
      </c>
      <c r="C4678">
        <v>145</v>
      </c>
      <c r="D4678">
        <v>101</v>
      </c>
      <c r="E4678">
        <v>206</v>
      </c>
      <c r="F4678">
        <v>15</v>
      </c>
      <c r="G4678">
        <v>-7.6788396156803898E-2</v>
      </c>
      <c r="H4678">
        <v>-0.34175879164422501</v>
      </c>
      <c r="I4678">
        <v>-1.8694739161412901</v>
      </c>
      <c r="J4678">
        <v>350</v>
      </c>
      <c r="K4678">
        <v>356</v>
      </c>
      <c r="L4678">
        <v>220</v>
      </c>
      <c r="M4678">
        <v>20</v>
      </c>
      <c r="N4678">
        <v>8.4610057044321202E-2</v>
      </c>
      <c r="O4678">
        <v>-0.79373414067245895</v>
      </c>
      <c r="P4678">
        <v>-2.25326371727818</v>
      </c>
      <c r="Q4678">
        <v>0.677966101694915</v>
      </c>
      <c r="R4678">
        <v>0.59322033898305004</v>
      </c>
      <c r="S4678">
        <f t="shared" si="73"/>
        <v>-0.14183648444811778</v>
      </c>
    </row>
    <row r="4679" spans="1:19" x14ac:dyDescent="0.2">
      <c r="A4679" t="s">
        <v>9304</v>
      </c>
      <c r="B4679" t="s">
        <v>9305</v>
      </c>
      <c r="C4679">
        <v>152</v>
      </c>
      <c r="D4679">
        <v>113</v>
      </c>
      <c r="E4679">
        <v>178</v>
      </c>
      <c r="F4679">
        <v>11</v>
      </c>
      <c r="G4679">
        <v>-4.8506912165824298E-2</v>
      </c>
      <c r="H4679">
        <v>-0.42568159541428202</v>
      </c>
      <c r="I4679">
        <v>-2.0246480757485399</v>
      </c>
      <c r="J4679">
        <v>335</v>
      </c>
      <c r="K4679">
        <v>236</v>
      </c>
      <c r="L4679">
        <v>172</v>
      </c>
      <c r="M4679">
        <v>12</v>
      </c>
      <c r="N4679">
        <v>-7.4904700645016795E-2</v>
      </c>
      <c r="O4679">
        <v>-0.88160513727368595</v>
      </c>
      <c r="P4679">
        <v>-2.4560892295811101</v>
      </c>
      <c r="Q4679">
        <v>0.66101694915254205</v>
      </c>
      <c r="R4679">
        <v>0.57627118644067798</v>
      </c>
      <c r="S4679">
        <f t="shared" si="73"/>
        <v>-0.24083864765610272</v>
      </c>
    </row>
    <row r="4680" spans="1:19" x14ac:dyDescent="0.2">
      <c r="A4680" t="s">
        <v>9306</v>
      </c>
      <c r="B4680" t="s">
        <v>9307</v>
      </c>
      <c r="C4680">
        <v>155</v>
      </c>
      <c r="D4680">
        <v>126</v>
      </c>
      <c r="E4680">
        <v>137</v>
      </c>
      <c r="F4680">
        <v>6</v>
      </c>
      <c r="G4680">
        <v>-9.7029207572000998E-3</v>
      </c>
      <c r="H4680">
        <v>-0.54786914079228799</v>
      </c>
      <c r="I4680">
        <v>-2.2963776207486402</v>
      </c>
      <c r="J4680">
        <v>314</v>
      </c>
      <c r="K4680">
        <v>292</v>
      </c>
      <c r="L4680">
        <v>114</v>
      </c>
      <c r="M4680">
        <v>18</v>
      </c>
      <c r="N4680">
        <v>4.56813067969251E-2</v>
      </c>
      <c r="O4680">
        <v>-1.03211357388113</v>
      </c>
      <c r="P4680">
        <v>-2.2518828115618001</v>
      </c>
      <c r="Q4680">
        <v>0.62711864406779605</v>
      </c>
      <c r="R4680">
        <v>0.54237288135593198</v>
      </c>
      <c r="S4680">
        <f t="shared" si="73"/>
        <v>-0.26457906264638614</v>
      </c>
    </row>
    <row r="4681" spans="1:19" x14ac:dyDescent="0.2">
      <c r="A4681" t="s">
        <v>9308</v>
      </c>
      <c r="B4681" t="s">
        <v>9309</v>
      </c>
      <c r="C4681">
        <v>234</v>
      </c>
      <c r="D4681">
        <v>265</v>
      </c>
      <c r="E4681">
        <v>133</v>
      </c>
      <c r="F4681">
        <v>25</v>
      </c>
      <c r="G4681">
        <v>0.13428824882219301</v>
      </c>
      <c r="H4681">
        <v>-0.73962222622146001</v>
      </c>
      <c r="I4681">
        <v>-1.8554730217001001</v>
      </c>
      <c r="J4681">
        <v>502</v>
      </c>
      <c r="K4681">
        <v>486</v>
      </c>
      <c r="L4681">
        <v>259</v>
      </c>
      <c r="M4681">
        <v>63</v>
      </c>
      <c r="N4681">
        <v>6.3160655538995705E-2</v>
      </c>
      <c r="O4681">
        <v>-0.87949273020815699</v>
      </c>
      <c r="P4681">
        <v>-1.91158883628333</v>
      </c>
      <c r="Q4681">
        <v>0.50847457627118597</v>
      </c>
      <c r="R4681">
        <v>0.45762711864406702</v>
      </c>
      <c r="S4681">
        <f t="shared" si="73"/>
        <v>-4.640641289526979E-2</v>
      </c>
    </row>
    <row r="4682" spans="1:19" x14ac:dyDescent="0.2">
      <c r="A4682" t="s">
        <v>9310</v>
      </c>
      <c r="B4682" t="s">
        <v>9311</v>
      </c>
      <c r="C4682">
        <v>156</v>
      </c>
      <c r="D4682">
        <v>202</v>
      </c>
      <c r="E4682">
        <v>75</v>
      </c>
      <c r="F4682">
        <v>6</v>
      </c>
      <c r="G4682">
        <v>0.19248500338769001</v>
      </c>
      <c r="H4682">
        <v>-0.81232134474116502</v>
      </c>
      <c r="I4682">
        <v>-2.2991705209328099</v>
      </c>
      <c r="J4682">
        <v>204</v>
      </c>
      <c r="K4682">
        <v>172</v>
      </c>
      <c r="L4682">
        <v>177</v>
      </c>
      <c r="M4682">
        <v>44</v>
      </c>
      <c r="N4682">
        <v>3.1263829033719602E-3</v>
      </c>
      <c r="O4682">
        <v>-0.65374567820848195</v>
      </c>
      <c r="P4682">
        <v>-1.6764031595316</v>
      </c>
      <c r="Q4682">
        <v>0.62711864406779605</v>
      </c>
      <c r="R4682">
        <v>0.59322033898305004</v>
      </c>
      <c r="S4682">
        <f t="shared" si="73"/>
        <v>-0.11145308833615833</v>
      </c>
    </row>
    <row r="4683" spans="1:19" x14ac:dyDescent="0.2">
      <c r="A4683" t="s">
        <v>9312</v>
      </c>
      <c r="B4683" t="s">
        <v>9313</v>
      </c>
      <c r="C4683">
        <v>183</v>
      </c>
      <c r="D4683">
        <v>197</v>
      </c>
      <c r="E4683">
        <v>123</v>
      </c>
      <c r="F4683">
        <v>25</v>
      </c>
      <c r="G4683">
        <v>0.112273368726691</v>
      </c>
      <c r="H4683">
        <v>-0.66680398806943497</v>
      </c>
      <c r="I4683">
        <v>-1.74870825402039</v>
      </c>
      <c r="J4683">
        <v>436</v>
      </c>
      <c r="K4683">
        <v>507</v>
      </c>
      <c r="L4683">
        <v>264</v>
      </c>
      <c r="M4683">
        <v>31</v>
      </c>
      <c r="N4683">
        <v>0.14274957348647099</v>
      </c>
      <c r="O4683">
        <v>-0.80997133954314504</v>
      </c>
      <c r="P4683">
        <v>-2.1583504640262001</v>
      </c>
      <c r="Q4683">
        <v>0.644067796610169</v>
      </c>
      <c r="R4683">
        <v>0.61016949152542299</v>
      </c>
      <c r="S4683">
        <f t="shared" si="73"/>
        <v>-8.1621926639290285E-2</v>
      </c>
    </row>
    <row r="4684" spans="1:19" x14ac:dyDescent="0.2">
      <c r="A4684" t="s">
        <v>9314</v>
      </c>
      <c r="B4684" t="s">
        <v>9315</v>
      </c>
      <c r="C4684">
        <v>126</v>
      </c>
      <c r="D4684">
        <v>200</v>
      </c>
      <c r="E4684">
        <v>134</v>
      </c>
      <c r="F4684">
        <v>18</v>
      </c>
      <c r="G4684">
        <v>0.28091768284194601</v>
      </c>
      <c r="H4684">
        <v>-0.46752375653115802</v>
      </c>
      <c r="I4684">
        <v>-1.72929521297625</v>
      </c>
      <c r="J4684">
        <v>214</v>
      </c>
      <c r="K4684">
        <v>253</v>
      </c>
      <c r="L4684">
        <v>123</v>
      </c>
      <c r="M4684">
        <v>62</v>
      </c>
      <c r="N4684">
        <v>0.14993485124834799</v>
      </c>
      <c r="O4684">
        <v>-0.83259743905418304</v>
      </c>
      <c r="P4684">
        <v>-1.54824775244283</v>
      </c>
      <c r="Q4684">
        <v>0.62711864406779605</v>
      </c>
      <c r="R4684">
        <v>0.61016949152542299</v>
      </c>
      <c r="S4684">
        <f t="shared" si="73"/>
        <v>8.7168975318170305E-2</v>
      </c>
    </row>
    <row r="4685" spans="1:19" x14ac:dyDescent="0.2">
      <c r="A4685" t="s">
        <v>9316</v>
      </c>
      <c r="B4685" t="s">
        <v>9317</v>
      </c>
      <c r="C4685">
        <v>291</v>
      </c>
      <c r="D4685">
        <v>317</v>
      </c>
      <c r="E4685">
        <v>210</v>
      </c>
      <c r="F4685">
        <v>26</v>
      </c>
      <c r="G4685">
        <v>0.11742450552737201</v>
      </c>
      <c r="H4685">
        <v>-0.63593170403039101</v>
      </c>
      <c r="I4685">
        <v>-1.93311681397708</v>
      </c>
      <c r="J4685">
        <v>525</v>
      </c>
      <c r="K4685">
        <v>654</v>
      </c>
      <c r="L4685">
        <v>352</v>
      </c>
      <c r="M4685">
        <v>52</v>
      </c>
      <c r="N4685">
        <v>0.17264654834003201</v>
      </c>
      <c r="O4685">
        <v>-0.76570541707221595</v>
      </c>
      <c r="P4685">
        <v>-2.0143816283630498</v>
      </c>
      <c r="Q4685">
        <v>0.62711864406779605</v>
      </c>
      <c r="R4685">
        <v>0.61016949152542299</v>
      </c>
      <c r="S4685">
        <f t="shared" si="73"/>
        <v>-9.6292986489357482E-2</v>
      </c>
    </row>
    <row r="4686" spans="1:19" x14ac:dyDescent="0.2">
      <c r="A4686" t="s">
        <v>9318</v>
      </c>
      <c r="B4686" t="s">
        <v>9319</v>
      </c>
      <c r="C4686">
        <v>166</v>
      </c>
      <c r="D4686">
        <v>240</v>
      </c>
      <c r="E4686">
        <v>181</v>
      </c>
      <c r="F4686">
        <v>26</v>
      </c>
      <c r="G4686">
        <v>0.24036138596707901</v>
      </c>
      <c r="H4686">
        <v>-0.45668752294927401</v>
      </c>
      <c r="I4686">
        <v>-1.6893319130312301</v>
      </c>
      <c r="J4686">
        <v>345</v>
      </c>
      <c r="K4686">
        <v>614</v>
      </c>
      <c r="L4686">
        <v>226</v>
      </c>
      <c r="M4686">
        <v>69</v>
      </c>
      <c r="N4686">
        <v>0.32757737948961502</v>
      </c>
      <c r="O4686">
        <v>-0.775799433070263</v>
      </c>
      <c r="P4686">
        <v>-1.7091956729279101</v>
      </c>
      <c r="Q4686">
        <v>0.66101694915254205</v>
      </c>
      <c r="R4686">
        <v>0.49152542372881303</v>
      </c>
      <c r="S4686">
        <f t="shared" si="73"/>
        <v>5.5642790250911227E-2</v>
      </c>
    </row>
    <row r="4687" spans="1:19" x14ac:dyDescent="0.2">
      <c r="A4687" t="s">
        <v>9320</v>
      </c>
      <c r="B4687" t="s">
        <v>9321</v>
      </c>
      <c r="C4687">
        <v>304</v>
      </c>
      <c r="D4687">
        <v>359</v>
      </c>
      <c r="E4687">
        <v>174</v>
      </c>
      <c r="F4687">
        <v>35</v>
      </c>
      <c r="G4687">
        <v>0.15247909726509301</v>
      </c>
      <c r="H4687">
        <v>-0.736582345104557</v>
      </c>
      <c r="I4687">
        <v>-1.8230027122204699</v>
      </c>
      <c r="J4687">
        <v>747</v>
      </c>
      <c r="K4687">
        <v>974</v>
      </c>
      <c r="L4687">
        <v>510</v>
      </c>
      <c r="M4687">
        <v>90</v>
      </c>
      <c r="N4687">
        <v>0.19246645848493801</v>
      </c>
      <c r="O4687">
        <v>-0.75783920286185202</v>
      </c>
      <c r="P4687">
        <v>-1.92930376096796</v>
      </c>
      <c r="Q4687">
        <v>0.677966101694915</v>
      </c>
      <c r="R4687">
        <v>0.55932203389830504</v>
      </c>
      <c r="S4687">
        <f t="shared" si="73"/>
        <v>-4.1780966978025101E-2</v>
      </c>
    </row>
    <row r="4688" spans="1:19" x14ac:dyDescent="0.2">
      <c r="A4688" t="s">
        <v>9322</v>
      </c>
      <c r="B4688" t="s">
        <v>9323</v>
      </c>
      <c r="C4688">
        <v>61</v>
      </c>
      <c r="D4688">
        <v>66</v>
      </c>
      <c r="E4688">
        <v>55</v>
      </c>
      <c r="F4688">
        <v>2</v>
      </c>
      <c r="G4688">
        <v>0.11447233282663</v>
      </c>
      <c r="H4688">
        <v>-0.53922515529492598</v>
      </c>
      <c r="I4688">
        <v>-2.3684970123087798</v>
      </c>
      <c r="J4688">
        <v>234</v>
      </c>
      <c r="K4688">
        <v>239</v>
      </c>
      <c r="L4688">
        <v>179</v>
      </c>
      <c r="M4688">
        <v>16</v>
      </c>
      <c r="N4688">
        <v>8.6410146959716494E-2</v>
      </c>
      <c r="O4688">
        <v>-0.70845160357463999</v>
      </c>
      <c r="P4688">
        <v>-2.1753215433461102</v>
      </c>
      <c r="Q4688">
        <v>0.644067796610169</v>
      </c>
      <c r="R4688">
        <v>0.54237288135593198</v>
      </c>
      <c r="S4688">
        <f t="shared" si="73"/>
        <v>-0.26489821120710677</v>
      </c>
    </row>
    <row r="4689" spans="1:19" x14ac:dyDescent="0.2">
      <c r="A4689" t="s">
        <v>9324</v>
      </c>
      <c r="B4689" t="s">
        <v>9325</v>
      </c>
      <c r="C4689">
        <v>114</v>
      </c>
      <c r="D4689">
        <v>159</v>
      </c>
      <c r="E4689">
        <v>59</v>
      </c>
      <c r="F4689">
        <v>4</v>
      </c>
      <c r="G4689">
        <v>0.22475050527950699</v>
      </c>
      <c r="H4689">
        <v>-0.78031084947273199</v>
      </c>
      <c r="I4689">
        <v>-2.3390420329705002</v>
      </c>
      <c r="J4689">
        <v>251</v>
      </c>
      <c r="K4689">
        <v>365</v>
      </c>
      <c r="L4689">
        <v>258</v>
      </c>
      <c r="M4689">
        <v>23</v>
      </c>
      <c r="N4689">
        <v>0.23984724639715799</v>
      </c>
      <c r="O4689">
        <v>-0.58014279266219804</v>
      </c>
      <c r="P4689">
        <v>-2.04817155405533</v>
      </c>
      <c r="Q4689">
        <v>0.644067796610169</v>
      </c>
      <c r="R4689">
        <v>0.54237288135593198</v>
      </c>
      <c r="S4689">
        <f t="shared" si="73"/>
        <v>-0.22239333989585877</v>
      </c>
    </row>
    <row r="4690" spans="1:19" x14ac:dyDescent="0.2">
      <c r="A4690" t="s">
        <v>9326</v>
      </c>
      <c r="B4690" t="s">
        <v>9327</v>
      </c>
      <c r="C4690">
        <v>86</v>
      </c>
      <c r="D4690">
        <v>89</v>
      </c>
      <c r="E4690">
        <v>29</v>
      </c>
      <c r="F4690">
        <v>3</v>
      </c>
      <c r="G4690">
        <v>9.5149787696873503E-2</v>
      </c>
      <c r="H4690">
        <v>-0.96635846312301499</v>
      </c>
      <c r="I4690">
        <v>-2.3415743694859001</v>
      </c>
      <c r="J4690">
        <v>140</v>
      </c>
      <c r="K4690">
        <v>140</v>
      </c>
      <c r="L4690">
        <v>106</v>
      </c>
      <c r="M4690">
        <v>12</v>
      </c>
      <c r="N4690">
        <v>7.7228103421721706E-2</v>
      </c>
      <c r="O4690">
        <v>-0.712910947557858</v>
      </c>
      <c r="P4690">
        <v>-2.0771724582225</v>
      </c>
      <c r="Q4690">
        <v>0.72881355932203395</v>
      </c>
      <c r="R4690">
        <v>0.55932203389830504</v>
      </c>
      <c r="S4690">
        <f t="shared" si="73"/>
        <v>-0.23088089157600628</v>
      </c>
    </row>
    <row r="4691" spans="1:19" x14ac:dyDescent="0.2">
      <c r="A4691" t="s">
        <v>9328</v>
      </c>
      <c r="B4691" t="s">
        <v>9329</v>
      </c>
      <c r="C4691">
        <v>40</v>
      </c>
      <c r="D4691">
        <v>53</v>
      </c>
      <c r="E4691">
        <v>65</v>
      </c>
      <c r="F4691">
        <v>1</v>
      </c>
      <c r="G4691">
        <v>0.20247411056835499</v>
      </c>
      <c r="H4691">
        <v>-0.28340464446350999</v>
      </c>
      <c r="I4691">
        <v>-2.48625716428996</v>
      </c>
      <c r="J4691">
        <v>167</v>
      </c>
      <c r="K4691">
        <v>164</v>
      </c>
      <c r="L4691">
        <v>125</v>
      </c>
      <c r="M4691">
        <v>15</v>
      </c>
      <c r="N4691">
        <v>6.9355480321836402E-2</v>
      </c>
      <c r="O4691">
        <v>-0.71789523528391697</v>
      </c>
      <c r="P4691">
        <v>-2.0568508806837902</v>
      </c>
      <c r="Q4691">
        <v>0.66101694915254205</v>
      </c>
      <c r="R4691">
        <v>0.62711864406779605</v>
      </c>
      <c r="S4691">
        <f t="shared" si="73"/>
        <v>-0.26716932010520783</v>
      </c>
    </row>
    <row r="4692" spans="1:19" x14ac:dyDescent="0.2">
      <c r="A4692" t="s">
        <v>9330</v>
      </c>
      <c r="B4692" t="s">
        <v>9331</v>
      </c>
      <c r="C4692">
        <v>113</v>
      </c>
      <c r="D4692">
        <v>117</v>
      </c>
      <c r="E4692">
        <v>142</v>
      </c>
      <c r="F4692">
        <v>10</v>
      </c>
      <c r="G4692">
        <v>9.5365650558270398E-2</v>
      </c>
      <c r="H4692">
        <v>-0.39504810887876601</v>
      </c>
      <c r="I4692">
        <v>-1.9372756164454099</v>
      </c>
      <c r="J4692">
        <v>258</v>
      </c>
      <c r="K4692">
        <v>283</v>
      </c>
      <c r="L4692">
        <v>170</v>
      </c>
      <c r="M4692">
        <v>55</v>
      </c>
      <c r="N4692">
        <v>0.117394832982781</v>
      </c>
      <c r="O4692">
        <v>-0.77325956172934596</v>
      </c>
      <c r="P4692">
        <v>-1.68148268506087</v>
      </c>
      <c r="Q4692">
        <v>0.62711864406779605</v>
      </c>
      <c r="R4692">
        <v>0.57627118644067798</v>
      </c>
      <c r="S4692">
        <f t="shared" si="73"/>
        <v>-8.4472902191468288E-3</v>
      </c>
    </row>
    <row r="4693" spans="1:19" x14ac:dyDescent="0.2">
      <c r="A4693" t="s">
        <v>9332</v>
      </c>
      <c r="B4693" t="s">
        <v>9333</v>
      </c>
      <c r="C4693">
        <v>26</v>
      </c>
      <c r="D4693">
        <v>21</v>
      </c>
      <c r="E4693">
        <v>33</v>
      </c>
      <c r="F4693">
        <v>4</v>
      </c>
      <c r="G4693">
        <v>-1.24958209413702E-2</v>
      </c>
      <c r="H4693">
        <v>-0.39071741787133402</v>
      </c>
      <c r="I4693">
        <v>-1.6971105296048501</v>
      </c>
      <c r="J4693">
        <v>104</v>
      </c>
      <c r="K4693">
        <v>102</v>
      </c>
      <c r="L4693">
        <v>46</v>
      </c>
      <c r="M4693">
        <v>6</v>
      </c>
      <c r="N4693">
        <v>6.8794935884858993E-2</v>
      </c>
      <c r="O4693">
        <v>-0.94636428476159595</v>
      </c>
      <c r="P4693">
        <v>-2.2491077575070202</v>
      </c>
      <c r="Q4693">
        <v>0.677966101694915</v>
      </c>
      <c r="R4693">
        <v>0.55932203389830504</v>
      </c>
      <c r="S4693">
        <f t="shared" si="73"/>
        <v>-9.1018091233496565E-2</v>
      </c>
    </row>
    <row r="4694" spans="1:19" x14ac:dyDescent="0.2">
      <c r="A4694" t="s">
        <v>9334</v>
      </c>
      <c r="B4694" t="s">
        <v>9335</v>
      </c>
      <c r="C4694">
        <v>104</v>
      </c>
      <c r="D4694">
        <v>82</v>
      </c>
      <c r="E4694">
        <v>77</v>
      </c>
      <c r="F4694">
        <v>10</v>
      </c>
      <c r="G4694">
        <v>-2.2961254619535201E-2</v>
      </c>
      <c r="H4694">
        <v>-0.62480062390470203</v>
      </c>
      <c r="I4694">
        <v>-1.90123051226077</v>
      </c>
      <c r="J4694">
        <v>197</v>
      </c>
      <c r="K4694">
        <v>223</v>
      </c>
      <c r="L4694">
        <v>134</v>
      </c>
      <c r="M4694">
        <v>17</v>
      </c>
      <c r="N4694">
        <v>0.13106674030828899</v>
      </c>
      <c r="O4694">
        <v>-0.75945020494117499</v>
      </c>
      <c r="P4694">
        <v>-2.0742429733752101</v>
      </c>
      <c r="Q4694">
        <v>0.66101694915254205</v>
      </c>
      <c r="R4694">
        <v>0.52542372881355903</v>
      </c>
      <c r="S4694">
        <f t="shared" si="73"/>
        <v>-0.10310943725711974</v>
      </c>
    </row>
    <row r="4695" spans="1:19" x14ac:dyDescent="0.2">
      <c r="A4695" t="s">
        <v>9336</v>
      </c>
      <c r="B4695" t="s">
        <v>9337</v>
      </c>
      <c r="C4695">
        <v>127</v>
      </c>
      <c r="D4695">
        <v>123</v>
      </c>
      <c r="E4695">
        <v>112</v>
      </c>
      <c r="F4695">
        <v>13</v>
      </c>
      <c r="G4695">
        <v>6.6359622778969493E-2</v>
      </c>
      <c r="H4695">
        <v>-0.54884370806417804</v>
      </c>
      <c r="I4695">
        <v>-1.87405754161111</v>
      </c>
      <c r="J4695">
        <v>310</v>
      </c>
      <c r="K4695">
        <v>290</v>
      </c>
      <c r="L4695">
        <v>110</v>
      </c>
      <c r="M4695">
        <v>44</v>
      </c>
      <c r="N4695">
        <v>4.8264407486405203E-2</v>
      </c>
      <c r="O4695">
        <v>-1.0420577858204301</v>
      </c>
      <c r="P4695">
        <v>-1.8581346859399701</v>
      </c>
      <c r="Q4695">
        <v>0.62711864406779605</v>
      </c>
      <c r="R4695">
        <v>0.52542372881355903</v>
      </c>
      <c r="S4695">
        <f t="shared" si="73"/>
        <v>-3.7467768719359258E-2</v>
      </c>
    </row>
    <row r="4696" spans="1:19" x14ac:dyDescent="0.2">
      <c r="A4696" t="s">
        <v>9338</v>
      </c>
      <c r="B4696" t="s">
        <v>9339</v>
      </c>
      <c r="C4696">
        <v>208</v>
      </c>
      <c r="D4696">
        <v>153</v>
      </c>
      <c r="E4696">
        <v>132</v>
      </c>
      <c r="F4696">
        <v>19</v>
      </c>
      <c r="G4696">
        <v>-5.3113671849634302E-2</v>
      </c>
      <c r="H4696">
        <v>-0.69174741353531499</v>
      </c>
      <c r="I4696">
        <v>-1.9235069069719299</v>
      </c>
      <c r="J4696">
        <v>406</v>
      </c>
      <c r="K4696">
        <v>365</v>
      </c>
      <c r="L4696">
        <v>250</v>
      </c>
      <c r="M4696">
        <v>24</v>
      </c>
      <c r="N4696">
        <v>3.0994934301002301E-2</v>
      </c>
      <c r="O4696">
        <v>-0.802674802049546</v>
      </c>
      <c r="P4696">
        <v>-2.2385404604574801</v>
      </c>
      <c r="Q4696">
        <v>0.47457627118644002</v>
      </c>
      <c r="R4696">
        <v>0.40677966101694901</v>
      </c>
      <c r="S4696">
        <f t="shared" si="73"/>
        <v>-0.1534804722877354</v>
      </c>
    </row>
    <row r="4697" spans="1:19" x14ac:dyDescent="0.2">
      <c r="A4697" t="s">
        <v>9340</v>
      </c>
      <c r="B4697" t="s">
        <v>9341</v>
      </c>
      <c r="C4697">
        <v>47</v>
      </c>
      <c r="D4697">
        <v>41</v>
      </c>
      <c r="E4697">
        <v>6</v>
      </c>
      <c r="F4697">
        <v>1</v>
      </c>
      <c r="G4697">
        <v>2.0944231079546499E-2</v>
      </c>
      <c r="H4697">
        <v>-1.3882046173304701</v>
      </c>
      <c r="I4697">
        <v>-2.5562950308977102</v>
      </c>
      <c r="J4697">
        <v>84</v>
      </c>
      <c r="K4697">
        <v>115</v>
      </c>
      <c r="L4697">
        <v>57</v>
      </c>
      <c r="M4697">
        <v>21</v>
      </c>
      <c r="N4697">
        <v>0.21364665771345101</v>
      </c>
      <c r="O4697">
        <v>-0.76049320753378002</v>
      </c>
      <c r="P4697">
        <v>-1.6122856599198501</v>
      </c>
      <c r="Q4697">
        <v>0.49152542372881303</v>
      </c>
      <c r="R4697">
        <v>0.40677966101694901</v>
      </c>
      <c r="S4697">
        <f t="shared" si="73"/>
        <v>-0.16845314930435057</v>
      </c>
    </row>
    <row r="4698" spans="1:19" x14ac:dyDescent="0.2">
      <c r="A4698" t="s">
        <v>9342</v>
      </c>
      <c r="B4698" t="s">
        <v>9343</v>
      </c>
      <c r="C4698">
        <v>199</v>
      </c>
      <c r="D4698">
        <v>229</v>
      </c>
      <c r="E4698">
        <v>162</v>
      </c>
      <c r="F4698">
        <v>22</v>
      </c>
      <c r="G4698">
        <v>0.14124063822570901</v>
      </c>
      <c r="H4698">
        <v>-0.583596071645479</v>
      </c>
      <c r="I4698">
        <v>-1.8406275685494899</v>
      </c>
      <c r="J4698">
        <v>424</v>
      </c>
      <c r="K4698">
        <v>608</v>
      </c>
      <c r="L4698">
        <v>346</v>
      </c>
      <c r="M4698">
        <v>89</v>
      </c>
      <c r="N4698">
        <v>0.233765826101724</v>
      </c>
      <c r="O4698">
        <v>-0.68037853494434597</v>
      </c>
      <c r="P4698">
        <v>-1.6882015185397099</v>
      </c>
      <c r="Q4698">
        <v>0.47457627118644002</v>
      </c>
      <c r="R4698">
        <v>0.37288135593220301</v>
      </c>
      <c r="S4698">
        <f t="shared" si="73"/>
        <v>1.7627225684371695E-2</v>
      </c>
    </row>
    <row r="4699" spans="1:19" x14ac:dyDescent="0.2">
      <c r="A4699" t="s">
        <v>9344</v>
      </c>
      <c r="B4699" t="s">
        <v>9345</v>
      </c>
      <c r="C4699">
        <v>144</v>
      </c>
      <c r="D4699">
        <v>180</v>
      </c>
      <c r="E4699">
        <v>75</v>
      </c>
      <c r="F4699">
        <v>6</v>
      </c>
      <c r="G4699">
        <v>0.17716824530358399</v>
      </c>
      <c r="H4699">
        <v>-0.77755923848195296</v>
      </c>
      <c r="I4699">
        <v>-2.2644084146735999</v>
      </c>
      <c r="J4699">
        <v>280</v>
      </c>
      <c r="K4699">
        <v>205</v>
      </c>
      <c r="L4699">
        <v>145</v>
      </c>
      <c r="M4699">
        <v>32</v>
      </c>
      <c r="N4699">
        <v>-5.8176066864742998E-2</v>
      </c>
      <c r="O4699">
        <v>-0.87787880625163395</v>
      </c>
      <c r="P4699">
        <v>-1.9522337216142001</v>
      </c>
      <c r="Q4699">
        <v>0.677966101694915</v>
      </c>
      <c r="R4699">
        <v>0.55932203389830504</v>
      </c>
      <c r="S4699">
        <f t="shared" si="73"/>
        <v>-0.17520844020714896</v>
      </c>
    </row>
    <row r="4700" spans="1:19" x14ac:dyDescent="0.2">
      <c r="A4700" t="s">
        <v>9346</v>
      </c>
      <c r="B4700" t="s">
        <v>9347</v>
      </c>
      <c r="C4700">
        <v>57</v>
      </c>
      <c r="D4700">
        <v>100</v>
      </c>
      <c r="E4700">
        <v>36</v>
      </c>
      <c r="F4700">
        <v>4</v>
      </c>
      <c r="G4700">
        <v>0.32438337662303701</v>
      </c>
      <c r="H4700">
        <v>-0.69383036468360704</v>
      </c>
      <c r="I4700">
        <v>-2.0380120373065198</v>
      </c>
      <c r="J4700">
        <v>132</v>
      </c>
      <c r="K4700">
        <v>125</v>
      </c>
      <c r="L4700">
        <v>98</v>
      </c>
      <c r="M4700">
        <v>33</v>
      </c>
      <c r="N4700">
        <v>5.35641852239283E-2</v>
      </c>
      <c r="O4700">
        <v>-0.72143663265774505</v>
      </c>
      <c r="P4700">
        <v>-1.6122856599198501</v>
      </c>
      <c r="Q4700">
        <v>0.55932203389830504</v>
      </c>
      <c r="R4700">
        <v>0.47457627118644002</v>
      </c>
      <c r="S4700">
        <f t="shared" si="73"/>
        <v>-1.8988930046443475E-2</v>
      </c>
    </row>
    <row r="4701" spans="1:19" x14ac:dyDescent="0.2">
      <c r="A4701" t="s">
        <v>9348</v>
      </c>
      <c r="B4701" t="s">
        <v>9349</v>
      </c>
      <c r="C4701">
        <v>158</v>
      </c>
      <c r="D4701">
        <v>138</v>
      </c>
      <c r="E4701">
        <v>137</v>
      </c>
      <c r="F4701">
        <v>16</v>
      </c>
      <c r="G4701">
        <v>2.1480231742342201E-2</v>
      </c>
      <c r="H4701">
        <v>-0.55619452957641902</v>
      </c>
      <c r="I4701">
        <v>-1.87873427726049</v>
      </c>
      <c r="J4701">
        <v>266</v>
      </c>
      <c r="K4701">
        <v>292</v>
      </c>
      <c r="L4701">
        <v>206</v>
      </c>
      <c r="M4701">
        <v>29</v>
      </c>
      <c r="N4701">
        <v>0.117729318239073</v>
      </c>
      <c r="O4701">
        <v>-0.70310319340630401</v>
      </c>
      <c r="P4701">
        <v>-1.9727093073240001</v>
      </c>
      <c r="Q4701">
        <v>0.59322033898305004</v>
      </c>
      <c r="R4701">
        <v>0.55932203389830504</v>
      </c>
      <c r="S4701">
        <f t="shared" si="73"/>
        <v>-6.9463300151539231E-2</v>
      </c>
    </row>
    <row r="4702" spans="1:19" x14ac:dyDescent="0.2">
      <c r="A4702" t="s">
        <v>9350</v>
      </c>
      <c r="B4702" t="s">
        <v>9351</v>
      </c>
      <c r="C4702">
        <v>108</v>
      </c>
      <c r="D4702">
        <v>85</v>
      </c>
      <c r="E4702">
        <v>81</v>
      </c>
      <c r="F4702">
        <v>11</v>
      </c>
      <c r="G4702">
        <v>-2.3746597477128501E-2</v>
      </c>
      <c r="H4702">
        <v>-0.61919674638670297</v>
      </c>
      <c r="I4702">
        <v>-1.87622824329072</v>
      </c>
      <c r="J4702">
        <v>153</v>
      </c>
      <c r="K4702">
        <v>314</v>
      </c>
      <c r="L4702">
        <v>135</v>
      </c>
      <c r="M4702">
        <v>19</v>
      </c>
      <c r="N4702">
        <v>0.389466320677338</v>
      </c>
      <c r="O4702">
        <v>-0.64644643946698299</v>
      </c>
      <c r="P4702">
        <v>-1.91616349845666</v>
      </c>
      <c r="Q4702">
        <v>0.66101694915254205</v>
      </c>
      <c r="R4702">
        <v>0.61016949152542299</v>
      </c>
      <c r="S4702">
        <f t="shared" si="73"/>
        <v>-5.3615521917934991E-2</v>
      </c>
    </row>
    <row r="4703" spans="1:19" x14ac:dyDescent="0.2">
      <c r="A4703" t="s">
        <v>9352</v>
      </c>
      <c r="B4703" t="s">
        <v>9353</v>
      </c>
      <c r="C4703">
        <v>7</v>
      </c>
      <c r="D4703">
        <v>14</v>
      </c>
      <c r="E4703">
        <v>0</v>
      </c>
      <c r="F4703">
        <v>4</v>
      </c>
      <c r="G4703">
        <v>0.38128822795950901</v>
      </c>
      <c r="H4703" t="e">
        <f>-inf</f>
        <v>#NAME?</v>
      </c>
      <c r="I4703">
        <v>-1.1272352216482899</v>
      </c>
      <c r="J4703">
        <v>16</v>
      </c>
      <c r="K4703">
        <v>58</v>
      </c>
      <c r="L4703">
        <v>4</v>
      </c>
      <c r="M4703">
        <v>1</v>
      </c>
      <c r="N4703">
        <v>0.63653611432873403</v>
      </c>
      <c r="O4703">
        <v>-1.19414876847235</v>
      </c>
      <c r="P4703">
        <v>-2.2143456512478101</v>
      </c>
      <c r="Q4703">
        <v>0.644067796610169</v>
      </c>
      <c r="R4703">
        <v>0.61016949152542299</v>
      </c>
      <c r="S4703">
        <f t="shared" si="73"/>
        <v>8.2622791011448996E-2</v>
      </c>
    </row>
    <row r="4704" spans="1:19" x14ac:dyDescent="0.2">
      <c r="A4704" t="s">
        <v>9354</v>
      </c>
      <c r="B4704" t="s">
        <v>9355</v>
      </c>
      <c r="C4704">
        <v>12</v>
      </c>
      <c r="D4704">
        <v>7</v>
      </c>
      <c r="E4704">
        <v>7</v>
      </c>
      <c r="F4704">
        <v>0</v>
      </c>
      <c r="G4704">
        <v>-0.15382497373783899</v>
      </c>
      <c r="H4704">
        <v>-0.72834121581177103</v>
      </c>
      <c r="I4704" t="e">
        <f>-inf</f>
        <v>#NAME?</v>
      </c>
      <c r="J4704">
        <v>13</v>
      </c>
      <c r="K4704">
        <v>20</v>
      </c>
      <c r="L4704">
        <v>13</v>
      </c>
      <c r="M4704">
        <v>2</v>
      </c>
      <c r="N4704">
        <v>0.26431474677886602</v>
      </c>
      <c r="O4704">
        <v>-0.59208877714439001</v>
      </c>
      <c r="P4704">
        <v>-1.8231390252347399</v>
      </c>
      <c r="Q4704">
        <v>0.66101694915254205</v>
      </c>
      <c r="R4704">
        <v>0.57627118644067798</v>
      </c>
      <c r="S4704" t="e">
        <f t="shared" si="73"/>
        <v>#NAME?</v>
      </c>
    </row>
    <row r="4705" spans="1:19" x14ac:dyDescent="0.2">
      <c r="A4705" t="s">
        <v>9356</v>
      </c>
      <c r="B4705" t="s">
        <v>9357</v>
      </c>
      <c r="C4705">
        <v>151</v>
      </c>
      <c r="D4705">
        <v>130</v>
      </c>
      <c r="E4705">
        <v>64</v>
      </c>
      <c r="F4705">
        <v>16</v>
      </c>
      <c r="G4705">
        <v>1.5224637309195699E-2</v>
      </c>
      <c r="H4705">
        <v>-0.86705498308768503</v>
      </c>
      <c r="I4705">
        <v>-1.85905413759924</v>
      </c>
      <c r="J4705">
        <v>196</v>
      </c>
      <c r="K4705">
        <v>242</v>
      </c>
      <c r="L4705">
        <v>165</v>
      </c>
      <c r="M4705">
        <v>30</v>
      </c>
      <c r="N4705">
        <v>0.168787398045676</v>
      </c>
      <c r="O4705">
        <v>-0.66686090428695999</v>
      </c>
      <c r="P4705">
        <v>-1.8253604852287</v>
      </c>
      <c r="Q4705">
        <v>0.61016949152542299</v>
      </c>
      <c r="R4705">
        <v>0.50847457627118597</v>
      </c>
      <c r="S4705">
        <f t="shared" si="73"/>
        <v>-2.4374472865761304E-2</v>
      </c>
    </row>
    <row r="4706" spans="1:19" x14ac:dyDescent="0.2">
      <c r="A4706" t="s">
        <v>9358</v>
      </c>
      <c r="B4706" t="s">
        <v>9359</v>
      </c>
      <c r="C4706">
        <v>257</v>
      </c>
      <c r="D4706">
        <v>208</v>
      </c>
      <c r="E4706">
        <v>208</v>
      </c>
      <c r="F4706">
        <v>30</v>
      </c>
      <c r="G4706">
        <v>-1.16115560730045E-2</v>
      </c>
      <c r="H4706">
        <v>-0.58612779814693605</v>
      </c>
      <c r="I4706">
        <v>-1.81700904157363</v>
      </c>
      <c r="J4706">
        <v>522</v>
      </c>
      <c r="K4706">
        <v>764</v>
      </c>
      <c r="L4706">
        <v>386</v>
      </c>
      <c r="M4706">
        <v>51</v>
      </c>
      <c r="N4706">
        <v>0.24265095899514899</v>
      </c>
      <c r="O4706">
        <v>-0.72317197547489698</v>
      </c>
      <c r="P4706">
        <v>-2.0203259954962101</v>
      </c>
      <c r="Q4706">
        <v>0.55932203389830504</v>
      </c>
      <c r="R4706">
        <v>0.45762711864406702</v>
      </c>
      <c r="S4706">
        <f t="shared" si="73"/>
        <v>-6.4399451702892963E-2</v>
      </c>
    </row>
    <row r="4707" spans="1:19" x14ac:dyDescent="0.2">
      <c r="A4707" t="s">
        <v>9360</v>
      </c>
      <c r="B4707" t="s">
        <v>9361</v>
      </c>
      <c r="C4707">
        <v>197</v>
      </c>
      <c r="D4707">
        <v>219</v>
      </c>
      <c r="E4707">
        <v>94</v>
      </c>
      <c r="F4707">
        <v>85</v>
      </c>
      <c r="G4707">
        <v>0.12623612097405301</v>
      </c>
      <c r="H4707">
        <v>-0.81559638234029697</v>
      </c>
      <c r="I4707">
        <v>-1.24924447340929</v>
      </c>
      <c r="J4707">
        <v>364</v>
      </c>
      <c r="K4707">
        <v>579</v>
      </c>
      <c r="L4707">
        <v>227</v>
      </c>
      <c r="M4707">
        <v>53</v>
      </c>
      <c r="N4707">
        <v>0.27880528350010197</v>
      </c>
      <c r="O4707">
        <v>-0.79716430360032298</v>
      </c>
      <c r="P4707">
        <v>-1.8470511826401499</v>
      </c>
      <c r="Q4707">
        <v>0.50847457627118597</v>
      </c>
      <c r="R4707">
        <v>0.38983050847457601</v>
      </c>
      <c r="S4707">
        <f t="shared" si="73"/>
        <v>0.14568261314586681</v>
      </c>
    </row>
    <row r="4708" spans="1:19" x14ac:dyDescent="0.2">
      <c r="A4708" t="s">
        <v>9362</v>
      </c>
      <c r="B4708" t="s">
        <v>9363</v>
      </c>
      <c r="C4708">
        <v>71</v>
      </c>
      <c r="D4708">
        <v>89</v>
      </c>
      <c r="E4708">
        <v>89</v>
      </c>
      <c r="F4708">
        <v>7</v>
      </c>
      <c r="G4708">
        <v>0.17838989022136501</v>
      </c>
      <c r="H4708">
        <v>-0.39612635185256601</v>
      </c>
      <c r="I4708">
        <v>-1.8903574816668101</v>
      </c>
      <c r="J4708">
        <v>133</v>
      </c>
      <c r="K4708">
        <v>220</v>
      </c>
      <c r="L4708">
        <v>143</v>
      </c>
      <c r="M4708">
        <v>34</v>
      </c>
      <c r="N4708">
        <v>0.29579914327684198</v>
      </c>
      <c r="O4708">
        <v>-0.56060438064641405</v>
      </c>
      <c r="P4708">
        <v>-1.60259839251672</v>
      </c>
      <c r="Q4708">
        <v>0.72881355932203395</v>
      </c>
      <c r="R4708">
        <v>0.677966101694915</v>
      </c>
      <c r="S4708">
        <f t="shared" si="73"/>
        <v>2.6183380530602478E-2</v>
      </c>
    </row>
    <row r="4709" spans="1:19" x14ac:dyDescent="0.2">
      <c r="A4709" t="s">
        <v>9364</v>
      </c>
      <c r="B4709" t="s">
        <v>9365</v>
      </c>
      <c r="C4709">
        <v>65</v>
      </c>
      <c r="D4709">
        <v>118</v>
      </c>
      <c r="E4709">
        <v>94</v>
      </c>
      <c r="F4709">
        <v>8</v>
      </c>
      <c r="G4709">
        <v>0.33922688295879799</v>
      </c>
      <c r="H4709">
        <v>-0.33404351282155997</v>
      </c>
      <c r="I4709">
        <v>-1.7940205426129101</v>
      </c>
      <c r="J4709">
        <v>188</v>
      </c>
      <c r="K4709">
        <v>157</v>
      </c>
      <c r="L4709">
        <v>88</v>
      </c>
      <c r="M4709">
        <v>24</v>
      </c>
      <c r="N4709">
        <v>-1.0300934327243201E-3</v>
      </c>
      <c r="O4709">
        <v>-0.92176395425790103</v>
      </c>
      <c r="P4709">
        <v>-1.9041722761439599</v>
      </c>
      <c r="Q4709">
        <v>0.71186440677966101</v>
      </c>
      <c r="R4709">
        <v>0.677966101694915</v>
      </c>
      <c r="S4709">
        <f t="shared" si="73"/>
        <v>-2.6700728550088169E-2</v>
      </c>
    </row>
    <row r="4710" spans="1:19" x14ac:dyDescent="0.2">
      <c r="A4710" t="s">
        <v>9366</v>
      </c>
      <c r="B4710" t="s">
        <v>9367</v>
      </c>
      <c r="C4710">
        <v>16</v>
      </c>
      <c r="D4710">
        <v>5</v>
      </c>
      <c r="E4710">
        <v>13</v>
      </c>
      <c r="F4710">
        <v>1</v>
      </c>
      <c r="G4710">
        <v>-0.42489174602437702</v>
      </c>
      <c r="H4710">
        <v>-0.58443464012749102</v>
      </c>
      <c r="I4710">
        <v>-2.0883171556179199</v>
      </c>
      <c r="J4710">
        <v>4</v>
      </c>
      <c r="K4710">
        <v>3</v>
      </c>
      <c r="L4710">
        <v>12</v>
      </c>
      <c r="M4710">
        <v>0</v>
      </c>
      <c r="N4710">
        <v>-4.7710633186577998E-2</v>
      </c>
      <c r="O4710">
        <v>-0.11496752242472701</v>
      </c>
      <c r="P4710" t="e">
        <f>-inf</f>
        <v>#NAME?</v>
      </c>
      <c r="Q4710">
        <v>0.50847457627118597</v>
      </c>
      <c r="R4710">
        <v>0.49152542372881303</v>
      </c>
      <c r="S4710" t="e">
        <f t="shared" si="73"/>
        <v>#NAME?</v>
      </c>
    </row>
    <row r="4711" spans="1:19" x14ac:dyDescent="0.2">
      <c r="A4711" t="s">
        <v>9368</v>
      </c>
      <c r="B4711" t="s">
        <v>9369</v>
      </c>
      <c r="C4711">
        <v>115</v>
      </c>
      <c r="D4711">
        <v>221</v>
      </c>
      <c r="E4711">
        <v>171</v>
      </c>
      <c r="F4711">
        <v>11</v>
      </c>
      <c r="G4711">
        <v>0.36395266562702699</v>
      </c>
      <c r="H4711">
        <v>-0.32195973973986097</v>
      </c>
      <c r="I4711">
        <v>-1.90350232815738</v>
      </c>
      <c r="J4711">
        <v>261</v>
      </c>
      <c r="K4711">
        <v>459</v>
      </c>
      <c r="L4711">
        <v>261</v>
      </c>
      <c r="M4711">
        <v>64</v>
      </c>
      <c r="N4711">
        <v>0.322400281620702</v>
      </c>
      <c r="O4711">
        <v>-0.59208877714439001</v>
      </c>
      <c r="P4711">
        <v>-1.62068620194628</v>
      </c>
      <c r="Q4711">
        <v>0.49152542372881303</v>
      </c>
      <c r="R4711">
        <v>0.47457627118644002</v>
      </c>
      <c r="S4711">
        <f t="shared" si="73"/>
        <v>1.7554431451726027E-2</v>
      </c>
    </row>
    <row r="4712" spans="1:19" x14ac:dyDescent="0.2">
      <c r="A4712" t="s">
        <v>9370</v>
      </c>
      <c r="B4712" t="s">
        <v>9371</v>
      </c>
      <c r="C4712">
        <v>0</v>
      </c>
      <c r="D4712">
        <v>0</v>
      </c>
      <c r="E4712">
        <v>0</v>
      </c>
      <c r="F4712">
        <v>0</v>
      </c>
      <c r="G4712" t="s">
        <v>373</v>
      </c>
      <c r="H4712" t="s">
        <v>373</v>
      </c>
      <c r="I4712" t="s">
        <v>373</v>
      </c>
      <c r="J4712">
        <v>34</v>
      </c>
      <c r="K4712">
        <v>3</v>
      </c>
      <c r="L4712">
        <v>7</v>
      </c>
      <c r="M4712">
        <v>0</v>
      </c>
      <c r="N4712">
        <v>-0.97712955890087005</v>
      </c>
      <c r="O4712">
        <v>-1.2784696541723799</v>
      </c>
      <c r="P4712" t="e">
        <f>-inf</f>
        <v>#NAME?</v>
      </c>
      <c r="Q4712">
        <v>0.40677966101694901</v>
      </c>
      <c r="R4712">
        <v>0.35593220338983</v>
      </c>
      <c r="S4712" t="e">
        <f t="shared" si="73"/>
        <v>#VALUE!</v>
      </c>
    </row>
    <row r="4713" spans="1:19" x14ac:dyDescent="0.2">
      <c r="A4713" t="s">
        <v>9372</v>
      </c>
      <c r="B4713" t="s">
        <v>9373</v>
      </c>
      <c r="C4713">
        <v>73</v>
      </c>
      <c r="D4713">
        <v>85</v>
      </c>
      <c r="E4713">
        <v>61</v>
      </c>
      <c r="F4713">
        <v>13</v>
      </c>
      <c r="G4713">
        <v>0.14635429788936499</v>
      </c>
      <c r="H4713">
        <v>-0.57225103488809204</v>
      </c>
      <c r="I4713">
        <v>-1.63357668077561</v>
      </c>
      <c r="J4713">
        <v>59</v>
      </c>
      <c r="K4713">
        <v>142</v>
      </c>
      <c r="L4713">
        <v>64</v>
      </c>
      <c r="M4713">
        <v>8</v>
      </c>
      <c r="N4713">
        <v>0.45866443616263403</v>
      </c>
      <c r="O4713">
        <v>-0.55676081480264705</v>
      </c>
      <c r="P4713">
        <v>-1.87798769324209</v>
      </c>
      <c r="Q4713">
        <v>0.71186440677966101</v>
      </c>
      <c r="R4713">
        <v>0.66101694915254205</v>
      </c>
      <c r="S4713">
        <f t="shared" si="73"/>
        <v>2.6572568053192473E-2</v>
      </c>
    </row>
    <row r="4714" spans="1:19" x14ac:dyDescent="0.2">
      <c r="A4714" t="s">
        <v>9374</v>
      </c>
      <c r="B4714" t="s">
        <v>9375</v>
      </c>
      <c r="C4714">
        <v>33</v>
      </c>
      <c r="D4714">
        <v>41</v>
      </c>
      <c r="E4714">
        <v>42</v>
      </c>
      <c r="F4714">
        <v>3</v>
      </c>
      <c r="G4714">
        <v>0.17452814913737599</v>
      </c>
      <c r="H4714">
        <v>-0.38952265925839002</v>
      </c>
      <c r="I4714">
        <v>-1.92558985812022</v>
      </c>
      <c r="J4714">
        <v>41</v>
      </c>
      <c r="K4714">
        <v>70</v>
      </c>
      <c r="L4714">
        <v>41</v>
      </c>
      <c r="M4714">
        <v>9</v>
      </c>
      <c r="N4714">
        <v>0.30954228671624301</v>
      </c>
      <c r="O4714">
        <v>-0.59208877714439001</v>
      </c>
      <c r="P4714">
        <v>-1.6687670158723</v>
      </c>
      <c r="Q4714">
        <v>0.62711864406779605</v>
      </c>
      <c r="R4714">
        <v>0.59322033898305004</v>
      </c>
      <c r="S4714">
        <f t="shared" si="73"/>
        <v>-1.6760776711589181E-3</v>
      </c>
    </row>
    <row r="4715" spans="1:19" x14ac:dyDescent="0.2">
      <c r="A4715" t="s">
        <v>9376</v>
      </c>
      <c r="B4715" t="s">
        <v>9377</v>
      </c>
      <c r="C4715">
        <v>130</v>
      </c>
      <c r="D4715">
        <v>84</v>
      </c>
      <c r="E4715">
        <v>57</v>
      </c>
      <c r="F4715">
        <v>1</v>
      </c>
      <c r="G4715">
        <v>-0.109405833949426</v>
      </c>
      <c r="H4715">
        <v>-0.85232650641274899</v>
      </c>
      <c r="I4715">
        <v>-2.99814052526883</v>
      </c>
      <c r="J4715">
        <v>145</v>
      </c>
      <c r="K4715">
        <v>166</v>
      </c>
      <c r="L4715">
        <v>140</v>
      </c>
      <c r="M4715">
        <v>28</v>
      </c>
      <c r="N4715">
        <v>0.13596818922680101</v>
      </c>
      <c r="O4715">
        <v>-0.60732874370112699</v>
      </c>
      <c r="P4715">
        <v>-1.7244356394846401</v>
      </c>
      <c r="Q4715">
        <v>0.62711864406779605</v>
      </c>
      <c r="R4715">
        <v>0.57627118644067798</v>
      </c>
      <c r="S4715">
        <f t="shared" si="73"/>
        <v>-0.32587234794103082</v>
      </c>
    </row>
    <row r="4716" spans="1:19" x14ac:dyDescent="0.2">
      <c r="A4716" t="s">
        <v>9378</v>
      </c>
      <c r="B4716" t="s">
        <v>9379</v>
      </c>
      <c r="C4716">
        <v>67</v>
      </c>
      <c r="D4716">
        <v>111</v>
      </c>
      <c r="E4716">
        <v>54</v>
      </c>
      <c r="F4716">
        <v>13</v>
      </c>
      <c r="G4716">
        <v>0.299506408381359</v>
      </c>
      <c r="H4716">
        <v>-0.58793905265626101</v>
      </c>
      <c r="I4716">
        <v>-1.5963286233559799</v>
      </c>
      <c r="J4716">
        <v>173</v>
      </c>
      <c r="K4716">
        <v>239</v>
      </c>
      <c r="L4716">
        <v>123</v>
      </c>
      <c r="M4716">
        <v>39</v>
      </c>
      <c r="N4716">
        <v>0.21757990124106399</v>
      </c>
      <c r="O4716">
        <v>-0.74022976883378699</v>
      </c>
      <c r="P4716">
        <v>-1.6572071646941799</v>
      </c>
      <c r="Q4716">
        <v>0.59322033898305004</v>
      </c>
      <c r="R4716">
        <v>0.59322033898305004</v>
      </c>
      <c r="S4716">
        <f t="shared" si="73"/>
        <v>9.6369472640304821E-2</v>
      </c>
    </row>
    <row r="4717" spans="1:19" x14ac:dyDescent="0.2">
      <c r="A4717" t="s">
        <v>9380</v>
      </c>
      <c r="B4717" t="s">
        <v>9381</v>
      </c>
      <c r="C4717">
        <v>68</v>
      </c>
      <c r="D4717">
        <v>58</v>
      </c>
      <c r="E4717">
        <v>37</v>
      </c>
      <c r="F4717">
        <v>8</v>
      </c>
      <c r="G4717">
        <v>1.11773131522293E-2</v>
      </c>
      <c r="H4717">
        <v>-0.75856519841764403</v>
      </c>
      <c r="I4717">
        <v>-1.8136160986762899</v>
      </c>
      <c r="J4717">
        <v>210</v>
      </c>
      <c r="K4717">
        <v>187</v>
      </c>
      <c r="L4717">
        <v>132</v>
      </c>
      <c r="M4717">
        <v>14</v>
      </c>
      <c r="N4717">
        <v>2.6850415224301399E-2</v>
      </c>
      <c r="O4717">
        <v>-0.79373414067245895</v>
      </c>
      <c r="P4717">
        <v>-2.18631692764757</v>
      </c>
      <c r="Q4717">
        <v>0.644067796610169</v>
      </c>
      <c r="R4717">
        <v>0.61016949152542299</v>
      </c>
      <c r="S4717">
        <f t="shared" si="73"/>
        <v>-0.10782084438725673</v>
      </c>
    </row>
    <row r="4718" spans="1:19" x14ac:dyDescent="0.2">
      <c r="A4718" t="s">
        <v>9382</v>
      </c>
      <c r="B4718" t="s">
        <v>9383</v>
      </c>
      <c r="C4718">
        <v>56</v>
      </c>
      <c r="D4718">
        <v>66</v>
      </c>
      <c r="E4718">
        <v>67</v>
      </c>
      <c r="F4718">
        <v>5</v>
      </c>
      <c r="G4718">
        <v>0.15161414083119601</v>
      </c>
      <c r="H4718">
        <v>-0.41637123408377702</v>
      </c>
      <c r="I4718">
        <v>-1.9334151956321799</v>
      </c>
      <c r="J4718">
        <v>142</v>
      </c>
      <c r="K4718">
        <v>176</v>
      </c>
      <c r="L4718">
        <v>100</v>
      </c>
      <c r="M4718">
        <v>12</v>
      </c>
      <c r="N4718">
        <v>0.170452426852815</v>
      </c>
      <c r="O4718">
        <v>-0.74437712152744695</v>
      </c>
      <c r="P4718">
        <v>-2.0833327669273198</v>
      </c>
      <c r="Q4718">
        <v>0.84745762711864403</v>
      </c>
      <c r="R4718">
        <v>0.47457627118644002</v>
      </c>
      <c r="S4718">
        <f t="shared" si="73"/>
        <v>-0.11482233733320531</v>
      </c>
    </row>
    <row r="4719" spans="1:19" x14ac:dyDescent="0.2">
      <c r="A4719" t="s">
        <v>9384</v>
      </c>
      <c r="B4719" t="s">
        <v>9385</v>
      </c>
      <c r="C4719">
        <v>108</v>
      </c>
      <c r="D4719">
        <v>137</v>
      </c>
      <c r="E4719">
        <v>127</v>
      </c>
      <c r="F4719">
        <v>17</v>
      </c>
      <c r="G4719">
        <v>0.18355504396498501</v>
      </c>
      <c r="H4719">
        <v>-0.42387804430939602</v>
      </c>
      <c r="I4719">
        <v>-1.6871720070706699</v>
      </c>
      <c r="J4719">
        <v>321</v>
      </c>
      <c r="K4719">
        <v>248</v>
      </c>
      <c r="L4719">
        <v>140</v>
      </c>
      <c r="M4719">
        <v>36</v>
      </c>
      <c r="N4719">
        <v>-3.4825248156933997E-2</v>
      </c>
      <c r="O4719">
        <v>-0.95246577387102405</v>
      </c>
      <c r="P4719">
        <v>-1.96042820022947</v>
      </c>
      <c r="Q4719">
        <v>0.677966101694915</v>
      </c>
      <c r="R4719">
        <v>0.47457627118644002</v>
      </c>
      <c r="S4719">
        <f t="shared" si="73"/>
        <v>-1.0934923219283655E-2</v>
      </c>
    </row>
    <row r="4720" spans="1:19" x14ac:dyDescent="0.2">
      <c r="A4720" t="s">
        <v>9386</v>
      </c>
      <c r="B4720" t="s">
        <v>9387</v>
      </c>
      <c r="C4720">
        <v>185</v>
      </c>
      <c r="D4720">
        <v>156</v>
      </c>
      <c r="E4720">
        <v>131</v>
      </c>
      <c r="F4720">
        <v>11</v>
      </c>
      <c r="G4720">
        <v>6.2111022469762203E-3</v>
      </c>
      <c r="H4720">
        <v>-0.64415844252565302</v>
      </c>
      <c r="I4720">
        <v>-2.1099762162067801</v>
      </c>
      <c r="J4720">
        <v>360</v>
      </c>
      <c r="K4720">
        <v>465</v>
      </c>
      <c r="L4720">
        <v>202</v>
      </c>
      <c r="M4720">
        <v>34</v>
      </c>
      <c r="N4720">
        <v>0.18837855554438801</v>
      </c>
      <c r="O4720">
        <v>-0.84303990846505295</v>
      </c>
      <c r="P4720">
        <v>-2.0350492523169201</v>
      </c>
      <c r="Q4720">
        <v>0.677966101694915</v>
      </c>
      <c r="R4720">
        <v>0.50847457627118597</v>
      </c>
      <c r="S4720">
        <f t="shared" si="73"/>
        <v>-0.15282455633733899</v>
      </c>
    </row>
    <row r="4721" spans="1:19" x14ac:dyDescent="0.2">
      <c r="A4721" t="s">
        <v>9388</v>
      </c>
      <c r="B4721" t="s">
        <v>9389</v>
      </c>
      <c r="C4721">
        <v>226</v>
      </c>
      <c r="D4721">
        <v>356</v>
      </c>
      <c r="E4721">
        <v>134</v>
      </c>
      <c r="F4721">
        <v>27</v>
      </c>
      <c r="G4721">
        <v>0.27759979112100203</v>
      </c>
      <c r="H4721">
        <v>-0.721261650560997</v>
      </c>
      <c r="I4721">
        <v>-1.80694184795041</v>
      </c>
      <c r="J4721">
        <v>548</v>
      </c>
      <c r="K4721">
        <v>706</v>
      </c>
      <c r="L4721">
        <v>323</v>
      </c>
      <c r="M4721">
        <v>71</v>
      </c>
      <c r="N4721">
        <v>0.18725224598915599</v>
      </c>
      <c r="O4721">
        <v>-0.82166681329765601</v>
      </c>
      <c r="P4721">
        <v>-1.89774787835718</v>
      </c>
      <c r="Q4721">
        <v>0.71186440677966101</v>
      </c>
      <c r="R4721">
        <v>0.50847457627118597</v>
      </c>
      <c r="S4721">
        <f t="shared" si="73"/>
        <v>-2.870859730253145E-2</v>
      </c>
    </row>
    <row r="4722" spans="1:19" x14ac:dyDescent="0.2">
      <c r="A4722" t="s">
        <v>9390</v>
      </c>
      <c r="B4722" t="s">
        <v>9391</v>
      </c>
      <c r="C4722">
        <v>132</v>
      </c>
      <c r="D4722">
        <v>109</v>
      </c>
      <c r="E4722">
        <v>64</v>
      </c>
      <c r="F4722">
        <v>15</v>
      </c>
      <c r="G4722">
        <v>-2.88920096969783E-3</v>
      </c>
      <c r="H4722">
        <v>-0.80865196700036601</v>
      </c>
      <c r="I4722">
        <v>-1.82867984511216</v>
      </c>
      <c r="J4722">
        <v>250</v>
      </c>
      <c r="K4722">
        <v>300</v>
      </c>
      <c r="L4722">
        <v>179</v>
      </c>
      <c r="M4722">
        <v>37</v>
      </c>
      <c r="N4722">
        <v>0.15640934946934601</v>
      </c>
      <c r="O4722">
        <v>-0.73717575483653397</v>
      </c>
      <c r="P4722">
        <v>-1.8399639531969301</v>
      </c>
      <c r="Q4722">
        <v>0.72881355932203395</v>
      </c>
      <c r="R4722">
        <v>0.50847457627118597</v>
      </c>
      <c r="S4722">
        <f t="shared" si="73"/>
        <v>-1.9521219671984794E-2</v>
      </c>
    </row>
    <row r="4723" spans="1:19" x14ac:dyDescent="0.2">
      <c r="A4723" t="s">
        <v>9392</v>
      </c>
      <c r="B4723" t="s">
        <v>9393</v>
      </c>
      <c r="C4723">
        <v>224</v>
      </c>
      <c r="D4723">
        <v>394</v>
      </c>
      <c r="E4723">
        <v>152</v>
      </c>
      <c r="F4723">
        <v>32</v>
      </c>
      <c r="G4723">
        <v>0.325506435786939</v>
      </c>
      <c r="H4723">
        <v>-0.66266244016779297</v>
      </c>
      <c r="I4723">
        <v>-1.72929521297625</v>
      </c>
      <c r="J4723">
        <v>576</v>
      </c>
      <c r="K4723">
        <v>828</v>
      </c>
      <c r="L4723">
        <v>476</v>
      </c>
      <c r="M4723">
        <v>68</v>
      </c>
      <c r="N4723">
        <v>0.234835956783389</v>
      </c>
      <c r="O4723">
        <v>-0.67490430784710898</v>
      </c>
      <c r="P4723">
        <v>-1.9381392393088599</v>
      </c>
      <c r="Q4723">
        <v>0.644067796610169</v>
      </c>
      <c r="R4723">
        <v>0.47457627118644002</v>
      </c>
      <c r="S4723">
        <f t="shared" si="73"/>
        <v>-1.7120624437486028E-2</v>
      </c>
    </row>
    <row r="4724" spans="1:19" x14ac:dyDescent="0.2">
      <c r="A4724" t="s">
        <v>9394</v>
      </c>
      <c r="B4724" t="s">
        <v>9395</v>
      </c>
      <c r="C4724">
        <v>271</v>
      </c>
      <c r="D4724">
        <v>271</v>
      </c>
      <c r="E4724">
        <v>135</v>
      </c>
      <c r="F4724">
        <v>19</v>
      </c>
      <c r="G4724">
        <v>8.0258232295528406E-2</v>
      </c>
      <c r="H4724">
        <v>-0.79689353215780301</v>
      </c>
      <c r="I4724">
        <v>-2.03841286288357</v>
      </c>
      <c r="J4724">
        <v>422</v>
      </c>
      <c r="K4724">
        <v>595</v>
      </c>
      <c r="L4724">
        <v>316</v>
      </c>
      <c r="M4724">
        <v>73</v>
      </c>
      <c r="N4724">
        <v>0.226432618188597</v>
      </c>
      <c r="O4724">
        <v>-0.71771414548765999</v>
      </c>
      <c r="P4724">
        <v>-1.77221525943311</v>
      </c>
      <c r="Q4724">
        <v>0.69491525423728795</v>
      </c>
      <c r="R4724">
        <v>0.45762711864406702</v>
      </c>
      <c r="S4724">
        <f t="shared" si="73"/>
        <v>-6.1883075231432175E-2</v>
      </c>
    </row>
    <row r="4725" spans="1:19" x14ac:dyDescent="0.2">
      <c r="A4725" t="s">
        <v>9396</v>
      </c>
      <c r="B4725" t="s">
        <v>9397</v>
      </c>
      <c r="C4725">
        <v>107</v>
      </c>
      <c r="D4725">
        <v>102</v>
      </c>
      <c r="E4725">
        <v>52</v>
      </c>
      <c r="F4725">
        <v>25</v>
      </c>
      <c r="G4725">
        <v>5.94746263722363E-2</v>
      </c>
      <c r="H4725">
        <v>-0.807638443828814</v>
      </c>
      <c r="I4725">
        <v>-1.51564094197517</v>
      </c>
      <c r="J4725">
        <v>269</v>
      </c>
      <c r="K4725">
        <v>392</v>
      </c>
      <c r="L4725">
        <v>203</v>
      </c>
      <c r="M4725">
        <v>85</v>
      </c>
      <c r="N4725">
        <v>0.240761890439771</v>
      </c>
      <c r="O4725">
        <v>-0.71434501923358495</v>
      </c>
      <c r="P4725">
        <v>-1.5105590228800001</v>
      </c>
      <c r="Q4725">
        <v>0.77966101694915202</v>
      </c>
      <c r="R4725">
        <v>0.49152542372881303</v>
      </c>
      <c r="S4725">
        <f t="shared" si="73"/>
        <v>0.15886444258211826</v>
      </c>
    </row>
    <row r="4726" spans="1:19" x14ac:dyDescent="0.2">
      <c r="A4726" t="s">
        <v>9398</v>
      </c>
      <c r="B4726" t="s">
        <v>9399</v>
      </c>
      <c r="C4726">
        <v>111</v>
      </c>
      <c r="D4726">
        <v>55</v>
      </c>
      <c r="E4726">
        <v>33</v>
      </c>
      <c r="F4726">
        <v>4</v>
      </c>
      <c r="G4726">
        <v>-0.224702056996885</v>
      </c>
      <c r="H4726">
        <v>-1.02106704868717</v>
      </c>
      <c r="I4726">
        <v>-2.3274601604206899</v>
      </c>
      <c r="J4726">
        <v>121</v>
      </c>
      <c r="K4726">
        <v>137</v>
      </c>
      <c r="L4726">
        <v>101</v>
      </c>
      <c r="M4726">
        <v>9</v>
      </c>
      <c r="N4726">
        <v>0.131163300261678</v>
      </c>
      <c r="O4726">
        <v>-0.67055277367819699</v>
      </c>
      <c r="P4726">
        <v>-2.1387685294690102</v>
      </c>
      <c r="Q4726">
        <v>0.66101694915254205</v>
      </c>
      <c r="R4726">
        <v>0.42372881355932202</v>
      </c>
      <c r="S4726">
        <f t="shared" si="73"/>
        <v>-0.24328653001416767</v>
      </c>
    </row>
    <row r="4727" spans="1:19" x14ac:dyDescent="0.2">
      <c r="A4727" t="s">
        <v>9400</v>
      </c>
      <c r="B4727" t="s">
        <v>9401</v>
      </c>
      <c r="C4727">
        <v>60</v>
      </c>
      <c r="D4727">
        <v>92</v>
      </c>
      <c r="E4727">
        <v>49</v>
      </c>
      <c r="F4727">
        <v>11</v>
      </c>
      <c r="G4727">
        <v>0.26589480925744002</v>
      </c>
      <c r="H4727">
        <v>-0.58221318013353296</v>
      </c>
      <c r="I4727">
        <v>-1.62095573818741</v>
      </c>
      <c r="J4727">
        <v>201</v>
      </c>
      <c r="K4727">
        <v>444</v>
      </c>
      <c r="L4727">
        <v>158</v>
      </c>
      <c r="M4727">
        <v>22</v>
      </c>
      <c r="N4727">
        <v>0.42141501611585203</v>
      </c>
      <c r="O4727">
        <v>-0.69662774761045598</v>
      </c>
      <c r="P4727">
        <v>-1.97099904519017</v>
      </c>
      <c r="Q4727">
        <v>0.677966101694915</v>
      </c>
      <c r="R4727">
        <v>0.50847457627118597</v>
      </c>
      <c r="S4727">
        <f t="shared" si="73"/>
        <v>5.3332222415359391E-3</v>
      </c>
    </row>
    <row r="4728" spans="1:19" x14ac:dyDescent="0.2">
      <c r="A4728" t="s">
        <v>9402</v>
      </c>
      <c r="B4728" t="s">
        <v>9403</v>
      </c>
      <c r="C4728">
        <v>64</v>
      </c>
      <c r="D4728">
        <v>83</v>
      </c>
      <c r="E4728">
        <v>44</v>
      </c>
      <c r="F4728">
        <v>15</v>
      </c>
      <c r="G4728">
        <v>0.193156350687715</v>
      </c>
      <c r="H4728">
        <v>-0.65698530727610305</v>
      </c>
      <c r="I4728">
        <v>-1.5142858878901999</v>
      </c>
      <c r="J4728">
        <v>157</v>
      </c>
      <c r="K4728">
        <v>261</v>
      </c>
      <c r="L4728">
        <v>74</v>
      </c>
      <c r="M4728">
        <v>9</v>
      </c>
      <c r="N4728">
        <v>0.29796895835076898</v>
      </c>
      <c r="O4728">
        <v>-0.91875670982264701</v>
      </c>
      <c r="P4728">
        <v>-2.2518828115618001</v>
      </c>
      <c r="Q4728">
        <v>0.677966101694915</v>
      </c>
      <c r="R4728">
        <v>0.50847457627118597</v>
      </c>
      <c r="S4728">
        <f t="shared" si="73"/>
        <v>-3.9036778440251663E-2</v>
      </c>
    </row>
    <row r="4729" spans="1:19" x14ac:dyDescent="0.2">
      <c r="A4729" t="s">
        <v>9404</v>
      </c>
      <c r="B4729" t="s">
        <v>9405</v>
      </c>
      <c r="C4729">
        <v>107</v>
      </c>
      <c r="D4729">
        <v>115</v>
      </c>
      <c r="E4729">
        <v>59</v>
      </c>
      <c r="F4729">
        <v>14</v>
      </c>
      <c r="G4729">
        <v>0.11157229496392999</v>
      </c>
      <c r="H4729">
        <v>-0.752789775821469</v>
      </c>
      <c r="I4729">
        <v>-1.7674529149689699</v>
      </c>
      <c r="J4729">
        <v>147</v>
      </c>
      <c r="K4729">
        <v>152</v>
      </c>
      <c r="L4729">
        <v>137</v>
      </c>
      <c r="M4729">
        <v>25</v>
      </c>
      <c r="N4729">
        <v>9.1754356618318197E-2</v>
      </c>
      <c r="O4729">
        <v>-0.622685544736159</v>
      </c>
      <c r="P4729">
        <v>-1.7796029946680301</v>
      </c>
      <c r="Q4729">
        <v>0.62711864406779605</v>
      </c>
      <c r="R4729">
        <v>0.47457627118644002</v>
      </c>
      <c r="S4729">
        <f t="shared" si="73"/>
        <v>1.4281181263854727E-2</v>
      </c>
    </row>
    <row r="4730" spans="1:19" x14ac:dyDescent="0.2">
      <c r="A4730" t="s">
        <v>9406</v>
      </c>
      <c r="B4730" t="s">
        <v>9407</v>
      </c>
      <c r="C4730">
        <v>286</v>
      </c>
      <c r="D4730">
        <v>337</v>
      </c>
      <c r="E4730">
        <v>106</v>
      </c>
      <c r="F4730">
        <v>82</v>
      </c>
      <c r="G4730">
        <v>0.15152210003782399</v>
      </c>
      <c r="H4730">
        <v>-0.92531817764267599</v>
      </c>
      <c r="I4730">
        <v>-1.4267493537073199</v>
      </c>
      <c r="J4730">
        <v>502</v>
      </c>
      <c r="K4730">
        <v>700</v>
      </c>
      <c r="L4730">
        <v>308</v>
      </c>
      <c r="M4730">
        <v>86</v>
      </c>
      <c r="N4730">
        <v>0.22162242629095899</v>
      </c>
      <c r="O4730">
        <v>-0.804241777788965</v>
      </c>
      <c r="P4730">
        <v>-1.77643093449334</v>
      </c>
      <c r="Q4730">
        <v>0.677966101694915</v>
      </c>
      <c r="R4730">
        <v>0.49152542372881303</v>
      </c>
      <c r="S4730">
        <f t="shared" si="73"/>
        <v>0.1133829117674395</v>
      </c>
    </row>
    <row r="4731" spans="1:19" x14ac:dyDescent="0.2">
      <c r="A4731" t="s">
        <v>9408</v>
      </c>
      <c r="B4731" t="s">
        <v>9409</v>
      </c>
      <c r="C4731">
        <v>42</v>
      </c>
      <c r="D4731">
        <v>39</v>
      </c>
      <c r="E4731">
        <v>37</v>
      </c>
      <c r="F4731">
        <v>1</v>
      </c>
      <c r="G4731">
        <v>4.8073548924127199E-2</v>
      </c>
      <c r="H4731">
        <v>-0.54930557610930897</v>
      </c>
      <c r="I4731">
        <v>-2.5074464633598899</v>
      </c>
      <c r="J4731">
        <v>50</v>
      </c>
      <c r="K4731">
        <v>79</v>
      </c>
      <c r="L4731">
        <v>14</v>
      </c>
      <c r="M4731">
        <v>5</v>
      </c>
      <c r="N4731">
        <v>0.27588519037614401</v>
      </c>
      <c r="O4731">
        <v>-1.14493074580217</v>
      </c>
      <c r="P4731">
        <v>-2.01022566859189</v>
      </c>
      <c r="Q4731">
        <v>0.677966101694915</v>
      </c>
      <c r="R4731">
        <v>0.49152542372881303</v>
      </c>
      <c r="S4731">
        <f t="shared" si="73"/>
        <v>-0.2608084803962914</v>
      </c>
    </row>
    <row r="4732" spans="1:19" x14ac:dyDescent="0.2">
      <c r="A4732" t="s">
        <v>9410</v>
      </c>
      <c r="B4732" t="s">
        <v>9411</v>
      </c>
      <c r="C4732">
        <v>140</v>
      </c>
      <c r="D4732">
        <v>129</v>
      </c>
      <c r="E4732">
        <v>81</v>
      </c>
      <c r="F4732">
        <v>31</v>
      </c>
      <c r="G4732">
        <v>4.47199069165393E-2</v>
      </c>
      <c r="H4732">
        <v>-0.73190102657799105</v>
      </c>
      <c r="I4732">
        <v>-1.5389635148059599</v>
      </c>
      <c r="J4732">
        <v>307</v>
      </c>
      <c r="K4732">
        <v>384</v>
      </c>
      <c r="L4732">
        <v>231</v>
      </c>
      <c r="M4732">
        <v>35</v>
      </c>
      <c r="N4732">
        <v>0.174420952312066</v>
      </c>
      <c r="O4732">
        <v>-0.71561517272943198</v>
      </c>
      <c r="P4732">
        <v>-1.9532959997188</v>
      </c>
      <c r="Q4732">
        <v>0.644067796610169</v>
      </c>
      <c r="R4732">
        <v>0.45762711864406702</v>
      </c>
      <c r="S4732">
        <f t="shared" si="73"/>
        <v>3.3713694863154058E-2</v>
      </c>
    </row>
    <row r="4733" spans="1:19" x14ac:dyDescent="0.2">
      <c r="A4733" t="s">
        <v>9412</v>
      </c>
      <c r="B4733" t="s">
        <v>9413</v>
      </c>
      <c r="C4733">
        <v>189</v>
      </c>
      <c r="D4733">
        <v>165</v>
      </c>
      <c r="E4733">
        <v>157</v>
      </c>
      <c r="F4733">
        <v>28</v>
      </c>
      <c r="G4733">
        <v>2.1280372336190501E-2</v>
      </c>
      <c r="H4733">
        <v>-0.574820161542414</v>
      </c>
      <c r="I4733">
        <v>-1.7135009457930199</v>
      </c>
      <c r="J4733">
        <v>254</v>
      </c>
      <c r="K4733">
        <v>338</v>
      </c>
      <c r="L4733">
        <v>240</v>
      </c>
      <c r="M4733">
        <v>31</v>
      </c>
      <c r="N4733">
        <v>0.20131108707943801</v>
      </c>
      <c r="O4733">
        <v>-0.61671125205272204</v>
      </c>
      <c r="P4733">
        <v>-1.9236976913775501</v>
      </c>
      <c r="Q4733">
        <v>0.66101694915254205</v>
      </c>
      <c r="R4733">
        <v>0.66101694915254205</v>
      </c>
      <c r="S4733">
        <f t="shared" si="73"/>
        <v>-8.702941724105559E-3</v>
      </c>
    </row>
    <row r="4734" spans="1:19" x14ac:dyDescent="0.2">
      <c r="A4734" t="s">
        <v>9414</v>
      </c>
      <c r="B4734" t="s">
        <v>9415</v>
      </c>
      <c r="C4734">
        <v>42</v>
      </c>
      <c r="D4734">
        <v>56</v>
      </c>
      <c r="E4734">
        <v>43</v>
      </c>
      <c r="F4734">
        <v>3</v>
      </c>
      <c r="G4734">
        <v>0.20519696890382799</v>
      </c>
      <c r="H4734">
        <v>-0.48403884459671698</v>
      </c>
      <c r="I4734">
        <v>-2.0303252086402299</v>
      </c>
      <c r="J4734">
        <v>147</v>
      </c>
      <c r="K4734">
        <v>190</v>
      </c>
      <c r="L4734">
        <v>41</v>
      </c>
      <c r="M4734">
        <v>18</v>
      </c>
      <c r="N4734">
        <v>0.18866436962637401</v>
      </c>
      <c r="O4734">
        <v>-1.14662225517283</v>
      </c>
      <c r="P4734">
        <v>-1.92227049823676</v>
      </c>
      <c r="Q4734">
        <v>0.66101694915254205</v>
      </c>
      <c r="R4734">
        <v>0.47457627118644002</v>
      </c>
      <c r="S4734">
        <f t="shared" si="73"/>
        <v>-9.9688053535511828E-2</v>
      </c>
    </row>
    <row r="4735" spans="1:19" x14ac:dyDescent="0.2">
      <c r="A4735" t="s">
        <v>9416</v>
      </c>
      <c r="B4735" t="s">
        <v>9417</v>
      </c>
      <c r="C4735">
        <v>165</v>
      </c>
      <c r="D4735">
        <v>221</v>
      </c>
      <c r="E4735">
        <v>87</v>
      </c>
      <c r="F4735">
        <v>20</v>
      </c>
      <c r="G4735">
        <v>0.20716656176673201</v>
      </c>
      <c r="H4735">
        <v>-0.77222270137369098</v>
      </c>
      <c r="I4735">
        <v>-1.8006511215119201</v>
      </c>
      <c r="J4735">
        <v>287</v>
      </c>
      <c r="K4735">
        <v>486</v>
      </c>
      <c r="L4735">
        <v>214</v>
      </c>
      <c r="M4735">
        <v>34</v>
      </c>
      <c r="N4735">
        <v>0.30598247595002198</v>
      </c>
      <c r="O4735">
        <v>-0.71955690052919097</v>
      </c>
      <c r="P4735">
        <v>-1.9366286482836299</v>
      </c>
      <c r="Q4735">
        <v>0.55932203389830504</v>
      </c>
      <c r="R4735">
        <v>0.45762711864406702</v>
      </c>
      <c r="S4735">
        <f t="shared" si="73"/>
        <v>-3.7294426562596447E-2</v>
      </c>
    </row>
    <row r="4736" spans="1:19" x14ac:dyDescent="0.2">
      <c r="A4736" t="s">
        <v>9418</v>
      </c>
      <c r="B4736" t="s">
        <v>9419</v>
      </c>
      <c r="C4736">
        <v>25</v>
      </c>
      <c r="D4736">
        <v>24</v>
      </c>
      <c r="E4736">
        <v>23</v>
      </c>
      <c r="F4736">
        <v>3</v>
      </c>
      <c r="G4736">
        <v>6.2529465335096804E-2</v>
      </c>
      <c r="H4736">
        <v>-0.53047018243284805</v>
      </c>
      <c r="I4736">
        <v>-1.80501592691437</v>
      </c>
      <c r="J4736">
        <v>86</v>
      </c>
      <c r="K4736">
        <v>97</v>
      </c>
      <c r="L4736">
        <v>67</v>
      </c>
      <c r="M4736">
        <v>5</v>
      </c>
      <c r="N4736">
        <v>0.12950138644439799</v>
      </c>
      <c r="O4736">
        <v>-0.70051242568713101</v>
      </c>
      <c r="P4736">
        <v>-2.24575411549944</v>
      </c>
      <c r="Q4736">
        <v>0.55932203389830504</v>
      </c>
      <c r="R4736">
        <v>0.54237288135593198</v>
      </c>
      <c r="S4736">
        <f t="shared" si="73"/>
        <v>-0.12123917370945425</v>
      </c>
    </row>
    <row r="4737" spans="1:19" x14ac:dyDescent="0.2">
      <c r="A4737" t="s">
        <v>9420</v>
      </c>
      <c r="B4737" t="s">
        <v>9421</v>
      </c>
      <c r="C4737">
        <v>9</v>
      </c>
      <c r="D4737">
        <v>12</v>
      </c>
      <c r="E4737">
        <v>6</v>
      </c>
      <c r="F4737">
        <v>0</v>
      </c>
      <c r="G4737">
        <v>0.20519696890382799</v>
      </c>
      <c r="H4737">
        <v>-0.67034926883408397</v>
      </c>
      <c r="I4737" t="e">
        <f>-inf</f>
        <v>#NAME?</v>
      </c>
      <c r="J4737">
        <v>50</v>
      </c>
      <c r="K4737">
        <v>15</v>
      </c>
      <c r="L4737">
        <v>9</v>
      </c>
      <c r="M4737">
        <v>6</v>
      </c>
      <c r="N4737">
        <v>-0.44565064185861503</v>
      </c>
      <c r="O4737">
        <v>-1.3368162720410799</v>
      </c>
      <c r="P4737">
        <v>-1.93104442254426</v>
      </c>
      <c r="Q4737">
        <v>0.57627118644067798</v>
      </c>
      <c r="R4737">
        <v>0.55932203389830504</v>
      </c>
      <c r="S4737" t="e">
        <f t="shared" si="73"/>
        <v>#NAME?</v>
      </c>
    </row>
    <row r="4738" spans="1:19" x14ac:dyDescent="0.2">
      <c r="A4738" t="s">
        <v>9422</v>
      </c>
      <c r="B4738" t="s">
        <v>9423</v>
      </c>
      <c r="C4738">
        <v>134</v>
      </c>
      <c r="D4738">
        <v>197</v>
      </c>
      <c r="E4738">
        <v>145</v>
      </c>
      <c r="F4738">
        <v>32</v>
      </c>
      <c r="G4738">
        <v>0.24761966009231301</v>
      </c>
      <c r="H4738">
        <v>-0.45999480590823599</v>
      </c>
      <c r="I4738">
        <v>-1.5061519930069001</v>
      </c>
      <c r="J4738">
        <v>209</v>
      </c>
      <c r="K4738">
        <v>324</v>
      </c>
      <c r="L4738">
        <v>273</v>
      </c>
      <c r="M4738">
        <v>55</v>
      </c>
      <c r="N4738">
        <v>0.26762682751727901</v>
      </c>
      <c r="O4738">
        <v>-0.47607241621468799</v>
      </c>
      <c r="P4738">
        <v>-1.5900092652086999</v>
      </c>
      <c r="Q4738">
        <v>0.644067796610169</v>
      </c>
      <c r="R4738">
        <v>0.54237288135593198</v>
      </c>
      <c r="S4738">
        <f t="shared" si="73"/>
        <v>0.14034925691655531</v>
      </c>
    </row>
    <row r="4739" spans="1:19" x14ac:dyDescent="0.2">
      <c r="A4739" t="s">
        <v>9424</v>
      </c>
      <c r="B4739" t="s">
        <v>9425</v>
      </c>
      <c r="C4739">
        <v>164</v>
      </c>
      <c r="D4739">
        <v>146</v>
      </c>
      <c r="E4739">
        <v>98</v>
      </c>
      <c r="F4739">
        <v>29</v>
      </c>
      <c r="G4739">
        <v>2.9767240032267599E-2</v>
      </c>
      <c r="H4739">
        <v>-0.71787578213360603</v>
      </c>
      <c r="I4739">
        <v>-1.6366430231107401</v>
      </c>
      <c r="J4739">
        <v>398</v>
      </c>
      <c r="K4739">
        <v>373</v>
      </c>
      <c r="L4739">
        <v>237</v>
      </c>
      <c r="M4739">
        <v>36</v>
      </c>
      <c r="N4739">
        <v>4.90538631567215E-2</v>
      </c>
      <c r="O4739">
        <v>-0.81722350320797399</v>
      </c>
      <c r="P4739">
        <v>-2.0538062398982899</v>
      </c>
      <c r="Q4739">
        <v>0.54237288135593198</v>
      </c>
      <c r="R4739">
        <v>0.45762711864406702</v>
      </c>
      <c r="S4739">
        <f t="shared" ref="S4739:S4802" si="74">((I4739+1.7338029)/1.7338029+(P4739+1.8692731)/1.8692731)/2</f>
        <v>-2.1340301602881633E-2</v>
      </c>
    </row>
    <row r="4740" spans="1:19" x14ac:dyDescent="0.2">
      <c r="A4740" t="s">
        <v>9426</v>
      </c>
      <c r="B4740" t="s">
        <v>9427</v>
      </c>
      <c r="C4740">
        <v>37</v>
      </c>
      <c r="D4740">
        <v>23</v>
      </c>
      <c r="E4740">
        <v>15</v>
      </c>
      <c r="F4740">
        <v>5</v>
      </c>
      <c r="G4740">
        <v>-0.126215655753873</v>
      </c>
      <c r="H4740">
        <v>-0.88636847478971703</v>
      </c>
      <c r="I4740">
        <v>-1.75342889269297</v>
      </c>
      <c r="J4740">
        <v>39</v>
      </c>
      <c r="K4740">
        <v>58</v>
      </c>
      <c r="L4740">
        <v>17</v>
      </c>
      <c r="M4740">
        <v>3</v>
      </c>
      <c r="N4740">
        <v>0.249591489958159</v>
      </c>
      <c r="O4740">
        <v>-0.952704462792615</v>
      </c>
      <c r="P4740">
        <v>-2.1241690208987198</v>
      </c>
      <c r="Q4740">
        <v>0.55932203389830504</v>
      </c>
      <c r="R4740">
        <v>0.40677966101694901</v>
      </c>
      <c r="S4740">
        <f t="shared" si="74"/>
        <v>-7.3840303214325553E-2</v>
      </c>
    </row>
    <row r="4741" spans="1:19" x14ac:dyDescent="0.2">
      <c r="A4741" t="s">
        <v>9428</v>
      </c>
      <c r="B4741" t="s">
        <v>9429</v>
      </c>
      <c r="C4741">
        <v>142</v>
      </c>
      <c r="D4741">
        <v>155</v>
      </c>
      <c r="E4741">
        <v>79</v>
      </c>
      <c r="F4741">
        <v>13</v>
      </c>
      <c r="G4741">
        <v>0.11830158608276301</v>
      </c>
      <c r="H4741">
        <v>-0.74891926287101795</v>
      </c>
      <c r="I4741">
        <v>-1.92254216503821</v>
      </c>
      <c r="J4741">
        <v>250</v>
      </c>
      <c r="K4741">
        <v>351</v>
      </c>
      <c r="L4741">
        <v>180</v>
      </c>
      <c r="M4741">
        <v>52</v>
      </c>
      <c r="N4741">
        <v>0.22459521121550799</v>
      </c>
      <c r="O4741">
        <v>-0.73475628071312105</v>
      </c>
      <c r="P4741">
        <v>-1.69216233362913</v>
      </c>
      <c r="Q4741">
        <v>0.55932203389830504</v>
      </c>
      <c r="R4741">
        <v>0.37288135593220301</v>
      </c>
      <c r="S4741">
        <f t="shared" si="74"/>
        <v>-7.0550386256778494E-3</v>
      </c>
    </row>
    <row r="4742" spans="1:19" x14ac:dyDescent="0.2">
      <c r="A4742" t="s">
        <v>9430</v>
      </c>
      <c r="B4742" t="s">
        <v>9431</v>
      </c>
      <c r="C4742">
        <v>230</v>
      </c>
      <c r="D4742">
        <v>261</v>
      </c>
      <c r="E4742">
        <v>115</v>
      </c>
      <c r="F4742">
        <v>31</v>
      </c>
      <c r="G4742">
        <v>0.135170903616216</v>
      </c>
      <c r="H4742">
        <v>-0.79528800544238398</v>
      </c>
      <c r="I4742">
        <v>-1.7545633151453099</v>
      </c>
      <c r="J4742">
        <v>391</v>
      </c>
      <c r="K4742">
        <v>602</v>
      </c>
      <c r="L4742">
        <v>300</v>
      </c>
      <c r="M4742">
        <v>39</v>
      </c>
      <c r="N4742">
        <v>0.26464783728367902</v>
      </c>
      <c r="O4742">
        <v>-0.70714427982059402</v>
      </c>
      <c r="P4742">
        <v>-2.0113378189612598</v>
      </c>
      <c r="Q4742">
        <v>0.57627118644067798</v>
      </c>
      <c r="R4742">
        <v>0.47457627118644002</v>
      </c>
      <c r="S4742">
        <f t="shared" si="74"/>
        <v>-4.3986949601323579E-2</v>
      </c>
    </row>
    <row r="4743" spans="1:19" x14ac:dyDescent="0.2">
      <c r="A4743" t="s">
        <v>9432</v>
      </c>
      <c r="B4743" t="s">
        <v>9433</v>
      </c>
      <c r="C4743">
        <v>175</v>
      </c>
      <c r="D4743">
        <v>204</v>
      </c>
      <c r="E4743">
        <v>197</v>
      </c>
      <c r="F4743">
        <v>24</v>
      </c>
      <c r="G4743">
        <v>0.146850351035132</v>
      </c>
      <c r="H4743">
        <v>-0.44282983230310502</v>
      </c>
      <c r="I4743">
        <v>-1.74702397993668</v>
      </c>
      <c r="J4743">
        <v>247</v>
      </c>
      <c r="K4743">
        <v>382</v>
      </c>
      <c r="L4743">
        <v>131</v>
      </c>
      <c r="M4743">
        <v>21</v>
      </c>
      <c r="N4743">
        <v>0.26659451307376397</v>
      </c>
      <c r="O4743">
        <v>-0.86751443474829104</v>
      </c>
      <c r="P4743">
        <v>-2.0807033271176301</v>
      </c>
      <c r="Q4743">
        <v>0.57627118644067798</v>
      </c>
      <c r="R4743">
        <v>0.45762711864406702</v>
      </c>
      <c r="S4743">
        <f t="shared" si="74"/>
        <v>-6.0366869988604729E-2</v>
      </c>
    </row>
    <row r="4744" spans="1:19" x14ac:dyDescent="0.2">
      <c r="A4744" t="s">
        <v>9434</v>
      </c>
      <c r="B4744" t="s">
        <v>9435</v>
      </c>
      <c r="C4744">
        <v>131</v>
      </c>
      <c r="D4744">
        <v>169</v>
      </c>
      <c r="E4744">
        <v>70</v>
      </c>
      <c r="F4744">
        <v>12</v>
      </c>
      <c r="G4744">
        <v>0.190873641253437</v>
      </c>
      <c r="H4744">
        <v>-0.76643126541991102</v>
      </c>
      <c r="I4744">
        <v>-1.92228722257013</v>
      </c>
      <c r="J4744">
        <v>200</v>
      </c>
      <c r="K4744">
        <v>260</v>
      </c>
      <c r="L4744">
        <v>117</v>
      </c>
      <c r="M4744">
        <v>32</v>
      </c>
      <c r="N4744">
        <v>0.19117145572855801</v>
      </c>
      <c r="O4744">
        <v>-0.82493291106220901</v>
      </c>
      <c r="P4744">
        <v>-1.8061056859359601</v>
      </c>
      <c r="Q4744">
        <v>0.44067796610169402</v>
      </c>
      <c r="R4744">
        <v>0.37288135593220301</v>
      </c>
      <c r="S4744">
        <f t="shared" si="74"/>
        <v>-3.7459501724461358E-2</v>
      </c>
    </row>
    <row r="4745" spans="1:19" x14ac:dyDescent="0.2">
      <c r="A4745" t="s">
        <v>9436</v>
      </c>
      <c r="B4745" t="s">
        <v>9437</v>
      </c>
      <c r="C4745">
        <v>236</v>
      </c>
      <c r="D4745">
        <v>209</v>
      </c>
      <c r="E4745">
        <v>105</v>
      </c>
      <c r="F4745">
        <v>27</v>
      </c>
      <c r="G4745">
        <v>2.7492515436475701E-2</v>
      </c>
      <c r="H4745">
        <v>-0.84598071367857197</v>
      </c>
      <c r="I4745">
        <v>-1.82574541177311</v>
      </c>
      <c r="J4745">
        <v>300</v>
      </c>
      <c r="K4745">
        <v>543</v>
      </c>
      <c r="L4745">
        <v>264</v>
      </c>
      <c r="M4745">
        <v>56</v>
      </c>
      <c r="N4745">
        <v>0.33490667829090598</v>
      </c>
      <c r="O4745">
        <v>-0.647606104994221</v>
      </c>
      <c r="P4745">
        <v>-1.7391588963053499</v>
      </c>
      <c r="Q4745">
        <v>0.50847457627118597</v>
      </c>
      <c r="R4745">
        <v>0.38983050847457601</v>
      </c>
      <c r="S4745">
        <f t="shared" si="74"/>
        <v>8.2887272402537397E-3</v>
      </c>
    </row>
    <row r="4746" spans="1:19" x14ac:dyDescent="0.2">
      <c r="A4746" t="s">
        <v>9438</v>
      </c>
      <c r="B4746" t="s">
        <v>9439</v>
      </c>
      <c r="C4746">
        <v>164</v>
      </c>
      <c r="D4746">
        <v>140</v>
      </c>
      <c r="E4746">
        <v>71</v>
      </c>
      <c r="F4746">
        <v>7</v>
      </c>
      <c r="G4746">
        <v>1.15424199260685E-2</v>
      </c>
      <c r="H4746">
        <v>-0.857843509107026</v>
      </c>
      <c r="I4746">
        <v>-2.2539429809954399</v>
      </c>
      <c r="J4746">
        <v>161</v>
      </c>
      <c r="K4746">
        <v>181</v>
      </c>
      <c r="L4746">
        <v>97</v>
      </c>
      <c r="M4746">
        <v>24</v>
      </c>
      <c r="N4746">
        <v>0.12808080225905599</v>
      </c>
      <c r="O4746">
        <v>-0.81214291890999502</v>
      </c>
      <c r="P4746">
        <v>-1.8368403029121301</v>
      </c>
      <c r="Q4746">
        <v>0.45762711864406702</v>
      </c>
      <c r="R4746">
        <v>0.338983050847457</v>
      </c>
      <c r="S4746">
        <f t="shared" si="74"/>
        <v>-0.14132452937425824</v>
      </c>
    </row>
    <row r="4747" spans="1:19" x14ac:dyDescent="0.2">
      <c r="A4747" t="s">
        <v>9440</v>
      </c>
      <c r="B4747" t="s">
        <v>9441</v>
      </c>
      <c r="C4747">
        <v>165</v>
      </c>
      <c r="D4747">
        <v>173</v>
      </c>
      <c r="E4747">
        <v>115</v>
      </c>
      <c r="F4747">
        <v>8</v>
      </c>
      <c r="G4747">
        <v>0.100820391210417</v>
      </c>
      <c r="H4747">
        <v>-0.65104411363869796</v>
      </c>
      <c r="I4747">
        <v>-2.19859113018396</v>
      </c>
      <c r="J4747">
        <v>199</v>
      </c>
      <c r="K4747">
        <v>268</v>
      </c>
      <c r="L4747">
        <v>199</v>
      </c>
      <c r="M4747">
        <v>35</v>
      </c>
      <c r="N4747">
        <v>0.20650982104080301</v>
      </c>
      <c r="O4747">
        <v>-0.59208877714439001</v>
      </c>
      <c r="P4747">
        <v>-1.76501070065132</v>
      </c>
      <c r="Q4747">
        <v>0.50847457627118597</v>
      </c>
      <c r="R4747">
        <v>0.45762711864406702</v>
      </c>
      <c r="S4747">
        <f t="shared" si="74"/>
        <v>-0.10614872913801088</v>
      </c>
    </row>
    <row r="4748" spans="1:19" x14ac:dyDescent="0.2">
      <c r="A4748" t="s">
        <v>9442</v>
      </c>
      <c r="B4748" t="s">
        <v>9443</v>
      </c>
      <c r="C4748">
        <v>140</v>
      </c>
      <c r="D4748">
        <v>222</v>
      </c>
      <c r="E4748">
        <v>110</v>
      </c>
      <c r="F4748">
        <v>35</v>
      </c>
      <c r="G4748">
        <v>0.28048317106792903</v>
      </c>
      <c r="H4748">
        <v>-0.59899336029841599</v>
      </c>
      <c r="I4748">
        <v>-1.48625716428996</v>
      </c>
      <c r="J4748">
        <v>176</v>
      </c>
      <c r="K4748">
        <v>348</v>
      </c>
      <c r="L4748">
        <v>225</v>
      </c>
      <c r="M4748">
        <v>169</v>
      </c>
      <c r="N4748">
        <v>0.37329467955415202</v>
      </c>
      <c r="O4748">
        <v>-0.48541892684717702</v>
      </c>
      <c r="P4748">
        <v>-1.0278516317923601</v>
      </c>
      <c r="Q4748">
        <v>0.59322033898305004</v>
      </c>
      <c r="R4748">
        <v>0.44067796610169402</v>
      </c>
      <c r="S4748">
        <f t="shared" si="74"/>
        <v>0.29645457372584699</v>
      </c>
    </row>
    <row r="4749" spans="1:19" x14ac:dyDescent="0.2">
      <c r="A4749" t="s">
        <v>9444</v>
      </c>
      <c r="B4749" t="s">
        <v>9445</v>
      </c>
      <c r="C4749">
        <v>178</v>
      </c>
      <c r="D4749">
        <v>147</v>
      </c>
      <c r="E4749">
        <v>101</v>
      </c>
      <c r="F4749">
        <v>8</v>
      </c>
      <c r="G4749">
        <v>-2.8444352651894799E-3</v>
      </c>
      <c r="H4749">
        <v>-0.74035663830465404</v>
      </c>
      <c r="I4749">
        <v>-2.2315271882789398</v>
      </c>
      <c r="J4749">
        <v>316</v>
      </c>
      <c r="K4749">
        <v>294</v>
      </c>
      <c r="L4749">
        <v>177</v>
      </c>
      <c r="M4749">
        <v>45</v>
      </c>
      <c r="N4749">
        <v>4.5888351215475201E-2</v>
      </c>
      <c r="O4749">
        <v>-0.84380259340098696</v>
      </c>
      <c r="P4749">
        <v>-1.8567002374349499</v>
      </c>
      <c r="Q4749">
        <v>0.50847457627118597</v>
      </c>
      <c r="R4749">
        <v>0.44067796610169402</v>
      </c>
      <c r="S4749">
        <f t="shared" si="74"/>
        <v>-0.14017239440055929</v>
      </c>
    </row>
    <row r="4750" spans="1:19" x14ac:dyDescent="0.2">
      <c r="A4750" t="s">
        <v>9446</v>
      </c>
      <c r="B4750" t="s">
        <v>9447</v>
      </c>
      <c r="C4750">
        <v>51</v>
      </c>
      <c r="D4750">
        <v>65</v>
      </c>
      <c r="E4750">
        <v>69</v>
      </c>
      <c r="F4750">
        <v>7</v>
      </c>
      <c r="G4750">
        <v>0.18560141284044701</v>
      </c>
      <c r="H4750">
        <v>-0.362979095139084</v>
      </c>
      <c r="I4750">
        <v>-1.74666930904567</v>
      </c>
      <c r="J4750">
        <v>89</v>
      </c>
      <c r="K4750">
        <v>175</v>
      </c>
      <c r="L4750">
        <v>63</v>
      </c>
      <c r="M4750">
        <v>16</v>
      </c>
      <c r="N4750">
        <v>0.37087614546310299</v>
      </c>
      <c r="O4750">
        <v>-0.74213823433572101</v>
      </c>
      <c r="P4750">
        <v>-1.75549569258088</v>
      </c>
      <c r="Q4750">
        <v>0.52542372881355903</v>
      </c>
      <c r="R4750">
        <v>0.50847457627118597</v>
      </c>
      <c r="S4750">
        <f t="shared" si="74"/>
        <v>2.6723137762985218E-2</v>
      </c>
    </row>
    <row r="4751" spans="1:19" x14ac:dyDescent="0.2">
      <c r="A4751" t="s">
        <v>9448</v>
      </c>
      <c r="B4751" t="s">
        <v>9449</v>
      </c>
      <c r="C4751">
        <v>159</v>
      </c>
      <c r="D4751">
        <v>100</v>
      </c>
      <c r="E4751">
        <v>80</v>
      </c>
      <c r="F4751">
        <v>10</v>
      </c>
      <c r="G4751">
        <v>-0.12113889202492301</v>
      </c>
      <c r="H4751">
        <v>-0.79256514710691095</v>
      </c>
      <c r="I4751">
        <v>-2.0855942972824502</v>
      </c>
      <c r="J4751">
        <v>283</v>
      </c>
      <c r="K4751">
        <v>423</v>
      </c>
      <c r="L4751">
        <v>130</v>
      </c>
      <c r="M4751">
        <v>33</v>
      </c>
      <c r="N4751">
        <v>0.251782035272473</v>
      </c>
      <c r="O4751">
        <v>-0.92993186036184305</v>
      </c>
      <c r="P4751">
        <v>-1.94349816423829</v>
      </c>
      <c r="Q4751">
        <v>0.644067796610169</v>
      </c>
      <c r="R4751">
        <v>0.49152542372881303</v>
      </c>
      <c r="S4751">
        <f t="shared" si="74"/>
        <v>-0.12130479570066612</v>
      </c>
    </row>
    <row r="4752" spans="1:19" x14ac:dyDescent="0.2">
      <c r="A4752" t="s">
        <v>9450</v>
      </c>
      <c r="B4752" t="s">
        <v>9451</v>
      </c>
      <c r="C4752">
        <v>198</v>
      </c>
      <c r="D4752">
        <v>276</v>
      </c>
      <c r="E4752">
        <v>158</v>
      </c>
      <c r="F4752">
        <v>50</v>
      </c>
      <c r="G4752">
        <v>0.22450212409921499</v>
      </c>
      <c r="H4752">
        <v>-0.59226611308551202</v>
      </c>
      <c r="I4752">
        <v>-1.4818923588875099</v>
      </c>
      <c r="J4752">
        <v>454</v>
      </c>
      <c r="K4752">
        <v>685</v>
      </c>
      <c r="L4752">
        <v>422</v>
      </c>
      <c r="M4752">
        <v>54</v>
      </c>
      <c r="N4752">
        <v>0.25586282205704303</v>
      </c>
      <c r="O4752">
        <v>-0.62383217903982002</v>
      </c>
      <c r="P4752">
        <v>-1.9348877616260201</v>
      </c>
      <c r="Q4752">
        <v>0.66101694915254205</v>
      </c>
      <c r="R4752">
        <v>0.49152542372881303</v>
      </c>
      <c r="S4752">
        <f t="shared" si="74"/>
        <v>5.5095972461637985E-2</v>
      </c>
    </row>
    <row r="4753" spans="1:19" x14ac:dyDescent="0.2">
      <c r="A4753" t="s">
        <v>9452</v>
      </c>
      <c r="B4753" t="s">
        <v>9453</v>
      </c>
      <c r="C4753">
        <v>68</v>
      </c>
      <c r="D4753">
        <v>70</v>
      </c>
      <c r="E4753">
        <v>29</v>
      </c>
      <c r="F4753">
        <v>7</v>
      </c>
      <c r="G4753">
        <v>9.2847359603548896E-2</v>
      </c>
      <c r="H4753">
        <v>-0.86436892458568304</v>
      </c>
      <c r="I4753">
        <v>-1.8716080456539701</v>
      </c>
      <c r="J4753">
        <v>110</v>
      </c>
      <c r="K4753">
        <v>186</v>
      </c>
      <c r="L4753">
        <v>106</v>
      </c>
      <c r="M4753">
        <v>25</v>
      </c>
      <c r="N4753">
        <v>0.305348362481413</v>
      </c>
      <c r="O4753">
        <v>-0.60817559703784496</v>
      </c>
      <c r="P4753">
        <v>-1.6536783450780801</v>
      </c>
      <c r="Q4753">
        <v>0.61016949152542299</v>
      </c>
      <c r="R4753">
        <v>0.47457627118644002</v>
      </c>
      <c r="S4753">
        <f t="shared" si="74"/>
        <v>1.7927354522384309E-2</v>
      </c>
    </row>
    <row r="4754" spans="1:19" x14ac:dyDescent="0.2">
      <c r="A4754" t="s">
        <v>9454</v>
      </c>
      <c r="B4754" t="s">
        <v>9455</v>
      </c>
      <c r="C4754">
        <v>115</v>
      </c>
      <c r="D4754">
        <v>88</v>
      </c>
      <c r="E4754">
        <v>48</v>
      </c>
      <c r="F4754">
        <v>10</v>
      </c>
      <c r="G4754">
        <v>-3.59569359079146E-2</v>
      </c>
      <c r="H4754">
        <v>-0.87371461275642803</v>
      </c>
      <c r="I4754">
        <v>-1.94489501331561</v>
      </c>
      <c r="J4754">
        <v>204</v>
      </c>
      <c r="K4754">
        <v>254</v>
      </c>
      <c r="L4754">
        <v>101</v>
      </c>
      <c r="M4754">
        <v>34</v>
      </c>
      <c r="N4754">
        <v>0.17243165261576099</v>
      </c>
      <c r="O4754">
        <v>-0.89739757078764604</v>
      </c>
      <c r="P4754">
        <v>-1.7883769189755301</v>
      </c>
      <c r="Q4754">
        <v>0.71186440677966101</v>
      </c>
      <c r="R4754">
        <v>0.47457627118644002</v>
      </c>
      <c r="S4754">
        <f t="shared" si="74"/>
        <v>-3.9237058233180459E-2</v>
      </c>
    </row>
    <row r="4755" spans="1:19" x14ac:dyDescent="0.2">
      <c r="A4755" t="s">
        <v>9456</v>
      </c>
      <c r="B4755" t="s">
        <v>9457</v>
      </c>
      <c r="C4755">
        <v>58</v>
      </c>
      <c r="D4755">
        <v>78</v>
      </c>
      <c r="E4755">
        <v>10</v>
      </c>
      <c r="F4755">
        <v>12</v>
      </c>
      <c r="G4755">
        <v>0.20892484142307099</v>
      </c>
      <c r="H4755">
        <v>-1.25768600334134</v>
      </c>
      <c r="I4755">
        <v>-1.56844392047731</v>
      </c>
      <c r="J4755">
        <v>109</v>
      </c>
      <c r="K4755">
        <v>72</v>
      </c>
      <c r="L4755">
        <v>64</v>
      </c>
      <c r="M4755">
        <v>12</v>
      </c>
      <c r="N4755">
        <v>-0.102865898087633</v>
      </c>
      <c r="O4755">
        <v>-0.82333530110112596</v>
      </c>
      <c r="P4755">
        <v>-1.96847092048489</v>
      </c>
      <c r="Q4755">
        <v>0.38983050847457601</v>
      </c>
      <c r="R4755">
        <v>0.25423728813559299</v>
      </c>
      <c r="S4755">
        <f t="shared" si="74"/>
        <v>2.1152991558246386E-2</v>
      </c>
    </row>
    <row r="4756" spans="1:19" x14ac:dyDescent="0.2">
      <c r="A4756" t="s">
        <v>9458</v>
      </c>
      <c r="B4756" t="s">
        <v>9459</v>
      </c>
      <c r="C4756">
        <v>113</v>
      </c>
      <c r="D4756">
        <v>118</v>
      </c>
      <c r="E4756">
        <v>81</v>
      </c>
      <c r="F4756">
        <v>10</v>
      </c>
      <c r="G4756">
        <v>9.9061796118234097E-2</v>
      </c>
      <c r="H4756">
        <v>-0.63885143438317304</v>
      </c>
      <c r="I4756">
        <v>-1.9372756164454099</v>
      </c>
      <c r="J4756">
        <v>197</v>
      </c>
      <c r="K4756">
        <v>441</v>
      </c>
      <c r="L4756">
        <v>140</v>
      </c>
      <c r="M4756">
        <v>54</v>
      </c>
      <c r="N4756">
        <v>0.42720046672796702</v>
      </c>
      <c r="O4756">
        <v>-0.74042696762774496</v>
      </c>
      <c r="P4756">
        <v>-1.5722981349305101</v>
      </c>
      <c r="Q4756">
        <v>0.66101694915254205</v>
      </c>
      <c r="R4756">
        <v>0.49152542372881303</v>
      </c>
      <c r="S4756">
        <f t="shared" si="74"/>
        <v>2.0757792261941646E-2</v>
      </c>
    </row>
    <row r="4757" spans="1:19" x14ac:dyDescent="0.2">
      <c r="A4757" t="s">
        <v>9460</v>
      </c>
      <c r="B4757" t="s">
        <v>9461</v>
      </c>
      <c r="C4757">
        <v>217</v>
      </c>
      <c r="D4757">
        <v>260</v>
      </c>
      <c r="E4757">
        <v>143</v>
      </c>
      <c r="F4757">
        <v>28</v>
      </c>
      <c r="G4757">
        <v>0.158771846417816</v>
      </c>
      <c r="H4757">
        <v>-0.67538170616187099</v>
      </c>
      <c r="I4757">
        <v>-1.7734988754683001</v>
      </c>
      <c r="J4757">
        <v>342</v>
      </c>
      <c r="K4757">
        <v>564</v>
      </c>
      <c r="L4757">
        <v>169</v>
      </c>
      <c r="M4757">
        <v>88</v>
      </c>
      <c r="N4757">
        <v>0.29448110134892902</v>
      </c>
      <c r="O4757">
        <v>-0.898228178586851</v>
      </c>
      <c r="P4757">
        <v>-1.59976910249785</v>
      </c>
      <c r="Q4757">
        <v>0.59322033898305004</v>
      </c>
      <c r="R4757">
        <v>0.49152542372881303</v>
      </c>
      <c r="S4757">
        <f t="shared" si="74"/>
        <v>6.0640253208583919E-2</v>
      </c>
    </row>
    <row r="4758" spans="1:19" x14ac:dyDescent="0.2">
      <c r="A4758" t="s">
        <v>9462</v>
      </c>
      <c r="B4758" t="s">
        <v>9463</v>
      </c>
      <c r="C4758">
        <v>101</v>
      </c>
      <c r="D4758">
        <v>144</v>
      </c>
      <c r="E4758">
        <v>96</v>
      </c>
      <c r="F4758">
        <v>197</v>
      </c>
      <c r="G4758">
        <v>0.234299350608135</v>
      </c>
      <c r="H4758">
        <v>-0.51630815052147705</v>
      </c>
      <c r="I4758">
        <v>-0.59405232058304802</v>
      </c>
      <c r="J4758">
        <v>194</v>
      </c>
      <c r="K4758">
        <v>169</v>
      </c>
      <c r="L4758">
        <v>297</v>
      </c>
      <c r="M4758">
        <v>376</v>
      </c>
      <c r="N4758">
        <v>1.7313078105169199E-2</v>
      </c>
      <c r="O4758">
        <v>-0.40713405775740402</v>
      </c>
      <c r="P4758">
        <v>-0.72283955359445795</v>
      </c>
      <c r="Q4758">
        <v>0.71186440677966101</v>
      </c>
      <c r="R4758">
        <v>0.52542372881355903</v>
      </c>
      <c r="S4758">
        <f t="shared" si="74"/>
        <v>0.63533739813147516</v>
      </c>
    </row>
    <row r="4759" spans="1:19" x14ac:dyDescent="0.2">
      <c r="A4759" t="s">
        <v>9464</v>
      </c>
      <c r="B4759" t="s">
        <v>9465</v>
      </c>
      <c r="C4759">
        <v>124</v>
      </c>
      <c r="D4759">
        <v>95</v>
      </c>
      <c r="E4759">
        <v>100</v>
      </c>
      <c r="F4759">
        <v>14</v>
      </c>
      <c r="G4759">
        <v>-3.5439847577858799E-2</v>
      </c>
      <c r="H4759">
        <v>-0.58767969494063799</v>
      </c>
      <c r="I4759">
        <v>-1.83149082244599</v>
      </c>
      <c r="J4759">
        <v>341</v>
      </c>
      <c r="K4759">
        <v>275</v>
      </c>
      <c r="L4759">
        <v>193</v>
      </c>
      <c r="M4759">
        <v>33</v>
      </c>
      <c r="N4759">
        <v>-1.6193581740513299E-2</v>
      </c>
      <c r="O4759">
        <v>-0.83928584712911403</v>
      </c>
      <c r="P4759">
        <v>-2.0244661077065</v>
      </c>
      <c r="Q4759">
        <v>0.71186440677966101</v>
      </c>
      <c r="R4759">
        <v>0.49152542372881303</v>
      </c>
      <c r="S4759">
        <f t="shared" si="74"/>
        <v>-6.9683169459743122E-2</v>
      </c>
    </row>
    <row r="4760" spans="1:19" x14ac:dyDescent="0.2">
      <c r="A4760" t="s">
        <v>9466</v>
      </c>
      <c r="B4760" t="s">
        <v>9467</v>
      </c>
      <c r="C4760">
        <v>148</v>
      </c>
      <c r="D4760">
        <v>249</v>
      </c>
      <c r="E4760">
        <v>189</v>
      </c>
      <c r="F4760">
        <v>21</v>
      </c>
      <c r="G4760">
        <v>0.30619586399630699</v>
      </c>
      <c r="H4760">
        <v>-0.38805792100011599</v>
      </c>
      <c r="I4760">
        <v>-1.7322395936230299</v>
      </c>
      <c r="J4760">
        <v>232</v>
      </c>
      <c r="K4760">
        <v>418</v>
      </c>
      <c r="L4760">
        <v>173</v>
      </c>
      <c r="M4760">
        <v>41</v>
      </c>
      <c r="N4760">
        <v>0.33291640030585701</v>
      </c>
      <c r="O4760">
        <v>-0.71953065890649404</v>
      </c>
      <c r="P4760">
        <v>-1.7629297967630499</v>
      </c>
      <c r="Q4760">
        <v>0.61016949152542299</v>
      </c>
      <c r="R4760">
        <v>0.49152542372881303</v>
      </c>
      <c r="S4760">
        <f t="shared" si="74"/>
        <v>2.8895927009338001E-2</v>
      </c>
    </row>
    <row r="4761" spans="1:19" x14ac:dyDescent="0.2">
      <c r="A4761" t="s">
        <v>9468</v>
      </c>
      <c r="B4761" t="s">
        <v>9469</v>
      </c>
      <c r="C4761">
        <v>205</v>
      </c>
      <c r="D4761">
        <v>173</v>
      </c>
      <c r="E4761">
        <v>559</v>
      </c>
      <c r="F4761">
        <v>737</v>
      </c>
      <c r="G4761">
        <v>6.5504743685695001E-3</v>
      </c>
      <c r="H4761">
        <v>-5.8600062947734601E-2</v>
      </c>
      <c r="I4761">
        <v>-0.32848354615870101</v>
      </c>
      <c r="J4761">
        <v>551</v>
      </c>
      <c r="K4761">
        <v>378</v>
      </c>
      <c r="L4761">
        <v>1143</v>
      </c>
      <c r="M4761">
        <v>1155</v>
      </c>
      <c r="N4761">
        <v>-8.6431695592837907E-2</v>
      </c>
      <c r="O4761">
        <v>-0.275194145600893</v>
      </c>
      <c r="P4761">
        <v>-0.68879528321551398</v>
      </c>
      <c r="Q4761">
        <v>0.79661016949152497</v>
      </c>
      <c r="R4761">
        <v>0.61016949152542299</v>
      </c>
      <c r="S4761">
        <f t="shared" si="74"/>
        <v>0.72102931388246683</v>
      </c>
    </row>
    <row r="4762" spans="1:19" x14ac:dyDescent="0.2">
      <c r="A4762" t="s">
        <v>9470</v>
      </c>
      <c r="B4762" t="s">
        <v>9471</v>
      </c>
      <c r="C4762">
        <v>63</v>
      </c>
      <c r="D4762">
        <v>83</v>
      </c>
      <c r="E4762">
        <v>54</v>
      </c>
      <c r="F4762">
        <v>18</v>
      </c>
      <c r="G4762">
        <v>0.19999577521802001</v>
      </c>
      <c r="H4762">
        <v>-0.56120479940901602</v>
      </c>
      <c r="I4762">
        <v>-1.4282652173122701</v>
      </c>
      <c r="J4762">
        <v>136</v>
      </c>
      <c r="K4762">
        <v>131</v>
      </c>
      <c r="L4762">
        <v>87</v>
      </c>
      <c r="M4762">
        <v>11</v>
      </c>
      <c r="N4762">
        <v>6.09604907072685E-2</v>
      </c>
      <c r="O4762">
        <v>-0.78610843289598897</v>
      </c>
      <c r="P4762">
        <v>-2.1023718918038798</v>
      </c>
      <c r="Q4762">
        <v>0.69491525423728795</v>
      </c>
      <c r="R4762">
        <v>0.52542372881355903</v>
      </c>
      <c r="S4762">
        <f t="shared" si="74"/>
        <v>2.5761883440917004E-2</v>
      </c>
    </row>
    <row r="4763" spans="1:19" x14ac:dyDescent="0.2">
      <c r="A4763" t="s">
        <v>9472</v>
      </c>
      <c r="B4763" t="s">
        <v>9473</v>
      </c>
      <c r="C4763">
        <v>86</v>
      </c>
      <c r="D4763">
        <v>39</v>
      </c>
      <c r="E4763">
        <v>174</v>
      </c>
      <c r="F4763">
        <v>159</v>
      </c>
      <c r="G4763">
        <v>-0.26317561192153999</v>
      </c>
      <c r="H4763">
        <v>-0.18820721273937099</v>
      </c>
      <c r="I4763">
        <v>-0.61729849988511498</v>
      </c>
      <c r="J4763">
        <v>163</v>
      </c>
      <c r="K4763">
        <v>154</v>
      </c>
      <c r="L4763">
        <v>354</v>
      </c>
      <c r="M4763">
        <v>300</v>
      </c>
      <c r="N4763">
        <v>5.2561219854227001E-2</v>
      </c>
      <c r="O4763">
        <v>-0.25527311952255999</v>
      </c>
      <c r="P4763">
        <v>-0.74529201827618796</v>
      </c>
      <c r="Q4763">
        <v>0.71186440677966101</v>
      </c>
      <c r="R4763">
        <v>0.57627118644067798</v>
      </c>
      <c r="S4763">
        <f t="shared" si="74"/>
        <v>0.62262791827021102</v>
      </c>
    </row>
    <row r="4764" spans="1:19" x14ac:dyDescent="0.2">
      <c r="A4764" t="s">
        <v>9474</v>
      </c>
      <c r="B4764" t="s">
        <v>9475</v>
      </c>
      <c r="C4764">
        <v>126</v>
      </c>
      <c r="D4764">
        <v>182</v>
      </c>
      <c r="E4764">
        <v>116</v>
      </c>
      <c r="F4764">
        <v>15</v>
      </c>
      <c r="G4764">
        <v>0.23995907516303999</v>
      </c>
      <c r="H4764">
        <v>-0.53017056566904797</v>
      </c>
      <c r="I4764">
        <v>-1.80847645902388</v>
      </c>
      <c r="J4764">
        <v>305</v>
      </c>
      <c r="K4764">
        <v>273</v>
      </c>
      <c r="L4764">
        <v>196</v>
      </c>
      <c r="M4764">
        <v>34</v>
      </c>
      <c r="N4764">
        <v>2.9090911115691901E-2</v>
      </c>
      <c r="O4764">
        <v>-0.78413254513469999</v>
      </c>
      <c r="P4764">
        <v>-1.9630465908964201</v>
      </c>
      <c r="Q4764">
        <v>0.677966101694915</v>
      </c>
      <c r="R4764">
        <v>0.52542372881355903</v>
      </c>
      <c r="S4764">
        <f t="shared" si="74"/>
        <v>-4.6617491946013986E-2</v>
      </c>
    </row>
    <row r="4765" spans="1:19" x14ac:dyDescent="0.2">
      <c r="A4765" t="s">
        <v>9476</v>
      </c>
      <c r="B4765" t="s">
        <v>9477</v>
      </c>
      <c r="C4765">
        <v>208</v>
      </c>
      <c r="D4765">
        <v>210</v>
      </c>
      <c r="E4765">
        <v>164</v>
      </c>
      <c r="F4765">
        <v>29</v>
      </c>
      <c r="G4765">
        <v>8.44141920666861E-2</v>
      </c>
      <c r="H4765">
        <v>-0.59747749669346695</v>
      </c>
      <c r="I4765">
        <v>-1.7398625100258001</v>
      </c>
      <c r="J4765">
        <v>401</v>
      </c>
      <c r="K4765">
        <v>385</v>
      </c>
      <c r="L4765">
        <v>185</v>
      </c>
      <c r="M4765">
        <v>36</v>
      </c>
      <c r="N4765">
        <v>5.9544460310040098E-2</v>
      </c>
      <c r="O4765">
        <v>-0.928061421361558</v>
      </c>
      <c r="P4765">
        <v>-2.05706754044478</v>
      </c>
      <c r="Q4765">
        <v>0.69491525423728795</v>
      </c>
      <c r="R4765">
        <v>0.44067796610169402</v>
      </c>
      <c r="S4765">
        <f t="shared" si="74"/>
        <v>-5.197943424875491E-2</v>
      </c>
    </row>
    <row r="4766" spans="1:19" x14ac:dyDescent="0.2">
      <c r="A4766" t="s">
        <v>9478</v>
      </c>
      <c r="B4766" t="s">
        <v>9479</v>
      </c>
      <c r="C4766">
        <v>74</v>
      </c>
      <c r="D4766">
        <v>79</v>
      </c>
      <c r="E4766">
        <v>90</v>
      </c>
      <c r="F4766">
        <v>7</v>
      </c>
      <c r="G4766">
        <v>0.10865360385499299</v>
      </c>
      <c r="H4766">
        <v>-0.40924722007005399</v>
      </c>
      <c r="I4766">
        <v>-1.9083308526787099</v>
      </c>
      <c r="J4766">
        <v>80</v>
      </c>
      <c r="K4766">
        <v>152</v>
      </c>
      <c r="L4766">
        <v>63</v>
      </c>
      <c r="M4766">
        <v>6</v>
      </c>
      <c r="N4766">
        <v>0.35598170437455001</v>
      </c>
      <c r="O4766">
        <v>-0.69583821468275198</v>
      </c>
      <c r="P4766">
        <v>-2.1351644052001899</v>
      </c>
      <c r="Q4766">
        <v>0.44067796610169402</v>
      </c>
      <c r="R4766">
        <v>0.35593220338983</v>
      </c>
      <c r="S4766">
        <f t="shared" si="74"/>
        <v>-0.12145254488983545</v>
      </c>
    </row>
    <row r="4767" spans="1:19" x14ac:dyDescent="0.2">
      <c r="A4767" t="s">
        <v>9480</v>
      </c>
      <c r="B4767" t="s">
        <v>9481</v>
      </c>
      <c r="C4767">
        <v>44</v>
      </c>
      <c r="D4767">
        <v>50</v>
      </c>
      <c r="E4767">
        <v>38</v>
      </c>
      <c r="F4767">
        <v>4</v>
      </c>
      <c r="G4767">
        <v>0.13577556014535899</v>
      </c>
      <c r="H4767">
        <v>-0.55792708964778004</v>
      </c>
      <c r="I4767">
        <v>-1.92558985812022</v>
      </c>
      <c r="J4767">
        <v>158</v>
      </c>
      <c r="K4767">
        <v>276</v>
      </c>
      <c r="L4767">
        <v>129</v>
      </c>
      <c r="M4767">
        <v>25</v>
      </c>
      <c r="N4767">
        <v>0.31948009853251602</v>
      </c>
      <c r="O4767">
        <v>-0.68015615379956396</v>
      </c>
      <c r="P4767">
        <v>-1.81094274687427</v>
      </c>
      <c r="Q4767">
        <v>0.50847457627118597</v>
      </c>
      <c r="R4767">
        <v>0.40677966101694901</v>
      </c>
      <c r="S4767">
        <f t="shared" si="74"/>
        <v>-3.9705761777234699E-2</v>
      </c>
    </row>
    <row r="4768" spans="1:19" x14ac:dyDescent="0.2">
      <c r="A4768" t="s">
        <v>9482</v>
      </c>
      <c r="B4768" t="s">
        <v>9483</v>
      </c>
      <c r="C4768">
        <v>19</v>
      </c>
      <c r="D4768">
        <v>4</v>
      </c>
      <c r="E4768">
        <v>6</v>
      </c>
      <c r="F4768">
        <v>4</v>
      </c>
      <c r="G4768">
        <v>-0.59643537732933805</v>
      </c>
      <c r="H4768">
        <v>-0.99486036034758896</v>
      </c>
      <c r="I4768">
        <v>-1.5608907825868601</v>
      </c>
      <c r="J4768">
        <v>16</v>
      </c>
      <c r="K4768">
        <v>24</v>
      </c>
      <c r="L4768">
        <v>4</v>
      </c>
      <c r="M4768">
        <v>2</v>
      </c>
      <c r="N4768">
        <v>0.253319362477403</v>
      </c>
      <c r="O4768">
        <v>-1.19414876847235</v>
      </c>
      <c r="P4768">
        <v>-1.91331565558383</v>
      </c>
      <c r="Q4768">
        <v>0.40677966101694901</v>
      </c>
      <c r="R4768">
        <v>0.35593220338983</v>
      </c>
      <c r="S4768">
        <f t="shared" si="74"/>
        <v>3.808432307094084E-2</v>
      </c>
    </row>
    <row r="4769" spans="1:19" x14ac:dyDescent="0.2">
      <c r="A4769" t="s">
        <v>9484</v>
      </c>
      <c r="B4769" t="s">
        <v>9485</v>
      </c>
      <c r="C4769">
        <v>165</v>
      </c>
      <c r="D4769">
        <v>123</v>
      </c>
      <c r="E4769">
        <v>72</v>
      </c>
      <c r="F4769">
        <v>8</v>
      </c>
      <c r="G4769">
        <v>-4.7320600478979798E-2</v>
      </c>
      <c r="H4769">
        <v>-0.85440945756104103</v>
      </c>
      <c r="I4769">
        <v>-2.19859113018396</v>
      </c>
      <c r="J4769">
        <v>185</v>
      </c>
      <c r="K4769">
        <v>196</v>
      </c>
      <c r="L4769">
        <v>105</v>
      </c>
      <c r="M4769">
        <v>19</v>
      </c>
      <c r="N4769">
        <v>0.102312446375184</v>
      </c>
      <c r="O4769">
        <v>-0.83807120647746602</v>
      </c>
      <c r="P4769">
        <v>-1.99864379604207</v>
      </c>
      <c r="Q4769">
        <v>0.49152542372881303</v>
      </c>
      <c r="R4769">
        <v>0.45762711864406702</v>
      </c>
      <c r="S4769">
        <f t="shared" si="74"/>
        <v>-0.16864176329945843</v>
      </c>
    </row>
    <row r="4770" spans="1:19" x14ac:dyDescent="0.2">
      <c r="A4770" t="s">
        <v>9486</v>
      </c>
      <c r="B4770" t="s">
        <v>9487</v>
      </c>
      <c r="C4770">
        <v>211</v>
      </c>
      <c r="D4770">
        <v>289</v>
      </c>
      <c r="E4770">
        <v>136</v>
      </c>
      <c r="F4770">
        <v>10</v>
      </c>
      <c r="G4770">
        <v>0.21687361975438299</v>
      </c>
      <c r="H4770">
        <v>-0.68500155670587803</v>
      </c>
      <c r="I4770">
        <v>-2.2084796282596901</v>
      </c>
      <c r="J4770">
        <v>296</v>
      </c>
      <c r="K4770">
        <v>381</v>
      </c>
      <c r="L4770">
        <v>162</v>
      </c>
      <c r="M4770">
        <v>40</v>
      </c>
      <c r="N4770">
        <v>0.186861368038402</v>
      </c>
      <c r="O4770">
        <v>-0.85386547366069798</v>
      </c>
      <c r="P4770">
        <v>-1.87945738832286</v>
      </c>
      <c r="Q4770">
        <v>0.44067796610169402</v>
      </c>
      <c r="R4770">
        <v>0.40677966101694901</v>
      </c>
      <c r="S4770">
        <f t="shared" si="74"/>
        <v>-0.13961302623619889</v>
      </c>
    </row>
    <row r="4771" spans="1:19" x14ac:dyDescent="0.2">
      <c r="A4771" t="s">
        <v>9488</v>
      </c>
      <c r="B4771" t="s">
        <v>9489</v>
      </c>
      <c r="C4771">
        <v>210</v>
      </c>
      <c r="D4771">
        <v>212</v>
      </c>
      <c r="E4771">
        <v>112</v>
      </c>
      <c r="F4771">
        <v>22</v>
      </c>
      <c r="G4771">
        <v>8.4374798490360503E-2</v>
      </c>
      <c r="H4771">
        <v>-0.76725928184214098</v>
      </c>
      <c r="I4771">
        <v>-1.86399378687371</v>
      </c>
      <c r="J4771">
        <v>285</v>
      </c>
      <c r="K4771">
        <v>378</v>
      </c>
      <c r="L4771">
        <v>253</v>
      </c>
      <c r="M4771">
        <v>37</v>
      </c>
      <c r="N4771">
        <v>0.19987504325043601</v>
      </c>
      <c r="O4771">
        <v>-0.64381311597708202</v>
      </c>
      <c r="P4771">
        <v>-1.8968688045333999</v>
      </c>
      <c r="Q4771">
        <v>0.44067796610169402</v>
      </c>
      <c r="R4771">
        <v>0.40677966101694901</v>
      </c>
      <c r="S4771">
        <f t="shared" si="74"/>
        <v>-4.492629236189908E-2</v>
      </c>
    </row>
    <row r="4772" spans="1:19" x14ac:dyDescent="0.2">
      <c r="A4772" t="s">
        <v>9490</v>
      </c>
      <c r="B4772" t="s">
        <v>9491</v>
      </c>
      <c r="C4772">
        <v>45</v>
      </c>
      <c r="D4772">
        <v>69</v>
      </c>
      <c r="E4772">
        <v>56</v>
      </c>
      <c r="F4772">
        <v>0</v>
      </c>
      <c r="G4772">
        <v>0.26589480925744002</v>
      </c>
      <c r="H4772">
        <v>-0.399282496547546</v>
      </c>
      <c r="I4772" t="e">
        <f>-inf</f>
        <v>#NAME?</v>
      </c>
      <c r="J4772">
        <v>72</v>
      </c>
      <c r="K4772">
        <v>54</v>
      </c>
      <c r="L4772">
        <v>47</v>
      </c>
      <c r="M4772">
        <v>4</v>
      </c>
      <c r="N4772">
        <v>-4.7710633186577998E-2</v>
      </c>
      <c r="O4772">
        <v>-0.77732341563994101</v>
      </c>
      <c r="P4772">
        <v>-2.2654981736951898</v>
      </c>
      <c r="Q4772">
        <v>0.47457627118644002</v>
      </c>
      <c r="R4772">
        <v>0.47457627118644002</v>
      </c>
      <c r="S4772" t="e">
        <f t="shared" si="74"/>
        <v>#NAME?</v>
      </c>
    </row>
    <row r="4773" spans="1:19" x14ac:dyDescent="0.2">
      <c r="A4773" t="s">
        <v>9492</v>
      </c>
      <c r="B4773" t="s">
        <v>9493</v>
      </c>
      <c r="C4773">
        <v>160</v>
      </c>
      <c r="D4773">
        <v>186</v>
      </c>
      <c r="E4773">
        <v>90</v>
      </c>
      <c r="F4773">
        <v>15</v>
      </c>
      <c r="G4773">
        <v>0.14565119385751901</v>
      </c>
      <c r="H4773">
        <v>-0.74413548299500298</v>
      </c>
      <c r="I4773">
        <v>-1.9122258965622401</v>
      </c>
      <c r="J4773">
        <v>226</v>
      </c>
      <c r="K4773">
        <v>194</v>
      </c>
      <c r="L4773">
        <v>112</v>
      </c>
      <c r="M4773">
        <v>44</v>
      </c>
      <c r="N4773">
        <v>1.0921394204546899E-2</v>
      </c>
      <c r="O4773">
        <v>-0.89697919362160905</v>
      </c>
      <c r="P4773">
        <v>-1.7208814312531</v>
      </c>
      <c r="Q4773">
        <v>0.50847457627118597</v>
      </c>
      <c r="R4773">
        <v>0.38983050847457601</v>
      </c>
      <c r="S4773">
        <f t="shared" si="74"/>
        <v>-1.1761887085579043E-2</v>
      </c>
    </row>
    <row r="4774" spans="1:19" x14ac:dyDescent="0.2">
      <c r="A4774" t="s">
        <v>9494</v>
      </c>
      <c r="B4774" t="s">
        <v>9495</v>
      </c>
      <c r="C4774">
        <v>223</v>
      </c>
      <c r="D4774">
        <v>197</v>
      </c>
      <c r="E4774">
        <v>198</v>
      </c>
      <c r="F4774">
        <v>37</v>
      </c>
      <c r="G4774">
        <v>2.6419595408960599E-2</v>
      </c>
      <c r="H4774">
        <v>-0.54589768256503302</v>
      </c>
      <c r="I4774">
        <v>-1.6643003119431601</v>
      </c>
      <c r="J4774">
        <v>276</v>
      </c>
      <c r="K4774">
        <v>397</v>
      </c>
      <c r="L4774">
        <v>157</v>
      </c>
      <c r="M4774">
        <v>40</v>
      </c>
      <c r="N4774">
        <v>0.23510952811961899</v>
      </c>
      <c r="O4774">
        <v>-0.83709820680037395</v>
      </c>
      <c r="P4774">
        <v>-1.8490747593291399</v>
      </c>
      <c r="Q4774">
        <v>0.76271186440677896</v>
      </c>
      <c r="R4774">
        <v>0.69491525423728795</v>
      </c>
      <c r="S4774">
        <f t="shared" si="74"/>
        <v>2.5446119622480747E-2</v>
      </c>
    </row>
    <row r="4775" spans="1:19" x14ac:dyDescent="0.2">
      <c r="A4775" t="s">
        <v>9496</v>
      </c>
      <c r="B4775" t="s">
        <v>9497</v>
      </c>
      <c r="C4775">
        <v>42</v>
      </c>
      <c r="D4775">
        <v>64</v>
      </c>
      <c r="E4775">
        <v>18</v>
      </c>
      <c r="F4775">
        <v>6</v>
      </c>
      <c r="G4775">
        <v>0.263188915881515</v>
      </c>
      <c r="H4775">
        <v>-0.86223479507299705</v>
      </c>
      <c r="I4775">
        <v>-1.72929521297625</v>
      </c>
      <c r="J4775">
        <v>51</v>
      </c>
      <c r="K4775">
        <v>168</v>
      </c>
      <c r="L4775">
        <v>71</v>
      </c>
      <c r="M4775">
        <v>6</v>
      </c>
      <c r="N4775">
        <v>0.59496720904964795</v>
      </c>
      <c r="O4775">
        <v>-0.44840060452325098</v>
      </c>
      <c r="P4775">
        <v>-1.93964459430618</v>
      </c>
      <c r="Q4775">
        <v>0.677966101694915</v>
      </c>
      <c r="R4775">
        <v>0.54237288135593198</v>
      </c>
      <c r="S4775">
        <f t="shared" si="74"/>
        <v>-1.7523282293451556E-2</v>
      </c>
    </row>
    <row r="4776" spans="1:19" x14ac:dyDescent="0.2">
      <c r="A4776" t="s">
        <v>9498</v>
      </c>
      <c r="B4776" t="s">
        <v>9499</v>
      </c>
      <c r="C4776">
        <v>133</v>
      </c>
      <c r="D4776">
        <v>123</v>
      </c>
      <c r="E4776">
        <v>125</v>
      </c>
      <c r="F4776">
        <v>31</v>
      </c>
      <c r="G4776">
        <v>4.6311702767840503E-2</v>
      </c>
      <c r="H4776">
        <v>-0.52119963773743305</v>
      </c>
      <c r="I4776">
        <v>-1.51668712009481</v>
      </c>
      <c r="J4776">
        <v>185</v>
      </c>
      <c r="K4776">
        <v>352</v>
      </c>
      <c r="L4776">
        <v>139</v>
      </c>
      <c r="M4776">
        <v>31</v>
      </c>
      <c r="N4776">
        <v>0.35659903849683899</v>
      </c>
      <c r="O4776">
        <v>-0.716245705293309</v>
      </c>
      <c r="P4776">
        <v>-1.78603570316063</v>
      </c>
      <c r="Q4776">
        <v>0.69491525423728795</v>
      </c>
      <c r="R4776">
        <v>0.57627118644067798</v>
      </c>
      <c r="S4776">
        <f t="shared" si="74"/>
        <v>8.4877232999894026E-2</v>
      </c>
    </row>
    <row r="4777" spans="1:19" x14ac:dyDescent="0.2">
      <c r="A4777" t="s">
        <v>9500</v>
      </c>
      <c r="B4777" t="s">
        <v>9501</v>
      </c>
      <c r="C4777">
        <v>50</v>
      </c>
      <c r="D4777">
        <v>62</v>
      </c>
      <c r="E4777">
        <v>23</v>
      </c>
      <c r="F4777">
        <v>4</v>
      </c>
      <c r="G4777">
        <v>0.17367991745776301</v>
      </c>
      <c r="H4777">
        <v>-0.83150017809682897</v>
      </c>
      <c r="I4777">
        <v>-1.98110718597005</v>
      </c>
      <c r="J4777">
        <v>119</v>
      </c>
      <c r="K4777">
        <v>156</v>
      </c>
      <c r="L4777">
        <v>98</v>
      </c>
      <c r="M4777">
        <v>18</v>
      </c>
      <c r="N4777">
        <v>0.194805740383652</v>
      </c>
      <c r="O4777">
        <v>-0.67640966284442605</v>
      </c>
      <c r="P4777">
        <v>-1.8305001248811099</v>
      </c>
      <c r="Q4777">
        <v>0.62711864406779605</v>
      </c>
      <c r="R4777">
        <v>0.62711864406779605</v>
      </c>
      <c r="S4777">
        <f t="shared" si="74"/>
        <v>-6.0947317275793389E-2</v>
      </c>
    </row>
    <row r="4778" spans="1:19" x14ac:dyDescent="0.2">
      <c r="A4778" t="s">
        <v>9502</v>
      </c>
      <c r="B4778" t="s">
        <v>9503</v>
      </c>
      <c r="C4778">
        <v>101</v>
      </c>
      <c r="D4778">
        <v>130</v>
      </c>
      <c r="E4778">
        <v>135</v>
      </c>
      <c r="F4778">
        <v>30</v>
      </c>
      <c r="G4778">
        <v>0.18988021081972201</v>
      </c>
      <c r="H4778">
        <v>-0.36824561506603998</v>
      </c>
      <c r="I4778">
        <v>-1.41139729202497</v>
      </c>
      <c r="J4778">
        <v>369</v>
      </c>
      <c r="K4778">
        <v>418</v>
      </c>
      <c r="L4778">
        <v>270</v>
      </c>
      <c r="M4778">
        <v>55</v>
      </c>
      <c r="N4778">
        <v>0.131378019037696</v>
      </c>
      <c r="O4778">
        <v>-0.72775137914446297</v>
      </c>
      <c r="P4778">
        <v>-1.8368893452566999</v>
      </c>
      <c r="Q4778">
        <v>0.74576271186440601</v>
      </c>
      <c r="R4778">
        <v>0.62711864406779605</v>
      </c>
      <c r="S4778">
        <f t="shared" si="74"/>
        <v>0.101638555076976</v>
      </c>
    </row>
    <row r="4779" spans="1:19" x14ac:dyDescent="0.2">
      <c r="A4779" t="s">
        <v>9504</v>
      </c>
      <c r="B4779" t="s">
        <v>9505</v>
      </c>
      <c r="C4779">
        <v>307</v>
      </c>
      <c r="D4779">
        <v>300</v>
      </c>
      <c r="E4779">
        <v>266</v>
      </c>
      <c r="F4779">
        <v>25</v>
      </c>
      <c r="G4779">
        <v>7.02411115380044E-2</v>
      </c>
      <c r="H4779">
        <v>-0.55651474862452299</v>
      </c>
      <c r="I4779">
        <v>-1.9733955397671401</v>
      </c>
      <c r="J4779">
        <v>715</v>
      </c>
      <c r="K4779">
        <v>808</v>
      </c>
      <c r="L4779">
        <v>375</v>
      </c>
      <c r="M4779">
        <v>80</v>
      </c>
      <c r="N4779">
        <v>0.13033342239522699</v>
      </c>
      <c r="O4779">
        <v>-0.872363551217752</v>
      </c>
      <c r="P4779">
        <v>-1.96144172340103</v>
      </c>
      <c r="Q4779">
        <v>0.72881355932203395</v>
      </c>
      <c r="R4779">
        <v>0.66101694915254205</v>
      </c>
      <c r="S4779">
        <f t="shared" si="74"/>
        <v>-9.3748143708956511E-2</v>
      </c>
    </row>
    <row r="4780" spans="1:19" x14ac:dyDescent="0.2">
      <c r="A4780" t="s">
        <v>9506</v>
      </c>
      <c r="B4780" t="s">
        <v>9507</v>
      </c>
      <c r="C4780">
        <v>97</v>
      </c>
      <c r="D4780">
        <v>149</v>
      </c>
      <c r="E4780">
        <v>73</v>
      </c>
      <c r="F4780">
        <v>23</v>
      </c>
      <c r="G4780">
        <v>0.26667276644155702</v>
      </c>
      <c r="H4780">
        <v>-0.61770688392419204</v>
      </c>
      <c r="I4780">
        <v>-1.5092410712106501</v>
      </c>
      <c r="J4780">
        <v>195</v>
      </c>
      <c r="K4780">
        <v>231</v>
      </c>
      <c r="L4780">
        <v>142</v>
      </c>
      <c r="M4780">
        <v>33</v>
      </c>
      <c r="N4780">
        <v>0.150805471951348</v>
      </c>
      <c r="O4780">
        <v>-0.72983504412385103</v>
      </c>
      <c r="P4780">
        <v>-1.7817463400765201</v>
      </c>
      <c r="Q4780">
        <v>0.74576271186440601</v>
      </c>
      <c r="R4780">
        <v>0.55932203389830504</v>
      </c>
      <c r="S4780">
        <f t="shared" si="74"/>
        <v>8.8171884513152651E-2</v>
      </c>
    </row>
    <row r="4781" spans="1:19" x14ac:dyDescent="0.2">
      <c r="A4781" t="s">
        <v>9508</v>
      </c>
      <c r="B4781" t="s">
        <v>9509</v>
      </c>
      <c r="C4781">
        <v>166</v>
      </c>
      <c r="D4781">
        <v>155</v>
      </c>
      <c r="E4781">
        <v>153</v>
      </c>
      <c r="F4781">
        <v>27</v>
      </c>
      <c r="G4781">
        <v>5.0481842425764797E-2</v>
      </c>
      <c r="H4781">
        <v>-0.52967466700085897</v>
      </c>
      <c r="I4781">
        <v>-1.67294149684306</v>
      </c>
      <c r="J4781">
        <v>328</v>
      </c>
      <c r="K4781">
        <v>540</v>
      </c>
      <c r="L4781">
        <v>192</v>
      </c>
      <c r="M4781">
        <v>90</v>
      </c>
      <c r="N4781">
        <v>0.293748019533011</v>
      </c>
      <c r="O4781">
        <v>-0.82466139215251899</v>
      </c>
      <c r="P4781">
        <v>-1.57185700286424</v>
      </c>
      <c r="Q4781">
        <v>0.677966101694915</v>
      </c>
      <c r="R4781">
        <v>0.61016949152542299</v>
      </c>
      <c r="S4781">
        <f t="shared" si="74"/>
        <v>9.7105363802195643E-2</v>
      </c>
    </row>
    <row r="4782" spans="1:19" x14ac:dyDescent="0.2">
      <c r="A4782" t="s">
        <v>9510</v>
      </c>
      <c r="B4782" t="s">
        <v>9511</v>
      </c>
      <c r="C4782">
        <v>198</v>
      </c>
      <c r="D4782">
        <v>230</v>
      </c>
      <c r="E4782">
        <v>137</v>
      </c>
      <c r="F4782">
        <v>18</v>
      </c>
      <c r="G4782">
        <v>0.14532087805159</v>
      </c>
      <c r="H4782">
        <v>-0.65420263288352798</v>
      </c>
      <c r="I4782">
        <v>-1.92558985812022</v>
      </c>
      <c r="J4782">
        <v>372</v>
      </c>
      <c r="K4782">
        <v>518</v>
      </c>
      <c r="L4782">
        <v>279</v>
      </c>
      <c r="M4782">
        <v>53</v>
      </c>
      <c r="N4782">
        <v>0.22101492328505701</v>
      </c>
      <c r="O4782">
        <v>-0.71702751375269003</v>
      </c>
      <c r="P4782">
        <v>-1.8564927388729999</v>
      </c>
      <c r="Q4782">
        <v>0.66101694915254205</v>
      </c>
      <c r="R4782">
        <v>0.62711864406779605</v>
      </c>
      <c r="S4782">
        <f t="shared" si="74"/>
        <v>-5.1889640098366559E-2</v>
      </c>
    </row>
    <row r="4783" spans="1:19" x14ac:dyDescent="0.2">
      <c r="A4783" t="s">
        <v>9512</v>
      </c>
      <c r="B4783" t="s">
        <v>9513</v>
      </c>
      <c r="C4783">
        <v>177</v>
      </c>
      <c r="D4783">
        <v>145</v>
      </c>
      <c r="E4783">
        <v>64</v>
      </c>
      <c r="F4783">
        <v>6</v>
      </c>
      <c r="G4783">
        <v>-6.3470318313033E-3</v>
      </c>
      <c r="H4783">
        <v>-0.93605130215632304</v>
      </c>
      <c r="I4783">
        <v>-2.35401918894016</v>
      </c>
      <c r="J4783">
        <v>337</v>
      </c>
      <c r="K4783">
        <v>485</v>
      </c>
      <c r="L4783">
        <v>186</v>
      </c>
      <c r="M4783">
        <v>42</v>
      </c>
      <c r="N4783">
        <v>0.235339941152646</v>
      </c>
      <c r="O4783">
        <v>-0.85020573379781195</v>
      </c>
      <c r="P4783">
        <v>-1.91460627906533</v>
      </c>
      <c r="Q4783">
        <v>0.61016949152542299</v>
      </c>
      <c r="R4783">
        <v>0.59322033898305004</v>
      </c>
      <c r="S4783">
        <f t="shared" si="74"/>
        <v>-0.1909859754053779</v>
      </c>
    </row>
    <row r="4784" spans="1:19" x14ac:dyDescent="0.2">
      <c r="A4784" t="s">
        <v>9514</v>
      </c>
      <c r="B4784" t="s">
        <v>9515</v>
      </c>
      <c r="C4784">
        <v>118</v>
      </c>
      <c r="D4784">
        <v>215</v>
      </c>
      <c r="E4784">
        <v>108</v>
      </c>
      <c r="F4784">
        <v>73</v>
      </c>
      <c r="G4784">
        <v>0.34081468490500799</v>
      </c>
      <c r="H4784">
        <v>-0.53271626159757901</v>
      </c>
      <c r="I4784">
        <v>-1.09275632014766</v>
      </c>
      <c r="J4784">
        <v>280</v>
      </c>
      <c r="K4784">
        <v>497</v>
      </c>
      <c r="L4784">
        <v>241</v>
      </c>
      <c r="M4784">
        <v>95</v>
      </c>
      <c r="N4784">
        <v>0.326426460812834</v>
      </c>
      <c r="O4784">
        <v>-0.65722976591174098</v>
      </c>
      <c r="P4784">
        <v>-1.47966009464526</v>
      </c>
      <c r="Q4784">
        <v>0.69491525423728795</v>
      </c>
      <c r="R4784">
        <v>0.644067796610169</v>
      </c>
      <c r="S4784">
        <f t="shared" si="74"/>
        <v>0.28908231191713551</v>
      </c>
    </row>
    <row r="4785" spans="1:19" x14ac:dyDescent="0.2">
      <c r="A4785" t="s">
        <v>9516</v>
      </c>
      <c r="B4785" t="s">
        <v>9517</v>
      </c>
      <c r="C4785">
        <v>97</v>
      </c>
      <c r="D4785">
        <v>214</v>
      </c>
      <c r="E4785">
        <v>148</v>
      </c>
      <c r="F4785">
        <v>71</v>
      </c>
      <c r="G4785">
        <v>0.42390027137847403</v>
      </c>
      <c r="H4785">
        <v>-0.310768028649691</v>
      </c>
      <c r="I4785">
        <v>-1.0197105585091599</v>
      </c>
      <c r="J4785">
        <v>273</v>
      </c>
      <c r="K4785">
        <v>398</v>
      </c>
      <c r="L4785">
        <v>251</v>
      </c>
      <c r="M4785">
        <v>172</v>
      </c>
      <c r="N4785">
        <v>0.240948528454653</v>
      </c>
      <c r="O4785">
        <v>-0.62857770270410795</v>
      </c>
      <c r="P4785">
        <v>-1.2108598687251</v>
      </c>
      <c r="Q4785">
        <v>0.72881355932203395</v>
      </c>
      <c r="R4785">
        <v>0.644067796610169</v>
      </c>
      <c r="S4785">
        <f t="shared" si="74"/>
        <v>0.3820471648103837</v>
      </c>
    </row>
    <row r="4786" spans="1:19" x14ac:dyDescent="0.2">
      <c r="A4786" t="s">
        <v>9518</v>
      </c>
      <c r="B4786" t="s">
        <v>9519</v>
      </c>
      <c r="C4786">
        <v>65</v>
      </c>
      <c r="D4786">
        <v>80</v>
      </c>
      <c r="E4786">
        <v>36</v>
      </c>
      <c r="F4786">
        <v>3</v>
      </c>
      <c r="G4786">
        <v>0.17043486264461599</v>
      </c>
      <c r="H4786">
        <v>-0.75086886565397104</v>
      </c>
      <c r="I4786">
        <v>-2.2199892748851902</v>
      </c>
      <c r="J4786">
        <v>41</v>
      </c>
      <c r="K4786">
        <v>126</v>
      </c>
      <c r="L4786">
        <v>133</v>
      </c>
      <c r="M4786">
        <v>7</v>
      </c>
      <c r="N4786">
        <v>0.56481479181954897</v>
      </c>
      <c r="O4786">
        <v>-8.1020992897040095E-2</v>
      </c>
      <c r="P4786">
        <v>-1.7779114852973701</v>
      </c>
      <c r="Q4786">
        <v>0.71186440677966101</v>
      </c>
      <c r="R4786">
        <v>0.66101694915254205</v>
      </c>
      <c r="S4786">
        <f t="shared" si="74"/>
        <v>-0.11577034818904729</v>
      </c>
    </row>
    <row r="4787" spans="1:19" x14ac:dyDescent="0.2">
      <c r="A4787" t="s">
        <v>9520</v>
      </c>
      <c r="B4787" t="s">
        <v>9521</v>
      </c>
      <c r="C4787">
        <v>105</v>
      </c>
      <c r="D4787">
        <v>171</v>
      </c>
      <c r="E4787">
        <v>93</v>
      </c>
      <c r="F4787">
        <v>32</v>
      </c>
      <c r="G4787">
        <v>0.29206504361774399</v>
      </c>
      <c r="H4787">
        <v>-0.54696436029440598</v>
      </c>
      <c r="I4787">
        <v>-1.40023649371203</v>
      </c>
      <c r="J4787">
        <v>150</v>
      </c>
      <c r="K4787">
        <v>357</v>
      </c>
      <c r="L4787">
        <v>97</v>
      </c>
      <c r="M4787">
        <v>29</v>
      </c>
      <c r="N4787">
        <v>0.45380506047823299</v>
      </c>
      <c r="O4787">
        <v>-0.78140830193382604</v>
      </c>
      <c r="P4787">
        <v>-1.7239189297486099</v>
      </c>
      <c r="Q4787">
        <v>0.72881355932203395</v>
      </c>
      <c r="R4787">
        <v>0.677966101694915</v>
      </c>
      <c r="S4787">
        <f t="shared" si="74"/>
        <v>0.1350748837882873</v>
      </c>
    </row>
    <row r="4788" spans="1:19" x14ac:dyDescent="0.2">
      <c r="A4788" t="s">
        <v>9522</v>
      </c>
      <c r="B4788" t="s">
        <v>9523</v>
      </c>
      <c r="C4788">
        <v>145</v>
      </c>
      <c r="D4788">
        <v>134</v>
      </c>
      <c r="E4788">
        <v>116</v>
      </c>
      <c r="F4788">
        <v>40</v>
      </c>
      <c r="G4788">
        <v>4.5995028425361101E-2</v>
      </c>
      <c r="H4788">
        <v>-0.59116802278645997</v>
      </c>
      <c r="I4788">
        <v>-1.4435051838690101</v>
      </c>
      <c r="J4788">
        <v>227</v>
      </c>
      <c r="K4788">
        <v>362</v>
      </c>
      <c r="L4788">
        <v>257</v>
      </c>
      <c r="M4788">
        <v>58</v>
      </c>
      <c r="N4788">
        <v>0.27991081676176399</v>
      </c>
      <c r="O4788">
        <v>-0.53818151100621803</v>
      </c>
      <c r="P4788">
        <v>-1.6028235322220701</v>
      </c>
      <c r="Q4788">
        <v>0.644067796610169</v>
      </c>
      <c r="R4788">
        <v>0.59322033898305004</v>
      </c>
      <c r="S4788">
        <f t="shared" si="74"/>
        <v>0.15498795065967247</v>
      </c>
    </row>
    <row r="4789" spans="1:19" x14ac:dyDescent="0.2">
      <c r="A4789" t="s">
        <v>9524</v>
      </c>
      <c r="B4789" t="s">
        <v>9525</v>
      </c>
      <c r="C4789">
        <v>54</v>
      </c>
      <c r="D4789">
        <v>82</v>
      </c>
      <c r="E4789">
        <v>65</v>
      </c>
      <c r="F4789">
        <v>4</v>
      </c>
      <c r="G4789">
        <v>0.26167832485627601</v>
      </c>
      <c r="H4789">
        <v>-0.41373841295851599</v>
      </c>
      <c r="I4789">
        <v>-2.0145309414570001</v>
      </c>
      <c r="J4789">
        <v>115</v>
      </c>
      <c r="K4789">
        <v>200</v>
      </c>
      <c r="L4789">
        <v>85</v>
      </c>
      <c r="M4789">
        <v>14</v>
      </c>
      <c r="N4789">
        <v>0.31756025873209098</v>
      </c>
      <c r="O4789">
        <v>-0.72336769178370897</v>
      </c>
      <c r="P4789">
        <v>-1.9247954732672601</v>
      </c>
      <c r="Q4789">
        <v>0.61016949152542299</v>
      </c>
      <c r="R4789">
        <v>0.59322033898305004</v>
      </c>
      <c r="S4789">
        <f t="shared" si="74"/>
        <v>-9.5808638387692033E-2</v>
      </c>
    </row>
    <row r="4790" spans="1:19" x14ac:dyDescent="0.2">
      <c r="A4790" t="s">
        <v>9526</v>
      </c>
      <c r="B4790" t="s">
        <v>9527</v>
      </c>
      <c r="C4790">
        <v>128</v>
      </c>
      <c r="D4790">
        <v>202</v>
      </c>
      <c r="E4790">
        <v>104</v>
      </c>
      <c r="F4790">
        <v>15</v>
      </c>
      <c r="G4790">
        <v>0.27839963209428298</v>
      </c>
      <c r="H4790">
        <v>-0.58443464012749102</v>
      </c>
      <c r="I4790">
        <v>-1.8153158835541801</v>
      </c>
      <c r="J4790">
        <v>343</v>
      </c>
      <c r="K4790">
        <v>337</v>
      </c>
      <c r="L4790">
        <v>222</v>
      </c>
      <c r="M4790">
        <v>58</v>
      </c>
      <c r="N4790">
        <v>6.9563884250289906E-2</v>
      </c>
      <c r="O4790">
        <v>-0.78102992273652205</v>
      </c>
      <c r="P4790">
        <v>-1.7820917950717201</v>
      </c>
      <c r="Q4790">
        <v>0.66101694915254205</v>
      </c>
      <c r="R4790">
        <v>0.59322033898305004</v>
      </c>
      <c r="S4790">
        <f t="shared" si="74"/>
        <v>-1.874184618231127E-4</v>
      </c>
    </row>
    <row r="4791" spans="1:19" x14ac:dyDescent="0.2">
      <c r="A4791" t="s">
        <v>9528</v>
      </c>
      <c r="B4791" t="s">
        <v>9529</v>
      </c>
      <c r="C4791">
        <v>152</v>
      </c>
      <c r="D4791">
        <v>179</v>
      </c>
      <c r="E4791">
        <v>113</v>
      </c>
      <c r="F4791">
        <v>23</v>
      </c>
      <c r="G4791">
        <v>0.151267675330649</v>
      </c>
      <c r="H4791">
        <v>-0.62302315423975596</v>
      </c>
      <c r="I4791">
        <v>-1.70431292488917</v>
      </c>
      <c r="J4791">
        <v>153</v>
      </c>
      <c r="K4791">
        <v>281</v>
      </c>
      <c r="L4791">
        <v>157</v>
      </c>
      <c r="M4791">
        <v>47</v>
      </c>
      <c r="N4791">
        <v>0.34124299250920198</v>
      </c>
      <c r="O4791">
        <v>-0.58088055555275497</v>
      </c>
      <c r="P4791">
        <v>-1.52281924147377</v>
      </c>
      <c r="Q4791">
        <v>0.69491525423728795</v>
      </c>
      <c r="R4791">
        <v>0.69491525423728795</v>
      </c>
      <c r="S4791">
        <f t="shared" si="74"/>
        <v>0.10117516389524929</v>
      </c>
    </row>
    <row r="4792" spans="1:19" x14ac:dyDescent="0.2">
      <c r="A4792" t="s">
        <v>9530</v>
      </c>
      <c r="B4792" t="s">
        <v>9531</v>
      </c>
      <c r="C4792">
        <v>69</v>
      </c>
      <c r="D4792">
        <v>95</v>
      </c>
      <c r="E4792">
        <v>78</v>
      </c>
      <c r="F4792">
        <v>2</v>
      </c>
      <c r="G4792">
        <v>0.21913274684712</v>
      </c>
      <c r="H4792">
        <v>-0.44101249782517798</v>
      </c>
      <c r="I4792">
        <v>-2.4220162680352701</v>
      </c>
      <c r="J4792">
        <v>176</v>
      </c>
      <c r="K4792">
        <v>230</v>
      </c>
      <c r="L4792">
        <v>116</v>
      </c>
      <c r="M4792">
        <v>21</v>
      </c>
      <c r="N4792">
        <v>0.193443271625164</v>
      </c>
      <c r="O4792">
        <v>-0.77314345573162102</v>
      </c>
      <c r="P4792">
        <v>-1.93351904167212</v>
      </c>
      <c r="Q4792">
        <v>0.644067796610169</v>
      </c>
      <c r="R4792">
        <v>0.61016949152542299</v>
      </c>
      <c r="S4792">
        <f t="shared" si="74"/>
        <v>-0.21565406009454721</v>
      </c>
    </row>
    <row r="4793" spans="1:19" x14ac:dyDescent="0.2">
      <c r="A4793" t="s">
        <v>9532</v>
      </c>
      <c r="B4793" t="s">
        <v>9533</v>
      </c>
      <c r="C4793">
        <v>227</v>
      </c>
      <c r="D4793">
        <v>195</v>
      </c>
      <c r="E4793">
        <v>74</v>
      </c>
      <c r="F4793">
        <v>17</v>
      </c>
      <c r="G4793">
        <v>1.4266986464923701E-2</v>
      </c>
      <c r="H4793">
        <v>-0.98105214724055001</v>
      </c>
      <c r="I4793">
        <v>-2.0097741087768402</v>
      </c>
      <c r="J4793">
        <v>264</v>
      </c>
      <c r="K4793">
        <v>389</v>
      </c>
      <c r="L4793">
        <v>317</v>
      </c>
      <c r="M4793">
        <v>42</v>
      </c>
      <c r="N4793">
        <v>0.24557377787759799</v>
      </c>
      <c r="O4793">
        <v>-0.51263344179646997</v>
      </c>
      <c r="P4793">
        <v>-1.8085803050638201</v>
      </c>
      <c r="Q4793">
        <v>0.677966101694915</v>
      </c>
      <c r="R4793">
        <v>0.61016949152542299</v>
      </c>
      <c r="S4793">
        <f t="shared" si="74"/>
        <v>-6.3351188841708303E-2</v>
      </c>
    </row>
    <row r="4794" spans="1:19" x14ac:dyDescent="0.2">
      <c r="A4794" t="s">
        <v>9534</v>
      </c>
      <c r="B4794" t="s">
        <v>9535</v>
      </c>
      <c r="C4794">
        <v>174</v>
      </c>
      <c r="D4794">
        <v>143</v>
      </c>
      <c r="E4794">
        <v>155</v>
      </c>
      <c r="F4794">
        <v>30</v>
      </c>
      <c r="G4794">
        <v>-4.9549785220095099E-3</v>
      </c>
      <c r="H4794">
        <v>-0.54447555989071095</v>
      </c>
      <c r="I4794">
        <v>-1.64762516652493</v>
      </c>
      <c r="J4794">
        <v>306</v>
      </c>
      <c r="K4794">
        <v>383</v>
      </c>
      <c r="L4794">
        <v>217</v>
      </c>
      <c r="M4794">
        <v>34</v>
      </c>
      <c r="N4794">
        <v>0.17470545090876399</v>
      </c>
      <c r="O4794">
        <v>-0.74135046977744001</v>
      </c>
      <c r="P4794">
        <v>-1.9644681780312101</v>
      </c>
      <c r="Q4794">
        <v>0.71186440677966101</v>
      </c>
      <c r="R4794">
        <v>0.644067796610169</v>
      </c>
      <c r="S4794">
        <f t="shared" si="74"/>
        <v>-6.1089834490896111E-4</v>
      </c>
    </row>
    <row r="4795" spans="1:19" x14ac:dyDescent="0.2">
      <c r="A4795" t="s">
        <v>9536</v>
      </c>
      <c r="B4795" t="s">
        <v>9537</v>
      </c>
      <c r="C4795">
        <v>63</v>
      </c>
      <c r="D4795">
        <v>33</v>
      </c>
      <c r="E4795">
        <v>45</v>
      </c>
      <c r="F4795">
        <v>4</v>
      </c>
      <c r="G4795">
        <v>-0.20056837728016499</v>
      </c>
      <c r="H4795">
        <v>-0.64038604545664102</v>
      </c>
      <c r="I4795">
        <v>-2.08147773108761</v>
      </c>
      <c r="J4795">
        <v>66</v>
      </c>
      <c r="K4795">
        <v>126</v>
      </c>
      <c r="L4795">
        <v>38</v>
      </c>
      <c r="M4795">
        <v>15</v>
      </c>
      <c r="N4795">
        <v>0.35805471299741598</v>
      </c>
      <c r="O4795">
        <v>-0.831849116069449</v>
      </c>
      <c r="P4795">
        <v>-1.6536783450780801</v>
      </c>
      <c r="Q4795">
        <v>0.71186440677966101</v>
      </c>
      <c r="R4795">
        <v>0.677966101694915</v>
      </c>
      <c r="S4795">
        <f t="shared" si="74"/>
        <v>-4.259558191798038E-2</v>
      </c>
    </row>
    <row r="4796" spans="1:19" x14ac:dyDescent="0.2">
      <c r="A4796" t="s">
        <v>9538</v>
      </c>
      <c r="B4796" t="s">
        <v>9539</v>
      </c>
      <c r="C4796">
        <v>52</v>
      </c>
      <c r="D4796">
        <v>62</v>
      </c>
      <c r="E4796">
        <v>24</v>
      </c>
      <c r="F4796">
        <v>4</v>
      </c>
      <c r="G4796">
        <v>0.156646578158983</v>
      </c>
      <c r="H4796">
        <v>-0.83005011170159604</v>
      </c>
      <c r="I4796">
        <v>-1.99814052526883</v>
      </c>
      <c r="J4796">
        <v>179</v>
      </c>
      <c r="K4796">
        <v>174</v>
      </c>
      <c r="L4796">
        <v>92</v>
      </c>
      <c r="M4796">
        <v>29</v>
      </c>
      <c r="N4796">
        <v>6.4924320724428206E-2</v>
      </c>
      <c r="O4796">
        <v>-0.88115398077872797</v>
      </c>
      <c r="P4796">
        <v>-1.8006807016728299</v>
      </c>
      <c r="Q4796">
        <v>0.66101694915254205</v>
      </c>
      <c r="R4796">
        <v>0.644067796610169</v>
      </c>
      <c r="S4796">
        <f t="shared" si="74"/>
        <v>-5.7883241525367606E-2</v>
      </c>
    </row>
    <row r="4797" spans="1:19" x14ac:dyDescent="0.2">
      <c r="A4797" t="s">
        <v>9540</v>
      </c>
      <c r="B4797" t="s">
        <v>9541</v>
      </c>
      <c r="C4797">
        <v>24</v>
      </c>
      <c r="D4797">
        <v>31</v>
      </c>
      <c r="E4797">
        <v>26</v>
      </c>
      <c r="F4797">
        <v>4</v>
      </c>
      <c r="G4797">
        <v>0.191408684418195</v>
      </c>
      <c r="H4797">
        <v>-0.45949590351919101</v>
      </c>
      <c r="I4797">
        <v>-1.66234842334564</v>
      </c>
      <c r="J4797">
        <v>72</v>
      </c>
      <c r="K4797">
        <v>91</v>
      </c>
      <c r="L4797">
        <v>31</v>
      </c>
      <c r="M4797">
        <v>7</v>
      </c>
      <c r="N4797">
        <v>0.178936999311546</v>
      </c>
      <c r="O4797">
        <v>-0.958059579741386</v>
      </c>
      <c r="P4797">
        <v>-2.0224601250088998</v>
      </c>
      <c r="Q4797">
        <v>0.677966101694915</v>
      </c>
      <c r="R4797">
        <v>0.644067796610169</v>
      </c>
      <c r="S4797">
        <f t="shared" si="74"/>
        <v>-2.0368739323985453E-2</v>
      </c>
    </row>
    <row r="4798" spans="1:19" x14ac:dyDescent="0.2">
      <c r="A4798" t="s">
        <v>9542</v>
      </c>
      <c r="B4798" t="s">
        <v>9543</v>
      </c>
      <c r="C4798">
        <v>67</v>
      </c>
      <c r="D4798">
        <v>57</v>
      </c>
      <c r="E4798">
        <v>20</v>
      </c>
      <c r="F4798">
        <v>16</v>
      </c>
      <c r="G4798">
        <v>1.0058285267193399E-2</v>
      </c>
      <c r="H4798">
        <v>-1.01930281681524</v>
      </c>
      <c r="I4798">
        <v>-1.5061519930069001</v>
      </c>
      <c r="J4798">
        <v>79</v>
      </c>
      <c r="K4798">
        <v>133</v>
      </c>
      <c r="L4798">
        <v>33</v>
      </c>
      <c r="M4798">
        <v>38</v>
      </c>
      <c r="N4798">
        <v>0.303452653098366</v>
      </c>
      <c r="O4798">
        <v>-0.97120192855694398</v>
      </c>
      <c r="P4798">
        <v>-1.3280691632655199</v>
      </c>
      <c r="Q4798">
        <v>0.79661016949152497</v>
      </c>
      <c r="R4798">
        <v>0.72881355932203296</v>
      </c>
      <c r="S4798">
        <f t="shared" si="74"/>
        <v>0.21041395263789747</v>
      </c>
    </row>
    <row r="4799" spans="1:19" x14ac:dyDescent="0.2">
      <c r="A4799" t="s">
        <v>9544</v>
      </c>
      <c r="B4799" t="s">
        <v>9545</v>
      </c>
      <c r="C4799">
        <v>127</v>
      </c>
      <c r="D4799">
        <v>142</v>
      </c>
      <c r="E4799">
        <v>79</v>
      </c>
      <c r="F4799">
        <v>9</v>
      </c>
      <c r="G4799">
        <v>0.128742855722628</v>
      </c>
      <c r="H4799">
        <v>-0.70043463944391904</v>
      </c>
      <c r="I4799">
        <v>-2.03375838447863</v>
      </c>
      <c r="J4799">
        <v>119</v>
      </c>
      <c r="K4799">
        <v>123</v>
      </c>
      <c r="L4799">
        <v>59</v>
      </c>
      <c r="M4799">
        <v>29</v>
      </c>
      <c r="N4799">
        <v>9.1586253468588896E-2</v>
      </c>
      <c r="O4799">
        <v>-0.89678372689477603</v>
      </c>
      <c r="P4799">
        <v>-1.6233746320854601</v>
      </c>
      <c r="Q4799">
        <v>0.66101694915254205</v>
      </c>
      <c r="R4799">
        <v>0.61016949152542299</v>
      </c>
      <c r="S4799">
        <f t="shared" si="74"/>
        <v>-2.0728365919981714E-2</v>
      </c>
    </row>
    <row r="4800" spans="1:19" x14ac:dyDescent="0.2">
      <c r="A4800" t="s">
        <v>9546</v>
      </c>
      <c r="B4800" t="s">
        <v>9547</v>
      </c>
      <c r="C4800">
        <v>105</v>
      </c>
      <c r="D4800">
        <v>94</v>
      </c>
      <c r="E4800">
        <v>56</v>
      </c>
      <c r="F4800">
        <v>5</v>
      </c>
      <c r="G4800">
        <v>3.2196786825289002E-2</v>
      </c>
      <c r="H4800">
        <v>-0.76725928184214098</v>
      </c>
      <c r="I4800">
        <v>-2.2064164676959099</v>
      </c>
      <c r="J4800">
        <v>225</v>
      </c>
      <c r="K4800">
        <v>278</v>
      </c>
      <c r="L4800">
        <v>124</v>
      </c>
      <c r="M4800">
        <v>48</v>
      </c>
      <c r="N4800">
        <v>0.169090381228435</v>
      </c>
      <c r="O4800">
        <v>-0.85084961009351701</v>
      </c>
      <c r="P4800">
        <v>-1.68116694932766</v>
      </c>
      <c r="Q4800">
        <v>0.61016949152542299</v>
      </c>
      <c r="R4800">
        <v>0.59322033898305004</v>
      </c>
      <c r="S4800">
        <f t="shared" si="74"/>
        <v>-8.5978593678688792E-2</v>
      </c>
    </row>
    <row r="4801" spans="1:19" x14ac:dyDescent="0.2">
      <c r="A4801" t="s">
        <v>9548</v>
      </c>
      <c r="B4801" t="s">
        <v>9549</v>
      </c>
      <c r="C4801">
        <v>163</v>
      </c>
      <c r="D4801">
        <v>239</v>
      </c>
      <c r="E4801">
        <v>124</v>
      </c>
      <c r="F4801">
        <v>18</v>
      </c>
      <c r="G4801">
        <v>0.24646852883970799</v>
      </c>
      <c r="H4801">
        <v>-0.61302392902012603</v>
      </c>
      <c r="I4801">
        <v>-1.8411122722626501</v>
      </c>
      <c r="J4801">
        <v>453</v>
      </c>
      <c r="K4801">
        <v>494</v>
      </c>
      <c r="L4801">
        <v>236</v>
      </c>
      <c r="M4801">
        <v>30</v>
      </c>
      <c r="N4801">
        <v>0.114856850332536</v>
      </c>
      <c r="O4801">
        <v>-0.87527497618711503</v>
      </c>
      <c r="P4801">
        <v>-2.1892026158850602</v>
      </c>
      <c r="Q4801">
        <v>0.62711864406779605</v>
      </c>
      <c r="R4801">
        <v>0.61016949152542299</v>
      </c>
      <c r="S4801">
        <f t="shared" si="74"/>
        <v>-0.11652215924131612</v>
      </c>
    </row>
    <row r="4802" spans="1:19" x14ac:dyDescent="0.2">
      <c r="A4802" t="s">
        <v>9550</v>
      </c>
      <c r="B4802" t="s">
        <v>9551</v>
      </c>
      <c r="C4802">
        <v>149</v>
      </c>
      <c r="D4802">
        <v>147</v>
      </c>
      <c r="E4802">
        <v>1156</v>
      </c>
      <c r="F4802">
        <v>2259</v>
      </c>
      <c r="G4802">
        <v>7.4389298631430498E-2</v>
      </c>
      <c r="H4802">
        <v>0.39551355589383203</v>
      </c>
      <c r="I4802">
        <v>0.29653278954609003</v>
      </c>
      <c r="J4802">
        <v>273</v>
      </c>
      <c r="K4802">
        <v>305</v>
      </c>
      <c r="L4802">
        <v>1564</v>
      </c>
      <c r="M4802">
        <v>3416</v>
      </c>
      <c r="N4802">
        <v>0.12536529572775101</v>
      </c>
      <c r="O4802">
        <v>0.16598532453868201</v>
      </c>
      <c r="P4802">
        <v>8.7129546384318496E-2</v>
      </c>
      <c r="Q4802">
        <v>0.83050847457627097</v>
      </c>
      <c r="R4802">
        <v>0.74576271186440601</v>
      </c>
      <c r="S4802">
        <f t="shared" si="74"/>
        <v>1.108820867776523</v>
      </c>
    </row>
    <row r="4803" spans="1:19" x14ac:dyDescent="0.2">
      <c r="A4803" t="s">
        <v>9552</v>
      </c>
      <c r="B4803" t="s">
        <v>9553</v>
      </c>
      <c r="C4803">
        <v>91</v>
      </c>
      <c r="D4803">
        <v>99</v>
      </c>
      <c r="E4803">
        <v>70</v>
      </c>
      <c r="F4803">
        <v>5</v>
      </c>
      <c r="G4803">
        <v>0.116852034571984</v>
      </c>
      <c r="H4803">
        <v>-0.60820136208524</v>
      </c>
      <c r="I4803">
        <v>-2.14426856094707</v>
      </c>
      <c r="J4803">
        <v>204</v>
      </c>
      <c r="K4803">
        <v>149</v>
      </c>
      <c r="L4803">
        <v>110</v>
      </c>
      <c r="M4803">
        <v>18</v>
      </c>
      <c r="N4803">
        <v>-5.9215795591902799E-2</v>
      </c>
      <c r="O4803">
        <v>-0.86032625941206398</v>
      </c>
      <c r="P4803">
        <v>-2.0645833309144801</v>
      </c>
      <c r="Q4803">
        <v>0.71186440677966101</v>
      </c>
      <c r="R4803">
        <v>0.644067796610169</v>
      </c>
      <c r="S4803">
        <f t="shared" ref="S4803:S4866" si="75">((I4803+1.7338029)/1.7338029+(P4803+1.8692731)/1.8692731)/2</f>
        <v>-0.17061378307222738</v>
      </c>
    </row>
    <row r="4804" spans="1:19" x14ac:dyDescent="0.2">
      <c r="A4804" t="s">
        <v>9554</v>
      </c>
      <c r="B4804" t="s">
        <v>9555</v>
      </c>
      <c r="C4804">
        <v>85</v>
      </c>
      <c r="D4804">
        <v>74</v>
      </c>
      <c r="E4804">
        <v>31</v>
      </c>
      <c r="F4804">
        <v>12</v>
      </c>
      <c r="G4804">
        <v>2.0071026312211901E-2</v>
      </c>
      <c r="H4804">
        <v>-0.93231524165842306</v>
      </c>
      <c r="I4804">
        <v>-1.7344348526286599</v>
      </c>
      <c r="J4804">
        <v>265</v>
      </c>
      <c r="K4804">
        <v>205</v>
      </c>
      <c r="L4804">
        <v>75</v>
      </c>
      <c r="M4804">
        <v>9</v>
      </c>
      <c r="N4804">
        <v>-3.42639094593317E-2</v>
      </c>
      <c r="O4804">
        <v>-1.1402733876894899</v>
      </c>
      <c r="P4804">
        <v>-2.47922903308937</v>
      </c>
      <c r="Q4804">
        <v>0.72881355932203395</v>
      </c>
      <c r="R4804">
        <v>0.66101694915254205</v>
      </c>
      <c r="S4804">
        <f t="shared" si="75"/>
        <v>-0.1633354867082342</v>
      </c>
    </row>
    <row r="4805" spans="1:19" x14ac:dyDescent="0.2">
      <c r="A4805" t="s">
        <v>9556</v>
      </c>
      <c r="B4805" t="s">
        <v>9557</v>
      </c>
      <c r="C4805">
        <v>99</v>
      </c>
      <c r="D4805">
        <v>105</v>
      </c>
      <c r="E4805">
        <v>60</v>
      </c>
      <c r="F4805">
        <v>11</v>
      </c>
      <c r="G4805">
        <v>0.105812336767916</v>
      </c>
      <c r="H4805">
        <v>-0.71174195399230999</v>
      </c>
      <c r="I4805">
        <v>-1.8384396824013201</v>
      </c>
      <c r="J4805">
        <v>227</v>
      </c>
      <c r="K4805">
        <v>231</v>
      </c>
      <c r="L4805">
        <v>138</v>
      </c>
      <c r="M4805">
        <v>46</v>
      </c>
      <c r="N4805">
        <v>8.4814226120743297E-2</v>
      </c>
      <c r="O4805">
        <v>-0.80823554793627606</v>
      </c>
      <c r="P4805">
        <v>-1.70349369410344</v>
      </c>
      <c r="Q4805">
        <v>0.71186440677966101</v>
      </c>
      <c r="R4805">
        <v>0.644067796610169</v>
      </c>
      <c r="S4805">
        <f t="shared" si="75"/>
        <v>1.41677687571874E-2</v>
      </c>
    </row>
    <row r="4806" spans="1:19" x14ac:dyDescent="0.2">
      <c r="A4806" t="s">
        <v>9558</v>
      </c>
      <c r="B4806" t="s">
        <v>9559</v>
      </c>
      <c r="C4806">
        <v>62</v>
      </c>
      <c r="D4806">
        <v>75</v>
      </c>
      <c r="E4806">
        <v>58</v>
      </c>
      <c r="F4806">
        <v>19</v>
      </c>
      <c r="G4806">
        <v>0.16292780618897401</v>
      </c>
      <c r="H4806">
        <v>-0.52322170571371995</v>
      </c>
      <c r="I4806">
        <v>-1.3978352615074201</v>
      </c>
      <c r="J4806">
        <v>167</v>
      </c>
      <c r="K4806">
        <v>243</v>
      </c>
      <c r="L4806">
        <v>84</v>
      </c>
      <c r="M4806">
        <v>42</v>
      </c>
      <c r="N4806">
        <v>0.24011790587244999</v>
      </c>
      <c r="O4806">
        <v>-0.89052596223009195</v>
      </c>
      <c r="P4806">
        <v>-1.6096928493415701</v>
      </c>
      <c r="Q4806">
        <v>0.72881355932203395</v>
      </c>
      <c r="R4806">
        <v>0.55932203389830504</v>
      </c>
      <c r="S4806">
        <f t="shared" si="75"/>
        <v>0.16632096875358657</v>
      </c>
    </row>
    <row r="4807" spans="1:19" x14ac:dyDescent="0.2">
      <c r="A4807" t="s">
        <v>9560</v>
      </c>
      <c r="B4807" t="s">
        <v>9561</v>
      </c>
      <c r="C4807">
        <v>259</v>
      </c>
      <c r="D4807">
        <v>244</v>
      </c>
      <c r="E4807">
        <v>177</v>
      </c>
      <c r="F4807">
        <v>54</v>
      </c>
      <c r="G4807">
        <v>5.4348294553006E-2</v>
      </c>
      <c r="H4807">
        <v>-0.65958450749784803</v>
      </c>
      <c r="I4807">
        <v>-1.5651031772202799</v>
      </c>
      <c r="J4807">
        <v>388</v>
      </c>
      <c r="K4807">
        <v>482</v>
      </c>
      <c r="L4807">
        <v>327</v>
      </c>
      <c r="M4807">
        <v>68</v>
      </c>
      <c r="N4807">
        <v>0.17144341606636401</v>
      </c>
      <c r="O4807">
        <v>-0.66637275007831098</v>
      </c>
      <c r="P4807">
        <v>-1.76654848147986</v>
      </c>
      <c r="Q4807">
        <v>0.66101694915254205</v>
      </c>
      <c r="R4807">
        <v>0.62711864406779605</v>
      </c>
      <c r="S4807">
        <f t="shared" si="75"/>
        <v>7.6127358410550794E-2</v>
      </c>
    </row>
    <row r="4808" spans="1:19" x14ac:dyDescent="0.2">
      <c r="A4808" t="s">
        <v>9562</v>
      </c>
      <c r="B4808" t="s">
        <v>9563</v>
      </c>
      <c r="C4808">
        <v>100</v>
      </c>
      <c r="D4808">
        <v>88</v>
      </c>
      <c r="E4808">
        <v>204</v>
      </c>
      <c r="F4808">
        <v>386</v>
      </c>
      <c r="G4808">
        <v>2.4740904445697001E-2</v>
      </c>
      <c r="H4808">
        <v>-0.18462784235250401</v>
      </c>
      <c r="I4808">
        <v>-0.297609868290244</v>
      </c>
      <c r="J4808">
        <v>144</v>
      </c>
      <c r="K4808">
        <v>168</v>
      </c>
      <c r="L4808">
        <v>250</v>
      </c>
      <c r="M4808">
        <v>522</v>
      </c>
      <c r="N4808">
        <v>0.144174893052335</v>
      </c>
      <c r="O4808">
        <v>-0.35251126056760201</v>
      </c>
      <c r="P4808">
        <v>-0.45091765768488001</v>
      </c>
      <c r="Q4808">
        <v>0.76271186440677896</v>
      </c>
      <c r="R4808">
        <v>0.644067796610169</v>
      </c>
      <c r="S4808">
        <f t="shared" si="75"/>
        <v>0.7935611471125148</v>
      </c>
    </row>
    <row r="4809" spans="1:19" x14ac:dyDescent="0.2">
      <c r="A4809" t="s">
        <v>9564</v>
      </c>
      <c r="B4809" t="s">
        <v>9565</v>
      </c>
      <c r="C4809">
        <v>144</v>
      </c>
      <c r="D4809">
        <v>138</v>
      </c>
      <c r="E4809">
        <v>175</v>
      </c>
      <c r="F4809">
        <v>10</v>
      </c>
      <c r="G4809">
        <v>6.1774826601515301E-2</v>
      </c>
      <c r="H4809">
        <v>-0.40958245318735798</v>
      </c>
      <c r="I4809">
        <v>-2.0425596650572402</v>
      </c>
      <c r="J4809">
        <v>168</v>
      </c>
      <c r="K4809">
        <v>200</v>
      </c>
      <c r="L4809">
        <v>131</v>
      </c>
      <c r="M4809">
        <v>20</v>
      </c>
      <c r="N4809">
        <v>0.15294881735984001</v>
      </c>
      <c r="O4809">
        <v>-0.70012676321448897</v>
      </c>
      <c r="P4809">
        <v>-1.93450495465377</v>
      </c>
      <c r="Q4809">
        <v>0.72881355932203395</v>
      </c>
      <c r="R4809">
        <v>0.644067796610169</v>
      </c>
      <c r="S4809">
        <f t="shared" si="75"/>
        <v>-0.10648878496191387</v>
      </c>
    </row>
    <row r="4810" spans="1:19" x14ac:dyDescent="0.2">
      <c r="A4810" t="s">
        <v>9566</v>
      </c>
      <c r="B4810" t="s">
        <v>9567</v>
      </c>
      <c r="C4810">
        <v>188</v>
      </c>
      <c r="D4810">
        <v>143</v>
      </c>
      <c r="E4810">
        <v>95</v>
      </c>
      <c r="F4810">
        <v>12</v>
      </c>
      <c r="G4810">
        <v>-3.8563579503089598E-2</v>
      </c>
      <c r="H4810">
        <v>-0.79069225375323504</v>
      </c>
      <c r="I4810">
        <v>-2.0791737761780502</v>
      </c>
      <c r="J4810">
        <v>461</v>
      </c>
      <c r="K4810">
        <v>442</v>
      </c>
      <c r="L4810">
        <v>202</v>
      </c>
      <c r="M4810">
        <v>37</v>
      </c>
      <c r="N4810">
        <v>5.8949447381165497E-2</v>
      </c>
      <c r="O4810">
        <v>-0.95043833308741399</v>
      </c>
      <c r="P4810">
        <v>-2.1057248699145399</v>
      </c>
      <c r="Q4810">
        <v>0.677966101694915</v>
      </c>
      <c r="R4810">
        <v>0.61016949152542299</v>
      </c>
      <c r="S4810">
        <f t="shared" si="75"/>
        <v>-0.16284621599082738</v>
      </c>
    </row>
    <row r="4811" spans="1:19" x14ac:dyDescent="0.2">
      <c r="A4811" t="s">
        <v>9568</v>
      </c>
      <c r="B4811" t="s">
        <v>9569</v>
      </c>
      <c r="C4811">
        <v>59</v>
      </c>
      <c r="D4811">
        <v>27</v>
      </c>
      <c r="E4811">
        <v>21</v>
      </c>
      <c r="F4811">
        <v>8</v>
      </c>
      <c r="G4811">
        <v>-0.259230015187628</v>
      </c>
      <c r="H4811">
        <v>-0.94289072668662799</v>
      </c>
      <c r="I4811">
        <v>-1.75195919761219</v>
      </c>
      <c r="J4811">
        <v>91</v>
      </c>
      <c r="K4811">
        <v>109</v>
      </c>
      <c r="L4811">
        <v>50</v>
      </c>
      <c r="M4811">
        <v>15</v>
      </c>
      <c r="N4811">
        <v>0.155613209041251</v>
      </c>
      <c r="O4811">
        <v>-0.85216016512946502</v>
      </c>
      <c r="P4811">
        <v>-1.7931758018573001</v>
      </c>
      <c r="Q4811">
        <v>0.74576271186440601</v>
      </c>
      <c r="R4811">
        <v>0.66101694915254205</v>
      </c>
      <c r="S4811">
        <f t="shared" si="75"/>
        <v>1.511880830670468E-2</v>
      </c>
    </row>
    <row r="4812" spans="1:19" x14ac:dyDescent="0.2">
      <c r="A4812" t="s">
        <v>9570</v>
      </c>
      <c r="B4812" t="s">
        <v>9571</v>
      </c>
      <c r="C4812">
        <v>66</v>
      </c>
      <c r="D4812">
        <v>99</v>
      </c>
      <c r="E4812">
        <v>402</v>
      </c>
      <c r="F4812">
        <v>571</v>
      </c>
      <c r="G4812">
        <v>0.25634949135120899</v>
      </c>
      <c r="H4812">
        <v>0.29042410776419703</v>
      </c>
      <c r="I4812">
        <v>5.2894999741980399E-2</v>
      </c>
      <c r="J4812">
        <v>182</v>
      </c>
      <c r="K4812">
        <v>225</v>
      </c>
      <c r="L4812">
        <v>488</v>
      </c>
      <c r="M4812">
        <v>1183</v>
      </c>
      <c r="N4812">
        <v>0.169339233548009</v>
      </c>
      <c r="O4812">
        <v>-0.16374034312675401</v>
      </c>
      <c r="P4812">
        <v>-0.19731231194903701</v>
      </c>
      <c r="Q4812">
        <v>0.76271186440677896</v>
      </c>
      <c r="R4812">
        <v>0.71186440677966101</v>
      </c>
      <c r="S4812">
        <f t="shared" si="75"/>
        <v>0.96247622235116048</v>
      </c>
    </row>
    <row r="4813" spans="1:19" x14ac:dyDescent="0.2">
      <c r="A4813" t="s">
        <v>9572</v>
      </c>
      <c r="B4813" t="s">
        <v>9573</v>
      </c>
      <c r="C4813">
        <v>96</v>
      </c>
      <c r="D4813">
        <v>90</v>
      </c>
      <c r="E4813">
        <v>402</v>
      </c>
      <c r="F4813">
        <v>637</v>
      </c>
      <c r="G4813">
        <v>5.22295086952849E-2</v>
      </c>
      <c r="H4813">
        <v>0.12769681026649801</v>
      </c>
      <c r="I4813">
        <v>-6.2328973666216897E-2</v>
      </c>
      <c r="J4813">
        <v>242</v>
      </c>
      <c r="K4813">
        <v>234</v>
      </c>
      <c r="L4813">
        <v>738</v>
      </c>
      <c r="M4813">
        <v>1371</v>
      </c>
      <c r="N4813">
        <v>6.2628594851433295E-2</v>
      </c>
      <c r="O4813">
        <v>-0.10784778130177999</v>
      </c>
      <c r="P4813">
        <v>-0.25700357978281102</v>
      </c>
      <c r="Q4813">
        <v>0.71186440677966101</v>
      </c>
      <c r="R4813">
        <v>0.644067796610169</v>
      </c>
      <c r="S4813">
        <f t="shared" si="75"/>
        <v>0.91328110103173965</v>
      </c>
    </row>
    <row r="4814" spans="1:19" x14ac:dyDescent="0.2">
      <c r="A4814" t="s">
        <v>9574</v>
      </c>
      <c r="B4814" t="s">
        <v>9575</v>
      </c>
      <c r="C4814">
        <v>186</v>
      </c>
      <c r="D4814">
        <v>98</v>
      </c>
      <c r="E4814">
        <v>60</v>
      </c>
      <c r="F4814">
        <v>6</v>
      </c>
      <c r="G4814">
        <v>-0.198028636229893</v>
      </c>
      <c r="H4814">
        <v>-0.98561970361267603</v>
      </c>
      <c r="I4814">
        <v>-2.3755588667962702</v>
      </c>
      <c r="J4814">
        <v>273</v>
      </c>
      <c r="K4814">
        <v>253</v>
      </c>
      <c r="L4814">
        <v>152</v>
      </c>
      <c r="M4814">
        <v>12</v>
      </c>
      <c r="N4814">
        <v>4.4185977556783503E-2</v>
      </c>
      <c r="O4814">
        <v>-0.84640783624037297</v>
      </c>
      <c r="P4814">
        <v>-2.36720706958502</v>
      </c>
      <c r="Q4814">
        <v>0.74576271186440601</v>
      </c>
      <c r="R4814">
        <v>0.644067796610169</v>
      </c>
      <c r="S4814">
        <f t="shared" si="75"/>
        <v>-0.31826097471465759</v>
      </c>
    </row>
    <row r="4815" spans="1:19" x14ac:dyDescent="0.2">
      <c r="A4815" t="s">
        <v>9576</v>
      </c>
      <c r="B4815" t="s">
        <v>9577</v>
      </c>
      <c r="C4815">
        <v>91</v>
      </c>
      <c r="D4815">
        <v>46</v>
      </c>
      <c r="E4815">
        <v>67</v>
      </c>
      <c r="F4815">
        <v>8</v>
      </c>
      <c r="G4815">
        <v>-0.21602532834399099</v>
      </c>
      <c r="H4815">
        <v>-0.62722459939867004</v>
      </c>
      <c r="I4815">
        <v>-1.9401485782911401</v>
      </c>
      <c r="J4815">
        <v>148</v>
      </c>
      <c r="K4815">
        <v>111</v>
      </c>
      <c r="L4815">
        <v>59</v>
      </c>
      <c r="M4815">
        <v>12</v>
      </c>
      <c r="N4815">
        <v>-4.7710633186578102E-2</v>
      </c>
      <c r="O4815">
        <v>-0.99149848089720305</v>
      </c>
      <c r="P4815">
        <v>-2.1013061379392202</v>
      </c>
      <c r="Q4815">
        <v>0.76271186440677896</v>
      </c>
      <c r="R4815">
        <v>0.644067796610169</v>
      </c>
      <c r="S4815">
        <f t="shared" si="75"/>
        <v>-0.12157171617558657</v>
      </c>
    </row>
    <row r="4816" spans="1:19" x14ac:dyDescent="0.2">
      <c r="A4816" t="s">
        <v>9578</v>
      </c>
      <c r="B4816" t="s">
        <v>9579</v>
      </c>
      <c r="C4816">
        <v>233</v>
      </c>
      <c r="D4816">
        <v>335</v>
      </c>
      <c r="E4816">
        <v>231</v>
      </c>
      <c r="F4816">
        <v>42</v>
      </c>
      <c r="G4816">
        <v>0.23794711830635401</v>
      </c>
      <c r="H4816">
        <v>-0.498001950912278</v>
      </c>
      <c r="I4816">
        <v>-1.6283038035901101</v>
      </c>
      <c r="J4816">
        <v>453</v>
      </c>
      <c r="K4816">
        <v>642</v>
      </c>
      <c r="L4816">
        <v>232</v>
      </c>
      <c r="M4816">
        <v>71</v>
      </c>
      <c r="N4816">
        <v>0.228664929477743</v>
      </c>
      <c r="O4816">
        <v>-0.88269899426632203</v>
      </c>
      <c r="P4816">
        <v>-1.81506552188564</v>
      </c>
      <c r="Q4816">
        <v>0.52542372881355903</v>
      </c>
      <c r="R4816">
        <v>0.42372881355932202</v>
      </c>
      <c r="S4816">
        <f t="shared" si="75"/>
        <v>4.4923830720986511E-2</v>
      </c>
    </row>
    <row r="4817" spans="1:19" x14ac:dyDescent="0.2">
      <c r="A4817" t="s">
        <v>9580</v>
      </c>
      <c r="B4817" t="s">
        <v>9581</v>
      </c>
      <c r="C4817">
        <v>117</v>
      </c>
      <c r="D4817">
        <v>133</v>
      </c>
      <c r="E4817">
        <v>62</v>
      </c>
      <c r="F4817">
        <v>10</v>
      </c>
      <c r="G4817">
        <v>0.135924011516452</v>
      </c>
      <c r="H4817">
        <v>-0.77005218202631098</v>
      </c>
      <c r="I4817">
        <v>-1.9523830347081601</v>
      </c>
      <c r="J4817">
        <v>197</v>
      </c>
      <c r="K4817">
        <v>327</v>
      </c>
      <c r="L4817">
        <v>112</v>
      </c>
      <c r="M4817">
        <v>29</v>
      </c>
      <c r="N4817">
        <v>0.29730962992041399</v>
      </c>
      <c r="O4817">
        <v>-0.83733698063580098</v>
      </c>
      <c r="P4817">
        <v>-1.8422938968545199</v>
      </c>
      <c r="Q4817">
        <v>0.52542372881355903</v>
      </c>
      <c r="R4817">
        <v>0.42372881355932202</v>
      </c>
      <c r="S4817">
        <f t="shared" si="75"/>
        <v>-5.5818389689931844E-2</v>
      </c>
    </row>
    <row r="4818" spans="1:19" x14ac:dyDescent="0.2">
      <c r="A4818" t="s">
        <v>9582</v>
      </c>
      <c r="B4818" t="s">
        <v>9583</v>
      </c>
      <c r="C4818">
        <v>70</v>
      </c>
      <c r="D4818">
        <v>78</v>
      </c>
      <c r="E4818">
        <v>35</v>
      </c>
      <c r="F4818">
        <v>4</v>
      </c>
      <c r="G4818">
        <v>0.12725479497175199</v>
      </c>
      <c r="H4818">
        <v>-0.79528800544238398</v>
      </c>
      <c r="I4818">
        <v>-2.1272352216482902</v>
      </c>
      <c r="J4818">
        <v>104</v>
      </c>
      <c r="K4818">
        <v>49</v>
      </c>
      <c r="L4818">
        <v>85</v>
      </c>
      <c r="M4818">
        <v>62</v>
      </c>
      <c r="N4818">
        <v>-0.24960915584854401</v>
      </c>
      <c r="O4818">
        <v>-0.67970319072887797</v>
      </c>
      <c r="P4818">
        <v>-1.2348673183924099</v>
      </c>
      <c r="Q4818">
        <v>0.55932203389830504</v>
      </c>
      <c r="R4818">
        <v>0.45762711864406702</v>
      </c>
      <c r="S4818">
        <f t="shared" si="75"/>
        <v>5.6233820677348723E-2</v>
      </c>
    </row>
    <row r="4819" spans="1:19" x14ac:dyDescent="0.2">
      <c r="A4819" t="s">
        <v>9584</v>
      </c>
      <c r="B4819" t="s">
        <v>9585</v>
      </c>
      <c r="C4819">
        <v>36</v>
      </c>
      <c r="D4819">
        <v>22</v>
      </c>
      <c r="E4819">
        <v>24</v>
      </c>
      <c r="F4819">
        <v>1</v>
      </c>
      <c r="G4819">
        <v>-0.13362158764955201</v>
      </c>
      <c r="H4819">
        <v>-0.67034926883408397</v>
      </c>
      <c r="I4819">
        <v>-2.4404996737292799</v>
      </c>
      <c r="J4819">
        <v>89</v>
      </c>
      <c r="K4819">
        <v>142</v>
      </c>
      <c r="L4819">
        <v>30</v>
      </c>
      <c r="M4819">
        <v>26</v>
      </c>
      <c r="N4819">
        <v>0.28012644115986501</v>
      </c>
      <c r="O4819">
        <v>-1.0643575290696401</v>
      </c>
      <c r="P4819">
        <v>-1.5446423272659799</v>
      </c>
      <c r="Q4819">
        <v>0.59322033898305004</v>
      </c>
      <c r="R4819">
        <v>0.45762711864406702</v>
      </c>
      <c r="S4819">
        <f t="shared" si="75"/>
        <v>-0.11696620302658439</v>
      </c>
    </row>
    <row r="4820" spans="1:19" x14ac:dyDescent="0.2">
      <c r="A4820" t="s">
        <v>9586</v>
      </c>
      <c r="B4820" t="s">
        <v>9587</v>
      </c>
      <c r="C4820">
        <v>35</v>
      </c>
      <c r="D4820">
        <v>33</v>
      </c>
      <c r="E4820">
        <v>24</v>
      </c>
      <c r="F4820">
        <v>0</v>
      </c>
      <c r="G4820">
        <v>5.4704127823140297E-2</v>
      </c>
      <c r="H4820">
        <v>-0.65811481241707304</v>
      </c>
      <c r="I4820" t="e">
        <f>-inf</f>
        <v>#NAME?</v>
      </c>
      <c r="J4820">
        <v>32</v>
      </c>
      <c r="K4820">
        <v>73</v>
      </c>
      <c r="L4820">
        <v>11</v>
      </c>
      <c r="M4820">
        <v>2</v>
      </c>
      <c r="N4820">
        <v>0.435400985222271</v>
      </c>
      <c r="O4820">
        <v>-1.0558460703060699</v>
      </c>
      <c r="P4820">
        <v>-2.2143456512478101</v>
      </c>
      <c r="Q4820">
        <v>0.59322033898305004</v>
      </c>
      <c r="R4820">
        <v>0.49152542372881303</v>
      </c>
      <c r="S4820" t="e">
        <f t="shared" si="75"/>
        <v>#NAME?</v>
      </c>
    </row>
    <row r="4821" spans="1:19" x14ac:dyDescent="0.2">
      <c r="A4821" t="s">
        <v>9588</v>
      </c>
      <c r="B4821" t="s">
        <v>9589</v>
      </c>
      <c r="C4821">
        <v>54</v>
      </c>
      <c r="D4821">
        <v>110</v>
      </c>
      <c r="E4821">
        <v>33</v>
      </c>
      <c r="F4821">
        <v>8</v>
      </c>
      <c r="G4821">
        <v>0.389257157630784</v>
      </c>
      <c r="H4821">
        <v>-0.70813782972348405</v>
      </c>
      <c r="I4821">
        <v>-1.7135009457930199</v>
      </c>
      <c r="J4821">
        <v>161</v>
      </c>
      <c r="K4821">
        <v>240</v>
      </c>
      <c r="L4821">
        <v>80</v>
      </c>
      <c r="M4821">
        <v>20</v>
      </c>
      <c r="N4821">
        <v>0.25061346910147803</v>
      </c>
      <c r="O4821">
        <v>-0.89582466618429601</v>
      </c>
      <c r="P4821">
        <v>-1.9160215489597601</v>
      </c>
      <c r="Q4821">
        <v>0.61016949152542299</v>
      </c>
      <c r="R4821">
        <v>0.42372881355932202</v>
      </c>
      <c r="S4821">
        <f t="shared" si="75"/>
        <v>-6.6496990979237518E-3</v>
      </c>
    </row>
    <row r="4822" spans="1:19" x14ac:dyDescent="0.2">
      <c r="A4822" t="s">
        <v>9590</v>
      </c>
      <c r="B4822" t="s">
        <v>9591</v>
      </c>
      <c r="C4822">
        <v>153</v>
      </c>
      <c r="D4822">
        <v>106</v>
      </c>
      <c r="E4822">
        <v>92</v>
      </c>
      <c r="F4822">
        <v>15</v>
      </c>
      <c r="G4822">
        <v>-7.9127333257300106E-2</v>
      </c>
      <c r="H4822">
        <v>-0.71516161325044703</v>
      </c>
      <c r="I4822">
        <v>-1.8927973447239099</v>
      </c>
      <c r="J4822">
        <v>278</v>
      </c>
      <c r="K4822">
        <v>315</v>
      </c>
      <c r="L4822">
        <v>183</v>
      </c>
      <c r="M4822">
        <v>23</v>
      </c>
      <c r="N4822">
        <v>0.131493861293246</v>
      </c>
      <c r="O4822">
        <v>-0.77368248333203704</v>
      </c>
      <c r="P4822">
        <v>-2.09254262849237</v>
      </c>
      <c r="Q4822">
        <v>0.52542372881355903</v>
      </c>
      <c r="R4822">
        <v>0.40677966101694901</v>
      </c>
      <c r="S4822">
        <f t="shared" si="75"/>
        <v>-0.10557231023597079</v>
      </c>
    </row>
    <row r="4823" spans="1:19" x14ac:dyDescent="0.2">
      <c r="A4823" t="s">
        <v>9592</v>
      </c>
      <c r="B4823" t="s">
        <v>9593</v>
      </c>
      <c r="C4823">
        <v>45</v>
      </c>
      <c r="D4823">
        <v>45</v>
      </c>
      <c r="E4823">
        <v>33</v>
      </c>
      <c r="F4823">
        <v>3</v>
      </c>
      <c r="G4823">
        <v>8.0258232295528406E-2</v>
      </c>
      <c r="H4823">
        <v>-0.62895658367585905</v>
      </c>
      <c r="I4823">
        <v>-2.0602884320176802</v>
      </c>
      <c r="J4823">
        <v>64</v>
      </c>
      <c r="K4823">
        <v>145</v>
      </c>
      <c r="L4823">
        <v>70</v>
      </c>
      <c r="M4823">
        <v>17</v>
      </c>
      <c r="N4823">
        <v>0.43241613167280901</v>
      </c>
      <c r="O4823">
        <v>-0.55317071111402005</v>
      </c>
      <c r="P4823">
        <v>-1.5859567211975001</v>
      </c>
      <c r="Q4823">
        <v>0.57627118644067798</v>
      </c>
      <c r="R4823">
        <v>0.45762711864406702</v>
      </c>
      <c r="S4823">
        <f t="shared" si="75"/>
        <v>-1.8370512063312902E-2</v>
      </c>
    </row>
    <row r="4824" spans="1:19" x14ac:dyDescent="0.2">
      <c r="A4824" t="s">
        <v>9594</v>
      </c>
      <c r="B4824" t="s">
        <v>9595</v>
      </c>
      <c r="C4824">
        <v>39</v>
      </c>
      <c r="D4824">
        <v>24</v>
      </c>
      <c r="E4824">
        <v>15</v>
      </c>
      <c r="F4824">
        <v>5</v>
      </c>
      <c r="G4824">
        <v>-0.13059513301936401</v>
      </c>
      <c r="H4824">
        <v>-0.90923135774922104</v>
      </c>
      <c r="I4824">
        <v>-1.7762917756524701</v>
      </c>
      <c r="J4824">
        <v>97</v>
      </c>
      <c r="K4824">
        <v>59</v>
      </c>
      <c r="L4824">
        <v>43</v>
      </c>
      <c r="M4824">
        <v>6</v>
      </c>
      <c r="N4824">
        <v>-0.13869161920237799</v>
      </c>
      <c r="O4824">
        <v>-0.94539205583104802</v>
      </c>
      <c r="P4824">
        <v>-2.21884615247449</v>
      </c>
      <c r="Q4824">
        <v>0.61016949152542299</v>
      </c>
      <c r="R4824">
        <v>0.49152542372881303</v>
      </c>
      <c r="S4824">
        <f t="shared" si="75"/>
        <v>-0.10575816461170158</v>
      </c>
    </row>
    <row r="4825" spans="1:19" x14ac:dyDescent="0.2">
      <c r="A4825" t="s">
        <v>9596</v>
      </c>
      <c r="B4825" t="s">
        <v>9597</v>
      </c>
      <c r="C4825">
        <v>89</v>
      </c>
      <c r="D4825">
        <v>107</v>
      </c>
      <c r="E4825">
        <v>54</v>
      </c>
      <c r="F4825">
        <v>14</v>
      </c>
      <c r="G4825">
        <v>0.16025200333582501</v>
      </c>
      <c r="H4825">
        <v>-0.71125425660034702</v>
      </c>
      <c r="I4825">
        <v>-1.6874591439286699</v>
      </c>
      <c r="J4825">
        <v>131</v>
      </c>
      <c r="K4825">
        <v>285</v>
      </c>
      <c r="L4825">
        <v>122</v>
      </c>
      <c r="M4825">
        <v>32</v>
      </c>
      <c r="N4825">
        <v>0.41480166777446698</v>
      </c>
      <c r="O4825">
        <v>-0.62300024212540595</v>
      </c>
      <c r="P4825">
        <v>-1.62234698592775</v>
      </c>
      <c r="Q4825">
        <v>0.62711864406779605</v>
      </c>
      <c r="R4825">
        <v>0.42372881355932202</v>
      </c>
      <c r="S4825">
        <f t="shared" si="75"/>
        <v>7.9413469984042806E-2</v>
      </c>
    </row>
    <row r="4826" spans="1:19" x14ac:dyDescent="0.2">
      <c r="A4826" t="s">
        <v>9598</v>
      </c>
      <c r="B4826" t="s">
        <v>9599</v>
      </c>
      <c r="C4826">
        <v>135</v>
      </c>
      <c r="D4826">
        <v>189</v>
      </c>
      <c r="E4826">
        <v>31</v>
      </c>
      <c r="F4826">
        <v>7</v>
      </c>
      <c r="G4826">
        <v>0.22638626797376599</v>
      </c>
      <c r="H4826">
        <v>-1.1332300844391301</v>
      </c>
      <c r="I4826">
        <v>-2.16943290144274</v>
      </c>
      <c r="J4826">
        <v>204</v>
      </c>
      <c r="K4826">
        <v>355</v>
      </c>
      <c r="L4826">
        <v>214</v>
      </c>
      <c r="M4826">
        <v>44</v>
      </c>
      <c r="N4826">
        <v>0.31782628905091698</v>
      </c>
      <c r="O4826">
        <v>-0.57130517122109803</v>
      </c>
      <c r="P4826">
        <v>-1.6764031595316</v>
      </c>
      <c r="Q4826">
        <v>0.677966101694915</v>
      </c>
      <c r="R4826">
        <v>0.47457627118644002</v>
      </c>
      <c r="S4826">
        <f t="shared" si="75"/>
        <v>-7.4038910666346519E-2</v>
      </c>
    </row>
    <row r="4827" spans="1:19" x14ac:dyDescent="0.2">
      <c r="A4827" t="s">
        <v>9600</v>
      </c>
      <c r="B4827" t="s">
        <v>9601</v>
      </c>
      <c r="C4827">
        <v>99</v>
      </c>
      <c r="D4827">
        <v>110</v>
      </c>
      <c r="E4827">
        <v>87</v>
      </c>
      <c r="F4827">
        <v>6</v>
      </c>
      <c r="G4827">
        <v>0.12601572285620299</v>
      </c>
      <c r="H4827">
        <v>-0.55037395175733494</v>
      </c>
      <c r="I4827">
        <v>-2.1016811171758998</v>
      </c>
      <c r="J4827">
        <v>228</v>
      </c>
      <c r="K4827">
        <v>333</v>
      </c>
      <c r="L4827">
        <v>142</v>
      </c>
      <c r="M4827">
        <v>30</v>
      </c>
      <c r="N4827">
        <v>0.24173748992758701</v>
      </c>
      <c r="O4827">
        <v>-0.79773527976178704</v>
      </c>
      <c r="P4827">
        <v>-1.89103926087268</v>
      </c>
      <c r="Q4827">
        <v>0.66101694915254205</v>
      </c>
      <c r="R4827">
        <v>0.47457627118644002</v>
      </c>
      <c r="S4827">
        <f t="shared" si="75"/>
        <v>-0.11191206856454457</v>
      </c>
    </row>
    <row r="4828" spans="1:19" x14ac:dyDescent="0.2">
      <c r="A4828" t="s">
        <v>9602</v>
      </c>
      <c r="B4828" t="s">
        <v>9603</v>
      </c>
      <c r="C4828">
        <v>216</v>
      </c>
      <c r="D4828">
        <v>244</v>
      </c>
      <c r="E4828">
        <v>198</v>
      </c>
      <c r="F4828">
        <v>24</v>
      </c>
      <c r="G4828">
        <v>0.133194307483326</v>
      </c>
      <c r="H4828">
        <v>-0.53204657066780303</v>
      </c>
      <c r="I4828">
        <v>-1.8384396824013201</v>
      </c>
      <c r="J4828">
        <v>407</v>
      </c>
      <c r="K4828">
        <v>716</v>
      </c>
      <c r="L4828">
        <v>290</v>
      </c>
      <c r="M4828">
        <v>73</v>
      </c>
      <c r="N4828">
        <v>0.32254671650435701</v>
      </c>
      <c r="O4828">
        <v>-0.73928518847065405</v>
      </c>
      <c r="P4828">
        <v>-1.75649721769665</v>
      </c>
      <c r="Q4828">
        <v>0.69491525423728795</v>
      </c>
      <c r="R4828">
        <v>0.47457627118644002</v>
      </c>
      <c r="S4828">
        <f t="shared" si="75"/>
        <v>-9.8074335816294989E-6</v>
      </c>
    </row>
    <row r="4829" spans="1:19" x14ac:dyDescent="0.2">
      <c r="A4829" t="s">
        <v>9604</v>
      </c>
      <c r="B4829" t="s">
        <v>9605</v>
      </c>
      <c r="C4829">
        <v>111</v>
      </c>
      <c r="D4829">
        <v>96</v>
      </c>
      <c r="E4829">
        <v>88</v>
      </c>
      <c r="F4829">
        <v>6</v>
      </c>
      <c r="G4829">
        <v>1.7206486548439402E-2</v>
      </c>
      <c r="H4829">
        <v>-0.59509831641489197</v>
      </c>
      <c r="I4829">
        <v>-2.1513689013650099</v>
      </c>
      <c r="J4829">
        <v>185</v>
      </c>
      <c r="K4829">
        <v>375</v>
      </c>
      <c r="L4829">
        <v>154</v>
      </c>
      <c r="M4829">
        <v>21</v>
      </c>
      <c r="N4829">
        <v>0.38408764274642598</v>
      </c>
      <c r="O4829">
        <v>-0.67173978471094098</v>
      </c>
      <c r="P4829">
        <v>-1.95517810226098</v>
      </c>
      <c r="Q4829">
        <v>0.50847457627118597</v>
      </c>
      <c r="R4829">
        <v>0.49152542372881303</v>
      </c>
      <c r="S4829">
        <f t="shared" si="75"/>
        <v>-0.14339729310561963</v>
      </c>
    </row>
    <row r="4830" spans="1:19" x14ac:dyDescent="0.2">
      <c r="A4830" t="s">
        <v>9606</v>
      </c>
      <c r="B4830" t="s">
        <v>9607</v>
      </c>
      <c r="C4830">
        <v>90</v>
      </c>
      <c r="D4830">
        <v>127</v>
      </c>
      <c r="E4830">
        <v>16</v>
      </c>
      <c r="F4830">
        <v>17</v>
      </c>
      <c r="G4830">
        <v>0.22981944381215999</v>
      </c>
      <c r="H4830">
        <v>-1.2443805365617999</v>
      </c>
      <c r="I4830">
        <v>-1.6079907610230499</v>
      </c>
      <c r="J4830">
        <v>118</v>
      </c>
      <c r="K4830">
        <v>266</v>
      </c>
      <c r="L4830">
        <v>138</v>
      </c>
      <c r="M4830">
        <v>25</v>
      </c>
      <c r="N4830">
        <v>0.43022773274666298</v>
      </c>
      <c r="O4830">
        <v>-0.52409169804927902</v>
      </c>
      <c r="P4830">
        <v>-1.68416766722598</v>
      </c>
      <c r="Q4830">
        <v>0.71186440677966101</v>
      </c>
      <c r="R4830">
        <v>0.49152542372881303</v>
      </c>
      <c r="S4830">
        <f t="shared" si="75"/>
        <v>8.5794811818317232E-2</v>
      </c>
    </row>
    <row r="4831" spans="1:19" x14ac:dyDescent="0.2">
      <c r="A4831" t="s">
        <v>9608</v>
      </c>
      <c r="B4831" t="s">
        <v>9609</v>
      </c>
      <c r="C4831">
        <v>122</v>
      </c>
      <c r="D4831">
        <v>97</v>
      </c>
      <c r="E4831">
        <v>100</v>
      </c>
      <c r="F4831">
        <v>12</v>
      </c>
      <c r="G4831">
        <v>-1.9329864112974899E-2</v>
      </c>
      <c r="H4831">
        <v>-0.58061784045315101</v>
      </c>
      <c r="I4831">
        <v>-1.8913757575891199</v>
      </c>
      <c r="J4831">
        <v>241</v>
      </c>
      <c r="K4831">
        <v>361</v>
      </c>
      <c r="L4831">
        <v>134</v>
      </c>
      <c r="M4831">
        <v>25</v>
      </c>
      <c r="N4831">
        <v>0.25271826275251102</v>
      </c>
      <c r="O4831">
        <v>-0.84700102135445099</v>
      </c>
      <c r="P4831">
        <v>-1.99430270249472</v>
      </c>
      <c r="Q4831">
        <v>0.57627118644067798</v>
      </c>
      <c r="R4831">
        <v>0.50847457627118597</v>
      </c>
      <c r="S4831">
        <f t="shared" si="75"/>
        <v>-7.8884773663120911E-2</v>
      </c>
    </row>
    <row r="4832" spans="1:19" x14ac:dyDescent="0.2">
      <c r="A4832" t="s">
        <v>9610</v>
      </c>
      <c r="B4832" t="s">
        <v>9611</v>
      </c>
      <c r="C4832">
        <v>157</v>
      </c>
      <c r="D4832">
        <v>233</v>
      </c>
      <c r="E4832">
        <v>196</v>
      </c>
      <c r="F4832">
        <v>16</v>
      </c>
      <c r="G4832">
        <v>0.25171450091231301</v>
      </c>
      <c r="H4832">
        <v>-0.397901590831161</v>
      </c>
      <c r="I4832">
        <v>-1.8759768427153001</v>
      </c>
      <c r="J4832">
        <v>372</v>
      </c>
      <c r="K4832">
        <v>611</v>
      </c>
      <c r="L4832">
        <v>295</v>
      </c>
      <c r="M4832">
        <v>39</v>
      </c>
      <c r="N4832">
        <v>0.29272637378237798</v>
      </c>
      <c r="O4832">
        <v>-0.692809701048124</v>
      </c>
      <c r="P4832">
        <v>-1.98970400144729</v>
      </c>
      <c r="Q4832">
        <v>0.69491525423728795</v>
      </c>
      <c r="R4832">
        <v>0.47457627118644002</v>
      </c>
      <c r="S4832">
        <f t="shared" si="75"/>
        <v>-7.3213904653512824E-2</v>
      </c>
    </row>
    <row r="4833" spans="1:19" x14ac:dyDescent="0.2">
      <c r="A4833" t="s">
        <v>9612</v>
      </c>
      <c r="B4833" t="s">
        <v>9613</v>
      </c>
      <c r="C4833">
        <v>142</v>
      </c>
      <c r="D4833">
        <v>143</v>
      </c>
      <c r="E4833">
        <v>125</v>
      </c>
      <c r="F4833">
        <v>19</v>
      </c>
      <c r="G4833">
        <v>8.3305925377533702E-2</v>
      </c>
      <c r="H4833">
        <v>-0.54963634115340299</v>
      </c>
      <c r="I4833">
        <v>-1.75773191639222</v>
      </c>
      <c r="J4833">
        <v>294</v>
      </c>
      <c r="K4833">
        <v>367</v>
      </c>
      <c r="L4833">
        <v>197</v>
      </c>
      <c r="M4833">
        <v>55</v>
      </c>
      <c r="N4833">
        <v>0.17354683726165299</v>
      </c>
      <c r="O4833">
        <v>-0.76596988139495403</v>
      </c>
      <c r="P4833">
        <v>-1.7382103095098</v>
      </c>
      <c r="Q4833">
        <v>0.69491525423728795</v>
      </c>
      <c r="R4833">
        <v>0.49152542372881303</v>
      </c>
      <c r="S4833">
        <f t="shared" si="75"/>
        <v>2.8156422718342403E-2</v>
      </c>
    </row>
    <row r="4834" spans="1:19" x14ac:dyDescent="0.2">
      <c r="A4834" t="s">
        <v>9614</v>
      </c>
      <c r="B4834" t="s">
        <v>9615</v>
      </c>
      <c r="C4834">
        <v>51</v>
      </c>
      <c r="D4834">
        <v>46</v>
      </c>
      <c r="E4834">
        <v>60</v>
      </c>
      <c r="F4834">
        <v>7</v>
      </c>
      <c r="G4834">
        <v>3.5445887879166103E-2</v>
      </c>
      <c r="H4834">
        <v>-0.42367693549269603</v>
      </c>
      <c r="I4834">
        <v>-1.74666930904567</v>
      </c>
      <c r="J4834">
        <v>84</v>
      </c>
      <c r="K4834">
        <v>92</v>
      </c>
      <c r="L4834">
        <v>52</v>
      </c>
      <c r="M4834">
        <v>21</v>
      </c>
      <c r="N4834">
        <v>0.11673664470539501</v>
      </c>
      <c r="O4834">
        <v>-0.80036471957147204</v>
      </c>
      <c r="P4834">
        <v>-1.6122856599198501</v>
      </c>
      <c r="Q4834">
        <v>0.59322033898305004</v>
      </c>
      <c r="R4834">
        <v>0.59322033898305004</v>
      </c>
      <c r="S4834">
        <f t="shared" si="75"/>
        <v>6.5029480656656008E-2</v>
      </c>
    </row>
    <row r="4835" spans="1:19" x14ac:dyDescent="0.2">
      <c r="A4835" t="s">
        <v>9616</v>
      </c>
      <c r="B4835" t="s">
        <v>9617</v>
      </c>
      <c r="C4835">
        <v>173</v>
      </c>
      <c r="D4835">
        <v>94</v>
      </c>
      <c r="E4835">
        <v>88</v>
      </c>
      <c r="F4835">
        <v>9</v>
      </c>
      <c r="G4835">
        <v>-0.18466001723356801</v>
      </c>
      <c r="H4835">
        <v>-0.78782144075702998</v>
      </c>
      <c r="I4835">
        <v>-2.1680007666514598</v>
      </c>
      <c r="J4835">
        <v>320</v>
      </c>
      <c r="K4835">
        <v>463</v>
      </c>
      <c r="L4835">
        <v>119</v>
      </c>
      <c r="M4835">
        <v>50</v>
      </c>
      <c r="N4835">
        <v>0.237659116119768</v>
      </c>
      <c r="O4835">
        <v>-1.02169179407176</v>
      </c>
      <c r="P4835">
        <v>-1.81640564257578</v>
      </c>
      <c r="Q4835">
        <v>0.66101694915254205</v>
      </c>
      <c r="R4835">
        <v>0.54237288135593198</v>
      </c>
      <c r="S4835">
        <f t="shared" si="75"/>
        <v>-0.11107428254576571</v>
      </c>
    </row>
    <row r="4836" spans="1:19" x14ac:dyDescent="0.2">
      <c r="A4836" t="s">
        <v>9618</v>
      </c>
      <c r="B4836" t="s">
        <v>9619</v>
      </c>
      <c r="C4836">
        <v>81</v>
      </c>
      <c r="D4836">
        <v>75</v>
      </c>
      <c r="E4836">
        <v>77</v>
      </c>
      <c r="F4836">
        <v>10</v>
      </c>
      <c r="G4836">
        <v>4.6834476808578697E-2</v>
      </c>
      <c r="H4836">
        <v>-0.51625230348457096</v>
      </c>
      <c r="I4836">
        <v>-1.7926821918406399</v>
      </c>
      <c r="J4836">
        <v>126</v>
      </c>
      <c r="K4836">
        <v>165</v>
      </c>
      <c r="L4836">
        <v>75</v>
      </c>
      <c r="M4836">
        <v>17</v>
      </c>
      <c r="N4836">
        <v>0.19434150251806501</v>
      </c>
      <c r="O4836">
        <v>-0.81739805887025296</v>
      </c>
      <c r="P4836">
        <v>-1.8801472923311799</v>
      </c>
      <c r="Q4836">
        <v>0.47457627118644002</v>
      </c>
      <c r="R4836">
        <v>0.38983050847457601</v>
      </c>
      <c r="S4836">
        <f t="shared" si="75"/>
        <v>-1.9888479915921822E-2</v>
      </c>
    </row>
    <row r="4837" spans="1:19" x14ac:dyDescent="0.2">
      <c r="A4837" t="s">
        <v>9620</v>
      </c>
      <c r="B4837" t="s">
        <v>9621</v>
      </c>
      <c r="C4837">
        <v>205</v>
      </c>
      <c r="D4837">
        <v>328</v>
      </c>
      <c r="E4837">
        <v>205</v>
      </c>
      <c r="F4837">
        <v>22</v>
      </c>
      <c r="G4837">
        <v>0.28437821495145299</v>
      </c>
      <c r="H4837">
        <v>-0.49425800977840301</v>
      </c>
      <c r="I4837">
        <v>-1.85352835319554</v>
      </c>
      <c r="J4837">
        <v>369</v>
      </c>
      <c r="K4837">
        <v>584</v>
      </c>
      <c r="L4837">
        <v>317</v>
      </c>
      <c r="M4837">
        <v>52</v>
      </c>
      <c r="N4837">
        <v>0.27661458437505998</v>
      </c>
      <c r="O4837">
        <v>-0.65805588108569901</v>
      </c>
      <c r="P4837">
        <v>-1.8612486911161501</v>
      </c>
      <c r="Q4837">
        <v>0.59322033898305004</v>
      </c>
      <c r="R4837">
        <v>0.54237288135593198</v>
      </c>
      <c r="S4837">
        <f t="shared" si="75"/>
        <v>-3.2380436756147039E-2</v>
      </c>
    </row>
    <row r="4838" spans="1:19" x14ac:dyDescent="0.2">
      <c r="A4838" t="s">
        <v>9622</v>
      </c>
      <c r="B4838" t="s">
        <v>9623</v>
      </c>
      <c r="C4838">
        <v>187</v>
      </c>
      <c r="D4838">
        <v>294</v>
      </c>
      <c r="E4838">
        <v>176</v>
      </c>
      <c r="F4838">
        <v>45</v>
      </c>
      <c r="G4838">
        <v>0.27676395617118599</v>
      </c>
      <c r="H4838">
        <v>-0.52058694850075204</v>
      </c>
      <c r="I4838">
        <v>-1.5028262657231499</v>
      </c>
      <c r="J4838">
        <v>473</v>
      </c>
      <c r="K4838">
        <v>933</v>
      </c>
      <c r="L4838">
        <v>308</v>
      </c>
      <c r="M4838">
        <v>105</v>
      </c>
      <c r="N4838">
        <v>0.37224860643041002</v>
      </c>
      <c r="O4838">
        <v>-0.778399201381757</v>
      </c>
      <c r="P4838">
        <v>-1.66389751025976</v>
      </c>
      <c r="Q4838">
        <v>0.644067796610169</v>
      </c>
      <c r="R4838">
        <v>0.45762711864406702</v>
      </c>
      <c r="S4838">
        <f t="shared" si="75"/>
        <v>0.12154444369661613</v>
      </c>
    </row>
    <row r="4839" spans="1:19" x14ac:dyDescent="0.2">
      <c r="A4839" t="s">
        <v>9624</v>
      </c>
      <c r="B4839" t="s">
        <v>9625</v>
      </c>
      <c r="C4839">
        <v>458</v>
      </c>
      <c r="D4839">
        <v>553</v>
      </c>
      <c r="E4839">
        <v>326</v>
      </c>
      <c r="F4839">
        <v>69</v>
      </c>
      <c r="G4839">
        <v>0.16211788559635701</v>
      </c>
      <c r="H4839">
        <v>-0.64190588771433299</v>
      </c>
      <c r="I4839">
        <v>-1.7062135602286099</v>
      </c>
      <c r="J4839">
        <v>1107</v>
      </c>
      <c r="K4839">
        <v>1329</v>
      </c>
      <c r="L4839">
        <v>789</v>
      </c>
      <c r="M4839">
        <v>149</v>
      </c>
      <c r="N4839">
        <v>0.15660546348573001</v>
      </c>
      <c r="O4839">
        <v>-0.73915939481369197</v>
      </c>
      <c r="P4839">
        <v>-1.8811870210583399</v>
      </c>
      <c r="Q4839">
        <v>0.71186440677966101</v>
      </c>
      <c r="R4839">
        <v>0.54237288135593198</v>
      </c>
      <c r="S4839">
        <f t="shared" si="75"/>
        <v>4.7695288573419634E-3</v>
      </c>
    </row>
    <row r="4840" spans="1:19" x14ac:dyDescent="0.2">
      <c r="A4840" t="s">
        <v>9626</v>
      </c>
      <c r="B4840" t="s">
        <v>9627</v>
      </c>
      <c r="C4840">
        <v>181</v>
      </c>
      <c r="D4840">
        <v>234</v>
      </c>
      <c r="E4840">
        <v>124</v>
      </c>
      <c r="F4840">
        <v>44</v>
      </c>
      <c r="G4840">
        <v>0.19179551483648599</v>
      </c>
      <c r="H4840">
        <v>-0.65851489948535302</v>
      </c>
      <c r="I4840">
        <v>-1.49842307134499</v>
      </c>
      <c r="J4840">
        <v>487</v>
      </c>
      <c r="K4840">
        <v>620</v>
      </c>
      <c r="L4840">
        <v>353</v>
      </c>
      <c r="M4840">
        <v>86</v>
      </c>
      <c r="N4840">
        <v>0.18209083170534099</v>
      </c>
      <c r="O4840">
        <v>-0.73184303297120201</v>
      </c>
      <c r="P4840">
        <v>-1.7632561785629499</v>
      </c>
      <c r="Q4840">
        <v>0.677966101694915</v>
      </c>
      <c r="R4840">
        <v>0.45762711864406702</v>
      </c>
      <c r="S4840">
        <f t="shared" si="75"/>
        <v>9.623743222363576E-2</v>
      </c>
    </row>
    <row r="4841" spans="1:19" x14ac:dyDescent="0.2">
      <c r="A4841" t="s">
        <v>9628</v>
      </c>
      <c r="B4841" t="s">
        <v>9629</v>
      </c>
      <c r="C4841">
        <v>65</v>
      </c>
      <c r="D4841">
        <v>104</v>
      </c>
      <c r="E4841">
        <v>68</v>
      </c>
      <c r="F4841">
        <v>10</v>
      </c>
      <c r="G4841">
        <v>0.28437821495145299</v>
      </c>
      <c r="H4841">
        <v>-0.47466245371502203</v>
      </c>
      <c r="I4841">
        <v>-1.6971105296048501</v>
      </c>
      <c r="J4841">
        <v>166</v>
      </c>
      <c r="K4841">
        <v>193</v>
      </c>
      <c r="L4841">
        <v>72</v>
      </c>
      <c r="M4841">
        <v>20</v>
      </c>
      <c r="N4841">
        <v>0.14267732438944</v>
      </c>
      <c r="O4841">
        <v>-0.95486436875317704</v>
      </c>
      <c r="P4841">
        <v>-1.92930376096796</v>
      </c>
      <c r="Q4841">
        <v>0.66101694915254205</v>
      </c>
      <c r="R4841">
        <v>0.47457627118644002</v>
      </c>
      <c r="S4841">
        <f t="shared" si="75"/>
        <v>-5.4757495234863379E-3</v>
      </c>
    </row>
    <row r="4842" spans="1:19" x14ac:dyDescent="0.2">
      <c r="A4842" t="s">
        <v>9630</v>
      </c>
      <c r="B4842" t="s">
        <v>9631</v>
      </c>
      <c r="C4842">
        <v>60</v>
      </c>
      <c r="D4842">
        <v>28</v>
      </c>
      <c r="E4842">
        <v>74</v>
      </c>
      <c r="F4842">
        <v>8</v>
      </c>
      <c r="G4842">
        <v>-0.25073498674589501</v>
      </c>
      <c r="H4842">
        <v>-0.40317754043107101</v>
      </c>
      <c r="I4842">
        <v>-1.7592584363536901</v>
      </c>
      <c r="J4842">
        <v>141</v>
      </c>
      <c r="K4842">
        <v>189</v>
      </c>
      <c r="L4842">
        <v>78</v>
      </c>
      <c r="M4842">
        <v>19</v>
      </c>
      <c r="N4842">
        <v>0.204470794939586</v>
      </c>
      <c r="O4842">
        <v>-0.84921328710928901</v>
      </c>
      <c r="P4842">
        <v>-1.8806911802944399</v>
      </c>
      <c r="Q4842">
        <v>0.79661016949152497</v>
      </c>
      <c r="R4842">
        <v>0.54237288135593198</v>
      </c>
      <c r="S4842">
        <f t="shared" si="75"/>
        <v>-1.039510433039126E-2</v>
      </c>
    </row>
    <row r="4843" spans="1:19" x14ac:dyDescent="0.2">
      <c r="A4843" t="s">
        <v>9632</v>
      </c>
      <c r="B4843" t="s">
        <v>9633</v>
      </c>
      <c r="C4843">
        <v>14</v>
      </c>
      <c r="D4843">
        <v>20</v>
      </c>
      <c r="E4843">
        <v>29</v>
      </c>
      <c r="F4843">
        <v>12</v>
      </c>
      <c r="G4843">
        <v>0.235160192281271</v>
      </c>
      <c r="H4843">
        <v>-0.17798804755768499</v>
      </c>
      <c r="I4843">
        <v>-0.95114396259261202</v>
      </c>
      <c r="J4843">
        <v>15</v>
      </c>
      <c r="K4843">
        <v>32</v>
      </c>
      <c r="L4843">
        <v>5</v>
      </c>
      <c r="M4843">
        <v>4</v>
      </c>
      <c r="N4843">
        <v>0.40628682268594601</v>
      </c>
      <c r="O4843">
        <v>-1.0692100318640501</v>
      </c>
      <c r="P4843">
        <v>-1.58425693631961</v>
      </c>
      <c r="Q4843">
        <v>0.77966101694915202</v>
      </c>
      <c r="R4843">
        <v>0.47457627118644002</v>
      </c>
      <c r="S4843">
        <f t="shared" si="75"/>
        <v>0.30194302163626235</v>
      </c>
    </row>
    <row r="4844" spans="1:19" x14ac:dyDescent="0.2">
      <c r="A4844" t="s">
        <v>9634</v>
      </c>
      <c r="B4844" t="s">
        <v>9635</v>
      </c>
      <c r="C4844">
        <v>91</v>
      </c>
      <c r="D4844">
        <v>125</v>
      </c>
      <c r="E4844">
        <v>59</v>
      </c>
      <c r="F4844">
        <v>7</v>
      </c>
      <c r="G4844">
        <v>0.21812685298249099</v>
      </c>
      <c r="H4844">
        <v>-0.68244739045735303</v>
      </c>
      <c r="I4844">
        <v>-1.99814052526883</v>
      </c>
      <c r="J4844">
        <v>198</v>
      </c>
      <c r="K4844">
        <v>193</v>
      </c>
      <c r="L4844">
        <v>87</v>
      </c>
      <c r="M4844">
        <v>36</v>
      </c>
      <c r="N4844">
        <v>6.6120222167964399E-2</v>
      </c>
      <c r="O4844">
        <v>-0.94923471478730304</v>
      </c>
      <c r="P4844">
        <v>-1.7505883580861299</v>
      </c>
      <c r="Q4844">
        <v>0.81355932203389802</v>
      </c>
      <c r="R4844">
        <v>0.54237288135593198</v>
      </c>
      <c r="S4844">
        <f t="shared" si="75"/>
        <v>-4.4484358401574726E-2</v>
      </c>
    </row>
    <row r="4845" spans="1:19" x14ac:dyDescent="0.2">
      <c r="A4845" t="s">
        <v>9636</v>
      </c>
      <c r="B4845" t="s">
        <v>9637</v>
      </c>
      <c r="C4845">
        <v>169</v>
      </c>
      <c r="D4845">
        <v>185</v>
      </c>
      <c r="E4845">
        <v>177</v>
      </c>
      <c r="F4845">
        <v>33</v>
      </c>
      <c r="G4845">
        <v>0.119543256084868</v>
      </c>
      <c r="H4845">
        <v>-0.47417144803027</v>
      </c>
      <c r="I4845">
        <v>-1.5935699376977801</v>
      </c>
      <c r="J4845">
        <v>374</v>
      </c>
      <c r="K4845">
        <v>402</v>
      </c>
      <c r="L4845">
        <v>201</v>
      </c>
      <c r="M4845">
        <v>51</v>
      </c>
      <c r="N4845">
        <v>0.108582554305711</v>
      </c>
      <c r="O4845">
        <v>-0.86176432192438102</v>
      </c>
      <c r="P4845">
        <v>-1.87552709469443</v>
      </c>
      <c r="Q4845">
        <v>0.61016949152542299</v>
      </c>
      <c r="R4845">
        <v>0.52542372881355903</v>
      </c>
      <c r="S4845">
        <f t="shared" si="75"/>
        <v>3.8768019108141739E-2</v>
      </c>
    </row>
    <row r="4846" spans="1:19" x14ac:dyDescent="0.2">
      <c r="A4846" t="s">
        <v>9638</v>
      </c>
      <c r="B4846" t="s">
        <v>9639</v>
      </c>
      <c r="C4846">
        <v>46</v>
      </c>
      <c r="D4846">
        <v>37</v>
      </c>
      <c r="E4846">
        <v>40</v>
      </c>
      <c r="F4846">
        <v>19</v>
      </c>
      <c r="G4846">
        <v>-1.42978753190506E-2</v>
      </c>
      <c r="H4846">
        <v>-0.55495585013201498</v>
      </c>
      <c r="I4846">
        <v>-1.2682014036907401</v>
      </c>
      <c r="J4846">
        <v>131</v>
      </c>
      <c r="K4846">
        <v>189</v>
      </c>
      <c r="L4846">
        <v>108</v>
      </c>
      <c r="M4846">
        <v>14</v>
      </c>
      <c r="N4846">
        <v>0.236418611939201</v>
      </c>
      <c r="O4846">
        <v>-0.67593631731320403</v>
      </c>
      <c r="P4846">
        <v>-1.98136892856941</v>
      </c>
      <c r="Q4846">
        <v>0.61016949152542299</v>
      </c>
      <c r="R4846">
        <v>0.45762711864406702</v>
      </c>
      <c r="S4846">
        <f t="shared" si="75"/>
        <v>0.1042879473249146</v>
      </c>
    </row>
    <row r="4847" spans="1:19" x14ac:dyDescent="0.2">
      <c r="A4847" t="s">
        <v>9640</v>
      </c>
      <c r="B4847" t="s">
        <v>9641</v>
      </c>
      <c r="C4847">
        <v>120</v>
      </c>
      <c r="D4847">
        <v>169</v>
      </c>
      <c r="E4847">
        <v>89</v>
      </c>
      <c r="F4847">
        <v>16</v>
      </c>
      <c r="G4847">
        <v>0.228963690861577</v>
      </c>
      <c r="H4847">
        <v>-0.62404924918111504</v>
      </c>
      <c r="I4847">
        <v>-1.7592584363536901</v>
      </c>
      <c r="J4847">
        <v>246</v>
      </c>
      <c r="K4847">
        <v>254</v>
      </c>
      <c r="L4847">
        <v>209</v>
      </c>
      <c r="M4847">
        <v>47</v>
      </c>
      <c r="N4847">
        <v>9.1126712938280702E-2</v>
      </c>
      <c r="O4847">
        <v>-0.66287759813671498</v>
      </c>
      <c r="P4847">
        <v>-1.72906291775955</v>
      </c>
      <c r="Q4847">
        <v>0.69491525423728795</v>
      </c>
      <c r="R4847">
        <v>0.57627118644067798</v>
      </c>
      <c r="S4847">
        <f t="shared" si="75"/>
        <v>3.0162977454151061E-2</v>
      </c>
    </row>
    <row r="4848" spans="1:19" x14ac:dyDescent="0.2">
      <c r="A4848" t="s">
        <v>9642</v>
      </c>
      <c r="B4848" t="s">
        <v>9643</v>
      </c>
      <c r="C4848">
        <v>189</v>
      </c>
      <c r="D4848">
        <v>219</v>
      </c>
      <c r="E4848">
        <v>150</v>
      </c>
      <c r="F4848">
        <v>23</v>
      </c>
      <c r="G4848">
        <v>0.14424054296240199</v>
      </c>
      <c r="H4848">
        <v>-0.594628554895966</v>
      </c>
      <c r="I4848">
        <v>-1.7989311411176501</v>
      </c>
      <c r="J4848">
        <v>385</v>
      </c>
      <c r="K4848">
        <v>633</v>
      </c>
      <c r="L4848">
        <v>320</v>
      </c>
      <c r="M4848">
        <v>51</v>
      </c>
      <c r="N4848">
        <v>0.293171083930576</v>
      </c>
      <c r="O4848">
        <v>-0.672399528332985</v>
      </c>
      <c r="P4848">
        <v>-1.8881162220024501</v>
      </c>
      <c r="Q4848">
        <v>0.69491525423728795</v>
      </c>
      <c r="R4848">
        <v>0.59322033898305004</v>
      </c>
      <c r="S4848">
        <f t="shared" si="75"/>
        <v>-2.3822131674848954E-2</v>
      </c>
    </row>
    <row r="4849" spans="1:19" x14ac:dyDescent="0.2">
      <c r="A4849" t="s">
        <v>9644</v>
      </c>
      <c r="B4849" t="s">
        <v>9645</v>
      </c>
      <c r="C4849">
        <v>203</v>
      </c>
      <c r="D4849">
        <v>126</v>
      </c>
      <c r="E4849">
        <v>142</v>
      </c>
      <c r="F4849">
        <v>22</v>
      </c>
      <c r="G4849">
        <v>-0.12686726050012101</v>
      </c>
      <c r="H4849">
        <v>-0.64946570330856002</v>
      </c>
      <c r="I4849">
        <v>-1.8492705300529999</v>
      </c>
      <c r="J4849">
        <v>476</v>
      </c>
      <c r="K4849">
        <v>410</v>
      </c>
      <c r="L4849">
        <v>230</v>
      </c>
      <c r="M4849">
        <v>32</v>
      </c>
      <c r="N4849">
        <v>1.24050074209641E-2</v>
      </c>
      <c r="O4849">
        <v>-0.90796789384729004</v>
      </c>
      <c r="P4849">
        <v>-2.1826826429924799</v>
      </c>
      <c r="Q4849">
        <v>0.74576271186440601</v>
      </c>
      <c r="R4849">
        <v>0.54237288135593198</v>
      </c>
      <c r="S4849">
        <f t="shared" si="75"/>
        <v>-0.11713087930113206</v>
      </c>
    </row>
    <row r="4850" spans="1:19" x14ac:dyDescent="0.2">
      <c r="A4850" t="s">
        <v>9646</v>
      </c>
      <c r="B4850" t="s">
        <v>9647</v>
      </c>
      <c r="C4850">
        <v>109</v>
      </c>
      <c r="D4850">
        <v>113</v>
      </c>
      <c r="E4850">
        <v>87</v>
      </c>
      <c r="F4850">
        <v>10</v>
      </c>
      <c r="G4850">
        <v>9.5910177838324506E-2</v>
      </c>
      <c r="H4850">
        <v>-0.59216525510040796</v>
      </c>
      <c r="I4850">
        <v>-1.92162367090262</v>
      </c>
      <c r="J4850">
        <v>195</v>
      </c>
      <c r="K4850">
        <v>350</v>
      </c>
      <c r="L4850">
        <v>141</v>
      </c>
      <c r="M4850">
        <v>49</v>
      </c>
      <c r="N4850">
        <v>0.33126153640947897</v>
      </c>
      <c r="O4850">
        <v>-0.73290427585152795</v>
      </c>
      <c r="P4850">
        <v>-1.61006419992589</v>
      </c>
      <c r="Q4850">
        <v>0.69491525423728795</v>
      </c>
      <c r="R4850">
        <v>0.47457627118644002</v>
      </c>
      <c r="S4850">
        <f t="shared" si="75"/>
        <v>1.5169748677672804E-2</v>
      </c>
    </row>
    <row r="4851" spans="1:19" x14ac:dyDescent="0.2">
      <c r="A4851" t="s">
        <v>9648</v>
      </c>
      <c r="B4851" t="s">
        <v>9649</v>
      </c>
      <c r="C4851">
        <v>61</v>
      </c>
      <c r="D4851">
        <v>100</v>
      </c>
      <c r="E4851">
        <v>25</v>
      </c>
      <c r="F4851">
        <v>3</v>
      </c>
      <c r="G4851">
        <v>0.294928397284761</v>
      </c>
      <c r="H4851">
        <v>-0.88164783611713304</v>
      </c>
      <c r="I4851">
        <v>-2.1924057532530998</v>
      </c>
      <c r="J4851">
        <v>129</v>
      </c>
      <c r="K4851">
        <v>167</v>
      </c>
      <c r="L4851">
        <v>100</v>
      </c>
      <c r="M4851">
        <v>18</v>
      </c>
      <c r="N4851">
        <v>0.18935486427005599</v>
      </c>
      <c r="O4851">
        <v>-0.70267848744363903</v>
      </c>
      <c r="P4851">
        <v>-1.8655428737878299</v>
      </c>
      <c r="Q4851">
        <v>0.79661016949152497</v>
      </c>
      <c r="R4851">
        <v>0.50847457627118597</v>
      </c>
      <c r="S4851">
        <f t="shared" si="75"/>
        <v>-0.13125568208292421</v>
      </c>
    </row>
    <row r="4852" spans="1:19" x14ac:dyDescent="0.2">
      <c r="A4852" t="s">
        <v>9650</v>
      </c>
      <c r="B4852" t="s">
        <v>9651</v>
      </c>
      <c r="C4852">
        <v>167</v>
      </c>
      <c r="D4852">
        <v>149</v>
      </c>
      <c r="E4852">
        <v>165</v>
      </c>
      <c r="F4852">
        <v>18</v>
      </c>
      <c r="G4852">
        <v>3.0728029560219201E-2</v>
      </c>
      <c r="H4852">
        <v>-0.49949053671207999</v>
      </c>
      <c r="I4852">
        <v>-1.8516411390062699</v>
      </c>
      <c r="J4852">
        <v>258</v>
      </c>
      <c r="K4852">
        <v>394</v>
      </c>
      <c r="L4852">
        <v>195</v>
      </c>
      <c r="M4852">
        <v>42</v>
      </c>
      <c r="N4852">
        <v>0.26110461928406498</v>
      </c>
      <c r="O4852">
        <v>-0.713673871745102</v>
      </c>
      <c r="P4852">
        <v>-1.7985960841572199</v>
      </c>
      <c r="Q4852">
        <v>0.76271186440677896</v>
      </c>
      <c r="R4852">
        <v>0.52542372881355903</v>
      </c>
      <c r="S4852">
        <f t="shared" si="75"/>
        <v>-1.5077647212990652E-2</v>
      </c>
    </row>
    <row r="4853" spans="1:19" x14ac:dyDescent="0.2">
      <c r="A4853" t="s">
        <v>9652</v>
      </c>
      <c r="B4853" t="s">
        <v>9653</v>
      </c>
      <c r="C4853">
        <v>85</v>
      </c>
      <c r="D4853">
        <v>71</v>
      </c>
      <c r="E4853">
        <v>50</v>
      </c>
      <c r="F4853">
        <v>4</v>
      </c>
      <c r="G4853">
        <v>2.0976553003111001E-3</v>
      </c>
      <c r="H4853">
        <v>-0.72470693115667695</v>
      </c>
      <c r="I4853">
        <v>-2.2115561073483199</v>
      </c>
      <c r="J4853">
        <v>158</v>
      </c>
      <c r="K4853">
        <v>134</v>
      </c>
      <c r="L4853">
        <v>191</v>
      </c>
      <c r="M4853">
        <v>10</v>
      </c>
      <c r="N4853">
        <v>5.6758148321067502E-3</v>
      </c>
      <c r="O4853">
        <v>-0.509712496851085</v>
      </c>
      <c r="P4853">
        <v>-2.20888275554631</v>
      </c>
      <c r="Q4853">
        <v>0.77966101694915202</v>
      </c>
      <c r="R4853">
        <v>0.50847457627118597</v>
      </c>
      <c r="S4853">
        <f t="shared" si="75"/>
        <v>-0.22861613288148611</v>
      </c>
    </row>
    <row r="4854" spans="1:19" x14ac:dyDescent="0.2">
      <c r="A4854" t="s">
        <v>9654</v>
      </c>
      <c r="B4854" t="s">
        <v>9655</v>
      </c>
      <c r="C4854">
        <v>256</v>
      </c>
      <c r="D4854">
        <v>252</v>
      </c>
      <c r="E4854">
        <v>136</v>
      </c>
      <c r="F4854">
        <v>22</v>
      </c>
      <c r="G4854">
        <v>7.3418807765222999E-2</v>
      </c>
      <c r="H4854">
        <v>-0.768959066720035</v>
      </c>
      <c r="I4854">
        <v>-1.95001445745164</v>
      </c>
      <c r="J4854">
        <v>441</v>
      </c>
      <c r="K4854">
        <v>676</v>
      </c>
      <c r="L4854">
        <v>221</v>
      </c>
      <c r="M4854">
        <v>54</v>
      </c>
      <c r="N4854">
        <v>0.26273620989551899</v>
      </c>
      <c r="O4854">
        <v>-0.89213509292711801</v>
      </c>
      <c r="P4854">
        <v>-1.92227049823676</v>
      </c>
      <c r="Q4854">
        <v>0.72881355932203395</v>
      </c>
      <c r="R4854">
        <v>0.57627118644067798</v>
      </c>
      <c r="S4854">
        <f t="shared" si="75"/>
        <v>-7.6527764903917689E-2</v>
      </c>
    </row>
    <row r="4855" spans="1:19" x14ac:dyDescent="0.2">
      <c r="A4855" t="s">
        <v>9656</v>
      </c>
      <c r="B4855" t="s">
        <v>9657</v>
      </c>
      <c r="C4855">
        <v>117</v>
      </c>
      <c r="D4855">
        <v>138</v>
      </c>
      <c r="E4855">
        <v>126</v>
      </c>
      <c r="F4855">
        <v>21</v>
      </c>
      <c r="G4855">
        <v>0.151951456950603</v>
      </c>
      <c r="H4855">
        <v>-0.46207332640700199</v>
      </c>
      <c r="I4855">
        <v>-1.6301637399742399</v>
      </c>
      <c r="J4855">
        <v>250</v>
      </c>
      <c r="K4855">
        <v>408</v>
      </c>
      <c r="L4855">
        <v>259</v>
      </c>
      <c r="M4855">
        <v>64</v>
      </c>
      <c r="N4855">
        <v>0.28994825783956402</v>
      </c>
      <c r="O4855">
        <v>-0.57672902173517604</v>
      </c>
      <c r="P4855">
        <v>-1.60198570328004</v>
      </c>
      <c r="Q4855">
        <v>0.79661016949152497</v>
      </c>
      <c r="R4855">
        <v>0.57627118644067798</v>
      </c>
      <c r="S4855">
        <f t="shared" si="75"/>
        <v>0.10138282449169483</v>
      </c>
    </row>
    <row r="4856" spans="1:19" x14ac:dyDescent="0.2">
      <c r="A4856" t="s">
        <v>9658</v>
      </c>
      <c r="B4856" t="s">
        <v>9659</v>
      </c>
      <c r="C4856">
        <v>248</v>
      </c>
      <c r="D4856">
        <v>214</v>
      </c>
      <c r="E4856">
        <v>175</v>
      </c>
      <c r="F4856">
        <v>20</v>
      </c>
      <c r="G4856">
        <v>1.6220324818502899E-2</v>
      </c>
      <c r="H4856">
        <v>-0.64567164191832505</v>
      </c>
      <c r="I4856">
        <v>-1.97761885812423</v>
      </c>
      <c r="J4856">
        <v>416</v>
      </c>
      <c r="K4856">
        <v>716</v>
      </c>
      <c r="L4856">
        <v>304</v>
      </c>
      <c r="M4856">
        <v>74</v>
      </c>
      <c r="N4856">
        <v>0.31304779510283398</v>
      </c>
      <c r="O4856">
        <v>-0.72830852416237901</v>
      </c>
      <c r="P4856">
        <v>-1.7600872794876501</v>
      </c>
      <c r="Q4856">
        <v>0.72881355932203395</v>
      </c>
      <c r="R4856">
        <v>0.57627118644067798</v>
      </c>
      <c r="S4856">
        <f t="shared" si="75"/>
        <v>-4.110705617363597E-2</v>
      </c>
    </row>
    <row r="4857" spans="1:19" x14ac:dyDescent="0.2">
      <c r="A4857" t="s">
        <v>9660</v>
      </c>
      <c r="B4857" t="s">
        <v>9661</v>
      </c>
      <c r="C4857">
        <v>92</v>
      </c>
      <c r="D4857">
        <v>137</v>
      </c>
      <c r="E4857">
        <v>127</v>
      </c>
      <c r="F4857">
        <v>6</v>
      </c>
      <c r="G4857">
        <v>0.25319097210637997</v>
      </c>
      <c r="H4857">
        <v>-0.354242116168001</v>
      </c>
      <c r="I4857">
        <v>-2.0698337499239101</v>
      </c>
      <c r="J4857">
        <v>237</v>
      </c>
      <c r="K4857">
        <v>270</v>
      </c>
      <c r="L4857">
        <v>132</v>
      </c>
      <c r="M4857">
        <v>33</v>
      </c>
      <c r="N4857">
        <v>0.133843521570605</v>
      </c>
      <c r="O4857">
        <v>-0.84626319194864397</v>
      </c>
      <c r="P4857">
        <v>-1.8664600747241</v>
      </c>
      <c r="Q4857">
        <v>0.81355932203389802</v>
      </c>
      <c r="R4857">
        <v>0.55932203389830504</v>
      </c>
      <c r="S4857">
        <f t="shared" si="75"/>
        <v>-9.6153285525367477E-2</v>
      </c>
    </row>
    <row r="4858" spans="1:19" x14ac:dyDescent="0.2">
      <c r="A4858" t="s">
        <v>9662</v>
      </c>
      <c r="B4858" t="s">
        <v>9663</v>
      </c>
      <c r="C4858">
        <v>207</v>
      </c>
      <c r="D4858">
        <v>181</v>
      </c>
      <c r="E4858">
        <v>105</v>
      </c>
      <c r="F4858">
        <v>28</v>
      </c>
      <c r="G4858">
        <v>2.19664617077951E-2</v>
      </c>
      <c r="H4858">
        <v>-0.78903905616538295</v>
      </c>
      <c r="I4858">
        <v>-1.7530094870766899</v>
      </c>
      <c r="J4858">
        <v>306</v>
      </c>
      <c r="K4858">
        <v>373</v>
      </c>
      <c r="L4858">
        <v>226</v>
      </c>
      <c r="M4858">
        <v>27</v>
      </c>
      <c r="N4858">
        <v>0.16321550874882901</v>
      </c>
      <c r="O4858">
        <v>-0.72370176447856904</v>
      </c>
      <c r="P4858">
        <v>-2.0645833309144801</v>
      </c>
      <c r="Q4858">
        <v>0.72881355932203395</v>
      </c>
      <c r="R4858">
        <v>0.55932203389830504</v>
      </c>
      <c r="S4858">
        <f t="shared" si="75"/>
        <v>-5.7781155479327377E-2</v>
      </c>
    </row>
    <row r="4859" spans="1:19" x14ac:dyDescent="0.2">
      <c r="A4859" t="s">
        <v>9664</v>
      </c>
      <c r="B4859" t="s">
        <v>9665</v>
      </c>
      <c r="C4859">
        <v>67</v>
      </c>
      <c r="D4859">
        <v>107</v>
      </c>
      <c r="E4859">
        <v>214</v>
      </c>
      <c r="F4859">
        <v>526</v>
      </c>
      <c r="G4859">
        <v>0.28356720727991103</v>
      </c>
      <c r="H4859">
        <v>1.00809608699608E-2</v>
      </c>
      <c r="I4859">
        <v>1.0713768490913701E-2</v>
      </c>
      <c r="J4859">
        <v>189</v>
      </c>
      <c r="K4859">
        <v>307</v>
      </c>
      <c r="L4859">
        <v>551</v>
      </c>
      <c r="M4859">
        <v>830</v>
      </c>
      <c r="N4859">
        <v>0.287904674725664</v>
      </c>
      <c r="O4859">
        <v>-0.12739898246584899</v>
      </c>
      <c r="P4859">
        <v>-0.36760938038906299</v>
      </c>
      <c r="Q4859">
        <v>0.77966101694915202</v>
      </c>
      <c r="R4859">
        <v>0.52542372881355903</v>
      </c>
      <c r="S4859">
        <f t="shared" si="75"/>
        <v>0.90476017265147957</v>
      </c>
    </row>
    <row r="4860" spans="1:19" x14ac:dyDescent="0.2">
      <c r="A4860" t="s">
        <v>9666</v>
      </c>
      <c r="B4860" t="s">
        <v>9667</v>
      </c>
      <c r="C4860">
        <v>165</v>
      </c>
      <c r="D4860">
        <v>291</v>
      </c>
      <c r="E4860">
        <v>197</v>
      </c>
      <c r="F4860">
        <v>56</v>
      </c>
      <c r="G4860">
        <v>0.32666727706752902</v>
      </c>
      <c r="H4860">
        <v>-0.41727572783071698</v>
      </c>
      <c r="I4860">
        <v>-1.3534930901697</v>
      </c>
      <c r="J4860">
        <v>325</v>
      </c>
      <c r="K4860">
        <v>520</v>
      </c>
      <c r="L4860">
        <v>384</v>
      </c>
      <c r="M4860">
        <v>105</v>
      </c>
      <c r="N4860">
        <v>0.281348086077646</v>
      </c>
      <c r="O4860">
        <v>-0.51964091375573396</v>
      </c>
      <c r="P4860">
        <v>-1.5009197305008199</v>
      </c>
      <c r="Q4860">
        <v>0.74576271186440601</v>
      </c>
      <c r="R4860">
        <v>0.54237288135593198</v>
      </c>
      <c r="S4860">
        <f t="shared" si="75"/>
        <v>0.20820354685696657</v>
      </c>
    </row>
    <row r="4861" spans="1:19" x14ac:dyDescent="0.2">
      <c r="A4861" t="s">
        <v>9668</v>
      </c>
      <c r="B4861" t="s">
        <v>9669</v>
      </c>
      <c r="C4861">
        <v>107</v>
      </c>
      <c r="D4861">
        <v>138</v>
      </c>
      <c r="E4861">
        <v>50</v>
      </c>
      <c r="F4861">
        <v>5</v>
      </c>
      <c r="G4861">
        <v>0.19075354101155501</v>
      </c>
      <c r="H4861">
        <v>-0.82467178312759404</v>
      </c>
      <c r="I4861">
        <v>-2.2146109463111898</v>
      </c>
      <c r="J4861">
        <v>127</v>
      </c>
      <c r="K4861">
        <v>250</v>
      </c>
      <c r="L4861">
        <v>180</v>
      </c>
      <c r="M4861">
        <v>26</v>
      </c>
      <c r="N4861">
        <v>0.37136439113780201</v>
      </c>
      <c r="O4861">
        <v>-0.44061999299704102</v>
      </c>
      <c r="P4861">
        <v>-1.6990560415770299</v>
      </c>
      <c r="Q4861">
        <v>0.72881355932203395</v>
      </c>
      <c r="R4861">
        <v>0.52542372881355903</v>
      </c>
      <c r="S4861">
        <f t="shared" si="75"/>
        <v>-9.3126785170155921E-2</v>
      </c>
    </row>
    <row r="4862" spans="1:19" x14ac:dyDescent="0.2">
      <c r="A4862" t="s">
        <v>9670</v>
      </c>
      <c r="B4862" t="s">
        <v>9671</v>
      </c>
      <c r="C4862">
        <v>135</v>
      </c>
      <c r="D4862">
        <v>199</v>
      </c>
      <c r="E4862">
        <v>137</v>
      </c>
      <c r="F4862">
        <v>20</v>
      </c>
      <c r="G4862">
        <v>0.24877754021022799</v>
      </c>
      <c r="H4862">
        <v>-0.48787121111700299</v>
      </c>
      <c r="I4862">
        <v>-1.7135009457930199</v>
      </c>
      <c r="J4862">
        <v>278</v>
      </c>
      <c r="K4862">
        <v>358</v>
      </c>
      <c r="L4862">
        <v>191</v>
      </c>
      <c r="M4862">
        <v>24</v>
      </c>
      <c r="N4862">
        <v>0.187066334147519</v>
      </c>
      <c r="O4862">
        <v>-0.75510020581473902</v>
      </c>
      <c r="P4862">
        <v>-2.0740592227983599</v>
      </c>
      <c r="Q4862">
        <v>0.72881355932203395</v>
      </c>
      <c r="R4862">
        <v>0.52542372881355903</v>
      </c>
      <c r="S4862">
        <f t="shared" si="75"/>
        <v>-4.8922193641016409E-2</v>
      </c>
    </row>
    <row r="4863" spans="1:19" x14ac:dyDescent="0.2">
      <c r="A4863" t="s">
        <v>9672</v>
      </c>
      <c r="B4863" t="s">
        <v>9673</v>
      </c>
      <c r="C4863">
        <v>78</v>
      </c>
      <c r="D4863">
        <v>55</v>
      </c>
      <c r="E4863">
        <v>56</v>
      </c>
      <c r="F4863">
        <v>1</v>
      </c>
      <c r="G4863">
        <v>-7.1473680900708103E-2</v>
      </c>
      <c r="H4863">
        <v>-0.63816458546268295</v>
      </c>
      <c r="I4863">
        <v>-2.7762917756524699</v>
      </c>
      <c r="J4863">
        <v>162</v>
      </c>
      <c r="K4863">
        <v>131</v>
      </c>
      <c r="L4863">
        <v>119</v>
      </c>
      <c r="M4863">
        <v>17</v>
      </c>
      <c r="N4863">
        <v>-1.50156154651449E-2</v>
      </c>
      <c r="O4863">
        <v>-0.72605683029448997</v>
      </c>
      <c r="P4863">
        <v>-1.98929176175625</v>
      </c>
      <c r="Q4863">
        <v>0.69491525423728795</v>
      </c>
      <c r="R4863">
        <v>0.47457627118644002</v>
      </c>
      <c r="S4863">
        <f t="shared" si="75"/>
        <v>-0.33273953156702318</v>
      </c>
    </row>
    <row r="4864" spans="1:19" x14ac:dyDescent="0.2">
      <c r="A4864" t="s">
        <v>9674</v>
      </c>
      <c r="B4864" t="s">
        <v>9675</v>
      </c>
      <c r="C4864">
        <v>71</v>
      </c>
      <c r="D4864">
        <v>169</v>
      </c>
      <c r="E4864">
        <v>56</v>
      </c>
      <c r="F4864">
        <v>22</v>
      </c>
      <c r="G4864">
        <v>0.45688658819012601</v>
      </c>
      <c r="H4864">
        <v>-0.59732833149127795</v>
      </c>
      <c r="I4864">
        <v>-1.3930328408588599</v>
      </c>
      <c r="J4864">
        <v>276</v>
      </c>
      <c r="K4864">
        <v>376</v>
      </c>
      <c r="L4864">
        <v>82</v>
      </c>
      <c r="M4864">
        <v>45</v>
      </c>
      <c r="N4864">
        <v>0.21150686628416501</v>
      </c>
      <c r="O4864">
        <v>-1.11918400682589</v>
      </c>
      <c r="P4864">
        <v>-1.79792223688176</v>
      </c>
      <c r="Q4864">
        <v>0.77966101694915202</v>
      </c>
      <c r="R4864">
        <v>0.50847457627118597</v>
      </c>
      <c r="S4864">
        <f t="shared" si="75"/>
        <v>0.11735762275819331</v>
      </c>
    </row>
    <row r="4865" spans="1:19" x14ac:dyDescent="0.2">
      <c r="A4865" t="s">
        <v>9676</v>
      </c>
      <c r="B4865" t="s">
        <v>9677</v>
      </c>
      <c r="C4865">
        <v>441</v>
      </c>
      <c r="D4865">
        <v>535</v>
      </c>
      <c r="E4865">
        <v>337</v>
      </c>
      <c r="F4865">
        <v>123</v>
      </c>
      <c r="G4865">
        <v>0.164173424848918</v>
      </c>
      <c r="H4865">
        <v>-0.61106669837490302</v>
      </c>
      <c r="I4865">
        <v>-1.4387306509904301</v>
      </c>
      <c r="J4865">
        <v>922</v>
      </c>
      <c r="K4865">
        <v>1413</v>
      </c>
      <c r="L4865">
        <v>733</v>
      </c>
      <c r="M4865">
        <v>393</v>
      </c>
      <c r="N4865">
        <v>0.26263934421665103</v>
      </c>
      <c r="O4865">
        <v>-0.69171572355689104</v>
      </c>
      <c r="P4865">
        <v>-1.38056403927009</v>
      </c>
      <c r="Q4865">
        <v>0.71186440677966101</v>
      </c>
      <c r="R4865">
        <v>0.50847457627118597</v>
      </c>
      <c r="S4865">
        <f t="shared" si="75"/>
        <v>0.21581562816939392</v>
      </c>
    </row>
    <row r="4866" spans="1:19" x14ac:dyDescent="0.2">
      <c r="A4866" t="s">
        <v>9678</v>
      </c>
      <c r="B4866" t="s">
        <v>9679</v>
      </c>
      <c r="C4866">
        <v>164</v>
      </c>
      <c r="D4866">
        <v>189</v>
      </c>
      <c r="E4866">
        <v>118</v>
      </c>
      <c r="F4866">
        <v>6</v>
      </c>
      <c r="G4866">
        <v>0.141876188421074</v>
      </c>
      <c r="H4866">
        <v>-0.63721985051997598</v>
      </c>
      <c r="I4866">
        <v>-2.3208897706260498</v>
      </c>
      <c r="J4866">
        <v>333</v>
      </c>
      <c r="K4866">
        <v>434</v>
      </c>
      <c r="L4866">
        <v>220</v>
      </c>
      <c r="M4866">
        <v>18</v>
      </c>
      <c r="N4866">
        <v>0.192273599427912</v>
      </c>
      <c r="O4866">
        <v>-0.77211032982850403</v>
      </c>
      <c r="P4866">
        <v>-2.2773973969949002</v>
      </c>
      <c r="Q4866">
        <v>0.71186440677966101</v>
      </c>
      <c r="R4866">
        <v>0.52542372881355903</v>
      </c>
      <c r="S4866">
        <f t="shared" si="75"/>
        <v>-0.27847269467357277</v>
      </c>
    </row>
    <row r="4867" spans="1:19" x14ac:dyDescent="0.2">
      <c r="A4867" t="s">
        <v>9680</v>
      </c>
      <c r="B4867" t="s">
        <v>9681</v>
      </c>
      <c r="C4867">
        <v>48</v>
      </c>
      <c r="D4867">
        <v>56</v>
      </c>
      <c r="E4867">
        <v>61</v>
      </c>
      <c r="F4867">
        <v>6</v>
      </c>
      <c r="G4867">
        <v>0.14720502192614099</v>
      </c>
      <c r="H4867">
        <v>-0.39016941214322298</v>
      </c>
      <c r="I4867">
        <v>-1.7872871599539399</v>
      </c>
      <c r="J4867">
        <v>85</v>
      </c>
      <c r="K4867">
        <v>87</v>
      </c>
      <c r="L4867">
        <v>96</v>
      </c>
      <c r="M4867">
        <v>19</v>
      </c>
      <c r="N4867">
        <v>8.7328430326047493E-2</v>
      </c>
      <c r="O4867">
        <v>-0.53923646981911399</v>
      </c>
      <c r="P4867">
        <v>-1.66089099335335</v>
      </c>
      <c r="Q4867">
        <v>0.74576271186440601</v>
      </c>
      <c r="R4867">
        <v>0.52542372881355903</v>
      </c>
      <c r="S4867">
        <f t="shared" ref="S4867:S4930" si="76">((I4867+1.7338029)/1.7338029+(P4867+1.8692731)/1.8692731)/2</f>
        <v>4.031483391701874E-2</v>
      </c>
    </row>
    <row r="4868" spans="1:19" x14ac:dyDescent="0.2">
      <c r="A4868" t="s">
        <v>9682</v>
      </c>
      <c r="B4868" t="s">
        <v>9683</v>
      </c>
      <c r="C4868">
        <v>143</v>
      </c>
      <c r="D4868">
        <v>211</v>
      </c>
      <c r="E4868">
        <v>146</v>
      </c>
      <c r="F4868">
        <v>8</v>
      </c>
      <c r="G4868">
        <v>0.24920465012815901</v>
      </c>
      <c r="H4868">
        <v>-0.485241191459028</v>
      </c>
      <c r="I4868">
        <v>-2.1364432234351098</v>
      </c>
      <c r="J4868">
        <v>255</v>
      </c>
      <c r="K4868">
        <v>439</v>
      </c>
      <c r="L4868">
        <v>168</v>
      </c>
      <c r="M4868">
        <v>34</v>
      </c>
      <c r="N4868">
        <v>0.313152443229888</v>
      </c>
      <c r="O4868">
        <v>-0.77331967585248196</v>
      </c>
      <c r="P4868">
        <v>-1.8852869319835901</v>
      </c>
      <c r="Q4868">
        <v>0.77966101694915202</v>
      </c>
      <c r="R4868">
        <v>0.49152542372881303</v>
      </c>
      <c r="S4868">
        <f t="shared" si="76"/>
        <v>-0.12039822950233241</v>
      </c>
    </row>
    <row r="4869" spans="1:19" x14ac:dyDescent="0.2">
      <c r="A4869" t="s">
        <v>9684</v>
      </c>
      <c r="B4869" t="s">
        <v>9685</v>
      </c>
      <c r="C4869">
        <v>185</v>
      </c>
      <c r="D4869">
        <v>189</v>
      </c>
      <c r="E4869">
        <v>147</v>
      </c>
      <c r="F4869">
        <v>18</v>
      </c>
      <c r="G4869">
        <v>8.9548308065758697E-2</v>
      </c>
      <c r="H4869">
        <v>-0.59411240343324101</v>
      </c>
      <c r="I4869">
        <v>-1.8960963962616999</v>
      </c>
      <c r="J4869">
        <v>314</v>
      </c>
      <c r="K4869">
        <v>403</v>
      </c>
      <c r="L4869">
        <v>191</v>
      </c>
      <c r="M4869">
        <v>41</v>
      </c>
      <c r="N4869">
        <v>0.18560350148961599</v>
      </c>
      <c r="O4869">
        <v>-0.80798505796987696</v>
      </c>
      <c r="P4869">
        <v>-1.89437145994537</v>
      </c>
      <c r="Q4869">
        <v>0.72881355932203395</v>
      </c>
      <c r="R4869">
        <v>0.50847457627118597</v>
      </c>
      <c r="S4869">
        <f t="shared" si="76"/>
        <v>-5.3516153607789642E-2</v>
      </c>
    </row>
    <row r="4870" spans="1:19" x14ac:dyDescent="0.2">
      <c r="A4870" t="s">
        <v>9686</v>
      </c>
      <c r="B4870" t="s">
        <v>9687</v>
      </c>
      <c r="C4870">
        <v>136</v>
      </c>
      <c r="D4870">
        <v>153</v>
      </c>
      <c r="E4870">
        <v>269</v>
      </c>
      <c r="F4870">
        <v>169</v>
      </c>
      <c r="G4870">
        <v>0.131410754742909</v>
      </c>
      <c r="H4870">
        <v>-0.19804463814621301</v>
      </c>
      <c r="I4870">
        <v>-0.78984937671854205</v>
      </c>
      <c r="J4870">
        <v>299</v>
      </c>
      <c r="K4870">
        <v>424</v>
      </c>
      <c r="L4870">
        <v>363</v>
      </c>
      <c r="M4870">
        <v>250</v>
      </c>
      <c r="N4870">
        <v>0.22892277169002401</v>
      </c>
      <c r="O4870">
        <v>-0.50785334043270702</v>
      </c>
      <c r="P4870">
        <v>-1.0879568482442801</v>
      </c>
      <c r="Q4870">
        <v>0.74576271186440601</v>
      </c>
      <c r="R4870">
        <v>0.61016949152542299</v>
      </c>
      <c r="S4870">
        <f t="shared" si="76"/>
        <v>0.48120986629108647</v>
      </c>
    </row>
    <row r="4871" spans="1:19" x14ac:dyDescent="0.2">
      <c r="A4871" t="s">
        <v>9688</v>
      </c>
      <c r="B4871" t="s">
        <v>9689</v>
      </c>
      <c r="C4871">
        <v>144</v>
      </c>
      <c r="D4871">
        <v>196</v>
      </c>
      <c r="E4871">
        <v>198</v>
      </c>
      <c r="F4871">
        <v>25</v>
      </c>
      <c r="G4871">
        <v>0.214151811556754</v>
      </c>
      <c r="H4871">
        <v>-0.35595531161212202</v>
      </c>
      <c r="I4871">
        <v>-1.64461965638521</v>
      </c>
      <c r="J4871">
        <v>283</v>
      </c>
      <c r="K4871">
        <v>396</v>
      </c>
      <c r="L4871">
        <v>288</v>
      </c>
      <c r="M4871">
        <v>52</v>
      </c>
      <c r="N4871">
        <v>0.22313685382294299</v>
      </c>
      <c r="O4871">
        <v>-0.58448272490944897</v>
      </c>
      <c r="P4871">
        <v>-1.7460087604813801</v>
      </c>
      <c r="Q4871">
        <v>0.74576271186440601</v>
      </c>
      <c r="R4871">
        <v>0.57627118644067798</v>
      </c>
      <c r="S4871">
        <f t="shared" si="76"/>
        <v>5.8690164291583427E-2</v>
      </c>
    </row>
    <row r="4872" spans="1:19" x14ac:dyDescent="0.2">
      <c r="A4872" t="s">
        <v>9690</v>
      </c>
      <c r="B4872" t="s">
        <v>9691</v>
      </c>
      <c r="C4872">
        <v>58</v>
      </c>
      <c r="D4872">
        <v>122</v>
      </c>
      <c r="E4872">
        <v>28</v>
      </c>
      <c r="F4872">
        <v>6</v>
      </c>
      <c r="G4872">
        <v>0.40319006940733898</v>
      </c>
      <c r="H4872">
        <v>-0.81052797199912097</v>
      </c>
      <c r="I4872">
        <v>-1.8694739161412901</v>
      </c>
      <c r="J4872">
        <v>104</v>
      </c>
      <c r="K4872">
        <v>189</v>
      </c>
      <c r="L4872">
        <v>91</v>
      </c>
      <c r="M4872">
        <v>6</v>
      </c>
      <c r="N4872">
        <v>0.33665656829618501</v>
      </c>
      <c r="O4872">
        <v>-0.65008072412207696</v>
      </c>
      <c r="P4872">
        <v>-2.2491077575070202</v>
      </c>
      <c r="Q4872">
        <v>0.76271186440677896</v>
      </c>
      <c r="R4872">
        <v>0.52542372881355903</v>
      </c>
      <c r="S4872">
        <f t="shared" si="76"/>
        <v>-0.14072483314067644</v>
      </c>
    </row>
    <row r="4873" spans="1:19" x14ac:dyDescent="0.2">
      <c r="A4873" t="s">
        <v>9692</v>
      </c>
      <c r="B4873" t="s">
        <v>9693</v>
      </c>
      <c r="C4873">
        <v>129</v>
      </c>
      <c r="D4873">
        <v>120</v>
      </c>
      <c r="E4873">
        <v>59</v>
      </c>
      <c r="F4873">
        <v>9</v>
      </c>
      <c r="G4873">
        <v>4.8849768043904299E-2</v>
      </c>
      <c r="H4873">
        <v>-0.83399570843550797</v>
      </c>
      <c r="I4873">
        <v>-2.0405443738219202</v>
      </c>
      <c r="J4873">
        <v>223</v>
      </c>
      <c r="K4873">
        <v>257</v>
      </c>
      <c r="L4873">
        <v>187</v>
      </c>
      <c r="M4873">
        <v>39</v>
      </c>
      <c r="N4873">
        <v>0.13885636370485499</v>
      </c>
      <c r="O4873">
        <v>-0.66855203365605198</v>
      </c>
      <c r="P4873">
        <v>-1.76746592461355</v>
      </c>
      <c r="Q4873">
        <v>0.76271186440677896</v>
      </c>
      <c r="R4873">
        <v>0.54237288135593198</v>
      </c>
      <c r="S4873">
        <f t="shared" si="76"/>
        <v>-6.1227398199558615E-2</v>
      </c>
    </row>
    <row r="4874" spans="1:19" x14ac:dyDescent="0.2">
      <c r="A4874" t="s">
        <v>9694</v>
      </c>
      <c r="B4874" t="s">
        <v>9695</v>
      </c>
      <c r="C4874">
        <v>22</v>
      </c>
      <c r="D4874">
        <v>24</v>
      </c>
      <c r="E4874">
        <v>10</v>
      </c>
      <c r="F4874">
        <v>4</v>
      </c>
      <c r="G4874">
        <v>0.118046793184928</v>
      </c>
      <c r="H4874">
        <v>-0.83668069060060901</v>
      </c>
      <c r="I4874">
        <v>-1.6245598624562401</v>
      </c>
      <c r="J4874">
        <v>28</v>
      </c>
      <c r="K4874">
        <v>27</v>
      </c>
      <c r="L4874">
        <v>17</v>
      </c>
      <c r="M4874">
        <v>1</v>
      </c>
      <c r="N4874">
        <v>6.1433836238489803E-2</v>
      </c>
      <c r="O4874">
        <v>-0.808797887108335</v>
      </c>
      <c r="P4874">
        <v>-2.4573836999341099</v>
      </c>
      <c r="Q4874">
        <v>0.71186440677966101</v>
      </c>
      <c r="R4874">
        <v>0.54237288135593198</v>
      </c>
      <c r="S4874">
        <f t="shared" si="76"/>
        <v>-0.12580609235213736</v>
      </c>
    </row>
    <row r="4875" spans="1:19" x14ac:dyDescent="0.2">
      <c r="A4875" t="s">
        <v>9696</v>
      </c>
      <c r="B4875" t="s">
        <v>9697</v>
      </c>
      <c r="C4875">
        <v>204</v>
      </c>
      <c r="D4875">
        <v>177</v>
      </c>
      <c r="E4875">
        <v>110</v>
      </c>
      <c r="F4875">
        <v>30</v>
      </c>
      <c r="G4875">
        <v>1.8601331231436199E-2</v>
      </c>
      <c r="H4875">
        <v>-0.76249549204607703</v>
      </c>
      <c r="I4875">
        <v>-1.7167060856682299</v>
      </c>
      <c r="J4875">
        <v>332</v>
      </c>
      <c r="K4875">
        <v>554</v>
      </c>
      <c r="L4875">
        <v>198</v>
      </c>
      <c r="M4875">
        <v>77</v>
      </c>
      <c r="N4875">
        <v>0.29959978444611501</v>
      </c>
      <c r="O4875">
        <v>-0.81656167058689499</v>
      </c>
      <c r="P4875">
        <v>-1.64487302712344</v>
      </c>
      <c r="Q4875">
        <v>0.84745762711864403</v>
      </c>
      <c r="R4875">
        <v>0.52542372881355903</v>
      </c>
      <c r="S4875">
        <f t="shared" si="76"/>
        <v>6.4953789247901267E-2</v>
      </c>
    </row>
    <row r="4876" spans="1:19" x14ac:dyDescent="0.2">
      <c r="A4876" t="s">
        <v>9698</v>
      </c>
      <c r="B4876" t="s">
        <v>9699</v>
      </c>
      <c r="C4876">
        <v>168</v>
      </c>
      <c r="D4876">
        <v>200</v>
      </c>
      <c r="E4876">
        <v>171</v>
      </c>
      <c r="F4876">
        <v>18</v>
      </c>
      <c r="G4876">
        <v>0.155978946233646</v>
      </c>
      <c r="H4876">
        <v>-0.48657118111211201</v>
      </c>
      <c r="I4876">
        <v>-1.8542339495845499</v>
      </c>
      <c r="J4876">
        <v>262</v>
      </c>
      <c r="K4876">
        <v>339</v>
      </c>
      <c r="L4876">
        <v>164</v>
      </c>
      <c r="M4876">
        <v>27</v>
      </c>
      <c r="N4876">
        <v>0.189126510305058</v>
      </c>
      <c r="O4876">
        <v>-0.79554622041643697</v>
      </c>
      <c r="P4876">
        <v>-1.9971631957526499</v>
      </c>
      <c r="Q4876">
        <v>0.74576271186440601</v>
      </c>
      <c r="R4876">
        <v>0.49152542372881303</v>
      </c>
      <c r="S4876">
        <f t="shared" si="76"/>
        <v>-6.8938827448261158E-2</v>
      </c>
    </row>
    <row r="4877" spans="1:19" x14ac:dyDescent="0.2">
      <c r="A4877" t="s">
        <v>9700</v>
      </c>
      <c r="B4877" t="s">
        <v>9701</v>
      </c>
      <c r="C4877">
        <v>192</v>
      </c>
      <c r="D4877">
        <v>239</v>
      </c>
      <c r="E4877">
        <v>191</v>
      </c>
      <c r="F4877">
        <v>115</v>
      </c>
      <c r="G4877">
        <v>0.17535490454011601</v>
      </c>
      <c r="H4877">
        <v>-0.49652587123422498</v>
      </c>
      <c r="I4877">
        <v>-1.1068005613119301</v>
      </c>
      <c r="J4877">
        <v>384</v>
      </c>
      <c r="K4877">
        <v>556</v>
      </c>
      <c r="L4877">
        <v>439</v>
      </c>
      <c r="M4877">
        <v>184</v>
      </c>
      <c r="N4877">
        <v>0.23797167063624799</v>
      </c>
      <c r="O4877">
        <v>-0.53395548126979897</v>
      </c>
      <c r="P4877">
        <v>-1.3297390699498799</v>
      </c>
      <c r="Q4877">
        <v>0.93220338983050799</v>
      </c>
      <c r="R4877">
        <v>0.55932203389830504</v>
      </c>
      <c r="S4877">
        <f t="shared" si="76"/>
        <v>0.32513360926730722</v>
      </c>
    </row>
    <row r="4878" spans="1:19" x14ac:dyDescent="0.2">
      <c r="A4878" t="s">
        <v>9702</v>
      </c>
      <c r="B4878" t="s">
        <v>9703</v>
      </c>
      <c r="C4878">
        <v>96</v>
      </c>
      <c r="D4878">
        <v>88</v>
      </c>
      <c r="E4878">
        <v>78</v>
      </c>
      <c r="F4878">
        <v>10</v>
      </c>
      <c r="G4878">
        <v>4.2469671406128597E-2</v>
      </c>
      <c r="H4878">
        <v>-0.58443464012749102</v>
      </c>
      <c r="I4878">
        <v>-1.8664684060015599</v>
      </c>
      <c r="J4878">
        <v>168</v>
      </c>
      <c r="K4878">
        <v>189</v>
      </c>
      <c r="L4878">
        <v>112</v>
      </c>
      <c r="M4878">
        <v>20</v>
      </c>
      <c r="N4878">
        <v>0.12838062586910301</v>
      </c>
      <c r="O4878">
        <v>-0.76818003620007103</v>
      </c>
      <c r="P4878">
        <v>-1.93450495465377</v>
      </c>
      <c r="Q4878">
        <v>0.81355932203389802</v>
      </c>
      <c r="R4878">
        <v>0.50847457627118597</v>
      </c>
      <c r="S4878">
        <f t="shared" si="76"/>
        <v>-5.5706986449614609E-2</v>
      </c>
    </row>
    <row r="4879" spans="1:19" x14ac:dyDescent="0.2">
      <c r="A4879" t="s">
        <v>9704</v>
      </c>
      <c r="B4879" t="s">
        <v>9705</v>
      </c>
      <c r="C4879">
        <v>336</v>
      </c>
      <c r="D4879">
        <v>492</v>
      </c>
      <c r="E4879">
        <v>201</v>
      </c>
      <c r="F4879">
        <v>31</v>
      </c>
      <c r="G4879">
        <v>0.245884057673044</v>
      </c>
      <c r="H4879">
        <v>-0.717401229747758</v>
      </c>
      <c r="I4879">
        <v>-1.9191747565175701</v>
      </c>
      <c r="J4879">
        <v>642</v>
      </c>
      <c r="K4879">
        <v>698</v>
      </c>
      <c r="L4879">
        <v>434</v>
      </c>
      <c r="M4879">
        <v>87</v>
      </c>
      <c r="N4879">
        <v>0.11354849797602901</v>
      </c>
      <c r="O4879">
        <v>-0.76213407570073299</v>
      </c>
      <c r="P4879">
        <v>-1.87824144404212</v>
      </c>
      <c r="Q4879">
        <v>0.79661016949152497</v>
      </c>
      <c r="R4879">
        <v>0.45762711864406702</v>
      </c>
      <c r="S4879">
        <f t="shared" si="76"/>
        <v>-5.5857054333944112E-2</v>
      </c>
    </row>
    <row r="4880" spans="1:19" x14ac:dyDescent="0.2">
      <c r="A4880" t="s">
        <v>9706</v>
      </c>
      <c r="B4880" t="s">
        <v>9707</v>
      </c>
      <c r="C4880">
        <v>33</v>
      </c>
      <c r="D4880">
        <v>15</v>
      </c>
      <c r="E4880">
        <v>32</v>
      </c>
      <c r="F4880">
        <v>7</v>
      </c>
      <c r="G4880">
        <v>-0.26216444852667697</v>
      </c>
      <c r="H4880">
        <v>-0.50762197133638498</v>
      </c>
      <c r="I4880">
        <v>-1.5576130728256199</v>
      </c>
      <c r="J4880">
        <v>67</v>
      </c>
      <c r="K4880">
        <v>63</v>
      </c>
      <c r="L4880">
        <v>12</v>
      </c>
      <c r="M4880">
        <v>7</v>
      </c>
      <c r="N4880">
        <v>5.0493850174477099E-2</v>
      </c>
      <c r="O4880">
        <v>-1.3389823337975899</v>
      </c>
      <c r="P4880">
        <v>-1.99120243127846</v>
      </c>
      <c r="Q4880">
        <v>0.79661016949152497</v>
      </c>
      <c r="R4880">
        <v>0.49152542372881303</v>
      </c>
      <c r="S4880">
        <f t="shared" si="76"/>
        <v>1.8196120804841946E-2</v>
      </c>
    </row>
    <row r="4881" spans="1:19" x14ac:dyDescent="0.2">
      <c r="A4881" t="s">
        <v>9708</v>
      </c>
      <c r="B4881" t="s">
        <v>9709</v>
      </c>
      <c r="C4881">
        <v>26</v>
      </c>
      <c r="D4881">
        <v>38</v>
      </c>
      <c r="E4881">
        <v>3</v>
      </c>
      <c r="F4881">
        <v>0</v>
      </c>
      <c r="G4881">
        <v>0.24506848094152001</v>
      </c>
      <c r="H4881">
        <v>-1.43211010302955</v>
      </c>
      <c r="I4881" t="e">
        <f>-inf</f>
        <v>#NAME?</v>
      </c>
      <c r="J4881">
        <v>92</v>
      </c>
      <c r="K4881">
        <v>86</v>
      </c>
      <c r="L4881">
        <v>44</v>
      </c>
      <c r="M4881">
        <v>3</v>
      </c>
      <c r="N4881">
        <v>4.7938727319734198E-2</v>
      </c>
      <c r="O4881">
        <v>-0.91242392800375804</v>
      </c>
      <c r="P4881">
        <v>-2.4968922412177799</v>
      </c>
      <c r="Q4881">
        <v>0.76271186440677896</v>
      </c>
      <c r="R4881">
        <v>0.45762711864406702</v>
      </c>
      <c r="S4881" t="e">
        <f t="shared" si="76"/>
        <v>#NAME?</v>
      </c>
    </row>
    <row r="4882" spans="1:19" x14ac:dyDescent="0.2">
      <c r="A4882" t="s">
        <v>9710</v>
      </c>
      <c r="B4882" t="s">
        <v>9711</v>
      </c>
      <c r="C4882">
        <v>163</v>
      </c>
      <c r="D4882">
        <v>139</v>
      </c>
      <c r="E4882">
        <v>898</v>
      </c>
      <c r="F4882">
        <v>1893</v>
      </c>
      <c r="G4882">
        <v>1.10854281456657E-2</v>
      </c>
      <c r="H4882">
        <v>0.24683072248494201</v>
      </c>
      <c r="I4882">
        <v>0.18076583659783901</v>
      </c>
      <c r="J4882">
        <v>278</v>
      </c>
      <c r="K4882">
        <v>268</v>
      </c>
      <c r="L4882">
        <v>1332</v>
      </c>
      <c r="M4882">
        <v>2931</v>
      </c>
      <c r="N4882">
        <v>6.1318101532434298E-2</v>
      </c>
      <c r="O4882">
        <v>8.8370651771815606E-2</v>
      </c>
      <c r="P4882">
        <v>1.2745353928466201E-2</v>
      </c>
      <c r="Q4882">
        <v>0.79661016949152497</v>
      </c>
      <c r="R4882">
        <v>0.74576271186440601</v>
      </c>
      <c r="S4882">
        <f t="shared" si="76"/>
        <v>1.0555390429906137</v>
      </c>
    </row>
    <row r="4883" spans="1:19" x14ac:dyDescent="0.2">
      <c r="A4883" t="s">
        <v>9712</v>
      </c>
      <c r="B4883" t="e">
        <f>--CIEDVAKYDFEAEEDDHNEMSFVKFEFLRLLDDLDNWWIAKNALGEIGYIPSNYVEIKKG</f>
        <v>#NAME?</v>
      </c>
      <c r="C4883">
        <v>124</v>
      </c>
      <c r="D4883">
        <v>76</v>
      </c>
      <c r="E4883">
        <v>78</v>
      </c>
      <c r="F4883">
        <v>8</v>
      </c>
      <c r="G4883">
        <v>-0.132349860585915</v>
      </c>
      <c r="H4883">
        <v>-0.69558509225015797</v>
      </c>
      <c r="I4883">
        <v>-2.0745288711322898</v>
      </c>
      <c r="J4883">
        <v>358</v>
      </c>
      <c r="K4883">
        <v>189</v>
      </c>
      <c r="L4883">
        <v>147</v>
      </c>
      <c r="M4883">
        <v>26</v>
      </c>
      <c r="N4883">
        <v>-0.20019311904890799</v>
      </c>
      <c r="O4883">
        <v>-0.97865446904008802</v>
      </c>
      <c r="P4883">
        <v>-2.1491353472649402</v>
      </c>
      <c r="Q4883">
        <v>0.45762711864406702</v>
      </c>
      <c r="R4883">
        <v>0.37288135593220301</v>
      </c>
      <c r="S4883">
        <f t="shared" si="76"/>
        <v>-0.17311829553889294</v>
      </c>
    </row>
    <row r="4884" spans="1:19" x14ac:dyDescent="0.2">
      <c r="A4884" t="s">
        <v>9713</v>
      </c>
      <c r="B4884" t="s">
        <v>9714</v>
      </c>
      <c r="C4884">
        <v>120</v>
      </c>
      <c r="D4884">
        <v>150</v>
      </c>
      <c r="E4884">
        <v>100</v>
      </c>
      <c r="F4884">
        <v>12</v>
      </c>
      <c r="G4884">
        <v>0.17716824530358399</v>
      </c>
      <c r="H4884">
        <v>-0.57343925582602795</v>
      </c>
      <c r="I4884">
        <v>-1.88419717296199</v>
      </c>
      <c r="J4884">
        <v>343</v>
      </c>
      <c r="K4884">
        <v>289</v>
      </c>
      <c r="L4884">
        <v>204</v>
      </c>
      <c r="M4884">
        <v>44</v>
      </c>
      <c r="N4884">
        <v>2.8318261354991102E-3</v>
      </c>
      <c r="O4884">
        <v>-0.81775272976126201</v>
      </c>
      <c r="P4884">
        <v>-1.90206711214847</v>
      </c>
      <c r="Q4884">
        <v>0.62711864406779605</v>
      </c>
      <c r="R4884">
        <v>0.27118644067796599</v>
      </c>
      <c r="S4884">
        <f t="shared" si="76"/>
        <v>-5.2143076140128961E-2</v>
      </c>
    </row>
    <row r="4885" spans="1:19" x14ac:dyDescent="0.2">
      <c r="A4885" t="s">
        <v>9715</v>
      </c>
      <c r="B4885" t="s">
        <v>9716</v>
      </c>
      <c r="C4885">
        <v>67</v>
      </c>
      <c r="D4885">
        <v>26</v>
      </c>
      <c r="E4885">
        <v>6</v>
      </c>
      <c r="F4885">
        <v>1</v>
      </c>
      <c r="G4885">
        <v>-0.330843222434479</v>
      </c>
      <c r="H4885">
        <v>-1.5421815620955801</v>
      </c>
      <c r="I4885">
        <v>-2.71027197566282</v>
      </c>
      <c r="J4885">
        <v>67</v>
      </c>
      <c r="K4885">
        <v>54</v>
      </c>
      <c r="L4885">
        <v>30</v>
      </c>
      <c r="M4885">
        <v>4</v>
      </c>
      <c r="N4885">
        <v>-1.6452939456136E-2</v>
      </c>
      <c r="O4885">
        <v>-0.94104232512555397</v>
      </c>
      <c r="P4885">
        <v>-2.2342404799647499</v>
      </c>
      <c r="Q4885">
        <v>0.677966101694915</v>
      </c>
      <c r="R4885">
        <v>0.27118644067796599</v>
      </c>
      <c r="S4885">
        <f t="shared" si="76"/>
        <v>-0.37922029454096712</v>
      </c>
    </row>
    <row r="4886" spans="1:19" x14ac:dyDescent="0.2">
      <c r="A4886" t="s">
        <v>9717</v>
      </c>
      <c r="B4886" t="s">
        <v>9718</v>
      </c>
      <c r="C4886">
        <v>30</v>
      </c>
      <c r="D4886">
        <v>45</v>
      </c>
      <c r="E4886">
        <v>40</v>
      </c>
      <c r="F4886">
        <v>2</v>
      </c>
      <c r="G4886">
        <v>0.25634949135120899</v>
      </c>
      <c r="H4886">
        <v>-0.36931927317010299</v>
      </c>
      <c r="I4886">
        <v>-2.0602884320176802</v>
      </c>
      <c r="J4886">
        <v>54</v>
      </c>
      <c r="K4886">
        <v>60</v>
      </c>
      <c r="L4886">
        <v>47</v>
      </c>
      <c r="M4886">
        <v>7</v>
      </c>
      <c r="N4886">
        <v>0.122985593982396</v>
      </c>
      <c r="O4886">
        <v>-0.65238467903164099</v>
      </c>
      <c r="P4886">
        <v>-1.8975213884005999</v>
      </c>
      <c r="Q4886">
        <v>0.71186440677966101</v>
      </c>
      <c r="R4886">
        <v>0.35593220338983</v>
      </c>
      <c r="S4886">
        <f t="shared" si="76"/>
        <v>-0.10170896785211654</v>
      </c>
    </row>
    <row r="4887" spans="1:19" x14ac:dyDescent="0.2">
      <c r="A4887" t="s">
        <v>9719</v>
      </c>
      <c r="B4887" t="s">
        <v>9720</v>
      </c>
      <c r="C4887">
        <v>129</v>
      </c>
      <c r="D4887">
        <v>125</v>
      </c>
      <c r="E4887">
        <v>68</v>
      </c>
      <c r="F4887">
        <v>15</v>
      </c>
      <c r="G4887">
        <v>6.6578535004335901E-2</v>
      </c>
      <c r="H4887">
        <v>-0.77233880737141603</v>
      </c>
      <c r="I4887">
        <v>-1.8186956242055601</v>
      </c>
      <c r="J4887">
        <v>208</v>
      </c>
      <c r="K4887">
        <v>322</v>
      </c>
      <c r="L4887">
        <v>133</v>
      </c>
      <c r="M4887">
        <v>27</v>
      </c>
      <c r="N4887">
        <v>0.26702064015479099</v>
      </c>
      <c r="O4887">
        <v>-0.78630047114006596</v>
      </c>
      <c r="P4887">
        <v>-1.8969252393956599</v>
      </c>
      <c r="Q4887">
        <v>0.69491525423728795</v>
      </c>
      <c r="R4887">
        <v>0.38983050847457601</v>
      </c>
      <c r="S4887">
        <f t="shared" si="76"/>
        <v>-3.1878148953997799E-2</v>
      </c>
    </row>
    <row r="4888" spans="1:19" x14ac:dyDescent="0.2">
      <c r="A4888" t="s">
        <v>9721</v>
      </c>
      <c r="B4888" t="s">
        <v>9722</v>
      </c>
      <c r="C4888">
        <v>121</v>
      </c>
      <c r="D4888">
        <v>179</v>
      </c>
      <c r="E4888">
        <v>51</v>
      </c>
      <c r="F4888">
        <v>12</v>
      </c>
      <c r="G4888">
        <v>0.25032589295897101</v>
      </c>
      <c r="H4888">
        <v>-0.86947320399691697</v>
      </c>
      <c r="I4888">
        <v>-1.88780129723082</v>
      </c>
      <c r="J4888">
        <v>193</v>
      </c>
      <c r="K4888">
        <v>222</v>
      </c>
      <c r="L4888">
        <v>198</v>
      </c>
      <c r="M4888">
        <v>53</v>
      </c>
      <c r="N4888">
        <v>0.13802376886458601</v>
      </c>
      <c r="O4888">
        <v>-0.58098089589063295</v>
      </c>
      <c r="P4888">
        <v>-1.5715071079988701</v>
      </c>
      <c r="Q4888">
        <v>0.74576271186440601</v>
      </c>
      <c r="R4888">
        <v>0.40677966101694901</v>
      </c>
      <c r="S4888">
        <f t="shared" si="76"/>
        <v>3.5236952130956199E-2</v>
      </c>
    </row>
    <row r="4889" spans="1:19" x14ac:dyDescent="0.2">
      <c r="A4889" t="s">
        <v>9723</v>
      </c>
      <c r="B4889" t="s">
        <v>9724</v>
      </c>
      <c r="C4889">
        <v>67</v>
      </c>
      <c r="D4889">
        <v>70</v>
      </c>
      <c r="E4889">
        <v>48</v>
      </c>
      <c r="F4889">
        <v>8</v>
      </c>
      <c r="G4889">
        <v>9.9281469608958797E-2</v>
      </c>
      <c r="H4889">
        <v>-0.63909157510364201</v>
      </c>
      <c r="I4889">
        <v>-1.80718198867088</v>
      </c>
      <c r="J4889">
        <v>155</v>
      </c>
      <c r="K4889">
        <v>183</v>
      </c>
      <c r="L4889">
        <v>127</v>
      </c>
      <c r="M4889">
        <v>11</v>
      </c>
      <c r="N4889">
        <v>0.14934749498185901</v>
      </c>
      <c r="O4889">
        <v>-0.67861675435872504</v>
      </c>
      <c r="P4889">
        <v>-2.1591646816039498</v>
      </c>
      <c r="Q4889">
        <v>0.66101694915254205</v>
      </c>
      <c r="R4889">
        <v>0.35593220338983</v>
      </c>
      <c r="S4889">
        <f t="shared" si="76"/>
        <v>-9.8702571777053855E-2</v>
      </c>
    </row>
    <row r="4890" spans="1:19" x14ac:dyDescent="0.2">
      <c r="A4890" t="s">
        <v>9725</v>
      </c>
      <c r="B4890" t="s">
        <v>9726</v>
      </c>
      <c r="C4890">
        <v>84</v>
      </c>
      <c r="D4890">
        <v>69</v>
      </c>
      <c r="E4890">
        <v>51</v>
      </c>
      <c r="F4890">
        <v>9</v>
      </c>
      <c r="G4890">
        <v>-5.1719630290979202E-3</v>
      </c>
      <c r="H4890">
        <v>-0.71096711974234805</v>
      </c>
      <c r="I4890">
        <v>-1.8542339495845499</v>
      </c>
      <c r="J4890">
        <v>168</v>
      </c>
      <c r="K4890">
        <v>273</v>
      </c>
      <c r="L4890">
        <v>125</v>
      </c>
      <c r="M4890">
        <v>28</v>
      </c>
      <c r="N4890">
        <v>0.288081468736614</v>
      </c>
      <c r="O4890">
        <v>-0.72048804586219595</v>
      </c>
      <c r="P4890">
        <v>-1.7883769189755301</v>
      </c>
      <c r="Q4890">
        <v>0.677966101694915</v>
      </c>
      <c r="R4890">
        <v>0.338983050847457</v>
      </c>
      <c r="S4890">
        <f t="shared" si="76"/>
        <v>-1.3091911131667335E-2</v>
      </c>
    </row>
    <row r="4891" spans="1:19" x14ac:dyDescent="0.2">
      <c r="A4891" t="s">
        <v>9727</v>
      </c>
      <c r="B4891" t="s">
        <v>9728</v>
      </c>
      <c r="C4891">
        <v>134</v>
      </c>
      <c r="D4891">
        <v>94</v>
      </c>
      <c r="E4891">
        <v>77</v>
      </c>
      <c r="F4891">
        <v>5</v>
      </c>
      <c r="G4891">
        <v>-7.3718712469580394E-2</v>
      </c>
      <c r="H4891">
        <v>-0.73487208297072903</v>
      </c>
      <c r="I4891">
        <v>-2.3123319669907798</v>
      </c>
      <c r="J4891">
        <v>309</v>
      </c>
      <c r="K4891">
        <v>394</v>
      </c>
      <c r="L4891">
        <v>156</v>
      </c>
      <c r="M4891">
        <v>20</v>
      </c>
      <c r="N4891">
        <v>0.182765845822461</v>
      </c>
      <c r="O4891">
        <v>-0.88892265821476302</v>
      </c>
      <c r="P4891">
        <v>-2.1991541523527398</v>
      </c>
      <c r="Q4891">
        <v>0.69491525423728795</v>
      </c>
      <c r="R4891">
        <v>0.28813559322033899</v>
      </c>
      <c r="S4891">
        <f t="shared" si="76"/>
        <v>-0.25507597702757484</v>
      </c>
    </row>
    <row r="4892" spans="1:19" x14ac:dyDescent="0.2">
      <c r="A4892" t="s">
        <v>9729</v>
      </c>
      <c r="B4892" t="s">
        <v>9730</v>
      </c>
      <c r="C4892">
        <v>102</v>
      </c>
      <c r="D4892">
        <v>166</v>
      </c>
      <c r="E4892">
        <v>111</v>
      </c>
      <c r="F4892">
        <v>11</v>
      </c>
      <c r="G4892">
        <v>0.29176614857366501</v>
      </c>
      <c r="H4892">
        <v>-0.457535202753663</v>
      </c>
      <c r="I4892">
        <v>-1.8514046595656899</v>
      </c>
      <c r="J4892">
        <v>329</v>
      </c>
      <c r="K4892">
        <v>264</v>
      </c>
      <c r="L4892">
        <v>217</v>
      </c>
      <c r="M4892">
        <v>18</v>
      </c>
      <c r="N4892">
        <v>-1.8363867658421299E-2</v>
      </c>
      <c r="O4892">
        <v>-0.77282494124583501</v>
      </c>
      <c r="P4892">
        <v>-2.2721490614385602</v>
      </c>
      <c r="Q4892">
        <v>0.69491525423728795</v>
      </c>
      <c r="R4892">
        <v>0.338983050847457</v>
      </c>
      <c r="S4892">
        <f t="shared" si="76"/>
        <v>-0.14167713141528501</v>
      </c>
    </row>
    <row r="4893" spans="1:19" x14ac:dyDescent="0.2">
      <c r="A4893" t="s">
        <v>9731</v>
      </c>
      <c r="B4893" t="s">
        <v>9732</v>
      </c>
      <c r="C4893">
        <v>93</v>
      </c>
      <c r="D4893">
        <v>96</v>
      </c>
      <c r="E4893">
        <v>63</v>
      </c>
      <c r="F4893">
        <v>11</v>
      </c>
      <c r="G4893">
        <v>9.4046516781161701E-2</v>
      </c>
      <c r="H4893">
        <v>-0.66340040887875695</v>
      </c>
      <c r="I4893">
        <v>-1.8112874363577001</v>
      </c>
      <c r="J4893">
        <v>328</v>
      </c>
      <c r="K4893">
        <v>384</v>
      </c>
      <c r="L4893">
        <v>185</v>
      </c>
      <c r="M4893">
        <v>36</v>
      </c>
      <c r="N4893">
        <v>0.14568548407757301</v>
      </c>
      <c r="O4893">
        <v>-0.84079089245305505</v>
      </c>
      <c r="P4893">
        <v>-1.96979701153628</v>
      </c>
      <c r="Q4893">
        <v>0.72881355932203395</v>
      </c>
      <c r="R4893">
        <v>0.322033898305084</v>
      </c>
      <c r="S4893">
        <f t="shared" si="76"/>
        <v>-4.9233758369013871E-2</v>
      </c>
    </row>
    <row r="4894" spans="1:19" x14ac:dyDescent="0.2">
      <c r="A4894" t="s">
        <v>9733</v>
      </c>
      <c r="B4894" t="s">
        <v>9734</v>
      </c>
      <c r="C4894">
        <v>208</v>
      </c>
      <c r="D4894">
        <v>151</v>
      </c>
      <c r="E4894">
        <v>119</v>
      </c>
      <c r="F4894">
        <v>13</v>
      </c>
      <c r="G4894">
        <v>-5.88281553740636E-2</v>
      </c>
      <c r="H4894">
        <v>-0.73677438334863399</v>
      </c>
      <c r="I4894">
        <v>-2.0883171556179199</v>
      </c>
      <c r="J4894">
        <v>247</v>
      </c>
      <c r="K4894">
        <v>304</v>
      </c>
      <c r="L4894">
        <v>213</v>
      </c>
      <c r="M4894">
        <v>25</v>
      </c>
      <c r="N4894">
        <v>0.167404733770809</v>
      </c>
      <c r="O4894">
        <v>-0.65640612696531797</v>
      </c>
      <c r="P4894">
        <v>-2.0049826131795201</v>
      </c>
      <c r="Q4894">
        <v>0.69491525423728795</v>
      </c>
      <c r="R4894">
        <v>0.23728813559322001</v>
      </c>
      <c r="S4894">
        <f t="shared" si="76"/>
        <v>-0.1385361079802524</v>
      </c>
    </row>
    <row r="4895" spans="1:19" x14ac:dyDescent="0.2">
      <c r="A4895" t="s">
        <v>9735</v>
      </c>
      <c r="B4895" t="s">
        <v>9736</v>
      </c>
      <c r="C4895">
        <v>109</v>
      </c>
      <c r="D4895">
        <v>144</v>
      </c>
      <c r="E4895">
        <v>79</v>
      </c>
      <c r="F4895">
        <v>7</v>
      </c>
      <c r="G4895">
        <v>0.201194226450154</v>
      </c>
      <c r="H4895">
        <v>-0.63405741642858504</v>
      </c>
      <c r="I4895">
        <v>-2.07652563088836</v>
      </c>
      <c r="J4895">
        <v>360</v>
      </c>
      <c r="K4895">
        <v>348</v>
      </c>
      <c r="L4895">
        <v>163</v>
      </c>
      <c r="M4895">
        <v>11</v>
      </c>
      <c r="N4895">
        <v>6.2504846601015407E-2</v>
      </c>
      <c r="O4895">
        <v>-0.93620367350771905</v>
      </c>
      <c r="P4895">
        <v>-2.5251354842009501</v>
      </c>
      <c r="Q4895">
        <v>0.677966101694915</v>
      </c>
      <c r="R4895">
        <v>0.28813559322033899</v>
      </c>
      <c r="S4895">
        <f t="shared" si="76"/>
        <v>-0.27426801864563838</v>
      </c>
    </row>
    <row r="4896" spans="1:19" x14ac:dyDescent="0.2">
      <c r="A4896" t="s">
        <v>9737</v>
      </c>
      <c r="B4896" t="s">
        <v>9738</v>
      </c>
      <c r="C4896">
        <v>140</v>
      </c>
      <c r="D4896">
        <v>173</v>
      </c>
      <c r="E4896">
        <v>128</v>
      </c>
      <c r="F4896">
        <v>21</v>
      </c>
      <c r="G4896">
        <v>0.172176299746085</v>
      </c>
      <c r="H4896">
        <v>-0.53317607580877302</v>
      </c>
      <c r="I4896">
        <v>-1.7081059139063099</v>
      </c>
      <c r="J4896">
        <v>332</v>
      </c>
      <c r="K4896">
        <v>306</v>
      </c>
      <c r="L4896">
        <v>331</v>
      </c>
      <c r="M4896">
        <v>68</v>
      </c>
      <c r="N4896">
        <v>4.1811446199265398E-2</v>
      </c>
      <c r="O4896">
        <v>-0.59339886707270695</v>
      </c>
      <c r="P4896">
        <v>-1.6988548395896901</v>
      </c>
      <c r="Q4896">
        <v>0.77966101694915202</v>
      </c>
      <c r="R4896">
        <v>0.27118644067796599</v>
      </c>
      <c r="S4896">
        <f t="shared" si="76"/>
        <v>5.2994683670382868E-2</v>
      </c>
    </row>
    <row r="4897" spans="1:19" x14ac:dyDescent="0.2">
      <c r="A4897" t="s">
        <v>9739</v>
      </c>
      <c r="B4897" t="s">
        <v>9740</v>
      </c>
      <c r="C4897">
        <v>129</v>
      </c>
      <c r="D4897">
        <v>203</v>
      </c>
      <c r="E4897">
        <v>94</v>
      </c>
      <c r="F4897">
        <v>19</v>
      </c>
      <c r="G4897">
        <v>0.27716455990949201</v>
      </c>
      <c r="H4897">
        <v>-0.63171986647795297</v>
      </c>
      <c r="I4897">
        <v>-1.7160332823084099</v>
      </c>
      <c r="J4897">
        <v>443</v>
      </c>
      <c r="K4897">
        <v>425</v>
      </c>
      <c r="L4897">
        <v>196</v>
      </c>
      <c r="M4897">
        <v>22</v>
      </c>
      <c r="N4897">
        <v>5.9213307248963697E-2</v>
      </c>
      <c r="O4897">
        <v>-0.94623643201098295</v>
      </c>
      <c r="P4897">
        <v>-2.3142067139927498</v>
      </c>
      <c r="Q4897">
        <v>0.76271186440677896</v>
      </c>
      <c r="R4897">
        <v>0.338983050847457</v>
      </c>
      <c r="S4897">
        <f t="shared" si="76"/>
        <v>-0.1138880060491467</v>
      </c>
    </row>
    <row r="4898" spans="1:19" x14ac:dyDescent="0.2">
      <c r="A4898" t="s">
        <v>9741</v>
      </c>
      <c r="B4898" t="s">
        <v>9742</v>
      </c>
      <c r="C4898">
        <v>157</v>
      </c>
      <c r="D4898">
        <v>139</v>
      </c>
      <c r="E4898">
        <v>111</v>
      </c>
      <c r="F4898">
        <v>13</v>
      </c>
      <c r="G4898">
        <v>2.7373380140389699E-2</v>
      </c>
      <c r="H4898">
        <v>-0.64483468340097905</v>
      </c>
      <c r="I4898">
        <v>-1.9661534730643899</v>
      </c>
      <c r="J4898">
        <v>317</v>
      </c>
      <c r="K4898">
        <v>404</v>
      </c>
      <c r="L4898">
        <v>183</v>
      </c>
      <c r="M4898">
        <v>54</v>
      </c>
      <c r="N4898">
        <v>0.182550206314575</v>
      </c>
      <c r="O4898">
        <v>-0.83069694963171203</v>
      </c>
      <c r="P4898">
        <v>-1.7788911709866699</v>
      </c>
      <c r="Q4898">
        <v>0.76271186440677896</v>
      </c>
      <c r="R4898">
        <v>0.338983050847457</v>
      </c>
      <c r="S4898">
        <f t="shared" si="76"/>
        <v>-4.2830362900493094E-2</v>
      </c>
    </row>
    <row r="4899" spans="1:19" x14ac:dyDescent="0.2">
      <c r="A4899" t="s">
        <v>9743</v>
      </c>
      <c r="B4899" t="s">
        <v>9744</v>
      </c>
      <c r="C4899">
        <v>114</v>
      </c>
      <c r="D4899">
        <v>249</v>
      </c>
      <c r="E4899">
        <v>182</v>
      </c>
      <c r="F4899">
        <v>26</v>
      </c>
      <c r="G4899">
        <v>0.41955272805479199</v>
      </c>
      <c r="H4899">
        <v>-0.29109147312980099</v>
      </c>
      <c r="I4899">
        <v>-1.52612867632765</v>
      </c>
      <c r="J4899">
        <v>261</v>
      </c>
      <c r="K4899">
        <v>417</v>
      </c>
      <c r="L4899">
        <v>300</v>
      </c>
      <c r="M4899">
        <v>38</v>
      </c>
      <c r="N4899">
        <v>0.28072365105719799</v>
      </c>
      <c r="O4899">
        <v>-0.53160802976300803</v>
      </c>
      <c r="P4899">
        <v>-1.8470825793133601</v>
      </c>
      <c r="Q4899">
        <v>0.72881355932203395</v>
      </c>
      <c r="R4899">
        <v>0.27118644067796599</v>
      </c>
      <c r="S4899">
        <f t="shared" si="76"/>
        <v>6.5825403249678505E-2</v>
      </c>
    </row>
    <row r="4900" spans="1:19" x14ac:dyDescent="0.2">
      <c r="A4900" t="s">
        <v>9745</v>
      </c>
      <c r="B4900" t="s">
        <v>9746</v>
      </c>
      <c r="C4900">
        <v>118</v>
      </c>
      <c r="D4900">
        <v>133</v>
      </c>
      <c r="E4900">
        <v>108</v>
      </c>
      <c r="F4900">
        <v>12</v>
      </c>
      <c r="G4900">
        <v>0.132227865956488</v>
      </c>
      <c r="H4900">
        <v>-0.53271626159757901</v>
      </c>
      <c r="I4900">
        <v>-1.8768979342204899</v>
      </c>
      <c r="J4900">
        <v>287</v>
      </c>
      <c r="K4900">
        <v>236</v>
      </c>
      <c r="L4900">
        <v>156</v>
      </c>
      <c r="M4900">
        <v>42</v>
      </c>
      <c r="N4900">
        <v>-7.74179034216397E-3</v>
      </c>
      <c r="O4900">
        <v>-0.856846075523921</v>
      </c>
      <c r="P4900">
        <v>-1.84485827492798</v>
      </c>
      <c r="Q4900">
        <v>0.71186440677966101</v>
      </c>
      <c r="R4900">
        <v>0.35593220338983</v>
      </c>
      <c r="S4900">
        <f t="shared" si="76"/>
        <v>-3.4735667902162787E-2</v>
      </c>
    </row>
    <row r="4901" spans="1:19" x14ac:dyDescent="0.2">
      <c r="A4901" t="s">
        <v>9747</v>
      </c>
      <c r="B4901" t="s">
        <v>9748</v>
      </c>
      <c r="C4901">
        <v>113</v>
      </c>
      <c r="D4901">
        <v>144</v>
      </c>
      <c r="E4901">
        <v>81</v>
      </c>
      <c r="F4901">
        <v>11</v>
      </c>
      <c r="G4901">
        <v>0.185542280907358</v>
      </c>
      <c r="H4901">
        <v>-0.63885143438317304</v>
      </c>
      <c r="I4901">
        <v>-1.8958829312871901</v>
      </c>
      <c r="J4901">
        <v>223</v>
      </c>
      <c r="K4901">
        <v>221</v>
      </c>
      <c r="L4901">
        <v>137</v>
      </c>
      <c r="M4901">
        <v>28</v>
      </c>
      <c r="N4901">
        <v>7.3315514058671802E-2</v>
      </c>
      <c r="O4901">
        <v>-0.80367307303614399</v>
      </c>
      <c r="P4901">
        <v>-1.9113725002978299</v>
      </c>
      <c r="Q4901">
        <v>0.74576271186440601</v>
      </c>
      <c r="R4901">
        <v>0.305084745762711</v>
      </c>
      <c r="S4901">
        <f t="shared" si="76"/>
        <v>-5.8002094252964764E-2</v>
      </c>
    </row>
    <row r="4902" spans="1:19" x14ac:dyDescent="0.2">
      <c r="A4902" t="s">
        <v>9749</v>
      </c>
      <c r="B4902" t="s">
        <v>9750</v>
      </c>
      <c r="C4902">
        <v>127</v>
      </c>
      <c r="D4902">
        <v>158</v>
      </c>
      <c r="E4902">
        <v>85</v>
      </c>
      <c r="F4902">
        <v>9</v>
      </c>
      <c r="G4902">
        <v>0.175111598293994</v>
      </c>
      <c r="H4902">
        <v>-0.66864280502006701</v>
      </c>
      <c r="I4902">
        <v>-2.03375838447863</v>
      </c>
      <c r="J4902">
        <v>291</v>
      </c>
      <c r="K4902">
        <v>288</v>
      </c>
      <c r="L4902">
        <v>272</v>
      </c>
      <c r="M4902">
        <v>30</v>
      </c>
      <c r="N4902">
        <v>7.2727602195045302E-2</v>
      </c>
      <c r="O4902">
        <v>-0.62141286209609903</v>
      </c>
      <c r="P4902">
        <v>-1.9969974028581301</v>
      </c>
      <c r="Q4902">
        <v>0.79661016949152497</v>
      </c>
      <c r="R4902">
        <v>0.322033898305084</v>
      </c>
      <c r="S4902">
        <f t="shared" si="76"/>
        <v>-0.12066635004136828</v>
      </c>
    </row>
    <row r="4903" spans="1:19" x14ac:dyDescent="0.2">
      <c r="A4903" t="s">
        <v>9751</v>
      </c>
      <c r="B4903" t="s">
        <v>9752</v>
      </c>
      <c r="C4903">
        <v>61</v>
      </c>
      <c r="D4903">
        <v>45</v>
      </c>
      <c r="E4903">
        <v>32</v>
      </c>
      <c r="F4903">
        <v>1</v>
      </c>
      <c r="G4903">
        <v>-5.1859088939894799E-2</v>
      </c>
      <c r="H4903">
        <v>-0.77443786646926405</v>
      </c>
      <c r="I4903">
        <v>-2.6695270079727602</v>
      </c>
      <c r="J4903">
        <v>162</v>
      </c>
      <c r="K4903">
        <v>92</v>
      </c>
      <c r="L4903">
        <v>24</v>
      </c>
      <c r="M4903">
        <v>17</v>
      </c>
      <c r="N4903">
        <v>-0.168499083775353</v>
      </c>
      <c r="O4903">
        <v>-1.4213925499754101</v>
      </c>
      <c r="P4903">
        <v>-1.98929176175625</v>
      </c>
      <c r="Q4903">
        <v>0.69491525423728795</v>
      </c>
      <c r="R4903">
        <v>0.305084745762711</v>
      </c>
      <c r="S4903">
        <f t="shared" si="76"/>
        <v>-0.30195034333815651</v>
      </c>
    </row>
    <row r="4904" spans="1:19" x14ac:dyDescent="0.2">
      <c r="A4904" t="s">
        <v>9753</v>
      </c>
      <c r="B4904" t="s">
        <v>9754</v>
      </c>
      <c r="C4904">
        <v>235</v>
      </c>
      <c r="D4904">
        <v>197</v>
      </c>
      <c r="E4904">
        <v>182</v>
      </c>
      <c r="F4904">
        <v>22</v>
      </c>
      <c r="G4904">
        <v>3.6565961853851198E-3</v>
      </c>
      <c r="H4904">
        <v>-0.60525448406506499</v>
      </c>
      <c r="I4904">
        <v>-1.9128423544115201</v>
      </c>
      <c r="J4904">
        <v>401</v>
      </c>
      <c r="K4904">
        <v>415</v>
      </c>
      <c r="L4904">
        <v>164</v>
      </c>
      <c r="M4904">
        <v>53</v>
      </c>
      <c r="N4904">
        <v>9.2131827513632206E-2</v>
      </c>
      <c r="O4904">
        <v>-0.980389301716874</v>
      </c>
      <c r="P4904">
        <v>-1.8890941716112799</v>
      </c>
      <c r="Q4904">
        <v>0.74576271186440601</v>
      </c>
      <c r="R4904">
        <v>0.35593220338983</v>
      </c>
      <c r="S4904">
        <f t="shared" si="76"/>
        <v>-5.6933821825194651E-2</v>
      </c>
    </row>
    <row r="4905" spans="1:19" x14ac:dyDescent="0.2">
      <c r="A4905" t="s">
        <v>9755</v>
      </c>
      <c r="B4905" t="s">
        <v>9756</v>
      </c>
      <c r="C4905">
        <v>40</v>
      </c>
      <c r="D4905">
        <v>78</v>
      </c>
      <c r="E4905">
        <v>52</v>
      </c>
      <c r="F4905">
        <v>12</v>
      </c>
      <c r="G4905">
        <v>0.37029284365804599</v>
      </c>
      <c r="H4905">
        <v>-0.38031465747156601</v>
      </c>
      <c r="I4905">
        <v>-1.40707591824233</v>
      </c>
      <c r="J4905">
        <v>94</v>
      </c>
      <c r="K4905">
        <v>111</v>
      </c>
      <c r="L4905">
        <v>63</v>
      </c>
      <c r="M4905">
        <v>29</v>
      </c>
      <c r="N4905">
        <v>0.14942322860867999</v>
      </c>
      <c r="O4905">
        <v>-0.76587608129050699</v>
      </c>
      <c r="P4905">
        <v>-1.52095552429263</v>
      </c>
      <c r="Q4905">
        <v>0.71186440677966101</v>
      </c>
      <c r="R4905">
        <v>0.338983050847457</v>
      </c>
      <c r="S4905">
        <f t="shared" si="76"/>
        <v>0.18739190060656885</v>
      </c>
    </row>
    <row r="4906" spans="1:19" x14ac:dyDescent="0.2">
      <c r="A4906" t="s">
        <v>9757</v>
      </c>
      <c r="B4906" t="s">
        <v>9758</v>
      </c>
      <c r="C4906">
        <v>92</v>
      </c>
      <c r="D4906">
        <v>123</v>
      </c>
      <c r="E4906">
        <v>56</v>
      </c>
      <c r="F4906">
        <v>27</v>
      </c>
      <c r="G4906">
        <v>0.20637551638937099</v>
      </c>
      <c r="H4906">
        <v>-0.70985781011775795</v>
      </c>
      <c r="I4906">
        <v>-1.4166212361485599</v>
      </c>
      <c r="J4906">
        <v>310</v>
      </c>
      <c r="K4906">
        <v>284</v>
      </c>
      <c r="L4906">
        <v>107</v>
      </c>
      <c r="M4906">
        <v>34</v>
      </c>
      <c r="N4906">
        <v>3.9184749634486697E-2</v>
      </c>
      <c r="O4906">
        <v>-1.0540666932934499</v>
      </c>
      <c r="P4906">
        <v>-1.9701084453839099</v>
      </c>
      <c r="Q4906">
        <v>0.69491525423728795</v>
      </c>
      <c r="R4906">
        <v>0.305084745762711</v>
      </c>
      <c r="S4906">
        <f t="shared" si="76"/>
        <v>6.4498124486668307E-2</v>
      </c>
    </row>
    <row r="4907" spans="1:19" x14ac:dyDescent="0.2">
      <c r="A4907" t="s">
        <v>9759</v>
      </c>
      <c r="B4907" t="s">
        <v>9760</v>
      </c>
      <c r="C4907">
        <v>171</v>
      </c>
      <c r="D4907">
        <v>129</v>
      </c>
      <c r="E4907">
        <v>114</v>
      </c>
      <c r="F4907">
        <v>14</v>
      </c>
      <c r="G4907">
        <v>-4.2148167797376401E-2</v>
      </c>
      <c r="H4907">
        <v>-0.67034926883408397</v>
      </c>
      <c r="I4907">
        <v>-1.9710652476759101</v>
      </c>
      <c r="J4907">
        <v>211</v>
      </c>
      <c r="K4907">
        <v>316</v>
      </c>
      <c r="L4907">
        <v>163</v>
      </c>
      <c r="M4907">
        <v>46</v>
      </c>
      <c r="N4907">
        <v>0.25263273074243198</v>
      </c>
      <c r="O4907">
        <v>-0.70418362803812495</v>
      </c>
      <c r="P4907">
        <v>-1.6717502922080101</v>
      </c>
      <c r="Q4907">
        <v>0.71186440677966101</v>
      </c>
      <c r="R4907">
        <v>0.305084745762711</v>
      </c>
      <c r="S4907">
        <f t="shared" si="76"/>
        <v>-1.5588403433774142E-2</v>
      </c>
    </row>
    <row r="4908" spans="1:19" x14ac:dyDescent="0.2">
      <c r="A4908" t="s">
        <v>9761</v>
      </c>
      <c r="B4908" t="s">
        <v>9762</v>
      </c>
      <c r="C4908">
        <v>83</v>
      </c>
      <c r="D4908">
        <v>105</v>
      </c>
      <c r="E4908">
        <v>43</v>
      </c>
      <c r="F4908">
        <v>11</v>
      </c>
      <c r="G4908">
        <v>0.18236943898939201</v>
      </c>
      <c r="H4908">
        <v>-0.77986764657489005</v>
      </c>
      <c r="I4908">
        <v>-1.7618825801798399</v>
      </c>
      <c r="J4908">
        <v>150</v>
      </c>
      <c r="K4908">
        <v>254</v>
      </c>
      <c r="L4908">
        <v>137</v>
      </c>
      <c r="M4908">
        <v>29</v>
      </c>
      <c r="N4908">
        <v>0.30597056098597802</v>
      </c>
      <c r="O4908">
        <v>-0.63145946904366401</v>
      </c>
      <c r="P4908">
        <v>-1.7239189297486099</v>
      </c>
      <c r="Q4908">
        <v>0.71186440677966101</v>
      </c>
      <c r="R4908">
        <v>0.322033898305084</v>
      </c>
      <c r="S4908">
        <f t="shared" si="76"/>
        <v>3.0782150609732266E-2</v>
      </c>
    </row>
    <row r="4909" spans="1:19" x14ac:dyDescent="0.2">
      <c r="A4909" t="s">
        <v>9763</v>
      </c>
      <c r="B4909" t="s">
        <v>9764</v>
      </c>
      <c r="C4909">
        <v>96</v>
      </c>
      <c r="D4909">
        <v>174</v>
      </c>
      <c r="E4909">
        <v>61</v>
      </c>
      <c r="F4909">
        <v>9</v>
      </c>
      <c r="G4909">
        <v>0.33853624753855899</v>
      </c>
      <c r="H4909">
        <v>-0.69119940780720401</v>
      </c>
      <c r="I4909">
        <v>-1.9122258965622401</v>
      </c>
      <c r="J4909">
        <v>274</v>
      </c>
      <c r="K4909">
        <v>320</v>
      </c>
      <c r="L4909">
        <v>184</v>
      </c>
      <c r="M4909">
        <v>56</v>
      </c>
      <c r="N4909">
        <v>0.14462751892123901</v>
      </c>
      <c r="O4909">
        <v>-0.76502151695524101</v>
      </c>
      <c r="P4909">
        <v>-1.6997882044060799</v>
      </c>
      <c r="Q4909">
        <v>0.74576271186440601</v>
      </c>
      <c r="R4909">
        <v>0.322033898305084</v>
      </c>
      <c r="S4909">
        <f t="shared" si="76"/>
        <v>-6.1197936838658026E-3</v>
      </c>
    </row>
    <row r="4910" spans="1:19" x14ac:dyDescent="0.2">
      <c r="A4910" t="s">
        <v>9765</v>
      </c>
      <c r="B4910" t="s">
        <v>9766</v>
      </c>
      <c r="C4910">
        <v>213</v>
      </c>
      <c r="D4910">
        <v>264</v>
      </c>
      <c r="E4910">
        <v>120</v>
      </c>
      <c r="F4910">
        <v>40</v>
      </c>
      <c r="G4910">
        <v>0.173482555726621</v>
      </c>
      <c r="H4910">
        <v>-0.74345636716951602</v>
      </c>
      <c r="I4910">
        <v>-1.61051678507277</v>
      </c>
      <c r="J4910">
        <v>377</v>
      </c>
      <c r="K4910">
        <v>486</v>
      </c>
      <c r="L4910">
        <v>330</v>
      </c>
      <c r="M4910">
        <v>105</v>
      </c>
      <c r="N4910">
        <v>0.187523022478222</v>
      </c>
      <c r="O4910">
        <v>-0.64991618747229496</v>
      </c>
      <c r="P4910">
        <v>-1.5653777197277401</v>
      </c>
      <c r="Q4910">
        <v>0.72881355932203395</v>
      </c>
      <c r="R4910">
        <v>0.322033898305084</v>
      </c>
      <c r="S4910">
        <f t="shared" si="76"/>
        <v>0.11684071765002636</v>
      </c>
    </row>
    <row r="4911" spans="1:19" x14ac:dyDescent="0.2">
      <c r="A4911" t="s">
        <v>9767</v>
      </c>
      <c r="B4911" t="s">
        <v>9768</v>
      </c>
      <c r="C4911">
        <v>56</v>
      </c>
      <c r="D4911">
        <v>64</v>
      </c>
      <c r="E4911">
        <v>73</v>
      </c>
      <c r="F4911">
        <v>6</v>
      </c>
      <c r="G4911">
        <v>0.13825017927321501</v>
      </c>
      <c r="H4911">
        <v>-0.37912317666414802</v>
      </c>
      <c r="I4911">
        <v>-1.8542339495845499</v>
      </c>
      <c r="J4911">
        <v>126</v>
      </c>
      <c r="K4911">
        <v>136</v>
      </c>
      <c r="L4911">
        <v>66</v>
      </c>
      <c r="M4911">
        <v>16</v>
      </c>
      <c r="N4911">
        <v>0.110396466674376</v>
      </c>
      <c r="O4911">
        <v>-0.87291538672008395</v>
      </c>
      <c r="P4911">
        <v>-1.9064762310535299</v>
      </c>
      <c r="Q4911">
        <v>0.71186440677966101</v>
      </c>
      <c r="R4911">
        <v>0.35593220338983</v>
      </c>
      <c r="S4911">
        <f t="shared" si="76"/>
        <v>-4.4681546717286108E-2</v>
      </c>
    </row>
    <row r="4912" spans="1:19" x14ac:dyDescent="0.2">
      <c r="A4912" t="s">
        <v>9769</v>
      </c>
      <c r="B4912" t="s">
        <v>9770</v>
      </c>
      <c r="C4912">
        <v>104</v>
      </c>
      <c r="D4912">
        <v>127</v>
      </c>
      <c r="E4912">
        <v>89</v>
      </c>
      <c r="F4912">
        <v>15</v>
      </c>
      <c r="G4912">
        <v>0.16702861395270499</v>
      </c>
      <c r="H4912">
        <v>-0.56190134243227097</v>
      </c>
      <c r="I4912">
        <v>-1.72513925320509</v>
      </c>
      <c r="J4912">
        <v>221</v>
      </c>
      <c r="K4912">
        <v>314</v>
      </c>
      <c r="L4912">
        <v>156</v>
      </c>
      <c r="M4912">
        <v>29</v>
      </c>
      <c r="N4912">
        <v>0.22976547780982601</v>
      </c>
      <c r="O4912">
        <v>-0.74335645247503901</v>
      </c>
      <c r="P4912">
        <v>-1.8922199443780401</v>
      </c>
      <c r="Q4912">
        <v>0.677966101694915</v>
      </c>
      <c r="R4912">
        <v>0.35593220338983</v>
      </c>
      <c r="S4912">
        <f t="shared" si="76"/>
        <v>-3.6394537500303199E-3</v>
      </c>
    </row>
    <row r="4913" spans="1:19" x14ac:dyDescent="0.2">
      <c r="A4913" t="s">
        <v>9771</v>
      </c>
      <c r="B4913" t="s">
        <v>9772</v>
      </c>
      <c r="C4913">
        <v>29</v>
      </c>
      <c r="D4913">
        <v>27</v>
      </c>
      <c r="E4913">
        <v>19</v>
      </c>
      <c r="F4913">
        <v>0</v>
      </c>
      <c r="G4913">
        <v>4.92239985555597E-2</v>
      </c>
      <c r="H4913">
        <v>-0.67790240672452995</v>
      </c>
      <c r="I4913" t="e">
        <f>-inf</f>
        <v>#NAME?</v>
      </c>
      <c r="J4913">
        <v>36</v>
      </c>
      <c r="K4913">
        <v>14</v>
      </c>
      <c r="L4913">
        <v>7</v>
      </c>
      <c r="M4913">
        <v>3</v>
      </c>
      <c r="N4913">
        <v>-0.332946361667327</v>
      </c>
      <c r="O4913">
        <v>-1.30329323789742</v>
      </c>
      <c r="P4913">
        <v>-2.0894069146395098</v>
      </c>
      <c r="Q4913">
        <v>0.677966101694915</v>
      </c>
      <c r="R4913">
        <v>0.322033898305084</v>
      </c>
      <c r="S4913" t="e">
        <f t="shared" si="76"/>
        <v>#NAME?</v>
      </c>
    </row>
    <row r="4914" spans="1:19" x14ac:dyDescent="0.2">
      <c r="A4914" t="s">
        <v>9773</v>
      </c>
      <c r="B4914" t="s">
        <v>9774</v>
      </c>
      <c r="C4914">
        <v>78</v>
      </c>
      <c r="D4914">
        <v>65</v>
      </c>
      <c r="E4914">
        <v>64</v>
      </c>
      <c r="F4914">
        <v>3</v>
      </c>
      <c r="G4914">
        <v>1.0769862479036399E-3</v>
      </c>
      <c r="H4914">
        <v>-0.58017263848499601</v>
      </c>
      <c r="I4914">
        <v>-2.2991705209328099</v>
      </c>
      <c r="J4914">
        <v>208</v>
      </c>
      <c r="K4914">
        <v>185</v>
      </c>
      <c r="L4914">
        <v>100</v>
      </c>
      <c r="M4914">
        <v>21</v>
      </c>
      <c r="N4914">
        <v>2.6336496861974E-2</v>
      </c>
      <c r="O4914">
        <v>-0.91015211210715097</v>
      </c>
      <c r="P4914">
        <v>-2.0060697088207302</v>
      </c>
      <c r="Q4914">
        <v>0.62711864406779605</v>
      </c>
      <c r="R4914">
        <v>0.322033898305084</v>
      </c>
      <c r="S4914">
        <f t="shared" si="76"/>
        <v>-0.1996335016982107</v>
      </c>
    </row>
    <row r="4915" spans="1:19" x14ac:dyDescent="0.2">
      <c r="A4915" t="s">
        <v>9775</v>
      </c>
      <c r="B4915" t="s">
        <v>9776</v>
      </c>
      <c r="C4915">
        <v>488</v>
      </c>
      <c r="D4915">
        <v>417</v>
      </c>
      <c r="E4915">
        <v>322</v>
      </c>
      <c r="F4915">
        <v>46</v>
      </c>
      <c r="G4915">
        <v>1.19744652665753E-2</v>
      </c>
      <c r="H4915">
        <v>-0.67482196008528295</v>
      </c>
      <c r="I4915">
        <v>-1.9098591632831301</v>
      </c>
      <c r="J4915">
        <v>588</v>
      </c>
      <c r="K4915">
        <v>981</v>
      </c>
      <c r="L4915">
        <v>557</v>
      </c>
      <c r="M4915">
        <v>90</v>
      </c>
      <c r="N4915">
        <v>0.29951978472553098</v>
      </c>
      <c r="O4915">
        <v>-0.61561090804679997</v>
      </c>
      <c r="P4915">
        <v>-1.8253604852287</v>
      </c>
      <c r="Q4915">
        <v>0.55932203389830504</v>
      </c>
      <c r="R4915">
        <v>0.37288135593220301</v>
      </c>
      <c r="S4915">
        <f t="shared" si="76"/>
        <v>-3.9025799635341092E-2</v>
      </c>
    </row>
    <row r="4916" spans="1:19" x14ac:dyDescent="0.2">
      <c r="A4916" t="s">
        <v>9777</v>
      </c>
      <c r="B4916" t="s">
        <v>9778</v>
      </c>
      <c r="C4916">
        <v>250</v>
      </c>
      <c r="D4916">
        <v>280</v>
      </c>
      <c r="E4916">
        <v>211</v>
      </c>
      <c r="F4916">
        <v>44</v>
      </c>
      <c r="G4916">
        <v>0.12947625496571</v>
      </c>
      <c r="H4916">
        <v>-0.56791556315274805</v>
      </c>
      <c r="I4916">
        <v>-1.63868450514784</v>
      </c>
      <c r="J4916">
        <v>363</v>
      </c>
      <c r="K4916">
        <v>503</v>
      </c>
      <c r="L4916">
        <v>339</v>
      </c>
      <c r="M4916">
        <v>72</v>
      </c>
      <c r="N4916">
        <v>0.21888946344153601</v>
      </c>
      <c r="O4916">
        <v>-0.62179570397742001</v>
      </c>
      <c r="P4916">
        <v>-1.7127997971967299</v>
      </c>
      <c r="Q4916">
        <v>0.55932203389830504</v>
      </c>
      <c r="R4916">
        <v>0.322033898305084</v>
      </c>
      <c r="S4916">
        <f t="shared" si="76"/>
        <v>6.9284618330424305E-2</v>
      </c>
    </row>
    <row r="4917" spans="1:19" x14ac:dyDescent="0.2">
      <c r="A4917" t="s">
        <v>9779</v>
      </c>
      <c r="B4917" t="s">
        <v>9780</v>
      </c>
      <c r="C4917">
        <v>148</v>
      </c>
      <c r="D4917">
        <v>211</v>
      </c>
      <c r="E4917">
        <v>179</v>
      </c>
      <c r="F4917">
        <v>14</v>
      </c>
      <c r="G4917">
        <v>0.23427897219826299</v>
      </c>
      <c r="H4917">
        <v>-0.41166669419346702</v>
      </c>
      <c r="I4917">
        <v>-1.9083308526787099</v>
      </c>
      <c r="J4917">
        <v>258</v>
      </c>
      <c r="K4917">
        <v>422</v>
      </c>
      <c r="L4917">
        <v>278</v>
      </c>
      <c r="M4917">
        <v>32</v>
      </c>
      <c r="N4917">
        <v>0.29092084842016502</v>
      </c>
      <c r="O4917">
        <v>-0.55966368718954396</v>
      </c>
      <c r="P4917">
        <v>-1.91669539623521</v>
      </c>
      <c r="Q4917">
        <v>0.61016949152542299</v>
      </c>
      <c r="R4917">
        <v>0.25423728813559299</v>
      </c>
      <c r="S4917">
        <f t="shared" si="76"/>
        <v>-6.3015655982329138E-2</v>
      </c>
    </row>
    <row r="4918" spans="1:19" x14ac:dyDescent="0.2">
      <c r="A4918" t="s">
        <v>9781</v>
      </c>
      <c r="B4918" t="s">
        <v>9782</v>
      </c>
      <c r="C4918">
        <v>159</v>
      </c>
      <c r="D4918">
        <v>215</v>
      </c>
      <c r="E4918">
        <v>137</v>
      </c>
      <c r="F4918">
        <v>22</v>
      </c>
      <c r="G4918">
        <v>0.21129956789068199</v>
      </c>
      <c r="H4918">
        <v>-0.55893456694244803</v>
      </c>
      <c r="I4918">
        <v>-1.74317161646024</v>
      </c>
      <c r="J4918">
        <v>242</v>
      </c>
      <c r="K4918">
        <v>329</v>
      </c>
      <c r="L4918">
        <v>165</v>
      </c>
      <c r="M4918">
        <v>44</v>
      </c>
      <c r="N4918">
        <v>0.21060863539126401</v>
      </c>
      <c r="O4918">
        <v>-0.75842019891091506</v>
      </c>
      <c r="P4918">
        <v>-1.7505883580861299</v>
      </c>
      <c r="Q4918">
        <v>0.62711864406779605</v>
      </c>
      <c r="R4918">
        <v>0.27118644067796599</v>
      </c>
      <c r="S4918">
        <f t="shared" si="76"/>
        <v>2.904444605727987E-2</v>
      </c>
    </row>
    <row r="4919" spans="1:19" x14ac:dyDescent="0.2">
      <c r="A4919" t="s">
        <v>9783</v>
      </c>
      <c r="B4919" t="s">
        <v>9784</v>
      </c>
      <c r="C4919">
        <v>95</v>
      </c>
      <c r="D4919">
        <v>167</v>
      </c>
      <c r="E4919">
        <v>99</v>
      </c>
      <c r="F4919">
        <v>23</v>
      </c>
      <c r="G4919">
        <v>0.32525109815426301</v>
      </c>
      <c r="H4919">
        <v>-0.47634642046970099</v>
      </c>
      <c r="I4919">
        <v>-1.5001929422332501</v>
      </c>
      <c r="J4919">
        <v>330</v>
      </c>
      <c r="K4919">
        <v>349</v>
      </c>
      <c r="L4919">
        <v>191</v>
      </c>
      <c r="M4919">
        <v>30</v>
      </c>
      <c r="N4919">
        <v>0.101539590503014</v>
      </c>
      <c r="O4919">
        <v>-0.82956934977454999</v>
      </c>
      <c r="P4919">
        <v>-2.05161835375011</v>
      </c>
      <c r="Q4919">
        <v>0.59322033898305004</v>
      </c>
      <c r="R4919">
        <v>0.27118644067796599</v>
      </c>
      <c r="S4919">
        <f t="shared" si="76"/>
        <v>1.8594862382584183E-2</v>
      </c>
    </row>
    <row r="4920" spans="1:19" x14ac:dyDescent="0.2">
      <c r="A4920" t="s">
        <v>9785</v>
      </c>
      <c r="B4920" t="s">
        <v>9786</v>
      </c>
      <c r="C4920">
        <v>257</v>
      </c>
      <c r="D4920">
        <v>230</v>
      </c>
      <c r="E4920">
        <v>167</v>
      </c>
      <c r="F4920">
        <v>25</v>
      </c>
      <c r="G4920">
        <v>3.20529449818268E-2</v>
      </c>
      <c r="H4920">
        <v>-0.68147466196211404</v>
      </c>
      <c r="I4920">
        <v>-1.89619028762125</v>
      </c>
      <c r="J4920">
        <v>270</v>
      </c>
      <c r="K4920">
        <v>506</v>
      </c>
      <c r="L4920">
        <v>238</v>
      </c>
      <c r="M4920">
        <v>46</v>
      </c>
      <c r="N4920">
        <v>0.35001485610253302</v>
      </c>
      <c r="O4920">
        <v>-0.64687558424686498</v>
      </c>
      <c r="P4920">
        <v>-1.7788316010692999</v>
      </c>
      <c r="Q4920">
        <v>0.66101694915254205</v>
      </c>
      <c r="R4920">
        <v>0.37288135593220301</v>
      </c>
      <c r="S4920">
        <f t="shared" si="76"/>
        <v>-2.2638206628919987E-2</v>
      </c>
    </row>
    <row r="4921" spans="1:19" x14ac:dyDescent="0.2">
      <c r="A4921" t="s">
        <v>9787</v>
      </c>
      <c r="B4921" t="s">
        <v>9788</v>
      </c>
      <c r="C4921">
        <v>101</v>
      </c>
      <c r="D4921">
        <v>94</v>
      </c>
      <c r="E4921">
        <v>58</v>
      </c>
      <c r="F4921">
        <v>9</v>
      </c>
      <c r="G4921">
        <v>4.9064712112584501E-2</v>
      </c>
      <c r="H4921">
        <v>-0.73515138999810803</v>
      </c>
      <c r="I4921">
        <v>-1.9342760373053101</v>
      </c>
      <c r="J4921">
        <v>212</v>
      </c>
      <c r="K4921">
        <v>263</v>
      </c>
      <c r="L4921">
        <v>161</v>
      </c>
      <c r="M4921">
        <v>32</v>
      </c>
      <c r="N4921">
        <v>0.17084799098272799</v>
      </c>
      <c r="O4921">
        <v>-0.71159876204129202</v>
      </c>
      <c r="P4921">
        <v>-1.8314115512007301</v>
      </c>
      <c r="Q4921">
        <v>0.62711864406779605</v>
      </c>
      <c r="R4921">
        <v>0.322033898305084</v>
      </c>
      <c r="S4921">
        <f t="shared" si="76"/>
        <v>-4.7685782371703386E-2</v>
      </c>
    </row>
    <row r="4922" spans="1:19" x14ac:dyDescent="0.2">
      <c r="A4922" t="s">
        <v>9789</v>
      </c>
      <c r="B4922" t="s">
        <v>9790</v>
      </c>
      <c r="C4922">
        <v>176</v>
      </c>
      <c r="D4922">
        <v>238</v>
      </c>
      <c r="E4922">
        <v>172</v>
      </c>
      <c r="F4922">
        <v>13</v>
      </c>
      <c r="G4922">
        <v>0.21132252153789</v>
      </c>
      <c r="H4922">
        <v>-0.50424223068500396</v>
      </c>
      <c r="I4922">
        <v>-2.0157664884693101</v>
      </c>
      <c r="J4922">
        <v>308</v>
      </c>
      <c r="K4922">
        <v>589</v>
      </c>
      <c r="L4922">
        <v>223</v>
      </c>
      <c r="M4922">
        <v>31</v>
      </c>
      <c r="N4922">
        <v>0.35879268170837902</v>
      </c>
      <c r="O4922">
        <v>-0.73233463059667303</v>
      </c>
      <c r="P4922">
        <v>-2.0074146912580599</v>
      </c>
      <c r="Q4922">
        <v>0.677966101694915</v>
      </c>
      <c r="R4922">
        <v>0.35593220338983</v>
      </c>
      <c r="S4922">
        <f t="shared" si="76"/>
        <v>-0.11826424001166627</v>
      </c>
    </row>
    <row r="4923" spans="1:19" x14ac:dyDescent="0.2">
      <c r="A4923" t="s">
        <v>9791</v>
      </c>
      <c r="B4923" t="s">
        <v>9792</v>
      </c>
      <c r="C4923">
        <v>139</v>
      </c>
      <c r="D4923">
        <v>135</v>
      </c>
      <c r="E4923">
        <v>81</v>
      </c>
      <c r="F4923">
        <v>24</v>
      </c>
      <c r="G4923">
        <v>6.7577200536439397E-2</v>
      </c>
      <c r="H4923">
        <v>-0.72878779115384895</v>
      </c>
      <c r="I4923">
        <v>-1.6470007315044799</v>
      </c>
      <c r="J4923">
        <v>250</v>
      </c>
      <c r="K4923">
        <v>300</v>
      </c>
      <c r="L4923">
        <v>173</v>
      </c>
      <c r="M4923">
        <v>27</v>
      </c>
      <c r="N4923">
        <v>0.15640934946934601</v>
      </c>
      <c r="O4923">
        <v>-0.75198268268763202</v>
      </c>
      <c r="P4923">
        <v>-1.9768019131049399</v>
      </c>
      <c r="Q4923">
        <v>0.69491525423728795</v>
      </c>
      <c r="R4923">
        <v>0.305084745762711</v>
      </c>
      <c r="S4923">
        <f t="shared" si="76"/>
        <v>-3.7298941725611434E-3</v>
      </c>
    </row>
    <row r="4924" spans="1:19" x14ac:dyDescent="0.2">
      <c r="A4924" t="s">
        <v>9793</v>
      </c>
      <c r="B4924" t="s">
        <v>9794</v>
      </c>
      <c r="C4924">
        <v>62</v>
      </c>
      <c r="D4924">
        <v>92</v>
      </c>
      <c r="E4924">
        <v>54</v>
      </c>
      <c r="F4924">
        <v>5</v>
      </c>
      <c r="G4924">
        <v>0.25165437014282899</v>
      </c>
      <c r="H4924">
        <v>-0.55425593945368901</v>
      </c>
      <c r="I4924">
        <v>-1.97761885812423</v>
      </c>
      <c r="J4924">
        <v>175</v>
      </c>
      <c r="K4924">
        <v>257</v>
      </c>
      <c r="L4924">
        <v>181</v>
      </c>
      <c r="M4924">
        <v>28</v>
      </c>
      <c r="N4924">
        <v>0.24412317806672101</v>
      </c>
      <c r="O4924">
        <v>-0.57744825096149999</v>
      </c>
      <c r="P4924">
        <v>-1.8061056859359601</v>
      </c>
      <c r="Q4924">
        <v>0.76271186440677896</v>
      </c>
      <c r="R4924">
        <v>0.322033898305084</v>
      </c>
      <c r="S4924">
        <f t="shared" si="76"/>
        <v>-5.3416227703550465E-2</v>
      </c>
    </row>
    <row r="4925" spans="1:19" x14ac:dyDescent="0.2">
      <c r="A4925" t="s">
        <v>9795</v>
      </c>
      <c r="B4925" t="s">
        <v>9796</v>
      </c>
      <c r="C4925">
        <v>196</v>
      </c>
      <c r="D4925">
        <v>143</v>
      </c>
      <c r="E4925">
        <v>98</v>
      </c>
      <c r="F4925">
        <v>29</v>
      </c>
      <c r="G4925">
        <v>-5.6661801595885797E-2</v>
      </c>
      <c r="H4925">
        <v>-0.79528800544238398</v>
      </c>
      <c r="I4925">
        <v>-1.71405524641951</v>
      </c>
      <c r="J4925">
        <v>295</v>
      </c>
      <c r="K4925">
        <v>365</v>
      </c>
      <c r="L4925">
        <v>225</v>
      </c>
      <c r="M4925">
        <v>35</v>
      </c>
      <c r="N4925">
        <v>0.16969895190003301</v>
      </c>
      <c r="O4925">
        <v>-0.70972827501119096</v>
      </c>
      <c r="P4925">
        <v>-1.93597964021978</v>
      </c>
      <c r="Q4925">
        <v>0.71186440677966101</v>
      </c>
      <c r="R4925">
        <v>0.322033898305084</v>
      </c>
      <c r="S4925">
        <f t="shared" si="76"/>
        <v>-1.2148013391709213E-2</v>
      </c>
    </row>
    <row r="4926" spans="1:19" x14ac:dyDescent="0.2">
      <c r="A4926" t="s">
        <v>9797</v>
      </c>
      <c r="B4926" t="s">
        <v>9798</v>
      </c>
      <c r="C4926">
        <v>388</v>
      </c>
      <c r="D4926">
        <v>569</v>
      </c>
      <c r="E4926">
        <v>347</v>
      </c>
      <c r="F4926">
        <v>59</v>
      </c>
      <c r="G4926">
        <v>0.24653877309639199</v>
      </c>
      <c r="H4926">
        <v>-0.54276026058173699</v>
      </c>
      <c r="I4926">
        <v>-1.7021768869140601</v>
      </c>
      <c r="J4926">
        <v>676</v>
      </c>
      <c r="K4926">
        <v>735</v>
      </c>
      <c r="L4926">
        <v>519</v>
      </c>
      <c r="M4926">
        <v>99</v>
      </c>
      <c r="N4926">
        <v>0.11356874656428</v>
      </c>
      <c r="O4926">
        <v>-0.70686811523756798</v>
      </c>
      <c r="P4926">
        <v>-1.8445371699359701</v>
      </c>
      <c r="Q4926">
        <v>0.71186440677966101</v>
      </c>
      <c r="R4926">
        <v>0.322033898305084</v>
      </c>
      <c r="S4926">
        <f t="shared" si="76"/>
        <v>1.5736874604326621E-2</v>
      </c>
    </row>
    <row r="4927" spans="1:19" x14ac:dyDescent="0.2">
      <c r="A4927" t="s">
        <v>9799</v>
      </c>
      <c r="B4927" t="s">
        <v>9800</v>
      </c>
      <c r="C4927">
        <v>328</v>
      </c>
      <c r="D4927">
        <v>498</v>
      </c>
      <c r="E4927">
        <v>394</v>
      </c>
      <c r="F4927">
        <v>48</v>
      </c>
      <c r="G4927">
        <v>0.26161373134356602</v>
      </c>
      <c r="H4927">
        <v>-0.41463563166450801</v>
      </c>
      <c r="I4927">
        <v>-1.71882977929809</v>
      </c>
      <c r="J4927">
        <v>772</v>
      </c>
      <c r="K4927">
        <v>894</v>
      </c>
      <c r="L4927">
        <v>498</v>
      </c>
      <c r="M4927">
        <v>117</v>
      </c>
      <c r="N4927">
        <v>0.14094832188190301</v>
      </c>
      <c r="O4927">
        <v>-0.78247673472040902</v>
      </c>
      <c r="P4927">
        <v>-1.82965710718146</v>
      </c>
      <c r="Q4927">
        <v>0.66101694915254205</v>
      </c>
      <c r="R4927">
        <v>0.305084745762711</v>
      </c>
      <c r="S4927">
        <f t="shared" si="76"/>
        <v>1.491463020528723E-2</v>
      </c>
    </row>
    <row r="4928" spans="1:19" x14ac:dyDescent="0.2">
      <c r="A4928" t="s">
        <v>9801</v>
      </c>
      <c r="B4928" t="s">
        <v>9802</v>
      </c>
      <c r="C4928">
        <v>134</v>
      </c>
      <c r="D4928">
        <v>109</v>
      </c>
      <c r="E4928">
        <v>66</v>
      </c>
      <c r="F4928">
        <v>13</v>
      </c>
      <c r="G4928">
        <v>-9.4200681286555499E-3</v>
      </c>
      <c r="H4928">
        <v>-0.80181887260134199</v>
      </c>
      <c r="I4928">
        <v>-1.8973586190199601</v>
      </c>
      <c r="J4928">
        <v>241</v>
      </c>
      <c r="K4928">
        <v>370</v>
      </c>
      <c r="L4928">
        <v>230</v>
      </c>
      <c r="M4928">
        <v>50</v>
      </c>
      <c r="N4928">
        <v>0.26341278491384801</v>
      </c>
      <c r="O4928">
        <v>-0.61237798370166596</v>
      </c>
      <c r="P4928">
        <v>-1.69327270683074</v>
      </c>
      <c r="Q4928">
        <v>0.61016949152542299</v>
      </c>
      <c r="R4928">
        <v>0.305084745762711</v>
      </c>
      <c r="S4928">
        <f t="shared" si="76"/>
        <v>-8.9528322918266956E-5</v>
      </c>
    </row>
    <row r="4929" spans="1:19" x14ac:dyDescent="0.2">
      <c r="A4929" t="s">
        <v>9803</v>
      </c>
      <c r="B4929" t="s">
        <v>9804</v>
      </c>
      <c r="C4929">
        <v>49</v>
      </c>
      <c r="D4929">
        <v>65</v>
      </c>
      <c r="E4929">
        <v>61</v>
      </c>
      <c r="F4929">
        <v>5</v>
      </c>
      <c r="G4929">
        <v>0.20297550890987001</v>
      </c>
      <c r="H4929">
        <v>-0.39912425479614999</v>
      </c>
      <c r="I4929">
        <v>-1.8754232486544899</v>
      </c>
      <c r="J4929">
        <v>89</v>
      </c>
      <c r="K4929">
        <v>149</v>
      </c>
      <c r="L4929">
        <v>119</v>
      </c>
      <c r="M4929">
        <v>11</v>
      </c>
      <c r="N4929">
        <v>0.30102436518908299</v>
      </c>
      <c r="O4929">
        <v>-0.465931822396772</v>
      </c>
      <c r="P4929">
        <v>-1.9182229900785801</v>
      </c>
      <c r="Q4929">
        <v>0.677966101694915</v>
      </c>
      <c r="R4929">
        <v>0.338983050847457</v>
      </c>
      <c r="S4929">
        <f t="shared" si="76"/>
        <v>-5.3934255161649541E-2</v>
      </c>
    </row>
    <row r="4930" spans="1:19" x14ac:dyDescent="0.2">
      <c r="A4930" t="s">
        <v>9805</v>
      </c>
      <c r="B4930" t="s">
        <v>9806</v>
      </c>
      <c r="C4930">
        <v>153</v>
      </c>
      <c r="D4930">
        <v>147</v>
      </c>
      <c r="E4930">
        <v>83</v>
      </c>
      <c r="F4930">
        <v>14</v>
      </c>
      <c r="G4930">
        <v>6.2884136226105697E-2</v>
      </c>
      <c r="H4930">
        <v>-0.75987134821992797</v>
      </c>
      <c r="I4930">
        <v>-1.92276056810135</v>
      </c>
      <c r="J4930">
        <v>220</v>
      </c>
      <c r="K4930">
        <v>216</v>
      </c>
      <c r="L4930">
        <v>99</v>
      </c>
      <c r="M4930">
        <v>30</v>
      </c>
      <c r="N4930">
        <v>6.9259173750446407E-2</v>
      </c>
      <c r="O4930">
        <v>-0.93887626336904595</v>
      </c>
      <c r="P4930">
        <v>-1.87552709469443</v>
      </c>
      <c r="Q4930">
        <v>0.644067796610169</v>
      </c>
      <c r="R4930">
        <v>0.305084745762711</v>
      </c>
      <c r="S4930">
        <f t="shared" si="76"/>
        <v>-5.6165098838416631E-2</v>
      </c>
    </row>
    <row r="4931" spans="1:19" x14ac:dyDescent="0.2">
      <c r="A4931" t="s">
        <v>9807</v>
      </c>
      <c r="B4931" t="s">
        <v>9808</v>
      </c>
      <c r="C4931">
        <v>271</v>
      </c>
      <c r="D4931">
        <v>206</v>
      </c>
      <c r="E4931">
        <v>208</v>
      </c>
      <c r="F4931">
        <v>35</v>
      </c>
      <c r="G4931">
        <v>-3.8843838209723897E-2</v>
      </c>
      <c r="H4931">
        <v>-0.60916396569004705</v>
      </c>
      <c r="I4931">
        <v>-1.7730984194861199</v>
      </c>
      <c r="J4931">
        <v>510</v>
      </c>
      <c r="K4931">
        <v>636</v>
      </c>
      <c r="L4931">
        <v>341</v>
      </c>
      <c r="M4931">
        <v>55</v>
      </c>
      <c r="N4931">
        <v>0.17311504297219901</v>
      </c>
      <c r="O4931">
        <v>-0.76690457424982905</v>
      </c>
      <c r="P4931">
        <v>-1.9774331551955799</v>
      </c>
      <c r="Q4931">
        <v>0.677966101694915</v>
      </c>
      <c r="R4931">
        <v>0.28813559322033899</v>
      </c>
      <c r="S4931">
        <f t="shared" ref="S4931:S4994" si="77">((I4931+1.7338029)/1.7338029+(P4931+1.8692731)/1.8692731)/2</f>
        <v>-4.0263222907469677E-2</v>
      </c>
    </row>
    <row r="4932" spans="1:19" x14ac:dyDescent="0.2">
      <c r="A4932" t="s">
        <v>9809</v>
      </c>
      <c r="B4932" t="s">
        <v>9810</v>
      </c>
      <c r="C4932">
        <v>180</v>
      </c>
      <c r="D4932">
        <v>192</v>
      </c>
      <c r="E4932">
        <v>128</v>
      </c>
      <c r="F4932">
        <v>17</v>
      </c>
      <c r="G4932">
        <v>0.108286955895772</v>
      </c>
      <c r="H4932">
        <v>-0.64232054523384097</v>
      </c>
      <c r="I4932">
        <v>-1.9090207566870301</v>
      </c>
      <c r="J4932">
        <v>350</v>
      </c>
      <c r="K4932">
        <v>294</v>
      </c>
      <c r="L4932">
        <v>166</v>
      </c>
      <c r="M4932">
        <v>35</v>
      </c>
      <c r="N4932">
        <v>1.5073894836034401E-3</v>
      </c>
      <c r="O4932">
        <v>-0.91604873345461002</v>
      </c>
      <c r="P4932">
        <v>-2.01022566859189</v>
      </c>
      <c r="Q4932">
        <v>0.677966101694915</v>
      </c>
      <c r="R4932">
        <v>0.305084745762711</v>
      </c>
      <c r="S4932">
        <f t="shared" si="77"/>
        <v>-8.8232431909793949E-2</v>
      </c>
    </row>
    <row r="4933" spans="1:19" x14ac:dyDescent="0.2">
      <c r="A4933" t="s">
        <v>9811</v>
      </c>
      <c r="B4933" t="s">
        <v>9812</v>
      </c>
      <c r="C4933">
        <v>132</v>
      </c>
      <c r="D4933">
        <v>128</v>
      </c>
      <c r="E4933">
        <v>120</v>
      </c>
      <c r="F4933">
        <v>11</v>
      </c>
      <c r="G4933">
        <v>6.6894270737546904E-2</v>
      </c>
      <c r="H4933">
        <v>-0.53565069493662798</v>
      </c>
      <c r="I4933">
        <v>-1.96337841900962</v>
      </c>
      <c r="J4933">
        <v>421</v>
      </c>
      <c r="K4933">
        <v>586</v>
      </c>
      <c r="L4933">
        <v>245</v>
      </c>
      <c r="M4933">
        <v>100</v>
      </c>
      <c r="N4933">
        <v>0.220843623604144</v>
      </c>
      <c r="O4933">
        <v>-0.82720478861552604</v>
      </c>
      <c r="P4933">
        <v>-1.6345077644275601</v>
      </c>
      <c r="Q4933">
        <v>0.71186440677966101</v>
      </c>
      <c r="R4933">
        <v>0.305084745762711</v>
      </c>
      <c r="S4933">
        <f t="shared" si="77"/>
        <v>-3.4098821053569622E-3</v>
      </c>
    </row>
    <row r="4934" spans="1:19" x14ac:dyDescent="0.2">
      <c r="A4934" t="s">
        <v>9813</v>
      </c>
      <c r="B4934" t="s">
        <v>9814</v>
      </c>
      <c r="C4934">
        <v>123</v>
      </c>
      <c r="D4934">
        <v>164</v>
      </c>
      <c r="E4934">
        <v>115</v>
      </c>
      <c r="F4934">
        <v>11</v>
      </c>
      <c r="G4934">
        <v>0.20519696890382799</v>
      </c>
      <c r="H4934">
        <v>-0.52346528086418898</v>
      </c>
      <c r="I4934">
        <v>-1.93270959924317</v>
      </c>
      <c r="J4934">
        <v>223</v>
      </c>
      <c r="K4934">
        <v>154</v>
      </c>
      <c r="L4934">
        <v>129</v>
      </c>
      <c r="M4934">
        <v>22</v>
      </c>
      <c r="N4934">
        <v>-8.3556038789975806E-2</v>
      </c>
      <c r="O4934">
        <v>-0.82980392989330198</v>
      </c>
      <c r="P4934">
        <v>-2.0161078508178401</v>
      </c>
      <c r="Q4934">
        <v>0.71186440677966101</v>
      </c>
      <c r="R4934">
        <v>0.25423728813559299</v>
      </c>
      <c r="S4934">
        <f t="shared" si="77"/>
        <v>-9.6637288804689442E-2</v>
      </c>
    </row>
    <row r="4935" spans="1:19" x14ac:dyDescent="0.2">
      <c r="A4935" t="s">
        <v>9815</v>
      </c>
      <c r="B4935" t="s">
        <v>9816</v>
      </c>
      <c r="C4935">
        <v>59</v>
      </c>
      <c r="D4935">
        <v>50</v>
      </c>
      <c r="E4935">
        <v>36</v>
      </c>
      <c r="F4935">
        <v>4</v>
      </c>
      <c r="G4935">
        <v>8.3762249894030402E-3</v>
      </c>
      <c r="H4935">
        <v>-0.70880752065326003</v>
      </c>
      <c r="I4935">
        <v>-2.0529891932761801</v>
      </c>
      <c r="J4935">
        <v>139</v>
      </c>
      <c r="K4935">
        <v>128</v>
      </c>
      <c r="L4935">
        <v>35</v>
      </c>
      <c r="M4935">
        <v>6</v>
      </c>
      <c r="N4935">
        <v>4.1423272815495002E-2</v>
      </c>
      <c r="O4935">
        <v>-1.1910355330482001</v>
      </c>
      <c r="P4935">
        <v>-2.3750892184623398</v>
      </c>
      <c r="Q4935">
        <v>0.74576271186440601</v>
      </c>
      <c r="R4935">
        <v>0.305084745762711</v>
      </c>
      <c r="S4935">
        <f t="shared" si="77"/>
        <v>-0.22734557690681612</v>
      </c>
    </row>
    <row r="4936" spans="1:19" x14ac:dyDescent="0.2">
      <c r="A4936" t="s">
        <v>9817</v>
      </c>
      <c r="B4936" t="s">
        <v>9818</v>
      </c>
      <c r="C4936">
        <v>49</v>
      </c>
      <c r="D4936">
        <v>72</v>
      </c>
      <c r="E4936">
        <v>62</v>
      </c>
      <c r="F4936">
        <v>5</v>
      </c>
      <c r="G4936">
        <v>0.24739464869828301</v>
      </c>
      <c r="H4936">
        <v>-0.39206240030866302</v>
      </c>
      <c r="I4936">
        <v>-1.8754232486544899</v>
      </c>
      <c r="J4936">
        <v>104</v>
      </c>
      <c r="K4936">
        <v>120</v>
      </c>
      <c r="L4936">
        <v>63</v>
      </c>
      <c r="M4936">
        <v>9</v>
      </c>
      <c r="N4936">
        <v>0.139376010170566</v>
      </c>
      <c r="O4936">
        <v>-0.80978156698958903</v>
      </c>
      <c r="P4936">
        <v>-2.0730164984513402</v>
      </c>
      <c r="Q4936">
        <v>0.74576271186440601</v>
      </c>
      <c r="R4936">
        <v>0.322033898305084</v>
      </c>
      <c r="S4936">
        <f t="shared" si="77"/>
        <v>-9.5338988470217462E-2</v>
      </c>
    </row>
    <row r="4937" spans="1:19" x14ac:dyDescent="0.2">
      <c r="A4937" t="s">
        <v>9819</v>
      </c>
      <c r="B4937" t="s">
        <v>9820</v>
      </c>
      <c r="C4937">
        <v>127</v>
      </c>
      <c r="D4937">
        <v>188</v>
      </c>
      <c r="E4937">
        <v>134</v>
      </c>
      <c r="F4937">
        <v>6</v>
      </c>
      <c r="G4937">
        <v>0.25061236060325098</v>
      </c>
      <c r="H4937">
        <v>-0.47095693236955199</v>
      </c>
      <c r="I4937">
        <v>-2.20984964353431</v>
      </c>
      <c r="J4937">
        <v>242</v>
      </c>
      <c r="K4937">
        <v>313</v>
      </c>
      <c r="L4937">
        <v>237</v>
      </c>
      <c r="M4937">
        <v>16</v>
      </c>
      <c r="N4937">
        <v>0.18895707498773801</v>
      </c>
      <c r="O4937">
        <v>-0.60115579711471701</v>
      </c>
      <c r="P4937">
        <v>-2.1899210519163899</v>
      </c>
      <c r="Q4937">
        <v>0.74576271186440601</v>
      </c>
      <c r="R4937">
        <v>0.305084745762711</v>
      </c>
      <c r="S4937">
        <f t="shared" si="77"/>
        <v>-0.22305207123844256</v>
      </c>
    </row>
    <row r="4938" spans="1:19" x14ac:dyDescent="0.2">
      <c r="A4938" t="s">
        <v>9821</v>
      </c>
      <c r="B4938" t="s">
        <v>9822</v>
      </c>
      <c r="C4938">
        <v>141</v>
      </c>
      <c r="D4938">
        <v>115</v>
      </c>
      <c r="E4938">
        <v>50</v>
      </c>
      <c r="F4938">
        <v>6</v>
      </c>
      <c r="G4938">
        <v>-8.2630400062397302E-3</v>
      </c>
      <c r="H4938">
        <v>-0.944507118097764</v>
      </c>
      <c r="I4938">
        <v>-2.2552650352337298</v>
      </c>
      <c r="J4938">
        <v>302</v>
      </c>
      <c r="K4938">
        <v>364</v>
      </c>
      <c r="L4938">
        <v>135</v>
      </c>
      <c r="M4938">
        <v>7</v>
      </c>
      <c r="N4938">
        <v>0.15832254411362701</v>
      </c>
      <c r="O4938">
        <v>-0.94176195160653497</v>
      </c>
      <c r="P4938">
        <v>-2.64513457153478</v>
      </c>
      <c r="Q4938">
        <v>0.71186440677966101</v>
      </c>
      <c r="R4938">
        <v>0.305084745762711</v>
      </c>
      <c r="S4938">
        <f t="shared" si="77"/>
        <v>-0.35791129275183181</v>
      </c>
    </row>
    <row r="4939" spans="1:19" x14ac:dyDescent="0.2">
      <c r="A4939" t="s">
        <v>9823</v>
      </c>
      <c r="B4939" t="s">
        <v>9824</v>
      </c>
      <c r="C4939">
        <v>18</v>
      </c>
      <c r="D4939">
        <v>16</v>
      </c>
      <c r="E4939">
        <v>8</v>
      </c>
      <c r="F4939">
        <v>3</v>
      </c>
      <c r="G4939">
        <v>2.9105709848147102E-2</v>
      </c>
      <c r="H4939">
        <v>-0.84644052788976598</v>
      </c>
      <c r="I4939">
        <v>-1.66234842334564</v>
      </c>
      <c r="J4939">
        <v>70</v>
      </c>
      <c r="K4939">
        <v>57</v>
      </c>
      <c r="L4939">
        <v>75</v>
      </c>
      <c r="M4939">
        <v>18</v>
      </c>
      <c r="N4939">
        <v>-1.19950809200436E-2</v>
      </c>
      <c r="O4939">
        <v>-0.56212555376694695</v>
      </c>
      <c r="P4939">
        <v>-1.60005120350284</v>
      </c>
      <c r="Q4939">
        <v>0.62711864406779605</v>
      </c>
      <c r="R4939">
        <v>0.28813559322033899</v>
      </c>
      <c r="S4939">
        <f t="shared" si="77"/>
        <v>9.2618742683341304E-2</v>
      </c>
    </row>
    <row r="4940" spans="1:19" x14ac:dyDescent="0.2">
      <c r="A4940" t="s">
        <v>9825</v>
      </c>
      <c r="B4940" t="s">
        <v>9826</v>
      </c>
      <c r="C4940">
        <v>67</v>
      </c>
      <c r="D4940">
        <v>67</v>
      </c>
      <c r="E4940">
        <v>75</v>
      </c>
      <c r="F4940">
        <v>5</v>
      </c>
      <c r="G4940">
        <v>8.0258232295528406E-2</v>
      </c>
      <c r="H4940">
        <v>-0.44527154908753003</v>
      </c>
      <c r="I4940">
        <v>-2.0113019713267999</v>
      </c>
      <c r="J4940">
        <v>144</v>
      </c>
      <c r="K4940">
        <v>174</v>
      </c>
      <c r="L4940">
        <v>79</v>
      </c>
      <c r="M4940">
        <v>17</v>
      </c>
      <c r="N4940">
        <v>0.15941485960907101</v>
      </c>
      <c r="O4940">
        <v>-0.85282417794919796</v>
      </c>
      <c r="P4940">
        <v>-1.9381392393088599</v>
      </c>
      <c r="Q4940">
        <v>0.644067796610169</v>
      </c>
      <c r="R4940">
        <v>0.27118644067796599</v>
      </c>
      <c r="S4940">
        <f t="shared" si="77"/>
        <v>-9.8446696262187078E-2</v>
      </c>
    </row>
    <row r="4941" spans="1:19" x14ac:dyDescent="0.2">
      <c r="A4941" t="s">
        <v>9827</v>
      </c>
      <c r="B4941" t="s">
        <v>9828</v>
      </c>
      <c r="C4941">
        <v>149</v>
      </c>
      <c r="D4941">
        <v>159</v>
      </c>
      <c r="E4941">
        <v>110</v>
      </c>
      <c r="F4941">
        <v>18</v>
      </c>
      <c r="G4941">
        <v>0.108469088203705</v>
      </c>
      <c r="H4941">
        <v>-0.62605159303245195</v>
      </c>
      <c r="I4941">
        <v>-1.80211093627096</v>
      </c>
      <c r="J4941">
        <v>296</v>
      </c>
      <c r="K4941">
        <v>408</v>
      </c>
      <c r="L4941">
        <v>226</v>
      </c>
      <c r="M4941">
        <v>66</v>
      </c>
      <c r="N4941">
        <v>0.21659655545266299</v>
      </c>
      <c r="O4941">
        <v>-0.709272049055928</v>
      </c>
      <c r="P4941">
        <v>-1.66197344410896</v>
      </c>
      <c r="Q4941">
        <v>0.66101694915254205</v>
      </c>
      <c r="R4941">
        <v>0.25423728813559299</v>
      </c>
      <c r="S4941">
        <f t="shared" si="77"/>
        <v>3.5750364806212943E-2</v>
      </c>
    </row>
    <row r="4942" spans="1:19" x14ac:dyDescent="0.2">
      <c r="A4942" t="s">
        <v>9829</v>
      </c>
      <c r="B4942" t="s">
        <v>9830</v>
      </c>
      <c r="C4942">
        <v>137</v>
      </c>
      <c r="D4942">
        <v>94</v>
      </c>
      <c r="E4942">
        <v>68</v>
      </c>
      <c r="F4942">
        <v>8</v>
      </c>
      <c r="G4942">
        <v>-8.3334481261179594E-2</v>
      </c>
      <c r="H4942">
        <v>-0.79846966422857402</v>
      </c>
      <c r="I4942">
        <v>-2.11782775312646</v>
      </c>
      <c r="J4942">
        <v>232</v>
      </c>
      <c r="K4942">
        <v>254</v>
      </c>
      <c r="L4942">
        <v>170</v>
      </c>
      <c r="M4942">
        <v>24</v>
      </c>
      <c r="N4942">
        <v>0.11657383515076</v>
      </c>
      <c r="O4942">
        <v>-0.72712784065701597</v>
      </c>
      <c r="P4942">
        <v>-1.9955024117711799</v>
      </c>
      <c r="Q4942">
        <v>0.61016949152542299</v>
      </c>
      <c r="R4942">
        <v>0.22033898305084701</v>
      </c>
      <c r="S4942">
        <f t="shared" si="77"/>
        <v>-0.14451067592950581</v>
      </c>
    </row>
    <row r="4943" spans="1:19" x14ac:dyDescent="0.2">
      <c r="A4943" t="s">
        <v>9831</v>
      </c>
      <c r="B4943" t="s">
        <v>9832</v>
      </c>
      <c r="C4943">
        <v>152</v>
      </c>
      <c r="D4943">
        <v>128</v>
      </c>
      <c r="E4943">
        <v>88</v>
      </c>
      <c r="F4943">
        <v>34</v>
      </c>
      <c r="G4943">
        <v>5.6246139986242203E-3</v>
      </c>
      <c r="H4943">
        <v>-0.73161892557300701</v>
      </c>
      <c r="I4943">
        <v>-1.5345618438645099</v>
      </c>
      <c r="J4943">
        <v>257</v>
      </c>
      <c r="K4943">
        <v>298</v>
      </c>
      <c r="L4943">
        <v>112</v>
      </c>
      <c r="M4943">
        <v>40</v>
      </c>
      <c r="N4943">
        <v>0.14151124416668201</v>
      </c>
      <c r="O4943">
        <v>-0.95280387780550302</v>
      </c>
      <c r="P4943">
        <v>-1.8180988005952201</v>
      </c>
      <c r="Q4943">
        <v>0.55932203389830504</v>
      </c>
      <c r="R4943">
        <v>0.22033898305084701</v>
      </c>
      <c r="S4943">
        <f t="shared" si="77"/>
        <v>7.1146104654183431E-2</v>
      </c>
    </row>
    <row r="4944" spans="1:19" x14ac:dyDescent="0.2">
      <c r="A4944" t="s">
        <v>9833</v>
      </c>
      <c r="B4944" t="s">
        <v>9834</v>
      </c>
      <c r="C4944">
        <v>216</v>
      </c>
      <c r="D4944">
        <v>211</v>
      </c>
      <c r="E4944">
        <v>158</v>
      </c>
      <c r="F4944">
        <v>26</v>
      </c>
      <c r="G4944">
        <v>7.0086936442290207E-2</v>
      </c>
      <c r="H4944">
        <v>-0.63005467397491099</v>
      </c>
      <c r="I4944">
        <v>-1.80367757614211</v>
      </c>
      <c r="J4944">
        <v>396</v>
      </c>
      <c r="K4944">
        <v>350</v>
      </c>
      <c r="L4944">
        <v>187</v>
      </c>
      <c r="M4944">
        <v>48</v>
      </c>
      <c r="N4944">
        <v>2.3600961846485101E-2</v>
      </c>
      <c r="O4944">
        <v>-0.91794235653340295</v>
      </c>
      <c r="P4944">
        <v>-1.9266796171418099</v>
      </c>
      <c r="Q4944">
        <v>0.62711864406779605</v>
      </c>
      <c r="R4944">
        <v>0.28813559322033899</v>
      </c>
      <c r="S4944">
        <f t="shared" si="77"/>
        <v>-3.5506002673729997E-2</v>
      </c>
    </row>
    <row r="4945" spans="1:19" x14ac:dyDescent="0.2">
      <c r="A4945" t="s">
        <v>9835</v>
      </c>
      <c r="B4945" t="s">
        <v>9836</v>
      </c>
      <c r="C4945">
        <v>16</v>
      </c>
      <c r="D4945">
        <v>42</v>
      </c>
      <c r="E4945">
        <v>21</v>
      </c>
      <c r="F4945">
        <v>2</v>
      </c>
      <c r="G4945">
        <v>0.49938754003750402</v>
      </c>
      <c r="H4945">
        <v>-0.37615869770040899</v>
      </c>
      <c r="I4945">
        <v>-1.7872871599539399</v>
      </c>
      <c r="J4945">
        <v>58</v>
      </c>
      <c r="K4945">
        <v>111</v>
      </c>
      <c r="L4945">
        <v>21</v>
      </c>
      <c r="M4945">
        <v>8</v>
      </c>
      <c r="N4945">
        <v>0.35912308864544101</v>
      </c>
      <c r="O4945">
        <v>-1.0332974759733999</v>
      </c>
      <c r="P4945">
        <v>-1.87056367516288</v>
      </c>
      <c r="Q4945">
        <v>0.62711864406779605</v>
      </c>
      <c r="R4945">
        <v>0.322033898305084</v>
      </c>
      <c r="S4945">
        <f t="shared" si="77"/>
        <v>-1.5769181256989277E-2</v>
      </c>
    </row>
    <row r="4946" spans="1:19" x14ac:dyDescent="0.2">
      <c r="A4946" t="s">
        <v>9837</v>
      </c>
      <c r="B4946" t="s">
        <v>9838</v>
      </c>
      <c r="C4946">
        <v>53</v>
      </c>
      <c r="D4946">
        <v>94</v>
      </c>
      <c r="E4946">
        <v>51</v>
      </c>
      <c r="F4946">
        <v>2</v>
      </c>
      <c r="G4946">
        <v>0.32911021629443798</v>
      </c>
      <c r="H4946">
        <v>-0.51096370328125595</v>
      </c>
      <c r="I4946">
        <v>-2.3074430468988001</v>
      </c>
      <c r="J4946">
        <v>175</v>
      </c>
      <c r="K4946">
        <v>181</v>
      </c>
      <c r="L4946">
        <v>71</v>
      </c>
      <c r="M4946">
        <v>36</v>
      </c>
      <c r="N4946">
        <v>9.1868629604611798E-2</v>
      </c>
      <c r="O4946">
        <v>-0.98386847711160896</v>
      </c>
      <c r="P4946">
        <v>-1.6969612165109</v>
      </c>
      <c r="Q4946">
        <v>0.59322033898305004</v>
      </c>
      <c r="R4946">
        <v>0.305084745762711</v>
      </c>
      <c r="S4946">
        <f t="shared" si="77"/>
        <v>-0.11933769182872604</v>
      </c>
    </row>
    <row r="4947" spans="1:19" x14ac:dyDescent="0.2">
      <c r="A4947" t="s">
        <v>9839</v>
      </c>
      <c r="B4947" t="s">
        <v>9840</v>
      </c>
      <c r="C4947">
        <v>31</v>
      </c>
      <c r="D4947">
        <v>24</v>
      </c>
      <c r="E4947">
        <v>31</v>
      </c>
      <c r="F4947">
        <v>1</v>
      </c>
      <c r="G4947">
        <v>-3.08922198271382E-2</v>
      </c>
      <c r="H4947">
        <v>-0.49425800977840301</v>
      </c>
      <c r="I4947">
        <v>-2.3755588667962702</v>
      </c>
      <c r="J4947">
        <v>58</v>
      </c>
      <c r="K4947">
        <v>122</v>
      </c>
      <c r="L4947">
        <v>65</v>
      </c>
      <c r="M4947">
        <v>5</v>
      </c>
      <c r="N4947">
        <v>0.40015994053353199</v>
      </c>
      <c r="O4947">
        <v>-0.54260341406447199</v>
      </c>
      <c r="P4947">
        <v>-2.0746836578188099</v>
      </c>
      <c r="Q4947">
        <v>0.71186440677966101</v>
      </c>
      <c r="R4947">
        <v>0.35593220338983</v>
      </c>
      <c r="S4947">
        <f t="shared" si="77"/>
        <v>-0.2400157435159071</v>
      </c>
    </row>
    <row r="4948" spans="1:19" x14ac:dyDescent="0.2">
      <c r="A4948" t="s">
        <v>9841</v>
      </c>
      <c r="B4948" t="s">
        <v>9842</v>
      </c>
      <c r="C4948">
        <v>63</v>
      </c>
      <c r="D4948">
        <v>85</v>
      </c>
      <c r="E4948">
        <v>66</v>
      </c>
      <c r="F4948">
        <v>8</v>
      </c>
      <c r="G4948">
        <v>0.21033660855623901</v>
      </c>
      <c r="H4948">
        <v>-0.47405462369011597</v>
      </c>
      <c r="I4948">
        <v>-1.7804477354236301</v>
      </c>
      <c r="J4948">
        <v>191</v>
      </c>
      <c r="K4948">
        <v>284</v>
      </c>
      <c r="L4948">
        <v>134</v>
      </c>
      <c r="M4948">
        <v>41</v>
      </c>
      <c r="N4948">
        <v>0.249513076221031</v>
      </c>
      <c r="O4948">
        <v>-0.74601734602730996</v>
      </c>
      <c r="P4948">
        <v>-1.67847517911988</v>
      </c>
      <c r="Q4948">
        <v>0.72881355932203395</v>
      </c>
      <c r="R4948">
        <v>0.338983050847457</v>
      </c>
      <c r="S4948">
        <f t="shared" si="77"/>
        <v>3.7583728245016608E-2</v>
      </c>
    </row>
    <row r="4949" spans="1:19" x14ac:dyDescent="0.2">
      <c r="A4949" t="s">
        <v>9843</v>
      </c>
      <c r="B4949" t="s">
        <v>9844</v>
      </c>
      <c r="C4949">
        <v>115</v>
      </c>
      <c r="D4949">
        <v>130</v>
      </c>
      <c r="E4949">
        <v>78</v>
      </c>
      <c r="F4949">
        <v>8</v>
      </c>
      <c r="G4949">
        <v>0.133503744248753</v>
      </c>
      <c r="H4949">
        <v>-0.66286124744153396</v>
      </c>
      <c r="I4949">
        <v>-2.0418050263236598</v>
      </c>
      <c r="J4949">
        <v>152</v>
      </c>
      <c r="K4949">
        <v>191</v>
      </c>
      <c r="L4949">
        <v>120</v>
      </c>
      <c r="M4949">
        <v>19</v>
      </c>
      <c r="N4949">
        <v>0.17641788272467601</v>
      </c>
      <c r="O4949">
        <v>-0.69475111904153797</v>
      </c>
      <c r="P4949">
        <v>-1.91331565558383</v>
      </c>
      <c r="Q4949">
        <v>0.677966101694915</v>
      </c>
      <c r="R4949">
        <v>0.322033898305084</v>
      </c>
      <c r="S4949">
        <f t="shared" si="77"/>
        <v>-0.10060336851637849</v>
      </c>
    </row>
    <row r="4950" spans="1:19" x14ac:dyDescent="0.2">
      <c r="A4950" t="s">
        <v>9845</v>
      </c>
      <c r="B4950" t="s">
        <v>9846</v>
      </c>
      <c r="C4950">
        <v>154</v>
      </c>
      <c r="D4950">
        <v>147</v>
      </c>
      <c r="E4950">
        <v>184</v>
      </c>
      <c r="F4950">
        <v>12</v>
      </c>
      <c r="G4950">
        <v>6.00548462072414E-2</v>
      </c>
      <c r="H4950">
        <v>-0.41696090760533</v>
      </c>
      <c r="I4950">
        <v>-1.9925366477508299</v>
      </c>
      <c r="J4950">
        <v>347</v>
      </c>
      <c r="K4950">
        <v>390</v>
      </c>
      <c r="L4950">
        <v>276</v>
      </c>
      <c r="M4950">
        <v>38</v>
      </c>
      <c r="N4950">
        <v>0.12796323565734699</v>
      </c>
      <c r="O4950">
        <v>-0.69150916987004596</v>
      </c>
      <c r="P4950">
        <v>-1.9707715467659499</v>
      </c>
      <c r="Q4950">
        <v>0.61016949152542299</v>
      </c>
      <c r="R4950">
        <v>0.28813559322033899</v>
      </c>
      <c r="S4950">
        <f t="shared" si="77"/>
        <v>-0.10176369703175528</v>
      </c>
    </row>
    <row r="4951" spans="1:19" x14ac:dyDescent="0.2">
      <c r="A4951" t="s">
        <v>9847</v>
      </c>
      <c r="B4951" t="s">
        <v>9848</v>
      </c>
      <c r="C4951">
        <v>283</v>
      </c>
      <c r="D4951">
        <v>245</v>
      </c>
      <c r="E4951">
        <v>231</v>
      </c>
      <c r="F4951">
        <v>14</v>
      </c>
      <c r="G4951">
        <v>1.7637881135770601E-2</v>
      </c>
      <c r="H4951">
        <v>-0.58243246541054905</v>
      </c>
      <c r="I4951">
        <v>-2.18985557280805</v>
      </c>
      <c r="J4951">
        <v>546</v>
      </c>
      <c r="K4951">
        <v>674</v>
      </c>
      <c r="L4951">
        <v>350</v>
      </c>
      <c r="M4951">
        <v>86</v>
      </c>
      <c r="N4951">
        <v>0.168695357252304</v>
      </c>
      <c r="O4951">
        <v>-0.78521337549885195</v>
      </c>
      <c r="P4951">
        <v>-1.8129198600530601</v>
      </c>
      <c r="Q4951">
        <v>0.677966101694915</v>
      </c>
      <c r="R4951">
        <v>0.23728813559322001</v>
      </c>
      <c r="S4951">
        <f t="shared" si="77"/>
        <v>-0.11644445631586713</v>
      </c>
    </row>
    <row r="4952" spans="1:19" x14ac:dyDescent="0.2">
      <c r="A4952" t="s">
        <v>9849</v>
      </c>
      <c r="B4952" t="s">
        <v>9850</v>
      </c>
      <c r="C4952">
        <v>43</v>
      </c>
      <c r="D4952">
        <v>72</v>
      </c>
      <c r="E4952">
        <v>16</v>
      </c>
      <c r="F4952">
        <v>6</v>
      </c>
      <c r="G4952">
        <v>0.30412227314721002</v>
      </c>
      <c r="H4952">
        <v>-0.92360648270206502</v>
      </c>
      <c r="I4952">
        <v>-1.7395143781579401</v>
      </c>
      <c r="J4952">
        <v>134</v>
      </c>
      <c r="K4952">
        <v>178</v>
      </c>
      <c r="L4952">
        <v>49</v>
      </c>
      <c r="M4952">
        <v>5</v>
      </c>
      <c r="N4952">
        <v>0.200543307365808</v>
      </c>
      <c r="O4952">
        <v>-1.02899749548068</v>
      </c>
      <c r="P4952">
        <v>-2.4383604626206798</v>
      </c>
      <c r="Q4952">
        <v>0.677966101694915</v>
      </c>
      <c r="R4952">
        <v>0.28813559322033899</v>
      </c>
      <c r="S4952">
        <f t="shared" si="77"/>
        <v>-0.15386866304117966</v>
      </c>
    </row>
    <row r="4953" spans="1:19" x14ac:dyDescent="0.2">
      <c r="A4953" t="s">
        <v>9851</v>
      </c>
      <c r="B4953" t="s">
        <v>9852</v>
      </c>
      <c r="C4953">
        <v>132</v>
      </c>
      <c r="D4953">
        <v>113</v>
      </c>
      <c r="E4953">
        <v>69</v>
      </c>
      <c r="F4953">
        <v>9</v>
      </c>
      <c r="G4953">
        <v>1.27627445730982E-2</v>
      </c>
      <c r="H4953">
        <v>-0.77598285024699798</v>
      </c>
      <c r="I4953">
        <v>-2.0505285947285201</v>
      </c>
      <c r="J4953">
        <v>191</v>
      </c>
      <c r="K4953">
        <v>275</v>
      </c>
      <c r="L4953">
        <v>221</v>
      </c>
      <c r="M4953">
        <v>43</v>
      </c>
      <c r="N4953">
        <v>0.23552743000425599</v>
      </c>
      <c r="O4953">
        <v>-0.52872987070700705</v>
      </c>
      <c r="P4953">
        <v>-1.6577905802600299</v>
      </c>
      <c r="Q4953">
        <v>0.677966101694915</v>
      </c>
      <c r="R4953">
        <v>0.27118644067796599</v>
      </c>
      <c r="S4953">
        <f t="shared" si="77"/>
        <v>-3.4770320000089339E-2</v>
      </c>
    </row>
    <row r="4954" spans="1:19" x14ac:dyDescent="0.2">
      <c r="A4954" t="s">
        <v>9853</v>
      </c>
      <c r="B4954" t="s">
        <v>9854</v>
      </c>
      <c r="C4954">
        <v>76</v>
      </c>
      <c r="D4954">
        <v>117</v>
      </c>
      <c r="E4954">
        <v>68</v>
      </c>
      <c r="F4954">
        <v>9</v>
      </c>
      <c r="G4954">
        <v>0.26763050176089798</v>
      </c>
      <c r="H4954">
        <v>-0.54256268935295804</v>
      </c>
      <c r="I4954">
        <v>-1.8107682558034599</v>
      </c>
      <c r="J4954">
        <v>246</v>
      </c>
      <c r="K4954">
        <v>293</v>
      </c>
      <c r="L4954">
        <v>144</v>
      </c>
      <c r="M4954">
        <v>17</v>
      </c>
      <c r="N4954">
        <v>0.15316061667245201</v>
      </c>
      <c r="O4954">
        <v>-0.82466139215251899</v>
      </c>
      <c r="P4954">
        <v>-2.1707118543169899</v>
      </c>
      <c r="Q4954">
        <v>0.71186440677966101</v>
      </c>
      <c r="R4954">
        <v>0.27118644067796599</v>
      </c>
      <c r="S4954">
        <f t="shared" si="77"/>
        <v>-0.10282547169342604</v>
      </c>
    </row>
    <row r="4955" spans="1:19" x14ac:dyDescent="0.2">
      <c r="A4955" t="s">
        <v>9855</v>
      </c>
      <c r="B4955" t="s">
        <v>9856</v>
      </c>
      <c r="C4955">
        <v>27</v>
      </c>
      <c r="D4955">
        <v>14</v>
      </c>
      <c r="E4955">
        <v>9</v>
      </c>
      <c r="F4955">
        <v>0</v>
      </c>
      <c r="G4955">
        <v>-0.20497749618521999</v>
      </c>
      <c r="H4955">
        <v>-0.971379264498066</v>
      </c>
      <c r="I4955" t="e">
        <f>-inf</f>
        <v>#NAME?</v>
      </c>
      <c r="J4955">
        <v>46</v>
      </c>
      <c r="K4955">
        <v>82</v>
      </c>
      <c r="L4955">
        <v>34</v>
      </c>
      <c r="M4955">
        <v>7</v>
      </c>
      <c r="N4955">
        <v>0.32828412412386399</v>
      </c>
      <c r="O4955">
        <v>-0.72336769178370897</v>
      </c>
      <c r="P4955">
        <v>-1.8278854602592101</v>
      </c>
      <c r="Q4955">
        <v>0.62711864406779605</v>
      </c>
      <c r="R4955">
        <v>0.28813559322033899</v>
      </c>
      <c r="S4955" t="e">
        <f t="shared" si="77"/>
        <v>#NAME?</v>
      </c>
    </row>
    <row r="4956" spans="1:19" x14ac:dyDescent="0.2">
      <c r="A4956" t="s">
        <v>9857</v>
      </c>
      <c r="B4956" t="s">
        <v>9858</v>
      </c>
      <c r="C4956">
        <v>71</v>
      </c>
      <c r="D4956">
        <v>133</v>
      </c>
      <c r="E4956">
        <v>31</v>
      </c>
      <c r="F4956">
        <v>11</v>
      </c>
      <c r="G4956">
        <v>0.35285152454353802</v>
      </c>
      <c r="H4956">
        <v>-0.854154664663206</v>
      </c>
      <c r="I4956">
        <v>-1.6940628365228401</v>
      </c>
      <c r="J4956">
        <v>203</v>
      </c>
      <c r="K4956">
        <v>246</v>
      </c>
      <c r="L4956">
        <v>89</v>
      </c>
      <c r="M4956">
        <v>21</v>
      </c>
      <c r="N4956">
        <v>0.16066717261188701</v>
      </c>
      <c r="O4956">
        <v>-0.95019480841269</v>
      </c>
      <c r="P4956">
        <v>-1.9955024117711799</v>
      </c>
      <c r="Q4956">
        <v>0.62711864406779605</v>
      </c>
      <c r="R4956">
        <v>0.23728813559322001</v>
      </c>
      <c r="S4956">
        <f t="shared" si="77"/>
        <v>-2.2303902424968484E-2</v>
      </c>
    </row>
    <row r="4957" spans="1:19" x14ac:dyDescent="0.2">
      <c r="A4957" t="s">
        <v>9859</v>
      </c>
      <c r="B4957" t="s">
        <v>9860</v>
      </c>
      <c r="C4957">
        <v>168</v>
      </c>
      <c r="D4957">
        <v>230</v>
      </c>
      <c r="E4957">
        <v>187</v>
      </c>
      <c r="F4957">
        <v>15</v>
      </c>
      <c r="G4957">
        <v>0.216676786587258</v>
      </c>
      <c r="H4957">
        <v>-0.44772568496776699</v>
      </c>
      <c r="I4957">
        <v>-1.9334151956321799</v>
      </c>
      <c r="J4957">
        <v>254</v>
      </c>
      <c r="K4957">
        <v>343</v>
      </c>
      <c r="L4957">
        <v>156</v>
      </c>
      <c r="M4957">
        <v>31</v>
      </c>
      <c r="N4957">
        <v>0.20768850684455401</v>
      </c>
      <c r="O4957">
        <v>-0.80379789540986601</v>
      </c>
      <c r="P4957">
        <v>-1.9236976913775501</v>
      </c>
      <c r="Q4957">
        <v>0.62711864406779605</v>
      </c>
      <c r="R4957">
        <v>0.23728813559322001</v>
      </c>
      <c r="S4957">
        <f t="shared" si="77"/>
        <v>-7.2122563942744133E-2</v>
      </c>
    </row>
    <row r="4958" spans="1:19" x14ac:dyDescent="0.2">
      <c r="A4958" t="s">
        <v>9861</v>
      </c>
      <c r="B4958" t="s">
        <v>9862</v>
      </c>
      <c r="C4958">
        <v>38</v>
      </c>
      <c r="D4958">
        <v>32</v>
      </c>
      <c r="E4958">
        <v>33</v>
      </c>
      <c r="F4958">
        <v>15</v>
      </c>
      <c r="G4958">
        <v>5.6246139986242203E-3</v>
      </c>
      <c r="H4958">
        <v>-0.55552766651732599</v>
      </c>
      <c r="I4958">
        <v>-1.2878895105231201</v>
      </c>
      <c r="J4958">
        <v>136</v>
      </c>
      <c r="K4958">
        <v>139</v>
      </c>
      <c r="L4958">
        <v>33</v>
      </c>
      <c r="M4958">
        <v>22</v>
      </c>
      <c r="N4958">
        <v>8.6703995305599302E-2</v>
      </c>
      <c r="O4958">
        <v>-1.20711374563672</v>
      </c>
      <c r="P4958">
        <v>-1.8013418961398999</v>
      </c>
      <c r="Q4958">
        <v>0.62711864406779605</v>
      </c>
      <c r="R4958">
        <v>0.338983050847457</v>
      </c>
      <c r="S4958">
        <f t="shared" si="77"/>
        <v>0.14676451239432914</v>
      </c>
    </row>
    <row r="4959" spans="1:19" x14ac:dyDescent="0.2">
      <c r="A4959" t="s">
        <v>9863</v>
      </c>
      <c r="B4959" t="s">
        <v>9864</v>
      </c>
      <c r="C4959">
        <v>152</v>
      </c>
      <c r="D4959">
        <v>99</v>
      </c>
      <c r="E4959">
        <v>82</v>
      </c>
      <c r="F4959">
        <v>29</v>
      </c>
      <c r="G4959">
        <v>-0.105950161051694</v>
      </c>
      <c r="H4959">
        <v>-0.76228774533945898</v>
      </c>
      <c r="I4959">
        <v>-1.6036427630078101</v>
      </c>
      <c r="J4959">
        <v>314</v>
      </c>
      <c r="K4959">
        <v>345</v>
      </c>
      <c r="L4959">
        <v>186</v>
      </c>
      <c r="M4959">
        <v>25</v>
      </c>
      <c r="N4959">
        <v>0.11811755042178</v>
      </c>
      <c r="O4959">
        <v>-0.81950548099968901</v>
      </c>
      <c r="P4959">
        <v>-2.10921530799307</v>
      </c>
      <c r="Q4959">
        <v>0.677966101694915</v>
      </c>
      <c r="R4959">
        <v>0.305084745762711</v>
      </c>
      <c r="S4959">
        <f t="shared" si="77"/>
        <v>-2.6644593947142511E-2</v>
      </c>
    </row>
    <row r="4960" spans="1:19" x14ac:dyDescent="0.2">
      <c r="A4960" t="s">
        <v>9865</v>
      </c>
      <c r="B4960" t="s">
        <v>9866</v>
      </c>
      <c r="C4960">
        <v>180</v>
      </c>
      <c r="D4960">
        <v>190</v>
      </c>
      <c r="E4960">
        <v>140</v>
      </c>
      <c r="F4960">
        <v>13</v>
      </c>
      <c r="G4960">
        <v>0.103739328145051</v>
      </c>
      <c r="H4960">
        <v>-0.60340247920347101</v>
      </c>
      <c r="I4960">
        <v>-2.0255263257584599</v>
      </c>
      <c r="J4960">
        <v>304</v>
      </c>
      <c r="K4960">
        <v>297</v>
      </c>
      <c r="L4960">
        <v>229</v>
      </c>
      <c r="M4960">
        <v>36</v>
      </c>
      <c r="N4960">
        <v>6.7110969130180401E-2</v>
      </c>
      <c r="O4960">
        <v>-0.71512687841325595</v>
      </c>
      <c r="P4960">
        <v>-1.93679675143335</v>
      </c>
      <c r="Q4960">
        <v>0.59322033898305004</v>
      </c>
      <c r="R4960">
        <v>0.27118644067796599</v>
      </c>
      <c r="S4960">
        <f t="shared" si="77"/>
        <v>-0.10218967059616553</v>
      </c>
    </row>
    <row r="4961" spans="1:19" x14ac:dyDescent="0.2">
      <c r="A4961" t="s">
        <v>9867</v>
      </c>
      <c r="B4961" t="s">
        <v>9868</v>
      </c>
      <c r="C4961">
        <v>139</v>
      </c>
      <c r="D4961">
        <v>105</v>
      </c>
      <c r="E4961">
        <v>82</v>
      </c>
      <c r="F4961">
        <v>15</v>
      </c>
      <c r="G4961">
        <v>-4.1567268888628599E-2</v>
      </c>
      <c r="H4961">
        <v>-0.72345895764878199</v>
      </c>
      <c r="I4961">
        <v>-1.85112071416041</v>
      </c>
      <c r="J4961">
        <v>345</v>
      </c>
      <c r="K4961">
        <v>293</v>
      </c>
      <c r="L4961">
        <v>163</v>
      </c>
      <c r="M4961">
        <v>34</v>
      </c>
      <c r="N4961">
        <v>6.27662870255711E-3</v>
      </c>
      <c r="O4961">
        <v>-0.91772026781370597</v>
      </c>
      <c r="P4961">
        <v>-2.0165658466229099</v>
      </c>
      <c r="Q4961">
        <v>0.644067796610169</v>
      </c>
      <c r="R4961">
        <v>0.322033898305084</v>
      </c>
      <c r="S4961">
        <f t="shared" si="77"/>
        <v>-7.3230913948454962E-2</v>
      </c>
    </row>
    <row r="4962" spans="1:19" x14ac:dyDescent="0.2">
      <c r="A4962" t="s">
        <v>9869</v>
      </c>
      <c r="B4962" t="s">
        <v>9870</v>
      </c>
      <c r="C4962">
        <v>0</v>
      </c>
      <c r="D4962">
        <v>0</v>
      </c>
      <c r="E4962">
        <v>0</v>
      </c>
      <c r="F4962">
        <v>0</v>
      </c>
      <c r="G4962" t="s">
        <v>373</v>
      </c>
      <c r="H4962" t="s">
        <v>373</v>
      </c>
      <c r="I4962" t="s">
        <v>373</v>
      </c>
      <c r="J4962">
        <v>0</v>
      </c>
      <c r="K4962">
        <v>0</v>
      </c>
      <c r="L4962">
        <v>0</v>
      </c>
      <c r="M4962">
        <v>0</v>
      </c>
      <c r="N4962" t="s">
        <v>373</v>
      </c>
      <c r="O4962" t="s">
        <v>373</v>
      </c>
      <c r="P4962" t="s">
        <v>373</v>
      </c>
      <c r="Q4962">
        <v>0.57627118644067798</v>
      </c>
      <c r="R4962">
        <v>0.27118644067796599</v>
      </c>
      <c r="S4962" t="e">
        <f t="shared" si="77"/>
        <v>#VALUE!</v>
      </c>
    </row>
    <row r="4963" spans="1:19" x14ac:dyDescent="0.2">
      <c r="A4963" t="s">
        <v>9871</v>
      </c>
      <c r="B4963" t="s">
        <v>9872</v>
      </c>
      <c r="C4963">
        <v>191</v>
      </c>
      <c r="D4963">
        <v>285</v>
      </c>
      <c r="E4963">
        <v>183</v>
      </c>
      <c r="F4963">
        <v>32</v>
      </c>
      <c r="G4963">
        <v>0.25406972505631098</v>
      </c>
      <c r="H4963">
        <v>-0.51284028729570097</v>
      </c>
      <c r="I4963">
        <v>-1.66008056188982</v>
      </c>
      <c r="J4963">
        <v>396</v>
      </c>
      <c r="K4963">
        <v>591</v>
      </c>
      <c r="L4963">
        <v>310</v>
      </c>
      <c r="M4963">
        <v>63</v>
      </c>
      <c r="N4963">
        <v>0.25112039837746403</v>
      </c>
      <c r="O4963">
        <v>-0.69842226923563</v>
      </c>
      <c r="P4963">
        <v>-1.8085803050638201</v>
      </c>
      <c r="Q4963">
        <v>0.50847457627118597</v>
      </c>
      <c r="R4963">
        <v>0.23728813559322001</v>
      </c>
      <c r="S4963">
        <f t="shared" si="77"/>
        <v>3.7494630163156704E-2</v>
      </c>
    </row>
    <row r="4964" spans="1:19" x14ac:dyDescent="0.2">
      <c r="A4964" t="s">
        <v>9873</v>
      </c>
      <c r="B4964" t="s">
        <v>9874</v>
      </c>
      <c r="C4964">
        <v>57</v>
      </c>
      <c r="D4964">
        <v>77</v>
      </c>
      <c r="E4964">
        <v>92</v>
      </c>
      <c r="F4964">
        <v>9</v>
      </c>
      <c r="G4964">
        <v>0.21087410179551799</v>
      </c>
      <c r="H4964">
        <v>-0.28634503810533901</v>
      </c>
      <c r="I4964">
        <v>-1.68582951919516</v>
      </c>
      <c r="J4964">
        <v>156</v>
      </c>
      <c r="K4964">
        <v>261</v>
      </c>
      <c r="L4964">
        <v>126</v>
      </c>
      <c r="M4964">
        <v>27</v>
      </c>
      <c r="N4964">
        <v>0.30074401240554099</v>
      </c>
      <c r="O4964">
        <v>-0.68484283038128901</v>
      </c>
      <c r="P4964">
        <v>-1.77198650278736</v>
      </c>
      <c r="Q4964">
        <v>0.42372881355932202</v>
      </c>
      <c r="R4964">
        <v>0.22033898305084701</v>
      </c>
      <c r="S4964">
        <f t="shared" si="77"/>
        <v>3.9857301905199476E-2</v>
      </c>
    </row>
    <row r="4965" spans="1:19" x14ac:dyDescent="0.2">
      <c r="A4965" t="s">
        <v>9875</v>
      </c>
      <c r="B4965" t="s">
        <v>9876</v>
      </c>
      <c r="C4965">
        <v>161</v>
      </c>
      <c r="D4965">
        <v>102</v>
      </c>
      <c r="E4965">
        <v>66</v>
      </c>
      <c r="F4965">
        <v>8</v>
      </c>
      <c r="G4965">
        <v>-0.11796747197440299</v>
      </c>
      <c r="H4965">
        <v>-0.88153995026838405</v>
      </c>
      <c r="I4965">
        <v>-2.1879330620019002</v>
      </c>
      <c r="J4965">
        <v>288</v>
      </c>
      <c r="K4965">
        <v>310</v>
      </c>
      <c r="L4965">
        <v>162</v>
      </c>
      <c r="M4965">
        <v>39</v>
      </c>
      <c r="N4965">
        <v>0.109197309496763</v>
      </c>
      <c r="O4965">
        <v>-0.84196625036099004</v>
      </c>
      <c r="P4965">
        <v>-1.8785535493246199</v>
      </c>
      <c r="Q4965">
        <v>0.54237288135593198</v>
      </c>
      <c r="R4965">
        <v>0.322033898305084</v>
      </c>
      <c r="S4965">
        <f t="shared" si="77"/>
        <v>-0.13344597514862899</v>
      </c>
    </row>
    <row r="4966" spans="1:19" x14ac:dyDescent="0.2">
      <c r="A4966" t="s">
        <v>9877</v>
      </c>
      <c r="B4966" t="s">
        <v>9878</v>
      </c>
      <c r="C4966">
        <v>106</v>
      </c>
      <c r="D4966">
        <v>147</v>
      </c>
      <c r="E4966">
        <v>96</v>
      </c>
      <c r="F4966">
        <v>9</v>
      </c>
      <c r="G4966">
        <v>0.22226970177893399</v>
      </c>
      <c r="H4966">
        <v>-0.53729264200360505</v>
      </c>
      <c r="I4966">
        <v>-1.9552605287874401</v>
      </c>
      <c r="J4966">
        <v>274</v>
      </c>
      <c r="K4966">
        <v>321</v>
      </c>
      <c r="L4966">
        <v>165</v>
      </c>
      <c r="M4966">
        <v>15</v>
      </c>
      <c r="N4966">
        <v>0.14598257300620501</v>
      </c>
      <c r="O4966">
        <v>-0.81235539575087201</v>
      </c>
      <c r="P4966">
        <v>-2.2718849723565899</v>
      </c>
      <c r="Q4966">
        <v>0.54237288135593198</v>
      </c>
      <c r="R4966">
        <v>0.322033898305084</v>
      </c>
      <c r="S4966">
        <f t="shared" si="77"/>
        <v>-0.17155680206228324</v>
      </c>
    </row>
    <row r="4967" spans="1:19" x14ac:dyDescent="0.2">
      <c r="A4967" t="s">
        <v>9879</v>
      </c>
      <c r="B4967" t="s">
        <v>9880</v>
      </c>
      <c r="C4967">
        <v>59</v>
      </c>
      <c r="D4967">
        <v>87</v>
      </c>
      <c r="E4967">
        <v>32</v>
      </c>
      <c r="F4967">
        <v>7</v>
      </c>
      <c r="G4967">
        <v>0.24892547327200201</v>
      </c>
      <c r="H4967">
        <v>-0.75996004310064103</v>
      </c>
      <c r="I4967">
        <v>-1.8099511445898799</v>
      </c>
      <c r="J4967">
        <v>216</v>
      </c>
      <c r="K4967">
        <v>143</v>
      </c>
      <c r="L4967">
        <v>100</v>
      </c>
      <c r="M4967">
        <v>16</v>
      </c>
      <c r="N4967">
        <v>-0.101889610264147</v>
      </c>
      <c r="O4967">
        <v>-0.92654252829532102</v>
      </c>
      <c r="P4967">
        <v>-2.1405594370868899</v>
      </c>
      <c r="Q4967">
        <v>0.644067796610169</v>
      </c>
      <c r="R4967">
        <v>0.35593220338983</v>
      </c>
      <c r="S4967">
        <f t="shared" si="77"/>
        <v>-9.4524551619837791E-2</v>
      </c>
    </row>
    <row r="4968" spans="1:19" x14ac:dyDescent="0.2">
      <c r="A4968" t="s">
        <v>9881</v>
      </c>
      <c r="B4968" t="s">
        <v>9882</v>
      </c>
      <c r="C4968">
        <v>53</v>
      </c>
      <c r="D4968">
        <v>74</v>
      </c>
      <c r="E4968">
        <v>47</v>
      </c>
      <c r="F4968">
        <v>5</v>
      </c>
      <c r="G4968">
        <v>0.225214082425715</v>
      </c>
      <c r="H4968">
        <v>-0.54643602144347503</v>
      </c>
      <c r="I4968">
        <v>-1.9095030382267599</v>
      </c>
      <c r="J4968">
        <v>120</v>
      </c>
      <c r="K4968">
        <v>134</v>
      </c>
      <c r="L4968">
        <v>96</v>
      </c>
      <c r="M4968">
        <v>4</v>
      </c>
      <c r="N4968">
        <v>0.12515165573890399</v>
      </c>
      <c r="O4968">
        <v>-0.68899879015244603</v>
      </c>
      <c r="P4968">
        <v>-2.4873469233115499</v>
      </c>
      <c r="Q4968">
        <v>0.76271186440677896</v>
      </c>
      <c r="R4968">
        <v>0.35593220338983</v>
      </c>
      <c r="S4968">
        <f t="shared" si="77"/>
        <v>-0.215993650747028</v>
      </c>
    </row>
    <row r="4969" spans="1:19" x14ac:dyDescent="0.2">
      <c r="A4969" t="s">
        <v>9883</v>
      </c>
      <c r="B4969" t="s">
        <v>9884</v>
      </c>
      <c r="C4969">
        <v>236</v>
      </c>
      <c r="D4969">
        <v>222</v>
      </c>
      <c r="E4969">
        <v>136</v>
      </c>
      <c r="F4969">
        <v>17</v>
      </c>
      <c r="G4969">
        <v>5.3699203776060501E-2</v>
      </c>
      <c r="H4969">
        <v>-0.73363110437829204</v>
      </c>
      <c r="I4969">
        <v>-2.0266602545538301</v>
      </c>
      <c r="J4969">
        <v>381</v>
      </c>
      <c r="K4969">
        <v>439</v>
      </c>
      <c r="L4969">
        <v>206</v>
      </c>
      <c r="M4969">
        <v>49</v>
      </c>
      <c r="N4969">
        <v>0.138767647988223</v>
      </c>
      <c r="O4969">
        <v>-0.85914653245085604</v>
      </c>
      <c r="P4969">
        <v>-1.90095456423899</v>
      </c>
      <c r="Q4969">
        <v>0.644067796610169</v>
      </c>
      <c r="R4969">
        <v>0.27118644067796599</v>
      </c>
      <c r="S4969">
        <f t="shared" si="77"/>
        <v>-9.2929477638602917E-2</v>
      </c>
    </row>
    <row r="4970" spans="1:19" x14ac:dyDescent="0.2">
      <c r="A4970" t="s">
        <v>9885</v>
      </c>
      <c r="B4970" t="s">
        <v>9886</v>
      </c>
      <c r="C4970">
        <v>77</v>
      </c>
      <c r="D4970">
        <v>71</v>
      </c>
      <c r="E4970">
        <v>38</v>
      </c>
      <c r="F4970">
        <v>8</v>
      </c>
      <c r="G4970">
        <v>4.5025855842121897E-2</v>
      </c>
      <c r="H4970">
        <v>-0.80096513833407501</v>
      </c>
      <c r="I4970">
        <v>-1.86759791114253</v>
      </c>
      <c r="J4970">
        <v>125</v>
      </c>
      <c r="K4970">
        <v>213</v>
      </c>
      <c r="L4970">
        <v>59</v>
      </c>
      <c r="M4970">
        <v>13</v>
      </c>
      <c r="N4970">
        <v>0.30869769385240298</v>
      </c>
      <c r="O4970">
        <v>-0.91814677851030202</v>
      </c>
      <c r="P4970">
        <v>-1.99319232929311</v>
      </c>
      <c r="Q4970">
        <v>0.677966101694915</v>
      </c>
      <c r="R4970">
        <v>0.305084745762711</v>
      </c>
      <c r="S4970">
        <f t="shared" si="77"/>
        <v>-7.173063043870051E-2</v>
      </c>
    </row>
    <row r="4971" spans="1:19" x14ac:dyDescent="0.2">
      <c r="A4971" t="s">
        <v>9887</v>
      </c>
      <c r="B4971" t="s">
        <v>9888</v>
      </c>
      <c r="C4971">
        <v>114</v>
      </c>
      <c r="D4971">
        <v>144</v>
      </c>
      <c r="E4971">
        <v>156</v>
      </c>
      <c r="F4971">
        <v>19</v>
      </c>
      <c r="G4971">
        <v>0.181715873054305</v>
      </c>
      <c r="H4971">
        <v>-0.35803826276041401</v>
      </c>
      <c r="I4971">
        <v>-1.66234842334564</v>
      </c>
      <c r="J4971">
        <v>214</v>
      </c>
      <c r="K4971">
        <v>313</v>
      </c>
      <c r="L4971">
        <v>202</v>
      </c>
      <c r="M4971">
        <v>34</v>
      </c>
      <c r="N4971">
        <v>0.24235866761897901</v>
      </c>
      <c r="O4971">
        <v>-0.61715118104695699</v>
      </c>
      <c r="P4971">
        <v>-1.8091605248988201</v>
      </c>
      <c r="Q4971">
        <v>0.71186440677966101</v>
      </c>
      <c r="R4971">
        <v>0.27118644067796599</v>
      </c>
      <c r="S4971">
        <f t="shared" si="77"/>
        <v>3.6685417211536231E-2</v>
      </c>
    </row>
    <row r="4972" spans="1:19" x14ac:dyDescent="0.2">
      <c r="A4972" t="s">
        <v>9889</v>
      </c>
      <c r="B4972" t="s">
        <v>9890</v>
      </c>
      <c r="C4972">
        <v>437</v>
      </c>
      <c r="D4972">
        <v>395</v>
      </c>
      <c r="E4972">
        <v>306</v>
      </c>
      <c r="F4972">
        <v>38</v>
      </c>
      <c r="G4972">
        <v>3.6373890951566797E-2</v>
      </c>
      <c r="H4972">
        <v>-0.64901802026724498</v>
      </c>
      <c r="I4972">
        <v>-1.94489501331561</v>
      </c>
      <c r="J4972">
        <v>633</v>
      </c>
      <c r="K4972">
        <v>858</v>
      </c>
      <c r="L4972">
        <v>464</v>
      </c>
      <c r="M4972">
        <v>100</v>
      </c>
      <c r="N4972">
        <v>0.20931168125307201</v>
      </c>
      <c r="O4972">
        <v>-0.72697450660686402</v>
      </c>
      <c r="P4972">
        <v>-1.8116293786092399</v>
      </c>
      <c r="Q4972">
        <v>0.69491525423728795</v>
      </c>
      <c r="R4972">
        <v>0.28813559322033899</v>
      </c>
      <c r="S4972">
        <f t="shared" si="77"/>
        <v>-4.5456711111539913E-2</v>
      </c>
    </row>
    <row r="4973" spans="1:19" x14ac:dyDescent="0.2">
      <c r="A4973" t="s">
        <v>9891</v>
      </c>
      <c r="B4973" t="s">
        <v>9892</v>
      </c>
      <c r="C4973">
        <v>309</v>
      </c>
      <c r="D4973">
        <v>269</v>
      </c>
      <c r="E4973">
        <v>179</v>
      </c>
      <c r="F4973">
        <v>39</v>
      </c>
      <c r="G4973">
        <v>2.0052032873101699E-2</v>
      </c>
      <c r="H4973">
        <v>-0.73136345822334503</v>
      </c>
      <c r="I4973">
        <v>-1.7830910453603299</v>
      </c>
      <c r="J4973">
        <v>520</v>
      </c>
      <c r="K4973">
        <v>735</v>
      </c>
      <c r="L4973">
        <v>330</v>
      </c>
      <c r="M4973">
        <v>41</v>
      </c>
      <c r="N4973">
        <v>0.22751209887111701</v>
      </c>
      <c r="O4973">
        <v>-0.78957818090130205</v>
      </c>
      <c r="P4973">
        <v>-2.11344515550695</v>
      </c>
      <c r="Q4973">
        <v>0.69491525423728795</v>
      </c>
      <c r="R4973">
        <v>0.322033898305084</v>
      </c>
      <c r="S4973">
        <f t="shared" si="77"/>
        <v>-7.9525917370505184E-2</v>
      </c>
    </row>
    <row r="4974" spans="1:19" x14ac:dyDescent="0.2">
      <c r="A4974" t="s">
        <v>9893</v>
      </c>
      <c r="B4974" t="s">
        <v>9894</v>
      </c>
      <c r="C4974">
        <v>178</v>
      </c>
      <c r="D4974">
        <v>172</v>
      </c>
      <c r="E4974">
        <v>132</v>
      </c>
      <c r="F4974">
        <v>15</v>
      </c>
      <c r="G4974">
        <v>6.5366676894183295E-2</v>
      </c>
      <c r="H4974">
        <v>-0.62410408088144698</v>
      </c>
      <c r="I4974">
        <v>-1.95852591621521</v>
      </c>
      <c r="J4974">
        <v>532</v>
      </c>
      <c r="K4974">
        <v>636</v>
      </c>
      <c r="L4974">
        <v>285</v>
      </c>
      <c r="M4974">
        <v>65</v>
      </c>
      <c r="N4974">
        <v>0.15477358677508701</v>
      </c>
      <c r="O4974">
        <v>-0.86315554943092798</v>
      </c>
      <c r="P4974">
        <v>-1.9232239442440799</v>
      </c>
      <c r="Q4974">
        <v>0.71186440677966101</v>
      </c>
      <c r="R4974">
        <v>0.28813559322033899</v>
      </c>
      <c r="S4974">
        <f t="shared" si="77"/>
        <v>-7.9237359665088367E-2</v>
      </c>
    </row>
    <row r="4975" spans="1:19" x14ac:dyDescent="0.2">
      <c r="A4975" t="s">
        <v>9895</v>
      </c>
      <c r="B4975" t="s">
        <v>9896</v>
      </c>
      <c r="C4975">
        <v>141</v>
      </c>
      <c r="D4975">
        <v>180</v>
      </c>
      <c r="E4975">
        <v>168</v>
      </c>
      <c r="F4975">
        <v>25</v>
      </c>
      <c r="G4975">
        <v>0.186311624743454</v>
      </c>
      <c r="H4975">
        <v>-0.41816784070792001</v>
      </c>
      <c r="I4975">
        <v>-1.6354762769453399</v>
      </c>
      <c r="J4975">
        <v>348</v>
      </c>
      <c r="K4975">
        <v>396</v>
      </c>
      <c r="L4975">
        <v>275</v>
      </c>
      <c r="M4975">
        <v>47</v>
      </c>
      <c r="N4975">
        <v>0.13334404540065301</v>
      </c>
      <c r="O4975">
        <v>-0.69433532726070801</v>
      </c>
      <c r="P4975">
        <v>-1.8797070546027499</v>
      </c>
      <c r="Q4975">
        <v>0.62711864406779605</v>
      </c>
      <c r="R4975">
        <v>0.23728813559322001</v>
      </c>
      <c r="S4975">
        <f t="shared" si="77"/>
        <v>2.5564854963889633E-2</v>
      </c>
    </row>
    <row r="4976" spans="1:19" x14ac:dyDescent="0.2">
      <c r="A4976" t="s">
        <v>9897</v>
      </c>
      <c r="B4976" t="s">
        <v>9898</v>
      </c>
      <c r="C4976">
        <v>1</v>
      </c>
      <c r="D4976">
        <v>8</v>
      </c>
      <c r="E4976">
        <v>4</v>
      </c>
      <c r="F4976">
        <v>2</v>
      </c>
      <c r="G4976">
        <v>0.98334821928747196</v>
      </c>
      <c r="H4976">
        <v>0.107801981549558</v>
      </c>
      <c r="I4976">
        <v>-0.58316717729801704</v>
      </c>
      <c r="J4976">
        <v>26</v>
      </c>
      <c r="K4976">
        <v>33</v>
      </c>
      <c r="L4976">
        <v>13</v>
      </c>
      <c r="M4976">
        <v>2</v>
      </c>
      <c r="N4976">
        <v>0.180768695328791</v>
      </c>
      <c r="O4976">
        <v>-0.89311877280837104</v>
      </c>
      <c r="P4976">
        <v>-2.1241690208987198</v>
      </c>
      <c r="Q4976">
        <v>0.62711864406779605</v>
      </c>
      <c r="R4976">
        <v>0.322033898305084</v>
      </c>
      <c r="S4976">
        <f t="shared" si="77"/>
        <v>0.26364376587880872</v>
      </c>
    </row>
    <row r="4977" spans="1:19" x14ac:dyDescent="0.2">
      <c r="A4977" t="s">
        <v>9899</v>
      </c>
      <c r="B4977" t="s">
        <v>9900</v>
      </c>
      <c r="C4977">
        <v>159</v>
      </c>
      <c r="D4977">
        <v>119</v>
      </c>
      <c r="E4977">
        <v>80</v>
      </c>
      <c r="F4977">
        <v>9</v>
      </c>
      <c r="G4977">
        <v>-4.5591930632392301E-2</v>
      </c>
      <c r="H4977">
        <v>-0.79256514710691095</v>
      </c>
      <c r="I4977">
        <v>-2.1313517878431201</v>
      </c>
      <c r="J4977">
        <v>279</v>
      </c>
      <c r="K4977">
        <v>252</v>
      </c>
      <c r="L4977">
        <v>178</v>
      </c>
      <c r="M4977">
        <v>21</v>
      </c>
      <c r="N4977">
        <v>3.3024440929668199E-2</v>
      </c>
      <c r="O4977">
        <v>-0.78727297810909402</v>
      </c>
      <c r="P4977">
        <v>-2.1336105771315701</v>
      </c>
      <c r="Q4977">
        <v>0.62711864406779605</v>
      </c>
      <c r="R4977">
        <v>0.27118644067796599</v>
      </c>
      <c r="S4977">
        <f t="shared" si="77"/>
        <v>-0.18535246001945974</v>
      </c>
    </row>
    <row r="4978" spans="1:19" x14ac:dyDescent="0.2">
      <c r="A4978" t="s">
        <v>9901</v>
      </c>
      <c r="B4978" t="s">
        <v>9902</v>
      </c>
      <c r="C4978">
        <v>76</v>
      </c>
      <c r="D4978">
        <v>116</v>
      </c>
      <c r="E4978">
        <v>26</v>
      </c>
      <c r="F4978">
        <v>9</v>
      </c>
      <c r="G4978">
        <v>0.26390262924165497</v>
      </c>
      <c r="H4978">
        <v>-0.96009825408837701</v>
      </c>
      <c r="I4978">
        <v>-1.8107682558034599</v>
      </c>
      <c r="J4978">
        <v>306</v>
      </c>
      <c r="K4978">
        <v>425</v>
      </c>
      <c r="L4978">
        <v>241</v>
      </c>
      <c r="M4978">
        <v>24</v>
      </c>
      <c r="N4978">
        <v>0.21989560699045299</v>
      </c>
      <c r="O4978">
        <v>-0.695793161051102</v>
      </c>
      <c r="P4978">
        <v>-2.1157358533618602</v>
      </c>
      <c r="Q4978">
        <v>0.50847457627118597</v>
      </c>
      <c r="R4978">
        <v>0.338983050847457</v>
      </c>
      <c r="S4978">
        <f t="shared" si="77"/>
        <v>-8.8120290049521335E-2</v>
      </c>
    </row>
    <row r="4979" spans="1:19" x14ac:dyDescent="0.2">
      <c r="A4979" t="s">
        <v>9903</v>
      </c>
      <c r="B4979" t="s">
        <v>9904</v>
      </c>
      <c r="C4979">
        <v>54</v>
      </c>
      <c r="D4979">
        <v>20</v>
      </c>
      <c r="E4979">
        <v>24</v>
      </c>
      <c r="F4979">
        <v>10</v>
      </c>
      <c r="G4979">
        <v>-0.351105531863458</v>
      </c>
      <c r="H4979">
        <v>-0.84644052788976598</v>
      </c>
      <c r="I4979">
        <v>-1.6165909327849599</v>
      </c>
      <c r="J4979">
        <v>208</v>
      </c>
      <c r="K4979">
        <v>257</v>
      </c>
      <c r="L4979">
        <v>117</v>
      </c>
      <c r="M4979">
        <v>10</v>
      </c>
      <c r="N4979">
        <v>0.169097891790254</v>
      </c>
      <c r="O4979">
        <v>-0.84196625036099004</v>
      </c>
      <c r="P4979">
        <v>-2.3282890035546502</v>
      </c>
      <c r="Q4979">
        <v>0.57627118644067798</v>
      </c>
      <c r="R4979">
        <v>0.338983050847457</v>
      </c>
      <c r="S4979">
        <f t="shared" si="77"/>
        <v>-8.8977264044401622E-2</v>
      </c>
    </row>
    <row r="4980" spans="1:19" x14ac:dyDescent="0.2">
      <c r="A4980" t="s">
        <v>9905</v>
      </c>
      <c r="B4980" t="s">
        <v>9906</v>
      </c>
      <c r="C4980">
        <v>69</v>
      </c>
      <c r="D4980">
        <v>110</v>
      </c>
      <c r="E4980">
        <v>38</v>
      </c>
      <c r="F4980">
        <v>10</v>
      </c>
      <c r="G4980">
        <v>0.28280182671649801</v>
      </c>
      <c r="H4980">
        <v>-0.75332350389884795</v>
      </c>
      <c r="I4980">
        <v>-1.7230462636992501</v>
      </c>
      <c r="J4980">
        <v>105</v>
      </c>
      <c r="K4980">
        <v>121</v>
      </c>
      <c r="L4980">
        <v>90</v>
      </c>
      <c r="M4980">
        <v>31</v>
      </c>
      <c r="N4980">
        <v>0.13882417466823299</v>
      </c>
      <c r="O4980">
        <v>-0.65903556677500297</v>
      </c>
      <c r="P4980">
        <v>-1.5400532738275501</v>
      </c>
      <c r="Q4980">
        <v>0.57627118644067798</v>
      </c>
      <c r="R4980">
        <v>0.28813559322033899</v>
      </c>
      <c r="S4980">
        <f t="shared" si="77"/>
        <v>9.1162957732901215E-2</v>
      </c>
    </row>
    <row r="4981" spans="1:19" x14ac:dyDescent="0.2">
      <c r="A4981" t="s">
        <v>9907</v>
      </c>
      <c r="B4981" t="s">
        <v>9908</v>
      </c>
      <c r="C4981">
        <v>280</v>
      </c>
      <c r="D4981">
        <v>173</v>
      </c>
      <c r="E4981">
        <v>241</v>
      </c>
      <c r="F4981">
        <v>52</v>
      </c>
      <c r="G4981">
        <v>-0.128853695917895</v>
      </c>
      <c r="H4981">
        <v>-0.55939899854575403</v>
      </c>
      <c r="I4981">
        <v>-1.6153518606694099</v>
      </c>
      <c r="J4981">
        <v>427</v>
      </c>
      <c r="K4981">
        <v>556</v>
      </c>
      <c r="L4981">
        <v>337</v>
      </c>
      <c r="M4981">
        <v>92</v>
      </c>
      <c r="N4981">
        <v>0.191875019978755</v>
      </c>
      <c r="O4981">
        <v>-0.69488675129807498</v>
      </c>
      <c r="P4981">
        <v>-1.6768657162713601</v>
      </c>
      <c r="Q4981">
        <v>0.55932203389830504</v>
      </c>
      <c r="R4981">
        <v>0.23728813559322001</v>
      </c>
      <c r="S4981">
        <f t="shared" si="77"/>
        <v>8.5625145295544269E-2</v>
      </c>
    </row>
    <row r="4982" spans="1:19" x14ac:dyDescent="0.2">
      <c r="A4982" t="s">
        <v>9909</v>
      </c>
      <c r="B4982" t="s">
        <v>9910</v>
      </c>
      <c r="C4982">
        <v>21</v>
      </c>
      <c r="D4982">
        <v>19</v>
      </c>
      <c r="E4982">
        <v>10</v>
      </c>
      <c r="F4982">
        <v>2</v>
      </c>
      <c r="G4982">
        <v>3.6792538514438103E-2</v>
      </c>
      <c r="H4982">
        <v>-0.81647730451232203</v>
      </c>
      <c r="I4982">
        <v>-1.90538647203193</v>
      </c>
      <c r="J4982">
        <v>29</v>
      </c>
      <c r="K4982">
        <v>25</v>
      </c>
      <c r="L4982">
        <v>12</v>
      </c>
      <c r="M4982">
        <v>0</v>
      </c>
      <c r="N4982">
        <v>1.2770114194803299E-2</v>
      </c>
      <c r="O4982">
        <v>-0.97530552899572098</v>
      </c>
      <c r="P4982" t="e">
        <f>-inf</f>
        <v>#NAME?</v>
      </c>
      <c r="Q4982">
        <v>0.644067796610169</v>
      </c>
      <c r="R4982">
        <v>0.25423728813559299</v>
      </c>
      <c r="S4982" t="e">
        <f t="shared" si="77"/>
        <v>#NAME?</v>
      </c>
    </row>
    <row r="4983" spans="1:19" x14ac:dyDescent="0.2">
      <c r="A4983" t="s">
        <v>9911</v>
      </c>
      <c r="B4983" t="s">
        <v>9912</v>
      </c>
      <c r="C4983">
        <v>137</v>
      </c>
      <c r="D4983">
        <v>137</v>
      </c>
      <c r="E4983">
        <v>166</v>
      </c>
      <c r="F4983">
        <v>28</v>
      </c>
      <c r="G4983">
        <v>8.0258232295528406E-2</v>
      </c>
      <c r="H4983">
        <v>-0.41087048889475503</v>
      </c>
      <c r="I4983">
        <v>-1.5737597087761801</v>
      </c>
      <c r="J4983">
        <v>241</v>
      </c>
      <c r="K4983">
        <v>368</v>
      </c>
      <c r="L4983">
        <v>116</v>
      </c>
      <c r="M4983">
        <v>32</v>
      </c>
      <c r="N4983">
        <v>0.26105887952037099</v>
      </c>
      <c r="O4983">
        <v>-0.90964783049233999</v>
      </c>
      <c r="P4983">
        <v>-1.8870927328468501</v>
      </c>
      <c r="Q4983">
        <v>0.62711864406779605</v>
      </c>
      <c r="R4983">
        <v>0.305084745762711</v>
      </c>
      <c r="S4983">
        <f t="shared" si="77"/>
        <v>4.1387341402982988E-2</v>
      </c>
    </row>
    <row r="4984" spans="1:19" x14ac:dyDescent="0.2">
      <c r="A4984" t="s">
        <v>9913</v>
      </c>
      <c r="B4984" t="s">
        <v>9914</v>
      </c>
      <c r="C4984">
        <v>255</v>
      </c>
      <c r="D4984">
        <v>225</v>
      </c>
      <c r="E4984">
        <v>244</v>
      </c>
      <c r="F4984">
        <v>34</v>
      </c>
      <c r="G4984">
        <v>2.5900569972935699E-2</v>
      </c>
      <c r="H4984">
        <v>-0.51340836387362898</v>
      </c>
      <c r="I4984">
        <v>-1.7592584363536901</v>
      </c>
      <c r="J4984">
        <v>551</v>
      </c>
      <c r="K4984">
        <v>671</v>
      </c>
      <c r="L4984">
        <v>298</v>
      </c>
      <c r="M4984">
        <v>52</v>
      </c>
      <c r="N4984">
        <v>0.16279902473892799</v>
      </c>
      <c r="O4984">
        <v>-0.85902411191992001</v>
      </c>
      <c r="P4984">
        <v>-2.0353739238088702</v>
      </c>
      <c r="Q4984">
        <v>0.59322033898305004</v>
      </c>
      <c r="R4984">
        <v>0.305084745762711</v>
      </c>
      <c r="S4984">
        <f t="shared" si="77"/>
        <v>-5.1770209849865703E-2</v>
      </c>
    </row>
    <row r="4985" spans="1:19" x14ac:dyDescent="0.2">
      <c r="A4985" t="s">
        <v>9915</v>
      </c>
      <c r="B4985" t="s">
        <v>9916</v>
      </c>
      <c r="C4985">
        <v>32</v>
      </c>
      <c r="D4985">
        <v>16</v>
      </c>
      <c r="E4985">
        <v>13</v>
      </c>
      <c r="F4985">
        <v>0</v>
      </c>
      <c r="G4985">
        <v>-0.220771763368452</v>
      </c>
      <c r="H4985">
        <v>-0.88546463579147205</v>
      </c>
      <c r="I4985" t="e">
        <f>-inf</f>
        <v>#NAME?</v>
      </c>
      <c r="J4985">
        <v>132</v>
      </c>
      <c r="K4985">
        <v>119</v>
      </c>
      <c r="L4985">
        <v>33</v>
      </c>
      <c r="M4985">
        <v>19</v>
      </c>
      <c r="N4985">
        <v>3.2201133608402599E-2</v>
      </c>
      <c r="O4985">
        <v>-1.19414876847235</v>
      </c>
      <c r="P4985">
        <v>-1.8520459988449101</v>
      </c>
      <c r="Q4985">
        <v>0.55932203389830504</v>
      </c>
      <c r="R4985">
        <v>0.322033898305084</v>
      </c>
      <c r="S4985" t="e">
        <f t="shared" si="77"/>
        <v>#NAME?</v>
      </c>
    </row>
    <row r="4986" spans="1:19" x14ac:dyDescent="0.2">
      <c r="A4986" t="s">
        <v>9917</v>
      </c>
      <c r="B4986" t="s">
        <v>9918</v>
      </c>
      <c r="C4986">
        <v>69</v>
      </c>
      <c r="D4986">
        <v>117</v>
      </c>
      <c r="E4986">
        <v>89</v>
      </c>
      <c r="F4986">
        <v>9</v>
      </c>
      <c r="G4986">
        <v>0.30959500330443401</v>
      </c>
      <c r="H4986">
        <v>-0.38371709387074598</v>
      </c>
      <c r="I4986">
        <v>-1.76880375425992</v>
      </c>
      <c r="J4986">
        <v>170</v>
      </c>
      <c r="K4986">
        <v>228</v>
      </c>
      <c r="L4986">
        <v>119</v>
      </c>
      <c r="M4986">
        <v>26</v>
      </c>
      <c r="N4986">
        <v>0.20471402904390101</v>
      </c>
      <c r="O4986">
        <v>-0.74699073713013298</v>
      </c>
      <c r="P4986">
        <v>-1.8257012419993399</v>
      </c>
      <c r="Q4986">
        <v>0.61016949152542299</v>
      </c>
      <c r="R4986">
        <v>0.338983050847457</v>
      </c>
      <c r="S4986">
        <f t="shared" si="77"/>
        <v>1.5610939559038226E-3</v>
      </c>
    </row>
    <row r="4987" spans="1:19" x14ac:dyDescent="0.2">
      <c r="A4987" t="s">
        <v>9919</v>
      </c>
      <c r="B4987" t="s">
        <v>9920</v>
      </c>
      <c r="C4987">
        <v>46</v>
      </c>
      <c r="D4987">
        <v>64</v>
      </c>
      <c r="E4987">
        <v>44</v>
      </c>
      <c r="F4987">
        <v>5</v>
      </c>
      <c r="G4987">
        <v>0.22368037459784099</v>
      </c>
      <c r="H4987">
        <v>-0.51356316497378995</v>
      </c>
      <c r="I4987">
        <v>-1.84798500030755</v>
      </c>
      <c r="J4987">
        <v>235</v>
      </c>
      <c r="K4987">
        <v>240</v>
      </c>
      <c r="L4987">
        <v>174</v>
      </c>
      <c r="M4987">
        <v>13</v>
      </c>
      <c r="N4987">
        <v>8.6371482861591395E-2</v>
      </c>
      <c r="O4987">
        <v>-0.72260739113352701</v>
      </c>
      <c r="P4987">
        <v>-2.2673501785567902</v>
      </c>
      <c r="Q4987">
        <v>0.644067796610169</v>
      </c>
      <c r="R4987">
        <v>0.305084745762711</v>
      </c>
      <c r="S4987">
        <f t="shared" si="77"/>
        <v>-0.13940733567211597</v>
      </c>
    </row>
    <row r="4988" spans="1:19" x14ac:dyDescent="0.2">
      <c r="A4988" t="s">
        <v>9921</v>
      </c>
      <c r="B4988" t="s">
        <v>9922</v>
      </c>
      <c r="C4988">
        <v>8</v>
      </c>
      <c r="D4988">
        <v>31</v>
      </c>
      <c r="E4988">
        <v>53</v>
      </c>
      <c r="F4988">
        <v>2</v>
      </c>
      <c r="G4988">
        <v>0.66852993913785697</v>
      </c>
      <c r="H4988">
        <v>0.326927872830441</v>
      </c>
      <c r="I4988">
        <v>-1.48625716428996</v>
      </c>
      <c r="J4988">
        <v>39</v>
      </c>
      <c r="K4988">
        <v>27</v>
      </c>
      <c r="L4988">
        <v>30</v>
      </c>
      <c r="M4988">
        <v>2</v>
      </c>
      <c r="N4988">
        <v>-8.2472739445790103E-2</v>
      </c>
      <c r="O4988">
        <v>-0.70603212945122695</v>
      </c>
      <c r="P4988">
        <v>-2.3002602799544101</v>
      </c>
      <c r="Q4988">
        <v>0.61016949152542299</v>
      </c>
      <c r="R4988">
        <v>0.305084745762711</v>
      </c>
      <c r="S4988">
        <f t="shared" si="77"/>
        <v>-4.3893941470260517E-2</v>
      </c>
    </row>
    <row r="4989" spans="1:19" x14ac:dyDescent="0.2">
      <c r="A4989" t="s">
        <v>9923</v>
      </c>
      <c r="B4989" t="s">
        <v>9924</v>
      </c>
      <c r="C4989">
        <v>25</v>
      </c>
      <c r="D4989">
        <v>54</v>
      </c>
      <c r="E4989">
        <v>6</v>
      </c>
      <c r="F4989">
        <v>2</v>
      </c>
      <c r="G4989">
        <v>0.41471198344645899</v>
      </c>
      <c r="H4989">
        <v>-1.11404676806679</v>
      </c>
      <c r="I4989">
        <v>-1.98110718597005</v>
      </c>
      <c r="J4989">
        <v>35</v>
      </c>
      <c r="K4989">
        <v>99</v>
      </c>
      <c r="L4989">
        <v>32</v>
      </c>
      <c r="M4989">
        <v>15</v>
      </c>
      <c r="N4989">
        <v>0.52879525366899605</v>
      </c>
      <c r="O4989">
        <v>-0.63100684317475997</v>
      </c>
      <c r="P4989">
        <v>-1.3782024538864801</v>
      </c>
      <c r="Q4989">
        <v>0.55932203389830504</v>
      </c>
      <c r="R4989">
        <v>0.40677966101694901</v>
      </c>
      <c r="S4989">
        <f t="shared" si="77"/>
        <v>6.0034916672426872E-2</v>
      </c>
    </row>
    <row r="4990" spans="1:19" x14ac:dyDescent="0.2">
      <c r="A4990" t="s">
        <v>9925</v>
      </c>
      <c r="B4990" t="s">
        <v>9926</v>
      </c>
      <c r="C4990">
        <v>112</v>
      </c>
      <c r="D4990">
        <v>118</v>
      </c>
      <c r="E4990">
        <v>81</v>
      </c>
      <c r="F4990">
        <v>20</v>
      </c>
      <c r="G4990">
        <v>0.10292221693147199</v>
      </c>
      <c r="H4990">
        <v>-0.63499101356993504</v>
      </c>
      <c r="I4990">
        <v>-1.63238519996819</v>
      </c>
      <c r="J4990">
        <v>253</v>
      </c>
      <c r="K4990">
        <v>284</v>
      </c>
      <c r="L4990">
        <v>148</v>
      </c>
      <c r="M4990">
        <v>39</v>
      </c>
      <c r="N4990">
        <v>0.127425922292941</v>
      </c>
      <c r="O4990">
        <v>-0.82494758292524994</v>
      </c>
      <c r="P4990">
        <v>-1.82228158274121</v>
      </c>
      <c r="Q4990">
        <v>0.52542372881355903</v>
      </c>
      <c r="R4990">
        <v>0.322033898305084</v>
      </c>
      <c r="S4990">
        <f t="shared" si="77"/>
        <v>4.1816645369861002E-2</v>
      </c>
    </row>
    <row r="4991" spans="1:19" x14ac:dyDescent="0.2">
      <c r="A4991" t="s">
        <v>9927</v>
      </c>
      <c r="B4991" t="s">
        <v>9928</v>
      </c>
      <c r="C4991">
        <v>222</v>
      </c>
      <c r="D4991">
        <v>156</v>
      </c>
      <c r="E4991">
        <v>89</v>
      </c>
      <c r="F4991">
        <v>21</v>
      </c>
      <c r="G4991">
        <v>-7.2970143800648493E-2</v>
      </c>
      <c r="H4991">
        <v>-0.89122097758412899</v>
      </c>
      <c r="I4991">
        <v>-1.9083308526787099</v>
      </c>
      <c r="J4991">
        <v>338</v>
      </c>
      <c r="K4991">
        <v>488</v>
      </c>
      <c r="L4991">
        <v>277</v>
      </c>
      <c r="M4991">
        <v>30</v>
      </c>
      <c r="N4991">
        <v>0.236731225146777</v>
      </c>
      <c r="O4991">
        <v>-0.67852570835759596</v>
      </c>
      <c r="P4991">
        <v>-2.0620211141498799</v>
      </c>
      <c r="Q4991">
        <v>0.59322033898305004</v>
      </c>
      <c r="R4991">
        <v>0.28813559322033899</v>
      </c>
      <c r="S4991">
        <f t="shared" si="77"/>
        <v>-0.10188791009936261</v>
      </c>
    </row>
    <row r="4992" spans="1:19" x14ac:dyDescent="0.2">
      <c r="A4992" t="s">
        <v>9929</v>
      </c>
      <c r="B4992" t="s">
        <v>9930</v>
      </c>
      <c r="C4992">
        <v>117</v>
      </c>
      <c r="D4992">
        <v>143</v>
      </c>
      <c r="E4992">
        <v>104</v>
      </c>
      <c r="F4992">
        <v>19</v>
      </c>
      <c r="G4992">
        <v>0.167408408014428</v>
      </c>
      <c r="H4992">
        <v>-0.54541053222578495</v>
      </c>
      <c r="I4992">
        <v>-1.6736294337553299</v>
      </c>
      <c r="J4992">
        <v>384</v>
      </c>
      <c r="K4992">
        <v>297</v>
      </c>
      <c r="L4992">
        <v>146</v>
      </c>
      <c r="M4992">
        <v>55</v>
      </c>
      <c r="N4992">
        <v>-3.4346671628596698E-2</v>
      </c>
      <c r="O4992">
        <v>-1.0120671457274799</v>
      </c>
      <c r="P4992">
        <v>-1.8541942034651799</v>
      </c>
      <c r="Q4992">
        <v>0.49152542372881303</v>
      </c>
      <c r="R4992">
        <v>0.23728813559322001</v>
      </c>
      <c r="S4992">
        <f t="shared" si="77"/>
        <v>2.1386387995613314E-2</v>
      </c>
    </row>
    <row r="4993" spans="1:19" x14ac:dyDescent="0.2">
      <c r="A4993" t="s">
        <v>9931</v>
      </c>
      <c r="B4993" t="s">
        <v>9932</v>
      </c>
      <c r="C4993">
        <v>75</v>
      </c>
      <c r="D4993">
        <v>98</v>
      </c>
      <c r="E4993">
        <v>73</v>
      </c>
      <c r="F4993">
        <v>11</v>
      </c>
      <c r="G4993">
        <v>0.19642304459632301</v>
      </c>
      <c r="H4993">
        <v>-0.50599641304964704</v>
      </c>
      <c r="I4993">
        <v>-1.71786575119547</v>
      </c>
      <c r="J4993">
        <v>294</v>
      </c>
      <c r="K4993">
        <v>267</v>
      </c>
      <c r="L4993">
        <v>160</v>
      </c>
      <c r="M4993">
        <v>35</v>
      </c>
      <c r="N4993">
        <v>3.5392034374139701E-2</v>
      </c>
      <c r="O4993">
        <v>-0.85631612490062203</v>
      </c>
      <c r="P4993">
        <v>-1.93450495465377</v>
      </c>
      <c r="Q4993">
        <v>0.57627118644067798</v>
      </c>
      <c r="R4993">
        <v>0.23728813559322001</v>
      </c>
      <c r="S4993">
        <f t="shared" si="77"/>
        <v>-1.2852445484753519E-2</v>
      </c>
    </row>
    <row r="4994" spans="1:19" x14ac:dyDescent="0.2">
      <c r="A4994" t="s">
        <v>9933</v>
      </c>
      <c r="B4994" t="s">
        <v>9934</v>
      </c>
      <c r="C4994">
        <v>78</v>
      </c>
      <c r="D4994">
        <v>72</v>
      </c>
      <c r="E4994">
        <v>52</v>
      </c>
      <c r="F4994">
        <v>8</v>
      </c>
      <c r="G4994">
        <v>4.5496126036316503E-2</v>
      </c>
      <c r="H4994">
        <v>-0.67034926883408397</v>
      </c>
      <c r="I4994">
        <v>-1.8732017886605301</v>
      </c>
      <c r="J4994">
        <v>270</v>
      </c>
      <c r="K4994">
        <v>207</v>
      </c>
      <c r="L4994">
        <v>81</v>
      </c>
      <c r="M4994">
        <v>29</v>
      </c>
      <c r="N4994">
        <v>-3.8165315280347799E-2</v>
      </c>
      <c r="O4994">
        <v>-1.11496752242472</v>
      </c>
      <c r="P4994">
        <v>-1.97919143485192</v>
      </c>
      <c r="Q4994">
        <v>0.55932203389830504</v>
      </c>
      <c r="R4994">
        <v>0.27118644067796599</v>
      </c>
      <c r="S4994">
        <f t="shared" si="77"/>
        <v>-6.9601685359529167E-2</v>
      </c>
    </row>
    <row r="4995" spans="1:19" x14ac:dyDescent="0.2">
      <c r="A4995" t="s">
        <v>9935</v>
      </c>
      <c r="B4995" t="s">
        <v>9936</v>
      </c>
      <c r="C4995">
        <v>22</v>
      </c>
      <c r="D4995">
        <v>31</v>
      </c>
      <c r="E4995">
        <v>31</v>
      </c>
      <c r="F4995">
        <v>4</v>
      </c>
      <c r="G4995">
        <v>0.229197245307594</v>
      </c>
      <c r="H4995">
        <v>-0.34531899676633698</v>
      </c>
      <c r="I4995">
        <v>-1.6245598624562401</v>
      </c>
      <c r="J4995">
        <v>15</v>
      </c>
      <c r="K4995">
        <v>46</v>
      </c>
      <c r="L4995">
        <v>36</v>
      </c>
      <c r="M4995">
        <v>8</v>
      </c>
      <c r="N4995">
        <v>0.56389467604761401</v>
      </c>
      <c r="O4995">
        <v>-0.21187753543278401</v>
      </c>
      <c r="P4995">
        <v>-1.28322694065563</v>
      </c>
      <c r="Q4995">
        <v>0.59322033898305004</v>
      </c>
      <c r="R4995">
        <v>0.28813559322033899</v>
      </c>
      <c r="S4995">
        <f t="shared" ref="S4995:S5058" si="78">((I4995+1.7338029)/1.7338029+(P4995+1.8692731)/1.8692731)/2</f>
        <v>0.18826164854631131</v>
      </c>
    </row>
    <row r="4996" spans="1:19" x14ac:dyDescent="0.2">
      <c r="A4996" t="s">
        <v>9937</v>
      </c>
      <c r="B4996" t="s">
        <v>9938</v>
      </c>
      <c r="C4996">
        <v>84</v>
      </c>
      <c r="D4996">
        <v>111</v>
      </c>
      <c r="E4996">
        <v>101</v>
      </c>
      <c r="F4996">
        <v>6</v>
      </c>
      <c r="G4996">
        <v>0.201301925020304</v>
      </c>
      <c r="H4996">
        <v>-0.41421592205764202</v>
      </c>
      <c r="I4996">
        <v>-2.0303252086402299</v>
      </c>
      <c r="J4996">
        <v>682</v>
      </c>
      <c r="K4996">
        <v>676</v>
      </c>
      <c r="L4996">
        <v>348</v>
      </c>
      <c r="M4996">
        <v>51</v>
      </c>
      <c r="N4996">
        <v>7.3390424706878704E-2</v>
      </c>
      <c r="O4996">
        <v>-0.88429390785428796</v>
      </c>
      <c r="P4996">
        <v>-2.1364398671504299</v>
      </c>
      <c r="Q4996">
        <v>0.644067796610169</v>
      </c>
      <c r="R4996">
        <v>0.20338983050847401</v>
      </c>
      <c r="S4996">
        <f t="shared" si="78"/>
        <v>-0.15697485900916625</v>
      </c>
    </row>
    <row r="4997" spans="1:19" x14ac:dyDescent="0.2">
      <c r="A4997" t="s">
        <v>9939</v>
      </c>
      <c r="B4997" t="s">
        <v>9940</v>
      </c>
      <c r="C4997">
        <v>155</v>
      </c>
      <c r="D4997">
        <v>77</v>
      </c>
      <c r="E4997">
        <v>113</v>
      </c>
      <c r="F4997">
        <v>21</v>
      </c>
      <c r="G4997">
        <v>-0.22358274070228101</v>
      </c>
      <c r="H4997">
        <v>-0.63151126446527495</v>
      </c>
      <c r="I4997">
        <v>-1.75230957639837</v>
      </c>
      <c r="J4997">
        <v>309</v>
      </c>
      <c r="K4997">
        <v>275</v>
      </c>
      <c r="L4997">
        <v>152</v>
      </c>
      <c r="M4997">
        <v>25</v>
      </c>
      <c r="N4997">
        <v>2.66023178271497E-2</v>
      </c>
      <c r="O4997">
        <v>-0.900203668624452</v>
      </c>
      <c r="P4997">
        <v>-2.1022441393446898</v>
      </c>
      <c r="Q4997">
        <v>0.57627118644067798</v>
      </c>
      <c r="R4997">
        <v>0.35593220338983</v>
      </c>
      <c r="S4997">
        <f t="shared" si="78"/>
        <v>-6.765296351761782E-2</v>
      </c>
    </row>
    <row r="4998" spans="1:19" x14ac:dyDescent="0.2">
      <c r="A4998" t="s">
        <v>9941</v>
      </c>
      <c r="B4998" t="s">
        <v>9942</v>
      </c>
      <c r="C4998">
        <v>61</v>
      </c>
      <c r="D4998">
        <v>107</v>
      </c>
      <c r="E4998">
        <v>96</v>
      </c>
      <c r="F4998">
        <v>9</v>
      </c>
      <c r="G4998">
        <v>0.324312174969971</v>
      </c>
      <c r="H4998">
        <v>-0.297316611749602</v>
      </c>
      <c r="I4998">
        <v>-1.7152844985334399</v>
      </c>
      <c r="J4998">
        <v>209</v>
      </c>
      <c r="K4998">
        <v>181</v>
      </c>
      <c r="L4998">
        <v>144</v>
      </c>
      <c r="M4998">
        <v>9</v>
      </c>
      <c r="N4998">
        <v>1.47603921798523E-2</v>
      </c>
      <c r="O4998">
        <v>-0.75387257116019402</v>
      </c>
      <c r="P4998">
        <v>-2.3761294452636199</v>
      </c>
      <c r="Q4998">
        <v>0.61016949152542299</v>
      </c>
      <c r="R4998">
        <v>0.27118644067796599</v>
      </c>
      <c r="S4998">
        <f t="shared" si="78"/>
        <v>-0.13023538768297124</v>
      </c>
    </row>
    <row r="4999" spans="1:19" x14ac:dyDescent="0.2">
      <c r="A4999" t="s">
        <v>9943</v>
      </c>
      <c r="B4999" t="s">
        <v>9944</v>
      </c>
      <c r="C4999">
        <v>273</v>
      </c>
      <c r="D4999">
        <v>190</v>
      </c>
      <c r="E4999">
        <v>192</v>
      </c>
      <c r="F4999">
        <v>17</v>
      </c>
      <c r="G4999">
        <v>-7.7150813792398507E-2</v>
      </c>
      <c r="H4999">
        <v>-0.64711942811560996</v>
      </c>
      <c r="I4999">
        <v>-2.0899108986244799</v>
      </c>
      <c r="J4999">
        <v>359</v>
      </c>
      <c r="K4999">
        <v>509</v>
      </c>
      <c r="L4999">
        <v>216</v>
      </c>
      <c r="M4999">
        <v>67</v>
      </c>
      <c r="N4999">
        <v>0.22885143718016099</v>
      </c>
      <c r="O4999">
        <v>-0.81272947457177802</v>
      </c>
      <c r="P4999">
        <v>-1.73924531446938</v>
      </c>
      <c r="Q4999">
        <v>0.54237288135593198</v>
      </c>
      <c r="R4999">
        <v>0.25423728813559299</v>
      </c>
      <c r="S4999">
        <f t="shared" si="78"/>
        <v>-6.7915333240648024E-2</v>
      </c>
    </row>
    <row r="5000" spans="1:19" x14ac:dyDescent="0.2">
      <c r="A5000" t="s">
        <v>9945</v>
      </c>
      <c r="B5000" t="s">
        <v>9946</v>
      </c>
      <c r="C5000">
        <v>220</v>
      </c>
      <c r="D5000">
        <v>128</v>
      </c>
      <c r="E5000">
        <v>139</v>
      </c>
      <c r="F5000">
        <v>12</v>
      </c>
      <c r="G5000">
        <v>-0.154954478878809</v>
      </c>
      <c r="H5000">
        <v>-0.69366589034651405</v>
      </c>
      <c r="I5000">
        <v>-2.1474386077365799</v>
      </c>
      <c r="J5000">
        <v>318</v>
      </c>
      <c r="K5000">
        <v>271</v>
      </c>
      <c r="L5000">
        <v>193</v>
      </c>
      <c r="M5000">
        <v>21</v>
      </c>
      <c r="N5000">
        <v>7.7702743116948103E-3</v>
      </c>
      <c r="O5000">
        <v>-0.80895858812104904</v>
      </c>
      <c r="P5000">
        <v>-2.1904334938423999</v>
      </c>
      <c r="Q5000">
        <v>0.55932203389830504</v>
      </c>
      <c r="R5000">
        <v>0.322033898305084</v>
      </c>
      <c r="S5000">
        <f t="shared" si="78"/>
        <v>-0.20519083348507766</v>
      </c>
    </row>
    <row r="5001" spans="1:19" x14ac:dyDescent="0.2">
      <c r="A5001" t="s">
        <v>9947</v>
      </c>
      <c r="B5001" t="s">
        <v>9948</v>
      </c>
      <c r="C5001">
        <v>163</v>
      </c>
      <c r="D5001">
        <v>155</v>
      </c>
      <c r="E5001">
        <v>98</v>
      </c>
      <c r="F5001">
        <v>20</v>
      </c>
      <c r="G5001">
        <v>5.8402326061862103E-2</v>
      </c>
      <c r="H5001">
        <v>-0.71521953848986597</v>
      </c>
      <c r="I5001">
        <v>-1.7953547817019699</v>
      </c>
      <c r="J5001">
        <v>298</v>
      </c>
      <c r="K5001">
        <v>342</v>
      </c>
      <c r="L5001">
        <v>162</v>
      </c>
      <c r="M5001">
        <v>41</v>
      </c>
      <c r="N5001">
        <v>0.137037945401601</v>
      </c>
      <c r="O5001">
        <v>-0.85679002667801396</v>
      </c>
      <c r="P5001">
        <v>-1.87165807594841</v>
      </c>
      <c r="Q5001">
        <v>0.57627118644067798</v>
      </c>
      <c r="R5001">
        <v>0.27118644067796599</v>
      </c>
      <c r="S5001">
        <f t="shared" si="78"/>
        <v>-1.8388483883423644E-2</v>
      </c>
    </row>
    <row r="5002" spans="1:19" x14ac:dyDescent="0.2">
      <c r="A5002" t="s">
        <v>9949</v>
      </c>
      <c r="B5002" t="s">
        <v>9950</v>
      </c>
      <c r="C5002">
        <v>89</v>
      </c>
      <c r="D5002">
        <v>166</v>
      </c>
      <c r="E5002">
        <v>121</v>
      </c>
      <c r="F5002">
        <v>7</v>
      </c>
      <c r="G5002">
        <v>0.35097631369067001</v>
      </c>
      <c r="H5002">
        <v>-0.36086264610686603</v>
      </c>
      <c r="I5002">
        <v>-1.9884891395926501</v>
      </c>
      <c r="J5002">
        <v>229</v>
      </c>
      <c r="K5002">
        <v>276</v>
      </c>
      <c r="L5002">
        <v>117</v>
      </c>
      <c r="M5002">
        <v>48</v>
      </c>
      <c r="N5002">
        <v>0.158301703147051</v>
      </c>
      <c r="O5002">
        <v>-0.88373839773811602</v>
      </c>
      <c r="P5002">
        <v>-1.6888199135561901</v>
      </c>
      <c r="Q5002">
        <v>0.52542372881355903</v>
      </c>
      <c r="R5002">
        <v>0.28813559322033899</v>
      </c>
      <c r="S5002">
        <f t="shared" si="78"/>
        <v>-2.5179009573581511E-2</v>
      </c>
    </row>
    <row r="5003" spans="1:19" x14ac:dyDescent="0.2">
      <c r="A5003" t="s">
        <v>9951</v>
      </c>
      <c r="B5003" t="s">
        <v>9952</v>
      </c>
      <c r="C5003">
        <v>236</v>
      </c>
      <c r="D5003">
        <v>384</v>
      </c>
      <c r="E5003">
        <v>168</v>
      </c>
      <c r="F5003">
        <v>42</v>
      </c>
      <c r="G5003">
        <v>0.291677453692952</v>
      </c>
      <c r="H5003">
        <v>-0.64186073102264696</v>
      </c>
      <c r="I5003">
        <v>-1.6338598855341999</v>
      </c>
      <c r="J5003">
        <v>327</v>
      </c>
      <c r="K5003">
        <v>534</v>
      </c>
      <c r="L5003">
        <v>287</v>
      </c>
      <c r="M5003">
        <v>57</v>
      </c>
      <c r="N5003">
        <v>0.29022160778999201</v>
      </c>
      <c r="O5003">
        <v>-0.64875463307068404</v>
      </c>
      <c r="P5003">
        <v>-1.7688985655796801</v>
      </c>
      <c r="Q5003">
        <v>0.57627118644067798</v>
      </c>
      <c r="R5003">
        <v>0.27118644067796599</v>
      </c>
      <c r="S5003">
        <f t="shared" si="78"/>
        <v>5.5670455028610628E-2</v>
      </c>
    </row>
    <row r="5004" spans="1:19" x14ac:dyDescent="0.2">
      <c r="A5004" t="s">
        <v>9953</v>
      </c>
      <c r="B5004" t="s">
        <v>9954</v>
      </c>
      <c r="C5004">
        <v>49</v>
      </c>
      <c r="D5004">
        <v>26</v>
      </c>
      <c r="E5004">
        <v>48</v>
      </c>
      <c r="F5004">
        <v>1</v>
      </c>
      <c r="G5004">
        <v>-0.19496449976216701</v>
      </c>
      <c r="H5004">
        <v>-0.50321285243132996</v>
      </c>
      <c r="I5004">
        <v>-2.57439325299051</v>
      </c>
      <c r="J5004">
        <v>106</v>
      </c>
      <c r="K5004">
        <v>65</v>
      </c>
      <c r="L5004">
        <v>74</v>
      </c>
      <c r="M5004">
        <v>23</v>
      </c>
      <c r="N5004">
        <v>-0.13516440520019199</v>
      </c>
      <c r="O5004">
        <v>-0.74816292267818396</v>
      </c>
      <c r="P5004">
        <v>-1.67380369783907</v>
      </c>
      <c r="Q5004">
        <v>0.49152542372881303</v>
      </c>
      <c r="R5004">
        <v>0.186440677966101</v>
      </c>
      <c r="S5004">
        <f t="shared" si="78"/>
        <v>-0.19012744598273917</v>
      </c>
    </row>
    <row r="5005" spans="1:19" x14ac:dyDescent="0.2">
      <c r="A5005" t="s">
        <v>9955</v>
      </c>
      <c r="B5005" t="s">
        <v>9956</v>
      </c>
      <c r="C5005">
        <v>60</v>
      </c>
      <c r="D5005">
        <v>80</v>
      </c>
      <c r="E5005">
        <v>54</v>
      </c>
      <c r="F5005">
        <v>7</v>
      </c>
      <c r="G5005">
        <v>0.20519696890382799</v>
      </c>
      <c r="H5005">
        <v>-0.54001550033907797</v>
      </c>
      <c r="I5005">
        <v>-1.81725038333138</v>
      </c>
      <c r="J5005">
        <v>98</v>
      </c>
      <c r="K5005">
        <v>126</v>
      </c>
      <c r="L5005">
        <v>77</v>
      </c>
      <c r="M5005">
        <v>25</v>
      </c>
      <c r="N5005">
        <v>0.18637257284678899</v>
      </c>
      <c r="O5005">
        <v>-0.69682412766440305</v>
      </c>
      <c r="P5005">
        <v>-1.6035117356123501</v>
      </c>
      <c r="Q5005">
        <v>0.54237288135593198</v>
      </c>
      <c r="R5005">
        <v>0.23728813559322001</v>
      </c>
      <c r="S5005">
        <f t="shared" si="78"/>
        <v>4.7021950808066579E-2</v>
      </c>
    </row>
    <row r="5006" spans="1:19" x14ac:dyDescent="0.2">
      <c r="A5006" t="s">
        <v>9957</v>
      </c>
      <c r="B5006" t="s">
        <v>9958</v>
      </c>
      <c r="C5006">
        <v>163</v>
      </c>
      <c r="D5006">
        <v>205</v>
      </c>
      <c r="E5006">
        <v>185</v>
      </c>
      <c r="F5006">
        <v>14</v>
      </c>
      <c r="G5006">
        <v>0.179824488947324</v>
      </c>
      <c r="H5006">
        <v>-0.43927388577934701</v>
      </c>
      <c r="I5006">
        <v>-1.9502567416877099</v>
      </c>
      <c r="J5006">
        <v>269</v>
      </c>
      <c r="K5006">
        <v>355</v>
      </c>
      <c r="L5006">
        <v>221</v>
      </c>
      <c r="M5006">
        <v>41</v>
      </c>
      <c r="N5006">
        <v>0.197704176474407</v>
      </c>
      <c r="O5006">
        <v>-0.67744878346168702</v>
      </c>
      <c r="P5006">
        <v>-1.8271940918745599</v>
      </c>
      <c r="Q5006">
        <v>0.52542372881355903</v>
      </c>
      <c r="R5006">
        <v>0.42372881355932202</v>
      </c>
      <c r="S5006">
        <f t="shared" si="78"/>
        <v>-5.1166251031022097E-2</v>
      </c>
    </row>
    <row r="5007" spans="1:19" x14ac:dyDescent="0.2">
      <c r="A5007" t="s">
        <v>9959</v>
      </c>
      <c r="B5007" t="s">
        <v>9960</v>
      </c>
      <c r="C5007">
        <v>104</v>
      </c>
      <c r="D5007">
        <v>105</v>
      </c>
      <c r="E5007">
        <v>31</v>
      </c>
      <c r="F5007">
        <v>9</v>
      </c>
      <c r="G5007">
        <v>8.44141920666861E-2</v>
      </c>
      <c r="H5007">
        <v>-1.01992965524291</v>
      </c>
      <c r="I5007">
        <v>-1.9469880028214499</v>
      </c>
      <c r="J5007">
        <v>310</v>
      </c>
      <c r="K5007">
        <v>312</v>
      </c>
      <c r="L5007">
        <v>162</v>
      </c>
      <c r="M5007">
        <v>26</v>
      </c>
      <c r="N5007">
        <v>8.0021003605891899E-2</v>
      </c>
      <c r="O5007">
        <v>-0.87393545643603199</v>
      </c>
      <c r="P5007">
        <v>-2.08661401445534</v>
      </c>
      <c r="Q5007">
        <v>0.54237288135593198</v>
      </c>
      <c r="R5007">
        <v>0.37288135593220301</v>
      </c>
      <c r="S5007">
        <f t="shared" si="78"/>
        <v>-0.1196141898919172</v>
      </c>
    </row>
    <row r="5008" spans="1:19" x14ac:dyDescent="0.2">
      <c r="A5008" t="s">
        <v>9961</v>
      </c>
      <c r="B5008" t="s">
        <v>9962</v>
      </c>
      <c r="C5008">
        <v>41</v>
      </c>
      <c r="D5008">
        <v>71</v>
      </c>
      <c r="E5008">
        <v>72</v>
      </c>
      <c r="F5008">
        <v>6</v>
      </c>
      <c r="G5008">
        <v>0.31873272429486799</v>
      </c>
      <c r="H5008">
        <v>-0.24970937006687</v>
      </c>
      <c r="I5008">
        <v>-1.71882977929809</v>
      </c>
      <c r="J5008">
        <v>126</v>
      </c>
      <c r="K5008">
        <v>59</v>
      </c>
      <c r="L5008">
        <v>74</v>
      </c>
      <c r="M5008">
        <v>19</v>
      </c>
      <c r="N5008">
        <v>-0.252290430053696</v>
      </c>
      <c r="O5008">
        <v>-0.82322760253097704</v>
      </c>
      <c r="P5008">
        <v>-1.8318426127566201</v>
      </c>
      <c r="Q5008">
        <v>0.677966101694915</v>
      </c>
      <c r="R5008">
        <v>0.45762711864406702</v>
      </c>
      <c r="S5008">
        <f t="shared" si="78"/>
        <v>1.4330043187167709E-2</v>
      </c>
    </row>
    <row r="5009" spans="1:19" x14ac:dyDescent="0.2">
      <c r="A5009" t="s">
        <v>9963</v>
      </c>
      <c r="B5009" t="s">
        <v>9964</v>
      </c>
      <c r="C5009">
        <v>40</v>
      </c>
      <c r="D5009">
        <v>30</v>
      </c>
      <c r="E5009">
        <v>74</v>
      </c>
      <c r="F5009">
        <v>5</v>
      </c>
      <c r="G5009">
        <v>-4.4680504312771499E-2</v>
      </c>
      <c r="H5009">
        <v>-0.227086281375389</v>
      </c>
      <c r="I5009">
        <v>-1.7872871599539399</v>
      </c>
      <c r="J5009">
        <v>157</v>
      </c>
      <c r="K5009">
        <v>198</v>
      </c>
      <c r="L5009">
        <v>60</v>
      </c>
      <c r="M5009">
        <v>25</v>
      </c>
      <c r="N5009">
        <v>0.17799364127401901</v>
      </c>
      <c r="O5009">
        <v>-1.0098371791699801</v>
      </c>
      <c r="P5009">
        <v>-1.8081853123290801</v>
      </c>
      <c r="Q5009">
        <v>0.71186440677966101</v>
      </c>
      <c r="R5009">
        <v>0.45762711864406702</v>
      </c>
      <c r="S5009">
        <f t="shared" si="78"/>
        <v>9.160111939693176E-4</v>
      </c>
    </row>
    <row r="5010" spans="1:19" x14ac:dyDescent="0.2">
      <c r="A5010" t="s">
        <v>9965</v>
      </c>
      <c r="B5010" t="s">
        <v>9966</v>
      </c>
      <c r="C5010">
        <v>41</v>
      </c>
      <c r="D5010">
        <v>23</v>
      </c>
      <c r="E5010">
        <v>42</v>
      </c>
      <c r="F5010">
        <v>1</v>
      </c>
      <c r="G5010">
        <v>-0.170797788406614</v>
      </c>
      <c r="H5010">
        <v>-0.48379257610023801</v>
      </c>
      <c r="I5010">
        <v>-2.4969810296817299</v>
      </c>
      <c r="J5010">
        <v>63</v>
      </c>
      <c r="K5010">
        <v>44</v>
      </c>
      <c r="L5010">
        <v>41</v>
      </c>
      <c r="M5010">
        <v>4</v>
      </c>
      <c r="N5010">
        <v>-7.8659769545672401E-2</v>
      </c>
      <c r="O5010">
        <v>-0.77864546987823602</v>
      </c>
      <c r="P5010">
        <v>-2.2075062267175101</v>
      </c>
      <c r="Q5010">
        <v>0.59322033898305004</v>
      </c>
      <c r="R5010">
        <v>0.42372881355932202</v>
      </c>
      <c r="S5010">
        <f t="shared" si="78"/>
        <v>-0.31055974754453414</v>
      </c>
    </row>
    <row r="5011" spans="1:19" x14ac:dyDescent="0.2">
      <c r="A5011" t="s">
        <v>9967</v>
      </c>
      <c r="B5011" t="s">
        <v>9968</v>
      </c>
      <c r="C5011">
        <v>121</v>
      </c>
      <c r="D5011">
        <v>117</v>
      </c>
      <c r="E5011">
        <v>82</v>
      </c>
      <c r="F5011">
        <v>14</v>
      </c>
      <c r="G5011">
        <v>6.5658723725239898E-2</v>
      </c>
      <c r="H5011">
        <v>-0.66322952771113697</v>
      </c>
      <c r="I5011">
        <v>-1.8208545076002101</v>
      </c>
      <c r="J5011">
        <v>294</v>
      </c>
      <c r="K5011">
        <v>388</v>
      </c>
      <c r="L5011">
        <v>200</v>
      </c>
      <c r="M5011">
        <v>23</v>
      </c>
      <c r="N5011">
        <v>0.19771249860377099</v>
      </c>
      <c r="O5011">
        <v>-0.75940611189256602</v>
      </c>
      <c r="P5011">
        <v>-2.1168451629864502</v>
      </c>
      <c r="Q5011">
        <v>0.57627118644067798</v>
      </c>
      <c r="R5011">
        <v>0.40677966101694901</v>
      </c>
      <c r="S5011">
        <f t="shared" si="78"/>
        <v>-9.1325719972340555E-2</v>
      </c>
    </row>
    <row r="5012" spans="1:19" x14ac:dyDescent="0.2">
      <c r="A5012" t="s">
        <v>9969</v>
      </c>
      <c r="B5012" t="s">
        <v>9970</v>
      </c>
      <c r="C5012">
        <v>136</v>
      </c>
      <c r="D5012">
        <v>125</v>
      </c>
      <c r="E5012">
        <v>107</v>
      </c>
      <c r="F5012">
        <v>6</v>
      </c>
      <c r="G5012">
        <v>4.3629336933367201E-2</v>
      </c>
      <c r="H5012">
        <v>-0.59841314046341099</v>
      </c>
      <c r="I5012">
        <v>-2.2395848309485702</v>
      </c>
      <c r="J5012">
        <v>292</v>
      </c>
      <c r="K5012">
        <v>264</v>
      </c>
      <c r="L5012">
        <v>178</v>
      </c>
      <c r="M5012">
        <v>14</v>
      </c>
      <c r="N5012">
        <v>3.3449178843134503E-2</v>
      </c>
      <c r="O5012">
        <v>-0.80705162628391403</v>
      </c>
      <c r="P5012">
        <v>-2.3294804843620698</v>
      </c>
      <c r="Q5012">
        <v>0.59322033898305004</v>
      </c>
      <c r="R5012">
        <v>0.44067796610169402</v>
      </c>
      <c r="S5012">
        <f t="shared" si="78"/>
        <v>-0.2689570731164258</v>
      </c>
    </row>
    <row r="5013" spans="1:19" x14ac:dyDescent="0.2">
      <c r="A5013" t="s">
        <v>9971</v>
      </c>
      <c r="B5013" t="s">
        <v>9972</v>
      </c>
      <c r="C5013">
        <v>147</v>
      </c>
      <c r="D5013">
        <v>181</v>
      </c>
      <c r="E5013">
        <v>107</v>
      </c>
      <c r="F5013">
        <v>8</v>
      </c>
      <c r="G5013">
        <v>0.17061947241653599</v>
      </c>
      <c r="H5013">
        <v>-0.63219156684137001</v>
      </c>
      <c r="I5013">
        <v>-2.1484245207182302</v>
      </c>
      <c r="J5013">
        <v>179</v>
      </c>
      <c r="K5013">
        <v>385</v>
      </c>
      <c r="L5013">
        <v>165</v>
      </c>
      <c r="M5013">
        <v>37</v>
      </c>
      <c r="N5013">
        <v>0.40983580195032898</v>
      </c>
      <c r="O5013">
        <v>-0.62745786391037695</v>
      </c>
      <c r="P5013">
        <v>-1.6948769755047901</v>
      </c>
      <c r="Q5013">
        <v>0.55932203389830504</v>
      </c>
      <c r="R5013">
        <v>0.44067796610169402</v>
      </c>
      <c r="S5013">
        <f t="shared" si="78"/>
        <v>-7.2921885913013282E-2</v>
      </c>
    </row>
    <row r="5014" spans="1:19" x14ac:dyDescent="0.2">
      <c r="A5014" t="s">
        <v>9973</v>
      </c>
      <c r="B5014" t="s">
        <v>9974</v>
      </c>
      <c r="C5014">
        <v>64</v>
      </c>
      <c r="D5014">
        <v>48</v>
      </c>
      <c r="E5014">
        <v>40</v>
      </c>
      <c r="F5014">
        <v>0</v>
      </c>
      <c r="G5014">
        <v>-4.4680504312771499E-2</v>
      </c>
      <c r="H5014">
        <v>-0.69837799243432797</v>
      </c>
      <c r="I5014" t="e">
        <f>-inf</f>
        <v>#NAME?</v>
      </c>
      <c r="J5014">
        <v>82</v>
      </c>
      <c r="K5014">
        <v>95</v>
      </c>
      <c r="L5014">
        <v>97</v>
      </c>
      <c r="M5014">
        <v>6</v>
      </c>
      <c r="N5014">
        <v>0.141137856326852</v>
      </c>
      <c r="O5014">
        <v>-0.51913089526186196</v>
      </c>
      <c r="P5014">
        <v>-2.1458882705919602</v>
      </c>
      <c r="Q5014">
        <v>0.45762711864406702</v>
      </c>
      <c r="R5014">
        <v>0.35593220338983</v>
      </c>
      <c r="S5014" t="e">
        <f t="shared" si="78"/>
        <v>#NAME?</v>
      </c>
    </row>
    <row r="5015" spans="1:19" x14ac:dyDescent="0.2">
      <c r="A5015" t="s">
        <v>9975</v>
      </c>
      <c r="B5015" t="s">
        <v>9976</v>
      </c>
      <c r="C5015">
        <v>178</v>
      </c>
      <c r="D5015">
        <v>147</v>
      </c>
      <c r="E5015">
        <v>174</v>
      </c>
      <c r="F5015">
        <v>15</v>
      </c>
      <c r="G5015">
        <v>-2.8444352651894799E-3</v>
      </c>
      <c r="H5015">
        <v>-0.50412876380469696</v>
      </c>
      <c r="I5015">
        <v>-1.95852591621521</v>
      </c>
      <c r="J5015">
        <v>275</v>
      </c>
      <c r="K5015">
        <v>300</v>
      </c>
      <c r="L5015">
        <v>197</v>
      </c>
      <c r="M5015">
        <v>41</v>
      </c>
      <c r="N5015">
        <v>0.11501666431112099</v>
      </c>
      <c r="O5015">
        <v>-0.73695524481305996</v>
      </c>
      <c r="P5015">
        <v>-1.8367745057024201</v>
      </c>
      <c r="Q5015">
        <v>0.50847457627118597</v>
      </c>
      <c r="R5015">
        <v>0.27118644067796599</v>
      </c>
      <c r="S5015">
        <f t="shared" si="78"/>
        <v>-5.6113547916644579E-2</v>
      </c>
    </row>
    <row r="5016" spans="1:19" x14ac:dyDescent="0.2">
      <c r="A5016" t="s">
        <v>9977</v>
      </c>
      <c r="B5016" t="s">
        <v>9978</v>
      </c>
      <c r="C5016">
        <v>152</v>
      </c>
      <c r="D5016">
        <v>204</v>
      </c>
      <c r="E5016">
        <v>173</v>
      </c>
      <c r="F5016">
        <v>32</v>
      </c>
      <c r="G5016">
        <v>0.20804481177665399</v>
      </c>
      <c r="H5016">
        <v>-0.43805549459437998</v>
      </c>
      <c r="I5016">
        <v>-1.5608907825868601</v>
      </c>
      <c r="J5016">
        <v>396</v>
      </c>
      <c r="K5016">
        <v>416</v>
      </c>
      <c r="L5016">
        <v>241</v>
      </c>
      <c r="M5016">
        <v>28</v>
      </c>
      <c r="N5016">
        <v>9.8626248122952204E-2</v>
      </c>
      <c r="O5016">
        <v>-0.80776692049503396</v>
      </c>
      <c r="P5016">
        <v>-2.1607628231751801</v>
      </c>
      <c r="Q5016">
        <v>0.50847457627118597</v>
      </c>
      <c r="R5016">
        <v>0.25423728813559299</v>
      </c>
      <c r="S5016">
        <f t="shared" si="78"/>
        <v>-2.8103749605906142E-2</v>
      </c>
    </row>
    <row r="5017" spans="1:19" x14ac:dyDescent="0.2">
      <c r="A5017" t="s">
        <v>9979</v>
      </c>
      <c r="B5017" t="s">
        <v>9980</v>
      </c>
      <c r="C5017">
        <v>235</v>
      </c>
      <c r="D5017">
        <v>180</v>
      </c>
      <c r="E5017">
        <v>196</v>
      </c>
      <c r="F5017">
        <v>27</v>
      </c>
      <c r="G5017">
        <v>-3.5537124872901699E-2</v>
      </c>
      <c r="H5017">
        <v>-0.57306980069366298</v>
      </c>
      <c r="I5017">
        <v>-1.82390127107474</v>
      </c>
      <c r="J5017">
        <v>329</v>
      </c>
      <c r="K5017">
        <v>430</v>
      </c>
      <c r="L5017">
        <v>309</v>
      </c>
      <c r="M5017">
        <v>76</v>
      </c>
      <c r="N5017">
        <v>0.19350066105133301</v>
      </c>
      <c r="O5017">
        <v>-0.61932619566952996</v>
      </c>
      <c r="P5017">
        <v>-1.64660797426107</v>
      </c>
      <c r="Q5017">
        <v>0.49152542372881303</v>
      </c>
      <c r="R5017">
        <v>0.23728813559322001</v>
      </c>
      <c r="S5017">
        <f t="shared" si="78"/>
        <v>3.3576405684716565E-2</v>
      </c>
    </row>
    <row r="5018" spans="1:19" x14ac:dyDescent="0.2">
      <c r="A5018" t="s">
        <v>9981</v>
      </c>
      <c r="B5018" t="s">
        <v>9982</v>
      </c>
      <c r="C5018">
        <v>379</v>
      </c>
      <c r="D5018">
        <v>527</v>
      </c>
      <c r="E5018">
        <v>405</v>
      </c>
      <c r="F5018">
        <v>71</v>
      </c>
      <c r="G5018">
        <v>0.223429637540002</v>
      </c>
      <c r="H5018">
        <v>-0.46544219653180702</v>
      </c>
      <c r="I5018">
        <v>-1.61157803421099</v>
      </c>
      <c r="J5018">
        <v>618</v>
      </c>
      <c r="K5018">
        <v>931</v>
      </c>
      <c r="L5018">
        <v>515</v>
      </c>
      <c r="M5018">
        <v>104</v>
      </c>
      <c r="N5018">
        <v>0.25518930931424799</v>
      </c>
      <c r="O5018">
        <v>-0.67127002319201501</v>
      </c>
      <c r="P5018">
        <v>-1.7841808043819201</v>
      </c>
      <c r="Q5018">
        <v>0.49152542372881303</v>
      </c>
      <c r="R5018">
        <v>0.23728813559322001</v>
      </c>
      <c r="S5018">
        <f t="shared" si="78"/>
        <v>5.8008422306414148E-2</v>
      </c>
    </row>
    <row r="5019" spans="1:19" x14ac:dyDescent="0.2">
      <c r="A5019" t="s">
        <v>9983</v>
      </c>
      <c r="B5019" t="s">
        <v>9984</v>
      </c>
      <c r="C5019">
        <v>121</v>
      </c>
      <c r="D5019">
        <v>87</v>
      </c>
      <c r="E5019">
        <v>62</v>
      </c>
      <c r="F5019">
        <v>6</v>
      </c>
      <c r="G5019">
        <v>-6.3007885402303093E-2</v>
      </c>
      <c r="H5019">
        <v>-0.78465169059659901</v>
      </c>
      <c r="I5019">
        <v>-2.1888312928947999</v>
      </c>
      <c r="J5019">
        <v>224</v>
      </c>
      <c r="K5019">
        <v>179</v>
      </c>
      <c r="L5019">
        <v>164</v>
      </c>
      <c r="M5019">
        <v>20</v>
      </c>
      <c r="N5019">
        <v>-2.0166883932547799E-2</v>
      </c>
      <c r="O5019">
        <v>-0.72749294743085502</v>
      </c>
      <c r="P5019">
        <v>-2.0594436912620702</v>
      </c>
      <c r="Q5019">
        <v>0.47457627118644002</v>
      </c>
      <c r="R5019">
        <v>0.22033898305084701</v>
      </c>
      <c r="S5019">
        <f t="shared" si="78"/>
        <v>-0.18209016626428892</v>
      </c>
    </row>
    <row r="5020" spans="1:19" x14ac:dyDescent="0.2">
      <c r="A5020" t="s">
        <v>9985</v>
      </c>
      <c r="B5020" t="s">
        <v>9986</v>
      </c>
      <c r="C5020">
        <v>71</v>
      </c>
      <c r="D5020">
        <v>38</v>
      </c>
      <c r="E5020">
        <v>41</v>
      </c>
      <c r="F5020">
        <v>6</v>
      </c>
      <c r="G5020">
        <v>-0.19121651980673601</v>
      </c>
      <c r="H5020">
        <v>-0.73273250177774296</v>
      </c>
      <c r="I5020">
        <v>-1.95730427129743</v>
      </c>
      <c r="J5020">
        <v>83</v>
      </c>
      <c r="K5020">
        <v>93</v>
      </c>
      <c r="L5020">
        <v>66</v>
      </c>
      <c r="M5020">
        <v>16</v>
      </c>
      <c r="N5020">
        <v>0.12663295959958301</v>
      </c>
      <c r="O5020">
        <v>-0.69162293397859498</v>
      </c>
      <c r="P5020">
        <v>-1.7251837783120401</v>
      </c>
      <c r="Q5020">
        <v>0.50847457627118597</v>
      </c>
      <c r="R5020">
        <v>0.305084745762711</v>
      </c>
      <c r="S5020">
        <f t="shared" si="78"/>
        <v>-2.5912550216297188E-2</v>
      </c>
    </row>
    <row r="5021" spans="1:19" x14ac:dyDescent="0.2">
      <c r="A5021" t="s">
        <v>9987</v>
      </c>
      <c r="B5021" t="s">
        <v>9988</v>
      </c>
      <c r="C5021">
        <v>134</v>
      </c>
      <c r="D5021">
        <v>187</v>
      </c>
      <c r="E5021">
        <v>153</v>
      </c>
      <c r="F5021">
        <v>22</v>
      </c>
      <c r="G5021">
        <v>0.22499504046721899</v>
      </c>
      <c r="H5021">
        <v>-0.43667137732561201</v>
      </c>
      <c r="I5021">
        <v>-1.6688792905045999</v>
      </c>
      <c r="J5021">
        <v>296</v>
      </c>
      <c r="K5021">
        <v>382</v>
      </c>
      <c r="L5021">
        <v>182</v>
      </c>
      <c r="M5021">
        <v>41</v>
      </c>
      <c r="N5021">
        <v>0.187999755274491</v>
      </c>
      <c r="O5021">
        <v>-0.80330910021825397</v>
      </c>
      <c r="P5021">
        <v>-1.86873352293109</v>
      </c>
      <c r="Q5021">
        <v>0.50847457627118597</v>
      </c>
      <c r="R5021">
        <v>0.23728813559322001</v>
      </c>
      <c r="S5021">
        <f t="shared" si="78"/>
        <v>1.8867220220281186E-2</v>
      </c>
    </row>
    <row r="5022" spans="1:19" x14ac:dyDescent="0.2">
      <c r="A5022" t="s">
        <v>9989</v>
      </c>
      <c r="B5022" t="s">
        <v>9990</v>
      </c>
      <c r="C5022">
        <v>190</v>
      </c>
      <c r="D5022">
        <v>258</v>
      </c>
      <c r="E5022">
        <v>174</v>
      </c>
      <c r="F5022">
        <v>30</v>
      </c>
      <c r="G5022">
        <v>0.213124337305929</v>
      </c>
      <c r="H5022">
        <v>-0.53246236244863199</v>
      </c>
      <c r="I5022">
        <v>-1.68582951919516</v>
      </c>
      <c r="J5022">
        <v>344</v>
      </c>
      <c r="K5022">
        <v>458</v>
      </c>
      <c r="L5022">
        <v>286</v>
      </c>
      <c r="M5022">
        <v>119</v>
      </c>
      <c r="N5022">
        <v>0.20153513885405999</v>
      </c>
      <c r="O5022">
        <v>-0.67228118658687697</v>
      </c>
      <c r="P5022">
        <v>-1.47123714977089</v>
      </c>
      <c r="Q5022">
        <v>0.55932203389830504</v>
      </c>
      <c r="R5022">
        <v>0.28813559322033899</v>
      </c>
      <c r="S5022">
        <f t="shared" si="78"/>
        <v>0.12030283793106696</v>
      </c>
    </row>
    <row r="5023" spans="1:19" x14ac:dyDescent="0.2">
      <c r="A5023" t="s">
        <v>9991</v>
      </c>
      <c r="B5023" t="s">
        <v>9992</v>
      </c>
      <c r="C5023">
        <v>97</v>
      </c>
      <c r="D5023">
        <v>115</v>
      </c>
      <c r="E5023">
        <v>91</v>
      </c>
      <c r="F5023">
        <v>14</v>
      </c>
      <c r="G5023">
        <v>0.154184338382895</v>
      </c>
      <c r="H5023">
        <v>-0.52198835172355496</v>
      </c>
      <c r="I5023">
        <v>-1.7248408715500001</v>
      </c>
      <c r="J5023">
        <v>142</v>
      </c>
      <c r="K5023">
        <v>199</v>
      </c>
      <c r="L5023">
        <v>108</v>
      </c>
      <c r="M5023">
        <v>35</v>
      </c>
      <c r="N5023">
        <v>0.223792835448372</v>
      </c>
      <c r="O5023">
        <v>-0.71095336604049697</v>
      </c>
      <c r="P5023">
        <v>-1.6184459686246699</v>
      </c>
      <c r="Q5023">
        <v>0.59322033898305004</v>
      </c>
      <c r="R5023">
        <v>0.22033898305084701</v>
      </c>
      <c r="S5023">
        <f t="shared" si="78"/>
        <v>6.9676658105113642E-2</v>
      </c>
    </row>
    <row r="5024" spans="1:19" x14ac:dyDescent="0.2">
      <c r="A5024" t="s">
        <v>9993</v>
      </c>
      <c r="B5024" t="s">
        <v>9994</v>
      </c>
      <c r="C5024">
        <v>95</v>
      </c>
      <c r="D5024">
        <v>93</v>
      </c>
      <c r="E5024">
        <v>81</v>
      </c>
      <c r="F5024">
        <v>18</v>
      </c>
      <c r="G5024">
        <v>7.1017575560615706E-2</v>
      </c>
      <c r="H5024">
        <v>-0.56349659618860104</v>
      </c>
      <c r="I5024">
        <v>-1.60664827314754</v>
      </c>
      <c r="J5024">
        <v>282</v>
      </c>
      <c r="K5024">
        <v>412</v>
      </c>
      <c r="L5024">
        <v>144</v>
      </c>
      <c r="M5024">
        <v>21</v>
      </c>
      <c r="N5024">
        <v>0.24187621113549501</v>
      </c>
      <c r="O5024">
        <v>-0.88397539336850095</v>
      </c>
      <c r="P5024">
        <v>-2.1382554821773301</v>
      </c>
      <c r="Q5024">
        <v>0.644067796610169</v>
      </c>
      <c r="R5024">
        <v>0.28813559322033899</v>
      </c>
      <c r="S5024">
        <f t="shared" si="78"/>
        <v>-3.5279105140306702E-2</v>
      </c>
    </row>
    <row r="5025" spans="1:19" x14ac:dyDescent="0.2">
      <c r="A5025" t="s">
        <v>9995</v>
      </c>
      <c r="B5025" t="s">
        <v>9996</v>
      </c>
      <c r="C5025">
        <v>103</v>
      </c>
      <c r="D5025">
        <v>145</v>
      </c>
      <c r="E5025">
        <v>122</v>
      </c>
      <c r="F5025">
        <v>13</v>
      </c>
      <c r="G5025">
        <v>0.22878900982533101</v>
      </c>
      <c r="H5025">
        <v>-0.42073540380882701</v>
      </c>
      <c r="I5025">
        <v>-1.7830910453603299</v>
      </c>
      <c r="J5025">
        <v>305</v>
      </c>
      <c r="K5025">
        <v>366</v>
      </c>
      <c r="L5025">
        <v>178</v>
      </c>
      <c r="M5025">
        <v>22</v>
      </c>
      <c r="N5025">
        <v>0.15640934946934601</v>
      </c>
      <c r="O5025">
        <v>-0.82596861418228196</v>
      </c>
      <c r="P5025">
        <v>-2.1521028271164702</v>
      </c>
      <c r="Q5025">
        <v>0.59322033898305004</v>
      </c>
      <c r="R5025">
        <v>0.305084745762711</v>
      </c>
      <c r="S5025">
        <f t="shared" si="78"/>
        <v>-8.9866212646117966E-2</v>
      </c>
    </row>
    <row r="5026" spans="1:19" x14ac:dyDescent="0.2">
      <c r="A5026" t="s">
        <v>9997</v>
      </c>
      <c r="B5026" t="s">
        <v>9998</v>
      </c>
      <c r="C5026">
        <v>146</v>
      </c>
      <c r="D5026">
        <v>190</v>
      </c>
      <c r="E5026">
        <v>125</v>
      </c>
      <c r="F5026">
        <v>5</v>
      </c>
      <c r="G5026">
        <v>0.19465897746392</v>
      </c>
      <c r="H5026">
        <v>-0.56170085255478397</v>
      </c>
      <c r="I5026">
        <v>-2.3495800244104101</v>
      </c>
      <c r="J5026">
        <v>256</v>
      </c>
      <c r="K5026">
        <v>400</v>
      </c>
      <c r="L5026">
        <v>180</v>
      </c>
      <c r="M5026">
        <v>33</v>
      </c>
      <c r="N5026">
        <v>0.27104812943783402</v>
      </c>
      <c r="O5026">
        <v>-0.74505623735293303</v>
      </c>
      <c r="P5026">
        <v>-1.8999516940258501</v>
      </c>
      <c r="Q5026">
        <v>0.61016949152542299</v>
      </c>
      <c r="R5026">
        <v>0.37288135593220301</v>
      </c>
      <c r="S5026">
        <f t="shared" si="78"/>
        <v>-0.18578593202053759</v>
      </c>
    </row>
    <row r="5027" spans="1:19" x14ac:dyDescent="0.2">
      <c r="A5027" t="s">
        <v>9999</v>
      </c>
      <c r="B5027" t="s">
        <v>10000</v>
      </c>
      <c r="C5027">
        <v>186</v>
      </c>
      <c r="D5027">
        <v>145</v>
      </c>
      <c r="E5027">
        <v>120</v>
      </c>
      <c r="F5027">
        <v>27</v>
      </c>
      <c r="G5027">
        <v>-2.7886709687412799E-2</v>
      </c>
      <c r="H5027">
        <v>-0.684589707948695</v>
      </c>
      <c r="I5027">
        <v>-1.72234635302092</v>
      </c>
      <c r="J5027">
        <v>416</v>
      </c>
      <c r="K5027">
        <v>459</v>
      </c>
      <c r="L5027">
        <v>258</v>
      </c>
      <c r="M5027">
        <v>40</v>
      </c>
      <c r="N5027">
        <v>0.11994745833224001</v>
      </c>
      <c r="O5027">
        <v>-0.79956240180790294</v>
      </c>
      <c r="P5027">
        <v>-2.0272590078906698</v>
      </c>
      <c r="Q5027">
        <v>0.54237288135593198</v>
      </c>
      <c r="R5027">
        <v>0.35593220338983</v>
      </c>
      <c r="S5027">
        <f t="shared" si="78"/>
        <v>-3.8954769864414339E-2</v>
      </c>
    </row>
    <row r="5028" spans="1:19" x14ac:dyDescent="0.2">
      <c r="A5028" t="s">
        <v>10001</v>
      </c>
      <c r="B5028" t="s">
        <v>10002</v>
      </c>
      <c r="C5028">
        <v>182</v>
      </c>
      <c r="D5028">
        <v>210</v>
      </c>
      <c r="E5028">
        <v>207</v>
      </c>
      <c r="F5028">
        <v>19</v>
      </c>
      <c r="G5028">
        <v>0.14240613904437199</v>
      </c>
      <c r="H5028">
        <v>-0.43835905230656003</v>
      </c>
      <c r="I5028">
        <v>-1.86551495999424</v>
      </c>
      <c r="J5028">
        <v>475</v>
      </c>
      <c r="K5028">
        <v>518</v>
      </c>
      <c r="L5028">
        <v>293</v>
      </c>
      <c r="M5028">
        <v>60</v>
      </c>
      <c r="N5028">
        <v>0.114864253542088</v>
      </c>
      <c r="O5028">
        <v>-0.80191476641514703</v>
      </c>
      <c r="P5028">
        <v>-1.9087680278331101</v>
      </c>
      <c r="Q5028">
        <v>0.54237288135593198</v>
      </c>
      <c r="R5028">
        <v>0.305084745762711</v>
      </c>
      <c r="S5028">
        <f t="shared" si="78"/>
        <v>-4.8547821193738509E-2</v>
      </c>
    </row>
    <row r="5029" spans="1:19" x14ac:dyDescent="0.2">
      <c r="A5029" t="s">
        <v>10003</v>
      </c>
      <c r="B5029" t="s">
        <v>10004</v>
      </c>
      <c r="C5029">
        <v>245</v>
      </c>
      <c r="D5029">
        <v>263</v>
      </c>
      <c r="E5029">
        <v>200</v>
      </c>
      <c r="F5029">
        <v>30</v>
      </c>
      <c r="G5029">
        <v>0.111047896420753</v>
      </c>
      <c r="H5029">
        <v>-0.58239409847895396</v>
      </c>
      <c r="I5029">
        <v>-1.79624200260686</v>
      </c>
      <c r="J5029">
        <v>533</v>
      </c>
      <c r="K5029">
        <v>742</v>
      </c>
      <c r="L5029">
        <v>363</v>
      </c>
      <c r="M5029">
        <v>77</v>
      </c>
      <c r="N5029">
        <v>0.22090479967417601</v>
      </c>
      <c r="O5029">
        <v>-0.75890936113484997</v>
      </c>
      <c r="P5029">
        <v>-1.8504621524459799</v>
      </c>
      <c r="Q5029">
        <v>0.49152542372881303</v>
      </c>
      <c r="R5029">
        <v>0.305084745762711</v>
      </c>
      <c r="S5029">
        <f t="shared" si="78"/>
        <v>-1.2974780598796552E-2</v>
      </c>
    </row>
    <row r="5030" spans="1:19" x14ac:dyDescent="0.2">
      <c r="A5030" t="s">
        <v>10005</v>
      </c>
      <c r="B5030" t="s">
        <v>10006</v>
      </c>
      <c r="C5030">
        <v>134</v>
      </c>
      <c r="D5030">
        <v>119</v>
      </c>
      <c r="E5030">
        <v>148</v>
      </c>
      <c r="F5030">
        <v>88</v>
      </c>
      <c r="G5030">
        <v>2.8700395323251499E-2</v>
      </c>
      <c r="H5030">
        <v>-0.451101092748253</v>
      </c>
      <c r="I5030">
        <v>-1.0668192991766301</v>
      </c>
      <c r="J5030">
        <v>301</v>
      </c>
      <c r="K5030">
        <v>385</v>
      </c>
      <c r="L5030">
        <v>236</v>
      </c>
      <c r="M5030">
        <v>206</v>
      </c>
      <c r="N5030">
        <v>0.18412233733637901</v>
      </c>
      <c r="O5030">
        <v>-0.69774326976812695</v>
      </c>
      <c r="P5030">
        <v>-1.1749249438165801</v>
      </c>
      <c r="Q5030">
        <v>0.49152542372881303</v>
      </c>
      <c r="R5030">
        <v>0.25423728813559299</v>
      </c>
      <c r="S5030">
        <f t="shared" si="78"/>
        <v>0.37807379037183042</v>
      </c>
    </row>
    <row r="5031" spans="1:19" x14ac:dyDescent="0.2">
      <c r="A5031" t="s">
        <v>10007</v>
      </c>
      <c r="B5031" t="s">
        <v>10008</v>
      </c>
      <c r="C5031">
        <v>43</v>
      </c>
      <c r="D5031">
        <v>83</v>
      </c>
      <c r="E5031">
        <v>57</v>
      </c>
      <c r="F5031">
        <v>4</v>
      </c>
      <c r="G5031">
        <v>0.36586786909201502</v>
      </c>
      <c r="H5031">
        <v>-0.37185160968549802</v>
      </c>
      <c r="I5031">
        <v>-1.9156056372136201</v>
      </c>
      <c r="J5031">
        <v>132</v>
      </c>
      <c r="K5031">
        <v>146</v>
      </c>
      <c r="L5031">
        <v>78</v>
      </c>
      <c r="M5031">
        <v>5</v>
      </c>
      <c r="N5031">
        <v>0.12100702800030901</v>
      </c>
      <c r="O5031">
        <v>-0.82056810565975902</v>
      </c>
      <c r="P5031">
        <v>-2.43182959546172</v>
      </c>
      <c r="Q5031">
        <v>0.52542372881355903</v>
      </c>
      <c r="R5031">
        <v>0.322033898305084</v>
      </c>
      <c r="S5031">
        <f t="shared" si="78"/>
        <v>-0.20290356133890883</v>
      </c>
    </row>
    <row r="5032" spans="1:19" x14ac:dyDescent="0.2">
      <c r="A5032" t="s">
        <v>10009</v>
      </c>
      <c r="B5032" t="s">
        <v>10010</v>
      </c>
      <c r="C5032">
        <v>51</v>
      </c>
      <c r="D5032">
        <v>57</v>
      </c>
      <c r="E5032">
        <v>61</v>
      </c>
      <c r="F5032">
        <v>7</v>
      </c>
      <c r="G5032">
        <v>0.12856291187008301</v>
      </c>
      <c r="H5032">
        <v>-0.41649835086557202</v>
      </c>
      <c r="I5032">
        <v>-1.74666930904567</v>
      </c>
      <c r="J5032">
        <v>61</v>
      </c>
      <c r="K5032">
        <v>123</v>
      </c>
      <c r="L5032">
        <v>34</v>
      </c>
      <c r="M5032">
        <v>5</v>
      </c>
      <c r="N5032">
        <v>0.38180337985035201</v>
      </c>
      <c r="O5032">
        <v>-0.84593969511290201</v>
      </c>
      <c r="P5032">
        <v>-2.0965854992666402</v>
      </c>
      <c r="Q5032">
        <v>0.47457627118644002</v>
      </c>
      <c r="R5032">
        <v>0.28813559322033899</v>
      </c>
      <c r="S5032">
        <f t="shared" si="78"/>
        <v>-6.4512810233527479E-2</v>
      </c>
    </row>
    <row r="5033" spans="1:19" x14ac:dyDescent="0.2">
      <c r="A5033" t="s">
        <v>10011</v>
      </c>
      <c r="B5033" t="s">
        <v>10012</v>
      </c>
      <c r="C5033">
        <v>181</v>
      </c>
      <c r="D5033">
        <v>188</v>
      </c>
      <c r="E5033">
        <v>154</v>
      </c>
      <c r="F5033">
        <v>29</v>
      </c>
      <c r="G5033">
        <v>9.6737506690023803E-2</v>
      </c>
      <c r="H5033">
        <v>-0.56441586381112496</v>
      </c>
      <c r="I5033">
        <v>-1.67947774993222</v>
      </c>
      <c r="J5033">
        <v>435</v>
      </c>
      <c r="K5033">
        <v>586</v>
      </c>
      <c r="L5033">
        <v>308</v>
      </c>
      <c r="M5033">
        <v>61</v>
      </c>
      <c r="N5033">
        <v>0.206636462485175</v>
      </c>
      <c r="O5033">
        <v>-0.74202731759858298</v>
      </c>
      <c r="P5033">
        <v>-1.8633850905357601</v>
      </c>
      <c r="Q5033">
        <v>0.59322033898305004</v>
      </c>
      <c r="R5033">
        <v>0.305084745762711</v>
      </c>
      <c r="S5033">
        <f t="shared" si="78"/>
        <v>1.7241418547194246E-2</v>
      </c>
    </row>
    <row r="5034" spans="1:19" x14ac:dyDescent="0.2">
      <c r="A5034" t="s">
        <v>10013</v>
      </c>
      <c r="B5034" t="s">
        <v>10014</v>
      </c>
      <c r="C5034">
        <v>74</v>
      </c>
      <c r="D5034">
        <v>113</v>
      </c>
      <c r="E5034">
        <v>85</v>
      </c>
      <c r="F5034">
        <v>12</v>
      </c>
      <c r="G5034">
        <v>0.26410495604797102</v>
      </c>
      <c r="H5034">
        <v>-0.434070803795087</v>
      </c>
      <c r="I5034">
        <v>-1.67424764664535</v>
      </c>
      <c r="J5034">
        <v>187</v>
      </c>
      <c r="K5034">
        <v>305</v>
      </c>
      <c r="L5034">
        <v>67</v>
      </c>
      <c r="M5034">
        <v>46</v>
      </c>
      <c r="N5034">
        <v>0.28968633623200801</v>
      </c>
      <c r="O5034">
        <v>-1.03785558098006</v>
      </c>
      <c r="P5034">
        <v>-1.61930944344681</v>
      </c>
      <c r="Q5034">
        <v>0.61016949152542299</v>
      </c>
      <c r="R5034">
        <v>0.40677966101694901</v>
      </c>
      <c r="S5034">
        <f t="shared" si="78"/>
        <v>8.4035939641854615E-2</v>
      </c>
    </row>
    <row r="5035" spans="1:19" x14ac:dyDescent="0.2">
      <c r="A5035" t="s">
        <v>10015</v>
      </c>
      <c r="B5035" t="s">
        <v>10016</v>
      </c>
      <c r="C5035">
        <v>0</v>
      </c>
      <c r="D5035">
        <v>0</v>
      </c>
      <c r="E5035">
        <v>1</v>
      </c>
      <c r="F5035">
        <v>0</v>
      </c>
      <c r="G5035" t="s">
        <v>373</v>
      </c>
      <c r="H5035" t="s">
        <v>599</v>
      </c>
      <c r="I5035" t="s">
        <v>373</v>
      </c>
      <c r="J5035">
        <v>143</v>
      </c>
      <c r="K5035">
        <v>189</v>
      </c>
      <c r="L5035">
        <v>85</v>
      </c>
      <c r="M5035">
        <v>17</v>
      </c>
      <c r="N5035">
        <v>0.19835387012990399</v>
      </c>
      <c r="O5035">
        <v>-0.81800588889515902</v>
      </c>
      <c r="P5035">
        <v>-1.93511278467868</v>
      </c>
      <c r="Q5035">
        <v>0.59322033898305004</v>
      </c>
      <c r="R5035">
        <v>0.322033898305084</v>
      </c>
      <c r="S5035" t="e">
        <f t="shared" si="78"/>
        <v>#VALUE!</v>
      </c>
    </row>
    <row r="5036" spans="1:19" x14ac:dyDescent="0.2">
      <c r="A5036" t="s">
        <v>10017</v>
      </c>
      <c r="B5036" t="s">
        <v>10018</v>
      </c>
      <c r="C5036">
        <v>97</v>
      </c>
      <c r="D5036">
        <v>89</v>
      </c>
      <c r="E5036">
        <v>69</v>
      </c>
      <c r="F5036">
        <v>15</v>
      </c>
      <c r="G5036">
        <v>4.2876504674196403E-2</v>
      </c>
      <c r="H5036">
        <v>-0.64218065330739305</v>
      </c>
      <c r="I5036">
        <v>-1.69487764817256</v>
      </c>
      <c r="J5036">
        <v>110</v>
      </c>
      <c r="K5036">
        <v>167</v>
      </c>
      <c r="L5036">
        <v>99</v>
      </c>
      <c r="M5036">
        <v>68</v>
      </c>
      <c r="N5036">
        <v>0.25855188941107998</v>
      </c>
      <c r="O5036">
        <v>-0.63784626770506503</v>
      </c>
      <c r="P5036">
        <v>-1.2191094410438801</v>
      </c>
      <c r="Q5036">
        <v>0.61016949152542299</v>
      </c>
      <c r="R5036">
        <v>0.23728813559322001</v>
      </c>
      <c r="S5036">
        <f t="shared" si="78"/>
        <v>0.18513354852840361</v>
      </c>
    </row>
    <row r="5037" spans="1:19" x14ac:dyDescent="0.2">
      <c r="A5037" t="s">
        <v>10019</v>
      </c>
      <c r="B5037" t="s">
        <v>10020</v>
      </c>
      <c r="C5037">
        <v>264</v>
      </c>
      <c r="D5037">
        <v>210</v>
      </c>
      <c r="E5037">
        <v>228</v>
      </c>
      <c r="F5037">
        <v>26</v>
      </c>
      <c r="G5037">
        <v>-1.91263998403833E-2</v>
      </c>
      <c r="H5037">
        <v>-0.55792708964778004</v>
      </c>
      <c r="I5037">
        <v>-1.8908277518610099</v>
      </c>
      <c r="J5037">
        <v>441</v>
      </c>
      <c r="K5037">
        <v>532</v>
      </c>
      <c r="L5037">
        <v>300</v>
      </c>
      <c r="M5037">
        <v>46</v>
      </c>
      <c r="N5037">
        <v>0.158701146248931</v>
      </c>
      <c r="O5037">
        <v>-0.75940611189256602</v>
      </c>
      <c r="P5037">
        <v>-1.9919064263781501</v>
      </c>
      <c r="Q5037">
        <v>0.57627118644067798</v>
      </c>
      <c r="R5037">
        <v>0.27118644067796599</v>
      </c>
      <c r="S5037">
        <f t="shared" si="78"/>
        <v>-7.8085773207409059E-2</v>
      </c>
    </row>
    <row r="5038" spans="1:19" x14ac:dyDescent="0.2">
      <c r="A5038" t="s">
        <v>10021</v>
      </c>
      <c r="B5038" t="s">
        <v>10022</v>
      </c>
      <c r="C5038">
        <v>120</v>
      </c>
      <c r="D5038">
        <v>72</v>
      </c>
      <c r="E5038">
        <v>85</v>
      </c>
      <c r="F5038">
        <v>9</v>
      </c>
      <c r="G5038">
        <v>-0.141590517320827</v>
      </c>
      <c r="H5038">
        <v>-0.64402033011173498</v>
      </c>
      <c r="I5038">
        <v>-2.0091359095702899</v>
      </c>
      <c r="J5038">
        <v>155</v>
      </c>
      <c r="K5038">
        <v>187</v>
      </c>
      <c r="L5038">
        <v>82</v>
      </c>
      <c r="M5038">
        <v>20</v>
      </c>
      <c r="N5038">
        <v>0.15873801178792901</v>
      </c>
      <c r="O5038">
        <v>-0.86860662293096502</v>
      </c>
      <c r="P5038">
        <v>-1.8995273710981999</v>
      </c>
      <c r="Q5038">
        <v>0.61016949152542299</v>
      </c>
      <c r="R5038">
        <v>0.37288135593220301</v>
      </c>
      <c r="S5038">
        <f t="shared" si="78"/>
        <v>-8.7493996362193294E-2</v>
      </c>
    </row>
    <row r="5039" spans="1:19" x14ac:dyDescent="0.2">
      <c r="A5039" t="s">
        <v>10023</v>
      </c>
      <c r="B5039" t="s">
        <v>10024</v>
      </c>
      <c r="C5039">
        <v>97</v>
      </c>
      <c r="D5039">
        <v>112</v>
      </c>
      <c r="E5039">
        <v>92</v>
      </c>
      <c r="F5039">
        <v>6</v>
      </c>
      <c r="G5039">
        <v>0.14270452069946499</v>
      </c>
      <c r="H5039">
        <v>-0.51724191669909303</v>
      </c>
      <c r="I5039">
        <v>-2.0928176568446002</v>
      </c>
      <c r="J5039">
        <v>223</v>
      </c>
      <c r="K5039">
        <v>268</v>
      </c>
      <c r="L5039">
        <v>211</v>
      </c>
      <c r="M5039">
        <v>20</v>
      </c>
      <c r="N5039">
        <v>0.157058034402349</v>
      </c>
      <c r="O5039">
        <v>-0.61611118489485805</v>
      </c>
      <c r="P5039">
        <v>-2.0575005359760699</v>
      </c>
      <c r="Q5039">
        <v>0.61016949152542299</v>
      </c>
      <c r="R5039">
        <v>0.27118644067796599</v>
      </c>
      <c r="S5039">
        <f t="shared" si="78"/>
        <v>-0.1538816638050606</v>
      </c>
    </row>
    <row r="5040" spans="1:19" x14ac:dyDescent="0.2">
      <c r="A5040" t="s">
        <v>10025</v>
      </c>
      <c r="B5040" t="s">
        <v>10026</v>
      </c>
      <c r="C5040">
        <v>160</v>
      </c>
      <c r="D5040">
        <v>189</v>
      </c>
      <c r="E5040">
        <v>171</v>
      </c>
      <c r="F5040">
        <v>7</v>
      </c>
      <c r="G5040">
        <v>0.152600053812847</v>
      </c>
      <c r="H5040">
        <v>-0.46538188204217401</v>
      </c>
      <c r="I5040">
        <v>-2.2432191156036598</v>
      </c>
      <c r="J5040">
        <v>234</v>
      </c>
      <c r="K5040">
        <v>321</v>
      </c>
      <c r="L5040">
        <v>106</v>
      </c>
      <c r="M5040">
        <v>24</v>
      </c>
      <c r="N5040">
        <v>0.21451727841645099</v>
      </c>
      <c r="O5040">
        <v>-0.935998769289763</v>
      </c>
      <c r="P5040">
        <v>-1.9992302842904199</v>
      </c>
      <c r="Q5040">
        <v>0.644067796610169</v>
      </c>
      <c r="R5040">
        <v>0.37288135593220301</v>
      </c>
      <c r="S5040">
        <f t="shared" si="78"/>
        <v>-0.18166861012744773</v>
      </c>
    </row>
    <row r="5041" spans="1:19" x14ac:dyDescent="0.2">
      <c r="A5041" t="s">
        <v>10027</v>
      </c>
      <c r="B5041" t="s">
        <v>10028</v>
      </c>
      <c r="C5041">
        <v>383</v>
      </c>
      <c r="D5041">
        <v>384</v>
      </c>
      <c r="E5041">
        <v>217</v>
      </c>
      <c r="F5041">
        <v>39</v>
      </c>
      <c r="G5041">
        <v>8.13906826944365E-2</v>
      </c>
      <c r="H5041">
        <v>-0.74099704989849602</v>
      </c>
      <c r="I5041">
        <v>-1.8763313399041199</v>
      </c>
      <c r="J5041">
        <v>597</v>
      </c>
      <c r="K5041">
        <v>986</v>
      </c>
      <c r="L5041">
        <v>364</v>
      </c>
      <c r="M5041">
        <v>96</v>
      </c>
      <c r="N5041">
        <v>0.295130687233563</v>
      </c>
      <c r="O5041">
        <v>-0.80696172462470295</v>
      </c>
      <c r="P5041">
        <v>-1.8039287666816901</v>
      </c>
      <c r="Q5041">
        <v>0.62711864406779605</v>
      </c>
      <c r="R5041">
        <v>0.338983050847457</v>
      </c>
      <c r="S5041">
        <f t="shared" si="78"/>
        <v>-2.3624297057106895E-2</v>
      </c>
    </row>
    <row r="5042" spans="1:19" x14ac:dyDescent="0.2">
      <c r="A5042" t="s">
        <v>10029</v>
      </c>
      <c r="B5042" t="s">
        <v>10030</v>
      </c>
      <c r="C5042">
        <v>128</v>
      </c>
      <c r="D5042">
        <v>118</v>
      </c>
      <c r="E5042">
        <v>97</v>
      </c>
      <c r="F5042">
        <v>19</v>
      </c>
      <c r="G5042">
        <v>4.4930269953785497E-2</v>
      </c>
      <c r="H5042">
        <v>-0.61469624516002697</v>
      </c>
      <c r="I5042">
        <v>-1.7126535416570301</v>
      </c>
      <c r="J5042">
        <v>298</v>
      </c>
      <c r="K5042">
        <v>363</v>
      </c>
      <c r="L5042">
        <v>213</v>
      </c>
      <c r="M5042">
        <v>60</v>
      </c>
      <c r="N5042">
        <v>0.162918464381579</v>
      </c>
      <c r="O5042">
        <v>-0.737925437781907</v>
      </c>
      <c r="P5042">
        <v>-1.7062906822845001</v>
      </c>
      <c r="Q5042">
        <v>0.55932203389830504</v>
      </c>
      <c r="R5042">
        <v>0.40677966101694901</v>
      </c>
      <c r="S5042">
        <f t="shared" si="78"/>
        <v>4.9694256874621208E-2</v>
      </c>
    </row>
    <row r="5043" spans="1:19" x14ac:dyDescent="0.2">
      <c r="A5043" t="s">
        <v>10031</v>
      </c>
      <c r="B5043" t="s">
        <v>10032</v>
      </c>
      <c r="C5043">
        <v>106</v>
      </c>
      <c r="D5043">
        <v>109</v>
      </c>
      <c r="E5043">
        <v>92</v>
      </c>
      <c r="F5043">
        <v>11</v>
      </c>
      <c r="G5043">
        <v>9.2378864971381799E-2</v>
      </c>
      <c r="H5043">
        <v>-0.55577604769761801</v>
      </c>
      <c r="I5043">
        <v>-1.8681103530685399</v>
      </c>
      <c r="J5043">
        <v>343</v>
      </c>
      <c r="K5043">
        <v>280</v>
      </c>
      <c r="L5043">
        <v>225</v>
      </c>
      <c r="M5043">
        <v>36</v>
      </c>
      <c r="N5043">
        <v>-1.0907985278829401E-2</v>
      </c>
      <c r="O5043">
        <v>-0.77520037907579797</v>
      </c>
      <c r="P5043">
        <v>-1.98921728786737</v>
      </c>
      <c r="Q5043">
        <v>0.54237288135593198</v>
      </c>
      <c r="R5043">
        <v>0.38983050847457601</v>
      </c>
      <c r="S5043">
        <f t="shared" si="78"/>
        <v>-7.0815151583699387E-2</v>
      </c>
    </row>
    <row r="5044" spans="1:19" x14ac:dyDescent="0.2">
      <c r="A5044" t="s">
        <v>10033</v>
      </c>
      <c r="B5044" t="s">
        <v>10034</v>
      </c>
      <c r="C5044">
        <v>185</v>
      </c>
      <c r="D5044">
        <v>186</v>
      </c>
      <c r="E5044">
        <v>137</v>
      </c>
      <c r="F5044">
        <v>14</v>
      </c>
      <c r="G5044">
        <v>8.2599448110430906E-2</v>
      </c>
      <c r="H5044">
        <v>-0.62470917102501</v>
      </c>
      <c r="I5044">
        <v>-2.00524086568677</v>
      </c>
      <c r="J5044">
        <v>370</v>
      </c>
      <c r="K5044">
        <v>467</v>
      </c>
      <c r="L5044">
        <v>345</v>
      </c>
      <c r="M5044">
        <v>74</v>
      </c>
      <c r="N5044">
        <v>0.17834325992083799</v>
      </c>
      <c r="O5044">
        <v>-0.62247140613811103</v>
      </c>
      <c r="P5044">
        <v>-1.7091956729279101</v>
      </c>
      <c r="Q5044">
        <v>0.47457627118644002</v>
      </c>
      <c r="R5044">
        <v>0.40677966101694901</v>
      </c>
      <c r="S5044">
        <f t="shared" si="78"/>
        <v>-3.5460112119231273E-2</v>
      </c>
    </row>
    <row r="5045" spans="1:19" x14ac:dyDescent="0.2">
      <c r="A5045" t="s">
        <v>10035</v>
      </c>
      <c r="B5045" t="s">
        <v>10036</v>
      </c>
      <c r="C5045">
        <v>341</v>
      </c>
      <c r="D5045">
        <v>356</v>
      </c>
      <c r="E5045">
        <v>218</v>
      </c>
      <c r="F5045">
        <v>29</v>
      </c>
      <c r="G5045">
        <v>9.8953851275906002E-2</v>
      </c>
      <c r="H5045">
        <v>-0.68855589516629601</v>
      </c>
      <c r="I5045">
        <v>-1.9545535540555401</v>
      </c>
      <c r="J5045">
        <v>565</v>
      </c>
      <c r="K5045">
        <v>694</v>
      </c>
      <c r="L5045">
        <v>446</v>
      </c>
      <c r="M5045">
        <v>59</v>
      </c>
      <c r="N5045">
        <v>0.166539126057138</v>
      </c>
      <c r="O5045">
        <v>-0.69480236625168701</v>
      </c>
      <c r="P5045">
        <v>-1.99142210476918</v>
      </c>
      <c r="Q5045">
        <v>0.45762711864406702</v>
      </c>
      <c r="R5045">
        <v>0.35593220338983</v>
      </c>
      <c r="S5045">
        <f t="shared" si="78"/>
        <v>-9.6333689508437792E-2</v>
      </c>
    </row>
    <row r="5046" spans="1:19" x14ac:dyDescent="0.2">
      <c r="A5046" t="s">
        <v>10037</v>
      </c>
      <c r="B5046" t="s">
        <v>10038</v>
      </c>
      <c r="C5046">
        <v>105</v>
      </c>
      <c r="D5046">
        <v>119</v>
      </c>
      <c r="E5046">
        <v>109</v>
      </c>
      <c r="F5046">
        <v>15</v>
      </c>
      <c r="G5046">
        <v>0.13461589461812101</v>
      </c>
      <c r="H5046">
        <v>-0.47802081090771797</v>
      </c>
      <c r="I5046">
        <v>-1.72929521297625</v>
      </c>
      <c r="J5046">
        <v>233</v>
      </c>
      <c r="K5046">
        <v>223</v>
      </c>
      <c r="L5046">
        <v>145</v>
      </c>
      <c r="M5046">
        <v>34</v>
      </c>
      <c r="N5046">
        <v>5.8177045443863498E-2</v>
      </c>
      <c r="O5046">
        <v>-0.79807669593543396</v>
      </c>
      <c r="P5046">
        <v>-1.84610267257565</v>
      </c>
      <c r="Q5046">
        <v>0.644067796610169</v>
      </c>
      <c r="R5046">
        <v>0.28813559322033899</v>
      </c>
      <c r="S5046">
        <f t="shared" si="78"/>
        <v>7.4976527776544257E-3</v>
      </c>
    </row>
    <row r="5047" spans="1:19" x14ac:dyDescent="0.2">
      <c r="A5047" t="s">
        <v>10039</v>
      </c>
      <c r="B5047" t="s">
        <v>10040</v>
      </c>
      <c r="C5047">
        <v>133</v>
      </c>
      <c r="D5047">
        <v>226</v>
      </c>
      <c r="E5047">
        <v>135</v>
      </c>
      <c r="F5047">
        <v>5</v>
      </c>
      <c r="G5047">
        <v>0.310515030475843</v>
      </c>
      <c r="H5047">
        <v>-0.48777588225048302</v>
      </c>
      <c r="I5047">
        <v>-2.3090788095930601</v>
      </c>
      <c r="J5047">
        <v>237</v>
      </c>
      <c r="K5047">
        <v>233</v>
      </c>
      <c r="L5047">
        <v>159</v>
      </c>
      <c r="M5047">
        <v>21</v>
      </c>
      <c r="N5047">
        <v>6.9835678437636897E-2</v>
      </c>
      <c r="O5047">
        <v>-0.76543999883404201</v>
      </c>
      <c r="P5047">
        <v>-2.06275471986807</v>
      </c>
      <c r="Q5047">
        <v>0.72881355932203395</v>
      </c>
      <c r="R5047">
        <v>0.28813559322033899</v>
      </c>
      <c r="S5047">
        <f t="shared" si="78"/>
        <v>-0.21765320172068328</v>
      </c>
    </row>
    <row r="5048" spans="1:19" x14ac:dyDescent="0.2">
      <c r="A5048" t="s">
        <v>10041</v>
      </c>
      <c r="B5048" t="s">
        <v>10042</v>
      </c>
      <c r="C5048">
        <v>121</v>
      </c>
      <c r="D5048">
        <v>101</v>
      </c>
      <c r="E5048">
        <v>121</v>
      </c>
      <c r="F5048">
        <v>15</v>
      </c>
      <c r="G5048">
        <v>1.7942357617209801E-3</v>
      </c>
      <c r="H5048">
        <v>-0.49425800977840301</v>
      </c>
      <c r="I5048">
        <v>-1.79089128422276</v>
      </c>
      <c r="J5048">
        <v>160</v>
      </c>
      <c r="K5048">
        <v>200</v>
      </c>
      <c r="L5048">
        <v>79</v>
      </c>
      <c r="M5048">
        <v>25</v>
      </c>
      <c r="N5048">
        <v>0.174138116429778</v>
      </c>
      <c r="O5048">
        <v>-0.89858166850987298</v>
      </c>
      <c r="P5048">
        <v>-1.81640564257578</v>
      </c>
      <c r="Q5048">
        <v>0.62711864406779605</v>
      </c>
      <c r="R5048">
        <v>0.27118644067796599</v>
      </c>
      <c r="S5048">
        <f t="shared" si="78"/>
        <v>-2.3221624435615217E-3</v>
      </c>
    </row>
    <row r="5049" spans="1:19" x14ac:dyDescent="0.2">
      <c r="A5049" t="s">
        <v>10043</v>
      </c>
      <c r="B5049" t="s">
        <v>10044</v>
      </c>
      <c r="C5049">
        <v>231</v>
      </c>
      <c r="D5049">
        <v>158</v>
      </c>
      <c r="E5049">
        <v>101</v>
      </c>
      <c r="F5049">
        <v>9</v>
      </c>
      <c r="G5049">
        <v>-8.4696660642193194E-2</v>
      </c>
      <c r="H5049">
        <v>-0.85354861588790498</v>
      </c>
      <c r="I5049">
        <v>-2.2935666434148101</v>
      </c>
      <c r="J5049">
        <v>471</v>
      </c>
      <c r="K5049">
        <v>424</v>
      </c>
      <c r="L5049">
        <v>234</v>
      </c>
      <c r="M5049">
        <v>39</v>
      </c>
      <c r="N5049">
        <v>3.15730528855582E-2</v>
      </c>
      <c r="O5049">
        <v>-0.89589382686314301</v>
      </c>
      <c r="P5049">
        <v>-2.09218196869428</v>
      </c>
      <c r="Q5049">
        <v>0.76271186440677896</v>
      </c>
      <c r="R5049">
        <v>0.28813559322033899</v>
      </c>
      <c r="S5049">
        <f t="shared" si="78"/>
        <v>-0.22105105833241914</v>
      </c>
    </row>
    <row r="5050" spans="1:19" x14ac:dyDescent="0.2">
      <c r="A5050" t="s">
        <v>10045</v>
      </c>
      <c r="B5050" t="s">
        <v>10046</v>
      </c>
      <c r="C5050">
        <v>134</v>
      </c>
      <c r="D5050">
        <v>148</v>
      </c>
      <c r="E5050">
        <v>89</v>
      </c>
      <c r="F5050">
        <v>6</v>
      </c>
      <c r="G5050">
        <v>0.123415149325678</v>
      </c>
      <c r="H5050">
        <v>-0.67197280149829797</v>
      </c>
      <c r="I5050">
        <v>-2.23315072094316</v>
      </c>
      <c r="J5050">
        <v>331</v>
      </c>
      <c r="K5050">
        <v>390</v>
      </c>
      <c r="L5050">
        <v>186</v>
      </c>
      <c r="M5050">
        <v>24</v>
      </c>
      <c r="N5050">
        <v>0.148464716672502</v>
      </c>
      <c r="O5050">
        <v>-0.84240382670219205</v>
      </c>
      <c r="P5050">
        <v>-2.1498424206559998</v>
      </c>
      <c r="Q5050">
        <v>0.71186440677966101</v>
      </c>
      <c r="R5050">
        <v>0.322033898305084</v>
      </c>
      <c r="S5050">
        <f t="shared" si="78"/>
        <v>-0.21905133674224697</v>
      </c>
    </row>
    <row r="5051" spans="1:19" x14ac:dyDescent="0.2">
      <c r="A5051" t="s">
        <v>10047</v>
      </c>
      <c r="B5051" t="s">
        <v>10048</v>
      </c>
      <c r="C5051">
        <v>185</v>
      </c>
      <c r="D5051">
        <v>176</v>
      </c>
      <c r="E5051">
        <v>132</v>
      </c>
      <c r="F5051">
        <v>19</v>
      </c>
      <c r="G5051">
        <v>5.8599171706664503E-2</v>
      </c>
      <c r="H5051">
        <v>-0.64085580697556699</v>
      </c>
      <c r="I5051">
        <v>-1.8726153004121799</v>
      </c>
      <c r="J5051">
        <v>221</v>
      </c>
      <c r="K5051">
        <v>380</v>
      </c>
      <c r="L5051">
        <v>277</v>
      </c>
      <c r="M5051">
        <v>97</v>
      </c>
      <c r="N5051">
        <v>0.31261942635342099</v>
      </c>
      <c r="O5051">
        <v>-0.49400128176505198</v>
      </c>
      <c r="P5051">
        <v>-1.3678462080107501</v>
      </c>
      <c r="Q5051">
        <v>0.71186440677966101</v>
      </c>
      <c r="R5051">
        <v>0.338983050847457</v>
      </c>
      <c r="S5051">
        <f t="shared" si="78"/>
        <v>9.409230354535375E-2</v>
      </c>
    </row>
    <row r="5052" spans="1:19" x14ac:dyDescent="0.2">
      <c r="A5052" t="s">
        <v>10049</v>
      </c>
      <c r="B5052" t="s">
        <v>10050</v>
      </c>
      <c r="C5052">
        <v>371</v>
      </c>
      <c r="D5052">
        <v>370</v>
      </c>
      <c r="E5052">
        <v>268</v>
      </c>
      <c r="F5052">
        <v>33</v>
      </c>
      <c r="G5052">
        <v>7.9086046747477504E-2</v>
      </c>
      <c r="H5052">
        <v>-0.63549712536465996</v>
      </c>
      <c r="I5052">
        <v>-1.9350571426991501</v>
      </c>
      <c r="J5052">
        <v>465</v>
      </c>
      <c r="K5052">
        <v>609</v>
      </c>
      <c r="L5052">
        <v>294</v>
      </c>
      <c r="M5052">
        <v>74</v>
      </c>
      <c r="N5052">
        <v>0.19439244316464299</v>
      </c>
      <c r="O5052">
        <v>-0.79119439962218696</v>
      </c>
      <c r="P5052">
        <v>-1.80844690175087</v>
      </c>
      <c r="Q5052">
        <v>0.77966101694915202</v>
      </c>
      <c r="R5052">
        <v>0.322033898305084</v>
      </c>
      <c r="S5052">
        <f t="shared" si="78"/>
        <v>-4.1768371853507555E-2</v>
      </c>
    </row>
    <row r="5053" spans="1:19" x14ac:dyDescent="0.2">
      <c r="A5053" t="s">
        <v>10051</v>
      </c>
      <c r="B5053" t="s">
        <v>10052</v>
      </c>
      <c r="C5053">
        <v>116</v>
      </c>
      <c r="D5053">
        <v>81</v>
      </c>
      <c r="E5053">
        <v>79</v>
      </c>
      <c r="F5053">
        <v>14</v>
      </c>
      <c r="G5053">
        <v>-7.5714738052740205E-2</v>
      </c>
      <c r="H5053">
        <v>-0.66108890771488005</v>
      </c>
      <c r="I5053">
        <v>-1.8025271265106699</v>
      </c>
      <c r="J5053">
        <v>203</v>
      </c>
      <c r="K5053">
        <v>226</v>
      </c>
      <c r="L5053">
        <v>154</v>
      </c>
      <c r="M5053">
        <v>21</v>
      </c>
      <c r="N5053">
        <v>0.123840504655909</v>
      </c>
      <c r="O5053">
        <v>-0.71206409422114003</v>
      </c>
      <c r="P5053">
        <v>-1.9955024117711799</v>
      </c>
      <c r="Q5053">
        <v>0.74576271186440601</v>
      </c>
      <c r="R5053">
        <v>0.305084745762711</v>
      </c>
      <c r="S5053">
        <f t="shared" si="78"/>
        <v>-5.3583204699705095E-2</v>
      </c>
    </row>
    <row r="5054" spans="1:19" x14ac:dyDescent="0.2">
      <c r="A5054" t="s">
        <v>10053</v>
      </c>
      <c r="B5054" t="s">
        <v>10054</v>
      </c>
      <c r="C5054">
        <v>207</v>
      </c>
      <c r="D5054">
        <v>180</v>
      </c>
      <c r="E5054">
        <v>172</v>
      </c>
      <c r="F5054">
        <v>19</v>
      </c>
      <c r="G5054">
        <v>1.9560391941916701E-2</v>
      </c>
      <c r="H5054">
        <v>-0.57469990832777196</v>
      </c>
      <c r="I5054">
        <v>-1.92141391746608</v>
      </c>
      <c r="J5054">
        <v>334</v>
      </c>
      <c r="K5054">
        <v>395</v>
      </c>
      <c r="L5054">
        <v>200</v>
      </c>
      <c r="M5054">
        <v>38</v>
      </c>
      <c r="N5054">
        <v>0.150078732236617</v>
      </c>
      <c r="O5054">
        <v>-0.81480524829197298</v>
      </c>
      <c r="P5054">
        <v>-1.95418853878664</v>
      </c>
      <c r="Q5054">
        <v>0.69491525423728795</v>
      </c>
      <c r="R5054">
        <v>0.305084745762711</v>
      </c>
      <c r="S5054">
        <f t="shared" si="78"/>
        <v>-7.6817397662440945E-2</v>
      </c>
    </row>
    <row r="5055" spans="1:19" x14ac:dyDescent="0.2">
      <c r="A5055" t="s">
        <v>10055</v>
      </c>
      <c r="B5055" t="s">
        <v>10056</v>
      </c>
      <c r="C5055">
        <v>120</v>
      </c>
      <c r="D5055">
        <v>144</v>
      </c>
      <c r="E5055">
        <v>90</v>
      </c>
      <c r="F5055">
        <v>18</v>
      </c>
      <c r="G5055">
        <v>0.159439478343153</v>
      </c>
      <c r="H5055">
        <v>-0.61919674638670297</v>
      </c>
      <c r="I5055">
        <v>-1.7081059139063099</v>
      </c>
      <c r="J5055">
        <v>253</v>
      </c>
      <c r="K5055">
        <v>319</v>
      </c>
      <c r="L5055">
        <v>115</v>
      </c>
      <c r="M5055">
        <v>28</v>
      </c>
      <c r="N5055">
        <v>0.177898265303085</v>
      </c>
      <c r="O5055">
        <v>-0.93451145796659596</v>
      </c>
      <c r="P5055">
        <v>-1.9661881584254901</v>
      </c>
      <c r="Q5055">
        <v>0.74576271186440601</v>
      </c>
      <c r="R5055">
        <v>0.35593220338983</v>
      </c>
      <c r="S5055">
        <f t="shared" si="78"/>
        <v>-1.8512609414774138E-2</v>
      </c>
    </row>
    <row r="5056" spans="1:19" x14ac:dyDescent="0.2">
      <c r="A5056" t="s">
        <v>10057</v>
      </c>
      <c r="B5056" t="s">
        <v>10058</v>
      </c>
      <c r="C5056">
        <v>333</v>
      </c>
      <c r="D5056">
        <v>310</v>
      </c>
      <c r="E5056">
        <v>112</v>
      </c>
      <c r="F5056">
        <v>32</v>
      </c>
      <c r="G5056">
        <v>4.9175692623481197E-2</v>
      </c>
      <c r="H5056">
        <v>-0.96748422061454098</v>
      </c>
      <c r="I5056">
        <v>-1.9014914281484101</v>
      </c>
      <c r="J5056">
        <v>390</v>
      </c>
      <c r="K5056">
        <v>616</v>
      </c>
      <c r="L5056">
        <v>276</v>
      </c>
      <c r="M5056">
        <v>61</v>
      </c>
      <c r="N5056">
        <v>0.27574420855964799</v>
      </c>
      <c r="O5056">
        <v>-0.74224430210567105</v>
      </c>
      <c r="P5056">
        <v>-1.81596044060762</v>
      </c>
      <c r="Q5056">
        <v>0.677966101694915</v>
      </c>
      <c r="R5056">
        <v>0.305084745762711</v>
      </c>
      <c r="S5056">
        <f t="shared" si="78"/>
        <v>-3.4098325319878789E-2</v>
      </c>
    </row>
    <row r="5057" spans="1:19" x14ac:dyDescent="0.2">
      <c r="A5057" t="s">
        <v>10059</v>
      </c>
      <c r="B5057" t="s">
        <v>10060</v>
      </c>
      <c r="C5057">
        <v>343</v>
      </c>
      <c r="D5057">
        <v>377</v>
      </c>
      <c r="E5057">
        <v>333</v>
      </c>
      <c r="F5057">
        <v>25</v>
      </c>
      <c r="G5057">
        <v>0.12130546245855001</v>
      </c>
      <c r="H5057">
        <v>-0.50710789631485398</v>
      </c>
      <c r="I5057">
        <v>-2.0215512843327299</v>
      </c>
      <c r="J5057">
        <v>733</v>
      </c>
      <c r="K5057">
        <v>759</v>
      </c>
      <c r="L5057">
        <v>397</v>
      </c>
      <c r="M5057">
        <v>49</v>
      </c>
      <c r="N5057">
        <v>9.2365904676074195E-2</v>
      </c>
      <c r="O5057">
        <v>-0.85840224502240303</v>
      </c>
      <c r="P5057">
        <v>-2.1851335632044999</v>
      </c>
      <c r="Q5057">
        <v>0.71186440677966101</v>
      </c>
      <c r="R5057">
        <v>0.322033898305084</v>
      </c>
      <c r="S5057">
        <f t="shared" si="78"/>
        <v>-0.16746937253112978</v>
      </c>
    </row>
    <row r="5058" spans="1:19" x14ac:dyDescent="0.2">
      <c r="A5058" t="s">
        <v>10061</v>
      </c>
      <c r="B5058" t="s">
        <v>10062</v>
      </c>
      <c r="C5058">
        <v>256</v>
      </c>
      <c r="D5058">
        <v>248</v>
      </c>
      <c r="E5058">
        <v>204</v>
      </c>
      <c r="F5058">
        <v>22</v>
      </c>
      <c r="G5058">
        <v>6.6469947809895194E-2</v>
      </c>
      <c r="H5058">
        <v>-0.59286780766435399</v>
      </c>
      <c r="I5058">
        <v>-1.95001445745164</v>
      </c>
      <c r="J5058">
        <v>431</v>
      </c>
      <c r="K5058">
        <v>440</v>
      </c>
      <c r="L5058">
        <v>286</v>
      </c>
      <c r="M5058">
        <v>26</v>
      </c>
      <c r="N5058">
        <v>8.6203509747177595E-2</v>
      </c>
      <c r="O5058">
        <v>-0.77020001417607797</v>
      </c>
      <c r="P5058">
        <v>-2.2297295907818002</v>
      </c>
      <c r="Q5058">
        <v>0.69491525423728795</v>
      </c>
      <c r="R5058">
        <v>0.305084745762711</v>
      </c>
      <c r="S5058">
        <f t="shared" si="78"/>
        <v>-0.15876804657946317</v>
      </c>
    </row>
    <row r="5059" spans="1:19" x14ac:dyDescent="0.2">
      <c r="A5059" t="s">
        <v>10063</v>
      </c>
      <c r="B5059" t="s">
        <v>10064</v>
      </c>
      <c r="C5059">
        <v>165</v>
      </c>
      <c r="D5059">
        <v>163</v>
      </c>
      <c r="E5059">
        <v>146</v>
      </c>
      <c r="F5059">
        <v>24</v>
      </c>
      <c r="G5059">
        <v>7.4961892485579898E-2</v>
      </c>
      <c r="H5059">
        <v>-0.54738909820787196</v>
      </c>
      <c r="I5059">
        <v>-1.7214698754642901</v>
      </c>
      <c r="J5059">
        <v>374</v>
      </c>
      <c r="K5059">
        <v>493</v>
      </c>
      <c r="L5059">
        <v>258</v>
      </c>
      <c r="M5059">
        <v>37</v>
      </c>
      <c r="N5059">
        <v>0.197203420498471</v>
      </c>
      <c r="O5059">
        <v>-0.75334067338164001</v>
      </c>
      <c r="P5059">
        <v>-2.01489554672537</v>
      </c>
      <c r="Q5059">
        <v>0.62711864406779605</v>
      </c>
      <c r="R5059">
        <v>0.28813559322033899</v>
      </c>
      <c r="S5059">
        <f t="shared" ref="S5059:S5122" si="79">((I5059+1.7338029)/1.7338029+(P5059+1.8692731)/1.8692731)/2</f>
        <v>-3.5394984499633457E-2</v>
      </c>
    </row>
    <row r="5060" spans="1:19" x14ac:dyDescent="0.2">
      <c r="A5060" t="s">
        <v>10065</v>
      </c>
      <c r="B5060" t="s">
        <v>10066</v>
      </c>
      <c r="C5060">
        <v>114</v>
      </c>
      <c r="D5060">
        <v>169</v>
      </c>
      <c r="E5060">
        <v>113</v>
      </c>
      <c r="F5060">
        <v>6</v>
      </c>
      <c r="G5060">
        <v>0.25124008557272898</v>
      </c>
      <c r="H5060">
        <v>-0.498084417631456</v>
      </c>
      <c r="I5060">
        <v>-2.1629507739148202</v>
      </c>
      <c r="J5060">
        <v>137</v>
      </c>
      <c r="K5060">
        <v>177</v>
      </c>
      <c r="L5060">
        <v>203</v>
      </c>
      <c r="M5060">
        <v>30</v>
      </c>
      <c r="N5060">
        <v>0.188480802627121</v>
      </c>
      <c r="O5060">
        <v>-0.42131330638758402</v>
      </c>
      <c r="P5060">
        <v>-1.6698249810286301</v>
      </c>
      <c r="Q5060">
        <v>0.69491525423728795</v>
      </c>
      <c r="R5060">
        <v>0.322033898305084</v>
      </c>
      <c r="S5060">
        <f t="shared" si="79"/>
        <v>-7.0410017372247391E-2</v>
      </c>
    </row>
    <row r="5061" spans="1:19" x14ac:dyDescent="0.2">
      <c r="A5061" t="s">
        <v>10067</v>
      </c>
      <c r="B5061" t="s">
        <v>10068</v>
      </c>
      <c r="C5061">
        <v>145</v>
      </c>
      <c r="D5061">
        <v>181</v>
      </c>
      <c r="E5061">
        <v>110</v>
      </c>
      <c r="F5061">
        <v>19</v>
      </c>
      <c r="G5061">
        <v>0.176568804929738</v>
      </c>
      <c r="H5061">
        <v>-0.61423332685515297</v>
      </c>
      <c r="I5061">
        <v>-1.7668115742441399</v>
      </c>
      <c r="J5061">
        <v>294</v>
      </c>
      <c r="K5061">
        <v>368</v>
      </c>
      <c r="L5061">
        <v>208</v>
      </c>
      <c r="M5061">
        <v>40</v>
      </c>
      <c r="N5061">
        <v>0.174728591683082</v>
      </c>
      <c r="O5061">
        <v>-0.74237277259378598</v>
      </c>
      <c r="P5061">
        <v>-1.8765130076760801</v>
      </c>
      <c r="Q5061">
        <v>0.644067796610169</v>
      </c>
      <c r="R5061">
        <v>0.28813559322033899</v>
      </c>
      <c r="S5061">
        <f t="shared" si="79"/>
        <v>-1.145571114282124E-2</v>
      </c>
    </row>
    <row r="5062" spans="1:19" x14ac:dyDescent="0.2">
      <c r="A5062" t="s">
        <v>10069</v>
      </c>
      <c r="B5062" t="s">
        <v>10070</v>
      </c>
      <c r="C5062">
        <v>175</v>
      </c>
      <c r="D5062">
        <v>154</v>
      </c>
      <c r="E5062">
        <v>157</v>
      </c>
      <c r="F5062">
        <v>19</v>
      </c>
      <c r="G5062">
        <v>2.4740904445697001E-2</v>
      </c>
      <c r="H5062">
        <v>-0.54139640605546402</v>
      </c>
      <c r="I5062">
        <v>-1.84848162069546</v>
      </c>
      <c r="J5062">
        <v>282</v>
      </c>
      <c r="K5062">
        <v>356</v>
      </c>
      <c r="L5062">
        <v>201</v>
      </c>
      <c r="M5062">
        <v>41</v>
      </c>
      <c r="N5062">
        <v>0.17842899307523499</v>
      </c>
      <c r="O5062">
        <v>-0.73914182804326201</v>
      </c>
      <c r="P5062">
        <v>-1.8476909201915099</v>
      </c>
      <c r="Q5062">
        <v>0.69491525423728795</v>
      </c>
      <c r="R5062">
        <v>0.28813559322033899</v>
      </c>
      <c r="S5062">
        <f t="shared" si="79"/>
        <v>-2.729856069332964E-2</v>
      </c>
    </row>
    <row r="5063" spans="1:19" x14ac:dyDescent="0.2">
      <c r="A5063" t="s">
        <v>10071</v>
      </c>
      <c r="B5063" t="s">
        <v>10072</v>
      </c>
      <c r="C5063">
        <v>300</v>
      </c>
      <c r="D5063">
        <v>340</v>
      </c>
      <c r="E5063">
        <v>200</v>
      </c>
      <c r="F5063">
        <v>41</v>
      </c>
      <c r="G5063">
        <v>0.13461589461812101</v>
      </c>
      <c r="H5063">
        <v>-0.67034926883408397</v>
      </c>
      <c r="I5063">
        <v>-1.74853457096192</v>
      </c>
      <c r="J5063">
        <v>413</v>
      </c>
      <c r="K5063">
        <v>603</v>
      </c>
      <c r="L5063">
        <v>357</v>
      </c>
      <c r="M5063">
        <v>32</v>
      </c>
      <c r="N5063">
        <v>0.24159536390547201</v>
      </c>
      <c r="O5063">
        <v>-0.65537061268859798</v>
      </c>
      <c r="P5063">
        <v>-2.12102574192838</v>
      </c>
      <c r="Q5063">
        <v>0.69491525423728795</v>
      </c>
      <c r="R5063">
        <v>0.305084745762711</v>
      </c>
      <c r="S5063">
        <f t="shared" si="79"/>
        <v>-7.1588086256892697E-2</v>
      </c>
    </row>
    <row r="5064" spans="1:19" x14ac:dyDescent="0.2">
      <c r="A5064" t="s">
        <v>10073</v>
      </c>
      <c r="B5064" t="s">
        <v>10074</v>
      </c>
      <c r="C5064">
        <v>97</v>
      </c>
      <c r="D5064">
        <v>101</v>
      </c>
      <c r="E5064">
        <v>37</v>
      </c>
      <c r="F5064">
        <v>3</v>
      </c>
      <c r="G5064">
        <v>9.7807871811926198E-2</v>
      </c>
      <c r="H5064">
        <v>-0.91282801997765295</v>
      </c>
      <c r="I5064">
        <v>-2.3938476525085801</v>
      </c>
      <c r="J5064">
        <v>131</v>
      </c>
      <c r="K5064">
        <v>184</v>
      </c>
      <c r="L5064">
        <v>63</v>
      </c>
      <c r="M5064">
        <v>28</v>
      </c>
      <c r="N5064">
        <v>0.22477463077549401</v>
      </c>
      <c r="O5064">
        <v>-0.91001952334657199</v>
      </c>
      <c r="P5064">
        <v>-1.6803389329054299</v>
      </c>
      <c r="Q5064">
        <v>0.71186440677966101</v>
      </c>
      <c r="R5064">
        <v>0.37288135593220301</v>
      </c>
      <c r="S5064">
        <f t="shared" si="79"/>
        <v>-0.13980915783994874</v>
      </c>
    </row>
    <row r="5065" spans="1:19" x14ac:dyDescent="0.2">
      <c r="A5065" t="s">
        <v>10075</v>
      </c>
      <c r="B5065" t="s">
        <v>10076</v>
      </c>
      <c r="C5065">
        <v>330</v>
      </c>
      <c r="D5065">
        <v>277</v>
      </c>
      <c r="E5065">
        <v>234</v>
      </c>
      <c r="F5065">
        <v>27</v>
      </c>
      <c r="G5065">
        <v>4.2240614820896099E-3</v>
      </c>
      <c r="H5065">
        <v>-0.64355609224614796</v>
      </c>
      <c r="I5065">
        <v>-1.9713473486808899</v>
      </c>
      <c r="J5065">
        <v>554</v>
      </c>
      <c r="K5065">
        <v>768</v>
      </c>
      <c r="L5065">
        <v>427</v>
      </c>
      <c r="M5065">
        <v>76</v>
      </c>
      <c r="N5065">
        <v>0.219079558724804</v>
      </c>
      <c r="O5065">
        <v>-0.70517066684779595</v>
      </c>
      <c r="P5065">
        <v>-1.8729218410395301</v>
      </c>
      <c r="Q5065">
        <v>0.77966101694915202</v>
      </c>
      <c r="R5065">
        <v>0.338983050847457</v>
      </c>
      <c r="S5065">
        <f t="shared" si="79"/>
        <v>-6.9479857742634682E-2</v>
      </c>
    </row>
    <row r="5066" spans="1:19" x14ac:dyDescent="0.2">
      <c r="A5066" t="s">
        <v>10077</v>
      </c>
      <c r="B5066" t="s">
        <v>10078</v>
      </c>
      <c r="C5066">
        <v>235</v>
      </c>
      <c r="D5066">
        <v>228</v>
      </c>
      <c r="E5066">
        <v>124</v>
      </c>
      <c r="F5066">
        <v>14</v>
      </c>
      <c r="G5066">
        <v>6.7125217024245898E-2</v>
      </c>
      <c r="H5066">
        <v>-0.77190418688790396</v>
      </c>
      <c r="I5066">
        <v>-2.1091369995554898</v>
      </c>
      <c r="J5066">
        <v>308</v>
      </c>
      <c r="K5066">
        <v>381</v>
      </c>
      <c r="L5066">
        <v>264</v>
      </c>
      <c r="M5066">
        <v>14</v>
      </c>
      <c r="N5066">
        <v>0.16960236259689601</v>
      </c>
      <c r="O5066">
        <v>-0.65903556677500297</v>
      </c>
      <c r="P5066">
        <v>-2.35264834941409</v>
      </c>
      <c r="Q5066">
        <v>0.71186440677966101</v>
      </c>
      <c r="R5066">
        <v>0.338983050847457</v>
      </c>
      <c r="S5066">
        <f t="shared" si="79"/>
        <v>-0.23753510732365796</v>
      </c>
    </row>
    <row r="5067" spans="1:19" x14ac:dyDescent="0.2">
      <c r="A5067" t="s">
        <v>10079</v>
      </c>
      <c r="B5067" t="s">
        <v>10080</v>
      </c>
      <c r="C5067">
        <v>176</v>
      </c>
      <c r="D5067">
        <v>164</v>
      </c>
      <c r="E5067">
        <v>117</v>
      </c>
      <c r="F5067">
        <v>38</v>
      </c>
      <c r="G5067">
        <v>4.9589412529076497E-2</v>
      </c>
      <c r="H5067">
        <v>-0.67158481584639096</v>
      </c>
      <c r="I5067">
        <v>-1.54992624415933</v>
      </c>
      <c r="J5067">
        <v>272</v>
      </c>
      <c r="K5067">
        <v>315</v>
      </c>
      <c r="L5067">
        <v>163</v>
      </c>
      <c r="M5067">
        <v>61</v>
      </c>
      <c r="N5067">
        <v>0.14096975317712299</v>
      </c>
      <c r="O5067">
        <v>-0.81447007677463101</v>
      </c>
      <c r="P5067">
        <v>-1.65946473761532</v>
      </c>
      <c r="Q5067">
        <v>0.61016949152542299</v>
      </c>
      <c r="R5067">
        <v>0.28813559322033899</v>
      </c>
      <c r="S5067">
        <f t="shared" si="79"/>
        <v>0.1091472853288119</v>
      </c>
    </row>
    <row r="5068" spans="1:19" x14ac:dyDescent="0.2">
      <c r="A5068" t="s">
        <v>10081</v>
      </c>
      <c r="B5068" t="s">
        <v>10082</v>
      </c>
      <c r="C5068">
        <v>364</v>
      </c>
      <c r="D5068">
        <v>440</v>
      </c>
      <c r="E5068">
        <v>247</v>
      </c>
      <c r="F5068">
        <v>37</v>
      </c>
      <c r="G5068">
        <v>0.162609525132659</v>
      </c>
      <c r="H5068">
        <v>-0.66266244016779396</v>
      </c>
      <c r="I5068">
        <v>-1.87709683254406</v>
      </c>
      <c r="J5068">
        <v>478</v>
      </c>
      <c r="K5068">
        <v>569</v>
      </c>
      <c r="L5068">
        <v>380</v>
      </c>
      <c r="M5068">
        <v>59</v>
      </c>
      <c r="N5068">
        <v>0.15291247320467399</v>
      </c>
      <c r="O5068">
        <v>-0.691733077139699</v>
      </c>
      <c r="P5068">
        <v>-1.9188015535618601</v>
      </c>
      <c r="Q5068">
        <v>0.644067796610169</v>
      </c>
      <c r="R5068">
        <v>0.27118644067796599</v>
      </c>
      <c r="S5068">
        <f t="shared" si="79"/>
        <v>-5.4571645272670444E-2</v>
      </c>
    </row>
    <row r="5069" spans="1:19" x14ac:dyDescent="0.2">
      <c r="A5069" t="s">
        <v>10083</v>
      </c>
      <c r="B5069" t="s">
        <v>10084</v>
      </c>
      <c r="C5069">
        <v>242</v>
      </c>
      <c r="D5069">
        <v>192</v>
      </c>
      <c r="E5069">
        <v>113</v>
      </c>
      <c r="F5069">
        <v>29</v>
      </c>
      <c r="G5069">
        <v>-2.0255904981353198E-2</v>
      </c>
      <c r="H5069">
        <v>-0.82499493227541498</v>
      </c>
      <c r="I5069">
        <v>-1.8056145410434701</v>
      </c>
      <c r="J5069">
        <v>500</v>
      </c>
      <c r="K5069">
        <v>631</v>
      </c>
      <c r="L5069">
        <v>259</v>
      </c>
      <c r="M5069">
        <v>59</v>
      </c>
      <c r="N5069">
        <v>0.178287458329837</v>
      </c>
      <c r="O5069">
        <v>-0.87775901739915696</v>
      </c>
      <c r="P5069">
        <v>-1.9383436612857601</v>
      </c>
      <c r="Q5069">
        <v>0.644067796610169</v>
      </c>
      <c r="R5069">
        <v>0.322033898305084</v>
      </c>
      <c r="S5069">
        <f t="shared" si="79"/>
        <v>-3.9184532378917968E-2</v>
      </c>
    </row>
    <row r="5070" spans="1:19" x14ac:dyDescent="0.2">
      <c r="A5070" t="s">
        <v>10085</v>
      </c>
      <c r="B5070" t="s">
        <v>10086</v>
      </c>
      <c r="C5070">
        <v>291</v>
      </c>
      <c r="D5070">
        <v>341</v>
      </c>
      <c r="E5070">
        <v>174</v>
      </c>
      <c r="F5070">
        <v>30</v>
      </c>
      <c r="G5070">
        <v>0.149119622302118</v>
      </c>
      <c r="H5070">
        <v>-0.71760175048171104</v>
      </c>
      <c r="I5070">
        <v>-1.8709689072282401</v>
      </c>
      <c r="J5070">
        <v>398</v>
      </c>
      <c r="K5070">
        <v>648</v>
      </c>
      <c r="L5070">
        <v>323</v>
      </c>
      <c r="M5070">
        <v>52</v>
      </c>
      <c r="N5070">
        <v>0.28892003721862702</v>
      </c>
      <c r="O5070">
        <v>-0.682769326886975</v>
      </c>
      <c r="P5070">
        <v>-1.89410539703078</v>
      </c>
      <c r="Q5070">
        <v>0.66101694915254205</v>
      </c>
      <c r="R5070">
        <v>0.35593220338983</v>
      </c>
      <c r="S5070">
        <f t="shared" si="79"/>
        <v>-4.6198635047185646E-2</v>
      </c>
    </row>
    <row r="5071" spans="1:19" x14ac:dyDescent="0.2">
      <c r="A5071" t="s">
        <v>10087</v>
      </c>
      <c r="B5071" t="s">
        <v>10088</v>
      </c>
      <c r="C5071">
        <v>155</v>
      </c>
      <c r="D5071">
        <v>135</v>
      </c>
      <c r="E5071">
        <v>86</v>
      </c>
      <c r="F5071">
        <v>16</v>
      </c>
      <c r="G5071">
        <v>2.0260302620243101E-2</v>
      </c>
      <c r="H5071">
        <v>-0.750091256705127</v>
      </c>
      <c r="I5071">
        <v>-1.8704088884763601</v>
      </c>
      <c r="J5071">
        <v>321</v>
      </c>
      <c r="K5071">
        <v>306</v>
      </c>
      <c r="L5071">
        <v>156</v>
      </c>
      <c r="M5071">
        <v>22</v>
      </c>
      <c r="N5071">
        <v>5.6444497498429599E-2</v>
      </c>
      <c r="O5071">
        <v>-0.90546921119480095</v>
      </c>
      <c r="P5071">
        <v>-2.1743080201745499</v>
      </c>
      <c r="Q5071">
        <v>0.66101694915254205</v>
      </c>
      <c r="R5071">
        <v>0.35593220338983</v>
      </c>
      <c r="S5071">
        <f t="shared" si="79"/>
        <v>-0.12098675655945962</v>
      </c>
    </row>
    <row r="5072" spans="1:19" x14ac:dyDescent="0.2">
      <c r="A5072" t="s">
        <v>10089</v>
      </c>
      <c r="B5072" t="s">
        <v>10090</v>
      </c>
      <c r="C5072">
        <v>16</v>
      </c>
      <c r="D5072">
        <v>88</v>
      </c>
      <c r="E5072">
        <v>43</v>
      </c>
      <c r="F5072">
        <v>13</v>
      </c>
      <c r="G5072">
        <v>0.82062092178977197</v>
      </c>
      <c r="H5072">
        <v>-6.4909536854741698E-2</v>
      </c>
      <c r="I5072">
        <v>-0.97437380331108603</v>
      </c>
      <c r="J5072">
        <v>69</v>
      </c>
      <c r="K5072">
        <v>55</v>
      </c>
      <c r="L5072">
        <v>78</v>
      </c>
      <c r="M5072">
        <v>8</v>
      </c>
      <c r="N5072">
        <v>-2.1258297821289698E-2</v>
      </c>
      <c r="O5072">
        <v>-0.53884326519116499</v>
      </c>
      <c r="P5072">
        <v>-1.9459847723371999</v>
      </c>
      <c r="Q5072">
        <v>0.71186440677966101</v>
      </c>
      <c r="R5072">
        <v>0.35593220338983</v>
      </c>
      <c r="S5072">
        <f t="shared" si="79"/>
        <v>0.19848763735320701</v>
      </c>
    </row>
    <row r="5073" spans="1:19" x14ac:dyDescent="0.2">
      <c r="A5073" t="s">
        <v>10091</v>
      </c>
      <c r="B5073" t="s">
        <v>10092</v>
      </c>
      <c r="C5073">
        <v>233</v>
      </c>
      <c r="D5073">
        <v>361</v>
      </c>
      <c r="E5073">
        <v>203</v>
      </c>
      <c r="F5073">
        <v>43</v>
      </c>
      <c r="G5073">
        <v>0.27040951317516698</v>
      </c>
      <c r="H5073">
        <v>-0.55411789289120905</v>
      </c>
      <c r="I5073">
        <v>-1.61808463840843</v>
      </c>
      <c r="J5073">
        <v>414</v>
      </c>
      <c r="K5073">
        <v>468</v>
      </c>
      <c r="L5073">
        <v>247</v>
      </c>
      <c r="M5073">
        <v>33</v>
      </c>
      <c r="N5073">
        <v>0.13047361537494601</v>
      </c>
      <c r="O5073">
        <v>-0.81639216500562295</v>
      </c>
      <c r="P5073">
        <v>-2.1087120698348998</v>
      </c>
      <c r="Q5073">
        <v>0.76271186440677896</v>
      </c>
      <c r="R5073">
        <v>0.322033898305084</v>
      </c>
      <c r="S5073">
        <f t="shared" si="79"/>
        <v>-3.0674783302239529E-2</v>
      </c>
    </row>
    <row r="5074" spans="1:19" x14ac:dyDescent="0.2">
      <c r="A5074" t="s">
        <v>10093</v>
      </c>
      <c r="B5074" t="s">
        <v>10094</v>
      </c>
      <c r="C5074">
        <v>256</v>
      </c>
      <c r="D5074">
        <v>187</v>
      </c>
      <c r="E5074">
        <v>181</v>
      </c>
      <c r="F5074">
        <v>42</v>
      </c>
      <c r="G5074">
        <v>-5.6140126479822E-2</v>
      </c>
      <c r="H5074">
        <v>-0.64481940022106798</v>
      </c>
      <c r="I5074">
        <v>-1.6691878478759401</v>
      </c>
      <c r="J5074">
        <v>547</v>
      </c>
      <c r="K5074">
        <v>700</v>
      </c>
      <c r="L5074">
        <v>437</v>
      </c>
      <c r="M5074">
        <v>77</v>
      </c>
      <c r="N5074">
        <v>0.18433881710254699</v>
      </c>
      <c r="O5074">
        <v>-0.68959466650739898</v>
      </c>
      <c r="P5074">
        <v>-1.8617222697528399</v>
      </c>
      <c r="Q5074">
        <v>0.72881355932203395</v>
      </c>
      <c r="R5074">
        <v>0.35593220338983</v>
      </c>
      <c r="S5074">
        <f t="shared" si="79"/>
        <v>2.0653633014599649E-2</v>
      </c>
    </row>
    <row r="5075" spans="1:19" x14ac:dyDescent="0.2">
      <c r="A5075" t="s">
        <v>10095</v>
      </c>
      <c r="B5075" t="s">
        <v>10096</v>
      </c>
      <c r="C5075">
        <v>176</v>
      </c>
      <c r="D5075">
        <v>182</v>
      </c>
      <c r="E5075">
        <v>169</v>
      </c>
      <c r="F5075">
        <v>43</v>
      </c>
      <c r="G5075">
        <v>9.48169524664534E-2</v>
      </c>
      <c r="H5075">
        <v>-0.51188397297888</v>
      </c>
      <c r="I5075">
        <v>-1.4962413851965599</v>
      </c>
      <c r="J5075">
        <v>295</v>
      </c>
      <c r="K5075">
        <v>286</v>
      </c>
      <c r="L5075">
        <v>261</v>
      </c>
      <c r="M5075">
        <v>35</v>
      </c>
      <c r="N5075">
        <v>6.3772120572601704E-2</v>
      </c>
      <c r="O5075">
        <v>-0.64527028578427204</v>
      </c>
      <c r="P5075">
        <v>-1.93597964021978</v>
      </c>
      <c r="Q5075">
        <v>0.72881355932203395</v>
      </c>
      <c r="R5075">
        <v>0.37288135593220301</v>
      </c>
      <c r="S5075">
        <f t="shared" si="79"/>
        <v>5.0665891586460482E-2</v>
      </c>
    </row>
    <row r="5076" spans="1:19" x14ac:dyDescent="0.2">
      <c r="A5076" t="s">
        <v>10097</v>
      </c>
      <c r="B5076" t="s">
        <v>10098</v>
      </c>
      <c r="C5076">
        <v>69</v>
      </c>
      <c r="D5076">
        <v>104</v>
      </c>
      <c r="E5076">
        <v>48</v>
      </c>
      <c r="F5076">
        <v>10</v>
      </c>
      <c r="G5076">
        <v>0.25844248085705301</v>
      </c>
      <c r="H5076">
        <v>-0.651865863140071</v>
      </c>
      <c r="I5076">
        <v>-1.7230462636992501</v>
      </c>
      <c r="J5076">
        <v>112</v>
      </c>
      <c r="K5076">
        <v>79</v>
      </c>
      <c r="L5076">
        <v>42</v>
      </c>
      <c r="M5076">
        <v>5</v>
      </c>
      <c r="N5076">
        <v>-7.4362827958018393E-2</v>
      </c>
      <c r="O5076">
        <v>-1.0180575094166699</v>
      </c>
      <c r="P5076">
        <v>-2.3604736869260501</v>
      </c>
      <c r="Q5076">
        <v>0.76271186440677896</v>
      </c>
      <c r="R5076">
        <v>0.322033898305084</v>
      </c>
      <c r="S5076">
        <f t="shared" si="79"/>
        <v>-0.1282860925686572</v>
      </c>
    </row>
    <row r="5077" spans="1:19" x14ac:dyDescent="0.2">
      <c r="A5077" t="s">
        <v>10099</v>
      </c>
      <c r="B5077" t="s">
        <v>10100</v>
      </c>
      <c r="C5077">
        <v>394</v>
      </c>
      <c r="D5077">
        <v>410</v>
      </c>
      <c r="E5077">
        <v>396</v>
      </c>
      <c r="F5077">
        <v>36</v>
      </c>
      <c r="G5077">
        <v>9.7545867189689897E-2</v>
      </c>
      <c r="H5077">
        <v>-0.49205904567846498</v>
      </c>
      <c r="I5077">
        <v>-1.92339089402028</v>
      </c>
      <c r="J5077">
        <v>569</v>
      </c>
      <c r="K5077">
        <v>783</v>
      </c>
      <c r="L5077">
        <v>205</v>
      </c>
      <c r="M5077">
        <v>43</v>
      </c>
      <c r="N5077">
        <v>0.215877599084594</v>
      </c>
      <c r="O5077">
        <v>-1.0354471824836999</v>
      </c>
      <c r="P5077">
        <v>-2.1318694794073698</v>
      </c>
      <c r="Q5077">
        <v>0.72881355932203395</v>
      </c>
      <c r="R5077">
        <v>0.35593220338983</v>
      </c>
      <c r="S5077">
        <f t="shared" si="79"/>
        <v>-0.12491427223890952</v>
      </c>
    </row>
    <row r="5078" spans="1:19" x14ac:dyDescent="0.2">
      <c r="A5078" t="s">
        <v>10101</v>
      </c>
      <c r="B5078" t="s">
        <v>10102</v>
      </c>
      <c r="C5078">
        <v>263</v>
      </c>
      <c r="D5078">
        <v>341</v>
      </c>
      <c r="E5078">
        <v>184</v>
      </c>
      <c r="F5078">
        <v>15</v>
      </c>
      <c r="G5078">
        <v>0.193056862798268</v>
      </c>
      <c r="H5078">
        <v>-0.64939593525862505</v>
      </c>
      <c r="I5078">
        <v>-2.1280616623960702</v>
      </c>
      <c r="J5078">
        <v>477</v>
      </c>
      <c r="K5078">
        <v>690</v>
      </c>
      <c r="L5078">
        <v>231</v>
      </c>
      <c r="M5078">
        <v>59</v>
      </c>
      <c r="N5078">
        <v>0.23755881511886301</v>
      </c>
      <c r="O5078">
        <v>-0.90699517629236004</v>
      </c>
      <c r="P5078">
        <v>-1.9178920359898599</v>
      </c>
      <c r="Q5078">
        <v>0.62711864406779605</v>
      </c>
      <c r="R5078">
        <v>0.28813559322033899</v>
      </c>
      <c r="S5078">
        <f t="shared" si="79"/>
        <v>-0.12670245868699012</v>
      </c>
    </row>
    <row r="5079" spans="1:19" x14ac:dyDescent="0.2">
      <c r="A5079" t="s">
        <v>10103</v>
      </c>
      <c r="B5079" t="s">
        <v>10104</v>
      </c>
      <c r="C5079">
        <v>237</v>
      </c>
      <c r="D5079">
        <v>264</v>
      </c>
      <c r="E5079">
        <v>132</v>
      </c>
      <c r="F5079">
        <v>27</v>
      </c>
      <c r="G5079">
        <v>0.127113813155255</v>
      </c>
      <c r="H5079">
        <v>-0.74843242458265702</v>
      </c>
      <c r="I5079">
        <v>-1.8275817548131099</v>
      </c>
      <c r="J5079">
        <v>337</v>
      </c>
      <c r="K5079">
        <v>507</v>
      </c>
      <c r="L5079">
        <v>235</v>
      </c>
      <c r="M5079">
        <v>52</v>
      </c>
      <c r="N5079">
        <v>0.25460616188371898</v>
      </c>
      <c r="O5079">
        <v>-0.74865081574399195</v>
      </c>
      <c r="P5079">
        <v>-1.82185222582843</v>
      </c>
      <c r="Q5079">
        <v>0.66101694915254205</v>
      </c>
      <c r="R5079">
        <v>0.23728813559322001</v>
      </c>
      <c r="S5079">
        <f t="shared" si="79"/>
        <v>-1.4359957616967916E-2</v>
      </c>
    </row>
    <row r="5080" spans="1:19" x14ac:dyDescent="0.2">
      <c r="A5080" t="s">
        <v>10105</v>
      </c>
      <c r="B5080" t="s">
        <v>10106</v>
      </c>
      <c r="C5080">
        <v>261</v>
      </c>
      <c r="D5080">
        <v>213</v>
      </c>
      <c r="E5080">
        <v>171</v>
      </c>
      <c r="F5080">
        <v>22</v>
      </c>
      <c r="G5080">
        <v>-8.0026716040147005E-3</v>
      </c>
      <c r="H5080">
        <v>-0.67790240672452995</v>
      </c>
      <c r="I5080">
        <v>-1.95841499947807</v>
      </c>
      <c r="J5080">
        <v>465</v>
      </c>
      <c r="K5080">
        <v>527</v>
      </c>
      <c r="L5080">
        <v>366</v>
      </c>
      <c r="M5080">
        <v>51</v>
      </c>
      <c r="N5080">
        <v>0.13158576574431399</v>
      </c>
      <c r="O5080">
        <v>-0.696060644639933</v>
      </c>
      <c r="P5080">
        <v>-1.9701084453839099</v>
      </c>
      <c r="Q5080">
        <v>0.644067796610169</v>
      </c>
      <c r="R5080">
        <v>0.27118644067796599</v>
      </c>
      <c r="S5080">
        <f t="shared" si="79"/>
        <v>-9.1746210820854268E-2</v>
      </c>
    </row>
    <row r="5081" spans="1:19" x14ac:dyDescent="0.2">
      <c r="A5081" t="s">
        <v>10107</v>
      </c>
      <c r="B5081" t="s">
        <v>10108</v>
      </c>
      <c r="C5081">
        <v>151</v>
      </c>
      <c r="D5081">
        <v>202</v>
      </c>
      <c r="E5081">
        <v>166</v>
      </c>
      <c r="F5081">
        <v>11</v>
      </c>
      <c r="G5081">
        <v>0.20663265444898199</v>
      </c>
      <c r="H5081">
        <v>-0.453126869031517</v>
      </c>
      <c r="I5081">
        <v>-2.0217814350969401</v>
      </c>
      <c r="J5081">
        <v>288</v>
      </c>
      <c r="K5081">
        <v>511</v>
      </c>
      <c r="L5081">
        <v>177</v>
      </c>
      <c r="M5081">
        <v>38</v>
      </c>
      <c r="N5081">
        <v>0.32625651579720299</v>
      </c>
      <c r="O5081">
        <v>-0.80350799854181398</v>
      </c>
      <c r="P5081">
        <v>-1.88983455973431</v>
      </c>
      <c r="Q5081">
        <v>0.677966101694915</v>
      </c>
      <c r="R5081">
        <v>0.305084745762711</v>
      </c>
      <c r="S5081">
        <f t="shared" si="79"/>
        <v>-8.8548087583251334E-2</v>
      </c>
    </row>
    <row r="5082" spans="1:19" x14ac:dyDescent="0.2">
      <c r="A5082" t="s">
        <v>10109</v>
      </c>
      <c r="B5082" t="s">
        <v>10110</v>
      </c>
      <c r="C5082">
        <v>84</v>
      </c>
      <c r="D5082">
        <v>68</v>
      </c>
      <c r="E5082">
        <v>39</v>
      </c>
      <c r="F5082">
        <v>11</v>
      </c>
      <c r="G5082">
        <v>-1.15121410601168E-2</v>
      </c>
      <c r="H5082">
        <v>-0.82747268881378599</v>
      </c>
      <c r="I5082">
        <v>-1.76708377386565</v>
      </c>
      <c r="J5082">
        <v>67</v>
      </c>
      <c r="K5082">
        <v>175</v>
      </c>
      <c r="L5082">
        <v>80</v>
      </c>
      <c r="M5082">
        <v>14</v>
      </c>
      <c r="N5082">
        <v>0.49419134940718901</v>
      </c>
      <c r="O5082">
        <v>-0.51507359285327303</v>
      </c>
      <c r="P5082">
        <v>-1.6901724356144801</v>
      </c>
      <c r="Q5082">
        <v>0.61016949152542299</v>
      </c>
      <c r="R5082">
        <v>0.305084745762711</v>
      </c>
      <c r="S5082">
        <f t="shared" si="79"/>
        <v>3.8308848192978084E-2</v>
      </c>
    </row>
    <row r="5083" spans="1:19" x14ac:dyDescent="0.2">
      <c r="A5083" t="s">
        <v>10111</v>
      </c>
      <c r="B5083" t="s">
        <v>10112</v>
      </c>
      <c r="C5083">
        <v>110</v>
      </c>
      <c r="D5083">
        <v>120</v>
      </c>
      <c r="E5083">
        <v>51</v>
      </c>
      <c r="F5083">
        <v>18</v>
      </c>
      <c r="G5083">
        <v>0.118046793184928</v>
      </c>
      <c r="H5083">
        <v>-0.82808051883869205</v>
      </c>
      <c r="I5083">
        <v>-1.67031735301691</v>
      </c>
      <c r="J5083">
        <v>261</v>
      </c>
      <c r="K5083">
        <v>306</v>
      </c>
      <c r="L5083">
        <v>206</v>
      </c>
      <c r="M5083">
        <v>83</v>
      </c>
      <c r="N5083">
        <v>0.14630902256502001</v>
      </c>
      <c r="O5083">
        <v>-0.69486206411351703</v>
      </c>
      <c r="P5083">
        <v>-1.5077880835541</v>
      </c>
      <c r="Q5083">
        <v>0.66101694915254205</v>
      </c>
      <c r="R5083">
        <v>0.27118644067796599</v>
      </c>
      <c r="S5083">
        <f t="shared" si="79"/>
        <v>0.11499951203370344</v>
      </c>
    </row>
    <row r="5084" spans="1:19" x14ac:dyDescent="0.2">
      <c r="A5084" t="s">
        <v>10113</v>
      </c>
      <c r="B5084" t="s">
        <v>10114</v>
      </c>
      <c r="C5084">
        <v>130</v>
      </c>
      <c r="D5084">
        <v>133</v>
      </c>
      <c r="E5084">
        <v>170</v>
      </c>
      <c r="F5084">
        <v>44</v>
      </c>
      <c r="G5084">
        <v>9.0166520955777402E-2</v>
      </c>
      <c r="H5084">
        <v>-0.37775244070696601</v>
      </c>
      <c r="I5084">
        <v>-1.3546878487826399</v>
      </c>
      <c r="J5084">
        <v>262</v>
      </c>
      <c r="K5084">
        <v>341</v>
      </c>
      <c r="L5084">
        <v>146</v>
      </c>
      <c r="M5084">
        <v>111</v>
      </c>
      <c r="N5084">
        <v>0.19168119109447401</v>
      </c>
      <c r="O5084">
        <v>-0.846037212679698</v>
      </c>
      <c r="P5084">
        <v>-1.3832039811249801</v>
      </c>
      <c r="Q5084">
        <v>0.69491525423728795</v>
      </c>
      <c r="R5084">
        <v>0.27118644067796599</v>
      </c>
      <c r="S5084">
        <f t="shared" si="79"/>
        <v>0.23934603712124469</v>
      </c>
    </row>
    <row r="5085" spans="1:19" x14ac:dyDescent="0.2">
      <c r="A5085" t="s">
        <v>10115</v>
      </c>
      <c r="B5085" t="s">
        <v>10116</v>
      </c>
      <c r="C5085">
        <v>122</v>
      </c>
      <c r="D5085">
        <v>147</v>
      </c>
      <c r="E5085">
        <v>103</v>
      </c>
      <c r="F5085">
        <v>17</v>
      </c>
      <c r="G5085">
        <v>0.161215736368956</v>
      </c>
      <c r="H5085">
        <v>-0.567780615747979</v>
      </c>
      <c r="I5085">
        <v>-1.74010808225847</v>
      </c>
      <c r="J5085">
        <v>328</v>
      </c>
      <c r="K5085">
        <v>292</v>
      </c>
      <c r="L5085">
        <v>226</v>
      </c>
      <c r="M5085">
        <v>61</v>
      </c>
      <c r="N5085">
        <v>2.6737111158460999E-2</v>
      </c>
      <c r="O5085">
        <v>-0.75385418170866803</v>
      </c>
      <c r="P5085">
        <v>-1.7407696772928001</v>
      </c>
      <c r="Q5085">
        <v>0.71186440677966101</v>
      </c>
      <c r="R5085">
        <v>0.37288135593220301</v>
      </c>
      <c r="S5085">
        <f t="shared" si="79"/>
        <v>3.2554255130890858E-2</v>
      </c>
    </row>
    <row r="5086" spans="1:19" x14ac:dyDescent="0.2">
      <c r="A5086" t="s">
        <v>10117</v>
      </c>
      <c r="B5086" t="s">
        <v>10118</v>
      </c>
      <c r="C5086">
        <v>175</v>
      </c>
      <c r="D5086">
        <v>204</v>
      </c>
      <c r="E5086">
        <v>101</v>
      </c>
      <c r="F5086">
        <v>21</v>
      </c>
      <c r="G5086">
        <v>0.146850351035132</v>
      </c>
      <c r="H5086">
        <v>-0.73297468468205496</v>
      </c>
      <c r="I5086">
        <v>-1.80501592691437</v>
      </c>
      <c r="J5086">
        <v>314</v>
      </c>
      <c r="K5086">
        <v>335</v>
      </c>
      <c r="L5086">
        <v>215</v>
      </c>
      <c r="M5086">
        <v>26</v>
      </c>
      <c r="N5086">
        <v>0.10534326238535199</v>
      </c>
      <c r="O5086">
        <v>-0.756579965302</v>
      </c>
      <c r="P5086">
        <v>-2.09218196869428</v>
      </c>
      <c r="Q5086">
        <v>0.66101694915254205</v>
      </c>
      <c r="R5086">
        <v>0.322033898305084</v>
      </c>
      <c r="S5086">
        <f t="shared" si="79"/>
        <v>-8.0161134656423397E-2</v>
      </c>
    </row>
    <row r="5087" spans="1:19" x14ac:dyDescent="0.2">
      <c r="A5087" t="s">
        <v>10119</v>
      </c>
      <c r="B5087" t="s">
        <v>10120</v>
      </c>
      <c r="C5087">
        <v>156</v>
      </c>
      <c r="D5087">
        <v>129</v>
      </c>
      <c r="E5087">
        <v>76</v>
      </c>
      <c r="F5087">
        <v>16</v>
      </c>
      <c r="G5087">
        <v>-2.2766557596842199E-3</v>
      </c>
      <c r="H5087">
        <v>-0.80656901585207297</v>
      </c>
      <c r="I5087">
        <v>-1.8732017886605301</v>
      </c>
      <c r="J5087">
        <v>214</v>
      </c>
      <c r="K5087">
        <v>366</v>
      </c>
      <c r="L5087">
        <v>161</v>
      </c>
      <c r="M5087">
        <v>29</v>
      </c>
      <c r="N5087">
        <v>0.310295415466941</v>
      </c>
      <c r="O5087">
        <v>-0.715676674461731</v>
      </c>
      <c r="P5087">
        <v>-1.87824144404212</v>
      </c>
      <c r="Q5087">
        <v>0.57627118644067798</v>
      </c>
      <c r="R5087">
        <v>0.35593220338983</v>
      </c>
      <c r="S5087">
        <f t="shared" si="79"/>
        <v>-4.2599212898496067E-2</v>
      </c>
    </row>
    <row r="5088" spans="1:19" x14ac:dyDescent="0.2">
      <c r="A5088" t="s">
        <v>10121</v>
      </c>
      <c r="B5088" t="s">
        <v>10122</v>
      </c>
      <c r="C5088">
        <v>242</v>
      </c>
      <c r="D5088">
        <v>213</v>
      </c>
      <c r="E5088">
        <v>149</v>
      </c>
      <c r="F5088">
        <v>41</v>
      </c>
      <c r="G5088">
        <v>2.48224697538348E-2</v>
      </c>
      <c r="H5088">
        <v>-0.70488710734656002</v>
      </c>
      <c r="I5088">
        <v>-1.65522868222269</v>
      </c>
      <c r="J5088">
        <v>506</v>
      </c>
      <c r="K5088">
        <v>430</v>
      </c>
      <c r="L5088">
        <v>284</v>
      </c>
      <c r="M5088">
        <v>68</v>
      </c>
      <c r="N5088">
        <v>6.5460421615091899E-3</v>
      </c>
      <c r="O5088">
        <v>-0.84292095393715105</v>
      </c>
      <c r="P5088">
        <v>-1.88186727272545</v>
      </c>
      <c r="Q5088">
        <v>0.49152542372881303</v>
      </c>
      <c r="R5088">
        <v>0.22033898305084701</v>
      </c>
      <c r="S5088">
        <f t="shared" si="79"/>
        <v>1.9290765851734479E-2</v>
      </c>
    </row>
    <row r="5089" spans="1:19" x14ac:dyDescent="0.2">
      <c r="A5089" t="s">
        <v>10123</v>
      </c>
      <c r="B5089" t="s">
        <v>10124</v>
      </c>
      <c r="C5089">
        <v>263</v>
      </c>
      <c r="D5089">
        <v>227</v>
      </c>
      <c r="E5089">
        <v>147</v>
      </c>
      <c r="F5089">
        <v>11</v>
      </c>
      <c r="G5089">
        <v>1.6328340998893201E-2</v>
      </c>
      <c r="H5089">
        <v>-0.74689642351998498</v>
      </c>
      <c r="I5089">
        <v>-2.2627602362935302</v>
      </c>
      <c r="J5089">
        <v>489</v>
      </c>
      <c r="K5089">
        <v>537</v>
      </c>
      <c r="L5089">
        <v>403</v>
      </c>
      <c r="M5089">
        <v>87</v>
      </c>
      <c r="N5089">
        <v>0.117893529997657</v>
      </c>
      <c r="O5089">
        <v>-0.67609259012690104</v>
      </c>
      <c r="P5089">
        <v>-1.76001527509689</v>
      </c>
      <c r="Q5089">
        <v>0.50847457627118597</v>
      </c>
      <c r="R5089">
        <v>0.27118644067796599</v>
      </c>
      <c r="S5089">
        <f t="shared" si="79"/>
        <v>-0.12331784036657627</v>
      </c>
    </row>
    <row r="5090" spans="1:19" x14ac:dyDescent="0.2">
      <c r="A5090" t="s">
        <v>10125</v>
      </c>
      <c r="B5090" t="s">
        <v>10126</v>
      </c>
      <c r="C5090">
        <v>96</v>
      </c>
      <c r="D5090">
        <v>108</v>
      </c>
      <c r="E5090">
        <v>117</v>
      </c>
      <c r="F5090">
        <v>14</v>
      </c>
      <c r="G5090">
        <v>0.131410754742909</v>
      </c>
      <c r="H5090">
        <v>-0.40834338107181001</v>
      </c>
      <c r="I5090">
        <v>-1.72034037032332</v>
      </c>
      <c r="J5090">
        <v>274</v>
      </c>
      <c r="K5090">
        <v>461</v>
      </c>
      <c r="L5090">
        <v>239</v>
      </c>
      <c r="M5090">
        <v>43</v>
      </c>
      <c r="N5090">
        <v>0.30317846599098203</v>
      </c>
      <c r="O5090">
        <v>-0.65144143901663998</v>
      </c>
      <c r="P5090">
        <v>-1.81450777583269</v>
      </c>
      <c r="Q5090">
        <v>0.54237288135593198</v>
      </c>
      <c r="R5090">
        <v>0.27118644067796599</v>
      </c>
      <c r="S5090">
        <f t="shared" si="79"/>
        <v>1.8531199319865677E-2</v>
      </c>
    </row>
    <row r="5091" spans="1:19" x14ac:dyDescent="0.2">
      <c r="A5091" t="s">
        <v>10127</v>
      </c>
      <c r="B5091" t="s">
        <v>10128</v>
      </c>
      <c r="C5091">
        <v>12</v>
      </c>
      <c r="D5091">
        <v>16</v>
      </c>
      <c r="E5091">
        <v>0</v>
      </c>
      <c r="F5091">
        <v>4</v>
      </c>
      <c r="G5091">
        <v>0.20519696890382799</v>
      </c>
      <c r="H5091" t="e">
        <f>-inf</f>
        <v>#NAME?</v>
      </c>
      <c r="I5091">
        <v>-1.3613184276816599</v>
      </c>
      <c r="J5091">
        <v>34</v>
      </c>
      <c r="K5091">
        <v>37</v>
      </c>
      <c r="L5091">
        <v>41</v>
      </c>
      <c r="M5091">
        <v>11</v>
      </c>
      <c r="N5091">
        <v>0.113950910446461</v>
      </c>
      <c r="O5091">
        <v>-0.51078383746691003</v>
      </c>
      <c r="P5091">
        <v>-1.50031190047592</v>
      </c>
      <c r="Q5091">
        <v>0.50847457627118597</v>
      </c>
      <c r="R5091">
        <v>0.322033898305084</v>
      </c>
      <c r="S5091">
        <f t="shared" si="79"/>
        <v>0.20610943390369157</v>
      </c>
    </row>
    <row r="5092" spans="1:19" x14ac:dyDescent="0.2">
      <c r="A5092" t="s">
        <v>10129</v>
      </c>
      <c r="B5092" t="s">
        <v>10130</v>
      </c>
      <c r="C5092">
        <v>110</v>
      </c>
      <c r="D5092">
        <v>121</v>
      </c>
      <c r="E5092">
        <v>70</v>
      </c>
      <c r="F5092">
        <v>14</v>
      </c>
      <c r="G5092">
        <v>0.121650917453753</v>
      </c>
      <c r="H5092">
        <v>-0.69055265492237095</v>
      </c>
      <c r="I5092">
        <v>-1.77946182244198</v>
      </c>
      <c r="J5092">
        <v>239</v>
      </c>
      <c r="K5092">
        <v>294</v>
      </c>
      <c r="L5092">
        <v>103</v>
      </c>
      <c r="M5092">
        <v>53</v>
      </c>
      <c r="N5092">
        <v>0.167177532885741</v>
      </c>
      <c r="O5092">
        <v>-0.95764945338735497</v>
      </c>
      <c r="P5092">
        <v>-1.6643476999392399</v>
      </c>
      <c r="Q5092">
        <v>0.54237288135593198</v>
      </c>
      <c r="R5092">
        <v>0.322033898305084</v>
      </c>
      <c r="S5092">
        <f t="shared" si="79"/>
        <v>4.1646918956611698E-2</v>
      </c>
    </row>
    <row r="5093" spans="1:19" x14ac:dyDescent="0.2">
      <c r="A5093" t="s">
        <v>10131</v>
      </c>
      <c r="B5093" t="s">
        <v>10132</v>
      </c>
      <c r="C5093">
        <v>123</v>
      </c>
      <c r="D5093">
        <v>102</v>
      </c>
      <c r="E5093">
        <v>62</v>
      </c>
      <c r="F5093">
        <v>9</v>
      </c>
      <c r="G5093">
        <v>-1.0467073819519499E-3</v>
      </c>
      <c r="H5093">
        <v>-0.791771431719547</v>
      </c>
      <c r="I5093">
        <v>-2.0198597749620699</v>
      </c>
      <c r="J5093">
        <v>193</v>
      </c>
      <c r="K5093">
        <v>346</v>
      </c>
      <c r="L5093">
        <v>130</v>
      </c>
      <c r="M5093">
        <v>44</v>
      </c>
      <c r="N5093">
        <v>0.33074689320672401</v>
      </c>
      <c r="O5093">
        <v>-0.76370273384532705</v>
      </c>
      <c r="P5093">
        <v>-1.65233030111347</v>
      </c>
      <c r="Q5093">
        <v>0.61016949152542299</v>
      </c>
      <c r="R5093">
        <v>0.42372881355932202</v>
      </c>
      <c r="S5093">
        <f t="shared" si="79"/>
        <v>-2.4465405623159582E-2</v>
      </c>
    </row>
    <row r="5094" spans="1:19" x14ac:dyDescent="0.2">
      <c r="A5094" t="s">
        <v>10133</v>
      </c>
      <c r="B5094" t="s">
        <v>10134</v>
      </c>
      <c r="C5094">
        <v>191</v>
      </c>
      <c r="D5094">
        <v>164</v>
      </c>
      <c r="E5094">
        <v>137</v>
      </c>
      <c r="F5094">
        <v>9</v>
      </c>
      <c r="G5094">
        <v>1.40687130954988E-2</v>
      </c>
      <c r="H5094">
        <v>-0.63857080986972403</v>
      </c>
      <c r="I5094">
        <v>-2.2109880307704</v>
      </c>
      <c r="J5094">
        <v>294</v>
      </c>
      <c r="K5094">
        <v>330</v>
      </c>
      <c r="L5094">
        <v>201</v>
      </c>
      <c r="M5094">
        <v>45</v>
      </c>
      <c r="N5094">
        <v>0.12739471288745199</v>
      </c>
      <c r="O5094">
        <v>-0.757240050136058</v>
      </c>
      <c r="P5094">
        <v>-1.8253604852287</v>
      </c>
      <c r="Q5094">
        <v>0.50847457627118597</v>
      </c>
      <c r="R5094">
        <v>0.37288135593220301</v>
      </c>
      <c r="S5094">
        <f t="shared" si="79"/>
        <v>-0.12586637058122827</v>
      </c>
    </row>
    <row r="5095" spans="1:19" x14ac:dyDescent="0.2">
      <c r="A5095" t="s">
        <v>10135</v>
      </c>
      <c r="B5095" t="s">
        <v>10136</v>
      </c>
      <c r="C5095">
        <v>250</v>
      </c>
      <c r="D5095">
        <v>229</v>
      </c>
      <c r="E5095">
        <v>173</v>
      </c>
      <c r="F5095">
        <v>25</v>
      </c>
      <c r="G5095">
        <v>4.21537059633788E-2</v>
      </c>
      <c r="H5095">
        <v>-0.65415191532164496</v>
      </c>
      <c r="I5095">
        <v>-1.88419717296199</v>
      </c>
      <c r="J5095">
        <v>340</v>
      </c>
      <c r="K5095">
        <v>398</v>
      </c>
      <c r="L5095">
        <v>172</v>
      </c>
      <c r="M5095">
        <v>34</v>
      </c>
      <c r="N5095">
        <v>0.145632258453154</v>
      </c>
      <c r="O5095">
        <v>-0.888039247279096</v>
      </c>
      <c r="P5095">
        <v>-2.01022566859189</v>
      </c>
      <c r="Q5095">
        <v>0.49152542372881303</v>
      </c>
      <c r="R5095">
        <v>0.338983050847457</v>
      </c>
      <c r="S5095">
        <f t="shared" si="79"/>
        <v>-8.1073722080366367E-2</v>
      </c>
    </row>
    <row r="5096" spans="1:19" x14ac:dyDescent="0.2">
      <c r="A5096" t="s">
        <v>10137</v>
      </c>
      <c r="B5096" t="s">
        <v>10138</v>
      </c>
      <c r="C5096">
        <v>22</v>
      </c>
      <c r="D5096">
        <v>20</v>
      </c>
      <c r="E5096">
        <v>15</v>
      </c>
      <c r="F5096">
        <v>3</v>
      </c>
      <c r="G5096">
        <v>3.8865547137303398E-2</v>
      </c>
      <c r="H5096">
        <v>-0.660589431544928</v>
      </c>
      <c r="I5096">
        <v>-1.74949859906454</v>
      </c>
      <c r="J5096">
        <v>42</v>
      </c>
      <c r="K5096">
        <v>63</v>
      </c>
      <c r="L5096">
        <v>27</v>
      </c>
      <c r="M5096">
        <v>2</v>
      </c>
      <c r="N5096">
        <v>0.253319362477402</v>
      </c>
      <c r="O5096">
        <v>-0.78397430338330298</v>
      </c>
      <c r="P5096">
        <v>-2.33244496332581</v>
      </c>
      <c r="Q5096">
        <v>0.59322033898305004</v>
      </c>
      <c r="R5096">
        <v>0.35593220338983</v>
      </c>
      <c r="S5096">
        <f t="shared" si="79"/>
        <v>-0.1284172819382583</v>
      </c>
    </row>
    <row r="5097" spans="1:19" x14ac:dyDescent="0.2">
      <c r="A5097" t="s">
        <v>10139</v>
      </c>
      <c r="B5097" t="s">
        <v>10140</v>
      </c>
      <c r="C5097">
        <v>144</v>
      </c>
      <c r="D5097">
        <v>145</v>
      </c>
      <c r="E5097">
        <v>65</v>
      </c>
      <c r="F5097">
        <v>8</v>
      </c>
      <c r="G5097">
        <v>8.3263742435253696E-2</v>
      </c>
      <c r="H5097">
        <v>-0.83970714523079704</v>
      </c>
      <c r="I5097">
        <v>-2.1394696780653</v>
      </c>
      <c r="J5097">
        <v>407</v>
      </c>
      <c r="K5097">
        <v>612</v>
      </c>
      <c r="L5097">
        <v>324</v>
      </c>
      <c r="M5097">
        <v>28</v>
      </c>
      <c r="N5097">
        <v>0.25438511634206201</v>
      </c>
      <c r="O5097">
        <v>-0.691138176162998</v>
      </c>
      <c r="P5097">
        <v>-2.17266204647489</v>
      </c>
      <c r="Q5097">
        <v>0.61016949152542299</v>
      </c>
      <c r="R5097">
        <v>0.28813559322033899</v>
      </c>
      <c r="S5097">
        <f t="shared" si="79"/>
        <v>-0.19813915465109994</v>
      </c>
    </row>
    <row r="5098" spans="1:19" x14ac:dyDescent="0.2">
      <c r="A5098" t="s">
        <v>10141</v>
      </c>
      <c r="B5098" t="s">
        <v>10142</v>
      </c>
      <c r="C5098">
        <v>143</v>
      </c>
      <c r="D5098">
        <v>195</v>
      </c>
      <c r="E5098">
        <v>133</v>
      </c>
      <c r="F5098">
        <v>29</v>
      </c>
      <c r="G5098">
        <v>0.21495680619298399</v>
      </c>
      <c r="H5098">
        <v>-0.52574240627637903</v>
      </c>
      <c r="I5098">
        <v>-1.5771352125281</v>
      </c>
      <c r="J5098">
        <v>315</v>
      </c>
      <c r="K5098">
        <v>443</v>
      </c>
      <c r="L5098">
        <v>189</v>
      </c>
      <c r="M5098">
        <v>34</v>
      </c>
      <c r="N5098">
        <v>0.22532127585518999</v>
      </c>
      <c r="O5098">
        <v>-0.81393752676074604</v>
      </c>
      <c r="P5098">
        <v>-1.97705730533923</v>
      </c>
      <c r="Q5098">
        <v>0.62711864406779605</v>
      </c>
      <c r="R5098">
        <v>0.305084745762711</v>
      </c>
      <c r="S5098">
        <f t="shared" si="79"/>
        <v>1.6349849482519149E-2</v>
      </c>
    </row>
    <row r="5099" spans="1:19" x14ac:dyDescent="0.2">
      <c r="A5099" t="s">
        <v>10143</v>
      </c>
      <c r="B5099" t="s">
        <v>10144</v>
      </c>
      <c r="C5099">
        <v>254</v>
      </c>
      <c r="D5099">
        <v>249</v>
      </c>
      <c r="E5099">
        <v>144</v>
      </c>
      <c r="F5099">
        <v>26</v>
      </c>
      <c r="G5099">
        <v>7.1623862771326596E-2</v>
      </c>
      <c r="H5099">
        <v>-0.74072923430309201</v>
      </c>
      <c r="I5099">
        <v>-1.87405754161111</v>
      </c>
      <c r="J5099">
        <v>398</v>
      </c>
      <c r="K5099">
        <v>640</v>
      </c>
      <c r="L5099">
        <v>320</v>
      </c>
      <c r="M5099">
        <v>77</v>
      </c>
      <c r="N5099">
        <v>0.28352500533192099</v>
      </c>
      <c r="O5099">
        <v>-0.68682187089817204</v>
      </c>
      <c r="P5099">
        <v>-1.72361801549309</v>
      </c>
      <c r="Q5099">
        <v>0.644067796610169</v>
      </c>
      <c r="R5099">
        <v>0.28813559322033899</v>
      </c>
      <c r="S5099">
        <f t="shared" si="79"/>
        <v>-1.486758120405017E-3</v>
      </c>
    </row>
    <row r="5100" spans="1:19" x14ac:dyDescent="0.2">
      <c r="A5100" t="s">
        <v>10145</v>
      </c>
      <c r="B5100" t="s">
        <v>10146</v>
      </c>
      <c r="C5100">
        <v>151</v>
      </c>
      <c r="D5100">
        <v>184</v>
      </c>
      <c r="E5100">
        <v>137</v>
      </c>
      <c r="F5100">
        <v>31</v>
      </c>
      <c r="G5100">
        <v>0.16609910801189501</v>
      </c>
      <c r="H5100">
        <v>-0.53651438991516598</v>
      </c>
      <c r="I5100">
        <v>-1.5718124264208899</v>
      </c>
      <c r="J5100">
        <v>333</v>
      </c>
      <c r="K5100">
        <v>278</v>
      </c>
      <c r="L5100">
        <v>208</v>
      </c>
      <c r="M5100">
        <v>86</v>
      </c>
      <c r="N5100">
        <v>-1.1713341665218399E-3</v>
      </c>
      <c r="O5100">
        <v>-0.79646967568794802</v>
      </c>
      <c r="P5100">
        <v>-1.5981714508546401</v>
      </c>
      <c r="Q5100">
        <v>0.59322033898305004</v>
      </c>
      <c r="R5100">
        <v>0.322033898305084</v>
      </c>
      <c r="S5100">
        <f t="shared" si="79"/>
        <v>0.11923062570008675</v>
      </c>
    </row>
    <row r="5101" spans="1:19" x14ac:dyDescent="0.2">
      <c r="A5101" t="s">
        <v>10147</v>
      </c>
      <c r="B5101" t="s">
        <v>10148</v>
      </c>
      <c r="C5101">
        <v>128</v>
      </c>
      <c r="D5101">
        <v>257</v>
      </c>
      <c r="E5101">
        <v>199</v>
      </c>
      <c r="F5101">
        <v>63</v>
      </c>
      <c r="G5101">
        <v>0.38298138597895398</v>
      </c>
      <c r="H5101">
        <v>-0.30261490301656502</v>
      </c>
      <c r="I5101">
        <v>-1.1920665931562799</v>
      </c>
      <c r="J5101">
        <v>260</v>
      </c>
      <c r="K5101">
        <v>577</v>
      </c>
      <c r="L5101">
        <v>248</v>
      </c>
      <c r="M5101">
        <v>105</v>
      </c>
      <c r="N5101">
        <v>0.42343056860663503</v>
      </c>
      <c r="O5101">
        <v>-0.61261044428899203</v>
      </c>
      <c r="P5101">
        <v>-1.4040097174927699</v>
      </c>
      <c r="Q5101">
        <v>0.57627118644067798</v>
      </c>
      <c r="R5101">
        <v>0.305084745762711</v>
      </c>
      <c r="S5101">
        <f t="shared" si="79"/>
        <v>0.28067811565645806</v>
      </c>
    </row>
    <row r="5102" spans="1:19" x14ac:dyDescent="0.2">
      <c r="A5102" t="s">
        <v>10149</v>
      </c>
      <c r="B5102" t="s">
        <v>10150</v>
      </c>
      <c r="C5102">
        <v>125</v>
      </c>
      <c r="D5102">
        <v>97</v>
      </c>
      <c r="E5102">
        <v>76</v>
      </c>
      <c r="F5102">
        <v>7</v>
      </c>
      <c r="G5102">
        <v>-2.9880046446283001E-2</v>
      </c>
      <c r="H5102">
        <v>-0.71035443050566804</v>
      </c>
      <c r="I5102">
        <v>-2.1360091459557902</v>
      </c>
      <c r="J5102">
        <v>186</v>
      </c>
      <c r="K5102">
        <v>212</v>
      </c>
      <c r="L5102">
        <v>169</v>
      </c>
      <c r="M5102">
        <v>32</v>
      </c>
      <c r="N5102">
        <v>0.13405102013255599</v>
      </c>
      <c r="O5102">
        <v>-0.63371501674863295</v>
      </c>
      <c r="P5102">
        <v>-1.7745886344899</v>
      </c>
      <c r="Q5102">
        <v>0.54237288135593198</v>
      </c>
      <c r="R5102">
        <v>0.25423728813559299</v>
      </c>
      <c r="S5102">
        <f t="shared" si="79"/>
        <v>-9.0663063598997701E-2</v>
      </c>
    </row>
    <row r="5103" spans="1:19" x14ac:dyDescent="0.2">
      <c r="A5103" t="s">
        <v>10151</v>
      </c>
      <c r="B5103" t="s">
        <v>10152</v>
      </c>
      <c r="C5103">
        <v>105</v>
      </c>
      <c r="D5103">
        <v>85</v>
      </c>
      <c r="E5103">
        <v>62</v>
      </c>
      <c r="F5103">
        <v>8</v>
      </c>
      <c r="G5103">
        <v>-1.15121410601168E-2</v>
      </c>
      <c r="H5103">
        <v>-0.723055619350087</v>
      </c>
      <c r="I5103">
        <v>-2.0022964850399898</v>
      </c>
      <c r="J5103">
        <v>224</v>
      </c>
      <c r="K5103">
        <v>264</v>
      </c>
      <c r="L5103">
        <v>159</v>
      </c>
      <c r="M5103">
        <v>25</v>
      </c>
      <c r="N5103">
        <v>0.14858401195738999</v>
      </c>
      <c r="O5103">
        <v>-0.740939671158101</v>
      </c>
      <c r="P5103">
        <v>-1.9625336782540099</v>
      </c>
      <c r="Q5103">
        <v>0.644067796610169</v>
      </c>
      <c r="R5103">
        <v>0.22033898305084701</v>
      </c>
      <c r="S5103">
        <f t="shared" si="79"/>
        <v>-0.1023747770574145</v>
      </c>
    </row>
    <row r="5104" spans="1:19" x14ac:dyDescent="0.2">
      <c r="A5104" t="s">
        <v>10153</v>
      </c>
      <c r="B5104" t="s">
        <v>10154</v>
      </c>
      <c r="C5104">
        <v>215</v>
      </c>
      <c r="D5104">
        <v>225</v>
      </c>
      <c r="E5104">
        <v>106</v>
      </c>
      <c r="F5104">
        <v>10</v>
      </c>
      <c r="G5104">
        <v>0.10000229049128501</v>
      </c>
      <c r="H5104">
        <v>-0.80139060442923804</v>
      </c>
      <c r="I5104">
        <v>-2.2166356328775998</v>
      </c>
      <c r="J5104">
        <v>478</v>
      </c>
      <c r="K5104">
        <v>473</v>
      </c>
      <c r="L5104">
        <v>245</v>
      </c>
      <c r="M5104">
        <v>55</v>
      </c>
      <c r="N5104">
        <v>7.2661347547414504E-2</v>
      </c>
      <c r="O5104">
        <v>-0.88235058939197597</v>
      </c>
      <c r="P5104">
        <v>-1.94929087570976</v>
      </c>
      <c r="Q5104">
        <v>0.52542372881355903</v>
      </c>
      <c r="R5104">
        <v>0.23728813559322001</v>
      </c>
      <c r="S5104">
        <f t="shared" si="79"/>
        <v>-0.16064439910582837</v>
      </c>
    </row>
    <row r="5105" spans="1:19" x14ac:dyDescent="0.2">
      <c r="A5105" t="s">
        <v>10155</v>
      </c>
      <c r="B5105" t="s">
        <v>10156</v>
      </c>
      <c r="C5105">
        <v>139</v>
      </c>
      <c r="D5105">
        <v>155</v>
      </c>
      <c r="E5105">
        <v>110</v>
      </c>
      <c r="F5105">
        <v>8</v>
      </c>
      <c r="G5105">
        <v>0.12757513021172401</v>
      </c>
      <c r="H5105">
        <v>-0.595880124874273</v>
      </c>
      <c r="I5105">
        <v>-2.12412198622415</v>
      </c>
      <c r="J5105">
        <v>324</v>
      </c>
      <c r="K5105">
        <v>360</v>
      </c>
      <c r="L5105">
        <v>172</v>
      </c>
      <c r="M5105">
        <v>52</v>
      </c>
      <c r="N5105">
        <v>0.122985593982396</v>
      </c>
      <c r="O5105">
        <v>-0.867105340443453</v>
      </c>
      <c r="P5105">
        <v>-1.8047673351636999</v>
      </c>
      <c r="Q5105">
        <v>0.50847457627118597</v>
      </c>
      <c r="R5105">
        <v>0.27118644067796599</v>
      </c>
      <c r="S5105">
        <f t="shared" si="79"/>
        <v>-9.530731303296909E-2</v>
      </c>
    </row>
    <row r="5106" spans="1:19" x14ac:dyDescent="0.2">
      <c r="A5106" t="s">
        <v>10157</v>
      </c>
      <c r="B5106" t="s">
        <v>10158</v>
      </c>
      <c r="C5106">
        <v>147</v>
      </c>
      <c r="D5106">
        <v>142</v>
      </c>
      <c r="E5106">
        <v>84</v>
      </c>
      <c r="F5106">
        <v>11</v>
      </c>
      <c r="G5106">
        <v>6.5229241930408799E-2</v>
      </c>
      <c r="H5106">
        <v>-0.73729605846469803</v>
      </c>
      <c r="I5106">
        <v>-2.0101218225519499</v>
      </c>
      <c r="J5106">
        <v>283</v>
      </c>
      <c r="K5106">
        <v>455</v>
      </c>
      <c r="L5106">
        <v>146</v>
      </c>
      <c r="M5106">
        <v>56</v>
      </c>
      <c r="N5106">
        <v>0.283453064554543</v>
      </c>
      <c r="O5106">
        <v>-0.87952235688424296</v>
      </c>
      <c r="P5106">
        <v>-1.71382407710998</v>
      </c>
      <c r="Q5106">
        <v>0.44067796610169402</v>
      </c>
      <c r="R5106">
        <v>0.305084745762711</v>
      </c>
      <c r="S5106">
        <f t="shared" si="79"/>
        <v>-3.8105721589999739E-2</v>
      </c>
    </row>
    <row r="5107" spans="1:19" x14ac:dyDescent="0.2">
      <c r="A5107" t="s">
        <v>10159</v>
      </c>
      <c r="B5107" t="s">
        <v>10160</v>
      </c>
      <c r="C5107">
        <v>227</v>
      </c>
      <c r="D5107">
        <v>316</v>
      </c>
      <c r="E5107">
        <v>253</v>
      </c>
      <c r="F5107">
        <v>26</v>
      </c>
      <c r="G5107">
        <v>0.22391945772080901</v>
      </c>
      <c r="H5107">
        <v>-0.44716334579570799</v>
      </c>
      <c r="I5107">
        <v>-1.8252496821843001</v>
      </c>
      <c r="J5107">
        <v>449</v>
      </c>
      <c r="K5107">
        <v>573</v>
      </c>
      <c r="L5107">
        <v>316</v>
      </c>
      <c r="M5107">
        <v>53</v>
      </c>
      <c r="N5107">
        <v>0.183136384385788</v>
      </c>
      <c r="O5107">
        <v>-0.74464803552930903</v>
      </c>
      <c r="P5107">
        <v>-1.9381961399944201</v>
      </c>
      <c r="Q5107">
        <v>0.52542372881355903</v>
      </c>
      <c r="R5107">
        <v>0.322033898305084</v>
      </c>
      <c r="S5107">
        <f t="shared" si="79"/>
        <v>-4.4807521886966552E-2</v>
      </c>
    </row>
    <row r="5108" spans="1:19" x14ac:dyDescent="0.2">
      <c r="A5108" t="s">
        <v>10161</v>
      </c>
      <c r="B5108" t="s">
        <v>10162</v>
      </c>
      <c r="C5108">
        <v>148</v>
      </c>
      <c r="D5108">
        <v>141</v>
      </c>
      <c r="E5108">
        <v>90</v>
      </c>
      <c r="F5108">
        <v>8</v>
      </c>
      <c r="G5108">
        <v>5.9215629555950902E-2</v>
      </c>
      <c r="H5108">
        <v>-0.71027721573403602</v>
      </c>
      <c r="I5108">
        <v>-2.1513689013650099</v>
      </c>
      <c r="J5108">
        <v>202</v>
      </c>
      <c r="K5108">
        <v>308</v>
      </c>
      <c r="L5108">
        <v>225</v>
      </c>
      <c r="M5108">
        <v>29</v>
      </c>
      <c r="N5108">
        <v>0.260427450475542</v>
      </c>
      <c r="O5108">
        <v>-0.54525762847965098</v>
      </c>
      <c r="P5108">
        <v>-1.85317904013956</v>
      </c>
      <c r="Q5108">
        <v>0.47457627118644002</v>
      </c>
      <c r="R5108">
        <v>0.27118644067796599</v>
      </c>
      <c r="S5108">
        <f t="shared" si="79"/>
        <v>-0.11611421121634942</v>
      </c>
    </row>
    <row r="5109" spans="1:19" x14ac:dyDescent="0.2">
      <c r="A5109" t="s">
        <v>10163</v>
      </c>
      <c r="B5109" t="s">
        <v>10164</v>
      </c>
      <c r="C5109">
        <v>174</v>
      </c>
      <c r="D5109">
        <v>183</v>
      </c>
      <c r="E5109">
        <v>120</v>
      </c>
      <c r="F5109">
        <v>32</v>
      </c>
      <c r="G5109">
        <v>0.102160073743358</v>
      </c>
      <c r="H5109">
        <v>-0.655626012013378</v>
      </c>
      <c r="I5109">
        <v>-1.6195964429246901</v>
      </c>
      <c r="J5109">
        <v>409</v>
      </c>
      <c r="K5109">
        <v>492</v>
      </c>
      <c r="L5109">
        <v>287</v>
      </c>
      <c r="M5109">
        <v>72</v>
      </c>
      <c r="N5109">
        <v>0.15746989818174001</v>
      </c>
      <c r="O5109">
        <v>-0.74593018841773895</v>
      </c>
      <c r="P5109">
        <v>-1.76461648016796</v>
      </c>
      <c r="Q5109">
        <v>0.59322033898305004</v>
      </c>
      <c r="R5109">
        <v>0.28813559322033899</v>
      </c>
      <c r="S5109">
        <f t="shared" si="79"/>
        <v>6.0929183162506922E-2</v>
      </c>
    </row>
    <row r="5110" spans="1:19" x14ac:dyDescent="0.2">
      <c r="A5110" t="s">
        <v>10165</v>
      </c>
      <c r="B5110" t="s">
        <v>10166</v>
      </c>
      <c r="C5110">
        <v>243</v>
      </c>
      <c r="D5110">
        <v>197</v>
      </c>
      <c r="E5110">
        <v>108</v>
      </c>
      <c r="F5110">
        <v>15</v>
      </c>
      <c r="G5110">
        <v>-1.0881815141190699E-2</v>
      </c>
      <c r="H5110">
        <v>-0.84644052788976598</v>
      </c>
      <c r="I5110">
        <v>-2.0937121875046301</v>
      </c>
      <c r="J5110">
        <v>407</v>
      </c>
      <c r="K5110">
        <v>620</v>
      </c>
      <c r="L5110">
        <v>297</v>
      </c>
      <c r="M5110">
        <v>58</v>
      </c>
      <c r="N5110">
        <v>0.26002538369475497</v>
      </c>
      <c r="O5110">
        <v>-0.72892673705239797</v>
      </c>
      <c r="P5110">
        <v>-1.8563920842541699</v>
      </c>
      <c r="Q5110">
        <v>0.52542372881355903</v>
      </c>
      <c r="R5110">
        <v>0.338983050847457</v>
      </c>
      <c r="S5110">
        <f t="shared" si="79"/>
        <v>-0.10034640799857991</v>
      </c>
    </row>
    <row r="5111" spans="1:19" x14ac:dyDescent="0.2">
      <c r="A5111" t="s">
        <v>10167</v>
      </c>
      <c r="B5111" t="s">
        <v>10168</v>
      </c>
      <c r="C5111">
        <v>245</v>
      </c>
      <c r="D5111">
        <v>237</v>
      </c>
      <c r="E5111">
        <v>244</v>
      </c>
      <c r="F5111">
        <v>33</v>
      </c>
      <c r="G5111">
        <v>6.5840493941099795E-2</v>
      </c>
      <c r="H5111">
        <v>-0.49603426780420601</v>
      </c>
      <c r="I5111">
        <v>-1.7548493174486399</v>
      </c>
      <c r="J5111">
        <v>372</v>
      </c>
      <c r="K5111">
        <v>631</v>
      </c>
      <c r="L5111">
        <v>182</v>
      </c>
      <c r="M5111">
        <v>42</v>
      </c>
      <c r="N5111">
        <v>0.306714522783958</v>
      </c>
      <c r="O5111">
        <v>-0.90256032904121297</v>
      </c>
      <c r="P5111">
        <v>-1.9575193180758901</v>
      </c>
      <c r="Q5111">
        <v>0.61016949152542299</v>
      </c>
      <c r="R5111">
        <v>0.338983050847457</v>
      </c>
      <c r="S5111">
        <f t="shared" si="79"/>
        <v>-2.9673858626861241E-2</v>
      </c>
    </row>
    <row r="5112" spans="1:19" x14ac:dyDescent="0.2">
      <c r="A5112" t="s">
        <v>10169</v>
      </c>
      <c r="B5112" t="s">
        <v>10170</v>
      </c>
      <c r="C5112">
        <v>126</v>
      </c>
      <c r="D5112">
        <v>147</v>
      </c>
      <c r="E5112">
        <v>106</v>
      </c>
      <c r="F5112">
        <v>8</v>
      </c>
      <c r="G5112">
        <v>0.14720502192614099</v>
      </c>
      <c r="H5112">
        <v>-0.56932268963119603</v>
      </c>
      <c r="I5112">
        <v>-2.08147773108761</v>
      </c>
      <c r="J5112">
        <v>170</v>
      </c>
      <c r="K5112">
        <v>218</v>
      </c>
      <c r="L5112">
        <v>148</v>
      </c>
      <c r="M5112">
        <v>31</v>
      </c>
      <c r="N5112">
        <v>0.18523567564805199</v>
      </c>
      <c r="O5112">
        <v>-0.65227598312770596</v>
      </c>
      <c r="P5112">
        <v>-1.7493128961358899</v>
      </c>
      <c r="Q5112">
        <v>0.59322033898305004</v>
      </c>
      <c r="R5112">
        <v>0.322033898305084</v>
      </c>
      <c r="S5112">
        <f t="shared" si="79"/>
        <v>-6.8176261129008944E-2</v>
      </c>
    </row>
    <row r="5113" spans="1:19" x14ac:dyDescent="0.2">
      <c r="A5113" t="s">
        <v>10171</v>
      </c>
      <c r="B5113" t="s">
        <v>10172</v>
      </c>
      <c r="C5113">
        <v>185</v>
      </c>
      <c r="D5113">
        <v>217</v>
      </c>
      <c r="E5113">
        <v>133</v>
      </c>
      <c r="F5113">
        <v>29</v>
      </c>
      <c r="G5113">
        <v>0.149546237741044</v>
      </c>
      <c r="H5113">
        <v>-0.63757809721433101</v>
      </c>
      <c r="I5113">
        <v>-1.6889709034660501</v>
      </c>
      <c r="J5113">
        <v>266</v>
      </c>
      <c r="K5113">
        <v>382</v>
      </c>
      <c r="L5113">
        <v>218</v>
      </c>
      <c r="M5113">
        <v>42</v>
      </c>
      <c r="N5113">
        <v>0.23440982970236299</v>
      </c>
      <c r="O5113">
        <v>-0.67851392017085199</v>
      </c>
      <c r="P5113">
        <v>-1.81185801482505</v>
      </c>
      <c r="Q5113">
        <v>0.59322033898305004</v>
      </c>
      <c r="R5113">
        <v>0.305084745762711</v>
      </c>
      <c r="S5113">
        <f t="shared" si="79"/>
        <v>2.8286401034288332E-2</v>
      </c>
    </row>
    <row r="5114" spans="1:19" x14ac:dyDescent="0.2">
      <c r="A5114" t="s">
        <v>10173</v>
      </c>
      <c r="B5114" t="s">
        <v>10174</v>
      </c>
      <c r="C5114">
        <v>40</v>
      </c>
      <c r="D5114">
        <v>31</v>
      </c>
      <c r="E5114">
        <v>25</v>
      </c>
      <c r="F5114">
        <v>3</v>
      </c>
      <c r="G5114">
        <v>-3.0440065198161202E-2</v>
      </c>
      <c r="H5114">
        <v>-0.69837799243432797</v>
      </c>
      <c r="I5114">
        <v>-2.0091359095702899</v>
      </c>
      <c r="J5114">
        <v>82</v>
      </c>
      <c r="K5114">
        <v>103</v>
      </c>
      <c r="L5114">
        <v>58</v>
      </c>
      <c r="M5114">
        <v>13</v>
      </c>
      <c r="N5114">
        <v>0.17625147574317701</v>
      </c>
      <c r="O5114">
        <v>-0.74247463596516905</v>
      </c>
      <c r="P5114">
        <v>-1.81009616866877</v>
      </c>
      <c r="Q5114">
        <v>0.59322033898305004</v>
      </c>
      <c r="R5114">
        <v>0.27118644067796599</v>
      </c>
      <c r="S5114">
        <f t="shared" si="79"/>
        <v>-6.3572611512266897E-2</v>
      </c>
    </row>
    <row r="5115" spans="1:19" x14ac:dyDescent="0.2">
      <c r="A5115" t="s">
        <v>10175</v>
      </c>
      <c r="B5115" t="s">
        <v>10176</v>
      </c>
      <c r="C5115">
        <v>175</v>
      </c>
      <c r="D5115">
        <v>187</v>
      </c>
      <c r="E5115">
        <v>226</v>
      </c>
      <c r="F5115">
        <v>12</v>
      </c>
      <c r="G5115">
        <v>0.109061790145732</v>
      </c>
      <c r="H5115">
        <v>-0.383187619317297</v>
      </c>
      <c r="I5115">
        <v>-2.0480539756006602</v>
      </c>
      <c r="J5115">
        <v>326</v>
      </c>
      <c r="K5115">
        <v>463</v>
      </c>
      <c r="L5115">
        <v>244</v>
      </c>
      <c r="M5115">
        <v>50</v>
      </c>
      <c r="N5115">
        <v>0.22959149437173501</v>
      </c>
      <c r="O5115">
        <v>-0.71791655087359996</v>
      </c>
      <c r="P5115">
        <v>-1.82447326432381</v>
      </c>
      <c r="Q5115">
        <v>0.59322033898305004</v>
      </c>
      <c r="R5115">
        <v>0.35593220338983</v>
      </c>
      <c r="S5115">
        <f t="shared" si="79"/>
        <v>-7.8641574358039507E-2</v>
      </c>
    </row>
    <row r="5116" spans="1:19" x14ac:dyDescent="0.2">
      <c r="A5116" t="s">
        <v>10177</v>
      </c>
      <c r="B5116" t="s">
        <v>10178</v>
      </c>
      <c r="C5116">
        <v>158</v>
      </c>
      <c r="D5116">
        <v>174</v>
      </c>
      <c r="E5116">
        <v>238</v>
      </c>
      <c r="F5116">
        <v>30</v>
      </c>
      <c r="G5116">
        <v>0.122150393623705</v>
      </c>
      <c r="H5116">
        <v>-0.31633813967631402</v>
      </c>
      <c r="I5116">
        <v>-1.60573300519675</v>
      </c>
      <c r="J5116">
        <v>246</v>
      </c>
      <c r="K5116">
        <v>265</v>
      </c>
      <c r="L5116">
        <v>147</v>
      </c>
      <c r="M5116">
        <v>31</v>
      </c>
      <c r="N5116">
        <v>0.10953887025514999</v>
      </c>
      <c r="O5116">
        <v>-0.81570654949959298</v>
      </c>
      <c r="P5116">
        <v>-1.90979908186099</v>
      </c>
      <c r="Q5116">
        <v>0.57627118644067798</v>
      </c>
      <c r="R5116">
        <v>0.28813559322033899</v>
      </c>
      <c r="S5116">
        <f t="shared" si="79"/>
        <v>2.6093195801169311E-2</v>
      </c>
    </row>
    <row r="5117" spans="1:19" x14ac:dyDescent="0.2">
      <c r="A5117" t="s">
        <v>10179</v>
      </c>
      <c r="B5117" t="s">
        <v>10180</v>
      </c>
      <c r="C5117">
        <v>24</v>
      </c>
      <c r="D5117">
        <v>29</v>
      </c>
      <c r="E5117">
        <v>22</v>
      </c>
      <c r="F5117">
        <v>2</v>
      </c>
      <c r="G5117">
        <v>0.162444988482878</v>
      </c>
      <c r="H5117">
        <v>-0.53204657066780303</v>
      </c>
      <c r="I5117">
        <v>-1.96337841900962</v>
      </c>
      <c r="J5117">
        <v>356</v>
      </c>
      <c r="K5117">
        <v>315</v>
      </c>
      <c r="L5117">
        <v>176</v>
      </c>
      <c r="M5117">
        <v>68</v>
      </c>
      <c r="N5117">
        <v>2.4088659238447E-2</v>
      </c>
      <c r="O5117">
        <v>-0.89802610730311505</v>
      </c>
      <c r="P5117">
        <v>-1.72916675385853</v>
      </c>
      <c r="Q5117">
        <v>0.62711864406779605</v>
      </c>
      <c r="R5117">
        <v>0.305084745762711</v>
      </c>
      <c r="S5117">
        <f t="shared" si="79"/>
        <v>-2.8729614527272726E-2</v>
      </c>
    </row>
    <row r="5118" spans="1:19" x14ac:dyDescent="0.2">
      <c r="A5118" t="s">
        <v>10181</v>
      </c>
      <c r="B5118" t="s">
        <v>10182</v>
      </c>
      <c r="C5118">
        <v>313</v>
      </c>
      <c r="D5118">
        <v>321</v>
      </c>
      <c r="E5118">
        <v>241</v>
      </c>
      <c r="F5118">
        <v>20</v>
      </c>
      <c r="G5118">
        <v>9.1218927153951898E-2</v>
      </c>
      <c r="H5118">
        <v>-0.60778530474998305</v>
      </c>
      <c r="I5118">
        <v>-2.0787115148444602</v>
      </c>
      <c r="J5118">
        <v>398</v>
      </c>
      <c r="K5118">
        <v>473</v>
      </c>
      <c r="L5118">
        <v>267</v>
      </c>
      <c r="M5118">
        <v>81</v>
      </c>
      <c r="N5118">
        <v>0.152206172085845</v>
      </c>
      <c r="O5118">
        <v>-0.76546058785350202</v>
      </c>
      <c r="P5118">
        <v>-1.7016237217869301</v>
      </c>
      <c r="Q5118">
        <v>0.50847457627118597</v>
      </c>
      <c r="R5118">
        <v>0.322033898305084</v>
      </c>
      <c r="S5118">
        <f t="shared" si="79"/>
        <v>-5.4622455610397538E-2</v>
      </c>
    </row>
    <row r="5119" spans="1:19" x14ac:dyDescent="0.2">
      <c r="A5119" t="s">
        <v>10183</v>
      </c>
      <c r="B5119" t="s">
        <v>10184</v>
      </c>
      <c r="C5119">
        <v>116</v>
      </c>
      <c r="D5119">
        <v>224</v>
      </c>
      <c r="E5119">
        <v>94</v>
      </c>
      <c r="F5119">
        <v>15</v>
      </c>
      <c r="G5119">
        <v>0.36604826140277202</v>
      </c>
      <c r="H5119">
        <v>-0.58558814540562298</v>
      </c>
      <c r="I5119">
        <v>-1.7725639031332301</v>
      </c>
      <c r="J5119">
        <v>276</v>
      </c>
      <c r="K5119">
        <v>327</v>
      </c>
      <c r="L5119">
        <v>243</v>
      </c>
      <c r="M5119">
        <v>31</v>
      </c>
      <c r="N5119">
        <v>0.15086677401679</v>
      </c>
      <c r="O5119">
        <v>-0.64739158561129595</v>
      </c>
      <c r="P5119">
        <v>-1.95977305682283</v>
      </c>
      <c r="Q5119">
        <v>0.55932203389830504</v>
      </c>
      <c r="R5119">
        <v>0.28813559322033899</v>
      </c>
      <c r="S5119">
        <f t="shared" si="79"/>
        <v>-3.5385289605498978E-2</v>
      </c>
    </row>
    <row r="5120" spans="1:19" x14ac:dyDescent="0.2">
      <c r="A5120" t="s">
        <v>10185</v>
      </c>
      <c r="B5120" t="s">
        <v>10186</v>
      </c>
      <c r="C5120">
        <v>135</v>
      </c>
      <c r="D5120">
        <v>187</v>
      </c>
      <c r="E5120">
        <v>127</v>
      </c>
      <c r="F5120">
        <v>13</v>
      </c>
      <c r="G5120">
        <v>0.221766070337021</v>
      </c>
      <c r="H5120">
        <v>-0.52078805731745204</v>
      </c>
      <c r="I5120">
        <v>-1.90058758915016</v>
      </c>
      <c r="J5120">
        <v>410</v>
      </c>
      <c r="K5120">
        <v>372</v>
      </c>
      <c r="L5120">
        <v>251</v>
      </c>
      <c r="M5120">
        <v>48</v>
      </c>
      <c r="N5120">
        <v>3.4987186583883702E-2</v>
      </c>
      <c r="O5120">
        <v>-0.80519891238308705</v>
      </c>
      <c r="P5120">
        <v>-1.9417682879360401</v>
      </c>
      <c r="Q5120">
        <v>0.49152542372881303</v>
      </c>
      <c r="R5120">
        <v>0.305084745762711</v>
      </c>
      <c r="S5120">
        <f t="shared" si="79"/>
        <v>-6.7489215908650424E-2</v>
      </c>
    </row>
    <row r="5121" spans="1:19" x14ac:dyDescent="0.2">
      <c r="A5121" t="s">
        <v>10187</v>
      </c>
      <c r="B5121" t="s">
        <v>10188</v>
      </c>
      <c r="C5121">
        <v>212</v>
      </c>
      <c r="D5121">
        <v>223</v>
      </c>
      <c r="E5121">
        <v>213</v>
      </c>
      <c r="F5121">
        <v>17</v>
      </c>
      <c r="G5121">
        <v>0.102227234414937</v>
      </c>
      <c r="H5121">
        <v>-0.49221426726841699</v>
      </c>
      <c r="I5121">
        <v>-1.98008411251247</v>
      </c>
      <c r="J5121">
        <v>336</v>
      </c>
      <c r="K5121">
        <v>359</v>
      </c>
      <c r="L5121">
        <v>257</v>
      </c>
      <c r="M5121">
        <v>16</v>
      </c>
      <c r="N5121">
        <v>0.10598327461019599</v>
      </c>
      <c r="O5121">
        <v>-0.70849493120293905</v>
      </c>
      <c r="P5121">
        <v>-2.33244496332581</v>
      </c>
      <c r="Q5121">
        <v>0.52542372881355903</v>
      </c>
      <c r="R5121">
        <v>0.305084745762711</v>
      </c>
      <c r="S5121">
        <f t="shared" si="79"/>
        <v>-0.19491431959113395</v>
      </c>
    </row>
    <row r="5122" spans="1:19" x14ac:dyDescent="0.2">
      <c r="A5122" t="s">
        <v>10189</v>
      </c>
      <c r="B5122" t="s">
        <v>10190</v>
      </c>
      <c r="C5122">
        <v>177</v>
      </c>
      <c r="D5122">
        <v>182</v>
      </c>
      <c r="E5122">
        <v>139</v>
      </c>
      <c r="F5122">
        <v>17</v>
      </c>
      <c r="G5122">
        <v>9.2356353918796499E-2</v>
      </c>
      <c r="H5122">
        <v>-0.59921647588611504</v>
      </c>
      <c r="I5122">
        <v>-1.90172151794553</v>
      </c>
      <c r="J5122">
        <v>383</v>
      </c>
      <c r="K5122">
        <v>505</v>
      </c>
      <c r="L5122">
        <v>251</v>
      </c>
      <c r="M5122">
        <v>48</v>
      </c>
      <c r="N5122">
        <v>0.19732070757176001</v>
      </c>
      <c r="O5122">
        <v>-0.77561382963197401</v>
      </c>
      <c r="P5122">
        <v>-1.9121832051849199</v>
      </c>
      <c r="Q5122">
        <v>0.54237288135593198</v>
      </c>
      <c r="R5122">
        <v>0.25423728813559299</v>
      </c>
      <c r="S5122">
        <f t="shared" si="79"/>
        <v>-5.9902696113997914E-2</v>
      </c>
    </row>
    <row r="5123" spans="1:19" x14ac:dyDescent="0.2">
      <c r="A5123" t="s">
        <v>10191</v>
      </c>
      <c r="B5123" t="s">
        <v>10192</v>
      </c>
      <c r="C5123">
        <v>141</v>
      </c>
      <c r="D5123">
        <v>166</v>
      </c>
      <c r="E5123">
        <v>93</v>
      </c>
      <c r="F5123">
        <v>25</v>
      </c>
      <c r="G5123">
        <v>0.15114720768020301</v>
      </c>
      <c r="H5123">
        <v>-0.67499417387984795</v>
      </c>
      <c r="I5123">
        <v>-1.6354762769453399</v>
      </c>
      <c r="J5123">
        <v>298</v>
      </c>
      <c r="K5123">
        <v>361</v>
      </c>
      <c r="L5123">
        <v>180</v>
      </c>
      <c r="M5123">
        <v>100</v>
      </c>
      <c r="N5123">
        <v>0.16051904125112401</v>
      </c>
      <c r="O5123">
        <v>-0.81103253611733905</v>
      </c>
      <c r="P5123">
        <v>-1.48444193266814</v>
      </c>
      <c r="Q5123">
        <v>0.59322033898305004</v>
      </c>
      <c r="R5123">
        <v>0.305084745762711</v>
      </c>
      <c r="S5123">
        <f t="shared" ref="S5123:S5186" si="80">((I5123+1.7338029)/1.7338029+(P5123+1.8692731)/1.8692731)/2</f>
        <v>0.13129181426550532</v>
      </c>
    </row>
    <row r="5124" spans="1:19" x14ac:dyDescent="0.2">
      <c r="A5124" t="s">
        <v>10193</v>
      </c>
      <c r="B5124" t="s">
        <v>10194</v>
      </c>
      <c r="C5124">
        <v>129</v>
      </c>
      <c r="D5124">
        <v>111</v>
      </c>
      <c r="E5124">
        <v>41</v>
      </c>
      <c r="F5124">
        <v>24</v>
      </c>
      <c r="G5124">
        <v>1.49915007829368E-2</v>
      </c>
      <c r="H5124">
        <v>-0.99206386335791696</v>
      </c>
      <c r="I5124">
        <v>-1.61457564154964</v>
      </c>
      <c r="J5124">
        <v>213</v>
      </c>
      <c r="K5124">
        <v>264</v>
      </c>
      <c r="L5124">
        <v>153</v>
      </c>
      <c r="M5124">
        <v>27</v>
      </c>
      <c r="N5124">
        <v>0.170452426852815</v>
      </c>
      <c r="O5124">
        <v>-0.73577694976552899</v>
      </c>
      <c r="P5124">
        <v>-1.90724150787164</v>
      </c>
      <c r="Q5124">
        <v>0.62711864406779605</v>
      </c>
      <c r="R5124">
        <v>0.305084745762711</v>
      </c>
      <c r="S5124">
        <f t="shared" si="80"/>
        <v>2.422723537570013E-2</v>
      </c>
    </row>
    <row r="5125" spans="1:19" x14ac:dyDescent="0.2">
      <c r="A5125" t="s">
        <v>10195</v>
      </c>
      <c r="B5125" t="s">
        <v>10196</v>
      </c>
      <c r="C5125">
        <v>127</v>
      </c>
      <c r="D5125">
        <v>97</v>
      </c>
      <c r="E5125">
        <v>99</v>
      </c>
      <c r="F5125">
        <v>21</v>
      </c>
      <c r="G5125">
        <v>-3.6773754394183601E-2</v>
      </c>
      <c r="H5125">
        <v>-0.60242653613680996</v>
      </c>
      <c r="I5125">
        <v>-1.6657815991840299</v>
      </c>
      <c r="J5125">
        <v>266</v>
      </c>
      <c r="K5125">
        <v>306</v>
      </c>
      <c r="L5125">
        <v>198</v>
      </c>
      <c r="M5125">
        <v>33</v>
      </c>
      <c r="N5125">
        <v>0.13806789327223401</v>
      </c>
      <c r="O5125">
        <v>-0.72030522351392601</v>
      </c>
      <c r="P5125">
        <v>-1.91659336534507</v>
      </c>
      <c r="Q5125">
        <v>0.62711864406779605</v>
      </c>
      <c r="R5125">
        <v>0.28813559322033899</v>
      </c>
      <c r="S5125">
        <f t="shared" si="80"/>
        <v>6.9588174682157656E-3</v>
      </c>
    </row>
    <row r="5126" spans="1:19" x14ac:dyDescent="0.2">
      <c r="A5126" t="s">
        <v>10197</v>
      </c>
      <c r="B5126" t="s">
        <v>10198</v>
      </c>
      <c r="C5126">
        <v>187</v>
      </c>
      <c r="D5126">
        <v>186</v>
      </c>
      <c r="E5126">
        <v>108</v>
      </c>
      <c r="F5126">
        <v>19</v>
      </c>
      <c r="G5126">
        <v>7.7929569976945806E-2</v>
      </c>
      <c r="H5126">
        <v>-0.732675860827952</v>
      </c>
      <c r="I5126">
        <v>-1.8772851785456599</v>
      </c>
      <c r="J5126">
        <v>497</v>
      </c>
      <c r="K5126">
        <v>501</v>
      </c>
      <c r="L5126">
        <v>206</v>
      </c>
      <c r="M5126">
        <v>29</v>
      </c>
      <c r="N5126">
        <v>8.0709440555635198E-2</v>
      </c>
      <c r="O5126">
        <v>-0.97457794550856902</v>
      </c>
      <c r="P5126">
        <v>-2.2441840594262601</v>
      </c>
      <c r="Q5126">
        <v>0.66101694915254205</v>
      </c>
      <c r="R5126">
        <v>0.37288135593220301</v>
      </c>
      <c r="S5126">
        <f t="shared" si="80"/>
        <v>-0.14166046290655435</v>
      </c>
    </row>
    <row r="5127" spans="1:19" x14ac:dyDescent="0.2">
      <c r="A5127" t="s">
        <v>10199</v>
      </c>
      <c r="B5127" t="s">
        <v>10200</v>
      </c>
      <c r="C5127">
        <v>109</v>
      </c>
      <c r="D5127">
        <v>124</v>
      </c>
      <c r="E5127">
        <v>107</v>
      </c>
      <c r="F5127">
        <v>14</v>
      </c>
      <c r="G5127">
        <v>0.13625341951713901</v>
      </c>
      <c r="H5127">
        <v>-0.50230073003381703</v>
      </c>
      <c r="I5127">
        <v>-1.77549563522438</v>
      </c>
      <c r="J5127">
        <v>319</v>
      </c>
      <c r="K5127">
        <v>187</v>
      </c>
      <c r="L5127">
        <v>138</v>
      </c>
      <c r="M5127">
        <v>33</v>
      </c>
      <c r="N5127">
        <v>-0.15472097309895999</v>
      </c>
      <c r="O5127">
        <v>-0.95600037380033498</v>
      </c>
      <c r="P5127">
        <v>-1.9955024117711799</v>
      </c>
      <c r="Q5127">
        <v>0.66101694915254205</v>
      </c>
      <c r="R5127">
        <v>0.28813559322033899</v>
      </c>
      <c r="S5127">
        <f t="shared" si="80"/>
        <v>-4.5787770949337656E-2</v>
      </c>
    </row>
    <row r="5128" spans="1:19" x14ac:dyDescent="0.2">
      <c r="A5128" t="s">
        <v>10201</v>
      </c>
      <c r="B5128" t="s">
        <v>10202</v>
      </c>
      <c r="C5128">
        <v>0</v>
      </c>
      <c r="D5128">
        <v>0</v>
      </c>
      <c r="E5128">
        <v>0</v>
      </c>
      <c r="F5128">
        <v>0</v>
      </c>
      <c r="G5128" t="s">
        <v>373</v>
      </c>
      <c r="H5128" t="s">
        <v>373</v>
      </c>
      <c r="I5128" t="s">
        <v>373</v>
      </c>
      <c r="J5128">
        <v>0</v>
      </c>
      <c r="K5128">
        <v>0</v>
      </c>
      <c r="L5128">
        <v>0</v>
      </c>
      <c r="M5128">
        <v>0</v>
      </c>
      <c r="N5128" t="s">
        <v>373</v>
      </c>
      <c r="O5128" t="s">
        <v>373</v>
      </c>
      <c r="P5128" t="s">
        <v>373</v>
      </c>
      <c r="Q5128">
        <v>0.677966101694915</v>
      </c>
      <c r="R5128">
        <v>0.25423728813559299</v>
      </c>
      <c r="S5128" t="e">
        <f t="shared" si="80"/>
        <v>#VALUE!</v>
      </c>
    </row>
    <row r="5129" spans="1:19" x14ac:dyDescent="0.2">
      <c r="A5129" t="s">
        <v>10203</v>
      </c>
      <c r="B5129" t="s">
        <v>10204</v>
      </c>
      <c r="C5129">
        <v>116</v>
      </c>
      <c r="D5129">
        <v>133</v>
      </c>
      <c r="E5129">
        <v>87</v>
      </c>
      <c r="F5129">
        <v>55</v>
      </c>
      <c r="G5129">
        <v>0.13965188403569501</v>
      </c>
      <c r="H5129">
        <v>-0.61919674638670297</v>
      </c>
      <c r="I5129">
        <v>-1.20829247269467</v>
      </c>
      <c r="J5129">
        <v>144</v>
      </c>
      <c r="K5129">
        <v>294</v>
      </c>
      <c r="L5129">
        <v>170</v>
      </c>
      <c r="M5129">
        <v>129</v>
      </c>
      <c r="N5129">
        <v>0.38721294173862902</v>
      </c>
      <c r="O5129">
        <v>-0.52000234786136601</v>
      </c>
      <c r="P5129">
        <v>-1.0579984503878901</v>
      </c>
      <c r="Q5129">
        <v>0.59322033898305004</v>
      </c>
      <c r="R5129">
        <v>0.25423728813559299</v>
      </c>
      <c r="S5129">
        <f t="shared" si="80"/>
        <v>0.36855119933016622</v>
      </c>
    </row>
    <row r="5130" spans="1:19" x14ac:dyDescent="0.2">
      <c r="A5130" t="s">
        <v>10205</v>
      </c>
      <c r="B5130" t="s">
        <v>10206</v>
      </c>
      <c r="C5130">
        <v>62</v>
      </c>
      <c r="D5130">
        <v>45</v>
      </c>
      <c r="E5130">
        <v>24</v>
      </c>
      <c r="F5130">
        <v>4</v>
      </c>
      <c r="G5130">
        <v>-5.8920943427381703E-2</v>
      </c>
      <c r="H5130">
        <v>-0.90643845756505104</v>
      </c>
      <c r="I5130">
        <v>-2.0745288711322898</v>
      </c>
      <c r="J5130">
        <v>110</v>
      </c>
      <c r="K5130">
        <v>90</v>
      </c>
      <c r="L5130">
        <v>45</v>
      </c>
      <c r="M5130">
        <v>10</v>
      </c>
      <c r="N5130">
        <v>-9.9220722971783606E-3</v>
      </c>
      <c r="O5130">
        <v>-0.98026894852727098</v>
      </c>
      <c r="P5130">
        <v>-2.05161835375011</v>
      </c>
      <c r="Q5130">
        <v>0.66101694915254205</v>
      </c>
      <c r="R5130">
        <v>0.338983050847457</v>
      </c>
      <c r="S5130">
        <f t="shared" si="80"/>
        <v>-0.1470340937401215</v>
      </c>
    </row>
    <row r="5131" spans="1:19" x14ac:dyDescent="0.2">
      <c r="A5131" t="s">
        <v>10207</v>
      </c>
      <c r="B5131" t="s">
        <v>10208</v>
      </c>
      <c r="C5131">
        <v>205</v>
      </c>
      <c r="D5131">
        <v>176</v>
      </c>
      <c r="E5131">
        <v>190</v>
      </c>
      <c r="F5131">
        <v>21</v>
      </c>
      <c r="G5131">
        <v>1.40170390539239E-2</v>
      </c>
      <c r="H5131">
        <v>-0.52725826988132896</v>
      </c>
      <c r="I5131">
        <v>-1.87373173928383</v>
      </c>
      <c r="J5131">
        <v>236</v>
      </c>
      <c r="K5131">
        <v>313</v>
      </c>
      <c r="L5131">
        <v>121</v>
      </c>
      <c r="M5131">
        <v>30</v>
      </c>
      <c r="N5131">
        <v>0.199860437998063</v>
      </c>
      <c r="O5131">
        <v>-0.88221540979804602</v>
      </c>
      <c r="P5131">
        <v>-1.9060164168423299</v>
      </c>
      <c r="Q5131">
        <v>0.69491525423728795</v>
      </c>
      <c r="R5131">
        <v>0.35593220338983</v>
      </c>
      <c r="S5131">
        <f t="shared" si="80"/>
        <v>-5.0181393096192642E-2</v>
      </c>
    </row>
    <row r="5132" spans="1:19" x14ac:dyDescent="0.2">
      <c r="A5132" t="s">
        <v>10209</v>
      </c>
      <c r="B5132" t="s">
        <v>10210</v>
      </c>
      <c r="C5132">
        <v>214</v>
      </c>
      <c r="D5132">
        <v>279</v>
      </c>
      <c r="E5132">
        <v>97</v>
      </c>
      <c r="F5132">
        <v>29</v>
      </c>
      <c r="G5132">
        <v>0.19544866221993501</v>
      </c>
      <c r="H5132">
        <v>-0.83790004886134895</v>
      </c>
      <c r="I5132">
        <v>-1.75221294841223</v>
      </c>
      <c r="J5132">
        <v>355</v>
      </c>
      <c r="K5132">
        <v>399</v>
      </c>
      <c r="L5132">
        <v>218</v>
      </c>
      <c r="M5132">
        <v>62</v>
      </c>
      <c r="N5132">
        <v>0.12797264605337499</v>
      </c>
      <c r="O5132">
        <v>-0.80386063659487905</v>
      </c>
      <c r="P5132">
        <v>-1.7680623321487301</v>
      </c>
      <c r="Q5132">
        <v>0.61016949152542299</v>
      </c>
      <c r="R5132">
        <v>0.338983050847457</v>
      </c>
      <c r="S5132">
        <f t="shared" si="80"/>
        <v>2.1763073438809521E-2</v>
      </c>
    </row>
    <row r="5133" spans="1:19" x14ac:dyDescent="0.2">
      <c r="A5133" t="s">
        <v>10211</v>
      </c>
      <c r="B5133" t="s">
        <v>10212</v>
      </c>
      <c r="C5133">
        <v>64</v>
      </c>
      <c r="D5133">
        <v>62</v>
      </c>
      <c r="E5133">
        <v>30</v>
      </c>
      <c r="F5133">
        <v>16</v>
      </c>
      <c r="G5133">
        <v>6.6469947809895194E-2</v>
      </c>
      <c r="H5133">
        <v>-0.82331672904262798</v>
      </c>
      <c r="I5133">
        <v>-1.48625716428996</v>
      </c>
      <c r="J5133">
        <v>61</v>
      </c>
      <c r="K5133">
        <v>88</v>
      </c>
      <c r="L5133">
        <v>92</v>
      </c>
      <c r="M5133">
        <v>23</v>
      </c>
      <c r="N5133">
        <v>0.23638094056112299</v>
      </c>
      <c r="O5133">
        <v>-0.41363078480960203</v>
      </c>
      <c r="P5133">
        <v>-1.4338276675850601</v>
      </c>
      <c r="Q5133">
        <v>0.644067796610169</v>
      </c>
      <c r="R5133">
        <v>0.305084745762711</v>
      </c>
      <c r="S5133">
        <f t="shared" si="80"/>
        <v>0.18786262004270138</v>
      </c>
    </row>
    <row r="5134" spans="1:19" x14ac:dyDescent="0.2">
      <c r="A5134" t="s">
        <v>10213</v>
      </c>
      <c r="B5134" t="s">
        <v>10214</v>
      </c>
      <c r="C5134">
        <v>101</v>
      </c>
      <c r="D5134">
        <v>113</v>
      </c>
      <c r="E5134">
        <v>92</v>
      </c>
      <c r="F5134">
        <v>6</v>
      </c>
      <c r="G5134">
        <v>0.12901530199630501</v>
      </c>
      <c r="H5134">
        <v>-0.53479155621549002</v>
      </c>
      <c r="I5134">
        <v>-2.1103672963609901</v>
      </c>
      <c r="J5134">
        <v>162</v>
      </c>
      <c r="K5134">
        <v>215</v>
      </c>
      <c r="L5134">
        <v>121</v>
      </c>
      <c r="M5134">
        <v>24</v>
      </c>
      <c r="N5134">
        <v>0.20015154879469599</v>
      </c>
      <c r="O5134">
        <v>-0.71881842137057095</v>
      </c>
      <c r="P5134">
        <v>-1.83952944142291</v>
      </c>
      <c r="Q5134">
        <v>0.54237288135593198</v>
      </c>
      <c r="R5134">
        <v>0.27118644067796599</v>
      </c>
      <c r="S5134">
        <f t="shared" si="80"/>
        <v>-0.10063898382725893</v>
      </c>
    </row>
    <row r="5135" spans="1:19" x14ac:dyDescent="0.2">
      <c r="A5135" t="s">
        <v>10215</v>
      </c>
      <c r="B5135" t="s">
        <v>10216</v>
      </c>
      <c r="C5135">
        <v>25</v>
      </c>
      <c r="D5135">
        <v>25</v>
      </c>
      <c r="E5135">
        <v>8</v>
      </c>
      <c r="F5135">
        <v>0</v>
      </c>
      <c r="G5135">
        <v>8.0258232295528406E-2</v>
      </c>
      <c r="H5135">
        <v>-0.98910803145849702</v>
      </c>
      <c r="I5135" t="e">
        <f>-inf</f>
        <v>#NAME?</v>
      </c>
      <c r="J5135">
        <v>48</v>
      </c>
      <c r="K5135">
        <v>41</v>
      </c>
      <c r="L5135">
        <v>50</v>
      </c>
      <c r="M5135">
        <v>5</v>
      </c>
      <c r="N5135">
        <v>8.7707227658700097E-3</v>
      </c>
      <c r="O5135">
        <v>-0.57436001018395799</v>
      </c>
      <c r="P5135">
        <v>-1.99249690163146</v>
      </c>
      <c r="Q5135">
        <v>0.49152542372881303</v>
      </c>
      <c r="R5135">
        <v>0.27118644067796599</v>
      </c>
      <c r="S5135" t="e">
        <f t="shared" si="80"/>
        <v>#NAME?</v>
      </c>
    </row>
    <row r="5136" spans="1:19" x14ac:dyDescent="0.2">
      <c r="A5136" t="s">
        <v>10217</v>
      </c>
      <c r="B5136" t="s">
        <v>10218</v>
      </c>
      <c r="C5136">
        <v>357</v>
      </c>
      <c r="D5136">
        <v>348</v>
      </c>
      <c r="E5136">
        <v>310</v>
      </c>
      <c r="F5136">
        <v>33</v>
      </c>
      <c r="G5136">
        <v>6.9169260129916199E-2</v>
      </c>
      <c r="H5136">
        <v>-0.55556453205632395</v>
      </c>
      <c r="I5136">
        <v>-1.9183514491963001</v>
      </c>
      <c r="J5136">
        <v>647</v>
      </c>
      <c r="K5136">
        <v>759</v>
      </c>
      <c r="L5136">
        <v>366</v>
      </c>
      <c r="M5136">
        <v>66</v>
      </c>
      <c r="N5136">
        <v>0.14656559864850099</v>
      </c>
      <c r="O5136">
        <v>-0.83951197241868003</v>
      </c>
      <c r="P5136">
        <v>-2.00158601371872</v>
      </c>
      <c r="Q5136">
        <v>0.54237288135593198</v>
      </c>
      <c r="R5136">
        <v>0.322033898305084</v>
      </c>
      <c r="S5136">
        <f t="shared" si="80"/>
        <v>-8.8612282414385707E-2</v>
      </c>
    </row>
    <row r="5137" spans="1:19" x14ac:dyDescent="0.2">
      <c r="A5137" t="s">
        <v>10219</v>
      </c>
      <c r="B5137" t="s">
        <v>10220</v>
      </c>
      <c r="C5137">
        <v>53</v>
      </c>
      <c r="D5137">
        <v>75</v>
      </c>
      <c r="E5137">
        <v>55</v>
      </c>
      <c r="F5137">
        <v>22</v>
      </c>
      <c r="G5137">
        <v>0.231043626086439</v>
      </c>
      <c r="H5137">
        <v>-0.478171189884948</v>
      </c>
      <c r="I5137">
        <v>-1.2660503617405801</v>
      </c>
      <c r="J5137">
        <v>59</v>
      </c>
      <c r="K5137">
        <v>146</v>
      </c>
      <c r="L5137">
        <v>78</v>
      </c>
      <c r="M5137">
        <v>28</v>
      </c>
      <c r="N5137">
        <v>0.47072894756401401</v>
      </c>
      <c r="O5137">
        <v>-0.470846186096054</v>
      </c>
      <c r="P5137">
        <v>-1.3339196488918099</v>
      </c>
      <c r="Q5137">
        <v>0.677966101694915</v>
      </c>
      <c r="R5137">
        <v>0.338983050847457</v>
      </c>
      <c r="S5137">
        <f t="shared" si="80"/>
        <v>0.27809037156220884</v>
      </c>
    </row>
    <row r="5138" spans="1:19" x14ac:dyDescent="0.2">
      <c r="A5138" t="s">
        <v>10221</v>
      </c>
      <c r="B5138" t="s">
        <v>10222</v>
      </c>
      <c r="C5138">
        <v>122</v>
      </c>
      <c r="D5138">
        <v>92</v>
      </c>
      <c r="E5138">
        <v>30</v>
      </c>
      <c r="F5138">
        <v>12</v>
      </c>
      <c r="G5138">
        <v>-4.2313771033664398E-2</v>
      </c>
      <c r="H5138">
        <v>-1.10349658573348</v>
      </c>
      <c r="I5138">
        <v>-1.8913757575891199</v>
      </c>
      <c r="J5138">
        <v>231</v>
      </c>
      <c r="K5138">
        <v>269</v>
      </c>
      <c r="L5138">
        <v>105</v>
      </c>
      <c r="M5138">
        <v>25</v>
      </c>
      <c r="N5138">
        <v>0.14336840353198499</v>
      </c>
      <c r="O5138">
        <v>-0.93451145796659596</v>
      </c>
      <c r="P5138">
        <v>-1.9758976398119901</v>
      </c>
      <c r="Q5138">
        <v>0.62711864406779605</v>
      </c>
      <c r="R5138">
        <v>0.322033898305084</v>
      </c>
      <c r="S5138">
        <f t="shared" si="80"/>
        <v>-7.3961720235901016E-2</v>
      </c>
    </row>
    <row r="5139" spans="1:19" x14ac:dyDescent="0.2">
      <c r="A5139" t="s">
        <v>10223</v>
      </c>
      <c r="B5139" t="s">
        <v>10224</v>
      </c>
      <c r="C5139">
        <v>216</v>
      </c>
      <c r="D5139">
        <v>186</v>
      </c>
      <c r="E5139">
        <v>94</v>
      </c>
      <c r="F5139">
        <v>11</v>
      </c>
      <c r="G5139">
        <v>1.53174253625139E-2</v>
      </c>
      <c r="H5139">
        <v>-0.85558390732963496</v>
      </c>
      <c r="I5139">
        <v>-2.1772582389547002</v>
      </c>
      <c r="J5139">
        <v>350</v>
      </c>
      <c r="K5139">
        <v>521</v>
      </c>
      <c r="L5139">
        <v>237</v>
      </c>
      <c r="M5139">
        <v>49</v>
      </c>
      <c r="N5139">
        <v>0.24999778237097001</v>
      </c>
      <c r="O5139">
        <v>-0.76140847548456203</v>
      </c>
      <c r="P5139">
        <v>-1.86409763291365</v>
      </c>
      <c r="Q5139">
        <v>0.55932203389830504</v>
      </c>
      <c r="R5139">
        <v>0.23728813559322001</v>
      </c>
      <c r="S5139">
        <f t="shared" si="80"/>
        <v>-0.12650081188099174</v>
      </c>
    </row>
    <row r="5140" spans="1:19" x14ac:dyDescent="0.2">
      <c r="A5140" t="s">
        <v>10225</v>
      </c>
      <c r="B5140" t="s">
        <v>10226</v>
      </c>
      <c r="C5140">
        <v>33</v>
      </c>
      <c r="D5140">
        <v>12</v>
      </c>
      <c r="E5140">
        <v>26</v>
      </c>
      <c r="F5140">
        <v>0</v>
      </c>
      <c r="G5140">
        <v>-0.35907446153473399</v>
      </c>
      <c r="H5140">
        <v>-0.59779860168547305</v>
      </c>
      <c r="I5140" t="e">
        <f>-inf</f>
        <v>#NAME?</v>
      </c>
      <c r="J5140">
        <v>64</v>
      </c>
      <c r="K5140">
        <v>119</v>
      </c>
      <c r="L5140">
        <v>57</v>
      </c>
      <c r="M5140">
        <v>0</v>
      </c>
      <c r="N5140">
        <v>0.34659509083036499</v>
      </c>
      <c r="O5140">
        <v>-0.64239389545578596</v>
      </c>
      <c r="P5140" t="e">
        <f>-inf</f>
        <v>#NAME?</v>
      </c>
      <c r="Q5140">
        <v>0.50847457627118597</v>
      </c>
      <c r="R5140">
        <v>0.23728813559322001</v>
      </c>
      <c r="S5140" t="e">
        <f t="shared" si="80"/>
        <v>#NAME?</v>
      </c>
    </row>
    <row r="5141" spans="1:19" x14ac:dyDescent="0.2">
      <c r="A5141" t="s">
        <v>10227</v>
      </c>
      <c r="B5141" t="s">
        <v>10228</v>
      </c>
      <c r="C5141">
        <v>211</v>
      </c>
      <c r="D5141">
        <v>302</v>
      </c>
      <c r="E5141">
        <v>206</v>
      </c>
      <c r="F5141">
        <v>30</v>
      </c>
      <c r="G5141">
        <v>0.23598271995498599</v>
      </c>
      <c r="H5141">
        <v>-0.50467324470694197</v>
      </c>
      <c r="I5141">
        <v>-1.73135837354002</v>
      </c>
      <c r="J5141">
        <v>542</v>
      </c>
      <c r="K5141">
        <v>627</v>
      </c>
      <c r="L5141">
        <v>298</v>
      </c>
      <c r="M5141">
        <v>71</v>
      </c>
      <c r="N5141">
        <v>0.140496357714051</v>
      </c>
      <c r="O5141">
        <v>-0.85187179960652204</v>
      </c>
      <c r="P5141">
        <v>-1.8929666064112001</v>
      </c>
      <c r="Q5141">
        <v>0.52542372881355903</v>
      </c>
      <c r="R5141">
        <v>0.27118644067796599</v>
      </c>
      <c r="S5141">
        <f t="shared" si="80"/>
        <v>-5.6326647953568922E-3</v>
      </c>
    </row>
    <row r="5142" spans="1:19" x14ac:dyDescent="0.2">
      <c r="A5142" t="s">
        <v>10229</v>
      </c>
      <c r="B5142" t="s">
        <v>10230</v>
      </c>
      <c r="C5142">
        <v>56</v>
      </c>
      <c r="D5142">
        <v>82</v>
      </c>
      <c r="E5142">
        <v>44</v>
      </c>
      <c r="F5142">
        <v>11</v>
      </c>
      <c r="G5142">
        <v>0.245884057673044</v>
      </c>
      <c r="H5142">
        <v>-0.59899336029841599</v>
      </c>
      <c r="I5142">
        <v>-1.5909925148099699</v>
      </c>
      <c r="J5142">
        <v>126</v>
      </c>
      <c r="K5142">
        <v>261</v>
      </c>
      <c r="L5142">
        <v>119</v>
      </c>
      <c r="M5142">
        <v>10</v>
      </c>
      <c r="N5142">
        <v>0.393498065642439</v>
      </c>
      <c r="O5142">
        <v>-0.61691236086942203</v>
      </c>
      <c r="P5142">
        <v>-2.1105962137094498</v>
      </c>
      <c r="Q5142">
        <v>0.45762711864406702</v>
      </c>
      <c r="R5142">
        <v>0.23728813559322001</v>
      </c>
      <c r="S5142">
        <f t="shared" si="80"/>
        <v>-2.3365841887793955E-2</v>
      </c>
    </row>
    <row r="5143" spans="1:19" x14ac:dyDescent="0.2">
      <c r="A5143" t="s">
        <v>10231</v>
      </c>
      <c r="B5143" t="s">
        <v>10232</v>
      </c>
      <c r="C5143">
        <v>182</v>
      </c>
      <c r="D5143">
        <v>271</v>
      </c>
      <c r="E5143">
        <v>112</v>
      </c>
      <c r="F5143">
        <v>15</v>
      </c>
      <c r="G5143">
        <v>0.25315613518485902</v>
      </c>
      <c r="H5143">
        <v>-0.70511137509329602</v>
      </c>
      <c r="I5143">
        <v>-1.96817730189139</v>
      </c>
      <c r="J5143">
        <v>291</v>
      </c>
      <c r="K5143">
        <v>246</v>
      </c>
      <c r="L5143">
        <v>142</v>
      </c>
      <c r="M5143">
        <v>28</v>
      </c>
      <c r="N5143">
        <v>4.2702215391935902E-3</v>
      </c>
      <c r="O5143">
        <v>-0.90369342174724099</v>
      </c>
      <c r="P5143">
        <v>-2.0269606262355802</v>
      </c>
      <c r="Q5143">
        <v>0.54237288135593198</v>
      </c>
      <c r="R5143">
        <v>0.28813559322033899</v>
      </c>
      <c r="S5143">
        <f t="shared" si="80"/>
        <v>-0.10976852602117858</v>
      </c>
    </row>
    <row r="5144" spans="1:19" x14ac:dyDescent="0.2">
      <c r="A5144" t="s">
        <v>10233</v>
      </c>
      <c r="B5144" t="s">
        <v>10234</v>
      </c>
      <c r="C5144">
        <v>246</v>
      </c>
      <c r="D5144">
        <v>336</v>
      </c>
      <c r="E5144">
        <v>206</v>
      </c>
      <c r="F5144">
        <v>34</v>
      </c>
      <c r="G5144">
        <v>0.21566240258199301</v>
      </c>
      <c r="H5144">
        <v>-0.57132589651262899</v>
      </c>
      <c r="I5144">
        <v>-1.7436533630231199</v>
      </c>
      <c r="J5144">
        <v>631</v>
      </c>
      <c r="K5144">
        <v>731</v>
      </c>
      <c r="L5144">
        <v>373</v>
      </c>
      <c r="M5144">
        <v>89</v>
      </c>
      <c r="N5144">
        <v>0.141116121135447</v>
      </c>
      <c r="O5144">
        <v>-0.82040930457983696</v>
      </c>
      <c r="P5144">
        <v>-1.86086502119111</v>
      </c>
      <c r="Q5144">
        <v>0.49152542372881303</v>
      </c>
      <c r="R5144">
        <v>0.25423728813559299</v>
      </c>
      <c r="S5144">
        <f t="shared" si="80"/>
        <v>-5.9168651198327144E-4</v>
      </c>
    </row>
    <row r="5145" spans="1:19" x14ac:dyDescent="0.2">
      <c r="A5145" t="s">
        <v>10235</v>
      </c>
      <c r="B5145" t="s">
        <v>10236</v>
      </c>
      <c r="C5145">
        <v>79</v>
      </c>
      <c r="D5145">
        <v>42</v>
      </c>
      <c r="E5145">
        <v>67</v>
      </c>
      <c r="F5145">
        <v>12</v>
      </c>
      <c r="G5145">
        <v>-0.19411956859701199</v>
      </c>
      <c r="H5145">
        <v>-0.56581029836801799</v>
      </c>
      <c r="I5145">
        <v>-1.70264301820481</v>
      </c>
      <c r="J5145">
        <v>150</v>
      </c>
      <c r="K5145">
        <v>185</v>
      </c>
      <c r="L5145">
        <v>84</v>
      </c>
      <c r="M5145">
        <v>9</v>
      </c>
      <c r="N5145">
        <v>0.168308572769054</v>
      </c>
      <c r="O5145">
        <v>-0.84390075013818999</v>
      </c>
      <c r="P5145">
        <v>-2.2320744182082399</v>
      </c>
      <c r="Q5145">
        <v>0.52542372881355903</v>
      </c>
      <c r="R5145">
        <v>0.28813559322033899</v>
      </c>
      <c r="S5145">
        <f t="shared" si="80"/>
        <v>-8.8057429341896198E-2</v>
      </c>
    </row>
    <row r="5146" spans="1:19" x14ac:dyDescent="0.2">
      <c r="A5146" t="s">
        <v>10237</v>
      </c>
      <c r="B5146" t="s">
        <v>10238</v>
      </c>
      <c r="C5146">
        <v>88</v>
      </c>
      <c r="D5146">
        <v>91</v>
      </c>
      <c r="E5146">
        <v>92</v>
      </c>
      <c r="F5146">
        <v>11</v>
      </c>
      <c r="G5146">
        <v>9.48169524664534E-2</v>
      </c>
      <c r="H5146">
        <v>-0.474952854583017</v>
      </c>
      <c r="I5146">
        <v>-1.7872871599539399</v>
      </c>
      <c r="J5146">
        <v>270</v>
      </c>
      <c r="K5146">
        <v>297</v>
      </c>
      <c r="L5146">
        <v>129</v>
      </c>
      <c r="M5146">
        <v>19</v>
      </c>
      <c r="N5146">
        <v>0.118620788579946</v>
      </c>
      <c r="O5146">
        <v>-0.91286283100412802</v>
      </c>
      <c r="P5146">
        <v>-2.1628358317980498</v>
      </c>
      <c r="Q5146">
        <v>0.677966101694915</v>
      </c>
      <c r="R5146">
        <v>0.322033898305084</v>
      </c>
      <c r="S5146">
        <f t="shared" si="80"/>
        <v>-9.3947205815083493E-2</v>
      </c>
    </row>
    <row r="5147" spans="1:19" x14ac:dyDescent="0.2">
      <c r="A5147" t="s">
        <v>10239</v>
      </c>
      <c r="B5147" t="s">
        <v>10240</v>
      </c>
      <c r="C5147">
        <v>79</v>
      </c>
      <c r="D5147">
        <v>81</v>
      </c>
      <c r="E5147">
        <v>67</v>
      </c>
      <c r="F5147">
        <v>5</v>
      </c>
      <c r="G5147">
        <v>9.1116159883736794E-2</v>
      </c>
      <c r="H5147">
        <v>-0.56581029836801799</v>
      </c>
      <c r="I5147">
        <v>-2.0828542599164201</v>
      </c>
      <c r="J5147">
        <v>178</v>
      </c>
      <c r="K5147">
        <v>167</v>
      </c>
      <c r="L5147">
        <v>95</v>
      </c>
      <c r="M5147">
        <v>23</v>
      </c>
      <c r="N5147">
        <v>4.9524572260411001E-2</v>
      </c>
      <c r="O5147">
        <v>-0.86478517416443601</v>
      </c>
      <c r="P5147">
        <v>-1.8989178348831901</v>
      </c>
      <c r="Q5147">
        <v>0.66101694915254205</v>
      </c>
      <c r="R5147">
        <v>0.305084745762711</v>
      </c>
      <c r="S5147">
        <f t="shared" si="80"/>
        <v>-0.10859010495617495</v>
      </c>
    </row>
    <row r="5148" spans="1:19" x14ac:dyDescent="0.2">
      <c r="A5148" t="s">
        <v>10241</v>
      </c>
      <c r="B5148" t="s">
        <v>10242</v>
      </c>
      <c r="C5148">
        <v>137</v>
      </c>
      <c r="D5148">
        <v>142</v>
      </c>
      <c r="E5148">
        <v>84</v>
      </c>
      <c r="F5148">
        <v>22</v>
      </c>
      <c r="G5148">
        <v>9.5826009522178096E-2</v>
      </c>
      <c r="H5148">
        <v>-0.70669929087292804</v>
      </c>
      <c r="I5148">
        <v>-1.67849505929619</v>
      </c>
      <c r="J5148">
        <v>229</v>
      </c>
      <c r="K5148">
        <v>337</v>
      </c>
      <c r="L5148">
        <v>190</v>
      </c>
      <c r="M5148">
        <v>25</v>
      </c>
      <c r="N5148">
        <v>0.24502252195317201</v>
      </c>
      <c r="O5148">
        <v>-0.67317065853144897</v>
      </c>
      <c r="P5148">
        <v>-1.97212114225974</v>
      </c>
      <c r="Q5148">
        <v>0.61016949152542299</v>
      </c>
      <c r="R5148">
        <v>0.28813559322033899</v>
      </c>
      <c r="S5148">
        <f t="shared" si="80"/>
        <v>-1.1560306260324806E-2</v>
      </c>
    </row>
    <row r="5149" spans="1:19" x14ac:dyDescent="0.2">
      <c r="A5149" t="s">
        <v>10243</v>
      </c>
      <c r="B5149" t="s">
        <v>10244</v>
      </c>
      <c r="C5149">
        <v>216</v>
      </c>
      <c r="D5149">
        <v>187</v>
      </c>
      <c r="E5149">
        <v>117</v>
      </c>
      <c r="F5149">
        <v>29</v>
      </c>
      <c r="G5149">
        <v>1.76460876810965E-2</v>
      </c>
      <c r="H5149">
        <v>-0.76052589918317204</v>
      </c>
      <c r="I5149">
        <v>-1.7562529262139699</v>
      </c>
      <c r="J5149">
        <v>362</v>
      </c>
      <c r="K5149">
        <v>391</v>
      </c>
      <c r="L5149">
        <v>166</v>
      </c>
      <c r="M5149">
        <v>46</v>
      </c>
      <c r="N5149">
        <v>0.110696290284422</v>
      </c>
      <c r="O5149">
        <v>-0.93068925963750104</v>
      </c>
      <c r="P5149">
        <v>-1.9061764074434799</v>
      </c>
      <c r="Q5149">
        <v>0.47457627118644002</v>
      </c>
      <c r="R5149">
        <v>0.27118644067796599</v>
      </c>
      <c r="S5149">
        <f t="shared" si="80"/>
        <v>-1.6345246747582511E-2</v>
      </c>
    </row>
    <row r="5150" spans="1:19" x14ac:dyDescent="0.2">
      <c r="A5150" t="s">
        <v>10245</v>
      </c>
      <c r="B5150" t="s">
        <v>10246</v>
      </c>
      <c r="C5150">
        <v>93</v>
      </c>
      <c r="D5150">
        <v>114</v>
      </c>
      <c r="E5150">
        <v>97</v>
      </c>
      <c r="F5150">
        <v>25</v>
      </c>
      <c r="G5150">
        <v>0.16868013507806501</v>
      </c>
      <c r="H5150">
        <v>-0.47596922406609299</v>
      </c>
      <c r="I5150">
        <v>-1.4547401128438899</v>
      </c>
      <c r="J5150">
        <v>137</v>
      </c>
      <c r="K5150">
        <v>158</v>
      </c>
      <c r="L5150">
        <v>144</v>
      </c>
      <c r="M5150">
        <v>14</v>
      </c>
      <c r="N5150">
        <v>0.13916462321973699</v>
      </c>
      <c r="O5150">
        <v>-0.57044685220554703</v>
      </c>
      <c r="P5150">
        <v>-2.0008182000700598</v>
      </c>
      <c r="Q5150">
        <v>0.52542372881355903</v>
      </c>
      <c r="R5150">
        <v>0.25423728813559299</v>
      </c>
      <c r="S5150">
        <f t="shared" si="80"/>
        <v>4.5290915265058067E-2</v>
      </c>
    </row>
    <row r="5151" spans="1:19" x14ac:dyDescent="0.2">
      <c r="A5151" t="s">
        <v>10247</v>
      </c>
      <c r="B5151" t="s">
        <v>10248</v>
      </c>
      <c r="C5151">
        <v>67</v>
      </c>
      <c r="D5151">
        <v>68</v>
      </c>
      <c r="E5151">
        <v>53</v>
      </c>
      <c r="F5151">
        <v>7</v>
      </c>
      <c r="G5151">
        <v>8.6692342300938294E-2</v>
      </c>
      <c r="H5151">
        <v>-0.59605694287844002</v>
      </c>
      <c r="I5151">
        <v>-1.8651739356485599</v>
      </c>
      <c r="J5151">
        <v>75</v>
      </c>
      <c r="K5151">
        <v>174</v>
      </c>
      <c r="L5151">
        <v>95</v>
      </c>
      <c r="M5151">
        <v>23</v>
      </c>
      <c r="N5151">
        <v>0.44271608831262099</v>
      </c>
      <c r="O5151">
        <v>-0.489426435247242</v>
      </c>
      <c r="P5151">
        <v>-1.5235590959659999</v>
      </c>
      <c r="Q5151">
        <v>0.55932203389830504</v>
      </c>
      <c r="R5151">
        <v>0.27118644067796599</v>
      </c>
      <c r="S5151">
        <f t="shared" si="80"/>
        <v>5.4587617403687796E-2</v>
      </c>
    </row>
    <row r="5152" spans="1:19" x14ac:dyDescent="0.2">
      <c r="A5152" t="s">
        <v>10249</v>
      </c>
      <c r="B5152" t="s">
        <v>10250</v>
      </c>
      <c r="C5152">
        <v>231</v>
      </c>
      <c r="D5152">
        <v>240</v>
      </c>
      <c r="E5152">
        <v>193</v>
      </c>
      <c r="F5152">
        <v>77</v>
      </c>
      <c r="G5152">
        <v>9.68574941149902E-2</v>
      </c>
      <c r="H5152">
        <v>-0.57231268066277396</v>
      </c>
      <c r="I5152">
        <v>-1.3613184276816599</v>
      </c>
      <c r="J5152">
        <v>452</v>
      </c>
      <c r="K5152">
        <v>713</v>
      </c>
      <c r="L5152">
        <v>366</v>
      </c>
      <c r="M5152">
        <v>200</v>
      </c>
      <c r="N5152">
        <v>0.27517919846220501</v>
      </c>
      <c r="O5152">
        <v>-0.68374612656136102</v>
      </c>
      <c r="P5152">
        <v>-1.3643341077392901</v>
      </c>
      <c r="Q5152">
        <v>0.54237288135593198</v>
      </c>
      <c r="R5152">
        <v>0.28813559322033899</v>
      </c>
      <c r="S5152">
        <f t="shared" si="80"/>
        <v>0.24248127083234314</v>
      </c>
    </row>
    <row r="5153" spans="1:19" x14ac:dyDescent="0.2">
      <c r="A5153" t="s">
        <v>10251</v>
      </c>
      <c r="B5153" t="s">
        <v>10252</v>
      </c>
      <c r="C5153">
        <v>124</v>
      </c>
      <c r="D5153">
        <v>101</v>
      </c>
      <c r="E5153">
        <v>146</v>
      </c>
      <c r="F5153">
        <v>13</v>
      </c>
      <c r="G5153">
        <v>-8.8420790840640692E-3</v>
      </c>
      <c r="H5153">
        <v>-0.42332683915620101</v>
      </c>
      <c r="I5153">
        <v>-1.8636755058173899</v>
      </c>
      <c r="J5153">
        <v>189</v>
      </c>
      <c r="K5153">
        <v>208</v>
      </c>
      <c r="L5153">
        <v>94</v>
      </c>
      <c r="M5153">
        <v>21</v>
      </c>
      <c r="N5153">
        <v>0.118829634211239</v>
      </c>
      <c r="O5153">
        <v>-0.89542272771793496</v>
      </c>
      <c r="P5153">
        <v>-1.9644681780312101</v>
      </c>
      <c r="Q5153">
        <v>0.644067796610169</v>
      </c>
      <c r="R5153">
        <v>0.37288135593220301</v>
      </c>
      <c r="S5153">
        <f t="shared" si="80"/>
        <v>-6.2916232847596662E-2</v>
      </c>
    </row>
    <row r="5154" spans="1:19" x14ac:dyDescent="0.2">
      <c r="A5154" t="s">
        <v>10253</v>
      </c>
      <c r="B5154" t="s">
        <v>10254</v>
      </c>
      <c r="C5154">
        <v>123</v>
      </c>
      <c r="D5154">
        <v>155</v>
      </c>
      <c r="E5154">
        <v>136</v>
      </c>
      <c r="F5154">
        <v>12</v>
      </c>
      <c r="G5154">
        <v>0.180684819026421</v>
      </c>
      <c r="H5154">
        <v>-0.45062421284758303</v>
      </c>
      <c r="I5154">
        <v>-1.89492103835377</v>
      </c>
      <c r="J5154">
        <v>238</v>
      </c>
      <c r="K5154">
        <v>268</v>
      </c>
      <c r="L5154">
        <v>216</v>
      </c>
      <c r="M5154">
        <v>38</v>
      </c>
      <c r="N5154">
        <v>0.12878594039399799</v>
      </c>
      <c r="O5154">
        <v>-0.63421198304997095</v>
      </c>
      <c r="P5154">
        <v>-1.80701902903159</v>
      </c>
      <c r="Q5154">
        <v>0.57627118644067798</v>
      </c>
      <c r="R5154">
        <v>0.37288135593220301</v>
      </c>
      <c r="S5154">
        <f t="shared" si="80"/>
        <v>-2.9811852433191788E-2</v>
      </c>
    </row>
    <row r="5155" spans="1:19" x14ac:dyDescent="0.2">
      <c r="A5155" t="s">
        <v>10255</v>
      </c>
      <c r="B5155" t="s">
        <v>10256</v>
      </c>
      <c r="C5155">
        <v>176</v>
      </c>
      <c r="D5155">
        <v>130</v>
      </c>
      <c r="E5155">
        <v>60</v>
      </c>
      <c r="F5155">
        <v>19</v>
      </c>
      <c r="G5155">
        <v>-5.13110832117845E-2</v>
      </c>
      <c r="H5155">
        <v>-0.96161942720890903</v>
      </c>
      <c r="I5155">
        <v>-1.8509562398233099</v>
      </c>
      <c r="J5155">
        <v>290</v>
      </c>
      <c r="K5155">
        <v>455</v>
      </c>
      <c r="L5155">
        <v>237</v>
      </c>
      <c r="M5155">
        <v>35</v>
      </c>
      <c r="N5155">
        <v>0.27284150217987801</v>
      </c>
      <c r="O5155">
        <v>-0.679738429033242</v>
      </c>
      <c r="P5155">
        <v>-1.92855562214057</v>
      </c>
      <c r="Q5155">
        <v>0.47457627118644002</v>
      </c>
      <c r="R5155">
        <v>0.27118644067796599</v>
      </c>
      <c r="S5155">
        <f t="shared" si="80"/>
        <v>-4.9642185801849432E-2</v>
      </c>
    </row>
    <row r="5156" spans="1:19" x14ac:dyDescent="0.2">
      <c r="A5156" t="s">
        <v>10257</v>
      </c>
      <c r="B5156" t="s">
        <v>10258</v>
      </c>
      <c r="C5156">
        <v>47</v>
      </c>
      <c r="D5156">
        <v>62</v>
      </c>
      <c r="E5156">
        <v>0</v>
      </c>
      <c r="F5156">
        <v>6</v>
      </c>
      <c r="G5156">
        <v>0.20055206385806401</v>
      </c>
      <c r="H5156" t="e">
        <f>-inf</f>
        <v>#NAME?</v>
      </c>
      <c r="I5156">
        <v>-1.7781437805140701</v>
      </c>
      <c r="J5156">
        <v>103</v>
      </c>
      <c r="K5156">
        <v>152</v>
      </c>
      <c r="L5156">
        <v>82</v>
      </c>
      <c r="M5156">
        <v>60</v>
      </c>
      <c r="N5156">
        <v>0.24623446666132201</v>
      </c>
      <c r="O5156">
        <v>-0.69111214946584498</v>
      </c>
      <c r="P5156">
        <v>-1.2449116429134199</v>
      </c>
      <c r="Q5156">
        <v>0.49152542372881303</v>
      </c>
      <c r="R5156">
        <v>0.338983050847457</v>
      </c>
      <c r="S5156">
        <f t="shared" si="80"/>
        <v>0.15421930973984671</v>
      </c>
    </row>
    <row r="5157" spans="1:19" x14ac:dyDescent="0.2">
      <c r="A5157" t="s">
        <v>10259</v>
      </c>
      <c r="B5157" t="s">
        <v>10260</v>
      </c>
      <c r="C5157">
        <v>510</v>
      </c>
      <c r="D5157">
        <v>600</v>
      </c>
      <c r="E5157">
        <v>302</v>
      </c>
      <c r="F5157">
        <v>82</v>
      </c>
      <c r="G5157">
        <v>0.15083930658123501</v>
      </c>
      <c r="H5157">
        <v>-0.72182124291918903</v>
      </c>
      <c r="I5157">
        <v>-1.67795349667621</v>
      </c>
      <c r="J5157">
        <v>896</v>
      </c>
      <c r="K5157">
        <v>1279</v>
      </c>
      <c r="L5157">
        <v>603</v>
      </c>
      <c r="M5157">
        <v>142</v>
      </c>
      <c r="N5157">
        <v>0.23179063823825</v>
      </c>
      <c r="O5157">
        <v>-0.76407947466636394</v>
      </c>
      <c r="P5157">
        <v>-1.8102453338709601</v>
      </c>
      <c r="Q5157">
        <v>0.49152542372881303</v>
      </c>
      <c r="R5157">
        <v>0.322033898305084</v>
      </c>
      <c r="S5157">
        <f t="shared" si="80"/>
        <v>3.189500421601639E-2</v>
      </c>
    </row>
    <row r="5158" spans="1:19" x14ac:dyDescent="0.2">
      <c r="A5158" t="s">
        <v>10261</v>
      </c>
      <c r="B5158" t="s">
        <v>10262</v>
      </c>
      <c r="C5158">
        <v>6</v>
      </c>
      <c r="D5158">
        <v>16</v>
      </c>
      <c r="E5158">
        <v>10</v>
      </c>
      <c r="F5158">
        <v>2</v>
      </c>
      <c r="G5158">
        <v>0.50622696456780902</v>
      </c>
      <c r="H5158">
        <v>-0.27240926016204697</v>
      </c>
      <c r="I5158">
        <v>-1.3613184276816599</v>
      </c>
      <c r="J5158">
        <v>173</v>
      </c>
      <c r="K5158">
        <v>231</v>
      </c>
      <c r="L5158">
        <v>141</v>
      </c>
      <c r="M5158">
        <v>19</v>
      </c>
      <c r="N5158">
        <v>0.20279398018507</v>
      </c>
      <c r="O5158">
        <v>-0.68091576761780503</v>
      </c>
      <c r="P5158">
        <v>-1.96951817076785</v>
      </c>
      <c r="Q5158">
        <v>0.52542372881355903</v>
      </c>
      <c r="R5158">
        <v>0.35593220338983</v>
      </c>
      <c r="S5158">
        <f t="shared" si="80"/>
        <v>8.0604426023374365E-2</v>
      </c>
    </row>
    <row r="5159" spans="1:19" x14ac:dyDescent="0.2">
      <c r="A5159" t="s">
        <v>10263</v>
      </c>
      <c r="B5159" t="s">
        <v>10264</v>
      </c>
      <c r="C5159">
        <v>72</v>
      </c>
      <c r="D5159">
        <v>69</v>
      </c>
      <c r="E5159">
        <v>61</v>
      </c>
      <c r="F5159">
        <v>14</v>
      </c>
      <c r="G5159">
        <v>6.1774826601515301E-2</v>
      </c>
      <c r="H5159">
        <v>-0.566260671198905</v>
      </c>
      <c r="I5159">
        <v>-1.5954016337150201</v>
      </c>
      <c r="J5159">
        <v>186</v>
      </c>
      <c r="K5159">
        <v>221</v>
      </c>
      <c r="L5159">
        <v>108</v>
      </c>
      <c r="M5159">
        <v>11</v>
      </c>
      <c r="N5159">
        <v>0.15210743288891601</v>
      </c>
      <c r="O5159">
        <v>-0.82817796587535697</v>
      </c>
      <c r="P5159">
        <v>-2.2383459276515798</v>
      </c>
      <c r="Q5159">
        <v>0.55932203389830504</v>
      </c>
      <c r="R5159">
        <v>0.322033898305084</v>
      </c>
      <c r="S5159">
        <f t="shared" si="80"/>
        <v>-5.8808318995012425E-2</v>
      </c>
    </row>
    <row r="5160" spans="1:19" x14ac:dyDescent="0.2">
      <c r="A5160" t="s">
        <v>10265</v>
      </c>
      <c r="B5160" t="s">
        <v>10266</v>
      </c>
      <c r="C5160">
        <v>46</v>
      </c>
      <c r="D5160">
        <v>68</v>
      </c>
      <c r="E5160">
        <v>41</v>
      </c>
      <c r="F5160">
        <v>10</v>
      </c>
      <c r="G5160">
        <v>0.25000931332019</v>
      </c>
      <c r="H5160">
        <v>-0.54423198474024204</v>
      </c>
      <c r="I5160">
        <v>-1.5469550046435701</v>
      </c>
      <c r="J5160">
        <v>200</v>
      </c>
      <c r="K5160">
        <v>163</v>
      </c>
      <c r="L5160">
        <v>94</v>
      </c>
      <c r="M5160">
        <v>23</v>
      </c>
      <c r="N5160">
        <v>-1.1614287838301599E-2</v>
      </c>
      <c r="O5160">
        <v>-0.91999091920867204</v>
      </c>
      <c r="P5160">
        <v>-1.94952782823828</v>
      </c>
      <c r="Q5160">
        <v>0.52542372881355903</v>
      </c>
      <c r="R5160">
        <v>0.27118644067796599</v>
      </c>
      <c r="S5160">
        <f t="shared" si="80"/>
        <v>3.2417006016854988E-2</v>
      </c>
    </row>
    <row r="5161" spans="1:19" x14ac:dyDescent="0.2">
      <c r="A5161" t="s">
        <v>10267</v>
      </c>
      <c r="B5161" t="s">
        <v>10268</v>
      </c>
      <c r="C5161">
        <v>289</v>
      </c>
      <c r="D5161">
        <v>257</v>
      </c>
      <c r="E5161">
        <v>235</v>
      </c>
      <c r="F5161">
        <v>52</v>
      </c>
      <c r="G5161">
        <v>2.9293512870275099E-2</v>
      </c>
      <c r="H5161">
        <v>-0.58408799026321501</v>
      </c>
      <c r="I5161">
        <v>-1.6290916720837401</v>
      </c>
      <c r="J5161">
        <v>728</v>
      </c>
      <c r="K5161">
        <v>860</v>
      </c>
      <c r="L5161">
        <v>507</v>
      </c>
      <c r="M5161">
        <v>146</v>
      </c>
      <c r="N5161">
        <v>0.149595175352252</v>
      </c>
      <c r="O5161">
        <v>-0.74921219712409104</v>
      </c>
      <c r="P5161">
        <v>-1.70800419212049</v>
      </c>
      <c r="Q5161">
        <v>0.50847457627118597</v>
      </c>
      <c r="R5161">
        <v>0.28813559322033899</v>
      </c>
      <c r="S5161">
        <f t="shared" si="80"/>
        <v>7.3333778253331719E-2</v>
      </c>
    </row>
    <row r="5162" spans="1:19" x14ac:dyDescent="0.2">
      <c r="A5162" t="s">
        <v>10269</v>
      </c>
      <c r="B5162" t="s">
        <v>10270</v>
      </c>
      <c r="C5162">
        <v>245</v>
      </c>
      <c r="D5162">
        <v>282</v>
      </c>
      <c r="E5162">
        <v>195</v>
      </c>
      <c r="F5162">
        <v>28</v>
      </c>
      <c r="G5162">
        <v>0.14134125625035701</v>
      </c>
      <c r="H5162">
        <v>-0.59338948278041803</v>
      </c>
      <c r="I5162">
        <v>-1.82620522598431</v>
      </c>
      <c r="J5162">
        <v>273</v>
      </c>
      <c r="K5162">
        <v>467</v>
      </c>
      <c r="L5162">
        <v>291</v>
      </c>
      <c r="M5162">
        <v>48</v>
      </c>
      <c r="N5162">
        <v>0.31038233694707701</v>
      </c>
      <c r="O5162">
        <v>-0.56435843519923901</v>
      </c>
      <c r="P5162">
        <v>-1.76514707825706</v>
      </c>
      <c r="Q5162">
        <v>0.47457627118644002</v>
      </c>
      <c r="R5162">
        <v>0.23728813559322001</v>
      </c>
      <c r="S5162">
        <f t="shared" si="80"/>
        <v>1.2047105664836633E-3</v>
      </c>
    </row>
    <row r="5163" spans="1:19" x14ac:dyDescent="0.2">
      <c r="A5163" t="s">
        <v>10271</v>
      </c>
      <c r="B5163" t="s">
        <v>10272</v>
      </c>
      <c r="C5163">
        <v>14</v>
      </c>
      <c r="D5163">
        <v>28</v>
      </c>
      <c r="E5163">
        <v>30</v>
      </c>
      <c r="F5163">
        <v>2</v>
      </c>
      <c r="G5163">
        <v>0.38128822795950901</v>
      </c>
      <c r="H5163">
        <v>-0.163264790736979</v>
      </c>
      <c r="I5163">
        <v>-1.72929521297625</v>
      </c>
      <c r="J5163">
        <v>43</v>
      </c>
      <c r="K5163">
        <v>60</v>
      </c>
      <c r="L5163">
        <v>40</v>
      </c>
      <c r="M5163">
        <v>7</v>
      </c>
      <c r="N5163">
        <v>0.221910898225778</v>
      </c>
      <c r="O5163">
        <v>-0.62349724139601403</v>
      </c>
      <c r="P5163">
        <v>-1.7985960841572199</v>
      </c>
      <c r="Q5163">
        <v>0.50847457627118597</v>
      </c>
      <c r="R5163">
        <v>0.20338983050847401</v>
      </c>
      <c r="S5163">
        <f t="shared" si="80"/>
        <v>2.0204888659460574E-2</v>
      </c>
    </row>
    <row r="5164" spans="1:19" x14ac:dyDescent="0.2">
      <c r="A5164" t="s">
        <v>10273</v>
      </c>
      <c r="B5164" t="s">
        <v>10274</v>
      </c>
      <c r="C5164">
        <v>272</v>
      </c>
      <c r="D5164">
        <v>236</v>
      </c>
      <c r="E5164">
        <v>155</v>
      </c>
      <c r="F5164">
        <v>22</v>
      </c>
      <c r="G5164">
        <v>1.8601331231436199E-2</v>
      </c>
      <c r="H5164">
        <v>-0.73849521564231002</v>
      </c>
      <c r="I5164">
        <v>-1.97634339617399</v>
      </c>
      <c r="J5164">
        <v>441</v>
      </c>
      <c r="K5164">
        <v>605</v>
      </c>
      <c r="L5164">
        <v>302</v>
      </c>
      <c r="M5164">
        <v>32</v>
      </c>
      <c r="N5164">
        <v>0.21454488860635201</v>
      </c>
      <c r="O5164">
        <v>-0.75652042365507799</v>
      </c>
      <c r="P5164">
        <v>-2.1495142797398201</v>
      </c>
      <c r="Q5164">
        <v>0.50847457627118597</v>
      </c>
      <c r="R5164">
        <v>0.27118644067796599</v>
      </c>
      <c r="S5164">
        <f t="shared" si="80"/>
        <v>-0.14490459128036093</v>
      </c>
    </row>
    <row r="5165" spans="1:19" x14ac:dyDescent="0.2">
      <c r="A5165" t="s">
        <v>10275</v>
      </c>
      <c r="B5165" t="s">
        <v>10276</v>
      </c>
      <c r="C5165">
        <v>36</v>
      </c>
      <c r="D5165">
        <v>8</v>
      </c>
      <c r="E5165">
        <v>15</v>
      </c>
      <c r="F5165">
        <v>5</v>
      </c>
      <c r="G5165">
        <v>-0.57295428147981498</v>
      </c>
      <c r="H5165">
        <v>-0.87446925149000898</v>
      </c>
      <c r="I5165">
        <v>-1.74152966939326</v>
      </c>
      <c r="J5165">
        <v>50</v>
      </c>
      <c r="K5165">
        <v>62</v>
      </c>
      <c r="L5165">
        <v>23</v>
      </c>
      <c r="M5165">
        <v>10</v>
      </c>
      <c r="N5165">
        <v>0.17064978858395599</v>
      </c>
      <c r="O5165">
        <v>-0.92933094546281603</v>
      </c>
      <c r="P5165">
        <v>-1.7091956729279101</v>
      </c>
      <c r="Q5165">
        <v>0.45762711864406702</v>
      </c>
      <c r="R5165">
        <v>0.22033898305084701</v>
      </c>
      <c r="S5165">
        <f t="shared" si="80"/>
        <v>4.0589823053189401E-2</v>
      </c>
    </row>
    <row r="5166" spans="1:19" x14ac:dyDescent="0.2">
      <c r="A5166" t="s">
        <v>10277</v>
      </c>
      <c r="B5166" t="s">
        <v>10278</v>
      </c>
      <c r="C5166">
        <v>116</v>
      </c>
      <c r="D5166">
        <v>36</v>
      </c>
      <c r="E5166">
        <v>71</v>
      </c>
      <c r="F5166">
        <v>6</v>
      </c>
      <c r="G5166">
        <v>-0.42789725616410201</v>
      </c>
      <c r="H5166">
        <v>-0.70745765028624596</v>
      </c>
      <c r="I5166">
        <v>-2.17050391180527</v>
      </c>
      <c r="J5166">
        <v>209</v>
      </c>
      <c r="K5166">
        <v>224</v>
      </c>
      <c r="L5166">
        <v>90</v>
      </c>
      <c r="M5166">
        <v>32</v>
      </c>
      <c r="N5166">
        <v>0.10732983564482999</v>
      </c>
      <c r="O5166">
        <v>-0.95799255381611903</v>
      </c>
      <c r="P5166">
        <v>-1.82522197638304</v>
      </c>
      <c r="Q5166">
        <v>0.42372881355932202</v>
      </c>
      <c r="R5166">
        <v>0.186440677966101</v>
      </c>
      <c r="S5166">
        <f t="shared" si="80"/>
        <v>-0.11415437327751184</v>
      </c>
    </row>
    <row r="5167" spans="1:19" x14ac:dyDescent="0.2">
      <c r="A5167" t="s">
        <v>10279</v>
      </c>
      <c r="B5167" t="s">
        <v>10280</v>
      </c>
      <c r="C5167">
        <v>117</v>
      </c>
      <c r="D5167">
        <v>168</v>
      </c>
      <c r="E5167">
        <v>98</v>
      </c>
      <c r="F5167">
        <v>21</v>
      </c>
      <c r="G5167">
        <v>0.237381652275229</v>
      </c>
      <c r="H5167">
        <v>-0.57121779583207</v>
      </c>
      <c r="I5167">
        <v>-1.6301637399742399</v>
      </c>
      <c r="J5167">
        <v>248</v>
      </c>
      <c r="K5167">
        <v>328</v>
      </c>
      <c r="L5167">
        <v>205</v>
      </c>
      <c r="M5167">
        <v>40</v>
      </c>
      <c r="N5167">
        <v>0.19865026630718399</v>
      </c>
      <c r="O5167">
        <v>-0.67478659691485199</v>
      </c>
      <c r="P5167">
        <v>-1.8026173580901399</v>
      </c>
      <c r="Q5167">
        <v>0.50847457627118597</v>
      </c>
      <c r="R5167">
        <v>0.27118644067796599</v>
      </c>
      <c r="S5167">
        <f t="shared" si="80"/>
        <v>4.7717136259702427E-2</v>
      </c>
    </row>
    <row r="5168" spans="1:19" x14ac:dyDescent="0.2">
      <c r="A5168" t="s">
        <v>10281</v>
      </c>
      <c r="B5168" t="s">
        <v>10282</v>
      </c>
      <c r="C5168">
        <v>92</v>
      </c>
      <c r="D5168">
        <v>60</v>
      </c>
      <c r="E5168">
        <v>39</v>
      </c>
      <c r="F5168">
        <v>4</v>
      </c>
      <c r="G5168">
        <v>-0.105378344666383</v>
      </c>
      <c r="H5168">
        <v>-0.86698123009745898</v>
      </c>
      <c r="I5168">
        <v>-2.2459250089795901</v>
      </c>
      <c r="J5168">
        <v>112</v>
      </c>
      <c r="K5168">
        <v>189</v>
      </c>
      <c r="L5168">
        <v>94</v>
      </c>
      <c r="M5168">
        <v>9</v>
      </c>
      <c r="N5168">
        <v>0.304471884924784</v>
      </c>
      <c r="O5168">
        <v>-0.66817894621487295</v>
      </c>
      <c r="P5168">
        <v>-2.1052011818227498</v>
      </c>
      <c r="Q5168">
        <v>0.50847457627118597</v>
      </c>
      <c r="R5168">
        <v>0.27118644067796599</v>
      </c>
      <c r="S5168">
        <f t="shared" si="80"/>
        <v>-0.21079442783784486</v>
      </c>
    </row>
    <row r="5169" spans="1:19" x14ac:dyDescent="0.2">
      <c r="A5169" t="s">
        <v>10283</v>
      </c>
      <c r="B5169" t="s">
        <v>10284</v>
      </c>
      <c r="C5169">
        <v>95</v>
      </c>
      <c r="D5169">
        <v>76</v>
      </c>
      <c r="E5169">
        <v>85</v>
      </c>
      <c r="F5169">
        <v>6</v>
      </c>
      <c r="G5169">
        <v>-1.6651780712527899E-2</v>
      </c>
      <c r="H5169">
        <v>-0.54256268935295804</v>
      </c>
      <c r="I5169">
        <v>-2.0837695278671999</v>
      </c>
      <c r="J5169">
        <v>200</v>
      </c>
      <c r="K5169">
        <v>166</v>
      </c>
      <c r="L5169">
        <v>120</v>
      </c>
      <c r="M5169">
        <v>24</v>
      </c>
      <c r="N5169">
        <v>-3.6938042022043398E-3</v>
      </c>
      <c r="O5169">
        <v>-0.81393752676074604</v>
      </c>
      <c r="P5169">
        <v>-1.93104442254426</v>
      </c>
      <c r="Q5169">
        <v>0.49152542372881303</v>
      </c>
      <c r="R5169">
        <v>0.23728813559322001</v>
      </c>
      <c r="S5169">
        <f t="shared" si="80"/>
        <v>-0.11744739012620453</v>
      </c>
    </row>
    <row r="5170" spans="1:19" x14ac:dyDescent="0.2">
      <c r="A5170" t="s">
        <v>10285</v>
      </c>
      <c r="B5170" t="s">
        <v>10286</v>
      </c>
      <c r="C5170">
        <v>2</v>
      </c>
      <c r="D5170">
        <v>0</v>
      </c>
      <c r="E5170">
        <v>0</v>
      </c>
      <c r="F5170">
        <v>0</v>
      </c>
      <c r="G5170" t="e">
        <f>-inf</f>
        <v>#NAME?</v>
      </c>
      <c r="H5170" t="e">
        <f>-inf</f>
        <v>#NAME?</v>
      </c>
      <c r="I5170" t="e">
        <f>-inf</f>
        <v>#NAME?</v>
      </c>
      <c r="J5170">
        <v>12</v>
      </c>
      <c r="K5170">
        <v>15</v>
      </c>
      <c r="L5170">
        <v>1</v>
      </c>
      <c r="M5170">
        <v>0</v>
      </c>
      <c r="N5170">
        <v>0.174138116429778</v>
      </c>
      <c r="O5170">
        <v>-1.6712700231920099</v>
      </c>
      <c r="P5170" t="e">
        <f>-inf</f>
        <v>#NAME?</v>
      </c>
      <c r="Q5170">
        <v>0.45762711864406702</v>
      </c>
      <c r="R5170">
        <v>0.20338983050847401</v>
      </c>
      <c r="S5170" t="e">
        <f t="shared" si="80"/>
        <v>#NAME?</v>
      </c>
    </row>
    <row r="5171" spans="1:19" x14ac:dyDescent="0.2">
      <c r="A5171" t="s">
        <v>10287</v>
      </c>
      <c r="B5171" t="s">
        <v>10288</v>
      </c>
      <c r="C5171">
        <v>87</v>
      </c>
      <c r="D5171">
        <v>101</v>
      </c>
      <c r="E5171">
        <v>62</v>
      </c>
      <c r="F5171">
        <v>19</v>
      </c>
      <c r="G5171">
        <v>0.14506035345955201</v>
      </c>
      <c r="H5171">
        <v>-0.64138557289876796</v>
      </c>
      <c r="I5171">
        <v>-1.54496282462778</v>
      </c>
      <c r="J5171">
        <v>159</v>
      </c>
      <c r="K5171">
        <v>180</v>
      </c>
      <c r="L5171">
        <v>146</v>
      </c>
      <c r="M5171">
        <v>30</v>
      </c>
      <c r="N5171">
        <v>0.13110348420457599</v>
      </c>
      <c r="O5171">
        <v>-0.62913304568040396</v>
      </c>
      <c r="P5171">
        <v>-1.73450153819268</v>
      </c>
      <c r="Q5171">
        <v>0.49152542372881303</v>
      </c>
      <c r="R5171">
        <v>0.322033898305084</v>
      </c>
      <c r="S5171">
        <f t="shared" si="80"/>
        <v>9.0507535561299729E-2</v>
      </c>
    </row>
    <row r="5172" spans="1:19" x14ac:dyDescent="0.2">
      <c r="A5172" t="s">
        <v>10289</v>
      </c>
      <c r="B5172" t="s">
        <v>10290</v>
      </c>
      <c r="C5172">
        <v>220</v>
      </c>
      <c r="D5172">
        <v>183</v>
      </c>
      <c r="E5172">
        <v>188</v>
      </c>
      <c r="F5172">
        <v>24</v>
      </c>
      <c r="G5172">
        <v>2.8664120375169598E-4</v>
      </c>
      <c r="H5172">
        <v>-0.56252284133692998</v>
      </c>
      <c r="I5172">
        <v>-1.84640861207259</v>
      </c>
      <c r="J5172">
        <v>383</v>
      </c>
      <c r="K5172">
        <v>724</v>
      </c>
      <c r="L5172">
        <v>282</v>
      </c>
      <c r="M5172">
        <v>72</v>
      </c>
      <c r="N5172">
        <v>0.35376789565024502</v>
      </c>
      <c r="O5172">
        <v>-0.72503844279365204</v>
      </c>
      <c r="P5172">
        <v>-1.7360919461292399</v>
      </c>
      <c r="Q5172">
        <v>0.55932203389830504</v>
      </c>
      <c r="R5172">
        <v>0.338983050847457</v>
      </c>
      <c r="S5172">
        <f t="shared" si="80"/>
        <v>3.1501620290247043E-3</v>
      </c>
    </row>
    <row r="5173" spans="1:19" x14ac:dyDescent="0.2">
      <c r="A5173" t="s">
        <v>10291</v>
      </c>
      <c r="B5173" t="s">
        <v>10292</v>
      </c>
      <c r="C5173">
        <v>116</v>
      </c>
      <c r="D5173">
        <v>117</v>
      </c>
      <c r="E5173">
        <v>75</v>
      </c>
      <c r="F5173">
        <v>19</v>
      </c>
      <c r="G5173">
        <v>8.3986104814771506E-2</v>
      </c>
      <c r="H5173">
        <v>-0.683654735613622</v>
      </c>
      <c r="I5173">
        <v>-1.6699015612360799</v>
      </c>
      <c r="J5173">
        <v>317</v>
      </c>
      <c r="K5173">
        <v>468</v>
      </c>
      <c r="L5173">
        <v>198</v>
      </c>
      <c r="M5173">
        <v>31</v>
      </c>
      <c r="N5173">
        <v>0.24641469427809401</v>
      </c>
      <c r="O5173">
        <v>-0.79648284910060996</v>
      </c>
      <c r="P5173">
        <v>-2.0199232369753699</v>
      </c>
      <c r="Q5173">
        <v>0.62711864406779605</v>
      </c>
      <c r="R5173">
        <v>0.305084745762711</v>
      </c>
      <c r="S5173">
        <f t="shared" si="80"/>
        <v>-2.1868362935196513E-2</v>
      </c>
    </row>
    <row r="5174" spans="1:19" x14ac:dyDescent="0.2">
      <c r="A5174" t="s">
        <v>10293</v>
      </c>
      <c r="B5174" t="s">
        <v>10294</v>
      </c>
      <c r="C5174">
        <v>333</v>
      </c>
      <c r="D5174">
        <v>396</v>
      </c>
      <c r="E5174">
        <v>258</v>
      </c>
      <c r="F5174">
        <v>44</v>
      </c>
      <c r="G5174">
        <v>0.15550918471472</v>
      </c>
      <c r="H5174">
        <v>-0.60508253732149297</v>
      </c>
      <c r="I5174">
        <v>-1.7631887299821301</v>
      </c>
      <c r="J5174">
        <v>611</v>
      </c>
      <c r="K5174">
        <v>878</v>
      </c>
      <c r="L5174">
        <v>382</v>
      </c>
      <c r="M5174">
        <v>131</v>
      </c>
      <c r="N5174">
        <v>0.23468140908526999</v>
      </c>
      <c r="O5174">
        <v>-0.79606662447523502</v>
      </c>
      <c r="P5174">
        <v>-1.67899558317868</v>
      </c>
      <c r="Q5174">
        <v>0.57627118644067798</v>
      </c>
      <c r="R5174">
        <v>0.322033898305084</v>
      </c>
      <c r="S5174">
        <f t="shared" si="80"/>
        <v>4.24217395819559E-2</v>
      </c>
    </row>
    <row r="5175" spans="1:19" x14ac:dyDescent="0.2">
      <c r="A5175" t="s">
        <v>10295</v>
      </c>
      <c r="B5175" t="s">
        <v>10296</v>
      </c>
      <c r="C5175">
        <v>101</v>
      </c>
      <c r="D5175">
        <v>79</v>
      </c>
      <c r="E5175">
        <v>50</v>
      </c>
      <c r="F5175">
        <v>6</v>
      </c>
      <c r="G5175">
        <v>-2.6436050196672702E-2</v>
      </c>
      <c r="H5175">
        <v>-0.79960937922502695</v>
      </c>
      <c r="I5175">
        <v>-2.1103672963609901</v>
      </c>
      <c r="J5175">
        <v>200</v>
      </c>
      <c r="K5175">
        <v>165</v>
      </c>
      <c r="L5175">
        <v>138</v>
      </c>
      <c r="M5175">
        <v>11</v>
      </c>
      <c r="N5175">
        <v>-6.3179480283531604E-3</v>
      </c>
      <c r="O5175">
        <v>-0.75323968640713501</v>
      </c>
      <c r="P5175">
        <v>-2.2698629790976401</v>
      </c>
      <c r="Q5175">
        <v>0.52542372881355903</v>
      </c>
      <c r="R5175">
        <v>0.305084745762711</v>
      </c>
      <c r="S5175">
        <f t="shared" si="80"/>
        <v>-0.21574617112769409</v>
      </c>
    </row>
    <row r="5176" spans="1:19" x14ac:dyDescent="0.2">
      <c r="A5176" t="s">
        <v>10297</v>
      </c>
      <c r="B5176" t="s">
        <v>10298</v>
      </c>
      <c r="C5176">
        <v>219</v>
      </c>
      <c r="D5176">
        <v>200</v>
      </c>
      <c r="E5176">
        <v>156</v>
      </c>
      <c r="F5176">
        <v>40</v>
      </c>
      <c r="G5176">
        <v>4.0844113119391297E-2</v>
      </c>
      <c r="H5176">
        <v>-0.64157752626405995</v>
      </c>
      <c r="I5176">
        <v>-1.6225812964741499</v>
      </c>
      <c r="J5176">
        <v>701</v>
      </c>
      <c r="K5176">
        <v>1046</v>
      </c>
      <c r="L5176">
        <v>563</v>
      </c>
      <c r="M5176">
        <v>180</v>
      </c>
      <c r="N5176">
        <v>0.251041769986318</v>
      </c>
      <c r="O5176">
        <v>-0.68729840025970201</v>
      </c>
      <c r="P5176">
        <v>-1.6006711814552399</v>
      </c>
      <c r="Q5176">
        <v>0.49152542372881303</v>
      </c>
      <c r="R5176">
        <v>0.25423728813559299</v>
      </c>
      <c r="S5176">
        <f t="shared" si="80"/>
        <v>0.10392108853846203</v>
      </c>
    </row>
    <row r="5177" spans="1:19" x14ac:dyDescent="0.2">
      <c r="A5177" t="s">
        <v>10299</v>
      </c>
      <c r="B5177" t="s">
        <v>10300</v>
      </c>
      <c r="C5177">
        <v>295</v>
      </c>
      <c r="D5177">
        <v>214</v>
      </c>
      <c r="E5177">
        <v>227</v>
      </c>
      <c r="F5177">
        <v>25</v>
      </c>
      <c r="G5177">
        <v>-5.9150010333443699E-2</v>
      </c>
      <c r="H5177">
        <v>-0.60805416856344296</v>
      </c>
      <c r="I5177">
        <v>-1.9560791802681201</v>
      </c>
      <c r="J5177">
        <v>419</v>
      </c>
      <c r="K5177">
        <v>430</v>
      </c>
      <c r="L5177">
        <v>288</v>
      </c>
      <c r="M5177">
        <v>24</v>
      </c>
      <c r="N5177">
        <v>8.8482536035012896E-2</v>
      </c>
      <c r="O5177">
        <v>-0.754910312351454</v>
      </c>
      <c r="P5177">
        <v>-2.2522284498465801</v>
      </c>
      <c r="Q5177">
        <v>0.54237288135593198</v>
      </c>
      <c r="R5177">
        <v>0.305084745762711</v>
      </c>
      <c r="S5177">
        <f t="shared" si="80"/>
        <v>-0.16653508909614206</v>
      </c>
    </row>
    <row r="5178" spans="1:19" x14ac:dyDescent="0.2">
      <c r="A5178" t="s">
        <v>10301</v>
      </c>
      <c r="B5178" t="s">
        <v>10302</v>
      </c>
      <c r="C5178">
        <v>134</v>
      </c>
      <c r="D5178">
        <v>121</v>
      </c>
      <c r="E5178">
        <v>62</v>
      </c>
      <c r="F5178">
        <v>19</v>
      </c>
      <c r="G5178">
        <v>3.5938804247170997E-2</v>
      </c>
      <c r="H5178">
        <v>-0.82897111864495698</v>
      </c>
      <c r="I5178">
        <v>-1.7325483703739699</v>
      </c>
      <c r="J5178">
        <v>280</v>
      </c>
      <c r="K5178">
        <v>269</v>
      </c>
      <c r="L5178">
        <v>183</v>
      </c>
      <c r="M5178">
        <v>100</v>
      </c>
      <c r="N5178">
        <v>5.9822352081910501E-2</v>
      </c>
      <c r="O5178">
        <v>-0.77679571875618003</v>
      </c>
      <c r="P5178">
        <v>-1.4573836999341101</v>
      </c>
      <c r="Q5178">
        <v>0.644067796610169</v>
      </c>
      <c r="R5178">
        <v>0.27118644067796599</v>
      </c>
      <c r="S5178">
        <f t="shared" si="80"/>
        <v>0.11053546750605771</v>
      </c>
    </row>
    <row r="5179" spans="1:19" x14ac:dyDescent="0.2">
      <c r="A5179" t="s">
        <v>10303</v>
      </c>
      <c r="B5179" t="s">
        <v>10304</v>
      </c>
      <c r="C5179">
        <v>0</v>
      </c>
      <c r="D5179">
        <v>0</v>
      </c>
      <c r="E5179">
        <v>0</v>
      </c>
      <c r="F5179">
        <v>0</v>
      </c>
      <c r="G5179" t="s">
        <v>373</v>
      </c>
      <c r="H5179" t="s">
        <v>373</v>
      </c>
      <c r="I5179" t="s">
        <v>373</v>
      </c>
      <c r="J5179">
        <v>0</v>
      </c>
      <c r="K5179">
        <v>0</v>
      </c>
      <c r="L5179">
        <v>0</v>
      </c>
      <c r="M5179">
        <v>0</v>
      </c>
      <c r="N5179" t="s">
        <v>373</v>
      </c>
      <c r="O5179" t="s">
        <v>373</v>
      </c>
      <c r="P5179" t="s">
        <v>373</v>
      </c>
      <c r="Q5179">
        <v>0.57627118644067798</v>
      </c>
      <c r="R5179">
        <v>0.305084745762711</v>
      </c>
      <c r="S5179" t="e">
        <f t="shared" si="80"/>
        <v>#VALUE!</v>
      </c>
    </row>
    <row r="5180" spans="1:19" x14ac:dyDescent="0.2">
      <c r="A5180" t="s">
        <v>10305</v>
      </c>
      <c r="B5180" t="s">
        <v>10306</v>
      </c>
      <c r="C5180">
        <v>212</v>
      </c>
      <c r="D5180">
        <v>272</v>
      </c>
      <c r="E5180">
        <v>174</v>
      </c>
      <c r="F5180">
        <v>18</v>
      </c>
      <c r="G5180">
        <v>0.18849127540097499</v>
      </c>
      <c r="H5180">
        <v>-0.58004462242455501</v>
      </c>
      <c r="I5180">
        <v>-1.9552605287874401</v>
      </c>
      <c r="J5180">
        <v>384</v>
      </c>
      <c r="K5180">
        <v>462</v>
      </c>
      <c r="L5180">
        <v>236</v>
      </c>
      <c r="M5180">
        <v>48</v>
      </c>
      <c r="N5180">
        <v>0.157538854610316</v>
      </c>
      <c r="O5180">
        <v>-0.80350799854181398</v>
      </c>
      <c r="P5180">
        <v>-1.91331565558383</v>
      </c>
      <c r="Q5180">
        <v>0.644067796610169</v>
      </c>
      <c r="R5180">
        <v>0.28813559322033899</v>
      </c>
      <c r="S5180">
        <f t="shared" si="80"/>
        <v>-7.5645370829265465E-2</v>
      </c>
    </row>
    <row r="5181" spans="1:19" x14ac:dyDescent="0.2">
      <c r="A5181" t="s">
        <v>10307</v>
      </c>
      <c r="B5181" t="s">
        <v>10308</v>
      </c>
      <c r="C5181">
        <v>36</v>
      </c>
      <c r="D5181">
        <v>23</v>
      </c>
      <c r="E5181">
        <v>3</v>
      </c>
      <c r="F5181">
        <v>1</v>
      </c>
      <c r="G5181">
        <v>-0.11431643245416501</v>
      </c>
      <c r="H5181">
        <v>-1.57343925582602</v>
      </c>
      <c r="I5181">
        <v>-2.4404996737292799</v>
      </c>
      <c r="J5181">
        <v>94</v>
      </c>
      <c r="K5181">
        <v>101</v>
      </c>
      <c r="L5181">
        <v>75</v>
      </c>
      <c r="M5181">
        <v>3</v>
      </c>
      <c r="N5181">
        <v>0.10842162360466499</v>
      </c>
      <c r="O5181">
        <v>-0.69015536735238903</v>
      </c>
      <c r="P5181">
        <v>-2.50623226747192</v>
      </c>
      <c r="Q5181">
        <v>0.62711864406779605</v>
      </c>
      <c r="R5181">
        <v>0.28813559322033899</v>
      </c>
      <c r="S5181">
        <f t="shared" si="80"/>
        <v>-0.3741757943393626</v>
      </c>
    </row>
    <row r="5182" spans="1:19" x14ac:dyDescent="0.2">
      <c r="A5182" t="s">
        <v>10309</v>
      </c>
      <c r="B5182" t="s">
        <v>10310</v>
      </c>
      <c r="C5182">
        <v>147</v>
      </c>
      <c r="D5182">
        <v>176</v>
      </c>
      <c r="E5182">
        <v>69</v>
      </c>
      <c r="F5182">
        <v>21</v>
      </c>
      <c r="G5182">
        <v>0.15845356536150201</v>
      </c>
      <c r="H5182">
        <v>-0.82272625378932396</v>
      </c>
      <c r="I5182">
        <v>-1.72929521297625</v>
      </c>
      <c r="J5182">
        <v>231</v>
      </c>
      <c r="K5182">
        <v>296</v>
      </c>
      <c r="L5182">
        <v>174</v>
      </c>
      <c r="M5182">
        <v>31</v>
      </c>
      <c r="N5182">
        <v>0.18490783458851601</v>
      </c>
      <c r="O5182">
        <v>-0.71515150875393496</v>
      </c>
      <c r="P5182">
        <v>-1.88247595464976</v>
      </c>
      <c r="Q5182">
        <v>0.57627118644067798</v>
      </c>
      <c r="R5182">
        <v>0.186440677966101</v>
      </c>
      <c r="S5182">
        <f t="shared" si="80"/>
        <v>-2.2316056367821958E-3</v>
      </c>
    </row>
    <row r="5183" spans="1:19" x14ac:dyDescent="0.2">
      <c r="A5183" t="s">
        <v>10311</v>
      </c>
      <c r="B5183" t="s">
        <v>10312</v>
      </c>
      <c r="C5183">
        <v>145</v>
      </c>
      <c r="D5183">
        <v>134</v>
      </c>
      <c r="E5183">
        <v>85</v>
      </c>
      <c r="F5183">
        <v>19</v>
      </c>
      <c r="G5183">
        <v>4.5995028425361101E-2</v>
      </c>
      <c r="H5183">
        <v>-0.72620708629908504</v>
      </c>
      <c r="I5183">
        <v>-1.7668115742441399</v>
      </c>
      <c r="J5183">
        <v>217</v>
      </c>
      <c r="K5183">
        <v>274</v>
      </c>
      <c r="L5183">
        <v>119</v>
      </c>
      <c r="M5183">
        <v>24</v>
      </c>
      <c r="N5183">
        <v>0.17851893239357999</v>
      </c>
      <c r="O5183">
        <v>-0.85300154960038899</v>
      </c>
      <c r="P5183">
        <v>-1.9664741607288101</v>
      </c>
      <c r="Q5183">
        <v>0.62711864406779605</v>
      </c>
      <c r="R5183">
        <v>0.20338983050847401</v>
      </c>
      <c r="S5183">
        <f t="shared" si="80"/>
        <v>-3.5518849122159302E-2</v>
      </c>
    </row>
    <row r="5184" spans="1:19" x14ac:dyDescent="0.2">
      <c r="A5184" t="s">
        <v>10313</v>
      </c>
      <c r="B5184" t="s">
        <v>10314</v>
      </c>
      <c r="C5184">
        <v>249</v>
      </c>
      <c r="D5184">
        <v>198</v>
      </c>
      <c r="E5184">
        <v>169</v>
      </c>
      <c r="F5184">
        <v>20</v>
      </c>
      <c r="G5184">
        <v>-1.92759245386767E-2</v>
      </c>
      <c r="H5184">
        <v>-0.66257065226046596</v>
      </c>
      <c r="I5184">
        <v>-1.9793665243937499</v>
      </c>
      <c r="J5184">
        <v>402</v>
      </c>
      <c r="K5184">
        <v>695</v>
      </c>
      <c r="L5184">
        <v>237</v>
      </c>
      <c r="M5184">
        <v>75</v>
      </c>
      <c r="N5184">
        <v>0.314986854927365</v>
      </c>
      <c r="O5184">
        <v>-0.821566484218756</v>
      </c>
      <c r="P5184">
        <v>-1.73939045828466</v>
      </c>
      <c r="Q5184">
        <v>0.59322033898305004</v>
      </c>
      <c r="R5184">
        <v>0.322033898305084</v>
      </c>
      <c r="S5184">
        <f t="shared" si="80"/>
        <v>-3.6074992768078087E-2</v>
      </c>
    </row>
    <row r="5185" spans="1:19" x14ac:dyDescent="0.2">
      <c r="A5185" t="s">
        <v>10315</v>
      </c>
      <c r="B5185" t="s">
        <v>10316</v>
      </c>
      <c r="C5185">
        <v>9</v>
      </c>
      <c r="D5185">
        <v>22</v>
      </c>
      <c r="E5185">
        <v>22</v>
      </c>
      <c r="F5185">
        <v>2</v>
      </c>
      <c r="G5185">
        <v>0.468438403678409</v>
      </c>
      <c r="H5185">
        <v>-0.106077838395522</v>
      </c>
      <c r="I5185">
        <v>-1.5374096867373399</v>
      </c>
      <c r="J5185">
        <v>104</v>
      </c>
      <c r="K5185">
        <v>63</v>
      </c>
      <c r="L5185">
        <v>57</v>
      </c>
      <c r="M5185">
        <v>4</v>
      </c>
      <c r="N5185">
        <v>-0.14046468642347601</v>
      </c>
      <c r="O5185">
        <v>-0.85324726077067903</v>
      </c>
      <c r="P5185">
        <v>-2.42519901656271</v>
      </c>
      <c r="Q5185">
        <v>0.55932203389830504</v>
      </c>
      <c r="R5185">
        <v>0.27118644067796599</v>
      </c>
      <c r="S5185">
        <f t="shared" si="80"/>
        <v>-9.206455039643871E-2</v>
      </c>
    </row>
    <row r="5186" spans="1:19" x14ac:dyDescent="0.2">
      <c r="A5186" t="s">
        <v>10317</v>
      </c>
      <c r="B5186" t="s">
        <v>10318</v>
      </c>
      <c r="C5186">
        <v>370</v>
      </c>
      <c r="D5186">
        <v>496</v>
      </c>
      <c r="E5186">
        <v>156</v>
      </c>
      <c r="F5186">
        <v>35</v>
      </c>
      <c r="G5186">
        <v>0.20753818471873001</v>
      </c>
      <c r="H5186">
        <v>-0.86933513549093699</v>
      </c>
      <c r="I5186">
        <v>-1.9083308526787099</v>
      </c>
      <c r="J5186">
        <v>721</v>
      </c>
      <c r="K5186">
        <v>939</v>
      </c>
      <c r="L5186">
        <v>450</v>
      </c>
      <c r="M5186">
        <v>88</v>
      </c>
      <c r="N5186">
        <v>0.19195843096840301</v>
      </c>
      <c r="O5186">
        <v>-0.796811528088475</v>
      </c>
      <c r="P5186">
        <v>-1.92367826116115</v>
      </c>
      <c r="Q5186">
        <v>0.62711864406779605</v>
      </c>
      <c r="R5186">
        <v>0.23728813559322001</v>
      </c>
      <c r="S5186">
        <f t="shared" si="80"/>
        <v>-6.4883458211425576E-2</v>
      </c>
    </row>
    <row r="5187" spans="1:19" x14ac:dyDescent="0.2">
      <c r="A5187" t="s">
        <v>10319</v>
      </c>
      <c r="B5187" t="s">
        <v>10320</v>
      </c>
      <c r="C5187">
        <v>31</v>
      </c>
      <c r="D5187">
        <v>48</v>
      </c>
      <c r="E5187">
        <v>43</v>
      </c>
      <c r="F5187">
        <v>9</v>
      </c>
      <c r="G5187">
        <v>0.27013777583684301</v>
      </c>
      <c r="H5187">
        <v>-0.352151248033089</v>
      </c>
      <c r="I5187">
        <v>-1.4213163573569401</v>
      </c>
      <c r="J5187">
        <v>83</v>
      </c>
      <c r="K5187">
        <v>103</v>
      </c>
      <c r="L5187">
        <v>85</v>
      </c>
      <c r="M5187">
        <v>11</v>
      </c>
      <c r="N5187">
        <v>0.17098723575082</v>
      </c>
      <c r="O5187">
        <v>-0.58174794380617101</v>
      </c>
      <c r="P5187">
        <v>-1.8879110758097399</v>
      </c>
      <c r="Q5187">
        <v>0.59322033898305004</v>
      </c>
      <c r="R5187">
        <v>0.186440677966101</v>
      </c>
      <c r="S5187">
        <f t="shared" ref="S5187:S5250" si="81">((I5187+1.7338029)/1.7338029+(P5187+1.8692731)/1.8692731)/2</f>
        <v>8.5130582204051078E-2</v>
      </c>
    </row>
    <row r="5188" spans="1:19" x14ac:dyDescent="0.2">
      <c r="A5188" t="s">
        <v>10321</v>
      </c>
      <c r="B5188" t="s">
        <v>10322</v>
      </c>
      <c r="C5188">
        <v>52</v>
      </c>
      <c r="D5188">
        <v>60</v>
      </c>
      <c r="E5188">
        <v>49</v>
      </c>
      <c r="F5188">
        <v>6</v>
      </c>
      <c r="G5188">
        <v>0.14240613904437199</v>
      </c>
      <c r="H5188">
        <v>-0.520065273384689</v>
      </c>
      <c r="I5188">
        <v>-1.82204926621315</v>
      </c>
      <c r="J5188">
        <v>154</v>
      </c>
      <c r="K5188">
        <v>115</v>
      </c>
      <c r="L5188">
        <v>64</v>
      </c>
      <c r="M5188">
        <v>17</v>
      </c>
      <c r="N5188">
        <v>-4.9594777061129601E-2</v>
      </c>
      <c r="O5188">
        <v>-0.97342952399696603</v>
      </c>
      <c r="P5188">
        <v>-1.9672974680500801</v>
      </c>
      <c r="Q5188">
        <v>0.66101694915254205</v>
      </c>
      <c r="R5188">
        <v>0.25423728813559299</v>
      </c>
      <c r="S5188">
        <f t="shared" si="81"/>
        <v>-5.1668704580479355E-2</v>
      </c>
    </row>
    <row r="5189" spans="1:19" x14ac:dyDescent="0.2">
      <c r="A5189" t="s">
        <v>10323</v>
      </c>
      <c r="B5189" t="s">
        <v>10324</v>
      </c>
      <c r="C5189">
        <v>126</v>
      </c>
      <c r="D5189">
        <v>98</v>
      </c>
      <c r="E5189">
        <v>66</v>
      </c>
      <c r="F5189">
        <v>15</v>
      </c>
      <c r="G5189">
        <v>-2.8886237129539499E-2</v>
      </c>
      <c r="H5189">
        <v>-0.775084619354097</v>
      </c>
      <c r="I5189">
        <v>-1.80847645902388</v>
      </c>
      <c r="J5189">
        <v>239</v>
      </c>
      <c r="K5189">
        <v>309</v>
      </c>
      <c r="L5189">
        <v>178</v>
      </c>
      <c r="M5189">
        <v>40</v>
      </c>
      <c r="N5189">
        <v>0.18878868189841799</v>
      </c>
      <c r="O5189">
        <v>-0.72006667578363404</v>
      </c>
      <c r="P5189">
        <v>-1.7865635782120599</v>
      </c>
      <c r="Q5189">
        <v>0.644067796610169</v>
      </c>
      <c r="R5189">
        <v>0.27118644067796599</v>
      </c>
      <c r="S5189">
        <f t="shared" si="81"/>
        <v>5.8882923957419286E-4</v>
      </c>
    </row>
    <row r="5190" spans="1:19" x14ac:dyDescent="0.2">
      <c r="A5190" t="s">
        <v>10325</v>
      </c>
      <c r="B5190" t="s">
        <v>10326</v>
      </c>
      <c r="C5190">
        <v>145</v>
      </c>
      <c r="D5190">
        <v>193</v>
      </c>
      <c r="E5190">
        <v>128</v>
      </c>
      <c r="F5190">
        <v>15</v>
      </c>
      <c r="G5190">
        <v>0.20444753906832699</v>
      </c>
      <c r="H5190">
        <v>-0.54841604236551</v>
      </c>
      <c r="I5190">
        <v>-1.8694739161412901</v>
      </c>
      <c r="J5190">
        <v>484</v>
      </c>
      <c r="K5190">
        <v>656</v>
      </c>
      <c r="L5190">
        <v>321</v>
      </c>
      <c r="M5190">
        <v>54</v>
      </c>
      <c r="N5190">
        <v>0.209286581152969</v>
      </c>
      <c r="O5190">
        <v>-0.77042910638393003</v>
      </c>
      <c r="P5190">
        <v>-1.96267727041333</v>
      </c>
      <c r="Q5190">
        <v>0.644067796610169</v>
      </c>
      <c r="R5190">
        <v>0.322033898305084</v>
      </c>
      <c r="S5190">
        <f t="shared" si="81"/>
        <v>-6.4109359699773077E-2</v>
      </c>
    </row>
    <row r="5191" spans="1:19" x14ac:dyDescent="0.2">
      <c r="A5191" t="s">
        <v>10327</v>
      </c>
      <c r="B5191" t="s">
        <v>10328</v>
      </c>
      <c r="C5191">
        <v>153</v>
      </c>
      <c r="D5191">
        <v>135</v>
      </c>
      <c r="E5191">
        <v>78</v>
      </c>
      <c r="F5191">
        <v>19</v>
      </c>
      <c r="G5191">
        <v>2.5900569972935699E-2</v>
      </c>
      <c r="H5191">
        <v>-0.78685483790552202</v>
      </c>
      <c r="I5191">
        <v>-1.79013500282676</v>
      </c>
      <c r="J5191">
        <v>395</v>
      </c>
      <c r="K5191">
        <v>637</v>
      </c>
      <c r="L5191">
        <v>278</v>
      </c>
      <c r="M5191">
        <v>37</v>
      </c>
      <c r="N5191">
        <v>0.28477044013061198</v>
      </c>
      <c r="O5191">
        <v>-0.74464107685277403</v>
      </c>
      <c r="P5191">
        <v>-2.0386210401513498</v>
      </c>
      <c r="Q5191">
        <v>0.55932203389830504</v>
      </c>
      <c r="R5191">
        <v>0.28813559322033899</v>
      </c>
      <c r="S5191">
        <f t="shared" si="81"/>
        <v>-6.154305005657329E-2</v>
      </c>
    </row>
    <row r="5192" spans="1:19" x14ac:dyDescent="0.2">
      <c r="A5192" t="s">
        <v>10329</v>
      </c>
      <c r="B5192" t="s">
        <v>10330</v>
      </c>
      <c r="C5192">
        <v>53</v>
      </c>
      <c r="D5192">
        <v>70</v>
      </c>
      <c r="E5192">
        <v>33</v>
      </c>
      <c r="F5192">
        <v>8</v>
      </c>
      <c r="G5192">
        <v>0.20108040270899599</v>
      </c>
      <c r="H5192">
        <v>-0.70001993950130503</v>
      </c>
      <c r="I5192">
        <v>-1.70538305557084</v>
      </c>
      <c r="J5192">
        <v>152</v>
      </c>
      <c r="K5192">
        <v>208</v>
      </c>
      <c r="L5192">
        <v>64</v>
      </c>
      <c r="M5192">
        <v>24</v>
      </c>
      <c r="N5192">
        <v>0.21344785043971001</v>
      </c>
      <c r="O5192">
        <v>-0.967752391105275</v>
      </c>
      <c r="P5192">
        <v>-1.81185801482505</v>
      </c>
      <c r="Q5192">
        <v>0.59322033898305004</v>
      </c>
      <c r="R5192">
        <v>0.27118644067796599</v>
      </c>
      <c r="S5192">
        <f t="shared" si="81"/>
        <v>2.3553408574537003E-2</v>
      </c>
    </row>
    <row r="5193" spans="1:19" x14ac:dyDescent="0.2">
      <c r="A5193" t="s">
        <v>10331</v>
      </c>
      <c r="B5193" t="s">
        <v>10332</v>
      </c>
      <c r="C5193">
        <v>43</v>
      </c>
      <c r="D5193">
        <v>51</v>
      </c>
      <c r="E5193">
        <v>34</v>
      </c>
      <c r="F5193">
        <v>4</v>
      </c>
      <c r="G5193">
        <v>0.15435995281387799</v>
      </c>
      <c r="H5193">
        <v>-0.59624754831573501</v>
      </c>
      <c r="I5193">
        <v>-1.9156056372136201</v>
      </c>
      <c r="J5193">
        <v>204</v>
      </c>
      <c r="K5193">
        <v>270</v>
      </c>
      <c r="L5193">
        <v>89</v>
      </c>
      <c r="M5193">
        <v>72</v>
      </c>
      <c r="N5193">
        <v>0.19896170015480999</v>
      </c>
      <c r="O5193">
        <v>-0.95232893792537598</v>
      </c>
      <c r="P5193">
        <v>-1.46252333958652</v>
      </c>
      <c r="Q5193">
        <v>0.62711864406779605</v>
      </c>
      <c r="R5193">
        <v>0.338983050847457</v>
      </c>
      <c r="S5193">
        <f t="shared" si="81"/>
        <v>5.6370018288166505E-2</v>
      </c>
    </row>
    <row r="5194" spans="1:19" x14ac:dyDescent="0.2">
      <c r="A5194" t="s">
        <v>10333</v>
      </c>
      <c r="B5194" t="s">
        <v>10334</v>
      </c>
      <c r="C5194">
        <v>149</v>
      </c>
      <c r="D5194">
        <v>137</v>
      </c>
      <c r="E5194">
        <v>100</v>
      </c>
      <c r="F5194">
        <v>14</v>
      </c>
      <c r="G5194">
        <v>4.3792531039661201E-2</v>
      </c>
      <c r="H5194">
        <v>-0.66744427819067698</v>
      </c>
      <c r="I5194">
        <v>-1.91125540569603</v>
      </c>
      <c r="J5194">
        <v>285</v>
      </c>
      <c r="K5194">
        <v>227</v>
      </c>
      <c r="L5194">
        <v>186</v>
      </c>
      <c r="M5194">
        <v>36</v>
      </c>
      <c r="N5194">
        <v>-2.1590899393665701E-2</v>
      </c>
      <c r="O5194">
        <v>-0.77742069293498395</v>
      </c>
      <c r="P5194">
        <v>-1.9087680278331101</v>
      </c>
      <c r="Q5194">
        <v>0.71186440677966101</v>
      </c>
      <c r="R5194">
        <v>0.305084745762711</v>
      </c>
      <c r="S5194">
        <f t="shared" si="81"/>
        <v>-6.1738607096158568E-2</v>
      </c>
    </row>
    <row r="5195" spans="1:19" x14ac:dyDescent="0.2">
      <c r="A5195" t="s">
        <v>10335</v>
      </c>
      <c r="B5195" t="s">
        <v>10336</v>
      </c>
      <c r="C5195">
        <v>189</v>
      </c>
      <c r="D5195">
        <v>178</v>
      </c>
      <c r="E5195">
        <v>135</v>
      </c>
      <c r="F5195">
        <v>12</v>
      </c>
      <c r="G5195">
        <v>5.4216430431178297E-2</v>
      </c>
      <c r="H5195">
        <v>-0.64038604545664102</v>
      </c>
      <c r="I5195">
        <v>-2.08147773108761</v>
      </c>
      <c r="J5195">
        <v>296</v>
      </c>
      <c r="K5195">
        <v>363</v>
      </c>
      <c r="L5195">
        <v>193</v>
      </c>
      <c r="M5195">
        <v>36</v>
      </c>
      <c r="N5195">
        <v>0.16584301739889501</v>
      </c>
      <c r="O5195">
        <v>-0.77782317919555499</v>
      </c>
      <c r="P5195">
        <v>-1.9252148788835399</v>
      </c>
      <c r="Q5195">
        <v>0.62711864406779605</v>
      </c>
      <c r="R5195">
        <v>0.305084745762711</v>
      </c>
      <c r="S5195">
        <f t="shared" si="81"/>
        <v>-0.11522716630376645</v>
      </c>
    </row>
    <row r="5196" spans="1:19" x14ac:dyDescent="0.2">
      <c r="A5196" t="s">
        <v>10337</v>
      </c>
      <c r="B5196" t="s">
        <v>10338</v>
      </c>
      <c r="C5196">
        <v>58</v>
      </c>
      <c r="D5196">
        <v>182</v>
      </c>
      <c r="E5196">
        <v>75</v>
      </c>
      <c r="F5196">
        <v>17</v>
      </c>
      <c r="G5196">
        <v>0.57690162671766598</v>
      </c>
      <c r="H5196">
        <v>-0.38262473994964002</v>
      </c>
      <c r="I5196">
        <v>-1.4171762451466601</v>
      </c>
      <c r="J5196">
        <v>136</v>
      </c>
      <c r="K5196">
        <v>232</v>
      </c>
      <c r="L5196">
        <v>96</v>
      </c>
      <c r="M5196">
        <v>26</v>
      </c>
      <c r="N5196">
        <v>0.30917717994240401</v>
      </c>
      <c r="O5196">
        <v>-0.74335645247503901</v>
      </c>
      <c r="P5196">
        <v>-1.7287912289912899</v>
      </c>
      <c r="Q5196">
        <v>0.61016949152542299</v>
      </c>
      <c r="R5196">
        <v>0.23728813559322001</v>
      </c>
      <c r="S5196">
        <f t="shared" si="81"/>
        <v>0.12888648002529368</v>
      </c>
    </row>
    <row r="5197" spans="1:19" x14ac:dyDescent="0.2">
      <c r="A5197" t="s">
        <v>10339</v>
      </c>
      <c r="B5197" t="s">
        <v>10340</v>
      </c>
      <c r="C5197">
        <v>89</v>
      </c>
      <c r="D5197">
        <v>101</v>
      </c>
      <c r="E5197">
        <v>52</v>
      </c>
      <c r="F5197">
        <v>6</v>
      </c>
      <c r="G5197">
        <v>0.13518959943325801</v>
      </c>
      <c r="H5197">
        <v>-0.72764467278851697</v>
      </c>
      <c r="I5197">
        <v>-2.0554359292232598</v>
      </c>
      <c r="J5197">
        <v>132</v>
      </c>
      <c r="K5197">
        <v>142</v>
      </c>
      <c r="L5197">
        <v>74</v>
      </c>
      <c r="M5197">
        <v>15</v>
      </c>
      <c r="N5197">
        <v>0.10894251659892799</v>
      </c>
      <c r="O5197">
        <v>-0.84343098861926402</v>
      </c>
      <c r="P5197">
        <v>-1.95470834074206</v>
      </c>
      <c r="Q5197">
        <v>0.644067796610169</v>
      </c>
      <c r="R5197">
        <v>0.25423728813559299</v>
      </c>
      <c r="S5197">
        <f t="shared" si="81"/>
        <v>-0.11560616152901909</v>
      </c>
    </row>
    <row r="5198" spans="1:19" x14ac:dyDescent="0.2">
      <c r="A5198" t="s">
        <v>10341</v>
      </c>
      <c r="B5198" t="s">
        <v>10342</v>
      </c>
      <c r="C5198">
        <v>89</v>
      </c>
      <c r="D5198">
        <v>95</v>
      </c>
      <c r="E5198">
        <v>84</v>
      </c>
      <c r="F5198">
        <v>18</v>
      </c>
      <c r="G5198">
        <v>0.10859183093946299</v>
      </c>
      <c r="H5198">
        <v>-0.51936873036143405</v>
      </c>
      <c r="I5198">
        <v>-1.5783146745036001</v>
      </c>
      <c r="J5198">
        <v>153</v>
      </c>
      <c r="K5198">
        <v>154</v>
      </c>
      <c r="L5198">
        <v>86</v>
      </c>
      <c r="M5198">
        <v>6</v>
      </c>
      <c r="N5198">
        <v>8.0057393440586003E-2</v>
      </c>
      <c r="O5198">
        <v>-0.84228175671842098</v>
      </c>
      <c r="P5198">
        <v>-2.4167658490258401</v>
      </c>
      <c r="Q5198">
        <v>0.57627118644067798</v>
      </c>
      <c r="R5198">
        <v>0.25423728813559299</v>
      </c>
      <c r="S5198">
        <f t="shared" si="81"/>
        <v>-0.10160513595821431</v>
      </c>
    </row>
    <row r="5199" spans="1:19" x14ac:dyDescent="0.2">
      <c r="A5199" t="s">
        <v>10343</v>
      </c>
      <c r="B5199" t="s">
        <v>10344</v>
      </c>
      <c r="C5199">
        <v>39</v>
      </c>
      <c r="D5199">
        <v>65</v>
      </c>
      <c r="E5199">
        <v>56</v>
      </c>
      <c r="F5199">
        <v>2</v>
      </c>
      <c r="G5199">
        <v>0.30210698191188401</v>
      </c>
      <c r="H5199">
        <v>-0.33713458979870198</v>
      </c>
      <c r="I5199">
        <v>-2.17423178432451</v>
      </c>
      <c r="J5199">
        <v>142</v>
      </c>
      <c r="K5199">
        <v>217</v>
      </c>
      <c r="L5199">
        <v>91</v>
      </c>
      <c r="M5199">
        <v>18</v>
      </c>
      <c r="N5199">
        <v>0.261399492887194</v>
      </c>
      <c r="O5199">
        <v>-0.78533572920635297</v>
      </c>
      <c r="P5199">
        <v>-1.90724150787164</v>
      </c>
      <c r="Q5199">
        <v>0.55932203389830504</v>
      </c>
      <c r="R5199">
        <v>0.22033898305084701</v>
      </c>
      <c r="S5199">
        <f t="shared" si="81"/>
        <v>-0.13716831390353745</v>
      </c>
    </row>
    <row r="5200" spans="1:19" x14ac:dyDescent="0.2">
      <c r="A5200" t="s">
        <v>10345</v>
      </c>
      <c r="B5200" t="s">
        <v>10346</v>
      </c>
      <c r="C5200">
        <v>187</v>
      </c>
      <c r="D5200">
        <v>129</v>
      </c>
      <c r="E5200">
        <v>79</v>
      </c>
      <c r="F5200">
        <v>9</v>
      </c>
      <c r="G5200">
        <v>-8.09936639417215E-2</v>
      </c>
      <c r="H5200">
        <v>-0.86847252502446104</v>
      </c>
      <c r="I5200">
        <v>-2.20179627005917</v>
      </c>
      <c r="J5200">
        <v>329</v>
      </c>
      <c r="K5200">
        <v>495</v>
      </c>
      <c r="L5200">
        <v>209</v>
      </c>
      <c r="M5200">
        <v>35</v>
      </c>
      <c r="N5200">
        <v>0.25463740440531601</v>
      </c>
      <c r="O5200">
        <v>-0.78913838898331001</v>
      </c>
      <c r="P5200">
        <v>-1.9833535221915899</v>
      </c>
      <c r="Q5200">
        <v>0.644067796610169</v>
      </c>
      <c r="R5200">
        <v>0.27118644067796599</v>
      </c>
      <c r="S5200">
        <f t="shared" si="81"/>
        <v>-0.16547617415248242</v>
      </c>
    </row>
    <row r="5201" spans="1:19" x14ac:dyDescent="0.2">
      <c r="A5201" t="s">
        <v>10347</v>
      </c>
      <c r="B5201" t="s">
        <v>10348</v>
      </c>
      <c r="C5201">
        <v>16</v>
      </c>
      <c r="D5201">
        <v>5</v>
      </c>
      <c r="E5201">
        <v>10</v>
      </c>
      <c r="F5201">
        <v>0</v>
      </c>
      <c r="G5201">
        <v>-0.42489174602437702</v>
      </c>
      <c r="H5201">
        <v>-0.69837799243432797</v>
      </c>
      <c r="I5201" t="e">
        <f>-inf</f>
        <v>#NAME?</v>
      </c>
      <c r="J5201">
        <v>7</v>
      </c>
      <c r="K5201">
        <v>22</v>
      </c>
      <c r="L5201">
        <v>3</v>
      </c>
      <c r="M5201">
        <v>0</v>
      </c>
      <c r="N5201">
        <v>0.57455274422967095</v>
      </c>
      <c r="O5201">
        <v>-0.960065562438984</v>
      </c>
      <c r="P5201" t="e">
        <f>-inf</f>
        <v>#NAME?</v>
      </c>
      <c r="Q5201">
        <v>0.57627118644067798</v>
      </c>
      <c r="R5201">
        <v>0.305084745762711</v>
      </c>
      <c r="S5201" t="e">
        <f t="shared" si="81"/>
        <v>#NAME?</v>
      </c>
    </row>
    <row r="5202" spans="1:19" x14ac:dyDescent="0.2">
      <c r="A5202" t="s">
        <v>10349</v>
      </c>
      <c r="B5202" t="s">
        <v>10350</v>
      </c>
      <c r="C5202">
        <v>78</v>
      </c>
      <c r="D5202">
        <v>64</v>
      </c>
      <c r="E5202">
        <v>37</v>
      </c>
      <c r="F5202">
        <v>6</v>
      </c>
      <c r="G5202">
        <v>-5.65639641106479E-3</v>
      </c>
      <c r="H5202">
        <v>-0.81815088840188899</v>
      </c>
      <c r="I5202">
        <v>-1.99814052526883</v>
      </c>
      <c r="J5202">
        <v>200</v>
      </c>
      <c r="K5202">
        <v>222</v>
      </c>
      <c r="L5202">
        <v>146</v>
      </c>
      <c r="M5202">
        <v>6</v>
      </c>
      <c r="N5202">
        <v>0.122551082208379</v>
      </c>
      <c r="O5202">
        <v>-0.72876591702393401</v>
      </c>
      <c r="P5202">
        <v>-2.5331044138722301</v>
      </c>
      <c r="Q5202">
        <v>0.61016949152542299</v>
      </c>
      <c r="R5202">
        <v>0.27118644067796599</v>
      </c>
      <c r="S5202">
        <f t="shared" si="81"/>
        <v>-0.25379461268868242</v>
      </c>
    </row>
    <row r="5203" spans="1:19" x14ac:dyDescent="0.2">
      <c r="A5203" t="s">
        <v>10351</v>
      </c>
      <c r="B5203" t="s">
        <v>10352</v>
      </c>
      <c r="C5203">
        <v>43</v>
      </c>
      <c r="D5203">
        <v>15</v>
      </c>
      <c r="E5203">
        <v>21</v>
      </c>
      <c r="F5203">
        <v>3</v>
      </c>
      <c r="G5203">
        <v>-0.37711896422837599</v>
      </c>
      <c r="H5203">
        <v>-0.80550717062407096</v>
      </c>
      <c r="I5203">
        <v>-2.0405443738219202</v>
      </c>
      <c r="J5203">
        <v>72</v>
      </c>
      <c r="K5203">
        <v>81</v>
      </c>
      <c r="L5203">
        <v>53</v>
      </c>
      <c r="M5203">
        <v>11</v>
      </c>
      <c r="N5203">
        <v>0.12838062586910301</v>
      </c>
      <c r="O5203">
        <v>-0.72514540397486904</v>
      </c>
      <c r="P5203">
        <v>-1.8261654798649301</v>
      </c>
      <c r="Q5203">
        <v>0.55932203389830504</v>
      </c>
      <c r="R5203">
        <v>0.28813559322033899</v>
      </c>
      <c r="S5203">
        <f t="shared" si="81"/>
        <v>-7.6928569754260823E-2</v>
      </c>
    </row>
    <row r="5204" spans="1:19" x14ac:dyDescent="0.2">
      <c r="A5204" t="s">
        <v>10353</v>
      </c>
      <c r="B5204" t="s">
        <v>10354</v>
      </c>
      <c r="C5204">
        <v>96</v>
      </c>
      <c r="D5204">
        <v>64</v>
      </c>
      <c r="E5204">
        <v>56</v>
      </c>
      <c r="F5204">
        <v>9</v>
      </c>
      <c r="G5204">
        <v>-9.5833026760152804E-2</v>
      </c>
      <c r="H5204">
        <v>-0.72834121581177103</v>
      </c>
      <c r="I5204">
        <v>-1.9122258965622401</v>
      </c>
      <c r="J5204">
        <v>223</v>
      </c>
      <c r="K5204">
        <v>172</v>
      </c>
      <c r="L5204">
        <v>88</v>
      </c>
      <c r="M5204">
        <v>6</v>
      </c>
      <c r="N5204">
        <v>-3.5548312718889898E-2</v>
      </c>
      <c r="O5204">
        <v>-0.99591096804238199</v>
      </c>
      <c r="P5204">
        <v>-2.5803792812564099</v>
      </c>
      <c r="Q5204">
        <v>0.50847457627118597</v>
      </c>
      <c r="R5204">
        <v>0.322033898305084</v>
      </c>
      <c r="S5204">
        <f t="shared" si="81"/>
        <v>-0.24166351301795613</v>
      </c>
    </row>
    <row r="5205" spans="1:19" x14ac:dyDescent="0.2">
      <c r="A5205" t="s">
        <v>10355</v>
      </c>
      <c r="B5205" t="s">
        <v>10356</v>
      </c>
      <c r="C5205">
        <v>162</v>
      </c>
      <c r="D5205">
        <v>171</v>
      </c>
      <c r="E5205">
        <v>91</v>
      </c>
      <c r="F5205">
        <v>9</v>
      </c>
      <c r="G5205">
        <v>0.103739328145051</v>
      </c>
      <c r="H5205">
        <v>-0.74473163199994097</v>
      </c>
      <c r="I5205">
        <v>-2.1394696780653</v>
      </c>
      <c r="J5205">
        <v>253</v>
      </c>
      <c r="K5205">
        <v>346</v>
      </c>
      <c r="L5205">
        <v>161</v>
      </c>
      <c r="M5205">
        <v>50</v>
      </c>
      <c r="N5205">
        <v>0.21318368103867999</v>
      </c>
      <c r="O5205">
        <v>-0.788383422288358</v>
      </c>
      <c r="P5205">
        <v>-1.7143761854316899</v>
      </c>
      <c r="Q5205">
        <v>0.57627118644067798</v>
      </c>
      <c r="R5205">
        <v>0.25423728813559299</v>
      </c>
      <c r="S5205">
        <f t="shared" si="81"/>
        <v>-7.5555177744996677E-2</v>
      </c>
    </row>
    <row r="5206" spans="1:19" x14ac:dyDescent="0.2">
      <c r="A5206" t="s">
        <v>10357</v>
      </c>
      <c r="B5206" t="s">
        <v>10358</v>
      </c>
      <c r="C5206">
        <v>52</v>
      </c>
      <c r="D5206">
        <v>35</v>
      </c>
      <c r="E5206">
        <v>8</v>
      </c>
      <c r="F5206">
        <v>0</v>
      </c>
      <c r="G5206">
        <v>-9.1677066988995096E-2</v>
      </c>
      <c r="H5206">
        <v>-1.3071713664212501</v>
      </c>
      <c r="I5206" t="e">
        <f>-inf</f>
        <v>#NAME?</v>
      </c>
      <c r="J5206">
        <v>67</v>
      </c>
      <c r="K5206">
        <v>76</v>
      </c>
      <c r="L5206">
        <v>18</v>
      </c>
      <c r="M5206">
        <v>0</v>
      </c>
      <c r="N5206">
        <v>0.13196689300168599</v>
      </c>
      <c r="O5206">
        <v>-1.1628910747419099</v>
      </c>
      <c r="P5206" t="e">
        <f>-inf</f>
        <v>#NAME?</v>
      </c>
      <c r="Q5206">
        <v>0.54237288135593198</v>
      </c>
      <c r="R5206">
        <v>0.37288135593220301</v>
      </c>
      <c r="S5206" t="e">
        <f t="shared" si="81"/>
        <v>#NAME?</v>
      </c>
    </row>
    <row r="5207" spans="1:19" x14ac:dyDescent="0.2">
      <c r="A5207" t="s">
        <v>10359</v>
      </c>
      <c r="B5207" t="s">
        <v>10360</v>
      </c>
      <c r="C5207">
        <v>405</v>
      </c>
      <c r="D5207">
        <v>641</v>
      </c>
      <c r="E5207">
        <v>267</v>
      </c>
      <c r="F5207">
        <v>66</v>
      </c>
      <c r="G5207">
        <v>0.27966123859967701</v>
      </c>
      <c r="H5207">
        <v>-0.67520177162849604</v>
      </c>
      <c r="I5207">
        <v>-1.6721082606347899</v>
      </c>
      <c r="J5207">
        <v>490</v>
      </c>
      <c r="K5207">
        <v>1158</v>
      </c>
      <c r="L5207">
        <v>472</v>
      </c>
      <c r="M5207">
        <v>87</v>
      </c>
      <c r="N5207">
        <v>0.45074058278462498</v>
      </c>
      <c r="O5207">
        <v>-0.60834285853881598</v>
      </c>
      <c r="P5207">
        <v>-1.7609024960017801</v>
      </c>
      <c r="Q5207">
        <v>0.55932203389830504</v>
      </c>
      <c r="R5207">
        <v>0.37288135593220301</v>
      </c>
      <c r="S5207">
        <f t="shared" si="81"/>
        <v>4.6779075938366083E-2</v>
      </c>
    </row>
    <row r="5208" spans="1:19" x14ac:dyDescent="0.2">
      <c r="A5208" t="s">
        <v>10361</v>
      </c>
      <c r="B5208" t="s">
        <v>10362</v>
      </c>
      <c r="C5208">
        <v>148</v>
      </c>
      <c r="D5208">
        <v>144</v>
      </c>
      <c r="E5208">
        <v>147</v>
      </c>
      <c r="F5208">
        <v>10</v>
      </c>
      <c r="G5208">
        <v>6.8359008995820703E-2</v>
      </c>
      <c r="H5208">
        <v>-0.49720239042518399</v>
      </c>
      <c r="I5208">
        <v>-2.0544588883569501</v>
      </c>
      <c r="J5208">
        <v>262</v>
      </c>
      <c r="K5208">
        <v>353</v>
      </c>
      <c r="L5208">
        <v>201</v>
      </c>
      <c r="M5208">
        <v>23</v>
      </c>
      <c r="N5208">
        <v>0.20670151748979801</v>
      </c>
      <c r="O5208">
        <v>-0.70719401104364599</v>
      </c>
      <c r="P5208">
        <v>-2.06679912389404</v>
      </c>
      <c r="Q5208">
        <v>0.54237288135593198</v>
      </c>
      <c r="R5208">
        <v>0.27118644067796599</v>
      </c>
      <c r="S5208">
        <f t="shared" si="81"/>
        <v>-0.14530685145856392</v>
      </c>
    </row>
    <row r="5209" spans="1:19" x14ac:dyDescent="0.2">
      <c r="A5209" t="s">
        <v>10363</v>
      </c>
      <c r="B5209" t="s">
        <v>10364</v>
      </c>
      <c r="C5209">
        <v>263</v>
      </c>
      <c r="D5209">
        <v>282</v>
      </c>
      <c r="E5209">
        <v>217</v>
      </c>
      <c r="F5209">
        <v>28</v>
      </c>
      <c r="G5209">
        <v>0.11055159212513101</v>
      </c>
      <c r="H5209">
        <v>-0.57775402441963197</v>
      </c>
      <c r="I5209">
        <v>-1.8569948901095299</v>
      </c>
      <c r="J5209">
        <v>454</v>
      </c>
      <c r="K5209">
        <v>642</v>
      </c>
      <c r="L5209">
        <v>238</v>
      </c>
      <c r="M5209">
        <v>121</v>
      </c>
      <c r="N5209">
        <v>0.22770727863347101</v>
      </c>
      <c r="O5209">
        <v>-0.87256767294498205</v>
      </c>
      <c r="P5209">
        <v>-1.5844961511325399</v>
      </c>
      <c r="Q5209">
        <v>0.59322033898305004</v>
      </c>
      <c r="R5209">
        <v>0.28813559322033899</v>
      </c>
      <c r="S5209">
        <f t="shared" si="81"/>
        <v>4.064665227293246E-2</v>
      </c>
    </row>
    <row r="5210" spans="1:19" x14ac:dyDescent="0.2">
      <c r="A5210" t="s">
        <v>10365</v>
      </c>
      <c r="B5210" t="s">
        <v>10366</v>
      </c>
      <c r="C5210">
        <v>208</v>
      </c>
      <c r="D5210">
        <v>208</v>
      </c>
      <c r="E5210">
        <v>245</v>
      </c>
      <c r="F5210">
        <v>9</v>
      </c>
      <c r="G5210">
        <v>8.0258232295528406E-2</v>
      </c>
      <c r="H5210">
        <v>-0.42315526037663198</v>
      </c>
      <c r="I5210">
        <v>-2.2480179984854298</v>
      </c>
      <c r="J5210">
        <v>391</v>
      </c>
      <c r="K5210">
        <v>383</v>
      </c>
      <c r="L5210">
        <v>280</v>
      </c>
      <c r="M5210">
        <v>36</v>
      </c>
      <c r="N5210">
        <v>6.8250119994477595E-2</v>
      </c>
      <c r="O5210">
        <v>-0.73710750319803797</v>
      </c>
      <c r="P5210">
        <v>-2.0460999252204699</v>
      </c>
      <c r="Q5210">
        <v>0.52542372881355903</v>
      </c>
      <c r="R5210">
        <v>0.28813559322033899</v>
      </c>
      <c r="S5210">
        <f t="shared" si="81"/>
        <v>-0.19558939119755403</v>
      </c>
    </row>
    <row r="5211" spans="1:19" x14ac:dyDescent="0.2">
      <c r="A5211" t="s">
        <v>10367</v>
      </c>
      <c r="B5211" t="s">
        <v>10368</v>
      </c>
      <c r="C5211">
        <v>112</v>
      </c>
      <c r="D5211">
        <v>95</v>
      </c>
      <c r="E5211">
        <v>70</v>
      </c>
      <c r="F5211">
        <v>6</v>
      </c>
      <c r="G5211">
        <v>8.7638149141945499E-3</v>
      </c>
      <c r="H5211">
        <v>-0.69837799243432797</v>
      </c>
      <c r="I5211">
        <v>-2.1552639452485298</v>
      </c>
      <c r="J5211">
        <v>166</v>
      </c>
      <c r="K5211">
        <v>203</v>
      </c>
      <c r="L5211">
        <v>147</v>
      </c>
      <c r="M5211">
        <v>29</v>
      </c>
      <c r="N5211">
        <v>0.16461605329487899</v>
      </c>
      <c r="O5211">
        <v>-0.644879530436269</v>
      </c>
      <c r="P5211">
        <v>-1.76793575873299</v>
      </c>
      <c r="Q5211">
        <v>0.47457627118644002</v>
      </c>
      <c r="R5211">
        <v>0.305084745762711</v>
      </c>
      <c r="S5211">
        <f t="shared" si="81"/>
        <v>-9.4436292840191782E-2</v>
      </c>
    </row>
    <row r="5212" spans="1:19" x14ac:dyDescent="0.2">
      <c r="A5212" t="s">
        <v>10369</v>
      </c>
      <c r="B5212" t="s">
        <v>10370</v>
      </c>
      <c r="C5212">
        <v>96</v>
      </c>
      <c r="D5212">
        <v>157</v>
      </c>
      <c r="E5212">
        <v>134</v>
      </c>
      <c r="F5212">
        <v>24</v>
      </c>
      <c r="G5212">
        <v>0.29388665166519301</v>
      </c>
      <c r="H5212">
        <v>-0.34942444445316401</v>
      </c>
      <c r="I5212">
        <v>-1.48625716428996</v>
      </c>
      <c r="J5212">
        <v>301</v>
      </c>
      <c r="K5212">
        <v>414</v>
      </c>
      <c r="L5212">
        <v>210</v>
      </c>
      <c r="M5212">
        <v>24</v>
      </c>
      <c r="N5212">
        <v>0.21566194894877699</v>
      </c>
      <c r="O5212">
        <v>-0.74843597800431405</v>
      </c>
      <c r="P5212">
        <v>-2.1085809224741299</v>
      </c>
      <c r="Q5212">
        <v>0.54237288135593198</v>
      </c>
      <c r="R5212">
        <v>0.28813559322033899</v>
      </c>
      <c r="S5212">
        <f t="shared" si="81"/>
        <v>7.3771535560040319E-3</v>
      </c>
    </row>
    <row r="5213" spans="1:19" x14ac:dyDescent="0.2">
      <c r="A5213" t="s">
        <v>10371</v>
      </c>
      <c r="B5213" t="s">
        <v>10372</v>
      </c>
      <c r="C5213">
        <v>0</v>
      </c>
      <c r="D5213">
        <v>2</v>
      </c>
      <c r="E5213">
        <v>0</v>
      </c>
      <c r="F5213">
        <v>0</v>
      </c>
      <c r="G5213" t="s">
        <v>599</v>
      </c>
      <c r="H5213" t="s">
        <v>373</v>
      </c>
      <c r="I5213" t="s">
        <v>373</v>
      </c>
      <c r="J5213">
        <v>11</v>
      </c>
      <c r="K5213">
        <v>14</v>
      </c>
      <c r="L5213">
        <v>8</v>
      </c>
      <c r="M5213">
        <v>0</v>
      </c>
      <c r="N5213">
        <v>0.18196345394173399</v>
      </c>
      <c r="O5213">
        <v>-0.73039147531067095</v>
      </c>
      <c r="P5213" t="e">
        <f>-inf</f>
        <v>#NAME?</v>
      </c>
      <c r="Q5213">
        <v>0.57627118644067798</v>
      </c>
      <c r="R5213">
        <v>0.305084745762711</v>
      </c>
      <c r="S5213" t="e">
        <f t="shared" si="81"/>
        <v>#VALUE!</v>
      </c>
    </row>
    <row r="5214" spans="1:19" x14ac:dyDescent="0.2">
      <c r="A5214" t="s">
        <v>10373</v>
      </c>
      <c r="B5214" t="s">
        <v>10374</v>
      </c>
      <c r="C5214">
        <v>332</v>
      </c>
      <c r="D5214">
        <v>335</v>
      </c>
      <c r="E5214">
        <v>275</v>
      </c>
      <c r="F5214">
        <v>39</v>
      </c>
      <c r="G5214">
        <v>8.4164955628337298E-2</v>
      </c>
      <c r="H5214">
        <v>-0.57606339965217701</v>
      </c>
      <c r="I5214">
        <v>-1.81427064963953</v>
      </c>
      <c r="J5214">
        <v>716</v>
      </c>
      <c r="K5214">
        <v>977</v>
      </c>
      <c r="L5214">
        <v>520</v>
      </c>
      <c r="M5214">
        <v>74</v>
      </c>
      <c r="N5214">
        <v>0.21220964483263899</v>
      </c>
      <c r="O5214">
        <v>-0.73099845581744605</v>
      </c>
      <c r="P5214">
        <v>-1.99590697116877</v>
      </c>
      <c r="Q5214">
        <v>0.55932203389830504</v>
      </c>
      <c r="R5214">
        <v>0.25423728813559299</v>
      </c>
      <c r="S5214">
        <f t="shared" si="81"/>
        <v>-5.7078055021465457E-2</v>
      </c>
    </row>
    <row r="5215" spans="1:19" x14ac:dyDescent="0.2">
      <c r="A5215" t="s">
        <v>10375</v>
      </c>
      <c r="B5215" t="s">
        <v>10376</v>
      </c>
      <c r="C5215">
        <v>87</v>
      </c>
      <c r="D5215">
        <v>94</v>
      </c>
      <c r="E5215">
        <v>74</v>
      </c>
      <c r="F5215">
        <v>9</v>
      </c>
      <c r="G5215">
        <v>0.113866833276608</v>
      </c>
      <c r="H5215">
        <v>-0.56454554266604495</v>
      </c>
      <c r="I5215">
        <v>-1.8694739161412901</v>
      </c>
      <c r="J5215">
        <v>110</v>
      </c>
      <c r="K5215">
        <v>153</v>
      </c>
      <c r="L5215">
        <v>81</v>
      </c>
      <c r="M5215">
        <v>13</v>
      </c>
      <c r="N5215">
        <v>0.22052684908109499</v>
      </c>
      <c r="O5215">
        <v>-0.72499644342396496</v>
      </c>
      <c r="P5215">
        <v>-1.93767500144328</v>
      </c>
      <c r="Q5215">
        <v>0.50847457627118597</v>
      </c>
      <c r="R5215">
        <v>0.27118644067796599</v>
      </c>
      <c r="S5215">
        <f t="shared" si="81"/>
        <v>-5.7421661425494694E-2</v>
      </c>
    </row>
    <row r="5216" spans="1:19" x14ac:dyDescent="0.2">
      <c r="A5216" t="s">
        <v>10377</v>
      </c>
      <c r="B5216" t="s">
        <v>10378</v>
      </c>
      <c r="C5216">
        <v>108</v>
      </c>
      <c r="D5216">
        <v>192</v>
      </c>
      <c r="E5216">
        <v>124</v>
      </c>
      <c r="F5216">
        <v>6</v>
      </c>
      <c r="G5216">
        <v>0.33013570551212801</v>
      </c>
      <c r="H5216">
        <v>-0.43426008010311801</v>
      </c>
      <c r="I5216">
        <v>-2.1394696780653</v>
      </c>
      <c r="J5216">
        <v>271</v>
      </c>
      <c r="K5216">
        <v>263</v>
      </c>
      <c r="L5216">
        <v>163</v>
      </c>
      <c r="M5216">
        <v>29</v>
      </c>
      <c r="N5216">
        <v>6.4214561037073903E-2</v>
      </c>
      <c r="O5216">
        <v>-0.81287046361483795</v>
      </c>
      <c r="P5216">
        <v>-1.98079696156734</v>
      </c>
      <c r="Q5216">
        <v>0.69491525423728795</v>
      </c>
      <c r="R5216">
        <v>0.305084745762711</v>
      </c>
      <c r="S5216">
        <f t="shared" si="81"/>
        <v>-0.14681838057385302</v>
      </c>
    </row>
    <row r="5217" spans="1:19" x14ac:dyDescent="0.2">
      <c r="A5217" t="s">
        <v>10379</v>
      </c>
      <c r="B5217" t="s">
        <v>10380</v>
      </c>
      <c r="C5217">
        <v>52</v>
      </c>
      <c r="D5217">
        <v>92</v>
      </c>
      <c r="E5217">
        <v>72</v>
      </c>
      <c r="F5217">
        <v>25</v>
      </c>
      <c r="G5217">
        <v>0.32804271600628399</v>
      </c>
      <c r="H5217">
        <v>-0.35292885698193399</v>
      </c>
      <c r="I5217">
        <v>-1.2022605079247599</v>
      </c>
      <c r="J5217">
        <v>160</v>
      </c>
      <c r="K5217">
        <v>212</v>
      </c>
      <c r="L5217">
        <v>57</v>
      </c>
      <c r="M5217">
        <v>43</v>
      </c>
      <c r="N5217">
        <v>0.19944398169454799</v>
      </c>
      <c r="O5217">
        <v>-1.0403339041278199</v>
      </c>
      <c r="P5217">
        <v>-1.5808771956682299</v>
      </c>
      <c r="Q5217">
        <v>0.59322033898305004</v>
      </c>
      <c r="R5217">
        <v>0.322033898305084</v>
      </c>
      <c r="S5217">
        <f t="shared" si="81"/>
        <v>0.23042920029042191</v>
      </c>
    </row>
    <row r="5218" spans="1:19" x14ac:dyDescent="0.2">
      <c r="A5218" t="s">
        <v>10381</v>
      </c>
      <c r="B5218" t="s">
        <v>10382</v>
      </c>
      <c r="C5218">
        <v>147</v>
      </c>
      <c r="D5218">
        <v>121</v>
      </c>
      <c r="E5218">
        <v>110</v>
      </c>
      <c r="F5218">
        <v>17</v>
      </c>
      <c r="G5218">
        <v>-4.2737321361975503E-3</v>
      </c>
      <c r="H5218">
        <v>-0.62018265936835404</v>
      </c>
      <c r="I5218">
        <v>-1.8210655863319001</v>
      </c>
      <c r="J5218">
        <v>371</v>
      </c>
      <c r="K5218">
        <v>498</v>
      </c>
      <c r="L5218">
        <v>217</v>
      </c>
      <c r="M5218">
        <v>38</v>
      </c>
      <c r="N5218">
        <v>0.205083536566393</v>
      </c>
      <c r="O5218">
        <v>-0.82500295291090597</v>
      </c>
      <c r="P5218">
        <v>-1.99981598159012</v>
      </c>
      <c r="Q5218">
        <v>0.59322033898305004</v>
      </c>
      <c r="R5218">
        <v>0.338983050847457</v>
      </c>
      <c r="S5218">
        <f t="shared" si="81"/>
        <v>-6.0083198457548503E-2</v>
      </c>
    </row>
    <row r="5219" spans="1:19" x14ac:dyDescent="0.2">
      <c r="A5219" t="s">
        <v>10383</v>
      </c>
      <c r="B5219" t="s">
        <v>10384</v>
      </c>
      <c r="C5219">
        <v>31</v>
      </c>
      <c r="D5219">
        <v>50</v>
      </c>
      <c r="E5219">
        <v>40</v>
      </c>
      <c r="F5219">
        <v>5</v>
      </c>
      <c r="G5219">
        <v>0.28786654279727403</v>
      </c>
      <c r="H5219">
        <v>-0.38355971228471297</v>
      </c>
      <c r="I5219">
        <v>-1.6765888624602501</v>
      </c>
      <c r="J5219">
        <v>44</v>
      </c>
      <c r="K5219">
        <v>41</v>
      </c>
      <c r="L5219">
        <v>19</v>
      </c>
      <c r="M5219">
        <v>3</v>
      </c>
      <c r="N5219">
        <v>4.6559283655269797E-2</v>
      </c>
      <c r="O5219">
        <v>-0.95678785267774802</v>
      </c>
      <c r="P5219">
        <v>-2.1765570903584099</v>
      </c>
      <c r="Q5219">
        <v>0.62711864406779605</v>
      </c>
      <c r="R5219">
        <v>0.305084745762711</v>
      </c>
      <c r="S5219">
        <f t="shared" si="81"/>
        <v>-6.5693865211990554E-2</v>
      </c>
    </row>
    <row r="5220" spans="1:19" x14ac:dyDescent="0.2">
      <c r="A5220" t="s">
        <v>10385</v>
      </c>
      <c r="B5220" t="s">
        <v>10386</v>
      </c>
      <c r="C5220">
        <v>85</v>
      </c>
      <c r="D5220">
        <v>78</v>
      </c>
      <c r="E5220">
        <v>47</v>
      </c>
      <c r="F5220">
        <v>3</v>
      </c>
      <c r="G5220">
        <v>4.29339092717161E-2</v>
      </c>
      <c r="H5220">
        <v>-0.75157907755697795</v>
      </c>
      <c r="I5220">
        <v>-2.3364948439566202</v>
      </c>
      <c r="J5220">
        <v>185</v>
      </c>
      <c r="K5220">
        <v>142</v>
      </c>
      <c r="L5220">
        <v>111</v>
      </c>
      <c r="M5220">
        <v>23</v>
      </c>
      <c r="N5220">
        <v>-3.7655280598235502E-2</v>
      </c>
      <c r="O5220">
        <v>-0.81393752676074604</v>
      </c>
      <c r="P5220">
        <v>-1.91566956097731</v>
      </c>
      <c r="Q5220">
        <v>0.62711864406779605</v>
      </c>
      <c r="R5220">
        <v>0.40677966101694901</v>
      </c>
      <c r="S5220">
        <f t="shared" si="81"/>
        <v>-0.18621665549746244</v>
      </c>
    </row>
    <row r="5221" spans="1:19" x14ac:dyDescent="0.2">
      <c r="A5221" t="s">
        <v>10387</v>
      </c>
      <c r="B5221" t="s">
        <v>10388</v>
      </c>
      <c r="C5221">
        <v>37</v>
      </c>
      <c r="D5221">
        <v>63</v>
      </c>
      <c r="E5221">
        <v>26</v>
      </c>
      <c r="F5221">
        <v>1</v>
      </c>
      <c r="G5221">
        <v>0.31139705768211501</v>
      </c>
      <c r="H5221">
        <v>-0.64748638587457996</v>
      </c>
      <c r="I5221">
        <v>-2.4523988970289898</v>
      </c>
      <c r="J5221">
        <v>57</v>
      </c>
      <c r="K5221">
        <v>51</v>
      </c>
      <c r="L5221">
        <v>60</v>
      </c>
      <c r="M5221">
        <v>9</v>
      </c>
      <c r="N5221">
        <v>2.8923423847166702E-2</v>
      </c>
      <c r="O5221">
        <v>-0.56981238243323795</v>
      </c>
      <c r="P5221">
        <v>-1.81185801482505</v>
      </c>
      <c r="Q5221">
        <v>0.55932203389830504</v>
      </c>
      <c r="R5221">
        <v>0.25423728813559299</v>
      </c>
      <c r="S5221">
        <f t="shared" si="81"/>
        <v>-0.19187357031047636</v>
      </c>
    </row>
    <row r="5222" spans="1:19" x14ac:dyDescent="0.2">
      <c r="A5222" t="s">
        <v>10389</v>
      </c>
      <c r="B5222" t="s">
        <v>10390</v>
      </c>
      <c r="C5222">
        <v>114</v>
      </c>
      <c r="D5222">
        <v>157</v>
      </c>
      <c r="E5222">
        <v>129</v>
      </c>
      <c r="F5222">
        <v>11</v>
      </c>
      <c r="G5222">
        <v>0.219253033368289</v>
      </c>
      <c r="H5222">
        <v>-0.44057315081562698</v>
      </c>
      <c r="I5222">
        <v>-1.89970933914024</v>
      </c>
      <c r="J5222">
        <v>285</v>
      </c>
      <c r="K5222">
        <v>285</v>
      </c>
      <c r="L5222">
        <v>201</v>
      </c>
      <c r="M5222">
        <v>22</v>
      </c>
      <c r="N5222">
        <v>7.7228103421721706E-2</v>
      </c>
      <c r="O5222">
        <v>-0.74373757973241095</v>
      </c>
      <c r="P5222">
        <v>-2.12264784777819</v>
      </c>
      <c r="Q5222">
        <v>0.62711864406779605</v>
      </c>
      <c r="R5222">
        <v>0.28813559322033899</v>
      </c>
      <c r="S5222">
        <f t="shared" si="81"/>
        <v>-0.11561826885861937</v>
      </c>
    </row>
    <row r="5223" spans="1:19" x14ac:dyDescent="0.2">
      <c r="A5223" t="s">
        <v>10391</v>
      </c>
      <c r="B5223" t="s">
        <v>10392</v>
      </c>
      <c r="C5223">
        <v>43</v>
      </c>
      <c r="D5223">
        <v>51</v>
      </c>
      <c r="E5223">
        <v>66</v>
      </c>
      <c r="F5223">
        <v>1</v>
      </c>
      <c r="G5223">
        <v>0.15435995281387799</v>
      </c>
      <c r="H5223">
        <v>-0.30818252981612099</v>
      </c>
      <c r="I5223">
        <v>-2.5176656285415802</v>
      </c>
      <c r="J5223">
        <v>66</v>
      </c>
      <c r="K5223">
        <v>42</v>
      </c>
      <c r="L5223">
        <v>42</v>
      </c>
      <c r="M5223">
        <v>2</v>
      </c>
      <c r="N5223">
        <v>-0.119066541722246</v>
      </c>
      <c r="O5223">
        <v>-0.788383422288358</v>
      </c>
      <c r="P5223">
        <v>-2.5287396084697802</v>
      </c>
      <c r="Q5223">
        <v>0.55932203389830504</v>
      </c>
      <c r="R5223">
        <v>0.22033898305084701</v>
      </c>
      <c r="S5223">
        <f t="shared" si="81"/>
        <v>-0.40244952167735482</v>
      </c>
    </row>
    <row r="5224" spans="1:19" x14ac:dyDescent="0.2">
      <c r="A5224" t="s">
        <v>10393</v>
      </c>
      <c r="B5224" t="s">
        <v>10394</v>
      </c>
      <c r="C5224">
        <v>205</v>
      </c>
      <c r="D5224">
        <v>276</v>
      </c>
      <c r="E5224">
        <v>209</v>
      </c>
      <c r="F5224">
        <v>27</v>
      </c>
      <c r="G5224">
        <v>0.209413453304991</v>
      </c>
      <c r="H5224">
        <v>-0.48586558472310298</v>
      </c>
      <c r="I5224">
        <v>-1.7645872698587599</v>
      </c>
      <c r="J5224">
        <v>537</v>
      </c>
      <c r="K5224">
        <v>511</v>
      </c>
      <c r="L5224">
        <v>301</v>
      </c>
      <c r="M5224">
        <v>52</v>
      </c>
      <c r="N5224">
        <v>5.56747178568789E-2</v>
      </c>
      <c r="O5224">
        <v>-0.84349656725010203</v>
      </c>
      <c r="P5224">
        <v>-2.0241966106566398</v>
      </c>
      <c r="Q5224">
        <v>0.61016949152542299</v>
      </c>
      <c r="R5224">
        <v>0.27118644067796599</v>
      </c>
      <c r="S5224">
        <f t="shared" si="81"/>
        <v>-5.0317208481045234E-2</v>
      </c>
    </row>
    <row r="5225" spans="1:19" x14ac:dyDescent="0.2">
      <c r="A5225" t="s">
        <v>10395</v>
      </c>
      <c r="B5225" t="s">
        <v>10396</v>
      </c>
      <c r="C5225">
        <v>60</v>
      </c>
      <c r="D5225">
        <v>87</v>
      </c>
      <c r="E5225">
        <v>66</v>
      </c>
      <c r="F5225">
        <v>0</v>
      </c>
      <c r="G5225">
        <v>0.241626234530503</v>
      </c>
      <c r="H5225">
        <v>-0.45286532462017798</v>
      </c>
      <c r="I5225" t="e">
        <f>-inf</f>
        <v>#NAME?</v>
      </c>
      <c r="J5225">
        <v>147</v>
      </c>
      <c r="K5225">
        <v>198</v>
      </c>
      <c r="L5225">
        <v>57</v>
      </c>
      <c r="M5225">
        <v>15</v>
      </c>
      <c r="N5225">
        <v>0.20657595893507599</v>
      </c>
      <c r="O5225">
        <v>-1.00353125622007</v>
      </c>
      <c r="P5225">
        <v>-2.0014517442843802</v>
      </c>
      <c r="Q5225">
        <v>0.677966101694915</v>
      </c>
      <c r="R5225">
        <v>0.27118644067796599</v>
      </c>
      <c r="S5225" t="e">
        <f t="shared" si="81"/>
        <v>#NAME?</v>
      </c>
    </row>
    <row r="5226" spans="1:19" x14ac:dyDescent="0.2">
      <c r="A5226" t="s">
        <v>10397</v>
      </c>
      <c r="B5226" t="s">
        <v>10398</v>
      </c>
      <c r="C5226">
        <v>195</v>
      </c>
      <c r="D5226">
        <v>277</v>
      </c>
      <c r="E5226">
        <v>145</v>
      </c>
      <c r="F5226">
        <v>25</v>
      </c>
      <c r="G5226">
        <v>0.23270338999745899</v>
      </c>
      <c r="H5226">
        <v>-0.62292461890594597</v>
      </c>
      <c r="I5226">
        <v>-1.7762917756524701</v>
      </c>
      <c r="J5226">
        <v>464</v>
      </c>
      <c r="K5226">
        <v>560</v>
      </c>
      <c r="L5226">
        <v>295</v>
      </c>
      <c r="M5226">
        <v>110</v>
      </c>
      <c r="N5226">
        <v>0.15889814987304099</v>
      </c>
      <c r="O5226">
        <v>-0.78878474172110802</v>
      </c>
      <c r="P5226">
        <v>-1.63535096398854</v>
      </c>
      <c r="Q5226">
        <v>0.55932203389830504</v>
      </c>
      <c r="R5226">
        <v>0.152542372881355</v>
      </c>
      <c r="S5226">
        <f t="shared" si="81"/>
        <v>5.0317260773157929E-2</v>
      </c>
    </row>
    <row r="5227" spans="1:19" x14ac:dyDescent="0.2">
      <c r="A5227" t="s">
        <v>10399</v>
      </c>
      <c r="B5227" t="s">
        <v>10400</v>
      </c>
      <c r="C5227">
        <v>82</v>
      </c>
      <c r="D5227">
        <v>82</v>
      </c>
      <c r="E5227">
        <v>72</v>
      </c>
      <c r="F5227">
        <v>5</v>
      </c>
      <c r="G5227">
        <v>8.0258232295528406E-2</v>
      </c>
      <c r="H5227">
        <v>-0.55073936573085103</v>
      </c>
      <c r="I5227">
        <v>-2.0990410210096901</v>
      </c>
      <c r="J5227">
        <v>278</v>
      </c>
      <c r="K5227">
        <v>348</v>
      </c>
      <c r="L5227">
        <v>296</v>
      </c>
      <c r="M5227">
        <v>33</v>
      </c>
      <c r="N5227">
        <v>0.17476255145022601</v>
      </c>
      <c r="O5227">
        <v>-0.56484186200352804</v>
      </c>
      <c r="P5227">
        <v>-1.93575652463208</v>
      </c>
      <c r="Q5227">
        <v>0.55932203389830504</v>
      </c>
      <c r="R5227">
        <v>0.22033898305084701</v>
      </c>
      <c r="S5227">
        <f t="shared" si="81"/>
        <v>-0.12311184574658242</v>
      </c>
    </row>
    <row r="5228" spans="1:19" x14ac:dyDescent="0.2">
      <c r="A5228" t="s">
        <v>10401</v>
      </c>
      <c r="B5228" t="s">
        <v>10402</v>
      </c>
      <c r="C5228">
        <v>150</v>
      </c>
      <c r="D5228">
        <v>200</v>
      </c>
      <c r="E5228">
        <v>94</v>
      </c>
      <c r="F5228">
        <v>20</v>
      </c>
      <c r="G5228">
        <v>0.20519696890382799</v>
      </c>
      <c r="H5228">
        <v>-0.69722141523438597</v>
      </c>
      <c r="I5228">
        <v>-1.7592584363536901</v>
      </c>
      <c r="J5228">
        <v>325</v>
      </c>
      <c r="K5228">
        <v>567</v>
      </c>
      <c r="L5228">
        <v>167</v>
      </c>
      <c r="M5228">
        <v>62</v>
      </c>
      <c r="N5228">
        <v>0.31892780133575399</v>
      </c>
      <c r="O5228">
        <v>-0.88125566697568103</v>
      </c>
      <c r="P5228">
        <v>-1.7297173400725101</v>
      </c>
      <c r="Q5228">
        <v>0.54237288135593198</v>
      </c>
      <c r="R5228">
        <v>0.22033898305084701</v>
      </c>
      <c r="S5228">
        <f t="shared" si="81"/>
        <v>2.9987930182310451E-2</v>
      </c>
    </row>
    <row r="5229" spans="1:19" x14ac:dyDescent="0.2">
      <c r="A5229" t="s">
        <v>10403</v>
      </c>
      <c r="B5229" t="s">
        <v>10404</v>
      </c>
      <c r="C5229">
        <v>160</v>
      </c>
      <c r="D5229">
        <v>213</v>
      </c>
      <c r="E5229">
        <v>139</v>
      </c>
      <c r="F5229">
        <v>13</v>
      </c>
      <c r="G5229">
        <v>0.204517853078341</v>
      </c>
      <c r="H5229">
        <v>-0.555363192180233</v>
      </c>
      <c r="I5229">
        <v>-1.97437380331108</v>
      </c>
      <c r="J5229">
        <v>427</v>
      </c>
      <c r="K5229">
        <v>401</v>
      </c>
      <c r="L5229">
        <v>264</v>
      </c>
      <c r="M5229">
        <v>38</v>
      </c>
      <c r="N5229">
        <v>4.9944601016880197E-2</v>
      </c>
      <c r="O5229">
        <v>-0.80091272529958302</v>
      </c>
      <c r="P5229">
        <v>-2.0608699470001</v>
      </c>
      <c r="Q5229">
        <v>0.54237288135593198</v>
      </c>
      <c r="R5229">
        <v>0.27118644067796599</v>
      </c>
      <c r="S5229">
        <f t="shared" si="81"/>
        <v>-0.12062568329607554</v>
      </c>
    </row>
    <row r="5230" spans="1:19" x14ac:dyDescent="0.2">
      <c r="A5230" t="s">
        <v>10405</v>
      </c>
      <c r="B5230" t="s">
        <v>10406</v>
      </c>
      <c r="C5230">
        <v>256</v>
      </c>
      <c r="D5230">
        <v>210</v>
      </c>
      <c r="E5230">
        <v>291</v>
      </c>
      <c r="F5230">
        <v>42</v>
      </c>
      <c r="G5230">
        <v>-5.7624382824018501E-3</v>
      </c>
      <c r="H5230">
        <v>-0.43860498610434501</v>
      </c>
      <c r="I5230">
        <v>-1.6691878478759401</v>
      </c>
      <c r="J5230">
        <v>465</v>
      </c>
      <c r="K5230">
        <v>687</v>
      </c>
      <c r="L5230">
        <v>385</v>
      </c>
      <c r="M5230">
        <v>84</v>
      </c>
      <c r="N5230">
        <v>0.24673188759131801</v>
      </c>
      <c r="O5230">
        <v>-0.67408100052584297</v>
      </c>
      <c r="P5230">
        <v>-1.75339933541996</v>
      </c>
      <c r="Q5230">
        <v>0.55932203389830504</v>
      </c>
      <c r="R5230">
        <v>0.27118644067796599</v>
      </c>
      <c r="S5230">
        <f t="shared" si="81"/>
        <v>4.962824735342472E-2</v>
      </c>
    </row>
    <row r="5231" spans="1:19" x14ac:dyDescent="0.2">
      <c r="A5231" t="s">
        <v>10407</v>
      </c>
      <c r="B5231" t="s">
        <v>10408</v>
      </c>
      <c r="C5231">
        <v>143</v>
      </c>
      <c r="D5231">
        <v>220</v>
      </c>
      <c r="E5231">
        <v>126</v>
      </c>
      <c r="F5231">
        <v>26</v>
      </c>
      <c r="G5231">
        <v>0.26734487565267201</v>
      </c>
      <c r="H5231">
        <v>-0.54922350212590199</v>
      </c>
      <c r="I5231">
        <v>-1.6245598624562401</v>
      </c>
      <c r="J5231">
        <v>367</v>
      </c>
      <c r="K5231">
        <v>427</v>
      </c>
      <c r="L5231">
        <v>237</v>
      </c>
      <c r="M5231">
        <v>27</v>
      </c>
      <c r="N5231">
        <v>0.14298991419465601</v>
      </c>
      <c r="O5231">
        <v>-0.78200649538637501</v>
      </c>
      <c r="P5231">
        <v>-2.1435279686849902</v>
      </c>
      <c r="Q5231">
        <v>0.52542372881355903</v>
      </c>
      <c r="R5231">
        <v>0.322033898305084</v>
      </c>
      <c r="S5231">
        <f t="shared" si="81"/>
        <v>-4.1854814379667822E-2</v>
      </c>
    </row>
    <row r="5232" spans="1:19" x14ac:dyDescent="0.2">
      <c r="A5232" t="s">
        <v>10409</v>
      </c>
      <c r="B5232" t="s">
        <v>10410</v>
      </c>
      <c r="C5232">
        <v>69</v>
      </c>
      <c r="D5232">
        <v>70</v>
      </c>
      <c r="E5232">
        <v>77</v>
      </c>
      <c r="F5232">
        <v>5</v>
      </c>
      <c r="G5232">
        <v>8.6507181572529901E-2</v>
      </c>
      <c r="H5232">
        <v>-0.446616375343177</v>
      </c>
      <c r="I5232">
        <v>-2.02407625936323</v>
      </c>
      <c r="J5232">
        <v>195</v>
      </c>
      <c r="K5232">
        <v>232</v>
      </c>
      <c r="L5232">
        <v>170</v>
      </c>
      <c r="M5232">
        <v>20</v>
      </c>
      <c r="N5232">
        <v>0.15268147695010301</v>
      </c>
      <c r="O5232">
        <v>-0.65167446712863397</v>
      </c>
      <c r="P5232">
        <v>-1.9992302842904199</v>
      </c>
      <c r="Q5232">
        <v>0.57627118644067798</v>
      </c>
      <c r="R5232">
        <v>0.305084745762711</v>
      </c>
      <c r="S5232">
        <f t="shared" si="81"/>
        <v>-0.11847144502856888</v>
      </c>
    </row>
    <row r="5233" spans="1:19" x14ac:dyDescent="0.2">
      <c r="A5233" t="s">
        <v>10411</v>
      </c>
      <c r="B5233" t="s">
        <v>10412</v>
      </c>
      <c r="C5233">
        <v>228</v>
      </c>
      <c r="D5233">
        <v>227</v>
      </c>
      <c r="E5233">
        <v>85</v>
      </c>
      <c r="F5233">
        <v>22</v>
      </c>
      <c r="G5233">
        <v>7.8349242488197302E-2</v>
      </c>
      <c r="H5233">
        <v>-0.92277393106456396</v>
      </c>
      <c r="I5233">
        <v>-1.89970933914024</v>
      </c>
      <c r="J5233">
        <v>451</v>
      </c>
      <c r="K5233">
        <v>426</v>
      </c>
      <c r="L5233">
        <v>252</v>
      </c>
      <c r="M5233">
        <v>45</v>
      </c>
      <c r="N5233">
        <v>5.2461160646480098E-2</v>
      </c>
      <c r="O5233">
        <v>-0.84486477824080597</v>
      </c>
      <c r="P5233">
        <v>-2.01118969669451</v>
      </c>
      <c r="Q5233">
        <v>0.644067796610169</v>
      </c>
      <c r="R5233">
        <v>0.38983050847457601</v>
      </c>
      <c r="S5233">
        <f t="shared" si="81"/>
        <v>-8.5805035285718728E-2</v>
      </c>
    </row>
    <row r="5234" spans="1:19" x14ac:dyDescent="0.2">
      <c r="A5234" t="s">
        <v>10413</v>
      </c>
      <c r="B5234" t="s">
        <v>10414</v>
      </c>
      <c r="C5234">
        <v>41</v>
      </c>
      <c r="D5234">
        <v>57</v>
      </c>
      <c r="E5234">
        <v>59</v>
      </c>
      <c r="F5234">
        <v>7</v>
      </c>
      <c r="G5234">
        <v>0.22334923124828401</v>
      </c>
      <c r="H5234">
        <v>-0.33618985485599401</v>
      </c>
      <c r="I5234">
        <v>-1.65188298966747</v>
      </c>
      <c r="J5234">
        <v>125</v>
      </c>
      <c r="K5234">
        <v>210</v>
      </c>
      <c r="L5234">
        <v>97</v>
      </c>
      <c r="M5234">
        <v>20</v>
      </c>
      <c r="N5234">
        <v>0.30253738514758399</v>
      </c>
      <c r="O5234">
        <v>-0.70222705588620105</v>
      </c>
      <c r="P5234">
        <v>-1.8061056859359601</v>
      </c>
      <c r="Q5234">
        <v>0.57627118644067798</v>
      </c>
      <c r="R5234">
        <v>0.338983050847457</v>
      </c>
      <c r="S5234">
        <f t="shared" si="81"/>
        <v>4.0520594197243451E-2</v>
      </c>
    </row>
    <row r="5235" spans="1:19" x14ac:dyDescent="0.2">
      <c r="A5235" t="s">
        <v>10415</v>
      </c>
      <c r="B5235" t="s">
        <v>10416</v>
      </c>
      <c r="C5235">
        <v>254</v>
      </c>
      <c r="D5235">
        <v>229</v>
      </c>
      <c r="E5235">
        <v>211</v>
      </c>
      <c r="F5235">
        <v>24</v>
      </c>
      <c r="G5235">
        <v>3.5259998015478397E-2</v>
      </c>
      <c r="H5235">
        <v>-0.57480927110064906</v>
      </c>
      <c r="I5235">
        <v>-1.9088196478703301</v>
      </c>
      <c r="J5235">
        <v>480</v>
      </c>
      <c r="K5235">
        <v>746</v>
      </c>
      <c r="L5235">
        <v>345</v>
      </c>
      <c r="M5235">
        <v>77</v>
      </c>
      <c r="N5235">
        <v>0.26872569351880299</v>
      </c>
      <c r="O5235">
        <v>-0.73551091944670299</v>
      </c>
      <c r="P5235">
        <v>-1.80497618079499</v>
      </c>
      <c r="Q5235">
        <v>0.49152542372881303</v>
      </c>
      <c r="R5235">
        <v>0.322033898305084</v>
      </c>
      <c r="S5235">
        <f t="shared" si="81"/>
        <v>-3.3273552387533746E-2</v>
      </c>
    </row>
    <row r="5236" spans="1:19" x14ac:dyDescent="0.2">
      <c r="A5236" t="s">
        <v>10417</v>
      </c>
      <c r="B5236" t="s">
        <v>10418</v>
      </c>
      <c r="C5236">
        <v>93</v>
      </c>
      <c r="D5236">
        <v>85</v>
      </c>
      <c r="E5236">
        <v>41</v>
      </c>
      <c r="F5236">
        <v>6</v>
      </c>
      <c r="G5236">
        <v>4.1194209455885998E-2</v>
      </c>
      <c r="H5236">
        <v>-0.84995710161260296</v>
      </c>
      <c r="I5236">
        <v>-2.0745288711322898</v>
      </c>
      <c r="J5236">
        <v>167</v>
      </c>
      <c r="K5236">
        <v>178</v>
      </c>
      <c r="L5236">
        <v>124</v>
      </c>
      <c r="M5236">
        <v>9</v>
      </c>
      <c r="N5236">
        <v>0.10493163458303199</v>
      </c>
      <c r="O5236">
        <v>-0.72138356312973795</v>
      </c>
      <c r="P5236">
        <v>-2.2786996303001499</v>
      </c>
      <c r="Q5236">
        <v>0.50847457627118597</v>
      </c>
      <c r="R5236">
        <v>0.37288135593220301</v>
      </c>
      <c r="S5236">
        <f t="shared" si="81"/>
        <v>-0.2077746234545971</v>
      </c>
    </row>
    <row r="5237" spans="1:19" x14ac:dyDescent="0.2">
      <c r="A5237" t="s">
        <v>10419</v>
      </c>
      <c r="B5237" t="s">
        <v>10420</v>
      </c>
      <c r="C5237">
        <v>226</v>
      </c>
      <c r="D5237">
        <v>183</v>
      </c>
      <c r="E5237">
        <v>119</v>
      </c>
      <c r="F5237">
        <v>16</v>
      </c>
      <c r="G5237">
        <v>-1.1399117121442899E-2</v>
      </c>
      <c r="H5237">
        <v>-0.77281948753327301</v>
      </c>
      <c r="I5237">
        <v>-2.0341856294534701</v>
      </c>
      <c r="J5237">
        <v>429</v>
      </c>
      <c r="K5237">
        <v>436</v>
      </c>
      <c r="L5237">
        <v>279</v>
      </c>
      <c r="M5237">
        <v>29</v>
      </c>
      <c r="N5237">
        <v>8.4257300505583596E-2</v>
      </c>
      <c r="O5237">
        <v>-0.77894186605551696</v>
      </c>
      <c r="P5237">
        <v>-2.1802849628776602</v>
      </c>
      <c r="Q5237">
        <v>0.52542372881355903</v>
      </c>
      <c r="R5237">
        <v>0.28813559322033899</v>
      </c>
      <c r="S5237">
        <f t="shared" si="81"/>
        <v>-0.1698159867797972</v>
      </c>
    </row>
    <row r="5238" spans="1:19" x14ac:dyDescent="0.2">
      <c r="A5238" t="s">
        <v>10421</v>
      </c>
      <c r="B5238" t="s">
        <v>10422</v>
      </c>
      <c r="C5238">
        <v>160</v>
      </c>
      <c r="D5238">
        <v>144</v>
      </c>
      <c r="E5238">
        <v>74</v>
      </c>
      <c r="F5238">
        <v>12</v>
      </c>
      <c r="G5238">
        <v>3.4500741734853201E-2</v>
      </c>
      <c r="H5238">
        <v>-0.82914627270335195</v>
      </c>
      <c r="I5238">
        <v>-2.0091359095702899</v>
      </c>
      <c r="J5238">
        <v>196</v>
      </c>
      <c r="K5238">
        <v>276</v>
      </c>
      <c r="L5238">
        <v>130</v>
      </c>
      <c r="M5238">
        <v>26</v>
      </c>
      <c r="N5238">
        <v>0.225881114130463</v>
      </c>
      <c r="O5238">
        <v>-0.77040149619402898</v>
      </c>
      <c r="P5238">
        <v>-1.8875083919775499</v>
      </c>
      <c r="Q5238">
        <v>0.57627118644067798</v>
      </c>
      <c r="R5238">
        <v>0.35593220338983</v>
      </c>
      <c r="S5238">
        <f t="shared" si="81"/>
        <v>-8.4279115903941909E-2</v>
      </c>
    </row>
    <row r="5239" spans="1:19" x14ac:dyDescent="0.2">
      <c r="A5239" t="s">
        <v>10423</v>
      </c>
      <c r="B5239" t="s">
        <v>10424</v>
      </c>
      <c r="C5239">
        <v>108</v>
      </c>
      <c r="D5239">
        <v>160</v>
      </c>
      <c r="E5239">
        <v>117</v>
      </c>
      <c r="F5239">
        <v>22</v>
      </c>
      <c r="G5239">
        <v>0.25095445946450301</v>
      </c>
      <c r="H5239">
        <v>-0.45949590351919101</v>
      </c>
      <c r="I5239">
        <v>-1.5751982476267401</v>
      </c>
      <c r="J5239">
        <v>292</v>
      </c>
      <c r="K5239">
        <v>386</v>
      </c>
      <c r="L5239">
        <v>193</v>
      </c>
      <c r="M5239">
        <v>50</v>
      </c>
      <c r="N5239">
        <v>0.19843255664505799</v>
      </c>
      <c r="O5239">
        <v>-0.77191431958503498</v>
      </c>
      <c r="P5239">
        <v>-1.7766385157042901</v>
      </c>
      <c r="Q5239">
        <v>0.52542372881355903</v>
      </c>
      <c r="R5239">
        <v>0.305084745762711</v>
      </c>
      <c r="S5239">
        <f t="shared" si="81"/>
        <v>7.0517188311154472E-2</v>
      </c>
    </row>
    <row r="5240" spans="1:19" x14ac:dyDescent="0.2">
      <c r="A5240" t="s">
        <v>10425</v>
      </c>
      <c r="B5240" t="s">
        <v>10426</v>
      </c>
      <c r="C5240">
        <v>110</v>
      </c>
      <c r="D5240">
        <v>127</v>
      </c>
      <c r="E5240">
        <v>96</v>
      </c>
      <c r="F5240">
        <v>22</v>
      </c>
      <c r="G5240">
        <v>0.14266926809326</v>
      </c>
      <c r="H5240">
        <v>-0.55337946189706</v>
      </c>
      <c r="I5240">
        <v>-1.58316717729801</v>
      </c>
      <c r="J5240">
        <v>193</v>
      </c>
      <c r="K5240">
        <v>314</v>
      </c>
      <c r="L5240">
        <v>145</v>
      </c>
      <c r="M5240">
        <v>31</v>
      </c>
      <c r="N5240">
        <v>0.28860044248716299</v>
      </c>
      <c r="O5240">
        <v>-0.71627808391718895</v>
      </c>
      <c r="P5240">
        <v>-1.8044212837653899</v>
      </c>
      <c r="Q5240">
        <v>0.54237288135593198</v>
      </c>
      <c r="R5240">
        <v>0.322033898305084</v>
      </c>
      <c r="S5240">
        <f t="shared" si="81"/>
        <v>6.0787644831936008E-2</v>
      </c>
    </row>
    <row r="5241" spans="1:19" x14ac:dyDescent="0.2">
      <c r="A5241" t="s">
        <v>10427</v>
      </c>
      <c r="B5241" t="s">
        <v>10428</v>
      </c>
      <c r="C5241">
        <v>64</v>
      </c>
      <c r="D5241">
        <v>68</v>
      </c>
      <c r="E5241">
        <v>79</v>
      </c>
      <c r="F5241">
        <v>5</v>
      </c>
      <c r="G5241">
        <v>0.106587171017877</v>
      </c>
      <c r="H5241">
        <v>-0.40281089247184898</v>
      </c>
      <c r="I5241">
        <v>-1.9914071426098601</v>
      </c>
      <c r="J5241">
        <v>154</v>
      </c>
      <c r="K5241">
        <v>191</v>
      </c>
      <c r="L5241">
        <v>106</v>
      </c>
      <c r="M5241">
        <v>21</v>
      </c>
      <c r="N5241">
        <v>0.17074074983298601</v>
      </c>
      <c r="O5241">
        <v>-0.75430363271608303</v>
      </c>
      <c r="P5241">
        <v>-1.87552709469443</v>
      </c>
      <c r="Q5241">
        <v>0.57627118644067798</v>
      </c>
      <c r="R5241">
        <v>0.28813559322033899</v>
      </c>
      <c r="S5241">
        <f t="shared" si="81"/>
        <v>-7.5961632374180729E-2</v>
      </c>
    </row>
    <row r="5242" spans="1:19" x14ac:dyDescent="0.2">
      <c r="A5242" t="s">
        <v>10429</v>
      </c>
      <c r="B5242" t="s">
        <v>10430</v>
      </c>
      <c r="C5242">
        <v>41</v>
      </c>
      <c r="D5242">
        <v>38</v>
      </c>
      <c r="E5242">
        <v>32</v>
      </c>
      <c r="F5242">
        <v>3</v>
      </c>
      <c r="G5242">
        <v>4.7257972192603102E-2</v>
      </c>
      <c r="H5242">
        <v>-0.60189188817823303</v>
      </c>
      <c r="I5242">
        <v>-2.0198597749620699</v>
      </c>
      <c r="J5242">
        <v>80</v>
      </c>
      <c r="K5242">
        <v>94</v>
      </c>
      <c r="L5242">
        <v>63</v>
      </c>
      <c r="M5242">
        <v>6</v>
      </c>
      <c r="N5242">
        <v>0.147265970029476</v>
      </c>
      <c r="O5242">
        <v>-0.69583821468275198</v>
      </c>
      <c r="P5242">
        <v>-2.1351644052001899</v>
      </c>
      <c r="Q5242">
        <v>0.57627118644067798</v>
      </c>
      <c r="R5242">
        <v>0.28813559322033899</v>
      </c>
      <c r="S5242">
        <f t="shared" si="81"/>
        <v>-0.15361563628948649</v>
      </c>
    </row>
    <row r="5243" spans="1:19" x14ac:dyDescent="0.2">
      <c r="A5243" t="s">
        <v>10431</v>
      </c>
      <c r="B5243" t="s">
        <v>10432</v>
      </c>
      <c r="C5243">
        <v>170</v>
      </c>
      <c r="D5243">
        <v>250</v>
      </c>
      <c r="E5243">
        <v>161</v>
      </c>
      <c r="F5243">
        <v>18</v>
      </c>
      <c r="G5243">
        <v>0.247749319589292</v>
      </c>
      <c r="H5243">
        <v>-0.51788105512482696</v>
      </c>
      <c r="I5243">
        <v>-1.8593735892369601</v>
      </c>
      <c r="J5243">
        <v>315</v>
      </c>
      <c r="K5243">
        <v>358</v>
      </c>
      <c r="L5243">
        <v>215</v>
      </c>
      <c r="M5243">
        <v>55</v>
      </c>
      <c r="N5243">
        <v>0.13280057627599501</v>
      </c>
      <c r="O5243">
        <v>-0.75796087101838505</v>
      </c>
      <c r="P5243">
        <v>-1.7681735328872401</v>
      </c>
      <c r="Q5243">
        <v>0.66101694915254205</v>
      </c>
      <c r="R5243">
        <v>0.25423728813559299</v>
      </c>
      <c r="S5243">
        <f t="shared" si="81"/>
        <v>-9.170022419159006E-3</v>
      </c>
    </row>
    <row r="5244" spans="1:19" x14ac:dyDescent="0.2">
      <c r="A5244" t="s">
        <v>10433</v>
      </c>
      <c r="B5244" t="s">
        <v>10434</v>
      </c>
      <c r="C5244">
        <v>71</v>
      </c>
      <c r="D5244">
        <v>69</v>
      </c>
      <c r="E5244">
        <v>57</v>
      </c>
      <c r="F5244">
        <v>10</v>
      </c>
      <c r="G5244">
        <v>6.7848974313708399E-2</v>
      </c>
      <c r="H5244">
        <v>-0.58964150282498695</v>
      </c>
      <c r="I5244">
        <v>-1.7354555216810701</v>
      </c>
      <c r="J5244">
        <v>183</v>
      </c>
      <c r="K5244">
        <v>303</v>
      </c>
      <c r="L5244">
        <v>152</v>
      </c>
      <c r="M5244">
        <v>28</v>
      </c>
      <c r="N5244">
        <v>0.29621964219359698</v>
      </c>
      <c r="O5244">
        <v>-0.67269627893004702</v>
      </c>
      <c r="P5244">
        <v>-1.8255187269801001</v>
      </c>
      <c r="Q5244">
        <v>0.62711864406779605</v>
      </c>
      <c r="R5244">
        <v>0.25423728813559299</v>
      </c>
      <c r="S5244">
        <f t="shared" si="81"/>
        <v>1.1226990911720412E-2</v>
      </c>
    </row>
    <row r="5245" spans="1:19" x14ac:dyDescent="0.2">
      <c r="A5245" t="s">
        <v>10435</v>
      </c>
      <c r="B5245" t="s">
        <v>10436</v>
      </c>
      <c r="C5245">
        <v>58</v>
      </c>
      <c r="D5245">
        <v>60</v>
      </c>
      <c r="E5245">
        <v>10</v>
      </c>
      <c r="F5245">
        <v>0</v>
      </c>
      <c r="G5245">
        <v>9.4981489116234802E-2</v>
      </c>
      <c r="H5245">
        <v>-1.25768600334134</v>
      </c>
      <c r="I5245" t="e">
        <f>-inf</f>
        <v>#NAME?</v>
      </c>
      <c r="J5245">
        <v>139</v>
      </c>
      <c r="K5245">
        <v>84</v>
      </c>
      <c r="L5245">
        <v>87</v>
      </c>
      <c r="M5245">
        <v>20</v>
      </c>
      <c r="N5245">
        <v>-0.141507410770491</v>
      </c>
      <c r="O5245">
        <v>-0.79558432477986696</v>
      </c>
      <c r="P5245">
        <v>-1.8522104731819999</v>
      </c>
      <c r="Q5245">
        <v>0.55932203389830504</v>
      </c>
      <c r="R5245">
        <v>0.37288135593220301</v>
      </c>
      <c r="S5245" t="e">
        <f t="shared" si="81"/>
        <v>#NAME?</v>
      </c>
    </row>
    <row r="5246" spans="1:19" x14ac:dyDescent="0.2">
      <c r="A5246" t="s">
        <v>10437</v>
      </c>
      <c r="B5246" t="s">
        <v>10438</v>
      </c>
      <c r="C5246">
        <v>227</v>
      </c>
      <c r="D5246">
        <v>266</v>
      </c>
      <c r="E5246">
        <v>171</v>
      </c>
      <c r="F5246">
        <v>21</v>
      </c>
      <c r="G5246">
        <v>0.149114011733472</v>
      </c>
      <c r="H5246">
        <v>-0.61728775657937196</v>
      </c>
      <c r="I5246">
        <v>-1.9180037354212001</v>
      </c>
      <c r="J5246">
        <v>435</v>
      </c>
      <c r="K5246">
        <v>658</v>
      </c>
      <c r="L5246">
        <v>400</v>
      </c>
      <c r="M5246">
        <v>65</v>
      </c>
      <c r="N5246">
        <v>0.25696474008103898</v>
      </c>
      <c r="O5246">
        <v>-0.62851804277106504</v>
      </c>
      <c r="P5246">
        <v>-1.83580156890367</v>
      </c>
      <c r="Q5246">
        <v>0.62711864406779605</v>
      </c>
      <c r="R5246">
        <v>0.37288135593220301</v>
      </c>
      <c r="S5246">
        <f t="shared" si="81"/>
        <v>-4.4167378374473071E-2</v>
      </c>
    </row>
    <row r="5247" spans="1:19" x14ac:dyDescent="0.2">
      <c r="A5247" t="s">
        <v>10439</v>
      </c>
      <c r="B5247" t="s">
        <v>10440</v>
      </c>
      <c r="C5247">
        <v>67</v>
      </c>
      <c r="D5247">
        <v>86</v>
      </c>
      <c r="E5247">
        <v>115</v>
      </c>
      <c r="F5247">
        <v>7</v>
      </c>
      <c r="G5247">
        <v>0.18868188083826901</v>
      </c>
      <c r="H5247">
        <v>-0.25963497212561798</v>
      </c>
      <c r="I5247">
        <v>-1.8651739356485599</v>
      </c>
      <c r="J5247">
        <v>151</v>
      </c>
      <c r="K5247">
        <v>217</v>
      </c>
      <c r="L5247">
        <v>146</v>
      </c>
      <c r="M5247">
        <v>37</v>
      </c>
      <c r="N5247">
        <v>0.23471088997708101</v>
      </c>
      <c r="O5247">
        <v>-0.60671286865312202</v>
      </c>
      <c r="P5247">
        <v>-1.6210008918180601</v>
      </c>
      <c r="Q5247">
        <v>0.62711864406779605</v>
      </c>
      <c r="R5247">
        <v>0.35593220338983</v>
      </c>
      <c r="S5247">
        <f t="shared" si="81"/>
        <v>2.8523529750562049E-2</v>
      </c>
    </row>
    <row r="5248" spans="1:19" x14ac:dyDescent="0.2">
      <c r="A5248" t="s">
        <v>10441</v>
      </c>
      <c r="B5248" t="s">
        <v>10442</v>
      </c>
      <c r="C5248">
        <v>96</v>
      </c>
      <c r="D5248">
        <v>100</v>
      </c>
      <c r="E5248">
        <v>38</v>
      </c>
      <c r="F5248">
        <v>7</v>
      </c>
      <c r="G5248">
        <v>9.7986999255959994E-2</v>
      </c>
      <c r="H5248">
        <v>-0.89674564620116104</v>
      </c>
      <c r="I5248">
        <v>-2.0213703659873099</v>
      </c>
      <c r="J5248">
        <v>132</v>
      </c>
      <c r="K5248">
        <v>133</v>
      </c>
      <c r="L5248">
        <v>92</v>
      </c>
      <c r="M5248">
        <v>12</v>
      </c>
      <c r="N5248">
        <v>8.05058131829577E-2</v>
      </c>
      <c r="O5248">
        <v>-0.74887488100468502</v>
      </c>
      <c r="P5248">
        <v>-2.05161835375011</v>
      </c>
      <c r="Q5248">
        <v>0.59322033898305004</v>
      </c>
      <c r="R5248">
        <v>0.28813559322033899</v>
      </c>
      <c r="S5248">
        <f t="shared" si="81"/>
        <v>-0.13170406252810199</v>
      </c>
    </row>
    <row r="5249" spans="1:19" x14ac:dyDescent="0.2">
      <c r="A5249" t="s">
        <v>10443</v>
      </c>
      <c r="B5249" t="s">
        <v>10444</v>
      </c>
      <c r="C5249">
        <v>2</v>
      </c>
      <c r="D5249">
        <v>10</v>
      </c>
      <c r="E5249">
        <v>0</v>
      </c>
      <c r="F5249">
        <v>0</v>
      </c>
      <c r="G5249">
        <v>0.77922823663154706</v>
      </c>
      <c r="H5249" t="e">
        <f>-inf</f>
        <v>#NAME?</v>
      </c>
      <c r="I5249" t="e">
        <f>-inf</f>
        <v>#NAME?</v>
      </c>
      <c r="J5249">
        <v>8</v>
      </c>
      <c r="K5249">
        <v>16</v>
      </c>
      <c r="L5249">
        <v>3</v>
      </c>
      <c r="M5249">
        <v>8</v>
      </c>
      <c r="N5249">
        <v>0.37825809908570202</v>
      </c>
      <c r="O5249">
        <v>-1.0180575094166699</v>
      </c>
      <c r="P5249">
        <v>-1.01022566859189</v>
      </c>
      <c r="Q5249">
        <v>0.61016949152542299</v>
      </c>
      <c r="R5249">
        <v>0.27118644067796599</v>
      </c>
      <c r="S5249" t="e">
        <f t="shared" si="81"/>
        <v>#NAME?</v>
      </c>
    </row>
    <row r="5250" spans="1:19" x14ac:dyDescent="0.2">
      <c r="A5250" t="s">
        <v>10445</v>
      </c>
      <c r="B5250" t="s">
        <v>10446</v>
      </c>
      <c r="C5250">
        <v>254</v>
      </c>
      <c r="D5250">
        <v>285</v>
      </c>
      <c r="E5250">
        <v>213</v>
      </c>
      <c r="F5250">
        <v>30</v>
      </c>
      <c r="G5250">
        <v>0.13026937568409999</v>
      </c>
      <c r="H5250">
        <v>-0.57071212295960305</v>
      </c>
      <c r="I5250">
        <v>-1.8119096348622701</v>
      </c>
      <c r="J5250">
        <v>451</v>
      </c>
      <c r="K5250">
        <v>684</v>
      </c>
      <c r="L5250">
        <v>331</v>
      </c>
      <c r="M5250">
        <v>57</v>
      </c>
      <c r="N5250">
        <v>0.25810766326387702</v>
      </c>
      <c r="O5250">
        <v>-0.72643732524663196</v>
      </c>
      <c r="P5250">
        <v>-1.90852735479736</v>
      </c>
      <c r="Q5250">
        <v>0.59322033898305004</v>
      </c>
      <c r="R5250">
        <v>0.305084745762711</v>
      </c>
      <c r="S5250">
        <f t="shared" si="81"/>
        <v>-3.3024558405163794E-2</v>
      </c>
    </row>
    <row r="5251" spans="1:19" x14ac:dyDescent="0.2">
      <c r="A5251" t="s">
        <v>10447</v>
      </c>
      <c r="B5251" t="s">
        <v>10448</v>
      </c>
      <c r="C5251">
        <v>169</v>
      </c>
      <c r="D5251">
        <v>124</v>
      </c>
      <c r="E5251">
        <v>79</v>
      </c>
      <c r="F5251">
        <v>15</v>
      </c>
      <c r="G5251">
        <v>-5.420678715591E-2</v>
      </c>
      <c r="H5251">
        <v>-0.82451762310163501</v>
      </c>
      <c r="I5251">
        <v>-1.93599261851999</v>
      </c>
      <c r="J5251">
        <v>281</v>
      </c>
      <c r="K5251">
        <v>318</v>
      </c>
      <c r="L5251">
        <v>151</v>
      </c>
      <c r="M5251">
        <v>25</v>
      </c>
      <c r="N5251">
        <v>0.13094890350107399</v>
      </c>
      <c r="O5251">
        <v>-0.8618181497563</v>
      </c>
      <c r="P5251">
        <v>-2.0609919798249301</v>
      </c>
      <c r="Q5251">
        <v>0.644067796610169</v>
      </c>
      <c r="R5251">
        <v>0.27118644067796599</v>
      </c>
      <c r="S5251">
        <f t="shared" ref="S5251:S5314" si="82">((I5251+1.7338029)/1.7338029+(P5251+1.8692731)/1.8692731)/2</f>
        <v>-0.10958982796765204</v>
      </c>
    </row>
    <row r="5252" spans="1:19" x14ac:dyDescent="0.2">
      <c r="A5252" t="s">
        <v>10449</v>
      </c>
      <c r="B5252" t="s">
        <v>10450</v>
      </c>
      <c r="C5252">
        <v>30</v>
      </c>
      <c r="D5252">
        <v>45</v>
      </c>
      <c r="E5252">
        <v>17</v>
      </c>
      <c r="F5252">
        <v>12</v>
      </c>
      <c r="G5252">
        <v>0.25634949135120899</v>
      </c>
      <c r="H5252">
        <v>-0.740930343119792</v>
      </c>
      <c r="I5252">
        <v>-1.2821371816340299</v>
      </c>
      <c r="J5252">
        <v>107</v>
      </c>
      <c r="K5252">
        <v>139</v>
      </c>
      <c r="L5252">
        <v>40</v>
      </c>
      <c r="M5252">
        <v>24</v>
      </c>
      <c r="N5252">
        <v>0.190859125990607</v>
      </c>
      <c r="O5252">
        <v>-1.01941256350163</v>
      </c>
      <c r="P5252">
        <v>-1.65939820456549</v>
      </c>
      <c r="Q5252">
        <v>0.644067796610169</v>
      </c>
      <c r="R5252">
        <v>0.27118644067796599</v>
      </c>
      <c r="S5252">
        <f t="shared" si="82"/>
        <v>0.18639100599146741</v>
      </c>
    </row>
    <row r="5253" spans="1:19" x14ac:dyDescent="0.2">
      <c r="A5253" t="s">
        <v>10451</v>
      </c>
      <c r="B5253" t="s">
        <v>10452</v>
      </c>
      <c r="C5253">
        <v>91</v>
      </c>
      <c r="D5253">
        <v>112</v>
      </c>
      <c r="E5253">
        <v>128</v>
      </c>
      <c r="F5253">
        <v>6</v>
      </c>
      <c r="G5253">
        <v>0.17043486264461599</v>
      </c>
      <c r="H5253">
        <v>-0.34608943245162799</v>
      </c>
      <c r="I5253">
        <v>-2.06508731489944</v>
      </c>
      <c r="J5253">
        <v>258</v>
      </c>
      <c r="K5253">
        <v>305</v>
      </c>
      <c r="L5253">
        <v>107</v>
      </c>
      <c r="M5253">
        <v>19</v>
      </c>
      <c r="N5253">
        <v>0.14990823680527701</v>
      </c>
      <c r="O5253">
        <v>-0.97432470542241001</v>
      </c>
      <c r="P5253">
        <v>-2.1430917736022899</v>
      </c>
      <c r="Q5253">
        <v>0.52542372881355903</v>
      </c>
      <c r="R5253">
        <v>0.305084745762711</v>
      </c>
      <c r="S5253">
        <f t="shared" si="82"/>
        <v>-0.16877895014692057</v>
      </c>
    </row>
    <row r="5254" spans="1:19" x14ac:dyDescent="0.2">
      <c r="A5254" t="s">
        <v>10453</v>
      </c>
      <c r="B5254" t="s">
        <v>10454</v>
      </c>
      <c r="C5254">
        <v>37</v>
      </c>
      <c r="D5254">
        <v>53</v>
      </c>
      <c r="E5254">
        <v>55</v>
      </c>
      <c r="F5254">
        <v>10</v>
      </c>
      <c r="G5254">
        <v>0.23633237782932201</v>
      </c>
      <c r="H5254">
        <v>-0.32209704435115399</v>
      </c>
      <c r="I5254">
        <v>-1.4523988970289901</v>
      </c>
      <c r="J5254">
        <v>150</v>
      </c>
      <c r="K5254">
        <v>96</v>
      </c>
      <c r="L5254">
        <v>124</v>
      </c>
      <c r="M5254">
        <v>13</v>
      </c>
      <c r="N5254">
        <v>-0.116591922594391</v>
      </c>
      <c r="O5254">
        <v>-0.67475835103783599</v>
      </c>
      <c r="P5254">
        <v>-2.07237357534073</v>
      </c>
      <c r="Q5254">
        <v>0.57627118644067798</v>
      </c>
      <c r="R5254">
        <v>0.28813559322033899</v>
      </c>
      <c r="S5254">
        <f t="shared" si="82"/>
        <v>2.6826189800601891E-2</v>
      </c>
    </row>
    <row r="5255" spans="1:19" x14ac:dyDescent="0.2">
      <c r="A5255" t="s">
        <v>10455</v>
      </c>
      <c r="B5255" t="s">
        <v>10456</v>
      </c>
      <c r="C5255">
        <v>51</v>
      </c>
      <c r="D5255">
        <v>26</v>
      </c>
      <c r="E5255">
        <v>42</v>
      </c>
      <c r="F5255">
        <v>4</v>
      </c>
      <c r="G5255">
        <v>-0.21233859583158901</v>
      </c>
      <c r="H5255">
        <v>-0.57857889547843899</v>
      </c>
      <c r="I5255">
        <v>-1.9897073577319699</v>
      </c>
      <c r="J5255">
        <v>84</v>
      </c>
      <c r="K5255">
        <v>80</v>
      </c>
      <c r="L5255">
        <v>68</v>
      </c>
      <c r="M5255">
        <v>2</v>
      </c>
      <c r="N5255">
        <v>5.60388043517836E-2</v>
      </c>
      <c r="O5255">
        <v>-0.68385915050003498</v>
      </c>
      <c r="P5255">
        <v>-2.6334749589897899</v>
      </c>
      <c r="Q5255">
        <v>0.62711864406779605</v>
      </c>
      <c r="R5255">
        <v>0.338983050847457</v>
      </c>
      <c r="S5255">
        <f t="shared" si="82"/>
        <v>-0.27821010725086437</v>
      </c>
    </row>
    <row r="5256" spans="1:19" x14ac:dyDescent="0.2">
      <c r="A5256" t="s">
        <v>10457</v>
      </c>
      <c r="B5256" t="s">
        <v>10458</v>
      </c>
      <c r="C5256">
        <v>35</v>
      </c>
      <c r="D5256">
        <v>10</v>
      </c>
      <c r="E5256">
        <v>51</v>
      </c>
      <c r="F5256">
        <v>0</v>
      </c>
      <c r="G5256">
        <v>-0.46380981205474697</v>
      </c>
      <c r="H5256">
        <v>-0.33075587803074202</v>
      </c>
      <c r="I5256" t="e">
        <f>-inf</f>
        <v>#NAME?</v>
      </c>
      <c r="J5256">
        <v>80</v>
      </c>
      <c r="K5256">
        <v>115</v>
      </c>
      <c r="L5256">
        <v>66</v>
      </c>
      <c r="M5256">
        <v>7</v>
      </c>
      <c r="N5256">
        <v>0.234835956783389</v>
      </c>
      <c r="O5256">
        <v>-0.675634828594465</v>
      </c>
      <c r="P5256">
        <v>-2.0682176155695799</v>
      </c>
      <c r="Q5256">
        <v>0.62711864406779605</v>
      </c>
      <c r="R5256">
        <v>0.37288135593220301</v>
      </c>
      <c r="S5256" t="e">
        <f t="shared" si="82"/>
        <v>#NAME?</v>
      </c>
    </row>
    <row r="5257" spans="1:19" x14ac:dyDescent="0.2">
      <c r="A5257" t="s">
        <v>10459</v>
      </c>
      <c r="B5257" t="s">
        <v>10460</v>
      </c>
      <c r="C5257">
        <v>269</v>
      </c>
      <c r="D5257">
        <v>327</v>
      </c>
      <c r="E5257">
        <v>153</v>
      </c>
      <c r="F5257">
        <v>36</v>
      </c>
      <c r="G5257">
        <v>0.16505370495340599</v>
      </c>
      <c r="H5257">
        <v>-0.73931885896321203</v>
      </c>
      <c r="I5257">
        <v>-1.7576469521971101</v>
      </c>
      <c r="J5257">
        <v>393</v>
      </c>
      <c r="K5257">
        <v>489</v>
      </c>
      <c r="L5257">
        <v>252</v>
      </c>
      <c r="M5257">
        <v>47</v>
      </c>
      <c r="N5257">
        <v>0.172144412169915</v>
      </c>
      <c r="O5257">
        <v>-0.78508078673827197</v>
      </c>
      <c r="P5257">
        <v>-1.9325203610316</v>
      </c>
      <c r="Q5257">
        <v>0.52542372881355903</v>
      </c>
      <c r="R5257">
        <v>0.27118644067796599</v>
      </c>
      <c r="S5257">
        <f t="shared" si="82"/>
        <v>-2.3793837699275885E-2</v>
      </c>
    </row>
    <row r="5258" spans="1:19" x14ac:dyDescent="0.2">
      <c r="A5258" t="s">
        <v>10461</v>
      </c>
      <c r="B5258" t="s">
        <v>10462</v>
      </c>
      <c r="C5258">
        <v>74</v>
      </c>
      <c r="D5258">
        <v>103</v>
      </c>
      <c r="E5258">
        <v>64</v>
      </c>
      <c r="F5258">
        <v>12</v>
      </c>
      <c r="G5258">
        <v>0.223863737269724</v>
      </c>
      <c r="H5258">
        <v>-0.557309755525492</v>
      </c>
      <c r="I5258">
        <v>-1.67424764664535</v>
      </c>
      <c r="J5258">
        <v>212</v>
      </c>
      <c r="K5258">
        <v>256</v>
      </c>
      <c r="L5258">
        <v>128</v>
      </c>
      <c r="M5258">
        <v>19</v>
      </c>
      <c r="N5258">
        <v>0.15913220780481899</v>
      </c>
      <c r="O5258">
        <v>-0.81121466842527301</v>
      </c>
      <c r="P5258">
        <v>-2.0578079285678101</v>
      </c>
      <c r="Q5258">
        <v>0.49152542372881303</v>
      </c>
      <c r="R5258">
        <v>0.27118644067796599</v>
      </c>
      <c r="S5258">
        <f t="shared" si="82"/>
        <v>-3.3255237640105975E-2</v>
      </c>
    </row>
    <row r="5259" spans="1:19" x14ac:dyDescent="0.2">
      <c r="A5259" t="s">
        <v>10463</v>
      </c>
      <c r="B5259" t="s">
        <v>10464</v>
      </c>
      <c r="C5259">
        <v>141</v>
      </c>
      <c r="D5259">
        <v>140</v>
      </c>
      <c r="E5259">
        <v>79</v>
      </c>
      <c r="F5259">
        <v>16</v>
      </c>
      <c r="G5259">
        <v>7.7167155318386499E-2</v>
      </c>
      <c r="H5259">
        <v>-0.74585003114334203</v>
      </c>
      <c r="I5259">
        <v>-1.82929630296145</v>
      </c>
      <c r="J5259">
        <v>276</v>
      </c>
      <c r="K5259">
        <v>317</v>
      </c>
      <c r="L5259">
        <v>164</v>
      </c>
      <c r="M5259">
        <v>35</v>
      </c>
      <c r="N5259">
        <v>0.13737828357425499</v>
      </c>
      <c r="O5259">
        <v>-0.81815401116191</v>
      </c>
      <c r="P5259">
        <v>-1.9070667063068301</v>
      </c>
      <c r="Q5259">
        <v>0.55932203389830504</v>
      </c>
      <c r="R5259">
        <v>0.23728813559322001</v>
      </c>
      <c r="S5259">
        <f t="shared" si="82"/>
        <v>-3.7647885518502566E-2</v>
      </c>
    </row>
    <row r="5260" spans="1:19" x14ac:dyDescent="0.2">
      <c r="A5260" t="s">
        <v>10465</v>
      </c>
      <c r="B5260" t="s">
        <v>10466</v>
      </c>
      <c r="C5260">
        <v>250</v>
      </c>
      <c r="D5260">
        <v>339</v>
      </c>
      <c r="E5260">
        <v>302</v>
      </c>
      <c r="F5260">
        <v>34</v>
      </c>
      <c r="G5260">
        <v>0.212517921826573</v>
      </c>
      <c r="H5260">
        <v>-0.41219107549328998</v>
      </c>
      <c r="I5260">
        <v>-1.7506582645917801</v>
      </c>
      <c r="J5260">
        <v>531</v>
      </c>
      <c r="K5260">
        <v>628</v>
      </c>
      <c r="L5260">
        <v>365</v>
      </c>
      <c r="M5260">
        <v>106</v>
      </c>
      <c r="N5260">
        <v>0.15009322607744799</v>
      </c>
      <c r="O5260">
        <v>-0.75489043376938403</v>
      </c>
      <c r="P5260">
        <v>-1.7100143244085899</v>
      </c>
      <c r="Q5260">
        <v>0.644067796610169</v>
      </c>
      <c r="R5260">
        <v>0.22033898305084701</v>
      </c>
      <c r="S5260">
        <f t="shared" si="82"/>
        <v>3.773831171241681E-2</v>
      </c>
    </row>
    <row r="5261" spans="1:19" x14ac:dyDescent="0.2">
      <c r="A5261" t="s">
        <v>10467</v>
      </c>
      <c r="B5261" t="s">
        <v>10468</v>
      </c>
      <c r="C5261">
        <v>52</v>
      </c>
      <c r="D5261">
        <v>62</v>
      </c>
      <c r="E5261">
        <v>37</v>
      </c>
      <c r="F5261">
        <v>2</v>
      </c>
      <c r="G5261">
        <v>0.156646578158983</v>
      </c>
      <c r="H5261">
        <v>-0.64205962934620697</v>
      </c>
      <c r="I5261">
        <v>-2.2991705209328099</v>
      </c>
      <c r="J5261">
        <v>154</v>
      </c>
      <c r="K5261">
        <v>179</v>
      </c>
      <c r="L5261">
        <v>123</v>
      </c>
      <c r="M5261">
        <v>16</v>
      </c>
      <c r="N5261">
        <v>0.14256041356515101</v>
      </c>
      <c r="O5261">
        <v>-0.68970438654145505</v>
      </c>
      <c r="P5261">
        <v>-1.9936264067724301</v>
      </c>
      <c r="Q5261">
        <v>0.677966101694915</v>
      </c>
      <c r="R5261">
        <v>0.27118644067796599</v>
      </c>
      <c r="S5261">
        <f t="shared" si="82"/>
        <v>-0.19630512179259388</v>
      </c>
    </row>
    <row r="5262" spans="1:19" x14ac:dyDescent="0.2">
      <c r="A5262" t="s">
        <v>10469</v>
      </c>
      <c r="B5262" t="s">
        <v>10470</v>
      </c>
      <c r="C5262">
        <v>121</v>
      </c>
      <c r="D5262">
        <v>94</v>
      </c>
      <c r="E5262">
        <v>106</v>
      </c>
      <c r="F5262">
        <v>11</v>
      </c>
      <c r="G5262">
        <v>-2.9399284421222999E-2</v>
      </c>
      <c r="H5262">
        <v>-0.55173751483008304</v>
      </c>
      <c r="I5262">
        <v>-1.92558985812022</v>
      </c>
      <c r="J5262">
        <v>361</v>
      </c>
      <c r="K5262">
        <v>382</v>
      </c>
      <c r="L5262">
        <v>153</v>
      </c>
      <c r="M5262">
        <v>43</v>
      </c>
      <c r="N5262">
        <v>0.101784264427772</v>
      </c>
      <c r="O5262">
        <v>-0.96490454823244898</v>
      </c>
      <c r="P5262">
        <v>-1.93426441491796</v>
      </c>
      <c r="Q5262">
        <v>0.54237288135593198</v>
      </c>
      <c r="R5262">
        <v>0.23728813559322001</v>
      </c>
      <c r="S5262">
        <f t="shared" si="82"/>
        <v>-7.2692292221526095E-2</v>
      </c>
    </row>
    <row r="5263" spans="1:19" x14ac:dyDescent="0.2">
      <c r="A5263" t="s">
        <v>10471</v>
      </c>
      <c r="B5263" t="s">
        <v>10472</v>
      </c>
      <c r="C5263">
        <v>30</v>
      </c>
      <c r="D5263">
        <v>22</v>
      </c>
      <c r="E5263">
        <v>26</v>
      </c>
      <c r="F5263">
        <v>5</v>
      </c>
      <c r="G5263">
        <v>-5.4440341601927698E-2</v>
      </c>
      <c r="H5263">
        <v>-0.55640591652724802</v>
      </c>
      <c r="I5263">
        <v>-1.66234842334564</v>
      </c>
      <c r="J5263">
        <v>110</v>
      </c>
      <c r="K5263">
        <v>201</v>
      </c>
      <c r="L5263">
        <v>64</v>
      </c>
      <c r="M5263">
        <v>9</v>
      </c>
      <c r="N5263">
        <v>0.33903147568398501</v>
      </c>
      <c r="O5263">
        <v>-0.82730148831872796</v>
      </c>
      <c r="P5263">
        <v>-2.0973758443107902</v>
      </c>
      <c r="Q5263">
        <v>0.61016949152542299</v>
      </c>
      <c r="R5263">
        <v>0.20338983050847401</v>
      </c>
      <c r="S5263">
        <f t="shared" si="82"/>
        <v>-4.0407469700485907E-2</v>
      </c>
    </row>
    <row r="5264" spans="1:19" x14ac:dyDescent="0.2">
      <c r="A5264" t="s">
        <v>10473</v>
      </c>
      <c r="B5264" t="s">
        <v>10474</v>
      </c>
      <c r="C5264">
        <v>353</v>
      </c>
      <c r="D5264">
        <v>291</v>
      </c>
      <c r="E5264">
        <v>262</v>
      </c>
      <c r="F5264">
        <v>25</v>
      </c>
      <c r="G5264">
        <v>-3.62348410638687E-3</v>
      </c>
      <c r="H5264">
        <v>-0.62373142384647995</v>
      </c>
      <c r="I5264">
        <v>-2.0340318696777802</v>
      </c>
      <c r="J5264">
        <v>510</v>
      </c>
      <c r="K5264">
        <v>870</v>
      </c>
      <c r="L5264">
        <v>389</v>
      </c>
      <c r="M5264">
        <v>60</v>
      </c>
      <c r="N5264">
        <v>0.30917717994240401</v>
      </c>
      <c r="O5264">
        <v>-0.70970935191661899</v>
      </c>
      <c r="P5264">
        <v>-1.93964459430618</v>
      </c>
      <c r="Q5264">
        <v>0.61016949152542299</v>
      </c>
      <c r="R5264">
        <v>0.20338983050847401</v>
      </c>
      <c r="S5264">
        <f t="shared" si="82"/>
        <v>-0.10540427981096931</v>
      </c>
    </row>
    <row r="5265" spans="1:19" x14ac:dyDescent="0.2">
      <c r="A5265" t="s">
        <v>10475</v>
      </c>
      <c r="B5265" t="s">
        <v>10476</v>
      </c>
      <c r="C5265">
        <v>44</v>
      </c>
      <c r="D5265">
        <v>42</v>
      </c>
      <c r="E5265">
        <v>59</v>
      </c>
      <c r="F5265">
        <v>1</v>
      </c>
      <c r="G5265">
        <v>6.0054846207241497E-2</v>
      </c>
      <c r="H5265">
        <v>-0.36685867462244598</v>
      </c>
      <c r="I5265">
        <v>-2.5276498494481801</v>
      </c>
      <c r="J5265">
        <v>60</v>
      </c>
      <c r="K5265">
        <v>86</v>
      </c>
      <c r="L5265">
        <v>27</v>
      </c>
      <c r="M5265">
        <v>10</v>
      </c>
      <c r="N5265">
        <v>0.233575304281645</v>
      </c>
      <c r="O5265">
        <v>-0.93887626336904595</v>
      </c>
      <c r="P5265">
        <v>-1.7883769189755301</v>
      </c>
      <c r="Q5265">
        <v>0.55932203389830504</v>
      </c>
      <c r="R5265">
        <v>0.22033898305084701</v>
      </c>
      <c r="S5265">
        <f t="shared" si="82"/>
        <v>-0.20729388756844402</v>
      </c>
    </row>
    <row r="5266" spans="1:19" x14ac:dyDescent="0.2">
      <c r="A5266" t="s">
        <v>10477</v>
      </c>
      <c r="B5266" t="s">
        <v>10478</v>
      </c>
      <c r="C5266">
        <v>30</v>
      </c>
      <c r="D5266">
        <v>56</v>
      </c>
      <c r="E5266">
        <v>29</v>
      </c>
      <c r="F5266">
        <v>14</v>
      </c>
      <c r="G5266">
        <v>0.351325004582066</v>
      </c>
      <c r="H5266">
        <v>-0.50898126659911003</v>
      </c>
      <c r="I5266">
        <v>-1.2151903920034199</v>
      </c>
      <c r="J5266">
        <v>94</v>
      </c>
      <c r="K5266">
        <v>136</v>
      </c>
      <c r="L5266">
        <v>40</v>
      </c>
      <c r="M5266">
        <v>10</v>
      </c>
      <c r="N5266">
        <v>0.23763915819223999</v>
      </c>
      <c r="O5266">
        <v>-0.96315663941612595</v>
      </c>
      <c r="P5266">
        <v>-1.9833535221915899</v>
      </c>
      <c r="Q5266">
        <v>0.47457627118644002</v>
      </c>
      <c r="R5266">
        <v>0.25423728813559299</v>
      </c>
      <c r="S5266">
        <f t="shared" si="82"/>
        <v>0.11904459751532079</v>
      </c>
    </row>
    <row r="5267" spans="1:19" x14ac:dyDescent="0.2">
      <c r="A5267" t="s">
        <v>10479</v>
      </c>
      <c r="B5267" t="s">
        <v>10480</v>
      </c>
      <c r="C5267">
        <v>14</v>
      </c>
      <c r="D5267">
        <v>17</v>
      </c>
      <c r="E5267">
        <v>0</v>
      </c>
      <c r="F5267">
        <v>0</v>
      </c>
      <c r="G5267">
        <v>0.16457911799556399</v>
      </c>
      <c r="H5267" t="e">
        <f>-inf</f>
        <v>#NAME?</v>
      </c>
      <c r="I5267" t="e">
        <f>-inf</f>
        <v>#NAME?</v>
      </c>
      <c r="J5267">
        <v>17</v>
      </c>
      <c r="K5267">
        <v>28</v>
      </c>
      <c r="L5267">
        <v>23</v>
      </c>
      <c r="M5267">
        <v>3</v>
      </c>
      <c r="N5267">
        <v>0.29393721338566697</v>
      </c>
      <c r="O5267">
        <v>-0.460809862505071</v>
      </c>
      <c r="P5267">
        <v>-1.7635533352505</v>
      </c>
      <c r="Q5267">
        <v>0.35593220338983</v>
      </c>
      <c r="R5267">
        <v>0.186440677966101</v>
      </c>
      <c r="S5267" t="e">
        <f t="shared" si="82"/>
        <v>#NAME?</v>
      </c>
    </row>
    <row r="5268" spans="1:19" x14ac:dyDescent="0.2">
      <c r="A5268" t="s">
        <v>10481</v>
      </c>
      <c r="B5268" t="s">
        <v>10482</v>
      </c>
      <c r="C5268">
        <v>385</v>
      </c>
      <c r="D5268">
        <v>430</v>
      </c>
      <c r="E5268">
        <v>233</v>
      </c>
      <c r="F5268">
        <v>52</v>
      </c>
      <c r="G5268">
        <v>0.128265958366614</v>
      </c>
      <c r="H5268">
        <v>-0.71236281826088499</v>
      </c>
      <c r="I5268">
        <v>-1.7536545588357</v>
      </c>
      <c r="J5268">
        <v>632</v>
      </c>
      <c r="K5268">
        <v>777</v>
      </c>
      <c r="L5268">
        <v>413</v>
      </c>
      <c r="M5268">
        <v>87</v>
      </c>
      <c r="N5268">
        <v>0.16693204394025099</v>
      </c>
      <c r="O5268">
        <v>-0.776855803770374</v>
      </c>
      <c r="P5268">
        <v>-1.87142349425565</v>
      </c>
      <c r="Q5268">
        <v>0.44067796610169402</v>
      </c>
      <c r="R5268">
        <v>0.22033898305084701</v>
      </c>
      <c r="S5268">
        <f t="shared" si="82"/>
        <v>-6.3000844683324623E-3</v>
      </c>
    </row>
    <row r="5269" spans="1:19" x14ac:dyDescent="0.2">
      <c r="A5269" t="s">
        <v>10483</v>
      </c>
      <c r="B5269" t="s">
        <v>10484</v>
      </c>
      <c r="C5269">
        <v>112</v>
      </c>
      <c r="D5269">
        <v>98</v>
      </c>
      <c r="E5269">
        <v>123</v>
      </c>
      <c r="F5269">
        <v>29</v>
      </c>
      <c r="G5269">
        <v>2.2266285317841601E-2</v>
      </c>
      <c r="H5269">
        <v>-0.453570921009187</v>
      </c>
      <c r="I5269">
        <v>-1.47101719773322</v>
      </c>
      <c r="J5269">
        <v>316</v>
      </c>
      <c r="K5269">
        <v>383</v>
      </c>
      <c r="L5269">
        <v>199</v>
      </c>
      <c r="M5269">
        <v>85</v>
      </c>
      <c r="N5269">
        <v>0.16073979477194</v>
      </c>
      <c r="O5269">
        <v>-0.79292278335308697</v>
      </c>
      <c r="P5269">
        <v>-1.5804938254959999</v>
      </c>
      <c r="Q5269">
        <v>0.45762711864406702</v>
      </c>
      <c r="R5269">
        <v>0.27118644067796599</v>
      </c>
      <c r="S5269">
        <f t="shared" si="82"/>
        <v>0.15302677372608964</v>
      </c>
    </row>
    <row r="5270" spans="1:19" x14ac:dyDescent="0.2">
      <c r="A5270" t="s">
        <v>10485</v>
      </c>
      <c r="B5270" t="s">
        <v>10486</v>
      </c>
      <c r="C5270">
        <v>63</v>
      </c>
      <c r="D5270">
        <v>41</v>
      </c>
      <c r="E5270">
        <v>104</v>
      </c>
      <c r="F5270">
        <v>5</v>
      </c>
      <c r="G5270">
        <v>-0.10629846043831701</v>
      </c>
      <c r="H5270">
        <v>-0.27656521993320499</v>
      </c>
      <c r="I5270">
        <v>-1.98456771807956</v>
      </c>
      <c r="J5270">
        <v>89</v>
      </c>
      <c r="K5270">
        <v>111</v>
      </c>
      <c r="L5270">
        <v>48</v>
      </c>
      <c r="M5270">
        <v>13</v>
      </c>
      <c r="N5270">
        <v>0.17316107556346599</v>
      </c>
      <c r="O5270">
        <v>-0.86023754641371497</v>
      </c>
      <c r="P5270">
        <v>-1.8456723229299601</v>
      </c>
      <c r="Q5270">
        <v>0.47457627118644002</v>
      </c>
      <c r="R5270">
        <v>0.22033898305084701</v>
      </c>
      <c r="S5270">
        <f t="shared" si="82"/>
        <v>-6.6003592321304733E-2</v>
      </c>
    </row>
    <row r="5271" spans="1:19" x14ac:dyDescent="0.2">
      <c r="A5271" t="s">
        <v>10487</v>
      </c>
      <c r="B5271" t="s">
        <v>10488</v>
      </c>
      <c r="C5271">
        <v>63</v>
      </c>
      <c r="D5271">
        <v>61</v>
      </c>
      <c r="E5271">
        <v>54</v>
      </c>
      <c r="F5271">
        <v>2</v>
      </c>
      <c r="G5271">
        <v>6.6247517852713697E-2</v>
      </c>
      <c r="H5271">
        <v>-0.56120479940901602</v>
      </c>
      <c r="I5271">
        <v>-2.3825077267515899</v>
      </c>
      <c r="J5271">
        <v>150</v>
      </c>
      <c r="K5271">
        <v>163</v>
      </c>
      <c r="L5271">
        <v>58</v>
      </c>
      <c r="M5271">
        <v>8</v>
      </c>
      <c r="N5271">
        <v>0.113324448769998</v>
      </c>
      <c r="O5271">
        <v>-1.0047520426371299</v>
      </c>
      <c r="P5271">
        <v>-2.2832269406556298</v>
      </c>
      <c r="Q5271">
        <v>0.47457627118644002</v>
      </c>
      <c r="R5271">
        <v>0.27118644067796599</v>
      </c>
      <c r="S5271">
        <f t="shared" si="82"/>
        <v>-0.29780159888464069</v>
      </c>
    </row>
    <row r="5272" spans="1:19" x14ac:dyDescent="0.2">
      <c r="A5272" t="s">
        <v>10489</v>
      </c>
      <c r="B5272" t="s">
        <v>10490</v>
      </c>
      <c r="C5272">
        <v>169</v>
      </c>
      <c r="D5272">
        <v>279</v>
      </c>
      <c r="E5272">
        <v>142</v>
      </c>
      <c r="F5272">
        <v>10</v>
      </c>
      <c r="G5272">
        <v>0.29797573095545199</v>
      </c>
      <c r="H5272">
        <v>-0.56985637000902001</v>
      </c>
      <c r="I5272">
        <v>-2.1120838775756701</v>
      </c>
      <c r="J5272">
        <v>351</v>
      </c>
      <c r="K5272">
        <v>502</v>
      </c>
      <c r="L5272">
        <v>226</v>
      </c>
      <c r="M5272">
        <v>41</v>
      </c>
      <c r="N5272">
        <v>0.23262470410091701</v>
      </c>
      <c r="O5272">
        <v>-0.783287454462813</v>
      </c>
      <c r="P5272">
        <v>-1.94274892833798</v>
      </c>
      <c r="Q5272">
        <v>0.45762711864406702</v>
      </c>
      <c r="R5272">
        <v>0.35593220338983</v>
      </c>
      <c r="S5272">
        <f t="shared" si="82"/>
        <v>-0.12874354295193435</v>
      </c>
    </row>
    <row r="5273" spans="1:19" x14ac:dyDescent="0.2">
      <c r="A5273" t="s">
        <v>10491</v>
      </c>
      <c r="B5273" t="s">
        <v>10492</v>
      </c>
      <c r="C5273">
        <v>188</v>
      </c>
      <c r="D5273">
        <v>164</v>
      </c>
      <c r="E5273">
        <v>81</v>
      </c>
      <c r="F5273">
        <v>13</v>
      </c>
      <c r="G5273">
        <v>2.0944231079546499E-2</v>
      </c>
      <c r="H5273">
        <v>-0.85993084016343302</v>
      </c>
      <c r="I5273">
        <v>-2.0444116699188402</v>
      </c>
      <c r="J5273">
        <v>360</v>
      </c>
      <c r="K5273">
        <v>424</v>
      </c>
      <c r="L5273">
        <v>283</v>
      </c>
      <c r="M5273">
        <v>56</v>
      </c>
      <c r="N5273">
        <v>0.148291459247167</v>
      </c>
      <c r="O5273">
        <v>-0.69660484238738696</v>
      </c>
      <c r="P5273">
        <v>-1.8183401423529699</v>
      </c>
      <c r="Q5273">
        <v>0.40677966101694901</v>
      </c>
      <c r="R5273">
        <v>0.28813559322033899</v>
      </c>
      <c r="S5273">
        <f t="shared" si="82"/>
        <v>-7.5950683931543181E-2</v>
      </c>
    </row>
    <row r="5274" spans="1:19" x14ac:dyDescent="0.2">
      <c r="A5274" t="s">
        <v>10493</v>
      </c>
      <c r="B5274" t="s">
        <v>10494</v>
      </c>
      <c r="C5274">
        <v>54</v>
      </c>
      <c r="D5274">
        <v>93</v>
      </c>
      <c r="E5274">
        <v>41</v>
      </c>
      <c r="F5274">
        <v>9</v>
      </c>
      <c r="G5274">
        <v>0.31634742102649499</v>
      </c>
      <c r="H5274">
        <v>-0.613867912881636</v>
      </c>
      <c r="I5274">
        <v>-1.66234842334564</v>
      </c>
      <c r="J5274">
        <v>115</v>
      </c>
      <c r="K5274">
        <v>139</v>
      </c>
      <c r="L5274">
        <v>64</v>
      </c>
      <c r="M5274">
        <v>1</v>
      </c>
      <c r="N5274">
        <v>0.159545063322205</v>
      </c>
      <c r="O5274">
        <v>-0.84660664351411397</v>
      </c>
      <c r="P5274">
        <v>-3.0709235089455</v>
      </c>
      <c r="Q5274">
        <v>0.38983050847457601</v>
      </c>
      <c r="R5274">
        <v>0.27118644067796599</v>
      </c>
      <c r="S5274">
        <f t="shared" si="82"/>
        <v>-0.30081555684267769</v>
      </c>
    </row>
    <row r="5275" spans="1:19" x14ac:dyDescent="0.2">
      <c r="A5275" t="s">
        <v>10495</v>
      </c>
      <c r="B5275" t="s">
        <v>10496</v>
      </c>
      <c r="C5275">
        <v>21</v>
      </c>
      <c r="D5275">
        <v>13</v>
      </c>
      <c r="E5275">
        <v>2</v>
      </c>
      <c r="F5275">
        <v>4</v>
      </c>
      <c r="G5275">
        <v>-0.128017710131554</v>
      </c>
      <c r="H5275">
        <v>-1.51544730884834</v>
      </c>
      <c r="I5275">
        <v>-1.6043564763679501</v>
      </c>
      <c r="J5275">
        <v>47</v>
      </c>
      <c r="K5275">
        <v>57</v>
      </c>
      <c r="L5275">
        <v>26</v>
      </c>
      <c r="M5275">
        <v>2</v>
      </c>
      <c r="N5275">
        <v>0.16100510115849501</v>
      </c>
      <c r="O5275">
        <v>-0.84921328710929</v>
      </c>
      <c r="P5275">
        <v>-2.3812935308636201</v>
      </c>
      <c r="Q5275">
        <v>0.44067796610169402</v>
      </c>
      <c r="R5275">
        <v>0.338983050847457</v>
      </c>
      <c r="S5275">
        <f t="shared" si="82"/>
        <v>-9.9626894399266419E-2</v>
      </c>
    </row>
    <row r="5276" spans="1:19" x14ac:dyDescent="0.2">
      <c r="A5276" t="s">
        <v>10497</v>
      </c>
      <c r="B5276" t="s">
        <v>10498</v>
      </c>
      <c r="C5276">
        <v>139</v>
      </c>
      <c r="D5276">
        <v>118</v>
      </c>
      <c r="E5276">
        <v>62</v>
      </c>
      <c r="F5276">
        <v>11</v>
      </c>
      <c r="G5276">
        <v>9.1254393475588003E-3</v>
      </c>
      <c r="H5276">
        <v>-0.84488112053424402</v>
      </c>
      <c r="I5276">
        <v>-1.98581928805786</v>
      </c>
      <c r="J5276">
        <v>278</v>
      </c>
      <c r="K5276">
        <v>344</v>
      </c>
      <c r="L5276">
        <v>160</v>
      </c>
      <c r="M5276">
        <v>61</v>
      </c>
      <c r="N5276">
        <v>0.169741750075175</v>
      </c>
      <c r="O5276">
        <v>-0.83201359040654099</v>
      </c>
      <c r="P5276">
        <v>-1.6689406294992</v>
      </c>
      <c r="Q5276">
        <v>0.47457627118644002</v>
      </c>
      <c r="R5276">
        <v>0.322033898305084</v>
      </c>
      <c r="S5276">
        <f t="shared" si="82"/>
        <v>-1.9091685124431206E-2</v>
      </c>
    </row>
    <row r="5277" spans="1:19" x14ac:dyDescent="0.2">
      <c r="A5277" t="s">
        <v>10499</v>
      </c>
      <c r="B5277" t="s">
        <v>10500</v>
      </c>
      <c r="C5277">
        <v>92</v>
      </c>
      <c r="D5277">
        <v>134</v>
      </c>
      <c r="E5277">
        <v>88</v>
      </c>
      <c r="F5277">
        <v>6</v>
      </c>
      <c r="G5277">
        <v>0.24357520331478</v>
      </c>
      <c r="H5277">
        <v>-0.51356316497378995</v>
      </c>
      <c r="I5277">
        <v>-2.0698337499239101</v>
      </c>
      <c r="J5277">
        <v>307</v>
      </c>
      <c r="K5277">
        <v>423</v>
      </c>
      <c r="L5277">
        <v>196</v>
      </c>
      <c r="M5277">
        <v>31</v>
      </c>
      <c r="N5277">
        <v>0.21643009531957699</v>
      </c>
      <c r="O5277">
        <v>-0.78697108126509996</v>
      </c>
      <c r="P5277">
        <v>-2.0060023502347999</v>
      </c>
      <c r="Q5277">
        <v>0.44067796610169402</v>
      </c>
      <c r="R5277">
        <v>0.23728813559322001</v>
      </c>
      <c r="S5277">
        <f t="shared" si="82"/>
        <v>-0.1334785633327408</v>
      </c>
    </row>
    <row r="5278" spans="1:19" x14ac:dyDescent="0.2">
      <c r="A5278" t="s">
        <v>10501</v>
      </c>
      <c r="B5278" t="s">
        <v>10502</v>
      </c>
      <c r="C5278">
        <v>338</v>
      </c>
      <c r="D5278">
        <v>344</v>
      </c>
      <c r="E5278">
        <v>382</v>
      </c>
      <c r="F5278">
        <v>35</v>
      </c>
      <c r="G5278">
        <v>8.7899974589403795E-2</v>
      </c>
      <c r="H5278">
        <v>-0.44111134714434902</v>
      </c>
      <c r="I5278">
        <v>-1.8690458288893701</v>
      </c>
      <c r="J5278">
        <v>646</v>
      </c>
      <c r="K5278">
        <v>659</v>
      </c>
      <c r="L5278">
        <v>393</v>
      </c>
      <c r="M5278">
        <v>61</v>
      </c>
      <c r="N5278">
        <v>8.5881000020647497E-2</v>
      </c>
      <c r="O5278">
        <v>-0.80792874476404697</v>
      </c>
      <c r="P5278">
        <v>-2.0351283515762102</v>
      </c>
      <c r="Q5278">
        <v>0.47457627118644002</v>
      </c>
      <c r="R5278">
        <v>0.35593220338983</v>
      </c>
      <c r="S5278">
        <f t="shared" si="82"/>
        <v>-8.3365386396571622E-2</v>
      </c>
    </row>
    <row r="5279" spans="1:19" x14ac:dyDescent="0.2">
      <c r="A5279" t="s">
        <v>10503</v>
      </c>
      <c r="B5279" t="s">
        <v>10504</v>
      </c>
      <c r="C5279">
        <v>330</v>
      </c>
      <c r="D5279">
        <v>204</v>
      </c>
      <c r="E5279">
        <v>184</v>
      </c>
      <c r="F5279">
        <v>20</v>
      </c>
      <c r="G5279">
        <v>-0.12862554015645999</v>
      </c>
      <c r="H5279">
        <v>-0.74795412664675398</v>
      </c>
      <c r="I5279">
        <v>-2.1016811171758998</v>
      </c>
      <c r="J5279">
        <v>464</v>
      </c>
      <c r="K5279">
        <v>687</v>
      </c>
      <c r="L5279">
        <v>327</v>
      </c>
      <c r="M5279">
        <v>66</v>
      </c>
      <c r="N5279">
        <v>0.24766685992639101</v>
      </c>
      <c r="O5279">
        <v>-0.74405900503898503</v>
      </c>
      <c r="P5279">
        <v>-1.8571997136049001</v>
      </c>
      <c r="Q5279">
        <v>0.54237288135593198</v>
      </c>
      <c r="R5279">
        <v>0.35593220338983</v>
      </c>
      <c r="S5279">
        <f t="shared" si="82"/>
        <v>-0.10286054279557588</v>
      </c>
    </row>
    <row r="5280" spans="1:19" x14ac:dyDescent="0.2">
      <c r="A5280" t="s">
        <v>10505</v>
      </c>
      <c r="B5280" t="s">
        <v>10506</v>
      </c>
      <c r="C5280">
        <v>0</v>
      </c>
      <c r="D5280">
        <v>1</v>
      </c>
      <c r="E5280">
        <v>0</v>
      </c>
      <c r="F5280">
        <v>0</v>
      </c>
      <c r="G5280" t="s">
        <v>599</v>
      </c>
      <c r="H5280" t="s">
        <v>373</v>
      </c>
      <c r="I5280" t="s">
        <v>373</v>
      </c>
      <c r="J5280">
        <v>256</v>
      </c>
      <c r="K5280">
        <v>492</v>
      </c>
      <c r="L5280">
        <v>199</v>
      </c>
      <c r="M5280">
        <v>50</v>
      </c>
      <c r="N5280">
        <v>0.36095324087723202</v>
      </c>
      <c r="O5280">
        <v>-0.701475666046533</v>
      </c>
      <c r="P5280">
        <v>-1.71949562956772</v>
      </c>
      <c r="Q5280">
        <v>0.49152542372881303</v>
      </c>
      <c r="R5280">
        <v>0.37288135593220301</v>
      </c>
      <c r="S5280" t="e">
        <f t="shared" si="82"/>
        <v>#VALUE!</v>
      </c>
    </row>
    <row r="5281" spans="1:19" x14ac:dyDescent="0.2">
      <c r="A5281" t="s">
        <v>10507</v>
      </c>
      <c r="B5281" t="s">
        <v>10508</v>
      </c>
      <c r="C5281">
        <v>27</v>
      </c>
      <c r="D5281">
        <v>63</v>
      </c>
      <c r="E5281">
        <v>8</v>
      </c>
      <c r="F5281">
        <v>6</v>
      </c>
      <c r="G5281">
        <v>0.44823501759012202</v>
      </c>
      <c r="H5281">
        <v>-1.02253178694544</v>
      </c>
      <c r="I5281">
        <v>-1.5374096867373399</v>
      </c>
      <c r="J5281">
        <v>150</v>
      </c>
      <c r="K5281">
        <v>172</v>
      </c>
      <c r="L5281">
        <v>130</v>
      </c>
      <c r="M5281">
        <v>22</v>
      </c>
      <c r="N5281">
        <v>0.13666529127358901</v>
      </c>
      <c r="O5281">
        <v>-0.65423668389323397</v>
      </c>
      <c r="P5281">
        <v>-1.8438942468253601</v>
      </c>
      <c r="Q5281">
        <v>0.54237288135593198</v>
      </c>
      <c r="R5281">
        <v>0.37288135593220301</v>
      </c>
      <c r="S5281">
        <f t="shared" si="82"/>
        <v>6.3424973776714452E-2</v>
      </c>
    </row>
    <row r="5282" spans="1:19" x14ac:dyDescent="0.2">
      <c r="A5282" t="s">
        <v>10509</v>
      </c>
      <c r="B5282" t="s">
        <v>10510</v>
      </c>
      <c r="C5282">
        <v>33</v>
      </c>
      <c r="D5282">
        <v>40</v>
      </c>
      <c r="E5282">
        <v>20</v>
      </c>
      <c r="F5282">
        <v>1</v>
      </c>
      <c r="G5282">
        <v>0.16380428374560299</v>
      </c>
      <c r="H5282">
        <v>-0.711741953992309</v>
      </c>
      <c r="I5282">
        <v>-2.4027111128398801</v>
      </c>
      <c r="J5282">
        <v>49</v>
      </c>
      <c r="K5282">
        <v>17</v>
      </c>
      <c r="L5282">
        <v>29</v>
      </c>
      <c r="M5282">
        <v>6</v>
      </c>
      <c r="N5282">
        <v>-0.38251905522851798</v>
      </c>
      <c r="O5282">
        <v>-0.819886859273947</v>
      </c>
      <c r="P5282">
        <v>-1.92227049823676</v>
      </c>
      <c r="Q5282">
        <v>0.57627118644067798</v>
      </c>
      <c r="R5282">
        <v>0.305084745762711</v>
      </c>
      <c r="S5282">
        <f t="shared" si="82"/>
        <v>-0.20707797202037831</v>
      </c>
    </row>
    <row r="5283" spans="1:19" x14ac:dyDescent="0.2">
      <c r="A5283" t="s">
        <v>10511</v>
      </c>
      <c r="B5283" t="s">
        <v>10512</v>
      </c>
      <c r="C5283">
        <v>184</v>
      </c>
      <c r="D5283">
        <v>214</v>
      </c>
      <c r="E5283">
        <v>120</v>
      </c>
      <c r="F5283">
        <v>24</v>
      </c>
      <c r="G5283">
        <v>0.14585418263518199</v>
      </c>
      <c r="H5283">
        <v>-0.679894586740315</v>
      </c>
      <c r="I5283">
        <v>-1.76880375425992</v>
      </c>
      <c r="J5283">
        <v>305</v>
      </c>
      <c r="K5283">
        <v>272</v>
      </c>
      <c r="L5283">
        <v>152</v>
      </c>
      <c r="M5283">
        <v>36</v>
      </c>
      <c r="N5283">
        <v>2.7497168109134499E-2</v>
      </c>
      <c r="O5283">
        <v>-0.89454502854640305</v>
      </c>
      <c r="P5283">
        <v>-1.93822300717139</v>
      </c>
      <c r="Q5283">
        <v>0.59322033898305004</v>
      </c>
      <c r="R5283">
        <v>0.37288135593220301</v>
      </c>
      <c r="S5283">
        <f t="shared" si="82"/>
        <v>-2.853663900030521E-2</v>
      </c>
    </row>
    <row r="5284" spans="1:19" x14ac:dyDescent="0.2">
      <c r="A5284" t="s">
        <v>10513</v>
      </c>
      <c r="B5284" t="s">
        <v>10514</v>
      </c>
      <c r="C5284">
        <v>129</v>
      </c>
      <c r="D5284">
        <v>129</v>
      </c>
      <c r="E5284">
        <v>120</v>
      </c>
      <c r="F5284">
        <v>16</v>
      </c>
      <c r="G5284">
        <v>8.0258232295528406E-2</v>
      </c>
      <c r="H5284">
        <v>-0.52566647403002698</v>
      </c>
      <c r="I5284">
        <v>-1.79066690060532</v>
      </c>
      <c r="J5284">
        <v>234</v>
      </c>
      <c r="K5284">
        <v>274</v>
      </c>
      <c r="L5284">
        <v>180</v>
      </c>
      <c r="M5284">
        <v>29</v>
      </c>
      <c r="N5284">
        <v>0.14576280883196599</v>
      </c>
      <c r="O5284">
        <v>-0.70603212945122695</v>
      </c>
      <c r="P5284">
        <v>-1.91704352810307</v>
      </c>
      <c r="Q5284">
        <v>0.50847457627118597</v>
      </c>
      <c r="R5284">
        <v>0.22033898305084701</v>
      </c>
      <c r="S5284">
        <f t="shared" si="82"/>
        <v>-2.9176443329340811E-2</v>
      </c>
    </row>
    <row r="5285" spans="1:19" x14ac:dyDescent="0.2">
      <c r="A5285" t="s">
        <v>10515</v>
      </c>
      <c r="B5285" t="s">
        <v>10516</v>
      </c>
      <c r="C5285">
        <v>120</v>
      </c>
      <c r="D5285">
        <v>150</v>
      </c>
      <c r="E5285">
        <v>87</v>
      </c>
      <c r="F5285">
        <v>24</v>
      </c>
      <c r="G5285">
        <v>0.17716824530358399</v>
      </c>
      <c r="H5285">
        <v>-0.63392000320740904</v>
      </c>
      <c r="I5285">
        <v>-1.58316717729801</v>
      </c>
      <c r="J5285">
        <v>268</v>
      </c>
      <c r="K5285">
        <v>391</v>
      </c>
      <c r="L5285">
        <v>151</v>
      </c>
      <c r="M5285">
        <v>39</v>
      </c>
      <c r="N5285">
        <v>0.241270066788799</v>
      </c>
      <c r="O5285">
        <v>-0.84124662388000904</v>
      </c>
      <c r="P5285">
        <v>-1.8472958555941801</v>
      </c>
      <c r="Q5285">
        <v>0.47457627118644002</v>
      </c>
      <c r="R5285">
        <v>0.27118644067796599</v>
      </c>
      <c r="S5285">
        <f t="shared" si="82"/>
        <v>4.931939767511602E-2</v>
      </c>
    </row>
    <row r="5286" spans="1:19" x14ac:dyDescent="0.2">
      <c r="A5286" t="s">
        <v>10517</v>
      </c>
      <c r="B5286" t="s">
        <v>10518</v>
      </c>
      <c r="C5286">
        <v>112</v>
      </c>
      <c r="D5286">
        <v>77</v>
      </c>
      <c r="E5286">
        <v>84</v>
      </c>
      <c r="F5286">
        <v>9</v>
      </c>
      <c r="G5286">
        <v>-8.2469065202171205E-2</v>
      </c>
      <c r="H5286">
        <v>-0.61919674638670297</v>
      </c>
      <c r="I5286">
        <v>-1.97917268619285</v>
      </c>
      <c r="J5286">
        <v>244</v>
      </c>
      <c r="K5286">
        <v>331</v>
      </c>
      <c r="L5286">
        <v>188</v>
      </c>
      <c r="M5286">
        <v>28</v>
      </c>
      <c r="N5286">
        <v>0.20966627085871101</v>
      </c>
      <c r="O5286">
        <v>-0.70532075421943996</v>
      </c>
      <c r="P5286">
        <v>-1.9504574635884</v>
      </c>
      <c r="Q5286">
        <v>0.44067796610169402</v>
      </c>
      <c r="R5286">
        <v>0.23728813559322001</v>
      </c>
      <c r="S5286">
        <f t="shared" si="82"/>
        <v>-9.2476066963643425E-2</v>
      </c>
    </row>
    <row r="5287" spans="1:19" x14ac:dyDescent="0.2">
      <c r="A5287" t="s">
        <v>10519</v>
      </c>
      <c r="B5287" t="s">
        <v>10520</v>
      </c>
      <c r="C5287">
        <v>223</v>
      </c>
      <c r="D5287">
        <v>292</v>
      </c>
      <c r="E5287">
        <v>193</v>
      </c>
      <c r="F5287">
        <v>20</v>
      </c>
      <c r="G5287">
        <v>0.19733622069578599</v>
      </c>
      <c r="H5287">
        <v>-0.55700556381878996</v>
      </c>
      <c r="I5287">
        <v>-1.93147204034617</v>
      </c>
      <c r="J5287">
        <v>423</v>
      </c>
      <c r="K5287">
        <v>662</v>
      </c>
      <c r="L5287">
        <v>391</v>
      </c>
      <c r="M5287">
        <v>44</v>
      </c>
      <c r="N5287">
        <v>0.27174572548637899</v>
      </c>
      <c r="O5287">
        <v>-0.62625238712356601</v>
      </c>
      <c r="P5287">
        <v>-1.99311335948074</v>
      </c>
      <c r="Q5287">
        <v>0.50847457627118597</v>
      </c>
      <c r="R5287">
        <v>0.23728813559322001</v>
      </c>
      <c r="S5287">
        <f t="shared" si="82"/>
        <v>-9.0129746768949706E-2</v>
      </c>
    </row>
    <row r="5288" spans="1:19" x14ac:dyDescent="0.2">
      <c r="A5288" t="s">
        <v>10521</v>
      </c>
      <c r="B5288" t="s">
        <v>10522</v>
      </c>
      <c r="C5288">
        <v>196</v>
      </c>
      <c r="D5288">
        <v>139</v>
      </c>
      <c r="E5288">
        <v>169</v>
      </c>
      <c r="F5288">
        <v>9</v>
      </c>
      <c r="G5288">
        <v>-6.8983038806852401E-2</v>
      </c>
      <c r="H5288">
        <v>-0.55862737652120598</v>
      </c>
      <c r="I5288">
        <v>-2.22221073487915</v>
      </c>
      <c r="J5288">
        <v>603</v>
      </c>
      <c r="K5288">
        <v>640</v>
      </c>
      <c r="L5288">
        <v>405</v>
      </c>
      <c r="M5288">
        <v>54</v>
      </c>
      <c r="N5288">
        <v>0.103090765265457</v>
      </c>
      <c r="O5288">
        <v>-0.76495106606987295</v>
      </c>
      <c r="P5288">
        <v>-2.0581492209090699</v>
      </c>
      <c r="Q5288">
        <v>0.47457627118644002</v>
      </c>
      <c r="R5288">
        <v>0.338983050847457</v>
      </c>
      <c r="S5288">
        <f t="shared" si="82"/>
        <v>-0.19136999405004845</v>
      </c>
    </row>
    <row r="5289" spans="1:19" x14ac:dyDescent="0.2">
      <c r="A5289" t="s">
        <v>10523</v>
      </c>
      <c r="B5289" t="s">
        <v>10524</v>
      </c>
      <c r="C5289">
        <v>93</v>
      </c>
      <c r="D5289">
        <v>103</v>
      </c>
      <c r="E5289">
        <v>31</v>
      </c>
      <c r="F5289">
        <v>9</v>
      </c>
      <c r="G5289">
        <v>0.124612508446765</v>
      </c>
      <c r="H5289">
        <v>-0.971379264498066</v>
      </c>
      <c r="I5289">
        <v>-1.8984376120766</v>
      </c>
      <c r="J5289">
        <v>168</v>
      </c>
      <c r="K5289">
        <v>211</v>
      </c>
      <c r="L5289">
        <v>40</v>
      </c>
      <c r="M5289">
        <v>17</v>
      </c>
      <c r="N5289">
        <v>0.17620127699355101</v>
      </c>
      <c r="O5289">
        <v>-1.21533806754229</v>
      </c>
      <c r="P5289">
        <v>-2.0050860289394801</v>
      </c>
      <c r="Q5289">
        <v>0.55932203389830504</v>
      </c>
      <c r="R5289">
        <v>0.322033898305084</v>
      </c>
      <c r="S5289">
        <f t="shared" si="82"/>
        <v>-8.3805658936249805E-2</v>
      </c>
    </row>
    <row r="5290" spans="1:19" x14ac:dyDescent="0.2">
      <c r="A5290" t="s">
        <v>10525</v>
      </c>
      <c r="B5290" t="s">
        <v>10526</v>
      </c>
      <c r="C5290">
        <v>168</v>
      </c>
      <c r="D5290">
        <v>233</v>
      </c>
      <c r="E5290">
        <v>165</v>
      </c>
      <c r="F5290">
        <v>14</v>
      </c>
      <c r="G5290">
        <v>0.22230487159568399</v>
      </c>
      <c r="H5290">
        <v>-0.50208334729035997</v>
      </c>
      <c r="I5290">
        <v>-1.96337841900962</v>
      </c>
      <c r="J5290">
        <v>297</v>
      </c>
      <c r="K5290">
        <v>304</v>
      </c>
      <c r="L5290">
        <v>204</v>
      </c>
      <c r="M5290">
        <v>24</v>
      </c>
      <c r="N5290">
        <v>8.7345237713263094E-2</v>
      </c>
      <c r="O5290">
        <v>-0.75521505903570396</v>
      </c>
      <c r="P5290">
        <v>-2.1027708761974901</v>
      </c>
      <c r="Q5290">
        <v>0.47457627118644002</v>
      </c>
      <c r="R5290">
        <v>0.23728813559322001</v>
      </c>
      <c r="S5290">
        <f t="shared" si="82"/>
        <v>-0.12866261049746031</v>
      </c>
    </row>
    <row r="5291" spans="1:19" x14ac:dyDescent="0.2">
      <c r="A5291" t="s">
        <v>10527</v>
      </c>
      <c r="B5291" t="s">
        <v>10528</v>
      </c>
      <c r="C5291">
        <v>0</v>
      </c>
      <c r="D5291">
        <v>0</v>
      </c>
      <c r="E5291">
        <v>0</v>
      </c>
      <c r="F5291">
        <v>0</v>
      </c>
      <c r="G5291" t="s">
        <v>373</v>
      </c>
      <c r="H5291" t="s">
        <v>373</v>
      </c>
      <c r="I5291" t="s">
        <v>373</v>
      </c>
      <c r="J5291">
        <v>0</v>
      </c>
      <c r="K5291">
        <v>0</v>
      </c>
      <c r="L5291">
        <v>0</v>
      </c>
      <c r="M5291">
        <v>0</v>
      </c>
      <c r="N5291" t="s">
        <v>373</v>
      </c>
      <c r="O5291" t="s">
        <v>373</v>
      </c>
      <c r="P5291" t="s">
        <v>373</v>
      </c>
      <c r="Q5291">
        <v>0.49152542372881303</v>
      </c>
      <c r="R5291">
        <v>0.305084745762711</v>
      </c>
      <c r="S5291" t="e">
        <f t="shared" si="82"/>
        <v>#VALUE!</v>
      </c>
    </row>
    <row r="5292" spans="1:19" x14ac:dyDescent="0.2">
      <c r="A5292" t="s">
        <v>10529</v>
      </c>
      <c r="B5292" t="s">
        <v>10530</v>
      </c>
      <c r="C5292">
        <v>211</v>
      </c>
      <c r="D5292">
        <v>174</v>
      </c>
      <c r="E5292">
        <v>133</v>
      </c>
      <c r="F5292">
        <v>21</v>
      </c>
      <c r="G5292">
        <v>-3.4749747195644901E-3</v>
      </c>
      <c r="H5292">
        <v>-0.69468882410901001</v>
      </c>
      <c r="I5292">
        <v>-1.8862603335257699</v>
      </c>
      <c r="J5292">
        <v>416</v>
      </c>
      <c r="K5292">
        <v>392</v>
      </c>
      <c r="L5292">
        <v>230</v>
      </c>
      <c r="M5292">
        <v>19</v>
      </c>
      <c r="N5292">
        <v>5.1420839815436201E-2</v>
      </c>
      <c r="O5292">
        <v>-0.84945427175354005</v>
      </c>
      <c r="P5292">
        <v>-2.3505653982657999</v>
      </c>
      <c r="Q5292">
        <v>0.45762711864406702</v>
      </c>
      <c r="R5292">
        <v>0.25423728813559299</v>
      </c>
      <c r="S5292">
        <f t="shared" si="82"/>
        <v>-0.17270401802421353</v>
      </c>
    </row>
    <row r="5293" spans="1:19" x14ac:dyDescent="0.2">
      <c r="A5293" t="s">
        <v>10531</v>
      </c>
      <c r="B5293" t="s">
        <v>10532</v>
      </c>
      <c r="C5293">
        <v>40</v>
      </c>
      <c r="D5293">
        <v>57</v>
      </c>
      <c r="E5293">
        <v>68</v>
      </c>
      <c r="F5293">
        <v>1</v>
      </c>
      <c r="G5293">
        <v>0.23407309664005699</v>
      </c>
      <c r="H5293">
        <v>-0.26380908840012901</v>
      </c>
      <c r="I5293">
        <v>-2.48625716428996</v>
      </c>
      <c r="J5293">
        <v>52</v>
      </c>
      <c r="K5293">
        <v>45</v>
      </c>
      <c r="L5293">
        <v>56</v>
      </c>
      <c r="M5293">
        <v>2</v>
      </c>
      <c r="N5293">
        <v>1.4437273562266199E-2</v>
      </c>
      <c r="O5293">
        <v>-0.559904093772989</v>
      </c>
      <c r="P5293">
        <v>-2.42519901656271</v>
      </c>
      <c r="Q5293">
        <v>0.45762711864406702</v>
      </c>
      <c r="R5293">
        <v>0.186440677966101</v>
      </c>
      <c r="S5293">
        <f t="shared" si="82"/>
        <v>-0.36569642560919213</v>
      </c>
    </row>
    <row r="5294" spans="1:19" x14ac:dyDescent="0.2">
      <c r="A5294" t="s">
        <v>10533</v>
      </c>
      <c r="B5294" t="s">
        <v>10534</v>
      </c>
      <c r="C5294">
        <v>58</v>
      </c>
      <c r="D5294">
        <v>118</v>
      </c>
      <c r="E5294">
        <v>48</v>
      </c>
      <c r="F5294">
        <v>6</v>
      </c>
      <c r="G5294">
        <v>0.38871224603871601</v>
      </c>
      <c r="H5294">
        <v>-0.576444765965753</v>
      </c>
      <c r="I5294">
        <v>-1.8694739161412901</v>
      </c>
      <c r="J5294">
        <v>167</v>
      </c>
      <c r="K5294">
        <v>313</v>
      </c>
      <c r="L5294">
        <v>161</v>
      </c>
      <c r="M5294">
        <v>23</v>
      </c>
      <c r="N5294">
        <v>0.35005596982058601</v>
      </c>
      <c r="O5294">
        <v>-0.607979372260123</v>
      </c>
      <c r="P5294">
        <v>-1.87121430372188</v>
      </c>
      <c r="Q5294">
        <v>0.47457627118644002</v>
      </c>
      <c r="R5294">
        <v>0.22033898305084701</v>
      </c>
      <c r="S5294">
        <f t="shared" si="82"/>
        <v>-3.9644511120009648E-2</v>
      </c>
    </row>
    <row r="5295" spans="1:19" x14ac:dyDescent="0.2">
      <c r="A5295" t="s">
        <v>10535</v>
      </c>
      <c r="B5295" t="s">
        <v>10536</v>
      </c>
      <c r="C5295">
        <v>134</v>
      </c>
      <c r="D5295">
        <v>156</v>
      </c>
      <c r="E5295">
        <v>90</v>
      </c>
      <c r="F5295">
        <v>13</v>
      </c>
      <c r="G5295">
        <v>0.14627803228518199</v>
      </c>
      <c r="H5295">
        <v>-0.66712029870388601</v>
      </c>
      <c r="I5295">
        <v>-1.8973586190199601</v>
      </c>
      <c r="J5295">
        <v>253</v>
      </c>
      <c r="K5295">
        <v>287</v>
      </c>
      <c r="L5295">
        <v>138</v>
      </c>
      <c r="M5295">
        <v>51</v>
      </c>
      <c r="N5295">
        <v>0.13198947897989599</v>
      </c>
      <c r="O5295">
        <v>-0.85533021191897096</v>
      </c>
      <c r="P5295">
        <v>-1.7057760136697699</v>
      </c>
      <c r="Q5295">
        <v>0.55932203389830504</v>
      </c>
      <c r="R5295">
        <v>0.25423728813559299</v>
      </c>
      <c r="S5295">
        <f t="shared" si="82"/>
        <v>-3.4339585292455024E-3</v>
      </c>
    </row>
    <row r="5296" spans="1:19" x14ac:dyDescent="0.2">
      <c r="A5296" t="s">
        <v>10537</v>
      </c>
      <c r="B5296" t="s">
        <v>10538</v>
      </c>
      <c r="C5296">
        <v>308</v>
      </c>
      <c r="D5296">
        <v>305</v>
      </c>
      <c r="E5296">
        <v>222</v>
      </c>
      <c r="F5296">
        <v>27</v>
      </c>
      <c r="G5296">
        <v>7.6007355141870001E-2</v>
      </c>
      <c r="H5296">
        <v>-0.63645575182820902</v>
      </c>
      <c r="I5296">
        <v>-1.9413841253034501</v>
      </c>
      <c r="J5296">
        <v>346</v>
      </c>
      <c r="K5296">
        <v>607</v>
      </c>
      <c r="L5296">
        <v>240</v>
      </c>
      <c r="M5296">
        <v>57</v>
      </c>
      <c r="N5296">
        <v>0.32134069570420198</v>
      </c>
      <c r="O5296">
        <v>-0.75095363422556005</v>
      </c>
      <c r="P5296">
        <v>-1.7934269117121699</v>
      </c>
      <c r="Q5296">
        <v>0.61016949152542299</v>
      </c>
      <c r="R5296">
        <v>0.28813559322033899</v>
      </c>
      <c r="S5296">
        <f t="shared" si="82"/>
        <v>-3.957536687332909E-2</v>
      </c>
    </row>
    <row r="5297" spans="1:19" x14ac:dyDescent="0.2">
      <c r="A5297" t="s">
        <v>10539</v>
      </c>
      <c r="B5297" t="s">
        <v>10540</v>
      </c>
      <c r="C5297">
        <v>127</v>
      </c>
      <c r="D5297">
        <v>111</v>
      </c>
      <c r="E5297">
        <v>50</v>
      </c>
      <c r="F5297">
        <v>6</v>
      </c>
      <c r="G5297">
        <v>2.1777490126228899E-2</v>
      </c>
      <c r="H5297">
        <v>-0.89909172639834101</v>
      </c>
      <c r="I5297">
        <v>-2.20984964353431</v>
      </c>
      <c r="J5297">
        <v>187</v>
      </c>
      <c r="K5297">
        <v>154</v>
      </c>
      <c r="L5297">
        <v>122</v>
      </c>
      <c r="M5297">
        <v>30</v>
      </c>
      <c r="N5297">
        <v>-7.0927822783140798E-3</v>
      </c>
      <c r="O5297">
        <v>-0.77757055300614097</v>
      </c>
      <c r="P5297">
        <v>-1.80494602040872</v>
      </c>
      <c r="Q5297">
        <v>0.677966101694915</v>
      </c>
      <c r="R5297">
        <v>0.25423728813559299</v>
      </c>
      <c r="S5297">
        <f t="shared" si="82"/>
        <v>-0.12007754292910407</v>
      </c>
    </row>
    <row r="5298" spans="1:19" x14ac:dyDescent="0.2">
      <c r="A5298" t="s">
        <v>10541</v>
      </c>
      <c r="B5298" t="s">
        <v>10542</v>
      </c>
      <c r="C5298">
        <v>192</v>
      </c>
      <c r="D5298">
        <v>142</v>
      </c>
      <c r="E5298">
        <v>148</v>
      </c>
      <c r="F5298">
        <v>11</v>
      </c>
      <c r="G5298">
        <v>-5.0754652024964597E-2</v>
      </c>
      <c r="H5298">
        <v>-0.60729752308699503</v>
      </c>
      <c r="I5298">
        <v>-2.1261057165073201</v>
      </c>
      <c r="J5298">
        <v>273</v>
      </c>
      <c r="K5298">
        <v>307</v>
      </c>
      <c r="L5298">
        <v>174</v>
      </c>
      <c r="M5298">
        <v>18</v>
      </c>
      <c r="N5298">
        <v>0.12820383185815201</v>
      </c>
      <c r="O5298">
        <v>-0.78770217590254599</v>
      </c>
      <c r="P5298">
        <v>-2.19111581052934</v>
      </c>
      <c r="Q5298">
        <v>0.62711864406779605</v>
      </c>
      <c r="R5298">
        <v>0.25423728813559299</v>
      </c>
      <c r="S5298">
        <f t="shared" si="82"/>
        <v>-0.19922129003673583</v>
      </c>
    </row>
    <row r="5299" spans="1:19" x14ac:dyDescent="0.2">
      <c r="A5299" t="s">
        <v>10543</v>
      </c>
      <c r="B5299" t="s">
        <v>10544</v>
      </c>
      <c r="C5299">
        <v>201</v>
      </c>
      <c r="D5299">
        <v>259</v>
      </c>
      <c r="E5299">
        <v>150</v>
      </c>
      <c r="F5299">
        <v>24</v>
      </c>
      <c r="G5299">
        <v>0.190361938956291</v>
      </c>
      <c r="H5299">
        <v>-0.62136280814321099</v>
      </c>
      <c r="I5299">
        <v>-1.80718198867088</v>
      </c>
      <c r="J5299">
        <v>521</v>
      </c>
      <c r="K5299">
        <v>494</v>
      </c>
      <c r="L5299">
        <v>313</v>
      </c>
      <c r="M5299">
        <v>66</v>
      </c>
      <c r="N5299">
        <v>5.4117329045844202E-2</v>
      </c>
      <c r="O5299">
        <v>-0.81338216289746601</v>
      </c>
      <c r="P5299">
        <v>-1.9075194563495399</v>
      </c>
      <c r="Q5299">
        <v>0.57627118644067798</v>
      </c>
      <c r="R5299">
        <v>0.28813559322033899</v>
      </c>
      <c r="S5299">
        <f t="shared" si="82"/>
        <v>-3.1391587294794444E-2</v>
      </c>
    </row>
    <row r="5300" spans="1:19" x14ac:dyDescent="0.2">
      <c r="A5300" t="s">
        <v>10545</v>
      </c>
      <c r="B5300" t="s">
        <v>10546</v>
      </c>
      <c r="C5300">
        <v>172</v>
      </c>
      <c r="D5300">
        <v>245</v>
      </c>
      <c r="E5300">
        <v>175</v>
      </c>
      <c r="F5300">
        <v>63</v>
      </c>
      <c r="G5300">
        <v>0.233895869752511</v>
      </c>
      <c r="H5300">
        <v>-0.48674840799965802</v>
      </c>
      <c r="I5300">
        <v>-1.3203850704159601</v>
      </c>
      <c r="J5300">
        <v>325</v>
      </c>
      <c r="K5300">
        <v>374</v>
      </c>
      <c r="L5300">
        <v>376</v>
      </c>
      <c r="M5300">
        <v>92</v>
      </c>
      <c r="N5300">
        <v>0.13821634464332699</v>
      </c>
      <c r="O5300">
        <v>-0.52878429319560305</v>
      </c>
      <c r="P5300">
        <v>-1.55832120222521</v>
      </c>
      <c r="Q5300">
        <v>0.57627118644067798</v>
      </c>
      <c r="R5300">
        <v>0.28813559322033899</v>
      </c>
      <c r="S5300">
        <f t="shared" si="82"/>
        <v>0.20239739520469097</v>
      </c>
    </row>
    <row r="5301" spans="1:19" x14ac:dyDescent="0.2">
      <c r="A5301" t="s">
        <v>10547</v>
      </c>
      <c r="B5301" t="s">
        <v>10548</v>
      </c>
      <c r="C5301">
        <v>296</v>
      </c>
      <c r="D5301">
        <v>363</v>
      </c>
      <c r="E5301">
        <v>252</v>
      </c>
      <c r="F5301">
        <v>16</v>
      </c>
      <c r="G5301">
        <v>0.168873146272702</v>
      </c>
      <c r="H5301">
        <v>-0.56414918005579795</v>
      </c>
      <c r="I5301">
        <v>-2.1513689013650099</v>
      </c>
      <c r="J5301">
        <v>418</v>
      </c>
      <c r="K5301">
        <v>554</v>
      </c>
      <c r="L5301">
        <v>297</v>
      </c>
      <c r="M5301">
        <v>75</v>
      </c>
      <c r="N5301">
        <v>0.19956158637511601</v>
      </c>
      <c r="O5301">
        <v>-0.74050860960221299</v>
      </c>
      <c r="P5301">
        <v>-1.7563406869752201</v>
      </c>
      <c r="Q5301">
        <v>0.42372881355932202</v>
      </c>
      <c r="R5301">
        <v>0.22033898305084701</v>
      </c>
      <c r="S5301">
        <f t="shared" si="82"/>
        <v>-9.0211534618601347E-2</v>
      </c>
    </row>
    <row r="5302" spans="1:19" x14ac:dyDescent="0.2">
      <c r="A5302" t="s">
        <v>10549</v>
      </c>
      <c r="B5302" t="s">
        <v>10550</v>
      </c>
      <c r="C5302">
        <v>228</v>
      </c>
      <c r="D5302">
        <v>265</v>
      </c>
      <c r="E5302">
        <v>250</v>
      </c>
      <c r="F5302">
        <v>29</v>
      </c>
      <c r="G5302">
        <v>0.14556925923188199</v>
      </c>
      <c r="H5302">
        <v>-0.45425284810681898</v>
      </c>
      <c r="I5302">
        <v>-1.7797340220634901</v>
      </c>
      <c r="J5302">
        <v>461</v>
      </c>
      <c r="K5302">
        <v>615</v>
      </c>
      <c r="L5302">
        <v>259</v>
      </c>
      <c r="M5302">
        <v>47</v>
      </c>
      <c r="N5302">
        <v>0.20240229380749</v>
      </c>
      <c r="O5302">
        <v>-0.84248993845278597</v>
      </c>
      <c r="P5302">
        <v>-2.00182873604582</v>
      </c>
      <c r="Q5302">
        <v>0.52542372881355903</v>
      </c>
      <c r="R5302">
        <v>0.28813559322033899</v>
      </c>
      <c r="S5302">
        <f t="shared" si="82"/>
        <v>-4.8702239753437959E-2</v>
      </c>
    </row>
    <row r="5303" spans="1:19" x14ac:dyDescent="0.2">
      <c r="A5303" t="s">
        <v>10551</v>
      </c>
      <c r="B5303" t="s">
        <v>10552</v>
      </c>
      <c r="C5303">
        <v>107</v>
      </c>
      <c r="D5303">
        <v>87</v>
      </c>
      <c r="E5303">
        <v>121</v>
      </c>
      <c r="F5303">
        <v>15</v>
      </c>
      <c r="G5303">
        <v>-9.60629277106269E-3</v>
      </c>
      <c r="H5303">
        <v>-0.440856417147163</v>
      </c>
      <c r="I5303">
        <v>-1.7374896915915199</v>
      </c>
      <c r="J5303">
        <v>322</v>
      </c>
      <c r="K5303">
        <v>383</v>
      </c>
      <c r="L5303">
        <v>219</v>
      </c>
      <c r="M5303">
        <v>34</v>
      </c>
      <c r="N5303">
        <v>0.15257100569451301</v>
      </c>
      <c r="O5303">
        <v>-0.75950053400010298</v>
      </c>
      <c r="P5303">
        <v>-1.9866026232454601</v>
      </c>
      <c r="Q5303">
        <v>0.59322033898305004</v>
      </c>
      <c r="R5303">
        <v>0.37288135593220301</v>
      </c>
      <c r="S5303">
        <f t="shared" si="82"/>
        <v>-3.2446939202438303E-2</v>
      </c>
    </row>
    <row r="5304" spans="1:19" x14ac:dyDescent="0.2">
      <c r="A5304" t="s">
        <v>10553</v>
      </c>
      <c r="B5304" t="s">
        <v>10554</v>
      </c>
      <c r="C5304">
        <v>256</v>
      </c>
      <c r="D5304">
        <v>227</v>
      </c>
      <c r="E5304">
        <v>281</v>
      </c>
      <c r="F5304">
        <v>36</v>
      </c>
      <c r="G5304">
        <v>2.8044124176801601E-2</v>
      </c>
      <c r="H5304">
        <v>-0.453791655185173</v>
      </c>
      <c r="I5304">
        <v>-1.7361346375065601</v>
      </c>
      <c r="J5304">
        <v>525</v>
      </c>
      <c r="K5304">
        <v>523</v>
      </c>
      <c r="L5304">
        <v>243</v>
      </c>
      <c r="M5304">
        <v>50</v>
      </c>
      <c r="N5304">
        <v>7.5570488883039105E-2</v>
      </c>
      <c r="O5304">
        <v>-0.92664180695203502</v>
      </c>
      <c r="P5304">
        <v>-2.0314149676618301</v>
      </c>
      <c r="Q5304">
        <v>0.50847457627118597</v>
      </c>
      <c r="R5304">
        <v>0.28813559322033899</v>
      </c>
      <c r="S5304">
        <f t="shared" si="82"/>
        <v>-4.4042733728963647E-2</v>
      </c>
    </row>
    <row r="5305" spans="1:19" x14ac:dyDescent="0.2">
      <c r="A5305" t="s">
        <v>10555</v>
      </c>
      <c r="B5305" t="s">
        <v>10556</v>
      </c>
      <c r="C5305">
        <v>69</v>
      </c>
      <c r="D5305">
        <v>68</v>
      </c>
      <c r="E5305">
        <v>25</v>
      </c>
      <c r="F5305">
        <v>9</v>
      </c>
      <c r="G5305">
        <v>7.3918054264509397E-2</v>
      </c>
      <c r="H5305">
        <v>-0.93516709184362101</v>
      </c>
      <c r="I5305">
        <v>-1.76880375425992</v>
      </c>
      <c r="J5305">
        <v>161</v>
      </c>
      <c r="K5305">
        <v>120</v>
      </c>
      <c r="L5305">
        <v>84</v>
      </c>
      <c r="M5305">
        <v>12</v>
      </c>
      <c r="N5305">
        <v>-5.0416526562503103E-2</v>
      </c>
      <c r="O5305">
        <v>-0.87463536711435796</v>
      </c>
      <c r="P5305">
        <v>-2.13787029857611</v>
      </c>
      <c r="Q5305">
        <v>0.47457627118644002</v>
      </c>
      <c r="R5305">
        <v>0.322033898305084</v>
      </c>
      <c r="S5305">
        <f t="shared" si="82"/>
        <v>-8.1939026111295041E-2</v>
      </c>
    </row>
    <row r="5306" spans="1:19" x14ac:dyDescent="0.2">
      <c r="A5306" t="s">
        <v>10557</v>
      </c>
      <c r="B5306" t="s">
        <v>10558</v>
      </c>
      <c r="C5306">
        <v>116</v>
      </c>
      <c r="D5306">
        <v>118</v>
      </c>
      <c r="E5306">
        <v>58</v>
      </c>
      <c r="F5306">
        <v>8</v>
      </c>
      <c r="G5306">
        <v>8.7682250374735399E-2</v>
      </c>
      <c r="H5306">
        <v>-0.79528800544238398</v>
      </c>
      <c r="I5306">
        <v>-2.0455651751969701</v>
      </c>
      <c r="J5306">
        <v>191</v>
      </c>
      <c r="K5306">
        <v>197</v>
      </c>
      <c r="L5306">
        <v>73</v>
      </c>
      <c r="M5306">
        <v>25</v>
      </c>
      <c r="N5306">
        <v>9.0660962335587097E-2</v>
      </c>
      <c r="O5306">
        <v>-1.0097992842716601</v>
      </c>
      <c r="P5306">
        <v>-1.8933190271675799</v>
      </c>
      <c r="Q5306">
        <v>0.54237288135593198</v>
      </c>
      <c r="R5306">
        <v>0.305084745762711</v>
      </c>
      <c r="S5306">
        <f t="shared" si="82"/>
        <v>-9.6338961840726087E-2</v>
      </c>
    </row>
    <row r="5307" spans="1:19" x14ac:dyDescent="0.2">
      <c r="A5307" t="s">
        <v>10559</v>
      </c>
      <c r="B5307" t="s">
        <v>10560</v>
      </c>
      <c r="C5307">
        <v>77</v>
      </c>
      <c r="D5307">
        <v>85</v>
      </c>
      <c r="E5307">
        <v>89</v>
      </c>
      <c r="F5307">
        <v>8</v>
      </c>
      <c r="G5307">
        <v>0.123186432837339</v>
      </c>
      <c r="H5307">
        <v>-0.43135872830597199</v>
      </c>
      <c r="I5307">
        <v>-1.86759791114253</v>
      </c>
      <c r="J5307">
        <v>800</v>
      </c>
      <c r="K5307">
        <v>830</v>
      </c>
      <c r="L5307">
        <v>471</v>
      </c>
      <c r="M5307">
        <v>93</v>
      </c>
      <c r="N5307">
        <v>9.3216208805852005E-2</v>
      </c>
      <c r="O5307">
        <v>-0.82215785700743704</v>
      </c>
      <c r="P5307">
        <v>-1.9448327070299001</v>
      </c>
      <c r="Q5307">
        <v>0.50847457627118597</v>
      </c>
      <c r="R5307">
        <v>0.27118644067796599</v>
      </c>
      <c r="S5307">
        <f t="shared" si="82"/>
        <v>-5.8795221946701698E-2</v>
      </c>
    </row>
    <row r="5308" spans="1:19" x14ac:dyDescent="0.2">
      <c r="A5308" t="s">
        <v>10561</v>
      </c>
      <c r="B5308" t="s">
        <v>10562</v>
      </c>
      <c r="C5308">
        <v>108</v>
      </c>
      <c r="D5308">
        <v>113</v>
      </c>
      <c r="E5308">
        <v>67</v>
      </c>
      <c r="F5308">
        <v>20</v>
      </c>
      <c r="G5308">
        <v>9.99129202919984E-2</v>
      </c>
      <c r="H5308">
        <v>-0.70160696256452604</v>
      </c>
      <c r="I5308">
        <v>-1.6165909327849599</v>
      </c>
      <c r="J5308">
        <v>234</v>
      </c>
      <c r="K5308">
        <v>306</v>
      </c>
      <c r="L5308">
        <v>127</v>
      </c>
      <c r="M5308">
        <v>20</v>
      </c>
      <c r="N5308">
        <v>0.19373367249315801</v>
      </c>
      <c r="O5308">
        <v>-0.85750091359857605</v>
      </c>
      <c r="P5308">
        <v>-2.0784115303380499</v>
      </c>
      <c r="Q5308">
        <v>0.52542372881355903</v>
      </c>
      <c r="R5308">
        <v>0.22033898305084701</v>
      </c>
      <c r="S5308">
        <f t="shared" si="82"/>
        <v>-2.2139124337421344E-2</v>
      </c>
    </row>
    <row r="5309" spans="1:19" x14ac:dyDescent="0.2">
      <c r="A5309" t="s">
        <v>10563</v>
      </c>
      <c r="B5309" t="s">
        <v>10564</v>
      </c>
      <c r="C5309">
        <v>110</v>
      </c>
      <c r="D5309">
        <v>92</v>
      </c>
      <c r="E5309">
        <v>142</v>
      </c>
      <c r="F5309">
        <v>6</v>
      </c>
      <c r="G5309">
        <v>2.65337448285873E-3</v>
      </c>
      <c r="H5309">
        <v>-0.38336235055357198</v>
      </c>
      <c r="I5309">
        <v>-2.1474386077365799</v>
      </c>
      <c r="J5309">
        <v>186</v>
      </c>
      <c r="K5309">
        <v>209</v>
      </c>
      <c r="L5309">
        <v>152</v>
      </c>
      <c r="M5309">
        <v>28</v>
      </c>
      <c r="N5309">
        <v>0.12786144531485899</v>
      </c>
      <c r="O5309">
        <v>-0.67975813341753399</v>
      </c>
      <c r="P5309">
        <v>-1.83258058146759</v>
      </c>
      <c r="Q5309">
        <v>0.57627118644067798</v>
      </c>
      <c r="R5309">
        <v>0.305084745762711</v>
      </c>
      <c r="S5309">
        <f t="shared" si="82"/>
        <v>-0.10947102871850559</v>
      </c>
    </row>
    <row r="5310" spans="1:19" x14ac:dyDescent="0.2">
      <c r="A5310" t="s">
        <v>10565</v>
      </c>
      <c r="B5310" t="s">
        <v>10566</v>
      </c>
      <c r="C5310">
        <v>40</v>
      </c>
      <c r="D5310">
        <v>80</v>
      </c>
      <c r="E5310">
        <v>41</v>
      </c>
      <c r="F5310">
        <v>8</v>
      </c>
      <c r="G5310">
        <v>0.38128822795950901</v>
      </c>
      <c r="H5310">
        <v>-0.48353414438663</v>
      </c>
      <c r="I5310">
        <v>-1.58316717729801</v>
      </c>
      <c r="J5310">
        <v>117</v>
      </c>
      <c r="K5310">
        <v>129</v>
      </c>
      <c r="L5310">
        <v>113</v>
      </c>
      <c r="M5310">
        <v>16</v>
      </c>
      <c r="N5310">
        <v>0.119631951974809</v>
      </c>
      <c r="O5310">
        <v>-0.60719619540713199</v>
      </c>
      <c r="P5310">
        <v>-1.87429154768212</v>
      </c>
      <c r="Q5310">
        <v>0.55932203389830504</v>
      </c>
      <c r="R5310">
        <v>0.23728813559322001</v>
      </c>
      <c r="S5310">
        <f t="shared" si="82"/>
        <v>4.2098491300349282E-2</v>
      </c>
    </row>
    <row r="5311" spans="1:19" x14ac:dyDescent="0.2">
      <c r="A5311" t="s">
        <v>10567</v>
      </c>
      <c r="B5311" t="s">
        <v>10568</v>
      </c>
      <c r="C5311">
        <v>196</v>
      </c>
      <c r="D5311">
        <v>161</v>
      </c>
      <c r="E5311">
        <v>155</v>
      </c>
      <c r="F5311">
        <v>14</v>
      </c>
      <c r="G5311">
        <v>-5.1719630290979202E-3</v>
      </c>
      <c r="H5311">
        <v>-0.59618238296458803</v>
      </c>
      <c r="I5311">
        <v>-2.0303252086402299</v>
      </c>
      <c r="J5311">
        <v>285</v>
      </c>
      <c r="K5311">
        <v>381</v>
      </c>
      <c r="L5311">
        <v>241</v>
      </c>
      <c r="M5311">
        <v>43</v>
      </c>
      <c r="N5311">
        <v>0.20330821908883001</v>
      </c>
      <c r="O5311">
        <v>-0.66491659457803198</v>
      </c>
      <c r="P5311">
        <v>-1.83160207302081</v>
      </c>
      <c r="Q5311">
        <v>0.66101694915254205</v>
      </c>
      <c r="R5311">
        <v>0.23728813559322001</v>
      </c>
      <c r="S5311">
        <f t="shared" si="82"/>
        <v>-7.543573181324717E-2</v>
      </c>
    </row>
    <row r="5312" spans="1:19" x14ac:dyDescent="0.2">
      <c r="A5312" t="s">
        <v>10569</v>
      </c>
      <c r="B5312" t="s">
        <v>10570</v>
      </c>
      <c r="C5312">
        <v>44</v>
      </c>
      <c r="D5312">
        <v>51</v>
      </c>
      <c r="E5312">
        <v>29</v>
      </c>
      <c r="F5312">
        <v>3</v>
      </c>
      <c r="G5312">
        <v>0.14437573190727701</v>
      </c>
      <c r="H5312">
        <v>-0.67531268836563496</v>
      </c>
      <c r="I5312">
        <v>-2.0505285947285201</v>
      </c>
      <c r="J5312">
        <v>59</v>
      </c>
      <c r="K5312">
        <v>33</v>
      </c>
      <c r="L5312">
        <v>17</v>
      </c>
      <c r="M5312">
        <v>7</v>
      </c>
      <c r="N5312">
        <v>-0.17510996834253401</v>
      </c>
      <c r="O5312">
        <v>-1.13249186740826</v>
      </c>
      <c r="P5312">
        <v>-1.93597964021978</v>
      </c>
      <c r="Q5312">
        <v>0.677966101694915</v>
      </c>
      <c r="R5312">
        <v>0.23728813559322001</v>
      </c>
      <c r="S5312">
        <f t="shared" si="82"/>
        <v>-0.10918134639311615</v>
      </c>
    </row>
    <row r="5313" spans="1:19" x14ac:dyDescent="0.2">
      <c r="A5313" t="s">
        <v>10571</v>
      </c>
      <c r="B5313" t="s">
        <v>10572</v>
      </c>
      <c r="C5313">
        <v>41</v>
      </c>
      <c r="D5313">
        <v>58</v>
      </c>
      <c r="E5313">
        <v>40</v>
      </c>
      <c r="F5313">
        <v>1</v>
      </c>
      <c r="G5313">
        <v>0.23090236913873</v>
      </c>
      <c r="H5313">
        <v>-0.50498187517017601</v>
      </c>
      <c r="I5313">
        <v>-2.4969810296817299</v>
      </c>
      <c r="J5313">
        <v>114</v>
      </c>
      <c r="K5313">
        <v>80</v>
      </c>
      <c r="L5313">
        <v>28</v>
      </c>
      <c r="M5313">
        <v>3</v>
      </c>
      <c r="N5313">
        <v>-7.6586760922807195E-2</v>
      </c>
      <c r="O5313">
        <v>-1.2018355971386401</v>
      </c>
      <c r="P5313">
        <v>-2.5900092652087001</v>
      </c>
      <c r="Q5313">
        <v>0.59322033898305004</v>
      </c>
      <c r="R5313">
        <v>0.23728813559322001</v>
      </c>
      <c r="S5313">
        <f t="shared" si="82"/>
        <v>-0.41287305812798769</v>
      </c>
    </row>
    <row r="5314" spans="1:19" x14ac:dyDescent="0.2">
      <c r="A5314" t="s">
        <v>10573</v>
      </c>
      <c r="B5314" t="s">
        <v>10574</v>
      </c>
      <c r="C5314">
        <v>30</v>
      </c>
      <c r="D5314">
        <v>53</v>
      </c>
      <c r="E5314">
        <v>20</v>
      </c>
      <c r="F5314">
        <v>4</v>
      </c>
      <c r="G5314">
        <v>0.32741284717665498</v>
      </c>
      <c r="H5314">
        <v>-0.67034926883408397</v>
      </c>
      <c r="I5314">
        <v>-1.7592584363536901</v>
      </c>
      <c r="J5314">
        <v>92</v>
      </c>
      <c r="K5314">
        <v>118</v>
      </c>
      <c r="L5314">
        <v>74</v>
      </c>
      <c r="M5314">
        <v>18</v>
      </c>
      <c r="N5314">
        <v>0.18532228338229101</v>
      </c>
      <c r="O5314">
        <v>-0.68664488475896901</v>
      </c>
      <c r="P5314">
        <v>-1.71874099083414</v>
      </c>
      <c r="Q5314">
        <v>0.62711864406779605</v>
      </c>
      <c r="R5314">
        <v>0.25423728813559299</v>
      </c>
      <c r="S5314">
        <f t="shared" si="82"/>
        <v>3.2923924189384668E-2</v>
      </c>
    </row>
    <row r="5315" spans="1:19" x14ac:dyDescent="0.2">
      <c r="A5315" t="s">
        <v>10575</v>
      </c>
      <c r="B5315" t="s">
        <v>10576</v>
      </c>
      <c r="C5315">
        <v>203</v>
      </c>
      <c r="D5315">
        <v>307</v>
      </c>
      <c r="E5315">
        <v>117</v>
      </c>
      <c r="F5315">
        <v>35</v>
      </c>
      <c r="G5315">
        <v>0.259900569859502</v>
      </c>
      <c r="H5315">
        <v>-0.73356818594545403</v>
      </c>
      <c r="I5315">
        <v>-1.64762516652493</v>
      </c>
      <c r="J5315">
        <v>393</v>
      </c>
      <c r="K5315">
        <v>487</v>
      </c>
      <c r="L5315">
        <v>262</v>
      </c>
      <c r="M5315">
        <v>82</v>
      </c>
      <c r="N5315">
        <v>0.170364514260929</v>
      </c>
      <c r="O5315">
        <v>-0.76818003620007103</v>
      </c>
      <c r="P5315">
        <v>-1.6908043665835999</v>
      </c>
      <c r="Q5315">
        <v>0.62711864406779605</v>
      </c>
      <c r="R5315">
        <v>0.25423728813559299</v>
      </c>
      <c r="S5315">
        <f t="shared" ref="S5315:S5378" si="83">((I5315+1.7338029)/1.7338029+(P5315+1.8692731)/1.8692731)/2</f>
        <v>7.2589698038682662E-2</v>
      </c>
    </row>
    <row r="5316" spans="1:19" x14ac:dyDescent="0.2">
      <c r="A5316" t="s">
        <v>10577</v>
      </c>
      <c r="B5316" t="s">
        <v>10578</v>
      </c>
      <c r="C5316">
        <v>16</v>
      </c>
      <c r="D5316">
        <v>26</v>
      </c>
      <c r="E5316">
        <v>24</v>
      </c>
      <c r="F5316">
        <v>7</v>
      </c>
      <c r="G5316">
        <v>0.29111159761042099</v>
      </c>
      <c r="H5316">
        <v>-0.31816675072272199</v>
      </c>
      <c r="I5316">
        <v>-1.2432191156036601</v>
      </c>
      <c r="J5316">
        <v>13</v>
      </c>
      <c r="K5316">
        <v>3</v>
      </c>
      <c r="L5316">
        <v>7</v>
      </c>
      <c r="M5316">
        <v>1</v>
      </c>
      <c r="N5316">
        <v>-0.55959399416545197</v>
      </c>
      <c r="O5316">
        <v>-0.86093408943697003</v>
      </c>
      <c r="P5316">
        <v>-2.1241690208987198</v>
      </c>
      <c r="Q5316">
        <v>0.55932203389830504</v>
      </c>
      <c r="R5316">
        <v>0.305084745762711</v>
      </c>
      <c r="S5316">
        <f t="shared" si="83"/>
        <v>7.3295734304503715E-2</v>
      </c>
    </row>
    <row r="5317" spans="1:19" x14ac:dyDescent="0.2">
      <c r="A5317" t="s">
        <v>10579</v>
      </c>
      <c r="B5317" t="s">
        <v>10580</v>
      </c>
      <c r="C5317">
        <v>89</v>
      </c>
      <c r="D5317">
        <v>194</v>
      </c>
      <c r="E5317">
        <v>49</v>
      </c>
      <c r="F5317">
        <v>9</v>
      </c>
      <c r="G5317">
        <v>0.41866995558084102</v>
      </c>
      <c r="H5317">
        <v>-0.75345193639480201</v>
      </c>
      <c r="I5317">
        <v>-1.87934467016758</v>
      </c>
      <c r="J5317">
        <v>249</v>
      </c>
      <c r="K5317">
        <v>353</v>
      </c>
      <c r="L5317">
        <v>205</v>
      </c>
      <c r="M5317">
        <v>30</v>
      </c>
      <c r="N5317">
        <v>0.228803461713808</v>
      </c>
      <c r="O5317">
        <v>-0.67653426318437204</v>
      </c>
      <c r="P5317">
        <v>-1.92930376096796</v>
      </c>
      <c r="Q5317">
        <v>0.54237288135593198</v>
      </c>
      <c r="R5317">
        <v>0.338983050847457</v>
      </c>
      <c r="S5317">
        <f t="shared" si="83"/>
        <v>-5.8029053178339465E-2</v>
      </c>
    </row>
    <row r="5318" spans="1:19" x14ac:dyDescent="0.2">
      <c r="A5318" t="s">
        <v>10581</v>
      </c>
      <c r="B5318" t="s">
        <v>10582</v>
      </c>
      <c r="C5318">
        <v>108</v>
      </c>
      <c r="D5318">
        <v>83</v>
      </c>
      <c r="E5318">
        <v>33</v>
      </c>
      <c r="F5318">
        <v>15</v>
      </c>
      <c r="G5318">
        <v>-3.4087430815347201E-2</v>
      </c>
      <c r="H5318">
        <v>-1.0091678253874601</v>
      </c>
      <c r="I5318">
        <v>-1.74152966939326</v>
      </c>
      <c r="J5318">
        <v>168</v>
      </c>
      <c r="K5318">
        <v>153</v>
      </c>
      <c r="L5318">
        <v>72</v>
      </c>
      <c r="M5318">
        <v>9</v>
      </c>
      <c r="N5318">
        <v>3.6610252513457599E-2</v>
      </c>
      <c r="O5318">
        <v>-0.960065562438984</v>
      </c>
      <c r="P5318">
        <v>-2.2812924408784299</v>
      </c>
      <c r="Q5318">
        <v>0.49152542372881303</v>
      </c>
      <c r="R5318">
        <v>0.25423728813559299</v>
      </c>
      <c r="S5318">
        <f t="shared" si="83"/>
        <v>-0.11243671115160918</v>
      </c>
    </row>
    <row r="5319" spans="1:19" x14ac:dyDescent="0.2">
      <c r="A5319" t="s">
        <v>10583</v>
      </c>
      <c r="B5319" t="s">
        <v>10584</v>
      </c>
      <c r="C5319">
        <v>227</v>
      </c>
      <c r="D5319">
        <v>175</v>
      </c>
      <c r="E5319">
        <v>213</v>
      </c>
      <c r="F5319">
        <v>37</v>
      </c>
      <c r="G5319">
        <v>-3.2729576211299703E-2</v>
      </c>
      <c r="H5319">
        <v>-0.52190426353278796</v>
      </c>
      <c r="I5319">
        <v>-1.6720213060881199</v>
      </c>
      <c r="J5319">
        <v>313</v>
      </c>
      <c r="K5319">
        <v>416</v>
      </c>
      <c r="L5319">
        <v>235</v>
      </c>
      <c r="M5319">
        <v>51</v>
      </c>
      <c r="N5319">
        <v>0.200777096502016</v>
      </c>
      <c r="O5319">
        <v>-0.71656525241910196</v>
      </c>
      <c r="P5319">
        <v>-1.7981998300404001</v>
      </c>
      <c r="Q5319">
        <v>0.54237288135593198</v>
      </c>
      <c r="R5319">
        <v>0.322033898305084</v>
      </c>
      <c r="S5319">
        <f t="shared" si="83"/>
        <v>3.682772497659377E-2</v>
      </c>
    </row>
    <row r="5320" spans="1:19" x14ac:dyDescent="0.2">
      <c r="A5320" t="s">
        <v>10585</v>
      </c>
      <c r="B5320" t="s">
        <v>10586</v>
      </c>
      <c r="C5320">
        <v>171</v>
      </c>
      <c r="D5320">
        <v>242</v>
      </c>
      <c r="E5320">
        <v>156</v>
      </c>
      <c r="F5320">
        <v>18</v>
      </c>
      <c r="G5320">
        <v>0.231077487883805</v>
      </c>
      <c r="H5320">
        <v>-0.53412952181609497</v>
      </c>
      <c r="I5320">
        <v>-1.86192077825084</v>
      </c>
      <c r="J5320">
        <v>466</v>
      </c>
      <c r="K5320">
        <v>444</v>
      </c>
      <c r="L5320">
        <v>246</v>
      </c>
      <c r="M5320">
        <v>28</v>
      </c>
      <c r="N5320">
        <v>5.6225156846341301E-2</v>
      </c>
      <c r="O5320">
        <v>-0.86953958673101095</v>
      </c>
      <c r="P5320">
        <v>-2.2314535539396698</v>
      </c>
      <c r="Q5320">
        <v>0.55932203389830504</v>
      </c>
      <c r="R5320">
        <v>0.305084745762711</v>
      </c>
      <c r="S5320">
        <f t="shared" si="83"/>
        <v>-0.13382442256021748</v>
      </c>
    </row>
    <row r="5321" spans="1:19" x14ac:dyDescent="0.2">
      <c r="A5321" t="s">
        <v>10587</v>
      </c>
      <c r="B5321" t="s">
        <v>10588</v>
      </c>
      <c r="C5321">
        <v>132</v>
      </c>
      <c r="D5321">
        <v>116</v>
      </c>
      <c r="E5321">
        <v>93</v>
      </c>
      <c r="F5321">
        <v>17</v>
      </c>
      <c r="G5321">
        <v>2.4142290316596898E-2</v>
      </c>
      <c r="H5321">
        <v>-0.64634899243031796</v>
      </c>
      <c r="I5321">
        <v>-1.7743221827895701</v>
      </c>
      <c r="J5321">
        <v>220</v>
      </c>
      <c r="K5321">
        <v>267</v>
      </c>
      <c r="L5321">
        <v>137</v>
      </c>
      <c r="M5321">
        <v>33</v>
      </c>
      <c r="N5321">
        <v>0.16131668396408999</v>
      </c>
      <c r="O5321">
        <v>-0.79779089081018995</v>
      </c>
      <c r="P5321">
        <v>-1.83413440953621</v>
      </c>
      <c r="Q5321">
        <v>0.61016949152542299</v>
      </c>
      <c r="R5321">
        <v>0.27118644067796599</v>
      </c>
      <c r="S5321">
        <f t="shared" si="83"/>
        <v>-2.2860637765296562E-3</v>
      </c>
    </row>
    <row r="5322" spans="1:19" x14ac:dyDescent="0.2">
      <c r="A5322" t="s">
        <v>10589</v>
      </c>
      <c r="B5322" t="s">
        <v>10590</v>
      </c>
      <c r="C5322">
        <v>99</v>
      </c>
      <c r="D5322">
        <v>81</v>
      </c>
      <c r="E5322">
        <v>33</v>
      </c>
      <c r="F5322">
        <v>9</v>
      </c>
      <c r="G5322">
        <v>-6.8919434233716999E-3</v>
      </c>
      <c r="H5322">
        <v>-0.971379264498066</v>
      </c>
      <c r="I5322">
        <v>-1.92558985812022</v>
      </c>
      <c r="J5322">
        <v>126</v>
      </c>
      <c r="K5322">
        <v>178</v>
      </c>
      <c r="L5322">
        <v>145</v>
      </c>
      <c r="M5322">
        <v>15</v>
      </c>
      <c r="N5322">
        <v>0.22727756061305199</v>
      </c>
      <c r="O5322">
        <v>-0.53109132002697801</v>
      </c>
      <c r="P5322">
        <v>-1.93450495465377</v>
      </c>
      <c r="Q5322">
        <v>0.62711864406779605</v>
      </c>
      <c r="R5322">
        <v>0.338983050847457</v>
      </c>
      <c r="S5322">
        <f t="shared" si="83"/>
        <v>-7.2756632669107049E-2</v>
      </c>
    </row>
    <row r="5323" spans="1:19" x14ac:dyDescent="0.2">
      <c r="A5323" t="s">
        <v>10591</v>
      </c>
      <c r="B5323" t="s">
        <v>10592</v>
      </c>
      <c r="C5323">
        <v>45</v>
      </c>
      <c r="D5323">
        <v>48</v>
      </c>
      <c r="E5323">
        <v>25</v>
      </c>
      <c r="F5323">
        <v>13</v>
      </c>
      <c r="G5323">
        <v>0.108286955895772</v>
      </c>
      <c r="H5323">
        <v>-0.74953051488170896</v>
      </c>
      <c r="I5323">
        <v>-1.4234663344305001</v>
      </c>
      <c r="J5323">
        <v>160</v>
      </c>
      <c r="K5323">
        <v>198</v>
      </c>
      <c r="L5323">
        <v>109</v>
      </c>
      <c r="M5323">
        <v>26</v>
      </c>
      <c r="N5323">
        <v>0.16977331102732801</v>
      </c>
      <c r="O5323">
        <v>-0.758782261859691</v>
      </c>
      <c r="P5323">
        <v>-1.7993723032769899</v>
      </c>
      <c r="Q5323">
        <v>0.55932203389830504</v>
      </c>
      <c r="R5323">
        <v>0.322033898305084</v>
      </c>
      <c r="S5323">
        <f t="shared" si="83"/>
        <v>0.10819323891474204</v>
      </c>
    </row>
    <row r="5324" spans="1:19" x14ac:dyDescent="0.2">
      <c r="A5324" t="s">
        <v>10593</v>
      </c>
      <c r="B5324" t="s">
        <v>10594</v>
      </c>
      <c r="C5324">
        <v>64</v>
      </c>
      <c r="D5324">
        <v>71</v>
      </c>
      <c r="E5324">
        <v>39</v>
      </c>
      <c r="F5324">
        <v>10</v>
      </c>
      <c r="G5324">
        <v>0.125336607030716</v>
      </c>
      <c r="H5324">
        <v>-0.70937337673579104</v>
      </c>
      <c r="I5324">
        <v>-1.6903771469458799</v>
      </c>
      <c r="J5324">
        <v>172</v>
      </c>
      <c r="K5324">
        <v>198</v>
      </c>
      <c r="L5324">
        <v>86</v>
      </c>
      <c r="M5324">
        <v>15</v>
      </c>
      <c r="N5324">
        <v>0.13836484677570399</v>
      </c>
      <c r="O5324">
        <v>-0.89311877280837104</v>
      </c>
      <c r="P5324">
        <v>-2.06966285644376</v>
      </c>
      <c r="Q5324">
        <v>0.54237288135593198</v>
      </c>
      <c r="R5324">
        <v>0.305084745762711</v>
      </c>
      <c r="S5324">
        <f t="shared" si="83"/>
        <v>-4.1077717439288675E-2</v>
      </c>
    </row>
    <row r="5325" spans="1:19" x14ac:dyDescent="0.2">
      <c r="A5325" t="s">
        <v>10595</v>
      </c>
      <c r="B5325" t="s">
        <v>10596</v>
      </c>
      <c r="C5325">
        <v>62</v>
      </c>
      <c r="D5325">
        <v>88</v>
      </c>
      <c r="E5325">
        <v>77</v>
      </c>
      <c r="F5325">
        <v>13</v>
      </c>
      <c r="G5325">
        <v>0.23234921494744301</v>
      </c>
      <c r="H5325">
        <v>-0.400158974104175</v>
      </c>
      <c r="I5325">
        <v>-1.56264551015341</v>
      </c>
      <c r="J5325">
        <v>155</v>
      </c>
      <c r="K5325">
        <v>176</v>
      </c>
      <c r="L5325">
        <v>180</v>
      </c>
      <c r="M5325">
        <v>19</v>
      </c>
      <c r="N5325">
        <v>0.13240907306558</v>
      </c>
      <c r="O5325">
        <v>-0.52714797021137505</v>
      </c>
      <c r="P5325">
        <v>-1.9218037658093501</v>
      </c>
      <c r="Q5325">
        <v>0.59322033898305004</v>
      </c>
      <c r="R5325">
        <v>0.338983050847457</v>
      </c>
      <c r="S5325">
        <f t="shared" si="83"/>
        <v>3.5307858001448797E-2</v>
      </c>
    </row>
    <row r="5326" spans="1:19" x14ac:dyDescent="0.2">
      <c r="A5326" t="s">
        <v>10597</v>
      </c>
      <c r="B5326" t="s">
        <v>10598</v>
      </c>
      <c r="C5326">
        <v>53</v>
      </c>
      <c r="D5326">
        <v>53</v>
      </c>
      <c r="E5326">
        <v>59</v>
      </c>
      <c r="F5326">
        <v>1</v>
      </c>
      <c r="G5326">
        <v>8.0258232295528406E-2</v>
      </c>
      <c r="H5326">
        <v>-0.44768186773704799</v>
      </c>
      <c r="I5326">
        <v>-2.60847304256278</v>
      </c>
      <c r="J5326">
        <v>87</v>
      </c>
      <c r="K5326">
        <v>150</v>
      </c>
      <c r="L5326">
        <v>72</v>
      </c>
      <c r="M5326">
        <v>8</v>
      </c>
      <c r="N5326">
        <v>0.31380010985878398</v>
      </c>
      <c r="O5326">
        <v>-0.67427553333173995</v>
      </c>
      <c r="P5326">
        <v>-2.04665493421856</v>
      </c>
      <c r="Q5326">
        <v>0.59322033898305004</v>
      </c>
      <c r="R5326">
        <v>0.37288135593220301</v>
      </c>
      <c r="S5326">
        <f t="shared" si="83"/>
        <v>-0.29968710334006532</v>
      </c>
    </row>
    <row r="5327" spans="1:19" x14ac:dyDescent="0.2">
      <c r="A5327" t="s">
        <v>10599</v>
      </c>
      <c r="B5327" t="s">
        <v>10600</v>
      </c>
      <c r="C5327">
        <v>52</v>
      </c>
      <c r="D5327">
        <v>71</v>
      </c>
      <c r="E5327">
        <v>42</v>
      </c>
      <c r="F5327">
        <v>7</v>
      </c>
      <c r="G5327">
        <v>0.21551323737980399</v>
      </c>
      <c r="H5327">
        <v>-0.58701206301530195</v>
      </c>
      <c r="I5327">
        <v>-1.75510247658254</v>
      </c>
      <c r="J5327">
        <v>115</v>
      </c>
      <c r="K5327">
        <v>194</v>
      </c>
      <c r="L5327">
        <v>131</v>
      </c>
      <c r="M5327">
        <v>11</v>
      </c>
      <c r="N5327">
        <v>0.30433199299833602</v>
      </c>
      <c r="O5327">
        <v>-0.53551532184223705</v>
      </c>
      <c r="P5327">
        <v>-2.0295308237872698</v>
      </c>
      <c r="Q5327">
        <v>0.52542372881355903</v>
      </c>
      <c r="R5327">
        <v>0.27118644067796599</v>
      </c>
      <c r="S5327">
        <f t="shared" si="83"/>
        <v>-4.9008766234187318E-2</v>
      </c>
    </row>
    <row r="5328" spans="1:19" x14ac:dyDescent="0.2">
      <c r="A5328" t="s">
        <v>10601</v>
      </c>
      <c r="B5328" t="s">
        <v>10602</v>
      </c>
      <c r="C5328">
        <v>133</v>
      </c>
      <c r="D5328">
        <v>171</v>
      </c>
      <c r="E5328">
        <v>139</v>
      </c>
      <c r="F5328">
        <v>8</v>
      </c>
      <c r="G5328">
        <v>0.18940270172059601</v>
      </c>
      <c r="H5328">
        <v>-0.47509485049139399</v>
      </c>
      <c r="I5328">
        <v>-2.10495882693714</v>
      </c>
      <c r="J5328">
        <v>443</v>
      </c>
      <c r="K5328">
        <v>456</v>
      </c>
      <c r="L5328">
        <v>199</v>
      </c>
      <c r="M5328">
        <v>32</v>
      </c>
      <c r="N5328">
        <v>8.9789219863087105E-2</v>
      </c>
      <c r="O5328">
        <v>-0.93963942695775304</v>
      </c>
      <c r="P5328">
        <v>-2.1514794164950501</v>
      </c>
      <c r="Q5328">
        <v>0.54237288135593198</v>
      </c>
      <c r="R5328">
        <v>0.28813559322033899</v>
      </c>
      <c r="S5328">
        <f t="shared" si="83"/>
        <v>-0.18252079029446319</v>
      </c>
    </row>
    <row r="5329" spans="1:19" x14ac:dyDescent="0.2">
      <c r="A5329" t="s">
        <v>10603</v>
      </c>
      <c r="B5329" t="s">
        <v>10604</v>
      </c>
      <c r="C5329">
        <v>130</v>
      </c>
      <c r="D5329">
        <v>195</v>
      </c>
      <c r="E5329">
        <v>119</v>
      </c>
      <c r="F5329">
        <v>23</v>
      </c>
      <c r="G5329">
        <v>0.25634949135120899</v>
      </c>
      <c r="H5329">
        <v>-0.53265440069270897</v>
      </c>
      <c r="I5329">
        <v>-1.6364126892512401</v>
      </c>
      <c r="J5329">
        <v>268</v>
      </c>
      <c r="K5329">
        <v>305</v>
      </c>
      <c r="L5329">
        <v>263</v>
      </c>
      <c r="M5329">
        <v>44</v>
      </c>
      <c r="N5329">
        <v>0.133393148739718</v>
      </c>
      <c r="O5329">
        <v>-0.60026782268342105</v>
      </c>
      <c r="P5329">
        <v>-1.79490778613449</v>
      </c>
      <c r="Q5329">
        <v>0.57627118644067798</v>
      </c>
      <c r="R5329">
        <v>0.305084745762711</v>
      </c>
      <c r="S5329">
        <f t="shared" si="83"/>
        <v>4.7977227412640572E-2</v>
      </c>
    </row>
    <row r="5330" spans="1:19" x14ac:dyDescent="0.2">
      <c r="A5330" t="s">
        <v>10605</v>
      </c>
      <c r="B5330" t="s">
        <v>10606</v>
      </c>
      <c r="C5330">
        <v>158</v>
      </c>
      <c r="D5330">
        <v>173</v>
      </c>
      <c r="E5330">
        <v>106</v>
      </c>
      <c r="F5330">
        <v>10</v>
      </c>
      <c r="G5330">
        <v>0.119647248469901</v>
      </c>
      <c r="H5330">
        <v>-0.66760923146805595</v>
      </c>
      <c r="I5330">
        <v>-2.0828542599164201</v>
      </c>
      <c r="J5330">
        <v>327</v>
      </c>
      <c r="K5330">
        <v>555</v>
      </c>
      <c r="L5330">
        <v>236</v>
      </c>
      <c r="M5330">
        <v>34</v>
      </c>
      <c r="N5330">
        <v>0.30697333388411102</v>
      </c>
      <c r="O5330">
        <v>-0.73372452683456901</v>
      </c>
      <c r="P5330">
        <v>-1.9932945042099199</v>
      </c>
      <c r="Q5330">
        <v>0.644067796610169</v>
      </c>
      <c r="R5330">
        <v>0.35593220338983</v>
      </c>
      <c r="S5330">
        <f t="shared" si="83"/>
        <v>-0.13383432136487677</v>
      </c>
    </row>
    <row r="5331" spans="1:19" x14ac:dyDescent="0.2">
      <c r="A5331" t="s">
        <v>10607</v>
      </c>
      <c r="B5331" t="s">
        <v>10608</v>
      </c>
      <c r="C5331">
        <v>107</v>
      </c>
      <c r="D5331">
        <v>140</v>
      </c>
      <c r="E5331">
        <v>108</v>
      </c>
      <c r="F5331">
        <v>8</v>
      </c>
      <c r="G5331">
        <v>0.19700249028855599</v>
      </c>
      <c r="H5331">
        <v>-0.49021803197666303</v>
      </c>
      <c r="I5331">
        <v>-2.0104909636552599</v>
      </c>
      <c r="J5331">
        <v>191</v>
      </c>
      <c r="K5331">
        <v>304</v>
      </c>
      <c r="L5331">
        <v>137</v>
      </c>
      <c r="M5331">
        <v>25</v>
      </c>
      <c r="N5331">
        <v>0.27906831978274799</v>
      </c>
      <c r="O5331">
        <v>-0.73640157723571098</v>
      </c>
      <c r="P5331">
        <v>-1.8933190271675799</v>
      </c>
      <c r="Q5331">
        <v>0.61016949152542299</v>
      </c>
      <c r="R5331">
        <v>0.28813559322033899</v>
      </c>
      <c r="S5331">
        <f t="shared" si="83"/>
        <v>-8.6224140962957857E-2</v>
      </c>
    </row>
    <row r="5332" spans="1:19" x14ac:dyDescent="0.2">
      <c r="A5332" t="s">
        <v>10609</v>
      </c>
      <c r="B5332" t="s">
        <v>10610</v>
      </c>
      <c r="C5332">
        <v>181</v>
      </c>
      <c r="D5332">
        <v>183</v>
      </c>
      <c r="E5332">
        <v>270</v>
      </c>
      <c r="F5332">
        <v>48</v>
      </c>
      <c r="G5332">
        <v>8.5030747156773306E-2</v>
      </c>
      <c r="H5332">
        <v>-0.32057282048859997</v>
      </c>
      <c r="I5332">
        <v>-1.46063451045559</v>
      </c>
      <c r="J5332">
        <v>294</v>
      </c>
      <c r="K5332">
        <v>427</v>
      </c>
      <c r="L5332">
        <v>410</v>
      </c>
      <c r="M5332">
        <v>124</v>
      </c>
      <c r="N5332">
        <v>0.23930864803458801</v>
      </c>
      <c r="O5332">
        <v>-0.44765225083681198</v>
      </c>
      <c r="P5332">
        <v>-1.3851513138418099</v>
      </c>
      <c r="Q5332">
        <v>0.677966101694915</v>
      </c>
      <c r="R5332">
        <v>0.25423728813559299</v>
      </c>
      <c r="S5332">
        <f t="shared" si="83"/>
        <v>0.20827189742427829</v>
      </c>
    </row>
    <row r="5333" spans="1:19" x14ac:dyDescent="0.2">
      <c r="A5333" t="s">
        <v>10611</v>
      </c>
      <c r="B5333" t="s">
        <v>10612</v>
      </c>
      <c r="C5333">
        <v>304</v>
      </c>
      <c r="D5333">
        <v>458</v>
      </c>
      <c r="E5333">
        <v>259</v>
      </c>
      <c r="F5333">
        <v>29</v>
      </c>
      <c r="G5333">
        <v>0.25825012669064301</v>
      </c>
      <c r="H5333">
        <v>-0.56383182930590503</v>
      </c>
      <c r="I5333">
        <v>-1.90467275867179</v>
      </c>
      <c r="J5333">
        <v>625</v>
      </c>
      <c r="K5333">
        <v>998</v>
      </c>
      <c r="L5333">
        <v>655</v>
      </c>
      <c r="M5333">
        <v>108</v>
      </c>
      <c r="N5333">
        <v>0.280478627365017</v>
      </c>
      <c r="O5333">
        <v>-0.57172749449668203</v>
      </c>
      <c r="P5333">
        <v>-1.77268193044901</v>
      </c>
      <c r="Q5333">
        <v>0.72881355932203395</v>
      </c>
      <c r="R5333">
        <v>0.322033898305084</v>
      </c>
      <c r="S5333">
        <f t="shared" si="83"/>
        <v>-2.343947422071882E-2</v>
      </c>
    </row>
    <row r="5334" spans="1:19" x14ac:dyDescent="0.2">
      <c r="A5334" t="s">
        <v>10613</v>
      </c>
      <c r="B5334" t="s">
        <v>10614</v>
      </c>
      <c r="C5334">
        <v>179</v>
      </c>
      <c r="D5334">
        <v>171</v>
      </c>
      <c r="E5334">
        <v>155</v>
      </c>
      <c r="F5334">
        <v>29</v>
      </c>
      <c r="G5334">
        <v>6.0401311707789097E-2</v>
      </c>
      <c r="H5334">
        <v>-0.55677934258800499</v>
      </c>
      <c r="I5334">
        <v>-1.6746522060429301</v>
      </c>
      <c r="J5334">
        <v>272</v>
      </c>
      <c r="K5334">
        <v>287</v>
      </c>
      <c r="L5334">
        <v>288</v>
      </c>
      <c r="M5334">
        <v>73</v>
      </c>
      <c r="N5334">
        <v>0.100541096121515</v>
      </c>
      <c r="O5334">
        <v>-0.56726519341935799</v>
      </c>
      <c r="P5334">
        <v>-1.5814717125056299</v>
      </c>
      <c r="Q5334">
        <v>0.61016949152542299</v>
      </c>
      <c r="R5334">
        <v>0.322033898305084</v>
      </c>
      <c r="S5334">
        <f t="shared" si="83"/>
        <v>9.4040245970691647E-2</v>
      </c>
    </row>
    <row r="5335" spans="1:19" x14ac:dyDescent="0.2">
      <c r="A5335" t="s">
        <v>10615</v>
      </c>
      <c r="B5335" t="s">
        <v>10616</v>
      </c>
      <c r="C5335">
        <v>152</v>
      </c>
      <c r="D5335">
        <v>209</v>
      </c>
      <c r="E5335">
        <v>139</v>
      </c>
      <c r="F5335">
        <v>32</v>
      </c>
      <c r="G5335">
        <v>0.21856093046180899</v>
      </c>
      <c r="H5335">
        <v>-0.53308679746908105</v>
      </c>
      <c r="I5335">
        <v>-1.5608907825868601</v>
      </c>
      <c r="J5335">
        <v>402</v>
      </c>
      <c r="K5335">
        <v>597</v>
      </c>
      <c r="L5335">
        <v>260</v>
      </c>
      <c r="M5335">
        <v>53</v>
      </c>
      <c r="N5335">
        <v>0.24897638146661999</v>
      </c>
      <c r="O5335">
        <v>-0.78134148225804201</v>
      </c>
      <c r="P5335">
        <v>-1.89017585207557</v>
      </c>
      <c r="Q5335">
        <v>0.61016949152542299</v>
      </c>
      <c r="R5335">
        <v>0.338983050847457</v>
      </c>
      <c r="S5335">
        <f t="shared" si="83"/>
        <v>4.4273842277165965E-2</v>
      </c>
    </row>
    <row r="5336" spans="1:19" x14ac:dyDescent="0.2">
      <c r="A5336" t="s">
        <v>10617</v>
      </c>
      <c r="B5336" t="s">
        <v>10618</v>
      </c>
      <c r="C5336">
        <v>127</v>
      </c>
      <c r="D5336">
        <v>136</v>
      </c>
      <c r="E5336">
        <v>91</v>
      </c>
      <c r="F5336">
        <v>16</v>
      </c>
      <c r="G5336">
        <v>0.109993419709789</v>
      </c>
      <c r="H5336">
        <v>-0.639020338413266</v>
      </c>
      <c r="I5336">
        <v>-1.78388091126203</v>
      </c>
      <c r="J5336">
        <v>203</v>
      </c>
      <c r="K5336">
        <v>304</v>
      </c>
      <c r="L5336">
        <v>137</v>
      </c>
      <c r="M5336">
        <v>22</v>
      </c>
      <c r="N5336">
        <v>0.25260564911726202</v>
      </c>
      <c r="O5336">
        <v>-0.762864247901196</v>
      </c>
      <c r="P5336">
        <v>-1.97529902568289</v>
      </c>
      <c r="Q5336">
        <v>0.66101694915254205</v>
      </c>
      <c r="R5336">
        <v>0.28813559322033899</v>
      </c>
      <c r="S5336">
        <f t="shared" si="83"/>
        <v>-4.2801869939133833E-2</v>
      </c>
    </row>
    <row r="5337" spans="1:19" x14ac:dyDescent="0.2">
      <c r="A5337" t="s">
        <v>10619</v>
      </c>
      <c r="B5337" t="s">
        <v>10620</v>
      </c>
      <c r="C5337">
        <v>99</v>
      </c>
      <c r="D5337">
        <v>115</v>
      </c>
      <c r="E5337">
        <v>65</v>
      </c>
      <c r="F5337">
        <v>12</v>
      </c>
      <c r="G5337">
        <v>0.14532087805159</v>
      </c>
      <c r="H5337">
        <v>-0.67697984773309705</v>
      </c>
      <c r="I5337">
        <v>-1.8006511215119201</v>
      </c>
      <c r="J5337">
        <v>248</v>
      </c>
      <c r="K5337">
        <v>318</v>
      </c>
      <c r="L5337">
        <v>211</v>
      </c>
      <c r="M5337">
        <v>40</v>
      </c>
      <c r="N5337">
        <v>0.18520354257993801</v>
      </c>
      <c r="O5337">
        <v>-0.66225800267291401</v>
      </c>
      <c r="P5337">
        <v>-1.8026173580901399</v>
      </c>
      <c r="Q5337">
        <v>0.57627118644067798</v>
      </c>
      <c r="R5337">
        <v>0.322033898305084</v>
      </c>
      <c r="S5337">
        <f t="shared" si="83"/>
        <v>-1.448596920718536E-3</v>
      </c>
    </row>
    <row r="5338" spans="1:19" x14ac:dyDescent="0.2">
      <c r="A5338" t="s">
        <v>10621</v>
      </c>
      <c r="B5338" t="s">
        <v>10622</v>
      </c>
      <c r="C5338">
        <v>130</v>
      </c>
      <c r="D5338">
        <v>163</v>
      </c>
      <c r="E5338">
        <v>144</v>
      </c>
      <c r="F5338">
        <v>14</v>
      </c>
      <c r="G5338">
        <v>0.17850248439264901</v>
      </c>
      <c r="H5338">
        <v>-0.44983886998999001</v>
      </c>
      <c r="I5338">
        <v>-1.8520124895905901</v>
      </c>
      <c r="J5338">
        <v>221</v>
      </c>
      <c r="K5338">
        <v>463</v>
      </c>
      <c r="L5338">
        <v>159</v>
      </c>
      <c r="M5338">
        <v>34</v>
      </c>
      <c r="N5338">
        <v>0.39841682075456403</v>
      </c>
      <c r="O5338">
        <v>-0.73508392650904897</v>
      </c>
      <c r="P5338">
        <v>-1.8231390252347399</v>
      </c>
      <c r="Q5338">
        <v>0.59322033898305004</v>
      </c>
      <c r="R5338">
        <v>0.35593220338983</v>
      </c>
      <c r="S5338">
        <f t="shared" si="83"/>
        <v>-2.1749574133375891E-2</v>
      </c>
    </row>
    <row r="5339" spans="1:19" x14ac:dyDescent="0.2">
      <c r="A5339" t="s">
        <v>10623</v>
      </c>
      <c r="B5339" t="s">
        <v>10624</v>
      </c>
      <c r="C5339">
        <v>57</v>
      </c>
      <c r="D5339">
        <v>116</v>
      </c>
      <c r="E5339">
        <v>24</v>
      </c>
      <c r="F5339">
        <v>2</v>
      </c>
      <c r="G5339">
        <v>0.38884136584995499</v>
      </c>
      <c r="H5339">
        <v>-0.86992162373928905</v>
      </c>
      <c r="I5339">
        <v>-2.3390420329705002</v>
      </c>
      <c r="J5339">
        <v>110</v>
      </c>
      <c r="K5339">
        <v>58</v>
      </c>
      <c r="L5339">
        <v>69</v>
      </c>
      <c r="M5339">
        <v>20</v>
      </c>
      <c r="N5339">
        <v>-0.20073658817356499</v>
      </c>
      <c r="O5339">
        <v>-0.79463237156536004</v>
      </c>
      <c r="P5339">
        <v>-1.7505883580861299</v>
      </c>
      <c r="Q5339">
        <v>0.61016949152542299</v>
      </c>
      <c r="R5339">
        <v>0.27118644067796599</v>
      </c>
      <c r="S5339">
        <f t="shared" si="83"/>
        <v>-0.14279469912763712</v>
      </c>
    </row>
    <row r="5340" spans="1:19" x14ac:dyDescent="0.2">
      <c r="A5340" t="s">
        <v>10625</v>
      </c>
      <c r="B5340" t="s">
        <v>10626</v>
      </c>
      <c r="C5340">
        <v>10</v>
      </c>
      <c r="D5340">
        <v>12</v>
      </c>
      <c r="E5340">
        <v>4</v>
      </c>
      <c r="F5340">
        <v>2</v>
      </c>
      <c r="G5340">
        <v>0.159439478343153</v>
      </c>
      <c r="H5340">
        <v>-0.892198018450441</v>
      </c>
      <c r="I5340">
        <v>-1.58316717729801</v>
      </c>
      <c r="J5340">
        <v>22</v>
      </c>
      <c r="K5340">
        <v>27</v>
      </c>
      <c r="L5340">
        <v>14</v>
      </c>
      <c r="M5340">
        <v>4</v>
      </c>
      <c r="N5340">
        <v>0.16616918675850201</v>
      </c>
      <c r="O5340">
        <v>-0.788383422288358</v>
      </c>
      <c r="P5340">
        <v>-1.7505883580861299</v>
      </c>
      <c r="Q5340">
        <v>0.55932203389830504</v>
      </c>
      <c r="R5340">
        <v>0.23728813559322001</v>
      </c>
      <c r="S5340">
        <f t="shared" si="83"/>
        <v>7.5187072523710957E-2</v>
      </c>
    </row>
    <row r="5341" spans="1:19" x14ac:dyDescent="0.2">
      <c r="A5341" t="s">
        <v>10627</v>
      </c>
      <c r="B5341" t="s">
        <v>10628</v>
      </c>
      <c r="C5341">
        <v>96</v>
      </c>
      <c r="D5341">
        <v>58</v>
      </c>
      <c r="E5341">
        <v>53</v>
      </c>
      <c r="F5341">
        <v>7</v>
      </c>
      <c r="G5341">
        <v>-0.138585007181102</v>
      </c>
      <c r="H5341">
        <v>-0.752253373217182</v>
      </c>
      <c r="I5341">
        <v>-2.0213703659873099</v>
      </c>
      <c r="J5341">
        <v>201</v>
      </c>
      <c r="K5341">
        <v>142</v>
      </c>
      <c r="L5341">
        <v>114</v>
      </c>
      <c r="M5341">
        <v>7</v>
      </c>
      <c r="N5341">
        <v>-7.3679609615710601E-2</v>
      </c>
      <c r="O5341">
        <v>-0.83837998322840601</v>
      </c>
      <c r="P5341">
        <v>-2.4683236859981199</v>
      </c>
      <c r="Q5341">
        <v>0.52542372881355903</v>
      </c>
      <c r="R5341">
        <v>0.25423728813559299</v>
      </c>
      <c r="S5341">
        <f t="shared" si="83"/>
        <v>-0.24316592763706063</v>
      </c>
    </row>
    <row r="5342" spans="1:19" x14ac:dyDescent="0.2">
      <c r="A5342" t="s">
        <v>10629</v>
      </c>
      <c r="B5342" t="s">
        <v>10630</v>
      </c>
      <c r="C5342">
        <v>22</v>
      </c>
      <c r="D5342">
        <v>15</v>
      </c>
      <c r="E5342">
        <v>11</v>
      </c>
      <c r="F5342">
        <v>0</v>
      </c>
      <c r="G5342">
        <v>-8.6073189470996403E-2</v>
      </c>
      <c r="H5342">
        <v>-0.79528800544238398</v>
      </c>
      <c r="I5342" t="e">
        <f>-inf</f>
        <v>#NAME?</v>
      </c>
      <c r="J5342">
        <v>10</v>
      </c>
      <c r="K5342">
        <v>0</v>
      </c>
      <c r="L5342">
        <v>13</v>
      </c>
      <c r="M5342">
        <v>3</v>
      </c>
      <c r="N5342" t="e">
        <f>-inf</f>
        <v>#NAME?</v>
      </c>
      <c r="O5342">
        <v>-0.47814542483755301</v>
      </c>
      <c r="P5342">
        <v>-1.5331044138722301</v>
      </c>
      <c r="Q5342">
        <v>0.50847457627118597</v>
      </c>
      <c r="R5342">
        <v>0.22033898305084701</v>
      </c>
      <c r="S5342" t="e">
        <f t="shared" si="83"/>
        <v>#NAME?</v>
      </c>
    </row>
    <row r="5343" spans="1:19" x14ac:dyDescent="0.2">
      <c r="A5343" t="s">
        <v>10631</v>
      </c>
      <c r="B5343" t="s">
        <v>10632</v>
      </c>
      <c r="C5343">
        <v>255</v>
      </c>
      <c r="D5343">
        <v>232</v>
      </c>
      <c r="E5343">
        <v>214</v>
      </c>
      <c r="F5343">
        <v>23</v>
      </c>
      <c r="G5343">
        <v>3.9206036752472903E-2</v>
      </c>
      <c r="H5343">
        <v>-0.57038441686316699</v>
      </c>
      <c r="I5343">
        <v>-1.9290095173783599</v>
      </c>
      <c r="J5343">
        <v>460</v>
      </c>
      <c r="K5343">
        <v>631</v>
      </c>
      <c r="L5343">
        <v>341</v>
      </c>
      <c r="M5343">
        <v>53</v>
      </c>
      <c r="N5343">
        <v>0.21449963098428201</v>
      </c>
      <c r="O5343">
        <v>-0.72209222983346599</v>
      </c>
      <c r="P5343">
        <v>-1.9487076306726701</v>
      </c>
      <c r="Q5343">
        <v>0.47457627118644002</v>
      </c>
      <c r="R5343">
        <v>0.322033898305084</v>
      </c>
      <c r="S5343">
        <f t="shared" si="83"/>
        <v>-7.7541789366523506E-2</v>
      </c>
    </row>
    <row r="5344" spans="1:19" x14ac:dyDescent="0.2">
      <c r="A5344" t="s">
        <v>10633</v>
      </c>
      <c r="B5344" t="s">
        <v>10634</v>
      </c>
      <c r="C5344">
        <v>125</v>
      </c>
      <c r="D5344">
        <v>125</v>
      </c>
      <c r="E5344">
        <v>89</v>
      </c>
      <c r="F5344">
        <v>14</v>
      </c>
      <c r="G5344">
        <v>8.0258232295528406E-2</v>
      </c>
      <c r="H5344">
        <v>-0.64177801614154695</v>
      </c>
      <c r="I5344">
        <v>-1.83497915029181</v>
      </c>
      <c r="J5344">
        <v>216</v>
      </c>
      <c r="K5344">
        <v>282</v>
      </c>
      <c r="L5344">
        <v>114</v>
      </c>
      <c r="M5344">
        <v>18</v>
      </c>
      <c r="N5344">
        <v>0.19302346059015199</v>
      </c>
      <c r="O5344">
        <v>-0.86963767695884797</v>
      </c>
      <c r="P5344">
        <v>-2.0894069146395098</v>
      </c>
      <c r="Q5344">
        <v>0.49152542372881303</v>
      </c>
      <c r="R5344">
        <v>0.25423728813559299</v>
      </c>
      <c r="S5344">
        <f t="shared" si="83"/>
        <v>-8.8059749717071048E-2</v>
      </c>
    </row>
    <row r="5345" spans="1:19" x14ac:dyDescent="0.2">
      <c r="A5345" t="s">
        <v>10635</v>
      </c>
      <c r="B5345" t="s">
        <v>10636</v>
      </c>
      <c r="C5345">
        <v>250</v>
      </c>
      <c r="D5345">
        <v>171</v>
      </c>
      <c r="E5345">
        <v>140</v>
      </c>
      <c r="F5345">
        <v>17</v>
      </c>
      <c r="G5345">
        <v>-8.4685665984355202E-2</v>
      </c>
      <c r="H5345">
        <v>-0.74606998277220304</v>
      </c>
      <c r="I5345">
        <v>-2.05168826025576</v>
      </c>
      <c r="J5345">
        <v>328</v>
      </c>
      <c r="K5345">
        <v>550</v>
      </c>
      <c r="L5345">
        <v>290</v>
      </c>
      <c r="M5345">
        <v>51</v>
      </c>
      <c r="N5345">
        <v>0.30171694920428599</v>
      </c>
      <c r="O5345">
        <v>-0.64556462295711303</v>
      </c>
      <c r="P5345">
        <v>-1.8185293362056301</v>
      </c>
      <c r="Q5345">
        <v>0.45762711864406702</v>
      </c>
      <c r="R5345">
        <v>0.305084745762711</v>
      </c>
      <c r="S5345">
        <f t="shared" si="83"/>
        <v>-7.8099738160374327E-2</v>
      </c>
    </row>
    <row r="5346" spans="1:19" x14ac:dyDescent="0.2">
      <c r="A5346" t="s">
        <v>10637</v>
      </c>
      <c r="B5346" t="s">
        <v>10638</v>
      </c>
      <c r="C5346">
        <v>125</v>
      </c>
      <c r="D5346">
        <v>130</v>
      </c>
      <c r="E5346">
        <v>85</v>
      </c>
      <c r="F5346">
        <v>14</v>
      </c>
      <c r="G5346">
        <v>9.7291571594308804E-2</v>
      </c>
      <c r="H5346">
        <v>-0.661749097072167</v>
      </c>
      <c r="I5346">
        <v>-1.83497915029181</v>
      </c>
      <c r="J5346">
        <v>320</v>
      </c>
      <c r="K5346">
        <v>337</v>
      </c>
      <c r="L5346">
        <v>124</v>
      </c>
      <c r="M5346">
        <v>29</v>
      </c>
      <c r="N5346">
        <v>9.9708025973154396E-2</v>
      </c>
      <c r="O5346">
        <v>-1.0038170703020599</v>
      </c>
      <c r="P5346">
        <v>-2.0529776490128402</v>
      </c>
      <c r="Q5346">
        <v>0.52542372881355903</v>
      </c>
      <c r="R5346">
        <v>0.28813559322033899</v>
      </c>
      <c r="S5346">
        <f t="shared" si="83"/>
        <v>-7.8315516617405295E-2</v>
      </c>
    </row>
    <row r="5347" spans="1:19" x14ac:dyDescent="0.2">
      <c r="A5347" t="s">
        <v>10639</v>
      </c>
      <c r="B5347" t="s">
        <v>10640</v>
      </c>
      <c r="C5347">
        <v>198</v>
      </c>
      <c r="D5347">
        <v>198</v>
      </c>
      <c r="E5347">
        <v>143</v>
      </c>
      <c r="F5347">
        <v>24</v>
      </c>
      <c r="G5347">
        <v>8.0258232295528406E-2</v>
      </c>
      <c r="H5347">
        <v>-0.63558716257487202</v>
      </c>
      <c r="I5347">
        <v>-1.8006511215119201</v>
      </c>
      <c r="J5347">
        <v>416</v>
      </c>
      <c r="K5347">
        <v>369</v>
      </c>
      <c r="L5347">
        <v>197</v>
      </c>
      <c r="M5347">
        <v>23</v>
      </c>
      <c r="N5347">
        <v>2.5161138954039399E-2</v>
      </c>
      <c r="O5347">
        <v>-0.91671588160953998</v>
      </c>
      <c r="P5347">
        <v>-2.2675911632010401</v>
      </c>
      <c r="Q5347">
        <v>0.57627118644067798</v>
      </c>
      <c r="R5347">
        <v>0.37288135593220301</v>
      </c>
      <c r="S5347">
        <f t="shared" si="83"/>
        <v>-0.12582148954697531</v>
      </c>
    </row>
    <row r="5348" spans="1:19" x14ac:dyDescent="0.2">
      <c r="A5348" t="s">
        <v>10641</v>
      </c>
      <c r="B5348" t="s">
        <v>10642</v>
      </c>
      <c r="C5348">
        <v>44</v>
      </c>
      <c r="D5348">
        <v>63</v>
      </c>
      <c r="E5348">
        <v>45</v>
      </c>
      <c r="F5348">
        <v>3</v>
      </c>
      <c r="G5348">
        <v>0.23614610526292201</v>
      </c>
      <c r="H5348">
        <v>-0.48449817248924698</v>
      </c>
      <c r="I5348">
        <v>-2.0505285947285201</v>
      </c>
      <c r="J5348">
        <v>464</v>
      </c>
      <c r="K5348">
        <v>419</v>
      </c>
      <c r="L5348">
        <v>318</v>
      </c>
      <c r="M5348">
        <v>43</v>
      </c>
      <c r="N5348">
        <v>3.2924145833136201E-2</v>
      </c>
      <c r="O5348">
        <v>-0.75617963771483798</v>
      </c>
      <c r="P5348">
        <v>-2.04327519356718</v>
      </c>
      <c r="Q5348">
        <v>0.59322033898305004</v>
      </c>
      <c r="R5348">
        <v>0.37288135593220301</v>
      </c>
      <c r="S5348">
        <f t="shared" si="83"/>
        <v>-0.13788115311140681</v>
      </c>
    </row>
    <row r="5349" spans="1:19" x14ac:dyDescent="0.2">
      <c r="A5349" t="s">
        <v>10643</v>
      </c>
      <c r="B5349" t="e">
        <f>-PLVFAVALYDYTSQDDDPSALSLRWHDCIDVLEKTDGWWGGRCAGGQEGWFPSNYTQSEPS</f>
        <v>#NAME?</v>
      </c>
      <c r="C5349">
        <v>200</v>
      </c>
      <c r="D5349">
        <v>204</v>
      </c>
      <c r="E5349">
        <v>116</v>
      </c>
      <c r="F5349">
        <v>34</v>
      </c>
      <c r="G5349">
        <v>8.8858404057445897E-2</v>
      </c>
      <c r="H5349">
        <v>-0.73083001621546595</v>
      </c>
      <c r="I5349">
        <v>-1.6537482515837201</v>
      </c>
      <c r="J5349">
        <v>457</v>
      </c>
      <c r="K5349">
        <v>506</v>
      </c>
      <c r="L5349">
        <v>292</v>
      </c>
      <c r="M5349">
        <v>66</v>
      </c>
      <c r="N5349">
        <v>0.12146242019167</v>
      </c>
      <c r="O5349">
        <v>-0.78662212576582202</v>
      </c>
      <c r="P5349">
        <v>-1.8505979331198701</v>
      </c>
      <c r="Q5349">
        <v>0.52542372881355903</v>
      </c>
      <c r="R5349">
        <v>0.305084745762711</v>
      </c>
      <c r="S5349">
        <f t="shared" si="83"/>
        <v>2.8081734724736917E-2</v>
      </c>
    </row>
    <row r="5350" spans="1:19" x14ac:dyDescent="0.2">
      <c r="A5350" t="s">
        <v>10644</v>
      </c>
      <c r="B5350" t="s">
        <v>10645</v>
      </c>
      <c r="C5350">
        <v>28</v>
      </c>
      <c r="D5350">
        <v>27</v>
      </c>
      <c r="E5350">
        <v>24</v>
      </c>
      <c r="F5350">
        <v>0</v>
      </c>
      <c r="G5350">
        <v>6.4463965112296504E-2</v>
      </c>
      <c r="H5350">
        <v>-0.56120479940901602</v>
      </c>
      <c r="I5350" t="e">
        <f>-inf</f>
        <v>#NAME?</v>
      </c>
      <c r="J5350">
        <v>278</v>
      </c>
      <c r="K5350">
        <v>254</v>
      </c>
      <c r="L5350">
        <v>77</v>
      </c>
      <c r="M5350">
        <v>41</v>
      </c>
      <c r="N5350">
        <v>3.8017024123583501E-2</v>
      </c>
      <c r="O5350">
        <v>-1.1496428478899801</v>
      </c>
      <c r="P5350">
        <v>-1.8414866077902301</v>
      </c>
      <c r="Q5350">
        <v>0.55932203389830504</v>
      </c>
      <c r="R5350">
        <v>0.25423728813559299</v>
      </c>
      <c r="S5350" t="e">
        <f t="shared" si="83"/>
        <v>#NAME?</v>
      </c>
    </row>
    <row r="5351" spans="1:19" x14ac:dyDescent="0.2">
      <c r="A5351" t="s">
        <v>10646</v>
      </c>
      <c r="B5351" t="s">
        <v>10647</v>
      </c>
      <c r="C5351">
        <v>227</v>
      </c>
      <c r="D5351">
        <v>215</v>
      </c>
      <c r="E5351">
        <v>217</v>
      </c>
      <c r="F5351">
        <v>21</v>
      </c>
      <c r="G5351">
        <v>5.6670835018010998E-2</v>
      </c>
      <c r="H5351">
        <v>-0.51382413312299602</v>
      </c>
      <c r="I5351">
        <v>-1.9180037354212001</v>
      </c>
      <c r="J5351">
        <v>411</v>
      </c>
      <c r="K5351">
        <v>427</v>
      </c>
      <c r="L5351">
        <v>148</v>
      </c>
      <c r="M5351">
        <v>42</v>
      </c>
      <c r="N5351">
        <v>9.3814156570676294E-2</v>
      </c>
      <c r="O5351">
        <v>-1.0356688836254999</v>
      </c>
      <c r="P5351">
        <v>-2.0008182000700598</v>
      </c>
      <c r="Q5351">
        <v>0.57627118644067798</v>
      </c>
      <c r="R5351">
        <v>0.27118644067796599</v>
      </c>
      <c r="S5351">
        <f t="shared" si="83"/>
        <v>-8.830662992802879E-2</v>
      </c>
    </row>
    <row r="5352" spans="1:19" x14ac:dyDescent="0.2">
      <c r="A5352" t="s">
        <v>10648</v>
      </c>
      <c r="B5352" t="s">
        <v>10649</v>
      </c>
      <c r="C5352">
        <v>230</v>
      </c>
      <c r="D5352">
        <v>397</v>
      </c>
      <c r="E5352">
        <v>195</v>
      </c>
      <c r="F5352">
        <v>23</v>
      </c>
      <c r="G5352">
        <v>0.31732090304104998</v>
      </c>
      <c r="H5352">
        <v>-0.56595123443347795</v>
      </c>
      <c r="I5352">
        <v>-1.88419717296199</v>
      </c>
      <c r="J5352">
        <v>461</v>
      </c>
      <c r="K5352">
        <v>562</v>
      </c>
      <c r="L5352">
        <v>246</v>
      </c>
      <c r="M5352">
        <v>52</v>
      </c>
      <c r="N5352">
        <v>0.16326349360113401</v>
      </c>
      <c r="O5352">
        <v>-0.86485459543065901</v>
      </c>
      <c r="P5352">
        <v>-1.9579232503467401</v>
      </c>
      <c r="Q5352">
        <v>0.66101694915254205</v>
      </c>
      <c r="R5352">
        <v>0.37288135593220301</v>
      </c>
      <c r="S5352">
        <f t="shared" si="83"/>
        <v>-6.7083680110268495E-2</v>
      </c>
    </row>
    <row r="5353" spans="1:19" x14ac:dyDescent="0.2">
      <c r="A5353" t="s">
        <v>10650</v>
      </c>
      <c r="B5353" t="s">
        <v>10651</v>
      </c>
      <c r="C5353">
        <v>190</v>
      </c>
      <c r="D5353">
        <v>217</v>
      </c>
      <c r="E5353">
        <v>171</v>
      </c>
      <c r="F5353">
        <v>26</v>
      </c>
      <c r="G5353">
        <v>0.13796436519122801</v>
      </c>
      <c r="H5353">
        <v>-0.54001550033907797</v>
      </c>
      <c r="I5353">
        <v>-1.74797742594401</v>
      </c>
      <c r="J5353">
        <v>408</v>
      </c>
      <c r="K5353">
        <v>495</v>
      </c>
      <c r="L5353">
        <v>182</v>
      </c>
      <c r="M5353">
        <v>28</v>
      </c>
      <c r="N5353">
        <v>0.16117313926540999</v>
      </c>
      <c r="O5353">
        <v>-0.94267755224919503</v>
      </c>
      <c r="P5353">
        <v>-2.1737278003395502</v>
      </c>
      <c r="Q5353">
        <v>0.52542372881355903</v>
      </c>
      <c r="R5353">
        <v>0.35593220338983</v>
      </c>
      <c r="S5353">
        <f t="shared" si="83"/>
        <v>-8.5524354056555674E-2</v>
      </c>
    </row>
    <row r="5354" spans="1:19" x14ac:dyDescent="0.2">
      <c r="A5354" t="s">
        <v>10652</v>
      </c>
      <c r="B5354" t="s">
        <v>10653</v>
      </c>
      <c r="C5354">
        <v>62</v>
      </c>
      <c r="D5354">
        <v>67</v>
      </c>
      <c r="E5354">
        <v>50</v>
      </c>
      <c r="F5354">
        <v>6</v>
      </c>
      <c r="G5354">
        <v>0.11394134549810001</v>
      </c>
      <c r="H5354">
        <v>-0.58767969494063799</v>
      </c>
      <c r="I5354">
        <v>-1.8984376120766</v>
      </c>
      <c r="J5354">
        <v>77</v>
      </c>
      <c r="K5354">
        <v>50</v>
      </c>
      <c r="L5354">
        <v>40</v>
      </c>
      <c r="M5354">
        <v>6</v>
      </c>
      <c r="N5354">
        <v>-0.110292617414741</v>
      </c>
      <c r="O5354">
        <v>-0.87651951098890901</v>
      </c>
      <c r="P5354">
        <v>-2.1185651433807302</v>
      </c>
      <c r="Q5354">
        <v>0.49152542372881303</v>
      </c>
      <c r="R5354">
        <v>0.25423728813559299</v>
      </c>
      <c r="S5354">
        <f t="shared" si="83"/>
        <v>-0.11415946717359354</v>
      </c>
    </row>
    <row r="5355" spans="1:19" x14ac:dyDescent="0.2">
      <c r="A5355" t="s">
        <v>10654</v>
      </c>
      <c r="B5355" t="s">
        <v>10655</v>
      </c>
      <c r="C5355">
        <v>232</v>
      </c>
      <c r="D5355">
        <v>177</v>
      </c>
      <c r="E5355">
        <v>158</v>
      </c>
      <c r="F5355">
        <v>26</v>
      </c>
      <c r="G5355">
        <v>-3.7256486233564499E-2</v>
      </c>
      <c r="H5355">
        <v>-0.66108890771488005</v>
      </c>
      <c r="I5355">
        <v>-1.83471180988208</v>
      </c>
      <c r="J5355">
        <v>287</v>
      </c>
      <c r="K5355">
        <v>453</v>
      </c>
      <c r="L5355">
        <v>197</v>
      </c>
      <c r="M5355">
        <v>37</v>
      </c>
      <c r="N5355">
        <v>0.27544440870056103</v>
      </c>
      <c r="O5355">
        <v>-0.75550444771678904</v>
      </c>
      <c r="P5355">
        <v>-1.8999058412588901</v>
      </c>
      <c r="Q5355">
        <v>0.47457627118644002</v>
      </c>
      <c r="R5355">
        <v>0.20338983050847401</v>
      </c>
      <c r="S5355">
        <f t="shared" si="83"/>
        <v>-3.7294213542134302E-2</v>
      </c>
    </row>
    <row r="5356" spans="1:19" x14ac:dyDescent="0.2">
      <c r="A5356" t="s">
        <v>10656</v>
      </c>
      <c r="B5356" t="s">
        <v>10657</v>
      </c>
      <c r="C5356">
        <v>184</v>
      </c>
      <c r="D5356">
        <v>176</v>
      </c>
      <c r="E5356">
        <v>118</v>
      </c>
      <c r="F5356">
        <v>27</v>
      </c>
      <c r="G5356">
        <v>6.0953077100141799E-2</v>
      </c>
      <c r="H5356">
        <v>-0.68719382548181396</v>
      </c>
      <c r="I5356">
        <v>-1.7176512318125401</v>
      </c>
      <c r="J5356">
        <v>335</v>
      </c>
      <c r="K5356">
        <v>323</v>
      </c>
      <c r="L5356">
        <v>132</v>
      </c>
      <c r="M5356">
        <v>36</v>
      </c>
      <c r="N5356">
        <v>6.1385818715979298E-2</v>
      </c>
      <c r="O5356">
        <v>-0.99655965297538496</v>
      </c>
      <c r="P5356">
        <v>-1.9789679748614499</v>
      </c>
      <c r="Q5356">
        <v>0.45762711864406702</v>
      </c>
      <c r="R5356">
        <v>0.23728813559322001</v>
      </c>
      <c r="S5356">
        <f t="shared" si="83"/>
        <v>-2.4683712786824238E-2</v>
      </c>
    </row>
    <row r="5357" spans="1:19" x14ac:dyDescent="0.2">
      <c r="A5357" t="s">
        <v>10658</v>
      </c>
      <c r="B5357" t="s">
        <v>10659</v>
      </c>
      <c r="C5357">
        <v>14</v>
      </c>
      <c r="D5357">
        <v>18</v>
      </c>
      <c r="E5357">
        <v>25</v>
      </c>
      <c r="F5357">
        <v>8</v>
      </c>
      <c r="G5357">
        <v>0.18940270172059601</v>
      </c>
      <c r="H5357">
        <v>-0.242446036784604</v>
      </c>
      <c r="I5357">
        <v>-1.1272352216482899</v>
      </c>
      <c r="J5357">
        <v>38</v>
      </c>
      <c r="K5357">
        <v>35</v>
      </c>
      <c r="L5357">
        <v>9</v>
      </c>
      <c r="M5357">
        <v>1</v>
      </c>
      <c r="N5357">
        <v>4.1512551155187198E-2</v>
      </c>
      <c r="O5357">
        <v>-1.2176298643218699</v>
      </c>
      <c r="P5357">
        <v>-2.5900092652087001</v>
      </c>
      <c r="Q5357">
        <v>0.50847457627118597</v>
      </c>
      <c r="R5357">
        <v>0.305084745762711</v>
      </c>
      <c r="S5357">
        <f t="shared" si="83"/>
        <v>-1.7861085304133245E-2</v>
      </c>
    </row>
    <row r="5358" spans="1:19" x14ac:dyDescent="0.2">
      <c r="A5358" t="s">
        <v>10660</v>
      </c>
      <c r="B5358" t="s">
        <v>10661</v>
      </c>
      <c r="C5358">
        <v>285</v>
      </c>
      <c r="D5358">
        <v>417</v>
      </c>
      <c r="E5358">
        <v>249</v>
      </c>
      <c r="F5358">
        <v>38</v>
      </c>
      <c r="G5358">
        <v>0.245549427260775</v>
      </c>
      <c r="H5358">
        <v>-0.55290352269117704</v>
      </c>
      <c r="I5358">
        <v>-1.7592584363536901</v>
      </c>
      <c r="J5358">
        <v>514</v>
      </c>
      <c r="K5358">
        <v>677</v>
      </c>
      <c r="L5358">
        <v>389</v>
      </c>
      <c r="M5358">
        <v>45</v>
      </c>
      <c r="N5358">
        <v>0.19685365311159</v>
      </c>
      <c r="O5358">
        <v>-0.71310229481395804</v>
      </c>
      <c r="P5358">
        <v>-2.0679762738118201</v>
      </c>
      <c r="Q5358">
        <v>0.40677966101694901</v>
      </c>
      <c r="R5358">
        <v>0.23728813559322001</v>
      </c>
      <c r="S5358">
        <f t="shared" si="83"/>
        <v>-6.0490805573131079E-2</v>
      </c>
    </row>
    <row r="5359" spans="1:19" x14ac:dyDescent="0.2">
      <c r="A5359" t="s">
        <v>10662</v>
      </c>
      <c r="B5359" t="s">
        <v>10663</v>
      </c>
      <c r="C5359">
        <v>192</v>
      </c>
      <c r="D5359">
        <v>223</v>
      </c>
      <c r="E5359">
        <v>146</v>
      </c>
      <c r="F5359">
        <v>13</v>
      </c>
      <c r="G5359">
        <v>0.14526186664013899</v>
      </c>
      <c r="H5359">
        <v>-0.61320638269751604</v>
      </c>
      <c r="I5359">
        <v>-2.0535550493587098</v>
      </c>
      <c r="J5359">
        <v>322</v>
      </c>
      <c r="K5359">
        <v>391</v>
      </c>
      <c r="L5359">
        <v>242</v>
      </c>
      <c r="M5359">
        <v>28</v>
      </c>
      <c r="N5359">
        <v>0.161548989121757</v>
      </c>
      <c r="O5359">
        <v>-0.71612928285979005</v>
      </c>
      <c r="P5359">
        <v>-2.0709235089455</v>
      </c>
      <c r="Q5359">
        <v>0.44067796610169402</v>
      </c>
      <c r="R5359">
        <v>0.305084745762711</v>
      </c>
      <c r="S5359">
        <f t="shared" si="83"/>
        <v>-0.14614940486831407</v>
      </c>
    </row>
    <row r="5360" spans="1:19" x14ac:dyDescent="0.2">
      <c r="A5360" t="s">
        <v>10664</v>
      </c>
      <c r="B5360" t="s">
        <v>10665</v>
      </c>
      <c r="C5360">
        <v>221</v>
      </c>
      <c r="D5360">
        <v>182</v>
      </c>
      <c r="E5360">
        <v>192</v>
      </c>
      <c r="F5360">
        <v>26</v>
      </c>
      <c r="G5360">
        <v>-4.0626534045074903E-3</v>
      </c>
      <c r="H5360">
        <v>-0.55534905475996399</v>
      </c>
      <c r="I5360">
        <v>-1.8136160986762899</v>
      </c>
      <c r="J5360">
        <v>366</v>
      </c>
      <c r="K5360">
        <v>531</v>
      </c>
      <c r="L5360">
        <v>280</v>
      </c>
      <c r="M5360">
        <v>73</v>
      </c>
      <c r="N5360">
        <v>0.23884153910878</v>
      </c>
      <c r="O5360">
        <v>-0.70841183119658102</v>
      </c>
      <c r="P5360">
        <v>-1.71038389386584</v>
      </c>
      <c r="Q5360">
        <v>0.44067796610169402</v>
      </c>
      <c r="R5360">
        <v>0.322033898305084</v>
      </c>
      <c r="S5360">
        <f t="shared" si="83"/>
        <v>1.948346277410188E-2</v>
      </c>
    </row>
    <row r="5361" spans="1:19" x14ac:dyDescent="0.2">
      <c r="A5361" t="s">
        <v>10666</v>
      </c>
      <c r="B5361" t="s">
        <v>10667</v>
      </c>
      <c r="C5361">
        <v>364</v>
      </c>
      <c r="D5361">
        <v>341</v>
      </c>
      <c r="E5361">
        <v>228</v>
      </c>
      <c r="F5361">
        <v>18</v>
      </c>
      <c r="G5361">
        <v>5.19112276389702E-2</v>
      </c>
      <c r="H5361">
        <v>-0.69742454642700502</v>
      </c>
      <c r="I5361">
        <v>-2.1900260515077399</v>
      </c>
      <c r="J5361">
        <v>604</v>
      </c>
      <c r="K5361">
        <v>605</v>
      </c>
      <c r="L5361">
        <v>408</v>
      </c>
      <c r="M5361">
        <v>78</v>
      </c>
      <c r="N5361">
        <v>7.7946539453058794E-2</v>
      </c>
      <c r="O5361">
        <v>-0.76246555267564198</v>
      </c>
      <c r="P5361">
        <v>-1.8991680045225401</v>
      </c>
      <c r="Q5361">
        <v>0.49152542372881303</v>
      </c>
      <c r="R5361">
        <v>0.305084745762711</v>
      </c>
      <c r="S5361">
        <f t="shared" si="83"/>
        <v>-0.13956358841973959</v>
      </c>
    </row>
    <row r="5362" spans="1:19" x14ac:dyDescent="0.2">
      <c r="A5362" t="s">
        <v>10668</v>
      </c>
      <c r="B5362" t="s">
        <v>10669</v>
      </c>
      <c r="C5362">
        <v>63</v>
      </c>
      <c r="D5362">
        <v>31</v>
      </c>
      <c r="E5362">
        <v>46</v>
      </c>
      <c r="F5362">
        <v>10</v>
      </c>
      <c r="G5362">
        <v>-0.22772062332378001</v>
      </c>
      <c r="H5362">
        <v>-0.63084072755041098</v>
      </c>
      <c r="I5362">
        <v>-1.6835377224155801</v>
      </c>
      <c r="J5362">
        <v>57</v>
      </c>
      <c r="K5362">
        <v>62</v>
      </c>
      <c r="L5362">
        <v>67</v>
      </c>
      <c r="M5362">
        <v>16</v>
      </c>
      <c r="N5362">
        <v>0.113744937247484</v>
      </c>
      <c r="O5362">
        <v>-0.52188883011605502</v>
      </c>
      <c r="P5362">
        <v>-1.56198054160845</v>
      </c>
      <c r="Q5362">
        <v>0.55932203389830504</v>
      </c>
      <c r="R5362">
        <v>0.322033898305084</v>
      </c>
      <c r="S5362">
        <f t="shared" si="83"/>
        <v>9.6691380043034042E-2</v>
      </c>
    </row>
    <row r="5363" spans="1:19" x14ac:dyDescent="0.2">
      <c r="A5363" t="s">
        <v>10670</v>
      </c>
      <c r="B5363" t="s">
        <v>10671</v>
      </c>
      <c r="C5363">
        <v>103</v>
      </c>
      <c r="D5363">
        <v>136</v>
      </c>
      <c r="E5363">
        <v>89</v>
      </c>
      <c r="F5363">
        <v>13</v>
      </c>
      <c r="G5363">
        <v>0.200959915960573</v>
      </c>
      <c r="H5363">
        <v>-0.55770522783866305</v>
      </c>
      <c r="I5363">
        <v>-1.7830910453603299</v>
      </c>
      <c r="J5363">
        <v>282</v>
      </c>
      <c r="K5363">
        <v>309</v>
      </c>
      <c r="L5363">
        <v>244</v>
      </c>
      <c r="M5363">
        <v>27</v>
      </c>
      <c r="N5363">
        <v>0.116937474527195</v>
      </c>
      <c r="O5363">
        <v>-0.65494805912502196</v>
      </c>
      <c r="P5363">
        <v>-2.02911101275226</v>
      </c>
      <c r="Q5363">
        <v>0.61016949152542299</v>
      </c>
      <c r="R5363">
        <v>0.28813559322033899</v>
      </c>
      <c r="S5363">
        <f t="shared" si="83"/>
        <v>-5.6967912669455882E-2</v>
      </c>
    </row>
    <row r="5364" spans="1:19" x14ac:dyDescent="0.2">
      <c r="A5364" t="s">
        <v>10672</v>
      </c>
      <c r="B5364" t="s">
        <v>10673</v>
      </c>
      <c r="C5364">
        <v>162</v>
      </c>
      <c r="D5364">
        <v>237</v>
      </c>
      <c r="E5364">
        <v>146</v>
      </c>
      <c r="F5364">
        <v>22</v>
      </c>
      <c r="G5364">
        <v>0.24549156376300099</v>
      </c>
      <c r="H5364">
        <v>-0.53942016853659702</v>
      </c>
      <c r="I5364">
        <v>-1.7512895066824199</v>
      </c>
      <c r="J5364">
        <v>340</v>
      </c>
      <c r="K5364">
        <v>467</v>
      </c>
      <c r="L5364">
        <v>243</v>
      </c>
      <c r="M5364">
        <v>38</v>
      </c>
      <c r="N5364">
        <v>0.215066066945578</v>
      </c>
      <c r="O5364">
        <v>-0.73796142058833303</v>
      </c>
      <c r="P5364">
        <v>-1.9619209890173299</v>
      </c>
      <c r="Q5364">
        <v>0.61016949152542299</v>
      </c>
      <c r="R5364">
        <v>0.25423728813559299</v>
      </c>
      <c r="S5364">
        <f t="shared" si="83"/>
        <v>-2.982464327310182E-2</v>
      </c>
    </row>
    <row r="5365" spans="1:19" x14ac:dyDescent="0.2">
      <c r="A5365" t="s">
        <v>10674</v>
      </c>
      <c r="B5365" t="s">
        <v>10675</v>
      </c>
      <c r="C5365">
        <v>142</v>
      </c>
      <c r="D5365">
        <v>145</v>
      </c>
      <c r="E5365">
        <v>138</v>
      </c>
      <c r="F5365">
        <v>24</v>
      </c>
      <c r="G5365">
        <v>8.9337890147446794E-2</v>
      </c>
      <c r="H5365">
        <v>-0.50666726776022297</v>
      </c>
      <c r="I5365">
        <v>-1.6562742756334401</v>
      </c>
      <c r="J5365">
        <v>255</v>
      </c>
      <c r="K5365">
        <v>341</v>
      </c>
      <c r="L5365">
        <v>204</v>
      </c>
      <c r="M5365">
        <v>51</v>
      </c>
      <c r="N5365">
        <v>0.203442301980264</v>
      </c>
      <c r="O5365">
        <v>-0.68899879015244603</v>
      </c>
      <c r="P5365">
        <v>-1.7091956729279101</v>
      </c>
      <c r="Q5365">
        <v>0.677966101694915</v>
      </c>
      <c r="R5365">
        <v>0.305084745762711</v>
      </c>
      <c r="S5365">
        <f t="shared" si="83"/>
        <v>6.517606459189601E-2</v>
      </c>
    </row>
    <row r="5366" spans="1:19" x14ac:dyDescent="0.2">
      <c r="A5366" t="s">
        <v>10676</v>
      </c>
      <c r="B5366" t="s">
        <v>10677</v>
      </c>
      <c r="C5366">
        <v>309</v>
      </c>
      <c r="D5366">
        <v>333</v>
      </c>
      <c r="E5366">
        <v>233</v>
      </c>
      <c r="F5366">
        <v>34</v>
      </c>
      <c r="G5366">
        <v>0.11274398637701299</v>
      </c>
      <c r="H5366">
        <v>-0.61686056817721902</v>
      </c>
      <c r="I5366">
        <v>-1.8426767353445701</v>
      </c>
      <c r="J5366">
        <v>453</v>
      </c>
      <c r="K5366">
        <v>604</v>
      </c>
      <c r="L5366">
        <v>402</v>
      </c>
      <c r="M5366">
        <v>61</v>
      </c>
      <c r="N5366">
        <v>0.202166840030021</v>
      </c>
      <c r="O5366">
        <v>-0.64396092607275202</v>
      </c>
      <c r="P5366">
        <v>-1.8809940355939501</v>
      </c>
      <c r="Q5366">
        <v>0.59322033898305004</v>
      </c>
      <c r="R5366">
        <v>0.305084745762711</v>
      </c>
      <c r="S5366">
        <f t="shared" si="83"/>
        <v>-3.4532567049555173E-2</v>
      </c>
    </row>
    <row r="5367" spans="1:19" x14ac:dyDescent="0.2">
      <c r="A5367" t="s">
        <v>10678</v>
      </c>
      <c r="B5367" t="s">
        <v>10679</v>
      </c>
      <c r="C5367">
        <v>135</v>
      </c>
      <c r="D5367">
        <v>137</v>
      </c>
      <c r="E5367">
        <v>167</v>
      </c>
      <c r="F5367">
        <v>23</v>
      </c>
      <c r="G5367">
        <v>8.6645030956929103E-2</v>
      </c>
      <c r="H5367">
        <v>-0.40187530712582598</v>
      </c>
      <c r="I5367">
        <v>-1.6528031054394099</v>
      </c>
      <c r="J5367">
        <v>418</v>
      </c>
      <c r="K5367">
        <v>372</v>
      </c>
      <c r="L5367">
        <v>254</v>
      </c>
      <c r="M5367">
        <v>14</v>
      </c>
      <c r="N5367">
        <v>2.6594761528584102E-2</v>
      </c>
      <c r="O5367">
        <v>-0.80843134229948699</v>
      </c>
      <c r="P5367">
        <v>-2.48527391468869</v>
      </c>
      <c r="Q5367">
        <v>0.59322033898305004</v>
      </c>
      <c r="R5367">
        <v>0.27118644067796599</v>
      </c>
      <c r="S5367">
        <f t="shared" si="83"/>
        <v>-0.14141115176076766</v>
      </c>
    </row>
    <row r="5368" spans="1:19" x14ac:dyDescent="0.2">
      <c r="A5368" t="s">
        <v>10680</v>
      </c>
      <c r="B5368" t="s">
        <v>10681</v>
      </c>
      <c r="C5368">
        <v>106</v>
      </c>
      <c r="D5368">
        <v>150</v>
      </c>
      <c r="E5368">
        <v>86</v>
      </c>
      <c r="F5368">
        <v>33</v>
      </c>
      <c r="G5368">
        <v>0.231043626086439</v>
      </c>
      <c r="H5368">
        <v>-0.58506542379960602</v>
      </c>
      <c r="I5368">
        <v>-1.39098909834888</v>
      </c>
      <c r="J5368">
        <v>168</v>
      </c>
      <c r="K5368">
        <v>170</v>
      </c>
      <c r="L5368">
        <v>185</v>
      </c>
      <c r="M5368">
        <v>62</v>
      </c>
      <c r="N5368">
        <v>8.2367743074132804E-2</v>
      </c>
      <c r="O5368">
        <v>-0.55022633046723901</v>
      </c>
      <c r="P5368">
        <v>-1.4431432608195001</v>
      </c>
      <c r="Q5368">
        <v>0.62711864406779605</v>
      </c>
      <c r="R5368">
        <v>0.322033898305084</v>
      </c>
      <c r="S5368">
        <f t="shared" si="83"/>
        <v>0.21284458124920913</v>
      </c>
    </row>
    <row r="5369" spans="1:19" x14ac:dyDescent="0.2">
      <c r="A5369" t="s">
        <v>10682</v>
      </c>
      <c r="B5369" t="s">
        <v>10683</v>
      </c>
      <c r="C5369">
        <v>186</v>
      </c>
      <c r="D5369">
        <v>275</v>
      </c>
      <c r="E5369">
        <v>167</v>
      </c>
      <c r="F5369">
        <v>39</v>
      </c>
      <c r="G5369">
        <v>0.250077981907874</v>
      </c>
      <c r="H5369">
        <v>-0.54105448284873603</v>
      </c>
      <c r="I5369">
        <v>-1.56264551015341</v>
      </c>
      <c r="J5369">
        <v>370</v>
      </c>
      <c r="K5369">
        <v>390</v>
      </c>
      <c r="L5369">
        <v>174</v>
      </c>
      <c r="M5369">
        <v>42</v>
      </c>
      <c r="N5369">
        <v>0.100090986381225</v>
      </c>
      <c r="O5369">
        <v>-0.91974125292878495</v>
      </c>
      <c r="P5369">
        <v>-1.95517810226098</v>
      </c>
      <c r="Q5369">
        <v>0.61016949152542299</v>
      </c>
      <c r="R5369">
        <v>0.37288135593220301</v>
      </c>
      <c r="S5369">
        <f t="shared" si="83"/>
        <v>2.638076852168527E-2</v>
      </c>
    </row>
    <row r="5370" spans="1:19" x14ac:dyDescent="0.2">
      <c r="A5370" t="s">
        <v>10684</v>
      </c>
      <c r="B5370" t="s">
        <v>10685</v>
      </c>
      <c r="C5370">
        <v>215</v>
      </c>
      <c r="D5370">
        <v>257</v>
      </c>
      <c r="E5370">
        <v>152</v>
      </c>
      <c r="F5370">
        <v>18</v>
      </c>
      <c r="G5370">
        <v>0.15775289571121701</v>
      </c>
      <c r="H5370">
        <v>-0.64485288174923605</v>
      </c>
      <c r="I5370">
        <v>-1.96136312777429</v>
      </c>
      <c r="J5370">
        <v>403</v>
      </c>
      <c r="K5370">
        <v>542</v>
      </c>
      <c r="L5370">
        <v>209</v>
      </c>
      <c r="M5370">
        <v>82</v>
      </c>
      <c r="N5370">
        <v>0.20592234381899899</v>
      </c>
      <c r="O5370">
        <v>-0.87724753717444504</v>
      </c>
      <c r="P5370">
        <v>-1.70171686234928</v>
      </c>
      <c r="Q5370">
        <v>0.55932203389830504</v>
      </c>
      <c r="R5370">
        <v>0.27118644067796599</v>
      </c>
      <c r="S5370">
        <f t="shared" si="83"/>
        <v>-2.0806040664209526E-2</v>
      </c>
    </row>
    <row r="5371" spans="1:19" x14ac:dyDescent="0.2">
      <c r="A5371" t="s">
        <v>10686</v>
      </c>
      <c r="B5371" t="s">
        <v>10687</v>
      </c>
      <c r="C5371">
        <v>225</v>
      </c>
      <c r="D5371">
        <v>268</v>
      </c>
      <c r="E5371">
        <v>235</v>
      </c>
      <c r="F5371">
        <v>20</v>
      </c>
      <c r="G5371">
        <v>0.15621050821295401</v>
      </c>
      <c r="H5371">
        <v>-0.47537266561802899</v>
      </c>
      <c r="I5371">
        <v>-1.9353496954093801</v>
      </c>
      <c r="J5371">
        <v>483</v>
      </c>
      <c r="K5371">
        <v>604</v>
      </c>
      <c r="L5371">
        <v>518</v>
      </c>
      <c r="M5371">
        <v>97</v>
      </c>
      <c r="N5371">
        <v>0.174317911291341</v>
      </c>
      <c r="O5371">
        <v>-0.56170614815066899</v>
      </c>
      <c r="P5371">
        <v>-1.7074010650771601</v>
      </c>
      <c r="Q5371">
        <v>0.35593220338983</v>
      </c>
      <c r="R5371">
        <v>0.13559322033898299</v>
      </c>
      <c r="S5371">
        <f t="shared" si="83"/>
        <v>-1.4824629539964079E-2</v>
      </c>
    </row>
    <row r="5372" spans="1:19" x14ac:dyDescent="0.2">
      <c r="A5372" t="s">
        <v>10688</v>
      </c>
      <c r="B5372" t="s">
        <v>10689</v>
      </c>
      <c r="C5372">
        <v>241</v>
      </c>
      <c r="D5372">
        <v>289</v>
      </c>
      <c r="E5372">
        <v>153</v>
      </c>
      <c r="F5372">
        <v>35</v>
      </c>
      <c r="G5372">
        <v>0.15913903247720701</v>
      </c>
      <c r="H5372">
        <v>-0.69158362153567299</v>
      </c>
      <c r="I5372">
        <v>-1.72214617118659</v>
      </c>
      <c r="J5372">
        <v>540</v>
      </c>
      <c r="K5372">
        <v>727</v>
      </c>
      <c r="L5372">
        <v>359</v>
      </c>
      <c r="M5372">
        <v>90</v>
      </c>
      <c r="N5372">
        <v>0.20636875445779099</v>
      </c>
      <c r="O5372">
        <v>-0.76938808838903905</v>
      </c>
      <c r="P5372">
        <v>-1.7883769189755301</v>
      </c>
      <c r="Q5372">
        <v>0.47457627118644002</v>
      </c>
      <c r="R5372">
        <v>0.28813559322033899</v>
      </c>
      <c r="S5372">
        <f t="shared" si="83"/>
        <v>2.5000013388115146E-2</v>
      </c>
    </row>
    <row r="5373" spans="1:19" x14ac:dyDescent="0.2">
      <c r="A5373" t="s">
        <v>10690</v>
      </c>
      <c r="B5373" t="s">
        <v>10691</v>
      </c>
      <c r="C5373">
        <v>127</v>
      </c>
      <c r="D5373">
        <v>139</v>
      </c>
      <c r="E5373">
        <v>95</v>
      </c>
      <c r="F5373">
        <v>17</v>
      </c>
      <c r="G5373">
        <v>0.119469311593666</v>
      </c>
      <c r="H5373">
        <v>-0.62033812544551203</v>
      </c>
      <c r="I5373">
        <v>-1.75755197253968</v>
      </c>
      <c r="J5373">
        <v>266</v>
      </c>
      <c r="K5373">
        <v>229</v>
      </c>
      <c r="L5373">
        <v>137</v>
      </c>
      <c r="M5373">
        <v>18</v>
      </c>
      <c r="N5373">
        <v>1.2181949130542701E-2</v>
      </c>
      <c r="O5373">
        <v>-0.88024984661905004</v>
      </c>
      <c r="P5373">
        <v>-2.1798348001196501</v>
      </c>
      <c r="Q5373">
        <v>0.55932203389830504</v>
      </c>
      <c r="R5373">
        <v>0.23728813559322001</v>
      </c>
      <c r="S5373">
        <f t="shared" si="83"/>
        <v>-8.9919017113109831E-2</v>
      </c>
    </row>
    <row r="5374" spans="1:19" x14ac:dyDescent="0.2">
      <c r="A5374" t="s">
        <v>10692</v>
      </c>
      <c r="B5374" t="s">
        <v>10693</v>
      </c>
      <c r="C5374">
        <v>89</v>
      </c>
      <c r="D5374">
        <v>58</v>
      </c>
      <c r="E5374">
        <v>56</v>
      </c>
      <c r="F5374">
        <v>12</v>
      </c>
      <c r="G5374">
        <v>-0.105703780786447</v>
      </c>
      <c r="H5374">
        <v>-0.69545998941711595</v>
      </c>
      <c r="I5374">
        <v>-1.7544059335592801</v>
      </c>
      <c r="J5374">
        <v>193</v>
      </c>
      <c r="K5374">
        <v>195</v>
      </c>
      <c r="L5374">
        <v>121</v>
      </c>
      <c r="M5374">
        <v>14</v>
      </c>
      <c r="N5374">
        <v>8.1705405776465997E-2</v>
      </c>
      <c r="O5374">
        <v>-0.79486071583571405</v>
      </c>
      <c r="P5374">
        <v>-2.1496549419214199</v>
      </c>
      <c r="Q5374">
        <v>0.52542372881355903</v>
      </c>
      <c r="R5374">
        <v>0.23728813559322001</v>
      </c>
      <c r="S5374">
        <f t="shared" si="83"/>
        <v>-8.0939132888064078E-2</v>
      </c>
    </row>
    <row r="5375" spans="1:19" x14ac:dyDescent="0.2">
      <c r="A5375" t="s">
        <v>10694</v>
      </c>
      <c r="B5375" t="s">
        <v>10695</v>
      </c>
      <c r="C5375">
        <v>97</v>
      </c>
      <c r="D5375">
        <v>137</v>
      </c>
      <c r="E5375">
        <v>51</v>
      </c>
      <c r="F5375">
        <v>9</v>
      </c>
      <c r="G5375">
        <v>0.23020706518569001</v>
      </c>
      <c r="H5375">
        <v>-0.773459567946712</v>
      </c>
      <c r="I5375">
        <v>-1.91672639778891</v>
      </c>
      <c r="J5375">
        <v>233</v>
      </c>
      <c r="K5375">
        <v>306</v>
      </c>
      <c r="L5375">
        <v>154</v>
      </c>
      <c r="M5375">
        <v>32</v>
      </c>
      <c r="N5375">
        <v>0.195593608877282</v>
      </c>
      <c r="O5375">
        <v>-0.77192397733394602</v>
      </c>
      <c r="P5375">
        <v>-1.872431611298</v>
      </c>
      <c r="Q5375">
        <v>0.47457627118644002</v>
      </c>
      <c r="R5375">
        <v>0.22033898305084701</v>
      </c>
      <c r="S5375">
        <f t="shared" si="83"/>
        <v>-5.3596952990091214E-2</v>
      </c>
    </row>
    <row r="5376" spans="1:19" x14ac:dyDescent="0.2">
      <c r="A5376" t="s">
        <v>10696</v>
      </c>
      <c r="B5376" t="s">
        <v>10697</v>
      </c>
      <c r="C5376">
        <v>40</v>
      </c>
      <c r="D5376">
        <v>27</v>
      </c>
      <c r="E5376">
        <v>45</v>
      </c>
      <c r="F5376">
        <v>0</v>
      </c>
      <c r="G5376">
        <v>-9.04379948734466E-2</v>
      </c>
      <c r="H5376">
        <v>-0.44310548733102201</v>
      </c>
      <c r="I5376" t="e">
        <f>-inf</f>
        <v>#NAME?</v>
      </c>
      <c r="J5376">
        <v>141</v>
      </c>
      <c r="K5376">
        <v>169</v>
      </c>
      <c r="L5376">
        <v>72</v>
      </c>
      <c r="M5376">
        <v>9</v>
      </c>
      <c r="N5376">
        <v>0.15589569538001499</v>
      </c>
      <c r="O5376">
        <v>-0.88397539336850095</v>
      </c>
      <c r="P5376">
        <v>-2.20520227180794</v>
      </c>
      <c r="Q5376">
        <v>0.52542372881355903</v>
      </c>
      <c r="R5376">
        <v>0.305084745762711</v>
      </c>
      <c r="S5376" t="e">
        <f t="shared" si="83"/>
        <v>#NAME?</v>
      </c>
    </row>
    <row r="5377" spans="1:19" x14ac:dyDescent="0.2">
      <c r="A5377" t="s">
        <v>10698</v>
      </c>
      <c r="B5377" t="s">
        <v>10699</v>
      </c>
      <c r="C5377">
        <v>32</v>
      </c>
      <c r="D5377">
        <v>29</v>
      </c>
      <c r="E5377">
        <v>7</v>
      </c>
      <c r="F5377">
        <v>2</v>
      </c>
      <c r="G5377">
        <v>3.7506251874578497E-2</v>
      </c>
      <c r="H5377">
        <v>-1.15430994808405</v>
      </c>
      <c r="I5377">
        <v>-2.0883171556179199</v>
      </c>
      <c r="J5377">
        <v>17</v>
      </c>
      <c r="K5377">
        <v>35</v>
      </c>
      <c r="L5377">
        <v>18</v>
      </c>
      <c r="M5377">
        <v>4</v>
      </c>
      <c r="N5377">
        <v>0.39084722639372299</v>
      </c>
      <c r="O5377">
        <v>-0.56726519341935799</v>
      </c>
      <c r="P5377">
        <v>-1.6386145986422</v>
      </c>
      <c r="Q5377">
        <v>0.50847457627118597</v>
      </c>
      <c r="R5377">
        <v>0.338983050847457</v>
      </c>
      <c r="S5377">
        <f t="shared" si="83"/>
        <v>-4.0538652569023267E-2</v>
      </c>
    </row>
    <row r="5378" spans="1:19" x14ac:dyDescent="0.2">
      <c r="A5378" t="s">
        <v>10700</v>
      </c>
      <c r="B5378" t="s">
        <v>10701</v>
      </c>
      <c r="C5378">
        <v>122</v>
      </c>
      <c r="D5378">
        <v>145</v>
      </c>
      <c r="E5378">
        <v>50</v>
      </c>
      <c r="F5378">
        <v>20</v>
      </c>
      <c r="G5378">
        <v>0.15526640385575499</v>
      </c>
      <c r="H5378">
        <v>-0.88164783611713304</v>
      </c>
      <c r="I5378">
        <v>-1.66952700797276</v>
      </c>
      <c r="J5378">
        <v>207</v>
      </c>
      <c r="K5378">
        <v>303</v>
      </c>
      <c r="L5378">
        <v>141</v>
      </c>
      <c r="M5378">
        <v>21</v>
      </c>
      <c r="N5378">
        <v>0.24270038646710901</v>
      </c>
      <c r="O5378">
        <v>-0.75884000994592804</v>
      </c>
      <c r="P5378">
        <v>-2.0039767193148901</v>
      </c>
      <c r="Q5378">
        <v>0.44067796610169402</v>
      </c>
      <c r="R5378">
        <v>0.23728813559322001</v>
      </c>
      <c r="S5378">
        <f t="shared" si="83"/>
        <v>-1.7494915166311679E-2</v>
      </c>
    </row>
    <row r="5379" spans="1:19" x14ac:dyDescent="0.2">
      <c r="A5379" t="s">
        <v>10702</v>
      </c>
      <c r="B5379" t="s">
        <v>10703</v>
      </c>
      <c r="C5379">
        <v>288</v>
      </c>
      <c r="D5379">
        <v>376</v>
      </c>
      <c r="E5379">
        <v>223</v>
      </c>
      <c r="F5379">
        <v>44</v>
      </c>
      <c r="G5379">
        <v>0.19605358946395801</v>
      </c>
      <c r="H5379">
        <v>-0.60534563448947298</v>
      </c>
      <c r="I5379">
        <v>-1.70013698423504</v>
      </c>
      <c r="J5379">
        <v>520</v>
      </c>
      <c r="K5379">
        <v>918</v>
      </c>
      <c r="L5379">
        <v>518</v>
      </c>
      <c r="M5379">
        <v>82</v>
      </c>
      <c r="N5379">
        <v>0.32406744098816498</v>
      </c>
      <c r="O5379">
        <v>-0.59376236103395597</v>
      </c>
      <c r="P5379">
        <v>-1.8124151598429701</v>
      </c>
      <c r="Q5379">
        <v>0.42372881355932202</v>
      </c>
      <c r="R5379">
        <v>0.25423728813559299</v>
      </c>
      <c r="S5379">
        <f t="shared" ref="S5379:S5442" si="84">((I5379+1.7338029)/1.7338029+(P5379+1.8692731)/1.8692731)/2</f>
        <v>2.4917261352474154E-2</v>
      </c>
    </row>
    <row r="5380" spans="1:19" x14ac:dyDescent="0.2">
      <c r="A5380" t="s">
        <v>10704</v>
      </c>
      <c r="B5380" t="s">
        <v>10705</v>
      </c>
      <c r="C5380">
        <v>206</v>
      </c>
      <c r="D5380">
        <v>138</v>
      </c>
      <c r="E5380">
        <v>119</v>
      </c>
      <c r="F5380">
        <v>14</v>
      </c>
      <c r="G5380">
        <v>-9.3729901672388399E-2</v>
      </c>
      <c r="H5380">
        <v>-0.73257826875502596</v>
      </c>
      <c r="I5380">
        <v>-2.0519363576529099</v>
      </c>
      <c r="J5380">
        <v>353</v>
      </c>
      <c r="K5380">
        <v>279</v>
      </c>
      <c r="L5380">
        <v>227</v>
      </c>
      <c r="M5380">
        <v>30</v>
      </c>
      <c r="N5380">
        <v>-2.4942398692503101E-2</v>
      </c>
      <c r="O5380">
        <v>-0.78383762533908996</v>
      </c>
      <c r="P5380">
        <v>-2.0808791192600502</v>
      </c>
      <c r="Q5380">
        <v>0.47457627118644002</v>
      </c>
      <c r="R5380">
        <v>0.22033898305084701</v>
      </c>
      <c r="S5380">
        <f t="shared" si="84"/>
        <v>-0.14834556405698585</v>
      </c>
    </row>
    <row r="5381" spans="1:19" x14ac:dyDescent="0.2">
      <c r="A5381" t="s">
        <v>10706</v>
      </c>
      <c r="B5381" t="s">
        <v>10707</v>
      </c>
      <c r="C5381">
        <v>155</v>
      </c>
      <c r="D5381">
        <v>210</v>
      </c>
      <c r="E5381">
        <v>111</v>
      </c>
      <c r="F5381">
        <v>40</v>
      </c>
      <c r="G5381">
        <v>0.212145828859156</v>
      </c>
      <c r="H5381">
        <v>-0.63926672916203697</v>
      </c>
      <c r="I5381">
        <v>-1.47246887980432</v>
      </c>
      <c r="J5381">
        <v>320</v>
      </c>
      <c r="K5381">
        <v>446</v>
      </c>
      <c r="L5381">
        <v>220</v>
      </c>
      <c r="M5381">
        <v>55</v>
      </c>
      <c r="N5381">
        <v>0.22141298381395699</v>
      </c>
      <c r="O5381">
        <v>-0.75481607464209</v>
      </c>
      <c r="P5381">
        <v>-1.7750129574175499</v>
      </c>
      <c r="Q5381">
        <v>0.44067796610169402</v>
      </c>
      <c r="R5381">
        <v>0.27118644067796599</v>
      </c>
      <c r="S5381">
        <f t="shared" si="84"/>
        <v>0.10057744442226851</v>
      </c>
    </row>
    <row r="5382" spans="1:19" x14ac:dyDescent="0.2">
      <c r="A5382" t="s">
        <v>10708</v>
      </c>
      <c r="B5382" t="s">
        <v>10709</v>
      </c>
      <c r="C5382">
        <v>44</v>
      </c>
      <c r="D5382">
        <v>49</v>
      </c>
      <c r="E5382">
        <v>22</v>
      </c>
      <c r="F5382">
        <v>6</v>
      </c>
      <c r="G5382">
        <v>0.12700163583785401</v>
      </c>
      <c r="H5382">
        <v>-0.79528800544238398</v>
      </c>
      <c r="I5382">
        <v>-1.74949859906454</v>
      </c>
      <c r="J5382">
        <v>66</v>
      </c>
      <c r="K5382">
        <v>117</v>
      </c>
      <c r="L5382">
        <v>69</v>
      </c>
      <c r="M5382">
        <v>19</v>
      </c>
      <c r="N5382">
        <v>0.32587002962601402</v>
      </c>
      <c r="O5382">
        <v>-0.57278362194900301</v>
      </c>
      <c r="P5382">
        <v>-1.5510160031809299</v>
      </c>
      <c r="Q5382">
        <v>0.40677966101694901</v>
      </c>
      <c r="R5382">
        <v>0.169491525423728</v>
      </c>
      <c r="S5382">
        <f t="shared" si="84"/>
        <v>8.0602192033971884E-2</v>
      </c>
    </row>
    <row r="5383" spans="1:19" x14ac:dyDescent="0.2">
      <c r="A5383" t="s">
        <v>10710</v>
      </c>
      <c r="B5383" t="s">
        <v>10711</v>
      </c>
      <c r="C5383">
        <v>36</v>
      </c>
      <c r="D5383">
        <v>59</v>
      </c>
      <c r="E5383">
        <v>51</v>
      </c>
      <c r="F5383">
        <v>8</v>
      </c>
      <c r="G5383">
        <v>0.29480774317038499</v>
      </c>
      <c r="H5383">
        <v>-0.34299033444775401</v>
      </c>
      <c r="I5383">
        <v>-1.5374096867373399</v>
      </c>
      <c r="J5383">
        <v>103</v>
      </c>
      <c r="K5383">
        <v>197</v>
      </c>
      <c r="L5383">
        <v>73</v>
      </c>
      <c r="M5383">
        <v>23</v>
      </c>
      <c r="N5383">
        <v>0.35885710487814199</v>
      </c>
      <c r="O5383">
        <v>-0.74160314172910602</v>
      </c>
      <c r="P5383">
        <v>-1.6613350572794701</v>
      </c>
      <c r="Q5383">
        <v>0.37288135593220301</v>
      </c>
      <c r="R5383">
        <v>0.20338983050847401</v>
      </c>
      <c r="S5383">
        <f t="shared" si="84"/>
        <v>0.11225657295446168</v>
      </c>
    </row>
    <row r="5384" spans="1:19" x14ac:dyDescent="0.2">
      <c r="A5384" t="s">
        <v>10712</v>
      </c>
      <c r="B5384" t="s">
        <v>10713</v>
      </c>
      <c r="C5384">
        <v>205</v>
      </c>
      <c r="D5384">
        <v>231</v>
      </c>
      <c r="E5384">
        <v>240</v>
      </c>
      <c r="F5384">
        <v>28</v>
      </c>
      <c r="G5384">
        <v>0.132116351131918</v>
      </c>
      <c r="H5384">
        <v>-0.42580062912255101</v>
      </c>
      <c r="I5384">
        <v>-1.7487930026755301</v>
      </c>
      <c r="J5384">
        <v>399</v>
      </c>
      <c r="K5384">
        <v>599</v>
      </c>
      <c r="L5384">
        <v>357</v>
      </c>
      <c r="M5384">
        <v>55</v>
      </c>
      <c r="N5384">
        <v>0.25368203012428497</v>
      </c>
      <c r="O5384">
        <v>-0.64039345671894499</v>
      </c>
      <c r="P5384">
        <v>-1.8708358747843901</v>
      </c>
      <c r="Q5384">
        <v>0.55932203389830504</v>
      </c>
      <c r="R5384">
        <v>0.305084745762711</v>
      </c>
      <c r="S5384">
        <f t="shared" si="84"/>
        <v>-4.7409137005088994E-3</v>
      </c>
    </row>
    <row r="5385" spans="1:19" x14ac:dyDescent="0.2">
      <c r="A5385" t="s">
        <v>10714</v>
      </c>
      <c r="B5385" t="s">
        <v>10715</v>
      </c>
      <c r="C5385">
        <v>237</v>
      </c>
      <c r="D5385">
        <v>199</v>
      </c>
      <c r="E5385">
        <v>201</v>
      </c>
      <c r="F5385">
        <v>34</v>
      </c>
      <c r="G5385">
        <v>4.3629626951312301E-3</v>
      </c>
      <c r="H5385">
        <v>-0.56581029836801799</v>
      </c>
      <c r="I5385">
        <v>-1.7274666019298399</v>
      </c>
      <c r="J5385">
        <v>580</v>
      </c>
      <c r="K5385">
        <v>633</v>
      </c>
      <c r="L5385">
        <v>316</v>
      </c>
      <c r="M5385">
        <v>82</v>
      </c>
      <c r="N5385">
        <v>0.11520381987613899</v>
      </c>
      <c r="O5385">
        <v>-0.85582968808892301</v>
      </c>
      <c r="P5385">
        <v>-1.85983980977111</v>
      </c>
      <c r="Q5385">
        <v>0.50847457627118597</v>
      </c>
      <c r="R5385">
        <v>0.25423728813559299</v>
      </c>
      <c r="S5385">
        <f t="shared" si="84"/>
        <v>4.350534215550767E-3</v>
      </c>
    </row>
    <row r="5386" spans="1:19" x14ac:dyDescent="0.2">
      <c r="A5386" t="s">
        <v>10716</v>
      </c>
      <c r="B5386" t="s">
        <v>10717</v>
      </c>
      <c r="C5386">
        <v>105</v>
      </c>
      <c r="D5386">
        <v>73</v>
      </c>
      <c r="E5386">
        <v>44</v>
      </c>
      <c r="F5386">
        <v>9</v>
      </c>
      <c r="G5386">
        <v>-7.7608206653953696E-2</v>
      </c>
      <c r="H5386">
        <v>-0.87199463236215402</v>
      </c>
      <c r="I5386">
        <v>-1.9511439625926099</v>
      </c>
      <c r="J5386">
        <v>163</v>
      </c>
      <c r="K5386">
        <v>187</v>
      </c>
      <c r="L5386">
        <v>145</v>
      </c>
      <c r="M5386">
        <v>13</v>
      </c>
      <c r="N5386">
        <v>0.136882105554262</v>
      </c>
      <c r="O5386">
        <v>-0.64290837931337297</v>
      </c>
      <c r="P5386">
        <v>-2.1084699206890098</v>
      </c>
      <c r="Q5386">
        <v>0.45762711864406702</v>
      </c>
      <c r="R5386">
        <v>0.23728813559322001</v>
      </c>
      <c r="S5386">
        <f t="shared" si="84"/>
        <v>-0.12665879743160441</v>
      </c>
    </row>
    <row r="5387" spans="1:19" x14ac:dyDescent="0.2">
      <c r="A5387" t="s">
        <v>10718</v>
      </c>
      <c r="B5387" t="s">
        <v>10719</v>
      </c>
      <c r="C5387">
        <v>89</v>
      </c>
      <c r="D5387">
        <v>49</v>
      </c>
      <c r="E5387">
        <v>73</v>
      </c>
      <c r="F5387">
        <v>9</v>
      </c>
      <c r="G5387">
        <v>-0.17893569432087</v>
      </c>
      <c r="H5387">
        <v>-0.58032515630285997</v>
      </c>
      <c r="I5387">
        <v>-1.87934467016758</v>
      </c>
      <c r="J5387">
        <v>154</v>
      </c>
      <c r="K5387">
        <v>178</v>
      </c>
      <c r="L5387">
        <v>91</v>
      </c>
      <c r="M5387">
        <v>26</v>
      </c>
      <c r="N5387">
        <v>0.140127384894152</v>
      </c>
      <c r="O5387">
        <v>-0.82056810565975902</v>
      </c>
      <c r="P5387">
        <v>-1.78277304145753</v>
      </c>
      <c r="Q5387">
        <v>0.38983050847457601</v>
      </c>
      <c r="R5387">
        <v>0.186440677966101</v>
      </c>
      <c r="S5387">
        <f t="shared" si="84"/>
        <v>-1.8834480830823754E-2</v>
      </c>
    </row>
    <row r="5388" spans="1:19" x14ac:dyDescent="0.2">
      <c r="A5388" t="s">
        <v>10720</v>
      </c>
      <c r="B5388" t="s">
        <v>10721</v>
      </c>
      <c r="C5388">
        <v>90</v>
      </c>
      <c r="D5388">
        <v>88</v>
      </c>
      <c r="E5388">
        <v>74</v>
      </c>
      <c r="F5388">
        <v>10</v>
      </c>
      <c r="G5388">
        <v>7.04983950063722E-2</v>
      </c>
      <c r="H5388">
        <v>-0.57926879948675203</v>
      </c>
      <c r="I5388">
        <v>-1.8384396824013201</v>
      </c>
      <c r="J5388">
        <v>158</v>
      </c>
      <c r="K5388">
        <v>179</v>
      </c>
      <c r="L5388">
        <v>106</v>
      </c>
      <c r="M5388">
        <v>35</v>
      </c>
      <c r="N5388">
        <v>0.13142404744719199</v>
      </c>
      <c r="O5388">
        <v>-0.76543999883404201</v>
      </c>
      <c r="P5388">
        <v>-1.6648147111960301</v>
      </c>
      <c r="Q5388">
        <v>0.38983050847457601</v>
      </c>
      <c r="R5388">
        <v>0.169491525423728</v>
      </c>
      <c r="S5388">
        <f t="shared" si="84"/>
        <v>2.451376445664135E-2</v>
      </c>
    </row>
    <row r="5389" spans="1:19" x14ac:dyDescent="0.2">
      <c r="A5389" t="s">
        <v>10722</v>
      </c>
      <c r="B5389" t="s">
        <v>10723</v>
      </c>
      <c r="C5389">
        <v>85</v>
      </c>
      <c r="D5389">
        <v>123</v>
      </c>
      <c r="E5389">
        <v>65</v>
      </c>
      <c r="F5389">
        <v>10</v>
      </c>
      <c r="G5389">
        <v>0.24074441802063301</v>
      </c>
      <c r="H5389">
        <v>-0.61076357884984001</v>
      </c>
      <c r="I5389">
        <v>-1.8136160986762899</v>
      </c>
      <c r="J5389">
        <v>218</v>
      </c>
      <c r="K5389">
        <v>351</v>
      </c>
      <c r="L5389">
        <v>132</v>
      </c>
      <c r="M5389">
        <v>18</v>
      </c>
      <c r="N5389">
        <v>0.28407872628294101</v>
      </c>
      <c r="O5389">
        <v>-0.80997133954314504</v>
      </c>
      <c r="P5389">
        <v>-2.0934096570931899</v>
      </c>
      <c r="Q5389">
        <v>0.45762711864406702</v>
      </c>
      <c r="R5389">
        <v>0.305084745762711</v>
      </c>
      <c r="S5389">
        <f t="shared" si="84"/>
        <v>-8.2969668132064245E-2</v>
      </c>
    </row>
    <row r="5390" spans="1:19" x14ac:dyDescent="0.2">
      <c r="A5390" t="s">
        <v>10724</v>
      </c>
      <c r="B5390" t="s">
        <v>10725</v>
      </c>
      <c r="C5390">
        <v>319</v>
      </c>
      <c r="D5390">
        <v>291</v>
      </c>
      <c r="E5390">
        <v>284</v>
      </c>
      <c r="F5390">
        <v>42</v>
      </c>
      <c r="G5390">
        <v>4.0360538224254498E-2</v>
      </c>
      <c r="H5390">
        <v>-0.54473035278854698</v>
      </c>
      <c r="I5390">
        <v>-1.76473856562127</v>
      </c>
      <c r="J5390">
        <v>520</v>
      </c>
      <c r="K5390">
        <v>964</v>
      </c>
      <c r="L5390">
        <v>340</v>
      </c>
      <c r="M5390">
        <v>84</v>
      </c>
      <c r="N5390">
        <v>0.345301793689753</v>
      </c>
      <c r="O5390">
        <v>-0.77661320373693399</v>
      </c>
      <c r="P5390">
        <v>-1.8019497261648101</v>
      </c>
      <c r="Q5390">
        <v>0.47457627118644002</v>
      </c>
      <c r="R5390">
        <v>0.25423728813559299</v>
      </c>
      <c r="S5390">
        <f t="shared" si="84"/>
        <v>9.0865691899753576E-3</v>
      </c>
    </row>
    <row r="5391" spans="1:19" x14ac:dyDescent="0.2">
      <c r="A5391" t="s">
        <v>10726</v>
      </c>
      <c r="B5391" t="s">
        <v>10727</v>
      </c>
      <c r="C5391">
        <v>299</v>
      </c>
      <c r="D5391">
        <v>493</v>
      </c>
      <c r="E5391">
        <v>421</v>
      </c>
      <c r="F5391">
        <v>35</v>
      </c>
      <c r="G5391">
        <v>0.29743396324832799</v>
      </c>
      <c r="H5391">
        <v>-0.345647102267164</v>
      </c>
      <c r="I5391">
        <v>-1.8158003169361501</v>
      </c>
      <c r="J5391">
        <v>679</v>
      </c>
      <c r="K5391">
        <v>1010</v>
      </c>
      <c r="L5391">
        <v>582</v>
      </c>
      <c r="M5391">
        <v>82</v>
      </c>
      <c r="N5391">
        <v>0.24967970292386199</v>
      </c>
      <c r="O5391">
        <v>-0.65903556677500297</v>
      </c>
      <c r="P5391">
        <v>-1.9282815904886701</v>
      </c>
      <c r="Q5391">
        <v>0.52542372881355903</v>
      </c>
      <c r="R5391">
        <v>0.25423728813559299</v>
      </c>
      <c r="S5391">
        <f t="shared" si="84"/>
        <v>-3.9430501739602553E-2</v>
      </c>
    </row>
    <row r="5392" spans="1:19" x14ac:dyDescent="0.2">
      <c r="A5392" t="s">
        <v>10728</v>
      </c>
      <c r="B5392" t="s">
        <v>10729</v>
      </c>
      <c r="C5392">
        <v>297</v>
      </c>
      <c r="D5392">
        <v>339</v>
      </c>
      <c r="E5392">
        <v>291</v>
      </c>
      <c r="F5392">
        <v>60</v>
      </c>
      <c r="G5392">
        <v>0.13770148118139799</v>
      </c>
      <c r="H5392">
        <v>-0.50312147010970798</v>
      </c>
      <c r="I5392">
        <v>-1.5788023718955599</v>
      </c>
      <c r="J5392">
        <v>534</v>
      </c>
      <c r="K5392">
        <v>849</v>
      </c>
      <c r="L5392">
        <v>627</v>
      </c>
      <c r="M5392">
        <v>167</v>
      </c>
      <c r="N5392">
        <v>0.27859453663711797</v>
      </c>
      <c r="O5392">
        <v>-0.52236249334222995</v>
      </c>
      <c r="P5392">
        <v>-1.51505045447286</v>
      </c>
      <c r="Q5392">
        <v>0.50847457627118597</v>
      </c>
      <c r="R5392">
        <v>0.22033898305084701</v>
      </c>
      <c r="S5392">
        <f t="shared" si="84"/>
        <v>0.13944834923424246</v>
      </c>
    </row>
    <row r="5393" spans="1:19" x14ac:dyDescent="0.2">
      <c r="A5393" t="s">
        <v>10730</v>
      </c>
      <c r="B5393" t="s">
        <v>10731</v>
      </c>
      <c r="C5393">
        <v>377</v>
      </c>
      <c r="D5393">
        <v>509</v>
      </c>
      <c r="E5393">
        <v>338</v>
      </c>
      <c r="F5393">
        <v>44</v>
      </c>
      <c r="G5393">
        <v>0.21063466442649401</v>
      </c>
      <c r="H5393">
        <v>-0.54168265970654095</v>
      </c>
      <c r="I5393">
        <v>-1.8170858466816</v>
      </c>
      <c r="J5393">
        <v>798</v>
      </c>
      <c r="K5393">
        <v>970</v>
      </c>
      <c r="L5393">
        <v>589</v>
      </c>
      <c r="M5393">
        <v>127</v>
      </c>
      <c r="N5393">
        <v>0.16199694633723699</v>
      </c>
      <c r="O5393">
        <v>-0.72397637370801804</v>
      </c>
      <c r="P5393">
        <v>-1.80842483898666</v>
      </c>
      <c r="Q5393">
        <v>0.49152542372881303</v>
      </c>
      <c r="R5393">
        <v>0.23728813559322001</v>
      </c>
      <c r="S5393">
        <f t="shared" si="84"/>
        <v>-7.7415052914892313E-3</v>
      </c>
    </row>
    <row r="5394" spans="1:19" x14ac:dyDescent="0.2">
      <c r="A5394" t="s">
        <v>10732</v>
      </c>
      <c r="B5394" t="s">
        <v>10733</v>
      </c>
      <c r="C5394">
        <v>78</v>
      </c>
      <c r="D5394">
        <v>56</v>
      </c>
      <c r="E5394">
        <v>67</v>
      </c>
      <c r="F5394">
        <v>7</v>
      </c>
      <c r="G5394">
        <v>-6.3648343388751499E-2</v>
      </c>
      <c r="H5394">
        <v>-0.56027780976805697</v>
      </c>
      <c r="I5394">
        <v>-1.9311937356382201</v>
      </c>
      <c r="J5394">
        <v>158</v>
      </c>
      <c r="K5394">
        <v>125</v>
      </c>
      <c r="L5394">
        <v>70</v>
      </c>
      <c r="M5394">
        <v>7</v>
      </c>
      <c r="N5394">
        <v>-2.4518970524644301E-2</v>
      </c>
      <c r="O5394">
        <v>-0.94564782408455605</v>
      </c>
      <c r="P5394">
        <v>-2.3637847155320499</v>
      </c>
      <c r="Q5394">
        <v>0.37288135593220301</v>
      </c>
      <c r="R5394">
        <v>0.101694915254237</v>
      </c>
      <c r="S5394">
        <f t="shared" si="84"/>
        <v>-0.18919801723290491</v>
      </c>
    </row>
    <row r="5395" spans="1:19" x14ac:dyDescent="0.2">
      <c r="A5395" t="s">
        <v>10734</v>
      </c>
      <c r="B5395" t="s">
        <v>10735</v>
      </c>
      <c r="C5395">
        <v>207</v>
      </c>
      <c r="D5395">
        <v>225</v>
      </c>
      <c r="E5395">
        <v>121</v>
      </c>
      <c r="F5395">
        <v>29</v>
      </c>
      <c r="G5395">
        <v>0.116470404949973</v>
      </c>
      <c r="H5395">
        <v>-0.72744298491887105</v>
      </c>
      <c r="I5395">
        <v>-1.7377695205199599</v>
      </c>
      <c r="J5395">
        <v>274</v>
      </c>
      <c r="K5395">
        <v>460</v>
      </c>
      <c r="L5395">
        <v>254</v>
      </c>
      <c r="M5395">
        <v>33</v>
      </c>
      <c r="N5395">
        <v>0.30223537228290698</v>
      </c>
      <c r="O5395">
        <v>-0.62500562334484</v>
      </c>
      <c r="P5395">
        <v>-1.92946229153439</v>
      </c>
      <c r="Q5395">
        <v>0.44067796610169402</v>
      </c>
      <c r="R5395">
        <v>0.186440677966101</v>
      </c>
      <c r="S5395">
        <f t="shared" si="84"/>
        <v>-1.7243532480241165E-2</v>
      </c>
    </row>
    <row r="5396" spans="1:19" x14ac:dyDescent="0.2">
      <c r="A5396" t="s">
        <v>10736</v>
      </c>
      <c r="B5396" t="s">
        <v>10737</v>
      </c>
      <c r="C5396">
        <v>102</v>
      </c>
      <c r="D5396">
        <v>142</v>
      </c>
      <c r="E5396">
        <v>49</v>
      </c>
      <c r="F5396">
        <v>9</v>
      </c>
      <c r="G5396">
        <v>0.22394640491666701</v>
      </c>
      <c r="H5396">
        <v>-0.81266210151180696</v>
      </c>
      <c r="I5396">
        <v>-1.93855483528459</v>
      </c>
      <c r="J5396">
        <v>298</v>
      </c>
      <c r="K5396">
        <v>206</v>
      </c>
      <c r="L5396">
        <v>144</v>
      </c>
      <c r="M5396">
        <v>54</v>
      </c>
      <c r="N5396">
        <v>-8.3120940285380099E-2</v>
      </c>
      <c r="O5396">
        <v>-0.90794254912539596</v>
      </c>
      <c r="P5396">
        <v>-1.75204817284517</v>
      </c>
      <c r="Q5396">
        <v>0.45762711864406702</v>
      </c>
      <c r="R5396">
        <v>0.23728813559322001</v>
      </c>
      <c r="S5396">
        <f t="shared" si="84"/>
        <v>-2.7691310267970497E-2</v>
      </c>
    </row>
    <row r="5397" spans="1:19" x14ac:dyDescent="0.2">
      <c r="A5397" t="s">
        <v>10738</v>
      </c>
      <c r="B5397" t="s">
        <v>10739</v>
      </c>
      <c r="C5397">
        <v>138</v>
      </c>
      <c r="D5397">
        <v>130</v>
      </c>
      <c r="E5397">
        <v>98</v>
      </c>
      <c r="F5397">
        <v>20</v>
      </c>
      <c r="G5397">
        <v>5.4322498201128701E-2</v>
      </c>
      <c r="H5397">
        <v>-0.64291102048714499</v>
      </c>
      <c r="I5397">
        <v>-1.7230462636992501</v>
      </c>
      <c r="J5397">
        <v>204</v>
      </c>
      <c r="K5397">
        <v>266</v>
      </c>
      <c r="L5397">
        <v>178</v>
      </c>
      <c r="M5397">
        <v>15</v>
      </c>
      <c r="N5397">
        <v>0.19247957262689</v>
      </c>
      <c r="O5397">
        <v>-0.65129894226139495</v>
      </c>
      <c r="P5397">
        <v>-2.1437645769621101</v>
      </c>
      <c r="Q5397">
        <v>0.47457627118644002</v>
      </c>
      <c r="R5397">
        <v>0.23728813559322001</v>
      </c>
      <c r="S5397">
        <f t="shared" si="84"/>
        <v>-7.0319947877456102E-2</v>
      </c>
    </row>
    <row r="5398" spans="1:19" x14ac:dyDescent="0.2">
      <c r="A5398" t="s">
        <v>10740</v>
      </c>
      <c r="B5398" t="s">
        <v>10741</v>
      </c>
      <c r="C5398">
        <v>132</v>
      </c>
      <c r="D5398">
        <v>127</v>
      </c>
      <c r="E5398">
        <v>93</v>
      </c>
      <c r="F5398">
        <v>7</v>
      </c>
      <c r="G5398">
        <v>6.3488022045635403E-2</v>
      </c>
      <c r="H5398">
        <v>-0.64634899243031796</v>
      </c>
      <c r="I5398">
        <v>-2.1596730641535902</v>
      </c>
      <c r="J5398">
        <v>299</v>
      </c>
      <c r="K5398">
        <v>344</v>
      </c>
      <c r="L5398">
        <v>178</v>
      </c>
      <c r="M5398">
        <v>32</v>
      </c>
      <c r="N5398">
        <v>0.13811535766882199</v>
      </c>
      <c r="O5398">
        <v>-0.81733996315992596</v>
      </c>
      <c r="P5398">
        <v>-1.98074687859641</v>
      </c>
      <c r="Q5398">
        <v>0.42372881355932202</v>
      </c>
      <c r="R5398">
        <v>0.101694915254237</v>
      </c>
      <c r="S5398">
        <f t="shared" si="84"/>
        <v>-0.15263130565802979</v>
      </c>
    </row>
    <row r="5399" spans="1:19" x14ac:dyDescent="0.2">
      <c r="A5399" t="s">
        <v>10742</v>
      </c>
      <c r="B5399" t="s">
        <v>10743</v>
      </c>
      <c r="C5399">
        <v>78</v>
      </c>
      <c r="D5399">
        <v>91</v>
      </c>
      <c r="E5399">
        <v>26</v>
      </c>
      <c r="F5399">
        <v>5</v>
      </c>
      <c r="G5399">
        <v>0.14720502192614099</v>
      </c>
      <c r="H5399">
        <v>-0.971379264498066</v>
      </c>
      <c r="I5399">
        <v>-2.07732177131646</v>
      </c>
      <c r="J5399">
        <v>330</v>
      </c>
      <c r="K5399">
        <v>422</v>
      </c>
      <c r="L5399">
        <v>200</v>
      </c>
      <c r="M5399">
        <v>32</v>
      </c>
      <c r="N5399">
        <v>0.184026614505508</v>
      </c>
      <c r="O5399">
        <v>-0.80957272135829605</v>
      </c>
      <c r="P5399">
        <v>-2.0235896301498699</v>
      </c>
      <c r="Q5399">
        <v>0.38983050847457601</v>
      </c>
      <c r="R5399">
        <v>0.25423728813559299</v>
      </c>
      <c r="S5399">
        <f t="shared" si="84"/>
        <v>-0.14034229441212623</v>
      </c>
    </row>
    <row r="5400" spans="1:19" x14ac:dyDescent="0.2">
      <c r="A5400" t="s">
        <v>10744</v>
      </c>
      <c r="B5400" t="s">
        <v>10745</v>
      </c>
      <c r="C5400">
        <v>108</v>
      </c>
      <c r="D5400">
        <v>134</v>
      </c>
      <c r="E5400">
        <v>103</v>
      </c>
      <c r="F5400">
        <v>13</v>
      </c>
      <c r="G5400">
        <v>0.173939275173386</v>
      </c>
      <c r="H5400">
        <v>-0.51484454056018103</v>
      </c>
      <c r="I5400">
        <v>-1.80367757614211</v>
      </c>
      <c r="J5400">
        <v>237</v>
      </c>
      <c r="K5400">
        <v>200</v>
      </c>
      <c r="L5400">
        <v>66</v>
      </c>
      <c r="M5400">
        <v>8</v>
      </c>
      <c r="N5400">
        <v>3.5097530755991298E-3</v>
      </c>
      <c r="O5400">
        <v>-1.14729318761262</v>
      </c>
      <c r="P5400">
        <v>-2.4818840276100498</v>
      </c>
      <c r="Q5400">
        <v>0.38983050847457601</v>
      </c>
      <c r="R5400">
        <v>0.27118644067796599</v>
      </c>
      <c r="S5400">
        <f t="shared" si="84"/>
        <v>-0.18401410736646856</v>
      </c>
    </row>
    <row r="5401" spans="1:19" x14ac:dyDescent="0.2">
      <c r="A5401" t="s">
        <v>10746</v>
      </c>
      <c r="B5401" t="s">
        <v>10747</v>
      </c>
      <c r="C5401">
        <v>97</v>
      </c>
      <c r="D5401">
        <v>131</v>
      </c>
      <c r="E5401">
        <v>36</v>
      </c>
      <c r="F5401">
        <v>8</v>
      </c>
      <c r="G5401">
        <v>0.21075779368504699</v>
      </c>
      <c r="H5401">
        <v>-0.924727243277361</v>
      </c>
      <c r="I5401">
        <v>-1.9678789202363001</v>
      </c>
      <c r="J5401">
        <v>83</v>
      </c>
      <c r="K5401">
        <v>174</v>
      </c>
      <c r="L5401">
        <v>103</v>
      </c>
      <c r="M5401">
        <v>21</v>
      </c>
      <c r="N5401">
        <v>0.39869925932824701</v>
      </c>
      <c r="O5401">
        <v>-0.49832964481529202</v>
      </c>
      <c r="P5401">
        <v>-1.60708446623404</v>
      </c>
      <c r="Q5401">
        <v>0.44067796610169402</v>
      </c>
      <c r="R5401">
        <v>0.27118644067796599</v>
      </c>
      <c r="S5401">
        <f t="shared" si="84"/>
        <v>2.6275320034603589E-3</v>
      </c>
    </row>
    <row r="5402" spans="1:19" x14ac:dyDescent="0.2">
      <c r="A5402" t="s">
        <v>10748</v>
      </c>
      <c r="B5402" t="s">
        <v>10749</v>
      </c>
      <c r="C5402">
        <v>331</v>
      </c>
      <c r="D5402">
        <v>439</v>
      </c>
      <c r="E5402">
        <v>298</v>
      </c>
      <c r="F5402">
        <v>143</v>
      </c>
      <c r="G5402">
        <v>0.202894758761931</v>
      </c>
      <c r="H5402">
        <v>-0.53986973947786698</v>
      </c>
      <c r="I5402">
        <v>-1.2486891292726501</v>
      </c>
      <c r="J5402">
        <v>535</v>
      </c>
      <c r="K5402">
        <v>758</v>
      </c>
      <c r="L5402">
        <v>567</v>
      </c>
      <c r="M5402">
        <v>197</v>
      </c>
      <c r="N5402">
        <v>0.22854352703254599</v>
      </c>
      <c r="O5402">
        <v>-0.56685950027271204</v>
      </c>
      <c r="P5402">
        <v>-1.44411322445152</v>
      </c>
      <c r="Q5402">
        <v>0.50847457627118597</v>
      </c>
      <c r="R5402">
        <v>0.25423728813559299</v>
      </c>
      <c r="S5402">
        <f t="shared" si="84"/>
        <v>0.25362208276712439</v>
      </c>
    </row>
    <row r="5403" spans="1:19" x14ac:dyDescent="0.2">
      <c r="A5403" t="s">
        <v>10750</v>
      </c>
      <c r="B5403" t="s">
        <v>10751</v>
      </c>
      <c r="C5403">
        <v>87</v>
      </c>
      <c r="D5403">
        <v>101</v>
      </c>
      <c r="E5403">
        <v>85</v>
      </c>
      <c r="F5403">
        <v>5</v>
      </c>
      <c r="G5403">
        <v>0.14506035345955201</v>
      </c>
      <c r="H5403">
        <v>-0.504358336682729</v>
      </c>
      <c r="I5403">
        <v>-2.1247464212445899</v>
      </c>
      <c r="J5403">
        <v>223</v>
      </c>
      <c r="K5403">
        <v>299</v>
      </c>
      <c r="L5403">
        <v>163</v>
      </c>
      <c r="M5403">
        <v>21</v>
      </c>
      <c r="N5403">
        <v>0.20459442869798999</v>
      </c>
      <c r="O5403">
        <v>-0.728206035788593</v>
      </c>
      <c r="P5403">
        <v>-2.0363112369061298</v>
      </c>
      <c r="Q5403">
        <v>0.44067796610169402</v>
      </c>
      <c r="R5403">
        <v>0.27118644067796599</v>
      </c>
      <c r="S5403">
        <f t="shared" si="84"/>
        <v>-0.15742159874565168</v>
      </c>
    </row>
    <row r="5404" spans="1:19" x14ac:dyDescent="0.2">
      <c r="A5404" t="s">
        <v>10752</v>
      </c>
      <c r="B5404" t="s">
        <v>10753</v>
      </c>
      <c r="C5404">
        <v>94</v>
      </c>
      <c r="D5404">
        <v>65</v>
      </c>
      <c r="E5404">
        <v>104</v>
      </c>
      <c r="F5404">
        <v>7</v>
      </c>
      <c r="G5404">
        <v>-7.9956264661314502E-2</v>
      </c>
      <c r="H5404">
        <v>-0.45035252407932103</v>
      </c>
      <c r="I5404">
        <v>-2.0122269865474398</v>
      </c>
      <c r="J5404">
        <v>237</v>
      </c>
      <c r="K5404">
        <v>200</v>
      </c>
      <c r="L5404">
        <v>145</v>
      </c>
      <c r="M5404">
        <v>24</v>
      </c>
      <c r="N5404">
        <v>3.5097530755991298E-3</v>
      </c>
      <c r="O5404">
        <v>-0.80546912091951905</v>
      </c>
      <c r="P5404">
        <v>-2.0047627728903898</v>
      </c>
      <c r="Q5404">
        <v>0.44067796610169402</v>
      </c>
      <c r="R5404">
        <v>0.338983050847457</v>
      </c>
      <c r="S5404">
        <f t="shared" si="84"/>
        <v>-0.11653416154621343</v>
      </c>
    </row>
    <row r="5405" spans="1:19" x14ac:dyDescent="0.2">
      <c r="A5405" t="s">
        <v>10754</v>
      </c>
      <c r="B5405" t="s">
        <v>10755</v>
      </c>
      <c r="C5405">
        <v>16</v>
      </c>
      <c r="D5405">
        <v>23</v>
      </c>
      <c r="E5405">
        <v>24</v>
      </c>
      <c r="F5405">
        <v>3</v>
      </c>
      <c r="G5405">
        <v>0.237866085657196</v>
      </c>
      <c r="H5405">
        <v>-0.31816675072272199</v>
      </c>
      <c r="I5405">
        <v>-1.6111959008982599</v>
      </c>
      <c r="J5405">
        <v>389</v>
      </c>
      <c r="K5405">
        <v>419</v>
      </c>
      <c r="L5405">
        <v>364</v>
      </c>
      <c r="M5405">
        <v>60</v>
      </c>
      <c r="N5405">
        <v>0.109492525062309</v>
      </c>
      <c r="O5405">
        <v>-0.62093699482104203</v>
      </c>
      <c r="P5405">
        <v>-1.8220240195339501</v>
      </c>
      <c r="Q5405">
        <v>0.62711864406779605</v>
      </c>
      <c r="R5405">
        <v>0.28813559322033899</v>
      </c>
      <c r="S5405">
        <f t="shared" si="84"/>
        <v>4.7996181729898967E-2</v>
      </c>
    </row>
    <row r="5406" spans="1:19" x14ac:dyDescent="0.2">
      <c r="A5406" t="s">
        <v>10756</v>
      </c>
      <c r="B5406" t="s">
        <v>10757</v>
      </c>
      <c r="C5406">
        <v>137</v>
      </c>
      <c r="D5406">
        <v>104</v>
      </c>
      <c r="E5406">
        <v>87</v>
      </c>
      <c r="F5406">
        <v>3</v>
      </c>
      <c r="G5406">
        <v>-3.9428995562097897E-2</v>
      </c>
      <c r="H5406">
        <v>-0.69145932431619095</v>
      </c>
      <c r="I5406">
        <v>-2.5437964853987398</v>
      </c>
      <c r="J5406">
        <v>221</v>
      </c>
      <c r="K5406">
        <v>217</v>
      </c>
      <c r="L5406">
        <v>162</v>
      </c>
      <c r="M5406">
        <v>41</v>
      </c>
      <c r="N5406">
        <v>6.9295563585140593E-2</v>
      </c>
      <c r="O5406">
        <v>-0.72696603628686995</v>
      </c>
      <c r="P5406">
        <v>-1.74183408555726</v>
      </c>
      <c r="Q5406">
        <v>0.59322033898305004</v>
      </c>
      <c r="R5406">
        <v>0.338983050847457</v>
      </c>
      <c r="S5406">
        <f t="shared" si="84"/>
        <v>-0.1995008624007458</v>
      </c>
    </row>
    <row r="5407" spans="1:19" x14ac:dyDescent="0.2">
      <c r="A5407" t="s">
        <v>10758</v>
      </c>
      <c r="B5407" t="s">
        <v>10759</v>
      </c>
      <c r="C5407">
        <v>25</v>
      </c>
      <c r="D5407">
        <v>26</v>
      </c>
      <c r="E5407">
        <v>21</v>
      </c>
      <c r="F5407">
        <v>4</v>
      </c>
      <c r="G5407">
        <v>9.7291571594308804E-2</v>
      </c>
      <c r="H5407">
        <v>-0.56997872371652103</v>
      </c>
      <c r="I5407">
        <v>-1.6800771903060701</v>
      </c>
      <c r="J5407">
        <v>66</v>
      </c>
      <c r="K5407">
        <v>52</v>
      </c>
      <c r="L5407">
        <v>33</v>
      </c>
      <c r="M5407">
        <v>3</v>
      </c>
      <c r="N5407">
        <v>-2.6312488485347701E-2</v>
      </c>
      <c r="O5407">
        <v>-0.89311877280837104</v>
      </c>
      <c r="P5407">
        <v>-2.35264834941409</v>
      </c>
      <c r="Q5407">
        <v>0.57627118644067798</v>
      </c>
      <c r="R5407">
        <v>0.27118644067796599</v>
      </c>
      <c r="S5407">
        <f t="shared" si="84"/>
        <v>-0.11380137459965001</v>
      </c>
    </row>
    <row r="5408" spans="1:19" x14ac:dyDescent="0.2">
      <c r="A5408" t="s">
        <v>10760</v>
      </c>
      <c r="B5408" t="s">
        <v>10761</v>
      </c>
      <c r="C5408">
        <v>186</v>
      </c>
      <c r="D5408">
        <v>214</v>
      </c>
      <c r="E5408">
        <v>117</v>
      </c>
      <c r="F5408">
        <v>27</v>
      </c>
      <c r="G5408">
        <v>0.14115906142680301</v>
      </c>
      <c r="H5408">
        <v>-0.69558509225015797</v>
      </c>
      <c r="I5408">
        <v>-1.72234635302092</v>
      </c>
      <c r="J5408">
        <v>296</v>
      </c>
      <c r="K5408">
        <v>406</v>
      </c>
      <c r="L5408">
        <v>231</v>
      </c>
      <c r="M5408">
        <v>79</v>
      </c>
      <c r="N5408">
        <v>0.214462425939977</v>
      </c>
      <c r="O5408">
        <v>-0.69976850831118398</v>
      </c>
      <c r="P5408">
        <v>-1.58389028836039</v>
      </c>
      <c r="Q5408">
        <v>0.59322033898305004</v>
      </c>
      <c r="R5408">
        <v>0.305084745762711</v>
      </c>
      <c r="S5408">
        <f t="shared" si="84"/>
        <v>7.9639115515490758E-2</v>
      </c>
    </row>
    <row r="5409" spans="1:19" x14ac:dyDescent="0.2">
      <c r="A5409" t="s">
        <v>10762</v>
      </c>
      <c r="B5409" t="s">
        <v>10763</v>
      </c>
      <c r="C5409">
        <v>82</v>
      </c>
      <c r="D5409">
        <v>54</v>
      </c>
      <c r="E5409">
        <v>39</v>
      </c>
      <c r="F5409">
        <v>4</v>
      </c>
      <c r="G5409">
        <v>-0.10116186026521901</v>
      </c>
      <c r="H5409">
        <v>-0.817007255135621</v>
      </c>
      <c r="I5409">
        <v>-2.1959510340177499</v>
      </c>
      <c r="J5409">
        <v>173</v>
      </c>
      <c r="K5409">
        <v>175</v>
      </c>
      <c r="L5409">
        <v>85</v>
      </c>
      <c r="M5409">
        <v>21</v>
      </c>
      <c r="N5409">
        <v>8.2220048979220695E-2</v>
      </c>
      <c r="O5409">
        <v>-0.90071595455889297</v>
      </c>
      <c r="P5409">
        <v>-1.92605247698676</v>
      </c>
      <c r="Q5409">
        <v>0.66101694915254205</v>
      </c>
      <c r="R5409">
        <v>0.37288135593220301</v>
      </c>
      <c r="S5409">
        <f t="shared" si="84"/>
        <v>-0.14846341204892252</v>
      </c>
    </row>
    <row r="5410" spans="1:19" x14ac:dyDescent="0.2">
      <c r="A5410" t="s">
        <v>10764</v>
      </c>
      <c r="B5410" t="s">
        <v>10765</v>
      </c>
      <c r="C5410">
        <v>223</v>
      </c>
      <c r="D5410">
        <v>314</v>
      </c>
      <c r="E5410">
        <v>159</v>
      </c>
      <c r="F5410">
        <v>35</v>
      </c>
      <c r="G5410">
        <v>0.228883017320582</v>
      </c>
      <c r="H5410">
        <v>-0.64116574850611197</v>
      </c>
      <c r="I5410">
        <v>-1.6884339916598801</v>
      </c>
      <c r="J5410">
        <v>320</v>
      </c>
      <c r="K5410">
        <v>417</v>
      </c>
      <c r="L5410">
        <v>207</v>
      </c>
      <c r="M5410">
        <v>52</v>
      </c>
      <c r="N5410">
        <v>0.192214180075573</v>
      </c>
      <c r="O5410">
        <v>-0.78126841000737801</v>
      </c>
      <c r="P5410">
        <v>-1.7993723032769899</v>
      </c>
      <c r="Q5410">
        <v>0.61016949152542299</v>
      </c>
      <c r="R5410">
        <v>0.322033898305084</v>
      </c>
      <c r="S5410">
        <f t="shared" si="84"/>
        <v>3.1780961247718877E-2</v>
      </c>
    </row>
    <row r="5411" spans="1:19" x14ac:dyDescent="0.2">
      <c r="A5411" t="s">
        <v>10766</v>
      </c>
      <c r="B5411" t="s">
        <v>10767</v>
      </c>
      <c r="C5411">
        <v>303</v>
      </c>
      <c r="D5411">
        <v>371</v>
      </c>
      <c r="E5411">
        <v>213</v>
      </c>
      <c r="F5411">
        <v>24</v>
      </c>
      <c r="G5411">
        <v>0.16818951340826899</v>
      </c>
      <c r="H5411">
        <v>-0.64732103484197001</v>
      </c>
      <c r="I5411">
        <v>-1.9854285597526899</v>
      </c>
      <c r="J5411">
        <v>453</v>
      </c>
      <c r="K5411">
        <v>624</v>
      </c>
      <c r="L5411">
        <v>323</v>
      </c>
      <c r="M5411">
        <v>42</v>
      </c>
      <c r="N5411">
        <v>0.21631449109131301</v>
      </c>
      <c r="O5411">
        <v>-0.73898445682611902</v>
      </c>
      <c r="P5411">
        <v>-2.0430745802068202</v>
      </c>
      <c r="Q5411">
        <v>0.677966101694915</v>
      </c>
      <c r="R5411">
        <v>0.37288135593220301</v>
      </c>
      <c r="S5411">
        <f t="shared" si="84"/>
        <v>-0.11905372196020968</v>
      </c>
    </row>
    <row r="5412" spans="1:19" x14ac:dyDescent="0.2">
      <c r="A5412" t="s">
        <v>10768</v>
      </c>
      <c r="B5412" t="s">
        <v>10769</v>
      </c>
      <c r="C5412">
        <v>22</v>
      </c>
      <c r="D5412">
        <v>21</v>
      </c>
      <c r="E5412">
        <v>40</v>
      </c>
      <c r="F5412">
        <v>0</v>
      </c>
      <c r="G5412">
        <v>6.0054846207241497E-2</v>
      </c>
      <c r="H5412">
        <v>-0.234620699272647</v>
      </c>
      <c r="I5412" t="e">
        <f>-inf</f>
        <v>#NAME?</v>
      </c>
      <c r="J5412">
        <v>66</v>
      </c>
      <c r="K5412">
        <v>62</v>
      </c>
      <c r="L5412">
        <v>22</v>
      </c>
      <c r="M5412">
        <v>5</v>
      </c>
      <c r="N5412">
        <v>5.0075857378106998E-2</v>
      </c>
      <c r="O5412">
        <v>-1.0692100318640501</v>
      </c>
      <c r="P5412">
        <v>-2.13079959979774</v>
      </c>
      <c r="Q5412">
        <v>0.57627118644067798</v>
      </c>
      <c r="R5412">
        <v>0.322033898305084</v>
      </c>
      <c r="S5412" t="e">
        <f t="shared" si="84"/>
        <v>#NAME?</v>
      </c>
    </row>
    <row r="5413" spans="1:19" x14ac:dyDescent="0.2">
      <c r="A5413" t="s">
        <v>10770</v>
      </c>
      <c r="B5413" t="s">
        <v>10771</v>
      </c>
      <c r="C5413">
        <v>43</v>
      </c>
      <c r="D5413">
        <v>30</v>
      </c>
      <c r="E5413">
        <v>25</v>
      </c>
      <c r="F5413">
        <v>13</v>
      </c>
      <c r="G5413">
        <v>-7.6088968564395607E-2</v>
      </c>
      <c r="H5413">
        <v>-0.72978645668595199</v>
      </c>
      <c r="I5413">
        <v>-1.4037222762347401</v>
      </c>
      <c r="J5413">
        <v>66</v>
      </c>
      <c r="K5413">
        <v>68</v>
      </c>
      <c r="L5413">
        <v>19</v>
      </c>
      <c r="M5413">
        <v>16</v>
      </c>
      <c r="N5413">
        <v>9.0193080586089394E-2</v>
      </c>
      <c r="O5413">
        <v>-1.13287911173343</v>
      </c>
      <c r="P5413">
        <v>-1.62564962147783</v>
      </c>
      <c r="Q5413">
        <v>0.57627118644067798</v>
      </c>
      <c r="R5413">
        <v>0.322033898305084</v>
      </c>
      <c r="S5413">
        <f t="shared" si="84"/>
        <v>0.1603550756219401</v>
      </c>
    </row>
    <row r="5414" spans="1:19" x14ac:dyDescent="0.2">
      <c r="A5414" t="s">
        <v>10772</v>
      </c>
      <c r="B5414" t="s">
        <v>10773</v>
      </c>
      <c r="C5414">
        <v>58</v>
      </c>
      <c r="D5414">
        <v>49</v>
      </c>
      <c r="E5414">
        <v>25</v>
      </c>
      <c r="F5414">
        <v>1</v>
      </c>
      <c r="G5414">
        <v>7.0263187611048798E-3</v>
      </c>
      <c r="H5414">
        <v>-0.85974599466930302</v>
      </c>
      <c r="I5414">
        <v>-2.64762516652493</v>
      </c>
      <c r="J5414">
        <v>151</v>
      </c>
      <c r="K5414">
        <v>123</v>
      </c>
      <c r="L5414">
        <v>96</v>
      </c>
      <c r="M5414">
        <v>15</v>
      </c>
      <c r="N5414">
        <v>-1.1843732432049701E-2</v>
      </c>
      <c r="O5414">
        <v>-0.78879449139799096</v>
      </c>
      <c r="P5414">
        <v>-2.0131113568293801</v>
      </c>
      <c r="Q5414">
        <v>0.54237288135593198</v>
      </c>
      <c r="R5414">
        <v>0.35593220338983</v>
      </c>
      <c r="S5414">
        <f t="shared" si="84"/>
        <v>-0.30200556786057076</v>
      </c>
    </row>
    <row r="5415" spans="1:19" x14ac:dyDescent="0.2">
      <c r="A5415" t="s">
        <v>10774</v>
      </c>
      <c r="B5415" t="s">
        <v>10775</v>
      </c>
      <c r="C5415">
        <v>166</v>
      </c>
      <c r="D5415">
        <v>206</v>
      </c>
      <c r="E5415">
        <v>152</v>
      </c>
      <c r="F5415">
        <v>12</v>
      </c>
      <c r="G5415">
        <v>0.174017364624626</v>
      </c>
      <c r="H5415">
        <v>-0.53252250987368599</v>
      </c>
      <c r="I5415">
        <v>-2.0251240149544198</v>
      </c>
      <c r="J5415">
        <v>257</v>
      </c>
      <c r="K5415">
        <v>359</v>
      </c>
      <c r="L5415">
        <v>157</v>
      </c>
      <c r="M5415">
        <v>22</v>
      </c>
      <c r="N5415">
        <v>0.222389428668746</v>
      </c>
      <c r="O5415">
        <v>-0.80612224806645105</v>
      </c>
      <c r="P5415">
        <v>-2.0777361111009802</v>
      </c>
      <c r="Q5415">
        <v>0.61016949152542299</v>
      </c>
      <c r="R5415">
        <v>0.28813559322033899</v>
      </c>
      <c r="S5415">
        <f t="shared" si="84"/>
        <v>-0.13977262581617084</v>
      </c>
    </row>
    <row r="5416" spans="1:19" x14ac:dyDescent="0.2">
      <c r="A5416" t="s">
        <v>10776</v>
      </c>
      <c r="B5416" t="s">
        <v>10777</v>
      </c>
      <c r="C5416">
        <v>115</v>
      </c>
      <c r="D5416">
        <v>156</v>
      </c>
      <c r="E5416">
        <v>122</v>
      </c>
      <c r="F5416">
        <v>7</v>
      </c>
      <c r="G5416">
        <v>0.212684990296378</v>
      </c>
      <c r="H5416">
        <v>-0.46859601945726698</v>
      </c>
      <c r="I5416">
        <v>-2.0997969733013502</v>
      </c>
      <c r="J5416">
        <v>335</v>
      </c>
      <c r="K5416">
        <v>417</v>
      </c>
      <c r="L5416">
        <v>201</v>
      </c>
      <c r="M5416">
        <v>60</v>
      </c>
      <c r="N5416">
        <v>0.17231935135863399</v>
      </c>
      <c r="O5416">
        <v>-0.81393752676074604</v>
      </c>
      <c r="P5416">
        <v>-1.75711922524509</v>
      </c>
      <c r="Q5416">
        <v>0.677966101694915</v>
      </c>
      <c r="R5416">
        <v>0.28813559322033899</v>
      </c>
      <c r="S5416">
        <f t="shared" si="84"/>
        <v>-7.5547292183893514E-2</v>
      </c>
    </row>
    <row r="5417" spans="1:19" x14ac:dyDescent="0.2">
      <c r="A5417" t="s">
        <v>10778</v>
      </c>
      <c r="B5417" t="s">
        <v>10779</v>
      </c>
      <c r="C5417">
        <v>15</v>
      </c>
      <c r="D5417">
        <v>25</v>
      </c>
      <c r="E5417">
        <v>48</v>
      </c>
      <c r="F5417">
        <v>4</v>
      </c>
      <c r="G5417">
        <v>0.30210698191188401</v>
      </c>
      <c r="H5417">
        <v>1.08919685415024E-2</v>
      </c>
      <c r="I5417">
        <v>-1.4582284406897099</v>
      </c>
      <c r="J5417">
        <v>103</v>
      </c>
      <c r="K5417">
        <v>195</v>
      </c>
      <c r="L5417">
        <v>96</v>
      </c>
      <c r="M5417">
        <v>6</v>
      </c>
      <c r="N5417">
        <v>0.35442549007906698</v>
      </c>
      <c r="O5417">
        <v>-0.62265476880999404</v>
      </c>
      <c r="P5417">
        <v>-2.2449116429134199</v>
      </c>
      <c r="Q5417">
        <v>0.69491525423728795</v>
      </c>
      <c r="R5417">
        <v>0.169491525423728</v>
      </c>
      <c r="S5417">
        <f t="shared" si="84"/>
        <v>-2.1006066754417504E-2</v>
      </c>
    </row>
    <row r="5418" spans="1:19" x14ac:dyDescent="0.2">
      <c r="A5418" t="s">
        <v>10780</v>
      </c>
      <c r="B5418" t="s">
        <v>10781</v>
      </c>
      <c r="C5418">
        <v>134</v>
      </c>
      <c r="D5418">
        <v>166</v>
      </c>
      <c r="E5418">
        <v>191</v>
      </c>
      <c r="F5418">
        <v>6</v>
      </c>
      <c r="G5418">
        <v>0.17326152197077599</v>
      </c>
      <c r="H5418">
        <v>-0.340329440895483</v>
      </c>
      <c r="I5418">
        <v>-2.23315072094316</v>
      </c>
      <c r="J5418">
        <v>336</v>
      </c>
      <c r="K5418">
        <v>483</v>
      </c>
      <c r="L5418">
        <v>417</v>
      </c>
      <c r="M5418">
        <v>66</v>
      </c>
      <c r="N5418">
        <v>0.234835956783389</v>
      </c>
      <c r="O5418">
        <v>-0.49829199956047598</v>
      </c>
      <c r="P5418">
        <v>-1.71702101043986</v>
      </c>
      <c r="Q5418">
        <v>0.62711864406779605</v>
      </c>
      <c r="R5418">
        <v>0.25423728813559299</v>
      </c>
      <c r="S5418">
        <f t="shared" si="84"/>
        <v>-0.10327868420256729</v>
      </c>
    </row>
    <row r="5419" spans="1:19" x14ac:dyDescent="0.2">
      <c r="A5419" t="s">
        <v>10782</v>
      </c>
      <c r="B5419" t="s">
        <v>10783</v>
      </c>
      <c r="C5419">
        <v>95</v>
      </c>
      <c r="D5419">
        <v>107</v>
      </c>
      <c r="E5419">
        <v>93</v>
      </c>
      <c r="F5419">
        <v>9</v>
      </c>
      <c r="G5419">
        <v>0.13191840469189001</v>
      </c>
      <c r="H5419">
        <v>-0.50349866651331598</v>
      </c>
      <c r="I5419">
        <v>-1.9076782688115199</v>
      </c>
      <c r="J5419">
        <v>240</v>
      </c>
      <c r="K5419">
        <v>340</v>
      </c>
      <c r="L5419">
        <v>165</v>
      </c>
      <c r="M5419">
        <v>37</v>
      </c>
      <c r="N5419">
        <v>0.22849577875237001</v>
      </c>
      <c r="O5419">
        <v>-0.75481607464209</v>
      </c>
      <c r="P5419">
        <v>-1.8222351862365</v>
      </c>
      <c r="Q5419">
        <v>0.69491525423728795</v>
      </c>
      <c r="R5419">
        <v>0.28813559322033899</v>
      </c>
      <c r="S5419">
        <f t="shared" si="84"/>
        <v>-3.7560899445660913E-2</v>
      </c>
    </row>
    <row r="5420" spans="1:19" x14ac:dyDescent="0.2">
      <c r="A5420" t="s">
        <v>10784</v>
      </c>
      <c r="B5420" t="s">
        <v>10785</v>
      </c>
      <c r="C5420">
        <v>124</v>
      </c>
      <c r="D5420">
        <v>99</v>
      </c>
      <c r="E5420">
        <v>106</v>
      </c>
      <c r="F5420">
        <v>24</v>
      </c>
      <c r="G5420">
        <v>-1.7528258269156698E-2</v>
      </c>
      <c r="H5420">
        <v>-0.56237382967586802</v>
      </c>
      <c r="I5420">
        <v>-1.5974076164126201</v>
      </c>
      <c r="J5420">
        <v>265</v>
      </c>
      <c r="K5420">
        <v>294</v>
      </c>
      <c r="L5420">
        <v>118</v>
      </c>
      <c r="M5420">
        <v>30</v>
      </c>
      <c r="N5420">
        <v>0.12232955989707101</v>
      </c>
      <c r="O5420">
        <v>-0.94345264377507199</v>
      </c>
      <c r="P5420">
        <v>-1.95635028780903</v>
      </c>
      <c r="Q5420">
        <v>0.677966101694915</v>
      </c>
      <c r="R5420">
        <v>0.305084745762711</v>
      </c>
      <c r="S5420">
        <f t="shared" si="84"/>
        <v>1.6042413156785649E-2</v>
      </c>
    </row>
    <row r="5421" spans="1:19" x14ac:dyDescent="0.2">
      <c r="A5421" t="s">
        <v>10786</v>
      </c>
      <c r="B5421" t="s">
        <v>10787</v>
      </c>
      <c r="C5421">
        <v>102</v>
      </c>
      <c r="D5421">
        <v>82</v>
      </c>
      <c r="E5421">
        <v>72</v>
      </c>
      <c r="F5421">
        <v>8</v>
      </c>
      <c r="G5421">
        <v>-1.45280870826724E-2</v>
      </c>
      <c r="H5421">
        <v>-0.64552568510905195</v>
      </c>
      <c r="I5421">
        <v>-1.9897073577319699</v>
      </c>
      <c r="J5421">
        <v>120</v>
      </c>
      <c r="K5421">
        <v>156</v>
      </c>
      <c r="L5421">
        <v>71</v>
      </c>
      <c r="M5421">
        <v>17</v>
      </c>
      <c r="N5421">
        <v>0.19117145572855801</v>
      </c>
      <c r="O5421">
        <v>-0.82001167447293899</v>
      </c>
      <c r="P5421">
        <v>-1.8589579932612399</v>
      </c>
      <c r="Q5421">
        <v>0.644067796610169</v>
      </c>
      <c r="R5421">
        <v>0.23728813559322001</v>
      </c>
      <c r="S5421">
        <f t="shared" si="84"/>
        <v>-7.1039478804825681E-2</v>
      </c>
    </row>
    <row r="5422" spans="1:19" x14ac:dyDescent="0.2">
      <c r="A5422" t="s">
        <v>10788</v>
      </c>
      <c r="B5422" t="s">
        <v>10789</v>
      </c>
      <c r="C5422">
        <v>146</v>
      </c>
      <c r="D5422">
        <v>170</v>
      </c>
      <c r="E5422">
        <v>73</v>
      </c>
      <c r="F5422">
        <v>15</v>
      </c>
      <c r="G5422">
        <v>0.14635429788936499</v>
      </c>
      <c r="H5422">
        <v>-0.79528800544238398</v>
      </c>
      <c r="I5422">
        <v>-1.87245876969075</v>
      </c>
      <c r="J5422">
        <v>260</v>
      </c>
      <c r="K5422">
        <v>330</v>
      </c>
      <c r="L5422">
        <v>107</v>
      </c>
      <c r="M5422">
        <v>19</v>
      </c>
      <c r="N5422">
        <v>0.180768695328791</v>
      </c>
      <c r="O5422">
        <v>-0.97767834742999804</v>
      </c>
      <c r="P5422">
        <v>-2.1464454156098798</v>
      </c>
      <c r="Q5422">
        <v>0.59322033898305004</v>
      </c>
      <c r="R5422">
        <v>0.25423728813559299</v>
      </c>
      <c r="S5422">
        <f t="shared" si="84"/>
        <v>-0.11412511701079237</v>
      </c>
    </row>
    <row r="5423" spans="1:19" x14ac:dyDescent="0.2">
      <c r="A5423" t="s">
        <v>10790</v>
      </c>
      <c r="B5423" t="s">
        <v>10791</v>
      </c>
      <c r="C5423">
        <v>199</v>
      </c>
      <c r="D5423">
        <v>290</v>
      </c>
      <c r="E5423">
        <v>116</v>
      </c>
      <c r="F5423">
        <v>21</v>
      </c>
      <c r="G5423">
        <v>0.24380315378477699</v>
      </c>
      <c r="H5423">
        <v>-0.72865309696119096</v>
      </c>
      <c r="I5423">
        <v>-1.8608309546377799</v>
      </c>
      <c r="J5423">
        <v>473</v>
      </c>
      <c r="K5423">
        <v>716</v>
      </c>
      <c r="L5423">
        <v>405</v>
      </c>
      <c r="M5423">
        <v>59</v>
      </c>
      <c r="N5423">
        <v>0.25727998499176502</v>
      </c>
      <c r="O5423">
        <v>-0.65949489466753297</v>
      </c>
      <c r="P5423">
        <v>-1.91423479768756</v>
      </c>
      <c r="Q5423">
        <v>0.55932203389830504</v>
      </c>
      <c r="R5423">
        <v>0.305084745762711</v>
      </c>
      <c r="S5423">
        <f t="shared" si="84"/>
        <v>-4.8659303315353834E-2</v>
      </c>
    </row>
    <row r="5424" spans="1:19" x14ac:dyDescent="0.2">
      <c r="A5424" t="s">
        <v>10792</v>
      </c>
      <c r="B5424" t="s">
        <v>10793</v>
      </c>
      <c r="C5424">
        <v>343</v>
      </c>
      <c r="D5424">
        <v>369</v>
      </c>
      <c r="E5424">
        <v>279</v>
      </c>
      <c r="F5424">
        <v>65</v>
      </c>
      <c r="G5424">
        <v>0.111990478411818</v>
      </c>
      <c r="H5424">
        <v>-0.58394792654757599</v>
      </c>
      <c r="I5424">
        <v>-1.6065779363619099</v>
      </c>
      <c r="J5424">
        <v>570</v>
      </c>
      <c r="K5424">
        <v>832</v>
      </c>
      <c r="L5424">
        <v>525</v>
      </c>
      <c r="M5424">
        <v>146</v>
      </c>
      <c r="N5424">
        <v>0.24147657403995401</v>
      </c>
      <c r="O5424">
        <v>-0.62780432941092401</v>
      </c>
      <c r="P5424">
        <v>-1.6017476684799401</v>
      </c>
      <c r="Q5424">
        <v>0.50847457627118597</v>
      </c>
      <c r="R5424">
        <v>0.28813559322033899</v>
      </c>
      <c r="S5424">
        <f t="shared" si="84"/>
        <v>0.10824824948430742</v>
      </c>
    </row>
    <row r="5425" spans="1:19" x14ac:dyDescent="0.2">
      <c r="A5425" t="s">
        <v>10794</v>
      </c>
      <c r="B5425" t="s">
        <v>10795</v>
      </c>
      <c r="C5425">
        <v>274</v>
      </c>
      <c r="D5425">
        <v>210</v>
      </c>
      <c r="E5425">
        <v>194</v>
      </c>
      <c r="F5425">
        <v>22</v>
      </c>
      <c r="G5425">
        <v>-3.5273035790940203E-2</v>
      </c>
      <c r="H5425">
        <v>-0.64420684266856498</v>
      </c>
      <c r="I5425">
        <v>-1.9795250549601799</v>
      </c>
      <c r="J5425">
        <v>483</v>
      </c>
      <c r="K5425">
        <v>515</v>
      </c>
      <c r="L5425">
        <v>401</v>
      </c>
      <c r="M5425">
        <v>63</v>
      </c>
      <c r="N5425">
        <v>0.1050882017114</v>
      </c>
      <c r="O5425">
        <v>-0.67289153527571999</v>
      </c>
      <c r="P5425">
        <v>-1.89483224988982</v>
      </c>
      <c r="Q5425">
        <v>0.52542372881355903</v>
      </c>
      <c r="R5425">
        <v>0.338983050847457</v>
      </c>
      <c r="S5425">
        <f t="shared" si="84"/>
        <v>-7.7698848830798986E-2</v>
      </c>
    </row>
    <row r="5426" spans="1:19" x14ac:dyDescent="0.2">
      <c r="A5426" t="s">
        <v>10796</v>
      </c>
      <c r="B5426" t="s">
        <v>10797</v>
      </c>
      <c r="C5426">
        <v>262</v>
      </c>
      <c r="D5426">
        <v>208</v>
      </c>
      <c r="E5426">
        <v>100</v>
      </c>
      <c r="F5426">
        <v>10</v>
      </c>
      <c r="G5426">
        <v>-1.9979724061455401E-2</v>
      </c>
      <c r="H5426">
        <v>-0.91255930109814898</v>
      </c>
      <c r="I5426">
        <v>-2.3024984642817401</v>
      </c>
      <c r="J5426">
        <v>320</v>
      </c>
      <c r="K5426">
        <v>262</v>
      </c>
      <c r="L5426">
        <v>195</v>
      </c>
      <c r="M5426">
        <v>27</v>
      </c>
      <c r="N5426">
        <v>-9.6205835784387503E-3</v>
      </c>
      <c r="O5426">
        <v>-0.80720414410177799</v>
      </c>
      <c r="P5426">
        <v>-2.0840118827528098</v>
      </c>
      <c r="Q5426">
        <v>0.61016949152542299</v>
      </c>
      <c r="R5426">
        <v>0.28813559322033899</v>
      </c>
      <c r="S5426">
        <f t="shared" si="84"/>
        <v>-0.22144148288481028</v>
      </c>
    </row>
    <row r="5427" spans="1:19" x14ac:dyDescent="0.2">
      <c r="A5427" t="s">
        <v>10798</v>
      </c>
      <c r="B5427" t="s">
        <v>10799</v>
      </c>
      <c r="C5427">
        <v>136</v>
      </c>
      <c r="D5427">
        <v>153</v>
      </c>
      <c r="E5427">
        <v>97</v>
      </c>
      <c r="F5427">
        <v>7</v>
      </c>
      <c r="G5427">
        <v>0.131410754742909</v>
      </c>
      <c r="H5427">
        <v>-0.64102518388237595</v>
      </c>
      <c r="I5427">
        <v>-2.1726380413179598</v>
      </c>
      <c r="J5427">
        <v>320</v>
      </c>
      <c r="K5427">
        <v>378</v>
      </c>
      <c r="L5427">
        <v>198</v>
      </c>
      <c r="M5427">
        <v>35</v>
      </c>
      <c r="N5427">
        <v>0.149569924939041</v>
      </c>
      <c r="O5427">
        <v>-0.80057356520276501</v>
      </c>
      <c r="P5427">
        <v>-1.9713076025615199</v>
      </c>
      <c r="Q5427">
        <v>0.66101694915254205</v>
      </c>
      <c r="R5427">
        <v>0.35593220338983</v>
      </c>
      <c r="S5427">
        <f t="shared" si="84"/>
        <v>-0.15384533798941188</v>
      </c>
    </row>
    <row r="5428" spans="1:19" x14ac:dyDescent="0.2">
      <c r="A5428" t="s">
        <v>10800</v>
      </c>
      <c r="B5428" t="s">
        <v>10801</v>
      </c>
      <c r="C5428">
        <v>45</v>
      </c>
      <c r="D5428">
        <v>24</v>
      </c>
      <c r="E5428">
        <v>36</v>
      </c>
      <c r="F5428">
        <v>3</v>
      </c>
      <c r="G5428">
        <v>-0.192743039768209</v>
      </c>
      <c r="H5428">
        <v>-0.59116802278645997</v>
      </c>
      <c r="I5428">
        <v>-2.0602884320176802</v>
      </c>
      <c r="J5428">
        <v>62</v>
      </c>
      <c r="K5428">
        <v>60</v>
      </c>
      <c r="L5428">
        <v>46</v>
      </c>
      <c r="M5428">
        <v>11</v>
      </c>
      <c r="N5428">
        <v>6.2987664307111502E-2</v>
      </c>
      <c r="O5428">
        <v>-0.72172263496107003</v>
      </c>
      <c r="P5428">
        <v>-1.7612246729319201</v>
      </c>
      <c r="Q5428">
        <v>0.59322033898305004</v>
      </c>
      <c r="R5428">
        <v>0.27118644067796599</v>
      </c>
      <c r="S5428">
        <f t="shared" si="84"/>
        <v>-6.52518243056011E-2</v>
      </c>
    </row>
    <row r="5429" spans="1:19" x14ac:dyDescent="0.2">
      <c r="A5429" t="s">
        <v>10802</v>
      </c>
      <c r="B5429" t="s">
        <v>10803</v>
      </c>
      <c r="C5429">
        <v>92</v>
      </c>
      <c r="D5429">
        <v>69</v>
      </c>
      <c r="E5429">
        <v>50</v>
      </c>
      <c r="F5429">
        <v>15</v>
      </c>
      <c r="G5429">
        <v>-4.4680504312771499E-2</v>
      </c>
      <c r="H5429">
        <v>-0.75907583278794</v>
      </c>
      <c r="I5429">
        <v>-1.67189374125187</v>
      </c>
      <c r="J5429">
        <v>164</v>
      </c>
      <c r="K5429">
        <v>183</v>
      </c>
      <c r="L5429">
        <v>90</v>
      </c>
      <c r="M5429">
        <v>10</v>
      </c>
      <c r="N5429">
        <v>0.124835345104453</v>
      </c>
      <c r="O5429">
        <v>-0.85269011575276299</v>
      </c>
      <c r="P5429">
        <v>-2.2250695166395902</v>
      </c>
      <c r="Q5429">
        <v>0.57627118644067798</v>
      </c>
      <c r="R5429">
        <v>0.322033898305084</v>
      </c>
      <c r="S5429">
        <f t="shared" si="84"/>
        <v>-7.7316151196577906E-2</v>
      </c>
    </row>
    <row r="5430" spans="1:19" x14ac:dyDescent="0.2">
      <c r="A5430" t="s">
        <v>10804</v>
      </c>
      <c r="B5430" t="s">
        <v>10805</v>
      </c>
      <c r="C5430">
        <v>99</v>
      </c>
      <c r="D5430">
        <v>89</v>
      </c>
      <c r="E5430">
        <v>93</v>
      </c>
      <c r="F5430">
        <v>6</v>
      </c>
      <c r="G5430">
        <v>3.4013044342891201E-2</v>
      </c>
      <c r="H5430">
        <v>-0.52141025582201805</v>
      </c>
      <c r="I5430">
        <v>-2.1016811171758998</v>
      </c>
      <c r="J5430">
        <v>250</v>
      </c>
      <c r="K5430">
        <v>270</v>
      </c>
      <c r="L5430">
        <v>125</v>
      </c>
      <c r="M5430">
        <v>22</v>
      </c>
      <c r="N5430">
        <v>0.11065185890867101</v>
      </c>
      <c r="O5430">
        <v>-0.89311877280837104</v>
      </c>
      <c r="P5430">
        <v>-2.06574299644172</v>
      </c>
      <c r="Q5430">
        <v>0.59322033898305004</v>
      </c>
      <c r="R5430">
        <v>0.338983050847457</v>
      </c>
      <c r="S5430">
        <f t="shared" si="84"/>
        <v>-0.15864246220500297</v>
      </c>
    </row>
    <row r="5431" spans="1:19" x14ac:dyDescent="0.2">
      <c r="A5431" t="s">
        <v>10806</v>
      </c>
      <c r="B5431" t="s">
        <v>10807</v>
      </c>
      <c r="C5431">
        <v>18</v>
      </c>
      <c r="D5431">
        <v>31</v>
      </c>
      <c r="E5431">
        <v>19</v>
      </c>
      <c r="F5431">
        <v>4</v>
      </c>
      <c r="G5431">
        <v>0.31634742102649499</v>
      </c>
      <c r="H5431">
        <v>-0.47077691392887999</v>
      </c>
      <c r="I5431">
        <v>-1.5374096867373399</v>
      </c>
      <c r="J5431">
        <v>86</v>
      </c>
      <c r="K5431">
        <v>76</v>
      </c>
      <c r="L5431">
        <v>42</v>
      </c>
      <c r="M5431">
        <v>1</v>
      </c>
      <c r="N5431">
        <v>2.35432444589453E-2</v>
      </c>
      <c r="O5431">
        <v>-0.90333793799005702</v>
      </c>
      <c r="P5431">
        <v>-2.9447241198354601</v>
      </c>
      <c r="Q5431">
        <v>0.59322033898305004</v>
      </c>
      <c r="R5431">
        <v>0.27118644067796599</v>
      </c>
      <c r="S5431">
        <f t="shared" si="84"/>
        <v>-0.23102902361138794</v>
      </c>
    </row>
    <row r="5432" spans="1:19" x14ac:dyDescent="0.2">
      <c r="A5432" t="s">
        <v>10808</v>
      </c>
      <c r="B5432" t="s">
        <v>10809</v>
      </c>
      <c r="C5432">
        <v>78</v>
      </c>
      <c r="D5432">
        <v>155</v>
      </c>
      <c r="E5432">
        <v>97</v>
      </c>
      <c r="F5432">
        <v>13</v>
      </c>
      <c r="G5432">
        <v>0.37849532777533901</v>
      </c>
      <c r="H5432">
        <v>-0.39958087820263899</v>
      </c>
      <c r="I5432">
        <v>-1.66234842334564</v>
      </c>
      <c r="J5432">
        <v>291</v>
      </c>
      <c r="K5432">
        <v>345</v>
      </c>
      <c r="L5432">
        <v>223</v>
      </c>
      <c r="M5432">
        <v>43</v>
      </c>
      <c r="N5432">
        <v>0.15115420950908801</v>
      </c>
      <c r="O5432">
        <v>-0.70767690308213704</v>
      </c>
      <c r="P5432">
        <v>-1.8406502019982101</v>
      </c>
      <c r="Q5432">
        <v>0.55932203389830504</v>
      </c>
      <c r="R5432">
        <v>0.338983050847457</v>
      </c>
      <c r="S5432">
        <f t="shared" si="84"/>
        <v>2.826244330275051E-2</v>
      </c>
    </row>
    <row r="5433" spans="1:19" x14ac:dyDescent="0.2">
      <c r="A5433" t="s">
        <v>10810</v>
      </c>
      <c r="B5433" t="s">
        <v>10811</v>
      </c>
      <c r="C5433">
        <v>155</v>
      </c>
      <c r="D5433">
        <v>182</v>
      </c>
      <c r="E5433">
        <v>154</v>
      </c>
      <c r="F5433">
        <v>9</v>
      </c>
      <c r="G5433">
        <v>0.14999792211031099</v>
      </c>
      <c r="H5433">
        <v>-0.49706898711223202</v>
      </c>
      <c r="I5433">
        <v>-2.1202863616929601</v>
      </c>
      <c r="J5433">
        <v>330</v>
      </c>
      <c r="K5433">
        <v>337</v>
      </c>
      <c r="L5433">
        <v>180</v>
      </c>
      <c r="M5433">
        <v>40</v>
      </c>
      <c r="N5433">
        <v>8.6344064415172894E-2</v>
      </c>
      <c r="O5433">
        <v>-0.85533021191897096</v>
      </c>
      <c r="P5433">
        <v>-1.9266796171418099</v>
      </c>
      <c r="Q5433">
        <v>0.66101694915254205</v>
      </c>
      <c r="R5433">
        <v>0.25423728813559299</v>
      </c>
      <c r="S5433">
        <f t="shared" si="84"/>
        <v>-0.12681072524365133</v>
      </c>
    </row>
    <row r="5434" spans="1:19" x14ac:dyDescent="0.2">
      <c r="A5434" t="s">
        <v>10812</v>
      </c>
      <c r="B5434" t="s">
        <v>10813</v>
      </c>
      <c r="C5434">
        <v>85</v>
      </c>
      <c r="D5434">
        <v>90</v>
      </c>
      <c r="E5434">
        <v>47</v>
      </c>
      <c r="F5434">
        <v>12</v>
      </c>
      <c r="G5434">
        <v>0.10508181602056001</v>
      </c>
      <c r="H5434">
        <v>-0.75157907755697795</v>
      </c>
      <c r="I5434">
        <v>-1.7344348526286599</v>
      </c>
      <c r="J5434">
        <v>144</v>
      </c>
      <c r="K5434">
        <v>217</v>
      </c>
      <c r="L5434">
        <v>113</v>
      </c>
      <c r="M5434">
        <v>24</v>
      </c>
      <c r="N5434">
        <v>0.255325345175001</v>
      </c>
      <c r="O5434">
        <v>-0.69737282575621995</v>
      </c>
      <c r="P5434">
        <v>-1.7883769189755301</v>
      </c>
      <c r="Q5434">
        <v>0.62711864406779605</v>
      </c>
      <c r="R5434">
        <v>0.338983050847457</v>
      </c>
      <c r="S5434">
        <f t="shared" si="84"/>
        <v>2.1456161476784866E-2</v>
      </c>
    </row>
    <row r="5435" spans="1:19" x14ac:dyDescent="0.2">
      <c r="A5435" t="s">
        <v>10814</v>
      </c>
      <c r="B5435" t="s">
        <v>10815</v>
      </c>
      <c r="C5435">
        <v>163</v>
      </c>
      <c r="D5435">
        <v>172</v>
      </c>
      <c r="E5435">
        <v>84</v>
      </c>
      <c r="F5435">
        <v>19</v>
      </c>
      <c r="G5435">
        <v>0.10359907479911901</v>
      </c>
      <c r="H5435">
        <v>-0.78216632812047904</v>
      </c>
      <c r="I5435">
        <v>-1.8176311764131201</v>
      </c>
      <c r="J5435">
        <v>265</v>
      </c>
      <c r="K5435">
        <v>215</v>
      </c>
      <c r="L5435">
        <v>179</v>
      </c>
      <c r="M5435">
        <v>20</v>
      </c>
      <c r="N5435">
        <v>-1.35793105994807E-2</v>
      </c>
      <c r="O5435">
        <v>-0.76248162010130505</v>
      </c>
      <c r="P5435">
        <v>-2.13244154686471</v>
      </c>
      <c r="Q5435">
        <v>0.69491525423728795</v>
      </c>
      <c r="R5435">
        <v>0.322033898305084</v>
      </c>
      <c r="S5435">
        <f t="shared" si="84"/>
        <v>-9.4567942475588279E-2</v>
      </c>
    </row>
    <row r="5436" spans="1:19" x14ac:dyDescent="0.2">
      <c r="A5436" t="s">
        <v>10816</v>
      </c>
      <c r="B5436" t="s">
        <v>10817</v>
      </c>
      <c r="C5436">
        <v>187</v>
      </c>
      <c r="D5436">
        <v>242</v>
      </c>
      <c r="E5436">
        <v>172</v>
      </c>
      <c r="F5436">
        <v>37</v>
      </c>
      <c r="G5436">
        <v>0.19223199173946001</v>
      </c>
      <c r="H5436">
        <v>-0.53057116940735305</v>
      </c>
      <c r="I5436">
        <v>-1.5878370554315</v>
      </c>
      <c r="J5436">
        <v>439</v>
      </c>
      <c r="K5436">
        <v>421</v>
      </c>
      <c r="L5436">
        <v>231</v>
      </c>
      <c r="M5436">
        <v>51</v>
      </c>
      <c r="N5436">
        <v>5.9045679015268603E-2</v>
      </c>
      <c r="O5436">
        <v>-0.87094131749436698</v>
      </c>
      <c r="P5436">
        <v>-1.9451200127360699</v>
      </c>
      <c r="Q5436">
        <v>0.55932203389830504</v>
      </c>
      <c r="R5436">
        <v>0.25423728813559299</v>
      </c>
      <c r="S5436">
        <f t="shared" si="84"/>
        <v>2.1806319226424061E-2</v>
      </c>
    </row>
    <row r="5437" spans="1:19" x14ac:dyDescent="0.2">
      <c r="A5437" t="s">
        <v>10818</v>
      </c>
      <c r="B5437" t="s">
        <v>10819</v>
      </c>
      <c r="C5437">
        <v>187</v>
      </c>
      <c r="D5437">
        <v>208</v>
      </c>
      <c r="E5437">
        <v>158</v>
      </c>
      <c r="F5437">
        <v>17</v>
      </c>
      <c r="G5437">
        <v>0.12647996072179099</v>
      </c>
      <c r="H5437">
        <v>-0.56744252936048001</v>
      </c>
      <c r="I5437">
        <v>-1.92558985812022</v>
      </c>
      <c r="J5437">
        <v>246</v>
      </c>
      <c r="K5437">
        <v>268</v>
      </c>
      <c r="L5437">
        <v>203</v>
      </c>
      <c r="M5437">
        <v>26</v>
      </c>
      <c r="N5437">
        <v>0.11442779034713101</v>
      </c>
      <c r="O5437">
        <v>-0.67552784633455598</v>
      </c>
      <c r="P5437">
        <v>-1.98618742772445</v>
      </c>
      <c r="Q5437">
        <v>0.54237288135593198</v>
      </c>
      <c r="R5437">
        <v>0.322033898305084</v>
      </c>
      <c r="S5437">
        <f t="shared" si="84"/>
        <v>-8.65808494383635E-2</v>
      </c>
    </row>
    <row r="5438" spans="1:19" x14ac:dyDescent="0.2">
      <c r="A5438" t="s">
        <v>10820</v>
      </c>
      <c r="B5438" t="s">
        <v>10821</v>
      </c>
      <c r="C5438">
        <v>174</v>
      </c>
      <c r="D5438">
        <v>195</v>
      </c>
      <c r="E5438">
        <v>110</v>
      </c>
      <c r="F5438">
        <v>21</v>
      </c>
      <c r="G5438">
        <v>0.129743595375446</v>
      </c>
      <c r="H5438">
        <v>-0.69341457290277797</v>
      </c>
      <c r="I5438">
        <v>-1.8025271265106699</v>
      </c>
      <c r="J5438">
        <v>334</v>
      </c>
      <c r="K5438">
        <v>366</v>
      </c>
      <c r="L5438">
        <v>198</v>
      </c>
      <c r="M5438">
        <v>55</v>
      </c>
      <c r="N5438">
        <v>0.116962722004568</v>
      </c>
      <c r="O5438">
        <v>-0.81917005369442297</v>
      </c>
      <c r="P5438">
        <v>-1.79360944590921</v>
      </c>
      <c r="Q5438">
        <v>0.50847457627118597</v>
      </c>
      <c r="R5438">
        <v>0.305084745762711</v>
      </c>
      <c r="S5438">
        <f t="shared" si="84"/>
        <v>4.1986362187132822E-4</v>
      </c>
    </row>
    <row r="5439" spans="1:19" x14ac:dyDescent="0.2">
      <c r="A5439" t="s">
        <v>10822</v>
      </c>
      <c r="B5439" t="s">
        <v>10823</v>
      </c>
      <c r="C5439">
        <v>231</v>
      </c>
      <c r="D5439">
        <v>248</v>
      </c>
      <c r="E5439">
        <v>167</v>
      </c>
      <c r="F5439">
        <v>7</v>
      </c>
      <c r="G5439">
        <v>0.1110979332296</v>
      </c>
      <c r="H5439">
        <v>-0.63515351852296398</v>
      </c>
      <c r="I5439">
        <v>-2.4027111128398801</v>
      </c>
      <c r="J5439">
        <v>431</v>
      </c>
      <c r="K5439">
        <v>444</v>
      </c>
      <c r="L5439">
        <v>284</v>
      </c>
      <c r="M5439">
        <v>40</v>
      </c>
      <c r="N5439">
        <v>9.0133803375609903E-2</v>
      </c>
      <c r="O5439">
        <v>-0.773247707258084</v>
      </c>
      <c r="P5439">
        <v>-2.0426429474246599</v>
      </c>
      <c r="Q5439">
        <v>0.50847457627118597</v>
      </c>
      <c r="R5439">
        <v>0.322033898305084</v>
      </c>
      <c r="S5439">
        <f t="shared" si="84"/>
        <v>-0.23927563462727613</v>
      </c>
    </row>
    <row r="5440" spans="1:19" x14ac:dyDescent="0.2">
      <c r="A5440" t="s">
        <v>10824</v>
      </c>
      <c r="B5440" t="s">
        <v>10825</v>
      </c>
      <c r="C5440">
        <v>258</v>
      </c>
      <c r="D5440">
        <v>287</v>
      </c>
      <c r="E5440">
        <v>280</v>
      </c>
      <c r="F5440">
        <v>19</v>
      </c>
      <c r="G5440">
        <v>0.12652042306628999</v>
      </c>
      <c r="H5440">
        <v>-0.45871968439941402</v>
      </c>
      <c r="I5440">
        <v>-2.0170632779724</v>
      </c>
      <c r="J5440">
        <v>412</v>
      </c>
      <c r="K5440">
        <v>695</v>
      </c>
      <c r="L5440">
        <v>314</v>
      </c>
      <c r="M5440">
        <v>55</v>
      </c>
      <c r="N5440">
        <v>0.30431569197870101</v>
      </c>
      <c r="O5440">
        <v>-0.71005634510431004</v>
      </c>
      <c r="P5440">
        <v>-1.88476019513078</v>
      </c>
      <c r="Q5440">
        <v>0.52542372881355903</v>
      </c>
      <c r="R5440">
        <v>0.23728813559322001</v>
      </c>
      <c r="S5440">
        <f t="shared" si="84"/>
        <v>-8.5830139734249994E-2</v>
      </c>
    </row>
    <row r="5441" spans="1:19" x14ac:dyDescent="0.2">
      <c r="A5441" t="s">
        <v>10826</v>
      </c>
      <c r="B5441" t="s">
        <v>10827</v>
      </c>
      <c r="C5441">
        <v>173</v>
      </c>
      <c r="D5441">
        <v>213</v>
      </c>
      <c r="E5441">
        <v>134</v>
      </c>
      <c r="F5441">
        <v>36</v>
      </c>
      <c r="G5441">
        <v>0.17059173260547</v>
      </c>
      <c r="H5441">
        <v>-0.60519931454239095</v>
      </c>
      <c r="I5441">
        <v>-1.5659407753235</v>
      </c>
      <c r="J5441">
        <v>287</v>
      </c>
      <c r="K5441">
        <v>413</v>
      </c>
      <c r="L5441">
        <v>202</v>
      </c>
      <c r="M5441">
        <v>33</v>
      </c>
      <c r="N5441">
        <v>0.23529625834413001</v>
      </c>
      <c r="O5441">
        <v>-0.74461930443175794</v>
      </c>
      <c r="P5441">
        <v>-1.94959362544799</v>
      </c>
      <c r="Q5441">
        <v>0.54237288135593198</v>
      </c>
      <c r="R5441">
        <v>0.37288135593220301</v>
      </c>
      <c r="S5441">
        <f t="shared" si="84"/>
        <v>2.6924224967228877E-2</v>
      </c>
    </row>
    <row r="5442" spans="1:19" x14ac:dyDescent="0.2">
      <c r="A5442" t="s">
        <v>10828</v>
      </c>
      <c r="B5442" t="s">
        <v>10829</v>
      </c>
      <c r="C5442">
        <v>50</v>
      </c>
      <c r="D5442">
        <v>54</v>
      </c>
      <c r="E5442">
        <v>30</v>
      </c>
      <c r="F5442">
        <v>1</v>
      </c>
      <c r="G5442">
        <v>0.113681987782478</v>
      </c>
      <c r="H5442">
        <v>-0.71610675939475998</v>
      </c>
      <c r="I5442">
        <v>-2.58316717729801</v>
      </c>
      <c r="J5442">
        <v>122</v>
      </c>
      <c r="K5442">
        <v>163</v>
      </c>
      <c r="L5442">
        <v>77</v>
      </c>
      <c r="M5442">
        <v>5</v>
      </c>
      <c r="N5442">
        <v>0.20305587715093101</v>
      </c>
      <c r="O5442">
        <v>-0.79195788264665601</v>
      </c>
      <c r="P5442">
        <v>-2.3976154949306201</v>
      </c>
      <c r="Q5442">
        <v>0.45762711864406702</v>
      </c>
      <c r="R5442">
        <v>0.23728813559322001</v>
      </c>
      <c r="S5442">
        <f t="shared" si="84"/>
        <v>-0.38626552486945581</v>
      </c>
    </row>
    <row r="5443" spans="1:19" x14ac:dyDescent="0.2">
      <c r="A5443" t="s">
        <v>10830</v>
      </c>
      <c r="B5443" t="s">
        <v>10831</v>
      </c>
      <c r="C5443">
        <v>385</v>
      </c>
      <c r="D5443">
        <v>355</v>
      </c>
      <c r="E5443">
        <v>258</v>
      </c>
      <c r="F5443">
        <v>30</v>
      </c>
      <c r="G5443">
        <v>4.5025855842121897E-2</v>
      </c>
      <c r="H5443">
        <v>-0.66809903332367404</v>
      </c>
      <c r="I5443">
        <v>-1.9925366477508299</v>
      </c>
      <c r="J5443">
        <v>518</v>
      </c>
      <c r="K5443">
        <v>597</v>
      </c>
      <c r="L5443">
        <v>278</v>
      </c>
      <c r="M5443">
        <v>36</v>
      </c>
      <c r="N5443">
        <v>0.13887267480585699</v>
      </c>
      <c r="O5443">
        <v>-0.86237374097154695</v>
      </c>
      <c r="P5443">
        <v>-2.1682529275698301</v>
      </c>
      <c r="Q5443">
        <v>0.54237288135593198</v>
      </c>
      <c r="R5443">
        <v>0.322033898305084</v>
      </c>
      <c r="S5443">
        <f t="shared" ref="S5443:S5506" si="85">((I5443+1.7338029)/1.7338029+(P5443+1.8692731)/1.8692731)/2</f>
        <v>-0.15458673845996612</v>
      </c>
    </row>
    <row r="5444" spans="1:19" x14ac:dyDescent="0.2">
      <c r="A5444" t="s">
        <v>10832</v>
      </c>
      <c r="B5444" t="s">
        <v>10833</v>
      </c>
      <c r="C5444">
        <v>120</v>
      </c>
      <c r="D5444">
        <v>140</v>
      </c>
      <c r="E5444">
        <v>97</v>
      </c>
      <c r="F5444">
        <v>15</v>
      </c>
      <c r="G5444">
        <v>0.14720502192614099</v>
      </c>
      <c r="H5444">
        <v>-0.58666752155978297</v>
      </c>
      <c r="I5444">
        <v>-1.7872871599539399</v>
      </c>
      <c r="J5444">
        <v>165</v>
      </c>
      <c r="K5444">
        <v>244</v>
      </c>
      <c r="L5444">
        <v>112</v>
      </c>
      <c r="M5444">
        <v>22</v>
      </c>
      <c r="N5444">
        <v>0.247133985546544</v>
      </c>
      <c r="O5444">
        <v>-0.760354698688115</v>
      </c>
      <c r="P5444">
        <v>-1.8852869319835901</v>
      </c>
      <c r="Q5444">
        <v>0.49152542372881303</v>
      </c>
      <c r="R5444">
        <v>0.27118644067796599</v>
      </c>
      <c r="S5444">
        <f t="shared" si="85"/>
        <v>-1.9707411797168256E-2</v>
      </c>
    </row>
    <row r="5445" spans="1:19" x14ac:dyDescent="0.2">
      <c r="A5445" t="s">
        <v>10834</v>
      </c>
      <c r="B5445" t="s">
        <v>10835</v>
      </c>
      <c r="C5445">
        <v>67</v>
      </c>
      <c r="D5445">
        <v>95</v>
      </c>
      <c r="E5445">
        <v>63</v>
      </c>
      <c r="F5445">
        <v>7</v>
      </c>
      <c r="G5445">
        <v>0.231907034883549</v>
      </c>
      <c r="H5445">
        <v>-0.52099226302564805</v>
      </c>
      <c r="I5445">
        <v>-1.8651739356485599</v>
      </c>
      <c r="J5445">
        <v>151</v>
      </c>
      <c r="K5445">
        <v>182</v>
      </c>
      <c r="L5445">
        <v>81</v>
      </c>
      <c r="M5445">
        <v>13</v>
      </c>
      <c r="N5445">
        <v>0.15832254411362701</v>
      </c>
      <c r="O5445">
        <v>-0.86258070555890998</v>
      </c>
      <c r="P5445">
        <v>-2.0752592635782201</v>
      </c>
      <c r="Q5445">
        <v>0.50847457627118597</v>
      </c>
      <c r="R5445">
        <v>0.20338983050847401</v>
      </c>
      <c r="S5445">
        <f t="shared" si="85"/>
        <v>-9.2983159603754348E-2</v>
      </c>
    </row>
    <row r="5446" spans="1:19" x14ac:dyDescent="0.2">
      <c r="A5446" t="s">
        <v>10836</v>
      </c>
      <c r="B5446" t="s">
        <v>10837</v>
      </c>
      <c r="C5446">
        <v>199</v>
      </c>
      <c r="D5446">
        <v>149</v>
      </c>
      <c r="E5446">
        <v>223</v>
      </c>
      <c r="F5446">
        <v>9</v>
      </c>
      <c r="G5446">
        <v>-4.5408575701904201E-2</v>
      </c>
      <c r="H5446">
        <v>-0.444806223139949</v>
      </c>
      <c r="I5446">
        <v>-2.22880773993238</v>
      </c>
      <c r="J5446">
        <v>415</v>
      </c>
      <c r="K5446">
        <v>510</v>
      </c>
      <c r="L5446">
        <v>270</v>
      </c>
      <c r="M5446">
        <v>28</v>
      </c>
      <c r="N5446">
        <v>0.16675018280756501</v>
      </c>
      <c r="O5446">
        <v>-0.77877310969749503</v>
      </c>
      <c r="P5446">
        <v>-2.18111573396176</v>
      </c>
      <c r="Q5446">
        <v>0.45762711864406702</v>
      </c>
      <c r="R5446">
        <v>0.25423728813559299</v>
      </c>
      <c r="S5446">
        <f t="shared" si="85"/>
        <v>-0.22616399318075087</v>
      </c>
    </row>
    <row r="5447" spans="1:19" x14ac:dyDescent="0.2">
      <c r="A5447" t="s">
        <v>10838</v>
      </c>
      <c r="B5447" t="s">
        <v>10839</v>
      </c>
      <c r="C5447">
        <v>304</v>
      </c>
      <c r="D5447">
        <v>260</v>
      </c>
      <c r="E5447">
        <v>133</v>
      </c>
      <c r="F5447">
        <v>38</v>
      </c>
      <c r="G5447">
        <v>1.23579966575927E-2</v>
      </c>
      <c r="H5447">
        <v>-0.85327995242007104</v>
      </c>
      <c r="I5447">
        <v>-1.7872871599539399</v>
      </c>
      <c r="J5447">
        <v>549</v>
      </c>
      <c r="K5447">
        <v>633</v>
      </c>
      <c r="L5447">
        <v>338</v>
      </c>
      <c r="M5447">
        <v>37</v>
      </c>
      <c r="N5447">
        <v>0.139059468988984</v>
      </c>
      <c r="O5447">
        <v>-0.80274442131682699</v>
      </c>
      <c r="P5447">
        <v>-2.18159628897499</v>
      </c>
      <c r="Q5447">
        <v>0.47457627118644002</v>
      </c>
      <c r="R5447">
        <v>0.28813559322033899</v>
      </c>
      <c r="S5447">
        <f t="shared" si="85"/>
        <v>-9.8965321460395078E-2</v>
      </c>
    </row>
    <row r="5448" spans="1:19" x14ac:dyDescent="0.2">
      <c r="A5448" t="s">
        <v>10840</v>
      </c>
      <c r="B5448" t="s">
        <v>10841</v>
      </c>
      <c r="C5448">
        <v>238</v>
      </c>
      <c r="D5448">
        <v>187</v>
      </c>
      <c r="E5448">
        <v>167</v>
      </c>
      <c r="F5448">
        <v>27</v>
      </c>
      <c r="G5448">
        <v>-2.4477118224484399E-2</v>
      </c>
      <c r="H5448">
        <v>-0.64811849568733204</v>
      </c>
      <c r="I5448">
        <v>-1.82941036585952</v>
      </c>
      <c r="J5448">
        <v>354</v>
      </c>
      <c r="K5448">
        <v>675</v>
      </c>
      <c r="L5448">
        <v>270</v>
      </c>
      <c r="M5448">
        <v>47</v>
      </c>
      <c r="N5448">
        <v>0.35752861422695797</v>
      </c>
      <c r="O5448">
        <v>-0.70972827501119096</v>
      </c>
      <c r="P5448">
        <v>-1.8871310726819599</v>
      </c>
      <c r="Q5448">
        <v>0.55932203389830504</v>
      </c>
      <c r="R5448">
        <v>0.25423728813559299</v>
      </c>
      <c r="S5448">
        <f t="shared" si="85"/>
        <v>-3.234832323023433E-2</v>
      </c>
    </row>
    <row r="5449" spans="1:19" x14ac:dyDescent="0.2">
      <c r="A5449" t="s">
        <v>10842</v>
      </c>
      <c r="B5449" t="s">
        <v>10843</v>
      </c>
      <c r="C5449">
        <v>398</v>
      </c>
      <c r="D5449">
        <v>424</v>
      </c>
      <c r="E5449">
        <v>427</v>
      </c>
      <c r="F5449">
        <v>40</v>
      </c>
      <c r="G5449">
        <v>0.107741016814573</v>
      </c>
      <c r="H5449">
        <v>-0.46371320682706701</v>
      </c>
      <c r="I5449">
        <v>-1.88202025370772</v>
      </c>
      <c r="J5449">
        <v>596</v>
      </c>
      <c r="K5449">
        <v>806</v>
      </c>
      <c r="L5449">
        <v>386</v>
      </c>
      <c r="M5449">
        <v>106</v>
      </c>
      <c r="N5449">
        <v>0.20831688548657501</v>
      </c>
      <c r="O5449">
        <v>-0.78074773221287097</v>
      </c>
      <c r="P5449">
        <v>-1.7601660630673499</v>
      </c>
      <c r="Q5449">
        <v>0.52542372881355903</v>
      </c>
      <c r="R5449">
        <v>0.27118644067796599</v>
      </c>
      <c r="S5449">
        <f t="shared" si="85"/>
        <v>-1.3559077550890246E-2</v>
      </c>
    </row>
    <row r="5450" spans="1:19" x14ac:dyDescent="0.2">
      <c r="A5450" t="s">
        <v>10844</v>
      </c>
      <c r="B5450" t="s">
        <v>10845</v>
      </c>
      <c r="C5450">
        <v>13</v>
      </c>
      <c r="D5450">
        <v>41</v>
      </c>
      <c r="E5450">
        <v>12</v>
      </c>
      <c r="F5450">
        <v>0</v>
      </c>
      <c r="G5450">
        <v>0.57909873670842704</v>
      </c>
      <c r="H5450">
        <v>-0.52902011603761501</v>
      </c>
      <c r="I5450" t="e">
        <f>-inf</f>
        <v>#NAME?</v>
      </c>
      <c r="J5450">
        <v>41</v>
      </c>
      <c r="K5450">
        <v>25</v>
      </c>
      <c r="L5450">
        <v>53</v>
      </c>
      <c r="M5450">
        <v>5</v>
      </c>
      <c r="N5450">
        <v>-0.13761574462597601</v>
      </c>
      <c r="O5450">
        <v>-0.48059676426333597</v>
      </c>
      <c r="P5450">
        <v>-1.9240395209756</v>
      </c>
      <c r="Q5450">
        <v>0.55932203389830504</v>
      </c>
      <c r="R5450">
        <v>0.23728813559322001</v>
      </c>
      <c r="S5450" t="e">
        <f t="shared" si="85"/>
        <v>#NAME?</v>
      </c>
    </row>
    <row r="5451" spans="1:19" x14ac:dyDescent="0.2">
      <c r="A5451" t="s">
        <v>10846</v>
      </c>
      <c r="B5451" t="s">
        <v>10847</v>
      </c>
      <c r="C5451">
        <v>145</v>
      </c>
      <c r="D5451">
        <v>96</v>
      </c>
      <c r="E5451">
        <v>65</v>
      </c>
      <c r="F5451">
        <v>7</v>
      </c>
      <c r="G5451">
        <v>-9.8838536899877996E-2</v>
      </c>
      <c r="H5451">
        <v>-0.84271265537052298</v>
      </c>
      <c r="I5451">
        <v>-2.2004671351827101</v>
      </c>
      <c r="J5451">
        <v>307</v>
      </c>
      <c r="K5451">
        <v>228</v>
      </c>
      <c r="L5451">
        <v>152</v>
      </c>
      <c r="M5451">
        <v>27</v>
      </c>
      <c r="N5451">
        <v>-5.19754250550108E-2</v>
      </c>
      <c r="O5451">
        <v>-0.89738356467680402</v>
      </c>
      <c r="P5451">
        <v>-2.0660002799100901</v>
      </c>
      <c r="Q5451">
        <v>0.69491525423728795</v>
      </c>
      <c r="R5451">
        <v>0.23728813559322001</v>
      </c>
      <c r="S5451">
        <f t="shared" si="85"/>
        <v>-0.1871995304838257</v>
      </c>
    </row>
    <row r="5452" spans="1:19" x14ac:dyDescent="0.2">
      <c r="A5452" t="s">
        <v>10848</v>
      </c>
      <c r="B5452" t="s">
        <v>10849</v>
      </c>
      <c r="C5452">
        <v>155</v>
      </c>
      <c r="D5452">
        <v>157</v>
      </c>
      <c r="E5452">
        <v>206</v>
      </c>
      <c r="F5452">
        <v>14</v>
      </c>
      <c r="G5452">
        <v>8.5826186534470605E-2</v>
      </c>
      <c r="H5452">
        <v>-0.37072248757954102</v>
      </c>
      <c r="I5452">
        <v>-1.9284008354540501</v>
      </c>
      <c r="J5452">
        <v>379</v>
      </c>
      <c r="K5452">
        <v>341</v>
      </c>
      <c r="L5452">
        <v>178</v>
      </c>
      <c r="M5452">
        <v>23</v>
      </c>
      <c r="N5452">
        <v>3.1343272446147201E-2</v>
      </c>
      <c r="O5452">
        <v>-0.92030798480356801</v>
      </c>
      <c r="P5452">
        <v>-2.22713704254237</v>
      </c>
      <c r="Q5452">
        <v>0.69491525423728795</v>
      </c>
      <c r="R5452">
        <v>0.22033898305084701</v>
      </c>
      <c r="S5452">
        <f t="shared" si="85"/>
        <v>-0.15184157219523747</v>
      </c>
    </row>
    <row r="5453" spans="1:19" x14ac:dyDescent="0.2">
      <c r="A5453" t="s">
        <v>10850</v>
      </c>
      <c r="B5453" t="s">
        <v>10851</v>
      </c>
      <c r="C5453">
        <v>97</v>
      </c>
      <c r="D5453">
        <v>69</v>
      </c>
      <c r="E5453">
        <v>80</v>
      </c>
      <c r="F5453">
        <v>8</v>
      </c>
      <c r="G5453">
        <v>-6.7664411233460994E-2</v>
      </c>
      <c r="H5453">
        <v>-0.57793975705270395</v>
      </c>
      <c r="I5453">
        <v>-1.9678789202363001</v>
      </c>
      <c r="J5453">
        <v>219</v>
      </c>
      <c r="K5453">
        <v>205</v>
      </c>
      <c r="L5453">
        <v>176</v>
      </c>
      <c r="M5453">
        <v>27</v>
      </c>
      <c r="N5453">
        <v>4.8537849637357702E-2</v>
      </c>
      <c r="O5453">
        <v>-0.68702022417035802</v>
      </c>
      <c r="P5453">
        <v>-1.91930601927302</v>
      </c>
      <c r="Q5453">
        <v>0.57627118644067798</v>
      </c>
      <c r="R5453">
        <v>0.20338983050847401</v>
      </c>
      <c r="S5453">
        <f t="shared" si="85"/>
        <v>-8.0886630009297439E-2</v>
      </c>
    </row>
    <row r="5454" spans="1:19" x14ac:dyDescent="0.2">
      <c r="A5454" t="s">
        <v>10852</v>
      </c>
      <c r="B5454" t="s">
        <v>10853</v>
      </c>
      <c r="C5454">
        <v>150</v>
      </c>
      <c r="D5454">
        <v>229</v>
      </c>
      <c r="E5454">
        <v>191</v>
      </c>
      <c r="F5454">
        <v>27</v>
      </c>
      <c r="G5454">
        <v>0.26400245557973501</v>
      </c>
      <c r="H5454">
        <v>-0.38931590158635698</v>
      </c>
      <c r="I5454">
        <v>-1.6289246678586899</v>
      </c>
      <c r="J5454">
        <v>406</v>
      </c>
      <c r="K5454">
        <v>518</v>
      </c>
      <c r="L5454">
        <v>311</v>
      </c>
      <c r="M5454">
        <v>71</v>
      </c>
      <c r="N5454">
        <v>0.18303182958976</v>
      </c>
      <c r="O5454">
        <v>-0.70785442169474699</v>
      </c>
      <c r="P5454">
        <v>-1.7674933534500099</v>
      </c>
      <c r="Q5454">
        <v>0.52542372881355903</v>
      </c>
      <c r="R5454">
        <v>0.25423728813559299</v>
      </c>
      <c r="S5454">
        <f t="shared" si="85"/>
        <v>5.7469561227872973E-2</v>
      </c>
    </row>
    <row r="5455" spans="1:19" x14ac:dyDescent="0.2">
      <c r="A5455" t="s">
        <v>10854</v>
      </c>
      <c r="B5455" t="s">
        <v>10855</v>
      </c>
      <c r="C5455">
        <v>156</v>
      </c>
      <c r="D5455">
        <v>136</v>
      </c>
      <c r="E5455">
        <v>74</v>
      </c>
      <c r="F5455">
        <v>23</v>
      </c>
      <c r="G5455">
        <v>2.0672542311284299E-2</v>
      </c>
      <c r="H5455">
        <v>-0.81815088840188899</v>
      </c>
      <c r="I5455">
        <v>-1.7155939352988601</v>
      </c>
      <c r="J5455">
        <v>292</v>
      </c>
      <c r="K5455">
        <v>259</v>
      </c>
      <c r="L5455">
        <v>256</v>
      </c>
      <c r="M5455">
        <v>23</v>
      </c>
      <c r="N5455">
        <v>2.51450160545552E-2</v>
      </c>
      <c r="O5455">
        <v>-0.64923166328095905</v>
      </c>
      <c r="P5455">
        <v>-2.11388068402271</v>
      </c>
      <c r="Q5455">
        <v>0.52542372881355903</v>
      </c>
      <c r="R5455">
        <v>0.338983050847457</v>
      </c>
      <c r="S5455">
        <f t="shared" si="85"/>
        <v>-6.0177367075601881E-2</v>
      </c>
    </row>
    <row r="5456" spans="1:19" x14ac:dyDescent="0.2">
      <c r="A5456" t="s">
        <v>10856</v>
      </c>
      <c r="B5456" t="s">
        <v>10857</v>
      </c>
      <c r="C5456">
        <v>332</v>
      </c>
      <c r="D5456">
        <v>299</v>
      </c>
      <c r="E5456">
        <v>337</v>
      </c>
      <c r="F5456">
        <v>18</v>
      </c>
      <c r="G5456">
        <v>3.4791336915921699E-2</v>
      </c>
      <c r="H5456">
        <v>-0.48776619261110099</v>
      </c>
      <c r="I5456">
        <v>-2.1500627515627202</v>
      </c>
      <c r="J5456">
        <v>671</v>
      </c>
      <c r="K5456">
        <v>699</v>
      </c>
      <c r="L5456">
        <v>560</v>
      </c>
      <c r="M5456">
        <v>90</v>
      </c>
      <c r="N5456">
        <v>9.4982758998410993E-2</v>
      </c>
      <c r="O5456">
        <v>-0.67062327030718205</v>
      </c>
      <c r="P5456">
        <v>-1.88270567932156</v>
      </c>
      <c r="Q5456">
        <v>0.52542372881355903</v>
      </c>
      <c r="R5456">
        <v>0.20338983050847401</v>
      </c>
      <c r="S5456">
        <f t="shared" si="85"/>
        <v>-0.12363543262956589</v>
      </c>
    </row>
    <row r="5457" spans="1:19" x14ac:dyDescent="0.2">
      <c r="A5457" t="s">
        <v>10858</v>
      </c>
      <c r="B5457" t="s">
        <v>10859</v>
      </c>
      <c r="C5457">
        <v>150</v>
      </c>
      <c r="D5457">
        <v>129</v>
      </c>
      <c r="E5457">
        <v>108</v>
      </c>
      <c r="F5457">
        <v>6</v>
      </c>
      <c r="G5457">
        <v>1.47566835390962E-2</v>
      </c>
      <c r="H5457">
        <v>-0.63692551334713499</v>
      </c>
      <c r="I5457">
        <v>-2.2821371816340301</v>
      </c>
      <c r="J5457">
        <v>293</v>
      </c>
      <c r="K5457">
        <v>278</v>
      </c>
      <c r="L5457">
        <v>163</v>
      </c>
      <c r="M5457">
        <v>32</v>
      </c>
      <c r="N5457">
        <v>5.4405278985688497E-2</v>
      </c>
      <c r="O5457">
        <v>-0.846768793094542</v>
      </c>
      <c r="P5457">
        <v>-1.97194331062609</v>
      </c>
      <c r="Q5457">
        <v>0.52542372881355903</v>
      </c>
      <c r="R5457">
        <v>0.25423728813559299</v>
      </c>
      <c r="S5457">
        <f t="shared" si="85"/>
        <v>-0.18559311545137136</v>
      </c>
    </row>
    <row r="5458" spans="1:19" x14ac:dyDescent="0.2">
      <c r="A5458" t="s">
        <v>10860</v>
      </c>
      <c r="B5458" t="s">
        <v>10861</v>
      </c>
      <c r="C5458">
        <v>53</v>
      </c>
      <c r="D5458">
        <v>78</v>
      </c>
      <c r="E5458">
        <v>88</v>
      </c>
      <c r="F5458">
        <v>9</v>
      </c>
      <c r="G5458">
        <v>0.24807696538521901</v>
      </c>
      <c r="H5458">
        <v>-0.27405120722902399</v>
      </c>
      <c r="I5458">
        <v>-1.6542305331234599</v>
      </c>
      <c r="J5458">
        <v>108</v>
      </c>
      <c r="K5458">
        <v>74</v>
      </c>
      <c r="L5458">
        <v>63</v>
      </c>
      <c r="M5458">
        <v>18</v>
      </c>
      <c r="N5458">
        <v>-8.6963932334251703E-2</v>
      </c>
      <c r="O5458">
        <v>-0.82617198317775797</v>
      </c>
      <c r="P5458">
        <v>-1.7883769189755301</v>
      </c>
      <c r="Q5458">
        <v>0.54237288135593198</v>
      </c>
      <c r="R5458">
        <v>0.28813559322033899</v>
      </c>
      <c r="S5458">
        <f t="shared" si="85"/>
        <v>4.4585756976134885E-2</v>
      </c>
    </row>
    <row r="5459" spans="1:19" x14ac:dyDescent="0.2">
      <c r="A5459" t="s">
        <v>10862</v>
      </c>
      <c r="B5459" t="s">
        <v>10863</v>
      </c>
      <c r="C5459">
        <v>45</v>
      </c>
      <c r="D5459">
        <v>44</v>
      </c>
      <c r="E5459">
        <v>57</v>
      </c>
      <c r="F5459">
        <v>15</v>
      </c>
      <c r="G5459">
        <v>7.04983950063722E-2</v>
      </c>
      <c r="H5459">
        <v>-0.39159566788125499</v>
      </c>
      <c r="I5459">
        <v>-1.3613184276816599</v>
      </c>
      <c r="J5459">
        <v>119</v>
      </c>
      <c r="K5459">
        <v>88</v>
      </c>
      <c r="L5459">
        <v>69</v>
      </c>
      <c r="M5459">
        <v>19</v>
      </c>
      <c r="N5459">
        <v>-5.38361858206403E-2</v>
      </c>
      <c r="O5459">
        <v>-0.82878664779966504</v>
      </c>
      <c r="P5459">
        <v>-1.80701902903159</v>
      </c>
      <c r="Q5459">
        <v>0.55932203389830504</v>
      </c>
      <c r="R5459">
        <v>0.23728813559322001</v>
      </c>
      <c r="S5459">
        <f t="shared" si="85"/>
        <v>0.12407029030405653</v>
      </c>
    </row>
    <row r="5460" spans="1:19" x14ac:dyDescent="0.2">
      <c r="A5460" t="s">
        <v>10864</v>
      </c>
      <c r="B5460" t="s">
        <v>10865</v>
      </c>
      <c r="C5460">
        <v>69</v>
      </c>
      <c r="D5460">
        <v>85</v>
      </c>
      <c r="E5460">
        <v>14</v>
      </c>
      <c r="F5460">
        <v>4</v>
      </c>
      <c r="G5460">
        <v>0.170828067272565</v>
      </c>
      <c r="H5460">
        <v>-1.1869790648374201</v>
      </c>
      <c r="I5460">
        <v>-2.1209862723712898</v>
      </c>
      <c r="J5460">
        <v>58</v>
      </c>
      <c r="K5460">
        <v>99</v>
      </c>
      <c r="L5460">
        <v>73</v>
      </c>
      <c r="M5460">
        <v>2</v>
      </c>
      <c r="N5460">
        <v>0.30943530445633399</v>
      </c>
      <c r="O5460">
        <v>-0.49219391058687101</v>
      </c>
      <c r="P5460">
        <v>-2.4726236664908399</v>
      </c>
      <c r="Q5460">
        <v>0.55932203389830504</v>
      </c>
      <c r="R5460">
        <v>0.25423728813559299</v>
      </c>
      <c r="S5460">
        <f t="shared" si="85"/>
        <v>-0.27304367733357604</v>
      </c>
    </row>
    <row r="5461" spans="1:19" x14ac:dyDescent="0.2">
      <c r="A5461" t="s">
        <v>10866</v>
      </c>
      <c r="B5461" t="s">
        <v>10867</v>
      </c>
      <c r="C5461">
        <v>83</v>
      </c>
      <c r="D5461">
        <v>111</v>
      </c>
      <c r="E5461">
        <v>29</v>
      </c>
      <c r="F5461">
        <v>4</v>
      </c>
      <c r="G5461">
        <v>0.20650311870611099</v>
      </c>
      <c r="H5461">
        <v>-0.95093810425552106</v>
      </c>
      <c r="I5461">
        <v>-2.2012152740101101</v>
      </c>
      <c r="J5461">
        <v>149</v>
      </c>
      <c r="K5461">
        <v>203</v>
      </c>
      <c r="L5461">
        <v>108</v>
      </c>
      <c r="M5461">
        <v>10</v>
      </c>
      <c r="N5461">
        <v>0.21153787292265999</v>
      </c>
      <c r="O5461">
        <v>-0.73185129006971406</v>
      </c>
      <c r="P5461">
        <v>-2.18341193700416</v>
      </c>
      <c r="Q5461">
        <v>0.57627118644067798</v>
      </c>
      <c r="R5461">
        <v>0.27118644067796599</v>
      </c>
      <c r="S5461">
        <f t="shared" si="85"/>
        <v>-0.21882098043073001</v>
      </c>
    </row>
    <row r="5462" spans="1:19" x14ac:dyDescent="0.2">
      <c r="A5462" t="s">
        <v>10868</v>
      </c>
      <c r="B5462" t="s">
        <v>10869</v>
      </c>
      <c r="C5462">
        <v>136</v>
      </c>
      <c r="D5462">
        <v>213</v>
      </c>
      <c r="E5462">
        <v>135</v>
      </c>
      <c r="F5462">
        <v>69</v>
      </c>
      <c r="G5462">
        <v>0.27509892736404801</v>
      </c>
      <c r="H5462">
        <v>-0.49746314965361499</v>
      </c>
      <c r="I5462">
        <v>-1.1788869905949599</v>
      </c>
      <c r="J5462">
        <v>314</v>
      </c>
      <c r="K5462">
        <v>498</v>
      </c>
      <c r="L5462">
        <v>306</v>
      </c>
      <c r="M5462">
        <v>165</v>
      </c>
      <c r="N5462">
        <v>0.27752779810822398</v>
      </c>
      <c r="O5462">
        <v>-0.60329699873602505</v>
      </c>
      <c r="P5462">
        <v>-1.2896713724511999</v>
      </c>
      <c r="Q5462">
        <v>0.55932203389830504</v>
      </c>
      <c r="R5462">
        <v>0.27118644067796599</v>
      </c>
      <c r="S5462">
        <f t="shared" si="85"/>
        <v>0.31506253282037078</v>
      </c>
    </row>
    <row r="5463" spans="1:19" x14ac:dyDescent="0.2">
      <c r="A5463" t="s">
        <v>10870</v>
      </c>
      <c r="B5463" t="s">
        <v>10871</v>
      </c>
      <c r="C5463">
        <v>121</v>
      </c>
      <c r="D5463">
        <v>114</v>
      </c>
      <c r="E5463">
        <v>131</v>
      </c>
      <c r="F5463">
        <v>15</v>
      </c>
      <c r="G5463">
        <v>5.4377713315550899E-2</v>
      </c>
      <c r="H5463">
        <v>-0.45977208443908901</v>
      </c>
      <c r="I5463">
        <v>-1.79089128422276</v>
      </c>
      <c r="J5463">
        <v>299</v>
      </c>
      <c r="K5463">
        <v>329</v>
      </c>
      <c r="L5463">
        <v>181</v>
      </c>
      <c r="M5463">
        <v>42</v>
      </c>
      <c r="N5463">
        <v>0.118752813047266</v>
      </c>
      <c r="O5463">
        <v>-0.81008139059963502</v>
      </c>
      <c r="P5463">
        <v>-1.8626475665184199</v>
      </c>
      <c r="Q5463">
        <v>0.644067796610169</v>
      </c>
      <c r="R5463">
        <v>0.27118644067796599</v>
      </c>
      <c r="S5463">
        <f t="shared" si="85"/>
        <v>-1.4691121249698498E-2</v>
      </c>
    </row>
    <row r="5464" spans="1:19" x14ac:dyDescent="0.2">
      <c r="A5464" t="s">
        <v>10872</v>
      </c>
      <c r="B5464" t="s">
        <v>10873</v>
      </c>
      <c r="C5464">
        <v>79</v>
      </c>
      <c r="D5464">
        <v>75</v>
      </c>
      <c r="E5464">
        <v>58</v>
      </c>
      <c r="F5464">
        <v>7</v>
      </c>
      <c r="G5464">
        <v>5.7692404396787002E-2</v>
      </c>
      <c r="H5464">
        <v>-0.628457107505907</v>
      </c>
      <c r="I5464">
        <v>-1.93672622423818</v>
      </c>
      <c r="J5464">
        <v>133</v>
      </c>
      <c r="K5464">
        <v>213</v>
      </c>
      <c r="L5464">
        <v>114</v>
      </c>
      <c r="M5464">
        <v>18</v>
      </c>
      <c r="N5464">
        <v>0.28175606589337299</v>
      </c>
      <c r="O5464">
        <v>-0.65903556677500297</v>
      </c>
      <c r="P5464">
        <v>-1.87880480445567</v>
      </c>
      <c r="Q5464">
        <v>0.49152542372881303</v>
      </c>
      <c r="R5464">
        <v>0.25423728813559299</v>
      </c>
      <c r="S5464">
        <f t="shared" si="85"/>
        <v>-6.1069296223137268E-2</v>
      </c>
    </row>
    <row r="5465" spans="1:19" x14ac:dyDescent="0.2">
      <c r="A5465" t="s">
        <v>10874</v>
      </c>
      <c r="B5465" t="s">
        <v>10875</v>
      </c>
      <c r="C5465">
        <v>65</v>
      </c>
      <c r="D5465">
        <v>91</v>
      </c>
      <c r="E5465">
        <v>67</v>
      </c>
      <c r="F5465">
        <v>7</v>
      </c>
      <c r="G5465">
        <v>0.22638626797376599</v>
      </c>
      <c r="H5465">
        <v>-0.48109656372043202</v>
      </c>
      <c r="I5465">
        <v>-1.8520124895905901</v>
      </c>
      <c r="J5465">
        <v>101</v>
      </c>
      <c r="K5465">
        <v>97</v>
      </c>
      <c r="L5465">
        <v>63</v>
      </c>
      <c r="M5465">
        <v>14</v>
      </c>
      <c r="N5465">
        <v>5.9678463905323997E-2</v>
      </c>
      <c r="O5465">
        <v>-0.79706960147345096</v>
      </c>
      <c r="P5465">
        <v>-1.86841900669629</v>
      </c>
      <c r="Q5465">
        <v>0.47457627118644002</v>
      </c>
      <c r="R5465">
        <v>0.23728813559322001</v>
      </c>
      <c r="S5465">
        <f t="shared" si="85"/>
        <v>-3.3861229049276118E-2</v>
      </c>
    </row>
    <row r="5466" spans="1:19" x14ac:dyDescent="0.2">
      <c r="A5466" t="s">
        <v>10876</v>
      </c>
      <c r="B5466" t="s">
        <v>10877</v>
      </c>
      <c r="C5466">
        <v>61</v>
      </c>
      <c r="D5466">
        <v>42</v>
      </c>
      <c r="E5466">
        <v>58</v>
      </c>
      <c r="F5466">
        <v>4</v>
      </c>
      <c r="G5466">
        <v>-8.1822312317337997E-2</v>
      </c>
      <c r="H5466">
        <v>-0.51615985122623298</v>
      </c>
      <c r="I5466">
        <v>-2.0674670166447999</v>
      </c>
      <c r="J5466">
        <v>83</v>
      </c>
      <c r="K5466">
        <v>68</v>
      </c>
      <c r="L5466">
        <v>52</v>
      </c>
      <c r="M5466">
        <v>11</v>
      </c>
      <c r="N5466">
        <v>-9.3410762481158094E-3</v>
      </c>
      <c r="O5466">
        <v>-0.79516352588566497</v>
      </c>
      <c r="P5466">
        <v>-1.8879110758097399</v>
      </c>
      <c r="Q5466">
        <v>0.54237288135593198</v>
      </c>
      <c r="R5466">
        <v>0.25423728813559299</v>
      </c>
      <c r="S5466">
        <f t="shared" si="85"/>
        <v>-0.10120855106417101</v>
      </c>
    </row>
    <row r="5467" spans="1:19" x14ac:dyDescent="0.2">
      <c r="A5467" t="s">
        <v>10878</v>
      </c>
      <c r="B5467" t="s">
        <v>10879</v>
      </c>
      <c r="C5467">
        <v>46</v>
      </c>
      <c r="D5467">
        <v>49</v>
      </c>
      <c r="E5467">
        <v>56</v>
      </c>
      <c r="F5467">
        <v>0</v>
      </c>
      <c r="G5467">
        <v>0.10769648064246801</v>
      </c>
      <c r="H5467">
        <v>-0.40882781445377703</v>
      </c>
      <c r="I5467" t="e">
        <f>-inf</f>
        <v>#NAME?</v>
      </c>
      <c r="J5467">
        <v>47</v>
      </c>
      <c r="K5467">
        <v>142</v>
      </c>
      <c r="L5467">
        <v>45</v>
      </c>
      <c r="M5467">
        <v>11</v>
      </c>
      <c r="N5467">
        <v>0.55741858986906001</v>
      </c>
      <c r="O5467">
        <v>-0.61097412130476403</v>
      </c>
      <c r="P5467">
        <v>-1.6409308413693799</v>
      </c>
      <c r="Q5467">
        <v>0.54237288135593198</v>
      </c>
      <c r="R5467">
        <v>0.169491525423728</v>
      </c>
      <c r="S5467" t="e">
        <f t="shared" si="85"/>
        <v>#NAME?</v>
      </c>
    </row>
    <row r="5468" spans="1:19" x14ac:dyDescent="0.2">
      <c r="A5468" t="s">
        <v>10880</v>
      </c>
      <c r="B5468" t="s">
        <v>10881</v>
      </c>
      <c r="C5468">
        <v>148</v>
      </c>
      <c r="D5468">
        <v>113</v>
      </c>
      <c r="E5468">
        <v>91</v>
      </c>
      <c r="F5468">
        <v>9</v>
      </c>
      <c r="G5468">
        <v>-3.6925039616009202E-2</v>
      </c>
      <c r="H5468">
        <v>-0.70547833285226702</v>
      </c>
      <c r="I5468">
        <v>-2.1002163789176298</v>
      </c>
      <c r="J5468">
        <v>307</v>
      </c>
      <c r="K5468">
        <v>410</v>
      </c>
      <c r="L5468">
        <v>239</v>
      </c>
      <c r="M5468">
        <v>38</v>
      </c>
      <c r="N5468">
        <v>0.20287358466427</v>
      </c>
      <c r="O5468">
        <v>-0.70082925167343901</v>
      </c>
      <c r="P5468">
        <v>-1.91758044745226</v>
      </c>
      <c r="Q5468">
        <v>0.55932203389830504</v>
      </c>
      <c r="R5468">
        <v>0.25423728813559299</v>
      </c>
      <c r="S5468">
        <f t="shared" si="85"/>
        <v>-0.1185889959250017</v>
      </c>
    </row>
    <row r="5469" spans="1:19" x14ac:dyDescent="0.2">
      <c r="A5469" t="s">
        <v>10882</v>
      </c>
      <c r="B5469" t="s">
        <v>10883</v>
      </c>
      <c r="C5469">
        <v>107</v>
      </c>
      <c r="D5469">
        <v>112</v>
      </c>
      <c r="E5469">
        <v>136</v>
      </c>
      <c r="F5469">
        <v>5</v>
      </c>
      <c r="G5469">
        <v>0.1000924772805</v>
      </c>
      <c r="H5469">
        <v>-0.39010287909339503</v>
      </c>
      <c r="I5469">
        <v>-2.2146109463111898</v>
      </c>
      <c r="J5469">
        <v>165</v>
      </c>
      <c r="K5469">
        <v>137</v>
      </c>
      <c r="L5469">
        <v>132</v>
      </c>
      <c r="M5469">
        <v>26</v>
      </c>
      <c r="N5469">
        <v>-3.5352736357777701E-3</v>
      </c>
      <c r="O5469">
        <v>-0.68899879015244603</v>
      </c>
      <c r="P5469">
        <v>-1.8127362648349801</v>
      </c>
      <c r="Q5469">
        <v>0.54237288135593198</v>
      </c>
      <c r="R5469">
        <v>0.28813559322033899</v>
      </c>
      <c r="S5469">
        <f t="shared" si="85"/>
        <v>-0.12353438672873773</v>
      </c>
    </row>
    <row r="5470" spans="1:19" x14ac:dyDescent="0.2">
      <c r="A5470" t="s">
        <v>10884</v>
      </c>
      <c r="B5470" t="s">
        <v>10885</v>
      </c>
      <c r="C5470">
        <v>96</v>
      </c>
      <c r="D5470">
        <v>169</v>
      </c>
      <c r="E5470">
        <v>92</v>
      </c>
      <c r="F5470">
        <v>16</v>
      </c>
      <c r="G5470">
        <v>0.32587370386963299</v>
      </c>
      <c r="H5470">
        <v>-0.51274141547241603</v>
      </c>
      <c r="I5470">
        <v>-1.66234842334564</v>
      </c>
      <c r="J5470">
        <v>198</v>
      </c>
      <c r="K5470">
        <v>273</v>
      </c>
      <c r="L5470">
        <v>110</v>
      </c>
      <c r="M5470">
        <v>38</v>
      </c>
      <c r="N5470">
        <v>0.21672556020094599</v>
      </c>
      <c r="O5470">
        <v>-0.84736128224769602</v>
      </c>
      <c r="P5470">
        <v>-1.7271072622366099</v>
      </c>
      <c r="Q5470">
        <v>0.45762711864406702</v>
      </c>
      <c r="R5470">
        <v>0.25423728813559299</v>
      </c>
      <c r="S5470">
        <f t="shared" si="85"/>
        <v>5.8633323770029513E-2</v>
      </c>
    </row>
    <row r="5471" spans="1:19" x14ac:dyDescent="0.2">
      <c r="A5471" t="s">
        <v>10886</v>
      </c>
      <c r="B5471" t="s">
        <v>10887</v>
      </c>
      <c r="C5471">
        <v>82</v>
      </c>
      <c r="D5471">
        <v>113</v>
      </c>
      <c r="E5471">
        <v>45</v>
      </c>
      <c r="F5471">
        <v>15</v>
      </c>
      <c r="G5471">
        <v>0.21952282339523099</v>
      </c>
      <c r="H5471">
        <v>-0.75485934838677604</v>
      </c>
      <c r="I5471">
        <v>-1.62191976629003</v>
      </c>
      <c r="J5471">
        <v>233</v>
      </c>
      <c r="K5471">
        <v>288</v>
      </c>
      <c r="L5471">
        <v>148</v>
      </c>
      <c r="M5471">
        <v>45</v>
      </c>
      <c r="N5471">
        <v>0.16926467015493299</v>
      </c>
      <c r="O5471">
        <v>-0.78918298277545196</v>
      </c>
      <c r="P5471">
        <v>-1.7243690758425601</v>
      </c>
      <c r="Q5471">
        <v>0.50847457627118597</v>
      </c>
      <c r="R5471">
        <v>0.28813559322033899</v>
      </c>
      <c r="S5471">
        <f t="shared" si="85"/>
        <v>7.1024698030016015E-2</v>
      </c>
    </row>
    <row r="5472" spans="1:19" x14ac:dyDescent="0.2">
      <c r="A5472" t="s">
        <v>10888</v>
      </c>
      <c r="B5472" t="s">
        <v>10889</v>
      </c>
      <c r="C5472">
        <v>82</v>
      </c>
      <c r="D5472">
        <v>128</v>
      </c>
      <c r="E5472">
        <v>59</v>
      </c>
      <c r="F5472">
        <v>5</v>
      </c>
      <c r="G5472">
        <v>0.27365434955967999</v>
      </c>
      <c r="H5472">
        <v>-0.63721985051997598</v>
      </c>
      <c r="I5472">
        <v>-2.0990410210096901</v>
      </c>
      <c r="J5472">
        <v>152</v>
      </c>
      <c r="K5472">
        <v>138</v>
      </c>
      <c r="L5472">
        <v>91</v>
      </c>
      <c r="M5472">
        <v>15</v>
      </c>
      <c r="N5472">
        <v>3.52636018781858E-2</v>
      </c>
      <c r="O5472">
        <v>-0.81489097276806899</v>
      </c>
      <c r="P5472">
        <v>-2.0159779974809799</v>
      </c>
      <c r="Q5472">
        <v>0.50847457627118597</v>
      </c>
      <c r="R5472">
        <v>0.23728813559322001</v>
      </c>
      <c r="S5472">
        <f t="shared" si="85"/>
        <v>-0.1445697784715812</v>
      </c>
    </row>
    <row r="5473" spans="1:19" x14ac:dyDescent="0.2">
      <c r="A5473" t="s">
        <v>10890</v>
      </c>
      <c r="B5473" t="s">
        <v>10891</v>
      </c>
      <c r="C5473">
        <v>156</v>
      </c>
      <c r="D5473">
        <v>135</v>
      </c>
      <c r="E5473">
        <v>164</v>
      </c>
      <c r="F5473">
        <v>24</v>
      </c>
      <c r="G5473">
        <v>1.7467402436073001E-2</v>
      </c>
      <c r="H5473">
        <v>-0.47253876008516699</v>
      </c>
      <c r="I5473">
        <v>-1.6971105296048501</v>
      </c>
      <c r="J5473">
        <v>339</v>
      </c>
      <c r="K5473">
        <v>417</v>
      </c>
      <c r="L5473">
        <v>293</v>
      </c>
      <c r="M5473">
        <v>31</v>
      </c>
      <c r="N5473">
        <v>0.167164460192397</v>
      </c>
      <c r="O5473">
        <v>-0.655420854993363</v>
      </c>
      <c r="P5473">
        <v>-2.0490636729606999</v>
      </c>
      <c r="Q5473">
        <v>0.52542372881355903</v>
      </c>
      <c r="R5473">
        <v>0.20338983050847401</v>
      </c>
      <c r="S5473">
        <f t="shared" si="85"/>
        <v>-3.7509568442920832E-2</v>
      </c>
    </row>
    <row r="5474" spans="1:19" x14ac:dyDescent="0.2">
      <c r="A5474" t="s">
        <v>10892</v>
      </c>
      <c r="B5474" t="s">
        <v>10893</v>
      </c>
      <c r="C5474">
        <v>154</v>
      </c>
      <c r="D5474">
        <v>144</v>
      </c>
      <c r="E5474">
        <v>72</v>
      </c>
      <c r="F5474">
        <v>5</v>
      </c>
      <c r="G5474">
        <v>5.1100003554315002E-2</v>
      </c>
      <c r="H5474">
        <v>-0.82444623418359797</v>
      </c>
      <c r="I5474">
        <v>-2.3727478894624401</v>
      </c>
      <c r="J5474">
        <v>258</v>
      </c>
      <c r="K5474">
        <v>231</v>
      </c>
      <c r="L5474">
        <v>114</v>
      </c>
      <c r="M5474">
        <v>14</v>
      </c>
      <c r="N5474">
        <v>2.9220377350635901E-2</v>
      </c>
      <c r="O5474">
        <v>-0.94680363177114701</v>
      </c>
      <c r="P5474">
        <v>-2.2757173388768801</v>
      </c>
      <c r="Q5474">
        <v>0.644067796610169</v>
      </c>
      <c r="R5474">
        <v>0.28813559322033899</v>
      </c>
      <c r="S5474">
        <f t="shared" si="85"/>
        <v>-0.2929783279568926</v>
      </c>
    </row>
    <row r="5475" spans="1:19" x14ac:dyDescent="0.2">
      <c r="A5475" t="s">
        <v>10894</v>
      </c>
      <c r="B5475" t="s">
        <v>10895</v>
      </c>
      <c r="C5475">
        <v>231</v>
      </c>
      <c r="D5475">
        <v>218</v>
      </c>
      <c r="E5475">
        <v>183</v>
      </c>
      <c r="F5475">
        <v>23</v>
      </c>
      <c r="G5475">
        <v>5.5102746007988902E-2</v>
      </c>
      <c r="H5475">
        <v>-0.59541889994011798</v>
      </c>
      <c r="I5475">
        <v>-1.88608131683655</v>
      </c>
      <c r="J5475">
        <v>500</v>
      </c>
      <c r="K5475">
        <v>490</v>
      </c>
      <c r="L5475">
        <v>366</v>
      </c>
      <c r="M5475">
        <v>66</v>
      </c>
      <c r="N5475">
        <v>6.8454179114216501E-2</v>
      </c>
      <c r="O5475">
        <v>-0.72757769608599798</v>
      </c>
      <c r="P5475">
        <v>-1.88965173738604</v>
      </c>
      <c r="Q5475">
        <v>0.61016949152542299</v>
      </c>
      <c r="R5475">
        <v>0.322033898305084</v>
      </c>
      <c r="S5475">
        <f t="shared" si="85"/>
        <v>-4.9365522170546856E-2</v>
      </c>
    </row>
    <row r="5476" spans="1:19" x14ac:dyDescent="0.2">
      <c r="A5476" t="s">
        <v>10896</v>
      </c>
      <c r="B5476" t="s">
        <v>10897</v>
      </c>
      <c r="C5476">
        <v>68</v>
      </c>
      <c r="D5476">
        <v>106</v>
      </c>
      <c r="E5476">
        <v>56</v>
      </c>
      <c r="F5476">
        <v>5</v>
      </c>
      <c r="G5476">
        <v>0.27305518485406199</v>
      </c>
      <c r="H5476">
        <v>-0.57857889547843899</v>
      </c>
      <c r="I5476">
        <v>-2.0177360813322101</v>
      </c>
      <c r="J5476">
        <v>177</v>
      </c>
      <c r="K5476">
        <v>204</v>
      </c>
      <c r="L5476">
        <v>171</v>
      </c>
      <c r="M5476">
        <v>17</v>
      </c>
      <c r="N5476">
        <v>0.13888500448581301</v>
      </c>
      <c r="O5476">
        <v>-0.607065933114043</v>
      </c>
      <c r="P5476">
        <v>-2.0277500135754201</v>
      </c>
      <c r="Q5476">
        <v>0.57627118644067798</v>
      </c>
      <c r="R5476">
        <v>0.25423728813559299</v>
      </c>
      <c r="S5476">
        <f t="shared" si="85"/>
        <v>-0.12427160425459818</v>
      </c>
    </row>
    <row r="5477" spans="1:19" x14ac:dyDescent="0.2">
      <c r="A5477" t="s">
        <v>10898</v>
      </c>
      <c r="B5477" t="s">
        <v>10899</v>
      </c>
      <c r="C5477">
        <v>96</v>
      </c>
      <c r="D5477">
        <v>70</v>
      </c>
      <c r="E5477">
        <v>34</v>
      </c>
      <c r="F5477">
        <v>9</v>
      </c>
      <c r="G5477">
        <v>-5.6914960729783103E-2</v>
      </c>
      <c r="H5477">
        <v>-0.94505032577571602</v>
      </c>
      <c r="I5477">
        <v>-1.9122258965622401</v>
      </c>
      <c r="J5477">
        <v>151</v>
      </c>
      <c r="K5477">
        <v>194</v>
      </c>
      <c r="L5477">
        <v>31</v>
      </c>
      <c r="M5477">
        <v>8</v>
      </c>
      <c r="N5477">
        <v>0.18605288605877801</v>
      </c>
      <c r="O5477">
        <v>-1.2797040306032801</v>
      </c>
      <c r="P5477">
        <v>-2.2861126288931102</v>
      </c>
      <c r="Q5477">
        <v>0.55932203389830504</v>
      </c>
      <c r="R5477">
        <v>0.23728813559322001</v>
      </c>
      <c r="S5477">
        <f t="shared" si="85"/>
        <v>-0.16295199345366676</v>
      </c>
    </row>
    <row r="5478" spans="1:19" x14ac:dyDescent="0.2">
      <c r="A5478" t="s">
        <v>10900</v>
      </c>
      <c r="B5478" t="s">
        <v>10901</v>
      </c>
      <c r="C5478">
        <v>193</v>
      </c>
      <c r="D5478">
        <v>190</v>
      </c>
      <c r="E5478">
        <v>151</v>
      </c>
      <c r="F5478">
        <v>30</v>
      </c>
      <c r="G5478">
        <v>7.3454524240583699E-2</v>
      </c>
      <c r="H5478">
        <v>-0.60083837149300701</v>
      </c>
      <c r="I5478">
        <v>-1.6926332272501099</v>
      </c>
      <c r="J5478">
        <v>365</v>
      </c>
      <c r="K5478">
        <v>610</v>
      </c>
      <c r="L5478">
        <v>374</v>
      </c>
      <c r="M5478">
        <v>50</v>
      </c>
      <c r="N5478">
        <v>0.30026507397601399</v>
      </c>
      <c r="O5478">
        <v>-0.58151003940038404</v>
      </c>
      <c r="P5478">
        <v>-1.8735485287123399</v>
      </c>
      <c r="Q5478">
        <v>0.47457627118644002</v>
      </c>
      <c r="R5478">
        <v>0.23728813559322001</v>
      </c>
      <c r="S5478">
        <f t="shared" si="85"/>
        <v>1.0729043496203147E-2</v>
      </c>
    </row>
    <row r="5479" spans="1:19" x14ac:dyDescent="0.2">
      <c r="A5479" t="s">
        <v>10902</v>
      </c>
      <c r="B5479" t="s">
        <v>10903</v>
      </c>
      <c r="C5479">
        <v>28</v>
      </c>
      <c r="D5479">
        <v>13</v>
      </c>
      <c r="E5479">
        <v>36</v>
      </c>
      <c r="F5479">
        <v>0</v>
      </c>
      <c r="G5479">
        <v>-0.25295644673985401</v>
      </c>
      <c r="H5479">
        <v>-0.385113540353335</v>
      </c>
      <c r="I5479" t="e">
        <f>-inf</f>
        <v>#NAME?</v>
      </c>
      <c r="J5479">
        <v>33</v>
      </c>
      <c r="K5479">
        <v>39</v>
      </c>
      <c r="L5479">
        <v>12</v>
      </c>
      <c r="M5479">
        <v>5</v>
      </c>
      <c r="N5479">
        <v>0.14977877057033301</v>
      </c>
      <c r="O5479">
        <v>-1.0314214709746501</v>
      </c>
      <c r="P5479">
        <v>-1.8297696041337601</v>
      </c>
      <c r="Q5479">
        <v>0.49152542372881303</v>
      </c>
      <c r="R5479">
        <v>0.322033898305084</v>
      </c>
      <c r="S5479" t="e">
        <f t="shared" si="85"/>
        <v>#NAME?</v>
      </c>
    </row>
    <row r="5480" spans="1:19" x14ac:dyDescent="0.2">
      <c r="A5480" t="s">
        <v>10904</v>
      </c>
      <c r="B5480" t="s">
        <v>10905</v>
      </c>
      <c r="C5480">
        <v>43</v>
      </c>
      <c r="D5480">
        <v>45</v>
      </c>
      <c r="E5480">
        <v>54</v>
      </c>
      <c r="F5480">
        <v>4</v>
      </c>
      <c r="G5480">
        <v>0.10000229049128501</v>
      </c>
      <c r="H5480">
        <v>-0.39533270553502098</v>
      </c>
      <c r="I5480">
        <v>-1.9156056372136201</v>
      </c>
      <c r="J5480">
        <v>126</v>
      </c>
      <c r="K5480">
        <v>134</v>
      </c>
      <c r="L5480">
        <v>66</v>
      </c>
      <c r="M5480">
        <v>10</v>
      </c>
      <c r="N5480">
        <v>0.103962356668966</v>
      </c>
      <c r="O5480">
        <v>-0.87291538672008395</v>
      </c>
      <c r="P5480">
        <v>-2.1105962137094498</v>
      </c>
      <c r="Q5480">
        <v>0.47457627118644002</v>
      </c>
      <c r="R5480">
        <v>0.28813559322033899</v>
      </c>
      <c r="S5480">
        <f t="shared" si="85"/>
        <v>-0.11697888244841656</v>
      </c>
    </row>
    <row r="5481" spans="1:19" x14ac:dyDescent="0.2">
      <c r="A5481" t="s">
        <v>10906</v>
      </c>
      <c r="B5481" t="s">
        <v>10907</v>
      </c>
      <c r="C5481">
        <v>97</v>
      </c>
      <c r="D5481">
        <v>144</v>
      </c>
      <c r="E5481">
        <v>85</v>
      </c>
      <c r="F5481">
        <v>4</v>
      </c>
      <c r="G5481">
        <v>0.25184899012453299</v>
      </c>
      <c r="H5481">
        <v>-0.55161081833035497</v>
      </c>
      <c r="I5481">
        <v>-2.2689089159002802</v>
      </c>
      <c r="J5481">
        <v>279</v>
      </c>
      <c r="K5481">
        <v>273</v>
      </c>
      <c r="L5481">
        <v>146</v>
      </c>
      <c r="M5481">
        <v>19</v>
      </c>
      <c r="N5481">
        <v>6.7786547188880206E-2</v>
      </c>
      <c r="O5481">
        <v>-0.87334012463355004</v>
      </c>
      <c r="P5481">
        <v>-2.1770762709126599</v>
      </c>
      <c r="Q5481">
        <v>0.57627118644067798</v>
      </c>
      <c r="R5481">
        <v>0.25423728813559299</v>
      </c>
      <c r="S5481">
        <f t="shared" si="85"/>
        <v>-0.23664801688474485</v>
      </c>
    </row>
    <row r="5482" spans="1:19" x14ac:dyDescent="0.2">
      <c r="A5482" t="s">
        <v>10908</v>
      </c>
      <c r="B5482" t="s">
        <v>10909</v>
      </c>
      <c r="C5482">
        <v>215</v>
      </c>
      <c r="D5482">
        <v>346</v>
      </c>
      <c r="E5482">
        <v>251</v>
      </c>
      <c r="F5482">
        <v>29</v>
      </c>
      <c r="G5482">
        <v>0.28689587117269899</v>
      </c>
      <c r="H5482">
        <v>-0.42702274821296998</v>
      </c>
      <c r="I5482">
        <v>-1.7542376349786399</v>
      </c>
      <c r="J5482">
        <v>428</v>
      </c>
      <c r="K5482">
        <v>611</v>
      </c>
      <c r="L5482">
        <v>353</v>
      </c>
      <c r="M5482">
        <v>39</v>
      </c>
      <c r="N5482">
        <v>0.231825544651103</v>
      </c>
      <c r="O5482">
        <v>-0.67575784076973899</v>
      </c>
      <c r="P5482">
        <v>-2.05060483057856</v>
      </c>
      <c r="Q5482">
        <v>0.59322033898305004</v>
      </c>
      <c r="R5482">
        <v>0.338983050847457</v>
      </c>
      <c r="S5482">
        <f t="shared" si="85"/>
        <v>-5.4396312610605908E-2</v>
      </c>
    </row>
    <row r="5483" spans="1:19" x14ac:dyDescent="0.2">
      <c r="A5483" t="s">
        <v>10910</v>
      </c>
      <c r="B5483" t="s">
        <v>10911</v>
      </c>
      <c r="C5483">
        <v>216</v>
      </c>
      <c r="D5483">
        <v>212</v>
      </c>
      <c r="E5483">
        <v>128</v>
      </c>
      <c r="F5483">
        <v>21</v>
      </c>
      <c r="G5483">
        <v>7.2140342073348906E-2</v>
      </c>
      <c r="H5483">
        <v>-0.72150179128146597</v>
      </c>
      <c r="I5483">
        <v>-1.89643162937901</v>
      </c>
      <c r="J5483">
        <v>281</v>
      </c>
      <c r="K5483">
        <v>341</v>
      </c>
      <c r="L5483">
        <v>266</v>
      </c>
      <c r="M5483">
        <v>39</v>
      </c>
      <c r="N5483">
        <v>0.16127616250913901</v>
      </c>
      <c r="O5483">
        <v>-0.615913460418403</v>
      </c>
      <c r="P5483">
        <v>-1.86786738147047</v>
      </c>
      <c r="Q5483">
        <v>0.57627118644067798</v>
      </c>
      <c r="R5483">
        <v>0.25423728813559299</v>
      </c>
      <c r="S5483">
        <f t="shared" si="85"/>
        <v>-4.6523421509779984E-2</v>
      </c>
    </row>
    <row r="5484" spans="1:19" x14ac:dyDescent="0.2">
      <c r="A5484" t="s">
        <v>10912</v>
      </c>
      <c r="B5484" t="s">
        <v>10913</v>
      </c>
      <c r="C5484">
        <v>150</v>
      </c>
      <c r="D5484">
        <v>240</v>
      </c>
      <c r="E5484">
        <v>159</v>
      </c>
      <c r="F5484">
        <v>19</v>
      </c>
      <c r="G5484">
        <v>0.28437821495145299</v>
      </c>
      <c r="H5484">
        <v>-0.46895214451363298</v>
      </c>
      <c r="I5484">
        <v>-1.78153483106485</v>
      </c>
      <c r="J5484">
        <v>276</v>
      </c>
      <c r="K5484">
        <v>337</v>
      </c>
      <c r="L5484">
        <v>120</v>
      </c>
      <c r="M5484">
        <v>23</v>
      </c>
      <c r="N5484">
        <v>0.16394892222784199</v>
      </c>
      <c r="O5484">
        <v>-0.95381661316198296</v>
      </c>
      <c r="P5484">
        <v>-2.0894069146395098</v>
      </c>
      <c r="Q5484">
        <v>0.54237288135593198</v>
      </c>
      <c r="R5484">
        <v>0.20338983050847401</v>
      </c>
      <c r="S5484">
        <f t="shared" si="85"/>
        <v>-7.2647294464239245E-2</v>
      </c>
    </row>
    <row r="5485" spans="1:19" x14ac:dyDescent="0.2">
      <c r="A5485" t="s">
        <v>10914</v>
      </c>
      <c r="B5485" t="s">
        <v>10915</v>
      </c>
      <c r="C5485">
        <v>150</v>
      </c>
      <c r="D5485">
        <v>217</v>
      </c>
      <c r="E5485">
        <v>101</v>
      </c>
      <c r="F5485">
        <v>22</v>
      </c>
      <c r="G5485">
        <v>0.240626707088376</v>
      </c>
      <c r="H5485">
        <v>-0.666027895051442</v>
      </c>
      <c r="I5485">
        <v>-1.71786575119547</v>
      </c>
      <c r="J5485">
        <v>328</v>
      </c>
      <c r="K5485">
        <v>409</v>
      </c>
      <c r="L5485">
        <v>280</v>
      </c>
      <c r="M5485">
        <v>35</v>
      </c>
      <c r="N5485">
        <v>0.173077567717384</v>
      </c>
      <c r="O5485">
        <v>-0.66080458951385002</v>
      </c>
      <c r="P5485">
        <v>-1.98203146795329</v>
      </c>
      <c r="Q5485">
        <v>0.61016949152542299</v>
      </c>
      <c r="R5485">
        <v>0.28813559322033899</v>
      </c>
      <c r="S5485">
        <f t="shared" si="85"/>
        <v>-2.5565010946568583E-2</v>
      </c>
    </row>
    <row r="5486" spans="1:19" x14ac:dyDescent="0.2">
      <c r="A5486" t="s">
        <v>10916</v>
      </c>
      <c r="B5486" t="s">
        <v>10917</v>
      </c>
      <c r="C5486">
        <v>43</v>
      </c>
      <c r="D5486">
        <v>45</v>
      </c>
      <c r="E5486">
        <v>32</v>
      </c>
      <c r="F5486">
        <v>3</v>
      </c>
      <c r="G5486">
        <v>0.10000229049128501</v>
      </c>
      <c r="H5486">
        <v>-0.62257648703808399</v>
      </c>
      <c r="I5486">
        <v>-2.0405443738219202</v>
      </c>
      <c r="J5486">
        <v>81</v>
      </c>
      <c r="K5486">
        <v>143</v>
      </c>
      <c r="L5486">
        <v>32</v>
      </c>
      <c r="M5486">
        <v>12</v>
      </c>
      <c r="N5486">
        <v>0.32407912200813299</v>
      </c>
      <c r="O5486">
        <v>-0.99542381770313404</v>
      </c>
      <c r="P5486">
        <v>-1.83952944142291</v>
      </c>
      <c r="Q5486">
        <v>0.57627118644067798</v>
      </c>
      <c r="R5486">
        <v>0.35593220338983</v>
      </c>
      <c r="S5486">
        <f t="shared" si="85"/>
        <v>-8.0503211030054048E-2</v>
      </c>
    </row>
    <row r="5487" spans="1:19" x14ac:dyDescent="0.2">
      <c r="A5487" t="s">
        <v>10918</v>
      </c>
      <c r="B5487" t="s">
        <v>10919</v>
      </c>
      <c r="C5487">
        <v>237</v>
      </c>
      <c r="D5487">
        <v>236</v>
      </c>
      <c r="E5487">
        <v>198</v>
      </c>
      <c r="F5487">
        <v>22</v>
      </c>
      <c r="G5487">
        <v>7.8421889255531202E-2</v>
      </c>
      <c r="H5487">
        <v>-0.572341165526976</v>
      </c>
      <c r="I5487">
        <v>-1.91652283814989</v>
      </c>
      <c r="J5487">
        <v>513</v>
      </c>
      <c r="K5487">
        <v>559</v>
      </c>
      <c r="L5487">
        <v>335</v>
      </c>
      <c r="M5487">
        <v>95</v>
      </c>
      <c r="N5487">
        <v>0.114522546196328</v>
      </c>
      <c r="O5487">
        <v>-0.77716133521936104</v>
      </c>
      <c r="P5487">
        <v>-1.74261942841486</v>
      </c>
      <c r="Q5487">
        <v>0.52542372881355903</v>
      </c>
      <c r="R5487">
        <v>0.28813559322033899</v>
      </c>
      <c r="S5487">
        <f t="shared" si="85"/>
        <v>-1.8815612693407542E-2</v>
      </c>
    </row>
    <row r="5488" spans="1:19" x14ac:dyDescent="0.2">
      <c r="A5488" t="s">
        <v>10920</v>
      </c>
      <c r="B5488" t="s">
        <v>10921</v>
      </c>
      <c r="C5488">
        <v>176</v>
      </c>
      <c r="D5488">
        <v>174</v>
      </c>
      <c r="E5488">
        <v>137</v>
      </c>
      <c r="F5488">
        <v>15</v>
      </c>
      <c r="G5488">
        <v>7.52948127639783E-2</v>
      </c>
      <c r="H5488">
        <v>-0.60305011043614598</v>
      </c>
      <c r="I5488">
        <v>-1.9536185817204601</v>
      </c>
      <c r="J5488">
        <v>271</v>
      </c>
      <c r="K5488">
        <v>385</v>
      </c>
      <c r="L5488">
        <v>157</v>
      </c>
      <c r="M5488">
        <v>45</v>
      </c>
      <c r="N5488">
        <v>0.22971954205581599</v>
      </c>
      <c r="O5488">
        <v>-0.82915841560956205</v>
      </c>
      <c r="P5488">
        <v>-1.7899824456909501</v>
      </c>
      <c r="Q5488">
        <v>0.54237288135593198</v>
      </c>
      <c r="R5488">
        <v>0.338983050847457</v>
      </c>
      <c r="S5488">
        <f t="shared" si="85"/>
        <v>-4.2182242827721692E-2</v>
      </c>
    </row>
    <row r="5489" spans="1:19" x14ac:dyDescent="0.2">
      <c r="A5489" t="s">
        <v>10922</v>
      </c>
      <c r="B5489" t="s">
        <v>10923</v>
      </c>
      <c r="C5489">
        <v>121</v>
      </c>
      <c r="D5489">
        <v>105</v>
      </c>
      <c r="E5489">
        <v>66</v>
      </c>
      <c r="F5489">
        <v>16</v>
      </c>
      <c r="G5489">
        <v>1.8662161049016399E-2</v>
      </c>
      <c r="H5489">
        <v>-0.75749944455298501</v>
      </c>
      <c r="I5489">
        <v>-1.7628625606225199</v>
      </c>
      <c r="J5489">
        <v>147</v>
      </c>
      <c r="K5489">
        <v>212</v>
      </c>
      <c r="L5489">
        <v>80</v>
      </c>
      <c r="M5489">
        <v>47</v>
      </c>
      <c r="N5489">
        <v>0.236246629602297</v>
      </c>
      <c r="O5489">
        <v>-0.85631612490062203</v>
      </c>
      <c r="P5489">
        <v>-1.50544514540435</v>
      </c>
      <c r="Q5489">
        <v>0.59322033898305004</v>
      </c>
      <c r="R5489">
        <v>0.28813559322033899</v>
      </c>
      <c r="S5489">
        <f t="shared" si="85"/>
        <v>8.8937706747146891E-2</v>
      </c>
    </row>
    <row r="5490" spans="1:19" x14ac:dyDescent="0.2">
      <c r="A5490" t="s">
        <v>10924</v>
      </c>
      <c r="B5490" t="s">
        <v>10925</v>
      </c>
      <c r="C5490">
        <v>102</v>
      </c>
      <c r="D5490">
        <v>139</v>
      </c>
      <c r="E5490">
        <v>75</v>
      </c>
      <c r="F5490">
        <v>14</v>
      </c>
      <c r="G5490">
        <v>0.21467286078770501</v>
      </c>
      <c r="H5490">
        <v>-0.62779691814862104</v>
      </c>
      <c r="I5490">
        <v>-1.74666930904567</v>
      </c>
      <c r="J5490">
        <v>250</v>
      </c>
      <c r="K5490">
        <v>279</v>
      </c>
      <c r="L5490">
        <v>215</v>
      </c>
      <c r="M5490">
        <v>43</v>
      </c>
      <c r="N5490">
        <v>0.124892298023281</v>
      </c>
      <c r="O5490">
        <v>-0.657590325900822</v>
      </c>
      <c r="P5490">
        <v>-1.77469722168434</v>
      </c>
      <c r="Q5490">
        <v>0.55932203389830504</v>
      </c>
      <c r="R5490">
        <v>0.40677966101694901</v>
      </c>
      <c r="S5490">
        <f t="shared" si="85"/>
        <v>2.1587042586881745E-2</v>
      </c>
    </row>
    <row r="5491" spans="1:19" x14ac:dyDescent="0.2">
      <c r="A5491" t="s">
        <v>10926</v>
      </c>
      <c r="B5491" t="s">
        <v>10927</v>
      </c>
      <c r="C5491">
        <v>58</v>
      </c>
      <c r="D5491">
        <v>58</v>
      </c>
      <c r="E5491">
        <v>51</v>
      </c>
      <c r="F5491">
        <v>11</v>
      </c>
      <c r="G5491">
        <v>8.0258232295528406E-2</v>
      </c>
      <c r="H5491">
        <v>-0.55011582724340402</v>
      </c>
      <c r="I5491">
        <v>-1.6062324813667099</v>
      </c>
      <c r="J5491">
        <v>170</v>
      </c>
      <c r="K5491">
        <v>150</v>
      </c>
      <c r="L5491">
        <v>71</v>
      </c>
      <c r="M5491">
        <v>62</v>
      </c>
      <c r="N5491">
        <v>2.2870441099128998E-2</v>
      </c>
      <c r="O5491">
        <v>-0.97127934980358899</v>
      </c>
      <c r="P5491">
        <v>-1.44828290047191</v>
      </c>
      <c r="Q5491">
        <v>0.55932203389830504</v>
      </c>
      <c r="R5491">
        <v>0.28813559322033899</v>
      </c>
      <c r="S5491">
        <f t="shared" si="85"/>
        <v>0.14939718995526652</v>
      </c>
    </row>
    <row r="5492" spans="1:19" x14ac:dyDescent="0.2">
      <c r="A5492" t="s">
        <v>10928</v>
      </c>
      <c r="B5492" t="s">
        <v>10929</v>
      </c>
      <c r="C5492">
        <v>66</v>
      </c>
      <c r="D5492">
        <v>70</v>
      </c>
      <c r="E5492">
        <v>113</v>
      </c>
      <c r="F5492">
        <v>8</v>
      </c>
      <c r="G5492">
        <v>0.105812336767916</v>
      </c>
      <c r="H5492">
        <v>-0.260723501836852</v>
      </c>
      <c r="I5492">
        <v>-1.8006511215119201</v>
      </c>
      <c r="J5492">
        <v>199</v>
      </c>
      <c r="K5492">
        <v>344</v>
      </c>
      <c r="L5492">
        <v>95</v>
      </c>
      <c r="M5492">
        <v>20</v>
      </c>
      <c r="N5492">
        <v>0.31493346958354501</v>
      </c>
      <c r="O5492">
        <v>-0.913218248265249</v>
      </c>
      <c r="P5492">
        <v>-2.0080487493376098</v>
      </c>
      <c r="Q5492">
        <v>0.677966101694915</v>
      </c>
      <c r="R5492">
        <v>0.27118644067796599</v>
      </c>
      <c r="S5492">
        <f t="shared" si="85"/>
        <v>-5.6398136195495954E-2</v>
      </c>
    </row>
    <row r="5493" spans="1:19" x14ac:dyDescent="0.2">
      <c r="A5493" t="s">
        <v>10930</v>
      </c>
      <c r="B5493" t="s">
        <v>10931</v>
      </c>
      <c r="C5493">
        <v>54</v>
      </c>
      <c r="D5493">
        <v>154</v>
      </c>
      <c r="E5493">
        <v>75</v>
      </c>
      <c r="F5493">
        <v>8</v>
      </c>
      <c r="G5493">
        <v>0.53538519330902301</v>
      </c>
      <c r="H5493">
        <v>-0.35159050620967203</v>
      </c>
      <c r="I5493">
        <v>-1.7135009457930199</v>
      </c>
      <c r="J5493">
        <v>120</v>
      </c>
      <c r="K5493">
        <v>155</v>
      </c>
      <c r="L5493">
        <v>81</v>
      </c>
      <c r="M5493">
        <v>18</v>
      </c>
      <c r="N5493">
        <v>0.18837855554438801</v>
      </c>
      <c r="O5493">
        <v>-0.76278500431336504</v>
      </c>
      <c r="P5493">
        <v>-1.83413440953621</v>
      </c>
      <c r="Q5493">
        <v>0.59322033898305004</v>
      </c>
      <c r="R5493">
        <v>0.27118644067796599</v>
      </c>
      <c r="S5493">
        <f t="shared" si="85"/>
        <v>1.52537722095995E-2</v>
      </c>
    </row>
    <row r="5494" spans="1:19" x14ac:dyDescent="0.2">
      <c r="A5494" t="s">
        <v>10932</v>
      </c>
      <c r="B5494" t="s">
        <v>10933</v>
      </c>
      <c r="C5494">
        <v>92</v>
      </c>
      <c r="D5494">
        <v>70</v>
      </c>
      <c r="E5494">
        <v>48</v>
      </c>
      <c r="F5494">
        <v>15</v>
      </c>
      <c r="G5494">
        <v>-3.8431555035769997E-2</v>
      </c>
      <c r="H5494">
        <v>-0.77680459974837102</v>
      </c>
      <c r="I5494">
        <v>-1.67189374125187</v>
      </c>
      <c r="J5494">
        <v>186</v>
      </c>
      <c r="K5494">
        <v>187</v>
      </c>
      <c r="L5494">
        <v>87</v>
      </c>
      <c r="M5494">
        <v>16</v>
      </c>
      <c r="N5494">
        <v>7.9556765740304403E-2</v>
      </c>
      <c r="O5494">
        <v>-0.92208246874368804</v>
      </c>
      <c r="P5494">
        <v>-2.0756186301538802</v>
      </c>
      <c r="Q5494">
        <v>0.677966101694915</v>
      </c>
      <c r="R5494">
        <v>0.322033898305084</v>
      </c>
      <c r="S5494">
        <f t="shared" si="85"/>
        <v>-3.7340481914836771E-2</v>
      </c>
    </row>
    <row r="5495" spans="1:19" x14ac:dyDescent="0.2">
      <c r="A5495" t="s">
        <v>10934</v>
      </c>
      <c r="B5495" t="s">
        <v>10935</v>
      </c>
      <c r="C5495">
        <v>117</v>
      </c>
      <c r="D5495">
        <v>92</v>
      </c>
      <c r="E5495">
        <v>106</v>
      </c>
      <c r="F5495">
        <v>4</v>
      </c>
      <c r="G5495">
        <v>-2.41398021050779E-2</v>
      </c>
      <c r="H5495">
        <v>-0.53713800625979502</v>
      </c>
      <c r="I5495">
        <v>-2.35032304338019</v>
      </c>
      <c r="J5495">
        <v>212</v>
      </c>
      <c r="K5495">
        <v>211</v>
      </c>
      <c r="L5495">
        <v>99</v>
      </c>
      <c r="M5495">
        <v>9</v>
      </c>
      <c r="N5495">
        <v>7.5174697790663006E-2</v>
      </c>
      <c r="O5495">
        <v>-0.922789443475591</v>
      </c>
      <c r="P5495">
        <v>-2.3823190200813098</v>
      </c>
      <c r="Q5495">
        <v>0.644067796610169</v>
      </c>
      <c r="R5495">
        <v>0.28813559322033899</v>
      </c>
      <c r="S5495">
        <f t="shared" si="85"/>
        <v>-0.31502558154061833</v>
      </c>
    </row>
    <row r="5496" spans="1:19" x14ac:dyDescent="0.2">
      <c r="A5496" t="s">
        <v>10936</v>
      </c>
      <c r="B5496" t="s">
        <v>10937</v>
      </c>
      <c r="C5496">
        <v>94</v>
      </c>
      <c r="D5496">
        <v>76</v>
      </c>
      <c r="E5496">
        <v>45</v>
      </c>
      <c r="F5496">
        <v>24</v>
      </c>
      <c r="G5496">
        <v>-1.20560290233788E-2</v>
      </c>
      <c r="H5496">
        <v>-0.814173349602758</v>
      </c>
      <c r="I5496">
        <v>-1.4771137848500899</v>
      </c>
      <c r="J5496">
        <v>218</v>
      </c>
      <c r="K5496">
        <v>204</v>
      </c>
      <c r="L5496">
        <v>202</v>
      </c>
      <c r="M5496">
        <v>16</v>
      </c>
      <c r="N5496">
        <v>4.8401777243015601E-2</v>
      </c>
      <c r="O5496">
        <v>-0.62519390130237096</v>
      </c>
      <c r="P5496">
        <v>-2.14456217954057</v>
      </c>
      <c r="Q5496">
        <v>0.62711864406779605</v>
      </c>
      <c r="R5496">
        <v>0.25423728813559299</v>
      </c>
      <c r="S5496">
        <f t="shared" si="85"/>
        <v>3.895544042416127E-4</v>
      </c>
    </row>
    <row r="5497" spans="1:19" x14ac:dyDescent="0.2">
      <c r="A5497" t="s">
        <v>10938</v>
      </c>
      <c r="B5497" t="s">
        <v>10939</v>
      </c>
      <c r="C5497">
        <v>132</v>
      </c>
      <c r="D5497">
        <v>111</v>
      </c>
      <c r="E5497">
        <v>151</v>
      </c>
      <c r="F5497">
        <v>22</v>
      </c>
      <c r="G5497">
        <v>5.0072798763360201E-3</v>
      </c>
      <c r="H5497">
        <v>-0.43585499369108399</v>
      </c>
      <c r="I5497">
        <v>-1.66234842334564</v>
      </c>
      <c r="J5497">
        <v>384</v>
      </c>
      <c r="K5497">
        <v>431</v>
      </c>
      <c r="L5497">
        <v>192</v>
      </c>
      <c r="M5497">
        <v>44</v>
      </c>
      <c r="N5497">
        <v>0.12737414921492199</v>
      </c>
      <c r="O5497">
        <v>-0.89311877280837104</v>
      </c>
      <c r="P5497">
        <v>-1.95110421647323</v>
      </c>
      <c r="Q5497">
        <v>0.57627118644067798</v>
      </c>
      <c r="R5497">
        <v>0.25423728813559299</v>
      </c>
      <c r="S5497">
        <f t="shared" si="85"/>
        <v>-1.28220014047346E-3</v>
      </c>
    </row>
    <row r="5498" spans="1:19" x14ac:dyDescent="0.2">
      <c r="A5498" t="s">
        <v>10940</v>
      </c>
      <c r="B5498" t="s">
        <v>10941</v>
      </c>
      <c r="C5498">
        <v>73</v>
      </c>
      <c r="D5498">
        <v>116</v>
      </c>
      <c r="E5498">
        <v>60</v>
      </c>
      <c r="F5498">
        <v>10</v>
      </c>
      <c r="G5498">
        <v>0.281393361401991</v>
      </c>
      <c r="H5498">
        <v>-0.57942961951521499</v>
      </c>
      <c r="I5498">
        <v>-1.7475200330824501</v>
      </c>
      <c r="J5498">
        <v>325</v>
      </c>
      <c r="K5498">
        <v>231</v>
      </c>
      <c r="L5498">
        <v>177</v>
      </c>
      <c r="M5498">
        <v>43</v>
      </c>
      <c r="N5498">
        <v>-7.1043277665008203E-2</v>
      </c>
      <c r="O5498">
        <v>-0.85599887176145795</v>
      </c>
      <c r="P5498">
        <v>-1.88864057399118</v>
      </c>
      <c r="Q5498">
        <v>0.644067796610169</v>
      </c>
      <c r="R5498">
        <v>0.25423728813559299</v>
      </c>
      <c r="S5498">
        <f t="shared" si="85"/>
        <v>-9.1362763936370436E-3</v>
      </c>
    </row>
    <row r="5499" spans="1:19" x14ac:dyDescent="0.2">
      <c r="A5499" t="s">
        <v>10942</v>
      </c>
      <c r="B5499" t="s">
        <v>10943</v>
      </c>
      <c r="C5499">
        <v>41</v>
      </c>
      <c r="D5499">
        <v>24</v>
      </c>
      <c r="E5499">
        <v>26</v>
      </c>
      <c r="F5499">
        <v>2</v>
      </c>
      <c r="G5499">
        <v>-0.1523143827126</v>
      </c>
      <c r="H5499">
        <v>-0.69206851852732099</v>
      </c>
      <c r="I5499">
        <v>-2.1959510340177499</v>
      </c>
      <c r="J5499">
        <v>160</v>
      </c>
      <c r="K5499">
        <v>118</v>
      </c>
      <c r="L5499">
        <v>58</v>
      </c>
      <c r="M5499">
        <v>20</v>
      </c>
      <c r="N5499">
        <v>-5.5009871928077499E-2</v>
      </c>
      <c r="O5499">
        <v>-1.03278076623737</v>
      </c>
      <c r="P5499">
        <v>-1.91331565558383</v>
      </c>
      <c r="Q5499">
        <v>0.76271186440677896</v>
      </c>
      <c r="R5499">
        <v>0.27118644067796599</v>
      </c>
      <c r="S5499">
        <f t="shared" si="85"/>
        <v>-0.14505652051367016</v>
      </c>
    </row>
    <row r="5500" spans="1:19" x14ac:dyDescent="0.2">
      <c r="A5500" t="s">
        <v>10944</v>
      </c>
      <c r="B5500" t="s">
        <v>10945</v>
      </c>
      <c r="C5500">
        <v>90</v>
      </c>
      <c r="D5500">
        <v>79</v>
      </c>
      <c r="E5500">
        <v>67</v>
      </c>
      <c r="F5500">
        <v>9</v>
      </c>
      <c r="G5500">
        <v>2.3642814146645E-2</v>
      </c>
      <c r="H5500">
        <v>-0.62242571651690204</v>
      </c>
      <c r="I5500">
        <v>-1.88419717296199</v>
      </c>
      <c r="J5500">
        <v>280</v>
      </c>
      <c r="K5500">
        <v>227</v>
      </c>
      <c r="L5500">
        <v>145</v>
      </c>
      <c r="M5500">
        <v>47</v>
      </c>
      <c r="N5500">
        <v>-1.39040707273747E-2</v>
      </c>
      <c r="O5500">
        <v>-0.87787880625163395</v>
      </c>
      <c r="P5500">
        <v>-1.7852858419983899</v>
      </c>
      <c r="Q5500">
        <v>0.71186440677966101</v>
      </c>
      <c r="R5500">
        <v>0.23728813559322001</v>
      </c>
      <c r="S5500">
        <f t="shared" si="85"/>
        <v>-2.090599522614156E-2</v>
      </c>
    </row>
    <row r="5501" spans="1:19" x14ac:dyDescent="0.2">
      <c r="A5501" t="s">
        <v>10946</v>
      </c>
      <c r="B5501" t="s">
        <v>10947</v>
      </c>
      <c r="C5501">
        <v>32</v>
      </c>
      <c r="D5501">
        <v>12</v>
      </c>
      <c r="E5501">
        <v>16</v>
      </c>
      <c r="F5501">
        <v>1</v>
      </c>
      <c r="G5501">
        <v>-0.34571049997675202</v>
      </c>
      <c r="H5501">
        <v>-0.79528800544238398</v>
      </c>
      <c r="I5501">
        <v>-2.3893471512818998</v>
      </c>
      <c r="J5501">
        <v>138</v>
      </c>
      <c r="K5501">
        <v>121</v>
      </c>
      <c r="L5501">
        <v>80</v>
      </c>
      <c r="M5501">
        <v>17</v>
      </c>
      <c r="N5501">
        <v>2.0134387336935199E-2</v>
      </c>
      <c r="O5501">
        <v>-0.82887787655368295</v>
      </c>
      <c r="P5501">
        <v>-1.9196558336148499</v>
      </c>
      <c r="Q5501">
        <v>0.644067796610169</v>
      </c>
      <c r="R5501">
        <v>0.25423728813559299</v>
      </c>
      <c r="S5501">
        <f t="shared" si="85"/>
        <v>-0.20252464710961326</v>
      </c>
    </row>
    <row r="5502" spans="1:19" x14ac:dyDescent="0.2">
      <c r="A5502" t="s">
        <v>10948</v>
      </c>
      <c r="B5502" t="s">
        <v>10949</v>
      </c>
      <c r="C5502">
        <v>329</v>
      </c>
      <c r="D5502">
        <v>225</v>
      </c>
      <c r="E5502">
        <v>313</v>
      </c>
      <c r="F5502">
        <v>31</v>
      </c>
      <c r="G5502">
        <v>-8.4755147543083401E-2</v>
      </c>
      <c r="H5502">
        <v>-0.51590957018192896</v>
      </c>
      <c r="I5502">
        <v>-1.9100313770777</v>
      </c>
      <c r="J5502">
        <v>554</v>
      </c>
      <c r="K5502">
        <v>743</v>
      </c>
      <c r="L5502">
        <v>321</v>
      </c>
      <c r="M5502">
        <v>81</v>
      </c>
      <c r="N5502">
        <v>0.204707152453867</v>
      </c>
      <c r="O5502">
        <v>-0.82909350946794802</v>
      </c>
      <c r="P5502">
        <v>-1.8452504144416699</v>
      </c>
      <c r="Q5502">
        <v>0.61016949152542299</v>
      </c>
      <c r="R5502">
        <v>0.22033898305084701</v>
      </c>
      <c r="S5502">
        <f t="shared" si="85"/>
        <v>-4.4395694190542463E-2</v>
      </c>
    </row>
    <row r="5503" spans="1:19" x14ac:dyDescent="0.2">
      <c r="A5503" t="s">
        <v>10950</v>
      </c>
      <c r="B5503" t="s">
        <v>10951</v>
      </c>
      <c r="C5503">
        <v>192</v>
      </c>
      <c r="D5503">
        <v>244</v>
      </c>
      <c r="E5503">
        <v>115</v>
      </c>
      <c r="F5503">
        <v>17</v>
      </c>
      <c r="G5503">
        <v>0.184346829930708</v>
      </c>
      <c r="H5503">
        <v>-0.71686139812834104</v>
      </c>
      <c r="I5503">
        <v>-1.93704948028727</v>
      </c>
      <c r="J5503">
        <v>425</v>
      </c>
      <c r="K5503">
        <v>634</v>
      </c>
      <c r="L5503">
        <v>283</v>
      </c>
      <c r="M5503">
        <v>45</v>
      </c>
      <c r="N5503">
        <v>0.25092843125314301</v>
      </c>
      <c r="O5503">
        <v>-0.76869127167041096</v>
      </c>
      <c r="P5503">
        <v>-1.9854020848668601</v>
      </c>
      <c r="Q5503">
        <v>0.61016949152542299</v>
      </c>
      <c r="R5503">
        <v>0.23728813559322001</v>
      </c>
      <c r="S5503">
        <f t="shared" si="85"/>
        <v>-8.9675548027754431E-2</v>
      </c>
    </row>
    <row r="5504" spans="1:19" x14ac:dyDescent="0.2">
      <c r="A5504" t="s">
        <v>10952</v>
      </c>
      <c r="B5504" t="s">
        <v>10953</v>
      </c>
      <c r="C5504">
        <v>127</v>
      </c>
      <c r="D5504">
        <v>115</v>
      </c>
      <c r="E5504">
        <v>45</v>
      </c>
      <c r="F5504">
        <v>3</v>
      </c>
      <c r="G5504">
        <v>3.7152351693183303E-2</v>
      </c>
      <c r="H5504">
        <v>-0.94484921695901603</v>
      </c>
      <c r="I5504">
        <v>-2.5108796391982899</v>
      </c>
      <c r="J5504">
        <v>158</v>
      </c>
      <c r="K5504">
        <v>248</v>
      </c>
      <c r="L5504">
        <v>115</v>
      </c>
      <c r="M5504">
        <v>4</v>
      </c>
      <c r="N5504">
        <v>0.27302269729351503</v>
      </c>
      <c r="O5504">
        <v>-0.73004802374520095</v>
      </c>
      <c r="P5504">
        <v>-2.6068227642183501</v>
      </c>
      <c r="Q5504">
        <v>0.61016949152542299</v>
      </c>
      <c r="R5504">
        <v>0.23728813559322001</v>
      </c>
      <c r="S5504">
        <f t="shared" si="85"/>
        <v>-0.42137852275380805</v>
      </c>
    </row>
    <row r="5505" spans="1:19" x14ac:dyDescent="0.2">
      <c r="A5505" t="s">
        <v>10954</v>
      </c>
      <c r="B5505" t="s">
        <v>10955</v>
      </c>
      <c r="C5505">
        <v>56</v>
      </c>
      <c r="D5505">
        <v>94</v>
      </c>
      <c r="E5505">
        <v>26</v>
      </c>
      <c r="F5505">
        <v>16</v>
      </c>
      <c r="G5505">
        <v>0.30519805888902601</v>
      </c>
      <c r="H5505">
        <v>-0.82747268881378599</v>
      </c>
      <c r="I5505">
        <v>-1.4282652173122701</v>
      </c>
      <c r="J5505">
        <v>139</v>
      </c>
      <c r="K5505">
        <v>224</v>
      </c>
      <c r="L5505">
        <v>100</v>
      </c>
      <c r="M5505">
        <v>18</v>
      </c>
      <c r="N5505">
        <v>0.28446132150178899</v>
      </c>
      <c r="O5505">
        <v>-0.73510357739848498</v>
      </c>
      <c r="P5505">
        <v>-1.8979679637426801</v>
      </c>
      <c r="Q5505">
        <v>0.677966101694915</v>
      </c>
      <c r="R5505">
        <v>0.28813559322033899</v>
      </c>
      <c r="S5505">
        <f t="shared" si="85"/>
        <v>8.0436593107792262E-2</v>
      </c>
    </row>
    <row r="5506" spans="1:19" x14ac:dyDescent="0.2">
      <c r="A5506" t="s">
        <v>10956</v>
      </c>
      <c r="B5506" t="s">
        <v>10957</v>
      </c>
      <c r="C5506">
        <v>88</v>
      </c>
      <c r="D5506">
        <v>113</v>
      </c>
      <c r="E5506">
        <v>54</v>
      </c>
      <c r="F5506">
        <v>11</v>
      </c>
      <c r="G5506">
        <v>0.18885400362877899</v>
      </c>
      <c r="H5506">
        <v>-0.70634692210560301</v>
      </c>
      <c r="I5506">
        <v>-1.7872871599539399</v>
      </c>
      <c r="J5506">
        <v>211</v>
      </c>
      <c r="K5506">
        <v>237</v>
      </c>
      <c r="L5506">
        <v>98</v>
      </c>
      <c r="M5506">
        <v>16</v>
      </c>
      <c r="N5506">
        <v>0.12769399413413299</v>
      </c>
      <c r="O5506">
        <v>-0.92514515674958797</v>
      </c>
      <c r="P5506">
        <v>-2.1303881412336598</v>
      </c>
      <c r="Q5506">
        <v>0.66101694915254205</v>
      </c>
      <c r="R5506">
        <v>0.27118644067796599</v>
      </c>
      <c r="S5506">
        <f t="shared" si="85"/>
        <v>-8.5267978963643215E-2</v>
      </c>
    </row>
    <row r="5507" spans="1:19" x14ac:dyDescent="0.2">
      <c r="A5507" t="s">
        <v>10958</v>
      </c>
      <c r="B5507" t="s">
        <v>10959</v>
      </c>
      <c r="C5507">
        <v>186</v>
      </c>
      <c r="D5507">
        <v>234</v>
      </c>
      <c r="E5507">
        <v>141</v>
      </c>
      <c r="F5507">
        <v>7</v>
      </c>
      <c r="G5507">
        <v>0.17996114548775399</v>
      </c>
      <c r="H5507">
        <v>-0.61455184134093999</v>
      </c>
      <c r="I5507">
        <v>-2.30861207716565</v>
      </c>
      <c r="J5507">
        <v>379</v>
      </c>
      <c r="K5507">
        <v>453</v>
      </c>
      <c r="L5507">
        <v>301</v>
      </c>
      <c r="M5507">
        <v>52</v>
      </c>
      <c r="N5507">
        <v>0.15468709546648099</v>
      </c>
      <c r="O5507">
        <v>-0.69216149151861905</v>
      </c>
      <c r="P5507">
        <v>-1.8728615349251601</v>
      </c>
      <c r="Q5507">
        <v>0.61016949152542299</v>
      </c>
      <c r="R5507">
        <v>0.27118644067796599</v>
      </c>
      <c r="S5507">
        <f t="shared" ref="S5507:S5570" si="86">((I5507+1.7338029)/1.7338029+(P5507+1.8692731)/1.8692731)/2</f>
        <v>-0.16672528076126333</v>
      </c>
    </row>
    <row r="5508" spans="1:19" x14ac:dyDescent="0.2">
      <c r="A5508" t="s">
        <v>10960</v>
      </c>
      <c r="B5508" t="s">
        <v>10961</v>
      </c>
      <c r="C5508">
        <v>79</v>
      </c>
      <c r="D5508">
        <v>52</v>
      </c>
      <c r="E5508">
        <v>77</v>
      </c>
      <c r="F5508">
        <v>8</v>
      </c>
      <c r="G5508">
        <v>-0.101365515360113</v>
      </c>
      <c r="H5508">
        <v>-0.50539437589636305</v>
      </c>
      <c r="I5508">
        <v>-1.87873427726049</v>
      </c>
      <c r="J5508">
        <v>110</v>
      </c>
      <c r="K5508">
        <v>165</v>
      </c>
      <c r="L5508">
        <v>101</v>
      </c>
      <c r="M5508">
        <v>5</v>
      </c>
      <c r="N5508">
        <v>0.253319362477403</v>
      </c>
      <c r="O5508">
        <v>-0.62916008851997196</v>
      </c>
      <c r="P5508">
        <v>-2.35264834941409</v>
      </c>
      <c r="Q5508">
        <v>0.62711864406779605</v>
      </c>
      <c r="R5508">
        <v>0.28813559322033899</v>
      </c>
      <c r="S5508">
        <f t="shared" si="86"/>
        <v>-0.17109078360756549</v>
      </c>
    </row>
    <row r="5509" spans="1:19" x14ac:dyDescent="0.2">
      <c r="A5509" t="s">
        <v>10962</v>
      </c>
      <c r="B5509" t="s">
        <v>10963</v>
      </c>
      <c r="C5509">
        <v>167</v>
      </c>
      <c r="D5509">
        <v>196</v>
      </c>
      <c r="E5509">
        <v>58</v>
      </c>
      <c r="F5509">
        <v>15</v>
      </c>
      <c r="G5509">
        <v>0.149797832504421</v>
      </c>
      <c r="H5509">
        <v>-0.95354648736304903</v>
      </c>
      <c r="I5509">
        <v>-1.9308223850538999</v>
      </c>
      <c r="J5509">
        <v>231</v>
      </c>
      <c r="K5509">
        <v>305</v>
      </c>
      <c r="L5509">
        <v>190</v>
      </c>
      <c r="M5509">
        <v>35</v>
      </c>
      <c r="N5509">
        <v>0.19791596287636301</v>
      </c>
      <c r="O5509">
        <v>-0.67694715608370504</v>
      </c>
      <c r="P5509">
        <v>-1.8297696041337601</v>
      </c>
      <c r="Q5509">
        <v>0.54237288135593198</v>
      </c>
      <c r="R5509">
        <v>0.28813559322033899</v>
      </c>
      <c r="S5509">
        <f t="shared" si="86"/>
        <v>-4.6250612341759326E-2</v>
      </c>
    </row>
    <row r="5510" spans="1:19" x14ac:dyDescent="0.2">
      <c r="A5510" t="s">
        <v>10964</v>
      </c>
      <c r="B5510" t="s">
        <v>10965</v>
      </c>
      <c r="C5510">
        <v>111</v>
      </c>
      <c r="D5510">
        <v>139</v>
      </c>
      <c r="E5510">
        <v>107</v>
      </c>
      <c r="F5510">
        <v>24</v>
      </c>
      <c r="G5510">
        <v>0.17795005376296599</v>
      </c>
      <c r="H5510">
        <v>-0.51019721087985104</v>
      </c>
      <c r="I5510">
        <v>-1.5493089100370501</v>
      </c>
      <c r="J5510">
        <v>221</v>
      </c>
      <c r="K5510">
        <v>300</v>
      </c>
      <c r="L5510">
        <v>136</v>
      </c>
      <c r="M5510">
        <v>31</v>
      </c>
      <c r="N5510">
        <v>0.20995708445627301</v>
      </c>
      <c r="O5510">
        <v>-0.80294214245928297</v>
      </c>
      <c r="P5510">
        <v>-1.86325624844273</v>
      </c>
      <c r="Q5510">
        <v>0.54237288135593198</v>
      </c>
      <c r="R5510">
        <v>0.25423728813559299</v>
      </c>
      <c r="S5510">
        <f t="shared" si="86"/>
        <v>5.4814416183632267E-2</v>
      </c>
    </row>
    <row r="5511" spans="1:19" x14ac:dyDescent="0.2">
      <c r="A5511" t="s">
        <v>10966</v>
      </c>
      <c r="B5511" t="s">
        <v>10967</v>
      </c>
      <c r="C5511">
        <v>76</v>
      </c>
      <c r="D5511">
        <v>93</v>
      </c>
      <c r="E5511">
        <v>53</v>
      </c>
      <c r="F5511">
        <v>6</v>
      </c>
      <c r="G5511">
        <v>0.16792758856867199</v>
      </c>
      <c r="H5511">
        <v>-0.65079573245840505</v>
      </c>
      <c r="I5511">
        <v>-1.9868595148591399</v>
      </c>
      <c r="J5511">
        <v>152</v>
      </c>
      <c r="K5511">
        <v>305</v>
      </c>
      <c r="L5511">
        <v>91</v>
      </c>
      <c r="M5511">
        <v>12</v>
      </c>
      <c r="N5511">
        <v>0.37968435482373503</v>
      </c>
      <c r="O5511">
        <v>-0.81489097276806899</v>
      </c>
      <c r="P5511">
        <v>-2.1128880104890402</v>
      </c>
      <c r="Q5511">
        <v>0.44067796610169402</v>
      </c>
      <c r="R5511">
        <v>0.27118644067796599</v>
      </c>
      <c r="S5511">
        <f t="shared" si="86"/>
        <v>-0.13814033714282775</v>
      </c>
    </row>
    <row r="5512" spans="1:19" x14ac:dyDescent="0.2">
      <c r="A5512" t="s">
        <v>10968</v>
      </c>
      <c r="B5512" t="s">
        <v>10969</v>
      </c>
      <c r="C5512">
        <v>139</v>
      </c>
      <c r="D5512">
        <v>72</v>
      </c>
      <c r="E5512">
        <v>43</v>
      </c>
      <c r="F5512">
        <v>19</v>
      </c>
      <c r="G5512">
        <v>-0.205424071527298</v>
      </c>
      <c r="H5512">
        <v>-1.0038043544529101</v>
      </c>
      <c r="I5512">
        <v>-1.7484583722632601</v>
      </c>
      <c r="J5512">
        <v>196</v>
      </c>
      <c r="K5512">
        <v>278</v>
      </c>
      <c r="L5512">
        <v>120</v>
      </c>
      <c r="M5512">
        <v>22</v>
      </c>
      <c r="N5512">
        <v>0.22901682798332099</v>
      </c>
      <c r="O5512">
        <v>-0.80516360245324103</v>
      </c>
      <c r="P5512">
        <v>-1.96005905912616</v>
      </c>
      <c r="Q5512">
        <v>0.52542372881355903</v>
      </c>
      <c r="R5512">
        <v>0.20338983050847401</v>
      </c>
      <c r="S5512">
        <f t="shared" si="86"/>
        <v>-2.8510155251336908E-2</v>
      </c>
    </row>
    <row r="5513" spans="1:19" x14ac:dyDescent="0.2">
      <c r="A5513" t="s">
        <v>10970</v>
      </c>
      <c r="B5513" t="s">
        <v>10971</v>
      </c>
      <c r="C5513">
        <v>118</v>
      </c>
      <c r="D5513">
        <v>112</v>
      </c>
      <c r="E5513">
        <v>96</v>
      </c>
      <c r="F5513">
        <v>8</v>
      </c>
      <c r="G5513">
        <v>5.7594247659584701E-2</v>
      </c>
      <c r="H5513">
        <v>-0.58386878404496001</v>
      </c>
      <c r="I5513">
        <v>-2.0529891932761801</v>
      </c>
      <c r="J5513">
        <v>317</v>
      </c>
      <c r="K5513">
        <v>328</v>
      </c>
      <c r="L5513">
        <v>198</v>
      </c>
      <c r="M5513">
        <v>39</v>
      </c>
      <c r="N5513">
        <v>9.2042684915649306E-2</v>
      </c>
      <c r="O5513">
        <v>-0.79648284910060996</v>
      </c>
      <c r="P5513">
        <v>-1.9202203237831399</v>
      </c>
      <c r="Q5513">
        <v>0.52542372881355903</v>
      </c>
      <c r="R5513">
        <v>0.25423728813559299</v>
      </c>
      <c r="S5513">
        <f t="shared" si="86"/>
        <v>-0.10567558265097413</v>
      </c>
    </row>
    <row r="5514" spans="1:19" x14ac:dyDescent="0.2">
      <c r="A5514" t="s">
        <v>10972</v>
      </c>
      <c r="B5514" t="s">
        <v>10973</v>
      </c>
      <c r="C5514">
        <v>88</v>
      </c>
      <c r="D5514">
        <v>65</v>
      </c>
      <c r="E5514">
        <v>57</v>
      </c>
      <c r="F5514">
        <v>14</v>
      </c>
      <c r="G5514">
        <v>-5.13110832117845E-2</v>
      </c>
      <c r="H5514">
        <v>-0.68286582625608006</v>
      </c>
      <c r="I5514">
        <v>-1.68255180943392</v>
      </c>
      <c r="J5514">
        <v>137</v>
      </c>
      <c r="K5514">
        <v>158</v>
      </c>
      <c r="L5514">
        <v>144</v>
      </c>
      <c r="M5514">
        <v>19</v>
      </c>
      <c r="N5514">
        <v>0.13916462321973699</v>
      </c>
      <c r="O5514">
        <v>-0.57044685220554703</v>
      </c>
      <c r="P5514">
        <v>-1.86819263479547</v>
      </c>
      <c r="Q5514">
        <v>0.55932203389830504</v>
      </c>
      <c r="R5514">
        <v>0.28813559322033899</v>
      </c>
      <c r="S5514">
        <f t="shared" si="86"/>
        <v>1.5068971264739373E-2</v>
      </c>
    </row>
    <row r="5515" spans="1:19" x14ac:dyDescent="0.2">
      <c r="A5515" t="s">
        <v>10974</v>
      </c>
      <c r="B5515" t="s">
        <v>10975</v>
      </c>
      <c r="C5515">
        <v>21</v>
      </c>
      <c r="D5515">
        <v>21</v>
      </c>
      <c r="E5515">
        <v>9</v>
      </c>
      <c r="F5515">
        <v>3</v>
      </c>
      <c r="G5515">
        <v>8.0258232295528406E-2</v>
      </c>
      <c r="H5515">
        <v>-0.86223479507299705</v>
      </c>
      <c r="I5515">
        <v>-1.72929521297625</v>
      </c>
      <c r="J5515">
        <v>99</v>
      </c>
      <c r="K5515">
        <v>88</v>
      </c>
      <c r="L5515">
        <v>58</v>
      </c>
      <c r="M5515">
        <v>8</v>
      </c>
      <c r="N5515">
        <v>2.6075580974340502E-2</v>
      </c>
      <c r="O5515">
        <v>-0.82429597817900302</v>
      </c>
      <c r="P5515">
        <v>-2.1027708761974901</v>
      </c>
      <c r="Q5515">
        <v>0.52542372881355903</v>
      </c>
      <c r="R5515">
        <v>0.322033898305084</v>
      </c>
      <c r="S5515">
        <f t="shared" si="86"/>
        <v>-6.1156896314674615E-2</v>
      </c>
    </row>
    <row r="5516" spans="1:19" x14ac:dyDescent="0.2">
      <c r="A5516" t="s">
        <v>10976</v>
      </c>
      <c r="B5516" t="s">
        <v>10977</v>
      </c>
      <c r="C5516">
        <v>301</v>
      </c>
      <c r="D5516">
        <v>274</v>
      </c>
      <c r="E5516">
        <v>193</v>
      </c>
      <c r="F5516">
        <v>32</v>
      </c>
      <c r="G5516">
        <v>3.9442299522073003E-2</v>
      </c>
      <c r="H5516">
        <v>-0.68726719636447298</v>
      </c>
      <c r="I5516">
        <v>-1.8576136902359299</v>
      </c>
      <c r="J5516">
        <v>452</v>
      </c>
      <c r="K5516">
        <v>467</v>
      </c>
      <c r="L5516">
        <v>344</v>
      </c>
      <c r="M5516">
        <v>29</v>
      </c>
      <c r="N5516">
        <v>9.1406549176451801E-2</v>
      </c>
      <c r="O5516">
        <v>-0.71066876938424195</v>
      </c>
      <c r="P5516">
        <v>-2.2029661055043102</v>
      </c>
      <c r="Q5516">
        <v>0.52542372881355903</v>
      </c>
      <c r="R5516">
        <v>0.27118644067796599</v>
      </c>
      <c r="S5516">
        <f t="shared" si="86"/>
        <v>-0.1249624029986888</v>
      </c>
    </row>
    <row r="5517" spans="1:19" x14ac:dyDescent="0.2">
      <c r="A5517" t="s">
        <v>10978</v>
      </c>
      <c r="B5517" t="s">
        <v>10979</v>
      </c>
      <c r="C5517">
        <v>201</v>
      </c>
      <c r="D5517">
        <v>307</v>
      </c>
      <c r="E5517">
        <v>199</v>
      </c>
      <c r="F5517">
        <v>8</v>
      </c>
      <c r="G5517">
        <v>0.264200550352226</v>
      </c>
      <c r="H5517">
        <v>-0.49860099078918502</v>
      </c>
      <c r="I5517">
        <v>-2.2843032433905401</v>
      </c>
      <c r="J5517">
        <v>477</v>
      </c>
      <c r="K5517">
        <v>527</v>
      </c>
      <c r="L5517">
        <v>271</v>
      </c>
      <c r="M5517">
        <v>28</v>
      </c>
      <c r="N5517">
        <v>0.12052033959415399</v>
      </c>
      <c r="O5517">
        <v>-0.83763786531009798</v>
      </c>
      <c r="P5517">
        <v>-2.24158601628978</v>
      </c>
      <c r="Q5517">
        <v>0.49152542372881303</v>
      </c>
      <c r="R5517">
        <v>0.25423728813559299</v>
      </c>
      <c r="S5517">
        <f t="shared" si="86"/>
        <v>-0.25834278804974453</v>
      </c>
    </row>
    <row r="5518" spans="1:19" x14ac:dyDescent="0.2">
      <c r="A5518" t="s">
        <v>10980</v>
      </c>
      <c r="B5518" t="s">
        <v>10981</v>
      </c>
      <c r="C5518">
        <v>268</v>
      </c>
      <c r="D5518">
        <v>256</v>
      </c>
      <c r="E5518">
        <v>239</v>
      </c>
      <c r="F5518">
        <v>38</v>
      </c>
      <c r="G5518">
        <v>6.0363403578589103E-2</v>
      </c>
      <c r="H5518">
        <v>-0.54399490285905405</v>
      </c>
      <c r="I5518">
        <v>-1.7325483703739699</v>
      </c>
      <c r="J5518">
        <v>479</v>
      </c>
      <c r="K5518">
        <v>676</v>
      </c>
      <c r="L5518">
        <v>298</v>
      </c>
      <c r="M5518">
        <v>73</v>
      </c>
      <c r="N5518">
        <v>0.22683928594879399</v>
      </c>
      <c r="O5518">
        <v>-0.79820802648269795</v>
      </c>
      <c r="P5518">
        <v>-1.827238321886</v>
      </c>
      <c r="Q5518">
        <v>0.54237288135593198</v>
      </c>
      <c r="R5518">
        <v>0.23728813559322001</v>
      </c>
      <c r="S5518">
        <f t="shared" si="86"/>
        <v>1.1605401601859472E-2</v>
      </c>
    </row>
    <row r="5519" spans="1:19" x14ac:dyDescent="0.2">
      <c r="A5519" t="s">
        <v>10982</v>
      </c>
      <c r="B5519" t="s">
        <v>10983</v>
      </c>
      <c r="C5519">
        <v>177</v>
      </c>
      <c r="D5519">
        <v>178</v>
      </c>
      <c r="E5519">
        <v>116</v>
      </c>
      <c r="F5519">
        <v>14</v>
      </c>
      <c r="G5519">
        <v>8.2704968242615806E-2</v>
      </c>
      <c r="H5519">
        <v>-0.67777328691329097</v>
      </c>
      <c r="I5519">
        <v>-1.98604240364556</v>
      </c>
      <c r="J5519">
        <v>290</v>
      </c>
      <c r="K5519">
        <v>309</v>
      </c>
      <c r="L5519">
        <v>142</v>
      </c>
      <c r="M5519">
        <v>73</v>
      </c>
      <c r="N5519">
        <v>0.1047885849476</v>
      </c>
      <c r="O5519">
        <v>-0.90219843066029004</v>
      </c>
      <c r="P5519">
        <v>-1.60930080637039</v>
      </c>
      <c r="Q5519">
        <v>0.61016949152542299</v>
      </c>
      <c r="R5519">
        <v>0.305084745762711</v>
      </c>
      <c r="S5519">
        <f t="shared" si="86"/>
        <v>-3.2033501166496975E-3</v>
      </c>
    </row>
    <row r="5520" spans="1:19" x14ac:dyDescent="0.2">
      <c r="A5520" t="s">
        <v>10984</v>
      </c>
      <c r="B5520" t="s">
        <v>10985</v>
      </c>
      <c r="C5520">
        <v>55</v>
      </c>
      <c r="D5520">
        <v>62</v>
      </c>
      <c r="E5520">
        <v>43</v>
      </c>
      <c r="F5520">
        <v>6</v>
      </c>
      <c r="G5520">
        <v>0.13228723229953801</v>
      </c>
      <c r="H5520">
        <v>-0.60115224369305997</v>
      </c>
      <c r="I5520">
        <v>-1.84640861207259</v>
      </c>
      <c r="J5520">
        <v>143</v>
      </c>
      <c r="K5520">
        <v>237</v>
      </c>
      <c r="L5520">
        <v>100</v>
      </c>
      <c r="M5520">
        <v>21</v>
      </c>
      <c r="N5520">
        <v>0.296640411966763</v>
      </c>
      <c r="O5520">
        <v>-0.74742481460945198</v>
      </c>
      <c r="P5520">
        <v>-1.8433424113230299</v>
      </c>
      <c r="Q5520">
        <v>0.66101694915254205</v>
      </c>
      <c r="R5520">
        <v>0.25423728813559299</v>
      </c>
      <c r="S5520">
        <f t="shared" si="86"/>
        <v>-2.5537584345164809E-2</v>
      </c>
    </row>
    <row r="5521" spans="1:19" x14ac:dyDescent="0.2">
      <c r="A5521" t="s">
        <v>10986</v>
      </c>
      <c r="B5521" t="s">
        <v>10987</v>
      </c>
      <c r="C5521">
        <v>85</v>
      </c>
      <c r="D5521">
        <v>80</v>
      </c>
      <c r="E5521">
        <v>42</v>
      </c>
      <c r="F5521">
        <v>13</v>
      </c>
      <c r="G5521">
        <v>5.3929293573179299E-2</v>
      </c>
      <c r="H5521">
        <v>-0.80042764509479503</v>
      </c>
      <c r="I5521">
        <v>-1.6996727463694501</v>
      </c>
      <c r="J5521">
        <v>264</v>
      </c>
      <c r="K5521">
        <v>284</v>
      </c>
      <c r="L5521">
        <v>206</v>
      </c>
      <c r="M5521">
        <v>27</v>
      </c>
      <c r="N5521">
        <v>0.10894251659892799</v>
      </c>
      <c r="O5521">
        <v>-0.69982548364506802</v>
      </c>
      <c r="P5521">
        <v>-2.0004658313027299</v>
      </c>
      <c r="Q5521">
        <v>0.69491525423728795</v>
      </c>
      <c r="R5521">
        <v>0.23728813559322001</v>
      </c>
      <c r="S5521">
        <f t="shared" si="86"/>
        <v>-2.5249340975359486E-2</v>
      </c>
    </row>
    <row r="5522" spans="1:19" x14ac:dyDescent="0.2">
      <c r="A5522" t="s">
        <v>10988</v>
      </c>
      <c r="B5522" t="s">
        <v>10989</v>
      </c>
      <c r="C5522">
        <v>137</v>
      </c>
      <c r="D5522">
        <v>107</v>
      </c>
      <c r="E5522">
        <v>44</v>
      </c>
      <c r="F5522">
        <v>5</v>
      </c>
      <c r="G5522">
        <v>-2.7078557175668601E-2</v>
      </c>
      <c r="H5522">
        <v>-0.98752590044862198</v>
      </c>
      <c r="I5522">
        <v>-2.3219477357823801</v>
      </c>
      <c r="J5522">
        <v>169</v>
      </c>
      <c r="K5522">
        <v>197</v>
      </c>
      <c r="L5522">
        <v>117</v>
      </c>
      <c r="M5522">
        <v>59</v>
      </c>
      <c r="N5522">
        <v>0.143807624969641</v>
      </c>
      <c r="O5522">
        <v>-0.75178962001190197</v>
      </c>
      <c r="P5522">
        <v>-1.4672603615634201</v>
      </c>
      <c r="Q5522">
        <v>0.72881355932203395</v>
      </c>
      <c r="R5522">
        <v>0.25423728813559299</v>
      </c>
      <c r="S5522">
        <f t="shared" si="86"/>
        <v>-6.2079379414714045E-2</v>
      </c>
    </row>
    <row r="5523" spans="1:19" x14ac:dyDescent="0.2">
      <c r="A5523" t="s">
        <v>10990</v>
      </c>
      <c r="B5523" t="s">
        <v>10991</v>
      </c>
      <c r="C5523">
        <v>92</v>
      </c>
      <c r="D5523">
        <v>66</v>
      </c>
      <c r="E5523">
        <v>101</v>
      </c>
      <c r="F5523">
        <v>8</v>
      </c>
      <c r="G5523">
        <v>-6.3985659508158099E-2</v>
      </c>
      <c r="H5523">
        <v>-0.453724463341316</v>
      </c>
      <c r="I5523">
        <v>-1.94489501331561</v>
      </c>
      <c r="J5523">
        <v>184</v>
      </c>
      <c r="K5523">
        <v>193</v>
      </c>
      <c r="L5523">
        <v>144</v>
      </c>
      <c r="M5523">
        <v>30</v>
      </c>
      <c r="N5523">
        <v>9.7967589419959006E-2</v>
      </c>
      <c r="O5523">
        <v>-0.69854410805867695</v>
      </c>
      <c r="P5523">
        <v>-1.79792223688176</v>
      </c>
      <c r="Q5523">
        <v>0.677966101694915</v>
      </c>
      <c r="R5523">
        <v>0.338983050847457</v>
      </c>
      <c r="S5523">
        <f t="shared" si="86"/>
        <v>-4.179027474986545E-2</v>
      </c>
    </row>
    <row r="5524" spans="1:19" x14ac:dyDescent="0.2">
      <c r="A5524" t="s">
        <v>10992</v>
      </c>
      <c r="B5524" t="s">
        <v>10993</v>
      </c>
      <c r="C5524">
        <v>67</v>
      </c>
      <c r="D5524">
        <v>74</v>
      </c>
      <c r="E5524">
        <v>41</v>
      </c>
      <c r="F5524">
        <v>10</v>
      </c>
      <c r="G5524">
        <v>0.123415149325678</v>
      </c>
      <c r="H5524">
        <v>-0.70754895575949395</v>
      </c>
      <c r="I5524">
        <v>-1.71027197566282</v>
      </c>
      <c r="J5524">
        <v>138</v>
      </c>
      <c r="K5524">
        <v>234</v>
      </c>
      <c r="L5524">
        <v>118</v>
      </c>
      <c r="M5524">
        <v>28</v>
      </c>
      <c r="N5524">
        <v>0.30656487443062802</v>
      </c>
      <c r="O5524">
        <v>-0.660085856239501</v>
      </c>
      <c r="P5524">
        <v>-1.7029467236509099</v>
      </c>
      <c r="Q5524">
        <v>0.76271186440677896</v>
      </c>
      <c r="R5524">
        <v>0.322033898305084</v>
      </c>
      <c r="S5524">
        <f t="shared" si="86"/>
        <v>5.1275515283103888E-2</v>
      </c>
    </row>
    <row r="5525" spans="1:19" x14ac:dyDescent="0.2">
      <c r="A5525" t="s">
        <v>10994</v>
      </c>
      <c r="B5525" t="s">
        <v>10995</v>
      </c>
      <c r="C5525">
        <v>174</v>
      </c>
      <c r="D5525">
        <v>169</v>
      </c>
      <c r="E5525">
        <v>176</v>
      </c>
      <c r="F5525">
        <v>22</v>
      </c>
      <c r="G5525">
        <v>6.7595688626602299E-2</v>
      </c>
      <c r="H5525">
        <v>-0.48929459024685301</v>
      </c>
      <c r="I5525">
        <v>-1.7823237404223899</v>
      </c>
      <c r="J5525">
        <v>330</v>
      </c>
      <c r="K5525">
        <v>413</v>
      </c>
      <c r="L5525">
        <v>232</v>
      </c>
      <c r="M5525">
        <v>36</v>
      </c>
      <c r="N5525">
        <v>0.17466421520023501</v>
      </c>
      <c r="O5525">
        <v>-0.74511473213137802</v>
      </c>
      <c r="P5525">
        <v>-1.97243710770249</v>
      </c>
      <c r="Q5525">
        <v>0.69491525423728795</v>
      </c>
      <c r="R5525">
        <v>0.322033898305084</v>
      </c>
      <c r="S5525">
        <f t="shared" si="86"/>
        <v>-4.1587291415567343E-2</v>
      </c>
    </row>
    <row r="5526" spans="1:19" x14ac:dyDescent="0.2">
      <c r="A5526" t="s">
        <v>10996</v>
      </c>
      <c r="B5526" t="s">
        <v>10997</v>
      </c>
      <c r="C5526">
        <v>49</v>
      </c>
      <c r="D5526">
        <v>60</v>
      </c>
      <c r="E5526">
        <v>23</v>
      </c>
      <c r="F5526">
        <v>4</v>
      </c>
      <c r="G5526">
        <v>0.16821340265065801</v>
      </c>
      <c r="H5526">
        <v>-0.82272625378932396</v>
      </c>
      <c r="I5526">
        <v>-1.97233326166255</v>
      </c>
      <c r="J5526">
        <v>150</v>
      </c>
      <c r="K5526">
        <v>136</v>
      </c>
      <c r="L5526">
        <v>60</v>
      </c>
      <c r="M5526">
        <v>9</v>
      </c>
      <c r="N5526">
        <v>3.4675752736258003E-2</v>
      </c>
      <c r="O5526">
        <v>-0.99002878581642795</v>
      </c>
      <c r="P5526">
        <v>-2.2320744182082399</v>
      </c>
      <c r="Q5526">
        <v>0.61016949152542299</v>
      </c>
      <c r="R5526">
        <v>0.22033898305084701</v>
      </c>
      <c r="S5526">
        <f t="shared" si="86"/>
        <v>-0.16583162254971121</v>
      </c>
    </row>
    <row r="5527" spans="1:19" x14ac:dyDescent="0.2">
      <c r="A5527" t="s">
        <v>10998</v>
      </c>
      <c r="B5527" t="s">
        <v>10999</v>
      </c>
      <c r="C5527">
        <v>104</v>
      </c>
      <c r="D5527">
        <v>169</v>
      </c>
      <c r="E5527">
        <v>124</v>
      </c>
      <c r="F5527">
        <v>14</v>
      </c>
      <c r="G5527">
        <v>0.29111159761042099</v>
      </c>
      <c r="H5527">
        <v>-0.41786966391494801</v>
      </c>
      <c r="I5527">
        <v>-1.75510247658254</v>
      </c>
      <c r="J5527">
        <v>244</v>
      </c>
      <c r="K5527">
        <v>297</v>
      </c>
      <c r="L5527">
        <v>150</v>
      </c>
      <c r="M5527">
        <v>29</v>
      </c>
      <c r="N5527">
        <v>0.162594726400204</v>
      </c>
      <c r="O5527">
        <v>-0.80338734442743798</v>
      </c>
      <c r="P5527">
        <v>-1.93521749703166</v>
      </c>
      <c r="Q5527">
        <v>0.59322033898305004</v>
      </c>
      <c r="R5527">
        <v>0.186440677966101</v>
      </c>
      <c r="S5527">
        <f t="shared" si="86"/>
        <v>-2.3781492927892542E-2</v>
      </c>
    </row>
    <row r="5528" spans="1:19" x14ac:dyDescent="0.2">
      <c r="A5528" t="s">
        <v>11000</v>
      </c>
      <c r="B5528" t="s">
        <v>11001</v>
      </c>
      <c r="C5528">
        <v>116</v>
      </c>
      <c r="D5528">
        <v>98</v>
      </c>
      <c r="E5528">
        <v>134</v>
      </c>
      <c r="F5528">
        <v>21</v>
      </c>
      <c r="G5528">
        <v>7.0263187611048798E-3</v>
      </c>
      <c r="H5528">
        <v>-0.431611200640514</v>
      </c>
      <c r="I5528">
        <v>-1.6264358674549899</v>
      </c>
      <c r="J5528">
        <v>251</v>
      </c>
      <c r="K5528">
        <v>248</v>
      </c>
      <c r="L5528">
        <v>106</v>
      </c>
      <c r="M5528">
        <v>36</v>
      </c>
      <c r="N5528">
        <v>7.20060627668999E-2</v>
      </c>
      <c r="O5528">
        <v>-0.96645663336065801</v>
      </c>
      <c r="P5528">
        <v>-1.85359688930564</v>
      </c>
      <c r="Q5528">
        <v>0.644067796610169</v>
      </c>
      <c r="R5528">
        <v>0.22033898305084701</v>
      </c>
      <c r="S5528">
        <f t="shared" si="86"/>
        <v>3.515600155187517E-2</v>
      </c>
    </row>
    <row r="5529" spans="1:19" x14ac:dyDescent="0.2">
      <c r="A5529" t="s">
        <v>11002</v>
      </c>
      <c r="B5529" t="s">
        <v>11003</v>
      </c>
      <c r="C5529">
        <v>71</v>
      </c>
      <c r="D5529">
        <v>105</v>
      </c>
      <c r="E5529">
        <v>98</v>
      </c>
      <c r="F5529">
        <v>14</v>
      </c>
      <c r="G5529">
        <v>0.25018918264639101</v>
      </c>
      <c r="H5529">
        <v>-0.35429028280498398</v>
      </c>
      <c r="I5529">
        <v>-1.5893274860028299</v>
      </c>
      <c r="J5529">
        <v>214</v>
      </c>
      <c r="K5529">
        <v>264</v>
      </c>
      <c r="L5529">
        <v>175</v>
      </c>
      <c r="M5529">
        <v>61</v>
      </c>
      <c r="N5529">
        <v>0.16841825694236201</v>
      </c>
      <c r="O5529">
        <v>-0.67946450180728601</v>
      </c>
      <c r="P5529">
        <v>-1.5553096069303101</v>
      </c>
      <c r="Q5529">
        <v>0.71186440677966101</v>
      </c>
      <c r="R5529">
        <v>0.322033898305084</v>
      </c>
      <c r="S5529">
        <f t="shared" si="86"/>
        <v>0.12564441566685514</v>
      </c>
    </row>
    <row r="5530" spans="1:19" x14ac:dyDescent="0.2">
      <c r="A5530" t="s">
        <v>11004</v>
      </c>
      <c r="B5530" t="s">
        <v>11005</v>
      </c>
      <c r="C5530">
        <v>141</v>
      </c>
      <c r="D5530">
        <v>201</v>
      </c>
      <c r="E5530">
        <v>106</v>
      </c>
      <c r="F5530">
        <v>35</v>
      </c>
      <c r="G5530">
        <v>0.23423517706063701</v>
      </c>
      <c r="H5530">
        <v>-0.618171257169013</v>
      </c>
      <c r="I5530">
        <v>-1.4893482412671</v>
      </c>
      <c r="J5530">
        <v>502</v>
      </c>
      <c r="K5530">
        <v>672</v>
      </c>
      <c r="L5530">
        <v>349</v>
      </c>
      <c r="M5530">
        <v>67</v>
      </c>
      <c r="N5530">
        <v>0.203893659330527</v>
      </c>
      <c r="O5530">
        <v>-0.749967067330229</v>
      </c>
      <c r="P5530">
        <v>-1.8848545830360799</v>
      </c>
      <c r="Q5530">
        <v>0.71186440677966101</v>
      </c>
      <c r="R5530">
        <v>0.28813559322033899</v>
      </c>
      <c r="S5530">
        <f t="shared" si="86"/>
        <v>6.6328877098743702E-2</v>
      </c>
    </row>
    <row r="5531" spans="1:19" x14ac:dyDescent="0.2">
      <c r="A5531" t="s">
        <v>11006</v>
      </c>
      <c r="B5531" t="s">
        <v>11007</v>
      </c>
      <c r="C5531">
        <v>103</v>
      </c>
      <c r="D5531">
        <v>77</v>
      </c>
      <c r="E5531">
        <v>89</v>
      </c>
      <c r="F5531">
        <v>4</v>
      </c>
      <c r="G5531">
        <v>-4.6088267237161799E-2</v>
      </c>
      <c r="H5531">
        <v>-0.55770522783866305</v>
      </c>
      <c r="I5531">
        <v>-2.2949744063391999</v>
      </c>
      <c r="J5531">
        <v>161</v>
      </c>
      <c r="K5531">
        <v>191</v>
      </c>
      <c r="L5531">
        <v>118</v>
      </c>
      <c r="M5531">
        <v>21</v>
      </c>
      <c r="N5531">
        <v>0.15143559463759901</v>
      </c>
      <c r="O5531">
        <v>-0.72703264587011396</v>
      </c>
      <c r="P5531">
        <v>-1.89483224988982</v>
      </c>
      <c r="Q5531">
        <v>0.677966101694915</v>
      </c>
      <c r="R5531">
        <v>0.25423728813559299</v>
      </c>
      <c r="S5531">
        <f t="shared" si="86"/>
        <v>-0.16866920981560871</v>
      </c>
    </row>
    <row r="5532" spans="1:19" x14ac:dyDescent="0.2">
      <c r="A5532" t="s">
        <v>11008</v>
      </c>
      <c r="B5532" t="s">
        <v>11009</v>
      </c>
      <c r="C5532">
        <v>287</v>
      </c>
      <c r="D5532">
        <v>376</v>
      </c>
      <c r="E5532">
        <v>212</v>
      </c>
      <c r="F5532">
        <v>31</v>
      </c>
      <c r="G5532">
        <v>0.19756418048919699</v>
      </c>
      <c r="H5532">
        <v>-0.625804045583644</v>
      </c>
      <c r="I5532">
        <v>-1.8507173758617099</v>
      </c>
      <c r="J5532">
        <v>303</v>
      </c>
      <c r="K5532">
        <v>483</v>
      </c>
      <c r="L5532">
        <v>239</v>
      </c>
      <c r="M5532">
        <v>56</v>
      </c>
      <c r="N5532">
        <v>0.279732605670928</v>
      </c>
      <c r="O5532">
        <v>-0.69513350469855695</v>
      </c>
      <c r="P5532">
        <v>-1.7434802700879899</v>
      </c>
      <c r="Q5532">
        <v>0.66101694915254205</v>
      </c>
      <c r="R5532">
        <v>0.20338983050847401</v>
      </c>
      <c r="S5532">
        <f t="shared" si="86"/>
        <v>-6.8669876763571835E-5</v>
      </c>
    </row>
    <row r="5533" spans="1:19" x14ac:dyDescent="0.2">
      <c r="A5533" t="s">
        <v>11010</v>
      </c>
      <c r="B5533" t="s">
        <v>11011</v>
      </c>
      <c r="C5533">
        <v>80</v>
      </c>
      <c r="D5533">
        <v>166</v>
      </c>
      <c r="E5533">
        <v>97</v>
      </c>
      <c r="F5533">
        <v>13</v>
      </c>
      <c r="G5533">
        <v>0.39727633334363999</v>
      </c>
      <c r="H5533">
        <v>-0.41057626250410201</v>
      </c>
      <c r="I5533">
        <v>-1.6733438076470999</v>
      </c>
      <c r="J5533">
        <v>216</v>
      </c>
      <c r="K5533">
        <v>245</v>
      </c>
      <c r="L5533">
        <v>102</v>
      </c>
      <c r="M5533">
        <v>17</v>
      </c>
      <c r="N5533">
        <v>0.13194043663532301</v>
      </c>
      <c r="O5533">
        <v>-0.91794235653340295</v>
      </c>
      <c r="P5533">
        <v>-2.1142304983645399</v>
      </c>
      <c r="Q5533">
        <v>0.71186440677966101</v>
      </c>
      <c r="R5533">
        <v>0.23728813559322001</v>
      </c>
      <c r="S5533">
        <f t="shared" si="86"/>
        <v>-4.8086700627931994E-2</v>
      </c>
    </row>
    <row r="5534" spans="1:19" x14ac:dyDescent="0.2">
      <c r="A5534" t="s">
        <v>11012</v>
      </c>
      <c r="B5534" t="s">
        <v>11013</v>
      </c>
      <c r="C5534">
        <v>111</v>
      </c>
      <c r="D5534">
        <v>124</v>
      </c>
      <c r="E5534">
        <v>92</v>
      </c>
      <c r="F5534">
        <v>6</v>
      </c>
      <c r="G5534">
        <v>0.12835693867110601</v>
      </c>
      <c r="H5534">
        <v>-0.57579316121950497</v>
      </c>
      <c r="I5534">
        <v>-2.1513689013650099</v>
      </c>
      <c r="J5534">
        <v>185</v>
      </c>
      <c r="K5534">
        <v>261</v>
      </c>
      <c r="L5534">
        <v>129</v>
      </c>
      <c r="M5534">
        <v>20</v>
      </c>
      <c r="N5534">
        <v>0.22669688235698801</v>
      </c>
      <c r="O5534">
        <v>-0.74867079524815505</v>
      </c>
      <c r="P5534">
        <v>-1.97636740133092</v>
      </c>
      <c r="Q5534">
        <v>0.74576271186440601</v>
      </c>
      <c r="R5534">
        <v>0.28813559322033899</v>
      </c>
      <c r="S5534">
        <f t="shared" si="86"/>
        <v>-0.14906508425661305</v>
      </c>
    </row>
    <row r="5535" spans="1:19" x14ac:dyDescent="0.2">
      <c r="A5535" t="s">
        <v>11014</v>
      </c>
      <c r="B5535" t="s">
        <v>11015</v>
      </c>
      <c r="C5535">
        <v>270</v>
      </c>
      <c r="D5535">
        <v>300</v>
      </c>
      <c r="E5535">
        <v>185</v>
      </c>
      <c r="F5535">
        <v>19</v>
      </c>
      <c r="G5535">
        <v>0.12601572285620299</v>
      </c>
      <c r="H5535">
        <v>-0.65845004553437703</v>
      </c>
      <c r="I5535">
        <v>-2.0368073361681498</v>
      </c>
      <c r="J5535">
        <v>391</v>
      </c>
      <c r="K5535">
        <v>581</v>
      </c>
      <c r="L5535">
        <v>241</v>
      </c>
      <c r="M5535">
        <v>66</v>
      </c>
      <c r="N5535">
        <v>0.24922747841618501</v>
      </c>
      <c r="O5535">
        <v>-0.80224849196538806</v>
      </c>
      <c r="P5535">
        <v>-1.78285849044589</v>
      </c>
      <c r="Q5535">
        <v>0.71186440677966101</v>
      </c>
      <c r="R5535">
        <v>0.322033898305084</v>
      </c>
      <c r="S5535">
        <f t="shared" si="86"/>
        <v>-6.4266958282233902E-2</v>
      </c>
    </row>
    <row r="5536" spans="1:19" x14ac:dyDescent="0.2">
      <c r="A5536" t="s">
        <v>11016</v>
      </c>
      <c r="B5536" t="s">
        <v>11017</v>
      </c>
      <c r="C5536">
        <v>136</v>
      </c>
      <c r="D5536">
        <v>186</v>
      </c>
      <c r="E5536">
        <v>143</v>
      </c>
      <c r="F5536">
        <v>21</v>
      </c>
      <c r="G5536">
        <v>0.21623226814322699</v>
      </c>
      <c r="H5536">
        <v>-0.47246088068355901</v>
      </c>
      <c r="I5536">
        <v>-1.6955167865982901</v>
      </c>
      <c r="J5536">
        <v>215</v>
      </c>
      <c r="K5536">
        <v>374</v>
      </c>
      <c r="L5536">
        <v>93</v>
      </c>
      <c r="M5536">
        <v>32</v>
      </c>
      <c r="N5536">
        <v>0.31766124570659598</v>
      </c>
      <c r="O5536">
        <v>-0.95604428850606005</v>
      </c>
      <c r="P5536">
        <v>-1.83751415018759</v>
      </c>
      <c r="Q5536">
        <v>0.72881355932203395</v>
      </c>
      <c r="R5536">
        <v>0.23728813559322001</v>
      </c>
      <c r="S5536">
        <f t="shared" si="86"/>
        <v>1.9536080060619423E-2</v>
      </c>
    </row>
    <row r="5537" spans="1:19" x14ac:dyDescent="0.2">
      <c r="A5537" t="s">
        <v>11018</v>
      </c>
      <c r="B5537" t="s">
        <v>11019</v>
      </c>
      <c r="C5537">
        <v>46</v>
      </c>
      <c r="D5537">
        <v>40</v>
      </c>
      <c r="E5537">
        <v>25</v>
      </c>
      <c r="F5537">
        <v>11</v>
      </c>
      <c r="G5537">
        <v>1.9560391941916701E-2</v>
      </c>
      <c r="H5537">
        <v>-0.75907583278794</v>
      </c>
      <c r="I5537">
        <v>-1.50556231948534</v>
      </c>
      <c r="J5537">
        <v>129</v>
      </c>
      <c r="K5537">
        <v>173</v>
      </c>
      <c r="L5537">
        <v>84</v>
      </c>
      <c r="M5537">
        <v>12</v>
      </c>
      <c r="N5537">
        <v>0.204684496251268</v>
      </c>
      <c r="O5537">
        <v>-0.778399201381757</v>
      </c>
      <c r="P5537">
        <v>-2.0416341328435101</v>
      </c>
      <c r="Q5537">
        <v>0.69491525423728795</v>
      </c>
      <c r="R5537">
        <v>0.305084745762711</v>
      </c>
      <c r="S5537">
        <f t="shared" si="86"/>
        <v>1.9717038933223942E-2</v>
      </c>
    </row>
    <row r="5538" spans="1:19" x14ac:dyDescent="0.2">
      <c r="A5538" t="s">
        <v>11020</v>
      </c>
      <c r="B5538" t="s">
        <v>11021</v>
      </c>
      <c r="C5538">
        <v>175</v>
      </c>
      <c r="D5538">
        <v>215</v>
      </c>
      <c r="E5538">
        <v>201</v>
      </c>
      <c r="F5538">
        <v>27</v>
      </c>
      <c r="G5538">
        <v>0.169658643524839</v>
      </c>
      <c r="H5538">
        <v>-0.43410000104420898</v>
      </c>
      <c r="I5538">
        <v>-1.6958714574892999</v>
      </c>
      <c r="J5538">
        <v>435</v>
      </c>
      <c r="K5538">
        <v>501</v>
      </c>
      <c r="L5538">
        <v>340</v>
      </c>
      <c r="M5538">
        <v>54</v>
      </c>
      <c r="N5538">
        <v>0.13857657233432999</v>
      </c>
      <c r="O5538">
        <v>-0.69909911705677197</v>
      </c>
      <c r="P5538">
        <v>-1.9163211657235599</v>
      </c>
      <c r="Q5538">
        <v>0.644067796610169</v>
      </c>
      <c r="R5538">
        <v>0.322033898305084</v>
      </c>
      <c r="S5538">
        <f t="shared" si="86"/>
        <v>-1.6457896557149042E-3</v>
      </c>
    </row>
    <row r="5539" spans="1:19" x14ac:dyDescent="0.2">
      <c r="A5539" t="s">
        <v>11022</v>
      </c>
      <c r="B5539" t="s">
        <v>11023</v>
      </c>
      <c r="C5539">
        <v>297</v>
      </c>
      <c r="D5539">
        <v>219</v>
      </c>
      <c r="E5539">
        <v>148</v>
      </c>
      <c r="F5539">
        <v>19</v>
      </c>
      <c r="G5539">
        <v>-5.2054102181565601E-2</v>
      </c>
      <c r="H5539">
        <v>-0.79675274370065796</v>
      </c>
      <c r="I5539">
        <v>-2.07820002132638</v>
      </c>
      <c r="J5539">
        <v>460</v>
      </c>
      <c r="K5539">
        <v>536</v>
      </c>
      <c r="L5539">
        <v>245</v>
      </c>
      <c r="M5539">
        <v>32</v>
      </c>
      <c r="N5539">
        <v>0.14363506143291699</v>
      </c>
      <c r="O5539">
        <v>-0.86568052446143195</v>
      </c>
      <c r="P5539">
        <v>-2.1678335219535598</v>
      </c>
      <c r="Q5539">
        <v>0.677966101694915</v>
      </c>
      <c r="R5539">
        <v>0.35593220338983</v>
      </c>
      <c r="S5539">
        <f t="shared" si="86"/>
        <v>-0.17917845046394515</v>
      </c>
    </row>
    <row r="5540" spans="1:19" x14ac:dyDescent="0.2">
      <c r="A5540" t="s">
        <v>11024</v>
      </c>
      <c r="B5540" t="s">
        <v>11025</v>
      </c>
      <c r="C5540">
        <v>143</v>
      </c>
      <c r="D5540">
        <v>152</v>
      </c>
      <c r="E5540">
        <v>74</v>
      </c>
      <c r="F5540">
        <v>19</v>
      </c>
      <c r="G5540">
        <v>0.106765782775239</v>
      </c>
      <c r="H5540">
        <v>-0.78036232751248902</v>
      </c>
      <c r="I5540">
        <v>-1.7607796094742301</v>
      </c>
      <c r="J5540">
        <v>378</v>
      </c>
      <c r="K5540">
        <v>551</v>
      </c>
      <c r="L5540">
        <v>292</v>
      </c>
      <c r="M5540">
        <v>37</v>
      </c>
      <c r="N5540">
        <v>0.240887902436281</v>
      </c>
      <c r="O5540">
        <v>-0.70419772553319704</v>
      </c>
      <c r="P5540">
        <v>-2.0195157443621201</v>
      </c>
      <c r="Q5540">
        <v>0.69491525423728795</v>
      </c>
      <c r="R5540">
        <v>0.338983050847457</v>
      </c>
      <c r="S5540">
        <f t="shared" si="86"/>
        <v>-4.7967087156347649E-2</v>
      </c>
    </row>
    <row r="5541" spans="1:19" x14ac:dyDescent="0.2">
      <c r="A5541" t="s">
        <v>11026</v>
      </c>
      <c r="B5541" t="s">
        <v>11027</v>
      </c>
      <c r="C5541">
        <v>180</v>
      </c>
      <c r="D5541">
        <v>240</v>
      </c>
      <c r="E5541">
        <v>187</v>
      </c>
      <c r="F5541">
        <v>31</v>
      </c>
      <c r="G5541">
        <v>0.20519696890382799</v>
      </c>
      <c r="H5541">
        <v>-0.47768890834520999</v>
      </c>
      <c r="I5541">
        <v>-1.64810798423103</v>
      </c>
      <c r="J5541">
        <v>520</v>
      </c>
      <c r="K5541">
        <v>617</v>
      </c>
      <c r="L5541">
        <v>373</v>
      </c>
      <c r="M5541">
        <v>79</v>
      </c>
      <c r="N5541">
        <v>0.15150992382016401</v>
      </c>
      <c r="O5541">
        <v>-0.73638328897050098</v>
      </c>
      <c r="P5541">
        <v>-1.8286019209362501</v>
      </c>
      <c r="Q5541">
        <v>0.52542372881355903</v>
      </c>
      <c r="R5541">
        <v>0.37288135593220301</v>
      </c>
      <c r="S5541">
        <f t="shared" si="86"/>
        <v>3.5591868004141908E-2</v>
      </c>
    </row>
    <row r="5542" spans="1:19" x14ac:dyDescent="0.2">
      <c r="A5542" t="s">
        <v>11028</v>
      </c>
      <c r="B5542" t="s">
        <v>11029</v>
      </c>
      <c r="C5542">
        <v>116</v>
      </c>
      <c r="D5542">
        <v>143</v>
      </c>
      <c r="E5542">
        <v>137</v>
      </c>
      <c r="F5542">
        <v>15</v>
      </c>
      <c r="G5542">
        <v>0.171136280533671</v>
      </c>
      <c r="H5542">
        <v>-0.42199543184891503</v>
      </c>
      <c r="I5542">
        <v>-1.7725639031332301</v>
      </c>
      <c r="J5542">
        <v>343</v>
      </c>
      <c r="K5542">
        <v>277</v>
      </c>
      <c r="L5542">
        <v>165</v>
      </c>
      <c r="M5542">
        <v>29</v>
      </c>
      <c r="N5542">
        <v>-1.55862475566001E-2</v>
      </c>
      <c r="O5542">
        <v>-0.90989895297325396</v>
      </c>
      <c r="P5542">
        <v>-2.0831217907356998</v>
      </c>
      <c r="Q5542">
        <v>0.47457627118644002</v>
      </c>
      <c r="R5542">
        <v>0.338983050847457</v>
      </c>
      <c r="S5542">
        <f t="shared" si="86"/>
        <v>-6.8379059727390154E-2</v>
      </c>
    </row>
    <row r="5543" spans="1:19" x14ac:dyDescent="0.2">
      <c r="A5543" t="s">
        <v>11030</v>
      </c>
      <c r="B5543" t="s">
        <v>11031</v>
      </c>
      <c r="C5543">
        <v>16</v>
      </c>
      <c r="D5543">
        <v>20</v>
      </c>
      <c r="E5543">
        <v>10</v>
      </c>
      <c r="F5543">
        <v>3</v>
      </c>
      <c r="G5543">
        <v>0.17716824530358399</v>
      </c>
      <c r="H5543">
        <v>-0.69837799243432797</v>
      </c>
      <c r="I5543">
        <v>-1.6111959008982599</v>
      </c>
      <c r="J5543">
        <v>15</v>
      </c>
      <c r="K5543">
        <v>10</v>
      </c>
      <c r="L5543">
        <v>22</v>
      </c>
      <c r="M5543">
        <v>3</v>
      </c>
      <c r="N5543">
        <v>-9.8863155633959393E-2</v>
      </c>
      <c r="O5543">
        <v>-0.42575735537786502</v>
      </c>
      <c r="P5543">
        <v>-1.7091956729279101</v>
      </c>
      <c r="Q5543">
        <v>0.55932203389830504</v>
      </c>
      <c r="R5543">
        <v>0.338983050847457</v>
      </c>
      <c r="S5543">
        <f t="shared" si="86"/>
        <v>7.8175920208465852E-2</v>
      </c>
    </row>
    <row r="5544" spans="1:19" x14ac:dyDescent="0.2">
      <c r="A5544" t="s">
        <v>11032</v>
      </c>
      <c r="B5544" t="s">
        <v>11033</v>
      </c>
      <c r="C5544">
        <v>174</v>
      </c>
      <c r="D5544">
        <v>163</v>
      </c>
      <c r="E5544">
        <v>111</v>
      </c>
      <c r="F5544">
        <v>12</v>
      </c>
      <c r="G5544">
        <v>5.1896588416886498E-2</v>
      </c>
      <c r="H5544">
        <v>-0.68948427927434597</v>
      </c>
      <c r="I5544">
        <v>-2.0455651751969701</v>
      </c>
      <c r="J5544">
        <v>351</v>
      </c>
      <c r="K5544">
        <v>551</v>
      </c>
      <c r="L5544">
        <v>251</v>
      </c>
      <c r="M5544">
        <v>31</v>
      </c>
      <c r="N5544">
        <v>0.27307258580768201</v>
      </c>
      <c r="O5544">
        <v>-0.73772217212917601</v>
      </c>
      <c r="P5544">
        <v>-2.0641710912234399</v>
      </c>
      <c r="Q5544">
        <v>0.66101694915254205</v>
      </c>
      <c r="R5544">
        <v>0.23728813559322001</v>
      </c>
      <c r="S5544">
        <f t="shared" si="86"/>
        <v>-0.14203909630900147</v>
      </c>
    </row>
    <row r="5545" spans="1:19" x14ac:dyDescent="0.2">
      <c r="A5545" t="s">
        <v>11034</v>
      </c>
      <c r="B5545" t="s">
        <v>11035</v>
      </c>
      <c r="C5545">
        <v>18</v>
      </c>
      <c r="D5545">
        <v>30</v>
      </c>
      <c r="E5545">
        <v>15</v>
      </c>
      <c r="F5545">
        <v>2</v>
      </c>
      <c r="G5545">
        <v>0.30210698191188401</v>
      </c>
      <c r="H5545">
        <v>-0.57343925582602795</v>
      </c>
      <c r="I5545">
        <v>-1.8384396824013201</v>
      </c>
      <c r="J5545">
        <v>77</v>
      </c>
      <c r="K5545">
        <v>48</v>
      </c>
      <c r="L5545">
        <v>49</v>
      </c>
      <c r="M5545">
        <v>8</v>
      </c>
      <c r="N5545">
        <v>-0.12802138437517199</v>
      </c>
      <c r="O5545">
        <v>-0.788383422288358</v>
      </c>
      <c r="P5545">
        <v>-1.9936264067724301</v>
      </c>
      <c r="Q5545">
        <v>0.57627118644067798</v>
      </c>
      <c r="R5545">
        <v>0.38983050847457601</v>
      </c>
      <c r="S5545">
        <f t="shared" si="86"/>
        <v>-6.3437989510288367E-2</v>
      </c>
    </row>
    <row r="5546" spans="1:19" x14ac:dyDescent="0.2">
      <c r="A5546" t="s">
        <v>11036</v>
      </c>
      <c r="B5546" t="s">
        <v>11037</v>
      </c>
      <c r="C5546">
        <v>85</v>
      </c>
      <c r="D5546">
        <v>121</v>
      </c>
      <c r="E5546">
        <v>28</v>
      </c>
      <c r="F5546">
        <v>11</v>
      </c>
      <c r="G5546">
        <v>0.23362467689768501</v>
      </c>
      <c r="H5546">
        <v>-0.97651890415047704</v>
      </c>
      <c r="I5546">
        <v>-1.7722234135180599</v>
      </c>
      <c r="J5546">
        <v>233</v>
      </c>
      <c r="K5546">
        <v>448</v>
      </c>
      <c r="L5546">
        <v>258</v>
      </c>
      <c r="M5546">
        <v>29</v>
      </c>
      <c r="N5546">
        <v>0.36115019639384599</v>
      </c>
      <c r="O5546">
        <v>-0.54782499220717895</v>
      </c>
      <c r="P5546">
        <v>-1.9151835917189499</v>
      </c>
      <c r="Q5546">
        <v>0.677966101694915</v>
      </c>
      <c r="R5546">
        <v>0.322033898305084</v>
      </c>
      <c r="S5546">
        <f t="shared" si="86"/>
        <v>-2.3360144970671654E-2</v>
      </c>
    </row>
    <row r="5547" spans="1:19" x14ac:dyDescent="0.2">
      <c r="A5547" t="s">
        <v>11038</v>
      </c>
      <c r="B5547" t="s">
        <v>11039</v>
      </c>
      <c r="C5547">
        <v>208</v>
      </c>
      <c r="D5547">
        <v>163</v>
      </c>
      <c r="E5547">
        <v>100</v>
      </c>
      <c r="F5547">
        <v>14</v>
      </c>
      <c r="G5547">
        <v>-2.5617498263275199E-2</v>
      </c>
      <c r="H5547">
        <v>-0.81232134474116502</v>
      </c>
      <c r="I5547">
        <v>-2.05613247224652</v>
      </c>
      <c r="J5547">
        <v>309</v>
      </c>
      <c r="K5547">
        <v>400</v>
      </c>
      <c r="L5547">
        <v>178</v>
      </c>
      <c r="M5547">
        <v>27</v>
      </c>
      <c r="N5547">
        <v>0.18932961532484899</v>
      </c>
      <c r="O5547">
        <v>-0.83162725426033102</v>
      </c>
      <c r="P5547">
        <v>-2.0688203838577399</v>
      </c>
      <c r="Q5547">
        <v>0.74576271186440601</v>
      </c>
      <c r="R5547">
        <v>0.305084745762711</v>
      </c>
      <c r="S5547">
        <f t="shared" si="86"/>
        <v>-0.14633013929646588</v>
      </c>
    </row>
    <row r="5548" spans="1:19" x14ac:dyDescent="0.2">
      <c r="A5548" t="s">
        <v>11040</v>
      </c>
      <c r="B5548" t="s">
        <v>11041</v>
      </c>
      <c r="C5548">
        <v>88</v>
      </c>
      <c r="D5548">
        <v>76</v>
      </c>
      <c r="E5548">
        <v>59</v>
      </c>
      <c r="F5548">
        <v>16</v>
      </c>
      <c r="G5548">
        <v>1.6589152426151201E-2</v>
      </c>
      <c r="H5548">
        <v>-0.66788867028642795</v>
      </c>
      <c r="I5548">
        <v>-1.6245598624562401</v>
      </c>
      <c r="J5548">
        <v>215</v>
      </c>
      <c r="K5548">
        <v>231</v>
      </c>
      <c r="L5548">
        <v>99</v>
      </c>
      <c r="M5548">
        <v>26</v>
      </c>
      <c r="N5548">
        <v>0.10840162339826</v>
      </c>
      <c r="O5548">
        <v>-0.92889204246244494</v>
      </c>
      <c r="P5548">
        <v>-1.9276907805366801</v>
      </c>
      <c r="Q5548">
        <v>0.72881355932203395</v>
      </c>
      <c r="R5548">
        <v>0.35593220338983</v>
      </c>
      <c r="S5548">
        <f t="shared" si="86"/>
        <v>1.5878105477872013E-2</v>
      </c>
    </row>
    <row r="5549" spans="1:19" x14ac:dyDescent="0.2">
      <c r="A5549" t="s">
        <v>11042</v>
      </c>
      <c r="B5549" t="s">
        <v>11043</v>
      </c>
      <c r="C5549">
        <v>82</v>
      </c>
      <c r="D5549">
        <v>114</v>
      </c>
      <c r="E5549">
        <v>88</v>
      </c>
      <c r="F5549">
        <v>11</v>
      </c>
      <c r="G5549">
        <v>0.22334923124828401</v>
      </c>
      <c r="H5549">
        <v>-0.46358919001195098</v>
      </c>
      <c r="I5549">
        <v>-1.75661834018749</v>
      </c>
      <c r="J5549">
        <v>263</v>
      </c>
      <c r="K5549">
        <v>193</v>
      </c>
      <c r="L5549">
        <v>177</v>
      </c>
      <c r="M5549">
        <v>10</v>
      </c>
      <c r="N5549">
        <v>-5.7170336060262297E-2</v>
      </c>
      <c r="O5549">
        <v>-0.76407125927234099</v>
      </c>
      <c r="P5549">
        <v>-2.4301814170816498</v>
      </c>
      <c r="Q5549">
        <v>0.76271186440677896</v>
      </c>
      <c r="R5549">
        <v>0.35593220338983</v>
      </c>
      <c r="S5549">
        <f t="shared" si="86"/>
        <v>-0.15661340101817178</v>
      </c>
    </row>
    <row r="5550" spans="1:19" x14ac:dyDescent="0.2">
      <c r="A5550" t="s">
        <v>11044</v>
      </c>
      <c r="B5550" t="s">
        <v>11045</v>
      </c>
      <c r="C5550">
        <v>115</v>
      </c>
      <c r="D5550">
        <v>203</v>
      </c>
      <c r="E5550">
        <v>167</v>
      </c>
      <c r="F5550">
        <v>26</v>
      </c>
      <c r="G5550">
        <v>0.32705642985512901</v>
      </c>
      <c r="H5550">
        <v>-0.33223937898443201</v>
      </c>
      <c r="I5550">
        <v>-1.52992166534479</v>
      </c>
      <c r="J5550">
        <v>333</v>
      </c>
      <c r="K5550">
        <v>543</v>
      </c>
      <c r="L5550">
        <v>300</v>
      </c>
      <c r="M5550">
        <v>81</v>
      </c>
      <c r="N5550">
        <v>0.289583699504248</v>
      </c>
      <c r="O5550">
        <v>-0.63741175593104704</v>
      </c>
      <c r="P5550">
        <v>-1.62418488321956</v>
      </c>
      <c r="Q5550">
        <v>0.72881355932203395</v>
      </c>
      <c r="R5550">
        <v>0.305084745762711</v>
      </c>
      <c r="S5550">
        <f t="shared" si="86"/>
        <v>0.12435305845181847</v>
      </c>
    </row>
    <row r="5551" spans="1:19" x14ac:dyDescent="0.2">
      <c r="A5551" t="s">
        <v>11046</v>
      </c>
      <c r="B5551" t="s">
        <v>11047</v>
      </c>
      <c r="C5551">
        <v>62</v>
      </c>
      <c r="D5551">
        <v>44</v>
      </c>
      <c r="E5551">
        <v>81</v>
      </c>
      <c r="F5551">
        <v>4</v>
      </c>
      <c r="G5551">
        <v>-6.8680780716538006E-2</v>
      </c>
      <c r="H5551">
        <v>-0.37816468039800699</v>
      </c>
      <c r="I5551">
        <v>-2.0745288711322898</v>
      </c>
      <c r="J5551">
        <v>128</v>
      </c>
      <c r="K5551">
        <v>153</v>
      </c>
      <c r="L5551">
        <v>41</v>
      </c>
      <c r="M5551">
        <v>17</v>
      </c>
      <c r="N5551">
        <v>0.15470956459145199</v>
      </c>
      <c r="O5551">
        <v>-1.0865148900725199</v>
      </c>
      <c r="P5551">
        <v>-1.88698671686148</v>
      </c>
      <c r="Q5551">
        <v>0.72881355932203395</v>
      </c>
      <c r="R5551">
        <v>0.28813559322033899</v>
      </c>
      <c r="S5551">
        <f t="shared" si="86"/>
        <v>-0.10299782186293298</v>
      </c>
    </row>
    <row r="5552" spans="1:19" x14ac:dyDescent="0.2">
      <c r="A5552" t="s">
        <v>11048</v>
      </c>
      <c r="B5552" t="s">
        <v>11049</v>
      </c>
      <c r="C5552">
        <v>47</v>
      </c>
      <c r="D5552">
        <v>56</v>
      </c>
      <c r="E5552">
        <v>59</v>
      </c>
      <c r="F5552">
        <v>4</v>
      </c>
      <c r="G5552">
        <v>0.156348401366011</v>
      </c>
      <c r="H5552">
        <v>-0.39550385607197602</v>
      </c>
      <c r="I5552">
        <v>-1.9542350395697501</v>
      </c>
      <c r="J5552">
        <v>90</v>
      </c>
      <c r="K5552">
        <v>101</v>
      </c>
      <c r="L5552">
        <v>53</v>
      </c>
      <c r="M5552">
        <v>9</v>
      </c>
      <c r="N5552">
        <v>0.127306967765039</v>
      </c>
      <c r="O5552">
        <v>-0.82205541698292595</v>
      </c>
      <c r="P5552">
        <v>-2.01022566859189</v>
      </c>
      <c r="Q5552">
        <v>0.66101694915254205</v>
      </c>
      <c r="R5552">
        <v>0.35593220338983</v>
      </c>
      <c r="S5552">
        <f t="shared" si="86"/>
        <v>-0.10127148118198054</v>
      </c>
    </row>
    <row r="5553" spans="1:19" x14ac:dyDescent="0.2">
      <c r="A5553" t="s">
        <v>11050</v>
      </c>
      <c r="B5553" t="s">
        <v>11051</v>
      </c>
      <c r="C5553">
        <v>279</v>
      </c>
      <c r="D5553">
        <v>264</v>
      </c>
      <c r="E5553">
        <v>171</v>
      </c>
      <c r="F5553">
        <v>22</v>
      </c>
      <c r="G5553">
        <v>5.6257955891762003E-2</v>
      </c>
      <c r="H5553">
        <v>-0.70686610265984695</v>
      </c>
      <c r="I5553">
        <v>-1.9873786954133901</v>
      </c>
      <c r="J5553">
        <v>371</v>
      </c>
      <c r="K5553">
        <v>393</v>
      </c>
      <c r="L5553">
        <v>159</v>
      </c>
      <c r="M5553">
        <v>62</v>
      </c>
      <c r="N5553">
        <v>0.102246744182102</v>
      </c>
      <c r="O5553">
        <v>-0.960065562438984</v>
      </c>
      <c r="P5553">
        <v>-1.78720788870868</v>
      </c>
      <c r="Q5553">
        <v>0.57627118644067798</v>
      </c>
      <c r="R5553">
        <v>0.27118644067796599</v>
      </c>
      <c r="S5553">
        <f t="shared" si="86"/>
        <v>-5.1175951039986498E-2</v>
      </c>
    </row>
    <row r="5554" spans="1:19" x14ac:dyDescent="0.2">
      <c r="A5554" t="s">
        <v>11052</v>
      </c>
      <c r="B5554" t="s">
        <v>11053</v>
      </c>
      <c r="C5554">
        <v>235</v>
      </c>
      <c r="D5554">
        <v>399</v>
      </c>
      <c r="E5554">
        <v>266</v>
      </c>
      <c r="F5554">
        <v>46</v>
      </c>
      <c r="G5554">
        <v>0.31016326571053998</v>
      </c>
      <c r="H5554">
        <v>-0.44044423541907202</v>
      </c>
      <c r="I5554">
        <v>-1.5925072035521599</v>
      </c>
      <c r="J5554">
        <v>681</v>
      </c>
      <c r="K5554">
        <v>550</v>
      </c>
      <c r="L5554">
        <v>322</v>
      </c>
      <c r="M5554">
        <v>48</v>
      </c>
      <c r="N5554">
        <v>-1.55563189968195E-2</v>
      </c>
      <c r="O5554">
        <v>-0.917380017361344</v>
      </c>
      <c r="P5554">
        <v>-2.1621315431290902</v>
      </c>
      <c r="Q5554">
        <v>0.55932203389830504</v>
      </c>
      <c r="R5554">
        <v>0.27118644067796599</v>
      </c>
      <c r="S5554">
        <f t="shared" si="86"/>
        <v>-3.7587511246589975E-2</v>
      </c>
    </row>
    <row r="5555" spans="1:19" x14ac:dyDescent="0.2">
      <c r="A5555" t="s">
        <v>11054</v>
      </c>
      <c r="B5555" t="s">
        <v>11055</v>
      </c>
      <c r="C5555">
        <v>66</v>
      </c>
      <c r="D5555">
        <v>112</v>
      </c>
      <c r="E5555">
        <v>23</v>
      </c>
      <c r="F5555">
        <v>4</v>
      </c>
      <c r="G5555">
        <v>0.30993231942384097</v>
      </c>
      <c r="H5555">
        <v>-0.95207410930267899</v>
      </c>
      <c r="I5555">
        <v>-2.1016811171758998</v>
      </c>
      <c r="J5555">
        <v>89</v>
      </c>
      <c r="K5555">
        <v>95</v>
      </c>
      <c r="L5555">
        <v>101</v>
      </c>
      <c r="M5555">
        <v>21</v>
      </c>
      <c r="N5555">
        <v>0.105561702065656</v>
      </c>
      <c r="O5555">
        <v>-0.53715741000665995</v>
      </c>
      <c r="P5555">
        <v>-1.6373963805028799</v>
      </c>
      <c r="Q5555">
        <v>0.644067796610169</v>
      </c>
      <c r="R5555">
        <v>0.25423728813559299</v>
      </c>
      <c r="S5555">
        <f t="shared" si="86"/>
        <v>-4.4066743991639706E-2</v>
      </c>
    </row>
    <row r="5556" spans="1:19" x14ac:dyDescent="0.2">
      <c r="A5556" t="s">
        <v>11056</v>
      </c>
      <c r="B5556" t="s">
        <v>11057</v>
      </c>
      <c r="C5556">
        <v>63</v>
      </c>
      <c r="D5556">
        <v>53</v>
      </c>
      <c r="E5556">
        <v>43</v>
      </c>
      <c r="F5556">
        <v>3</v>
      </c>
      <c r="G5556">
        <v>5.1935524427358199E-3</v>
      </c>
      <c r="H5556">
        <v>-0.66013010365239799</v>
      </c>
      <c r="I5556">
        <v>-2.2064164676959099</v>
      </c>
      <c r="J5556">
        <v>125</v>
      </c>
      <c r="K5556">
        <v>103</v>
      </c>
      <c r="L5556">
        <v>31</v>
      </c>
      <c r="M5556">
        <v>9</v>
      </c>
      <c r="N5556">
        <v>-6.8446848811625103E-3</v>
      </c>
      <c r="O5556">
        <v>-1.1976370963181699</v>
      </c>
      <c r="P5556">
        <v>-2.1528931721606201</v>
      </c>
      <c r="Q5556">
        <v>0.62711864406779605</v>
      </c>
      <c r="R5556">
        <v>0.322033898305084</v>
      </c>
      <c r="S5556">
        <f t="shared" si="86"/>
        <v>-0.21215764767378459</v>
      </c>
    </row>
    <row r="5557" spans="1:19" x14ac:dyDescent="0.2">
      <c r="A5557" t="s">
        <v>11058</v>
      </c>
      <c r="B5557" t="s">
        <v>11059</v>
      </c>
      <c r="C5557">
        <v>0</v>
      </c>
      <c r="D5557">
        <v>0</v>
      </c>
      <c r="E5557">
        <v>0</v>
      </c>
      <c r="F5557">
        <v>0</v>
      </c>
      <c r="G5557" t="s">
        <v>373</v>
      </c>
      <c r="H5557" t="s">
        <v>373</v>
      </c>
      <c r="I5557" t="s">
        <v>373</v>
      </c>
      <c r="J5557">
        <v>0</v>
      </c>
      <c r="K5557">
        <v>0</v>
      </c>
      <c r="L5557">
        <v>0</v>
      </c>
      <c r="M5557">
        <v>0</v>
      </c>
      <c r="N5557" t="s">
        <v>373</v>
      </c>
      <c r="O5557" t="s">
        <v>373</v>
      </c>
      <c r="P5557" t="s">
        <v>373</v>
      </c>
      <c r="Q5557">
        <v>0.644067796610169</v>
      </c>
      <c r="R5557">
        <v>0.305084745762711</v>
      </c>
      <c r="S5557" t="e">
        <f t="shared" si="86"/>
        <v>#VALUE!</v>
      </c>
    </row>
    <row r="5558" spans="1:19" x14ac:dyDescent="0.2">
      <c r="A5558" t="s">
        <v>11060</v>
      </c>
      <c r="B5558" t="s">
        <v>11061</v>
      </c>
      <c r="C5558">
        <v>74</v>
      </c>
      <c r="D5558">
        <v>91</v>
      </c>
      <c r="E5558">
        <v>73</v>
      </c>
      <c r="F5558">
        <v>4</v>
      </c>
      <c r="G5558">
        <v>0.17006790488564499</v>
      </c>
      <c r="H5558">
        <v>-0.50016686938892396</v>
      </c>
      <c r="I5558">
        <v>-2.1513689013650099</v>
      </c>
      <c r="J5558">
        <v>82</v>
      </c>
      <c r="K5558">
        <v>169</v>
      </c>
      <c r="L5558">
        <v>103</v>
      </c>
      <c r="M5558">
        <v>12</v>
      </c>
      <c r="N5558">
        <v>0.391300955651678</v>
      </c>
      <c r="O5558">
        <v>-0.49306540482293398</v>
      </c>
      <c r="P5558">
        <v>-1.84485827492798</v>
      </c>
      <c r="Q5558">
        <v>0.52542372881355903</v>
      </c>
      <c r="R5558">
        <v>0.40677966101694901</v>
      </c>
      <c r="S5558">
        <f t="shared" si="86"/>
        <v>-0.11388854252952672</v>
      </c>
    </row>
    <row r="5559" spans="1:19" x14ac:dyDescent="0.2">
      <c r="A5559" t="s">
        <v>11062</v>
      </c>
      <c r="B5559" t="s">
        <v>11063</v>
      </c>
      <c r="C5559">
        <v>100</v>
      </c>
      <c r="D5559">
        <v>31</v>
      </c>
      <c r="E5559">
        <v>72</v>
      </c>
      <c r="F5559">
        <v>8</v>
      </c>
      <c r="G5559">
        <v>-0.428380073870198</v>
      </c>
      <c r="H5559">
        <v>-0.63692551334713499</v>
      </c>
      <c r="I5559">
        <v>-1.98110718597005</v>
      </c>
      <c r="J5559">
        <v>103</v>
      </c>
      <c r="K5559">
        <v>84</v>
      </c>
      <c r="L5559">
        <v>40</v>
      </c>
      <c r="M5559">
        <v>3</v>
      </c>
      <c r="N5559">
        <v>-1.1329835221568701E-2</v>
      </c>
      <c r="O5559">
        <v>-1.0028660105216001</v>
      </c>
      <c r="P5559">
        <v>-2.5459416385773999</v>
      </c>
      <c r="Q5559">
        <v>0.61016949152542299</v>
      </c>
      <c r="R5559">
        <v>0.322033898305084</v>
      </c>
      <c r="S5559">
        <f t="shared" si="86"/>
        <v>-0.25231622792247471</v>
      </c>
    </row>
    <row r="5560" spans="1:19" x14ac:dyDescent="0.2">
      <c r="A5560" t="s">
        <v>11064</v>
      </c>
      <c r="B5560" t="s">
        <v>11065</v>
      </c>
      <c r="C5560">
        <v>101</v>
      </c>
      <c r="D5560">
        <v>158</v>
      </c>
      <c r="E5560">
        <v>97</v>
      </c>
      <c r="F5560">
        <v>13</v>
      </c>
      <c r="G5560">
        <v>0.27459394546730798</v>
      </c>
      <c r="H5560">
        <v>-0.51180764929480105</v>
      </c>
      <c r="I5560">
        <v>-1.7745751944378001</v>
      </c>
      <c r="J5560">
        <v>394</v>
      </c>
      <c r="K5560">
        <v>472</v>
      </c>
      <c r="L5560">
        <v>221</v>
      </c>
      <c r="M5560">
        <v>57</v>
      </c>
      <c r="N5560">
        <v>0.15567388023023501</v>
      </c>
      <c r="O5560">
        <v>-0.84319272528485301</v>
      </c>
      <c r="P5560">
        <v>-1.84984703474497</v>
      </c>
      <c r="Q5560">
        <v>0.59322033898305004</v>
      </c>
      <c r="R5560">
        <v>0.23728813559322001</v>
      </c>
      <c r="S5560">
        <f t="shared" si="86"/>
        <v>-6.5618985517369348E-3</v>
      </c>
    </row>
    <row r="5561" spans="1:19" x14ac:dyDescent="0.2">
      <c r="A5561" t="s">
        <v>11066</v>
      </c>
      <c r="B5561" t="s">
        <v>11067</v>
      </c>
      <c r="C5561">
        <v>94</v>
      </c>
      <c r="D5561">
        <v>155</v>
      </c>
      <c r="E5561">
        <v>92</v>
      </c>
      <c r="F5561">
        <v>15</v>
      </c>
      <c r="G5561">
        <v>0.29746207686612097</v>
      </c>
      <c r="H5561">
        <v>-0.50359803603254705</v>
      </c>
      <c r="I5561">
        <v>-1.6812337675060101</v>
      </c>
      <c r="J5561">
        <v>212</v>
      </c>
      <c r="K5561">
        <v>343</v>
      </c>
      <c r="L5561">
        <v>116</v>
      </c>
      <c r="M5561">
        <v>21</v>
      </c>
      <c r="N5561">
        <v>0.28618636253573998</v>
      </c>
      <c r="O5561">
        <v>-0.85396664884622298</v>
      </c>
      <c r="P5561">
        <v>-2.0143422347867199</v>
      </c>
      <c r="Q5561">
        <v>0.57627118644067798</v>
      </c>
      <c r="R5561">
        <v>0.20338983050847401</v>
      </c>
      <c r="S5561">
        <f t="shared" si="86"/>
        <v>-2.3643556409652221E-2</v>
      </c>
    </row>
    <row r="5562" spans="1:19" x14ac:dyDescent="0.2">
      <c r="A5562" t="s">
        <v>11068</v>
      </c>
      <c r="B5562" t="s">
        <v>11069</v>
      </c>
      <c r="C5562">
        <v>95</v>
      </c>
      <c r="D5562">
        <v>152</v>
      </c>
      <c r="E5562">
        <v>79</v>
      </c>
      <c r="F5562">
        <v>14</v>
      </c>
      <c r="G5562">
        <v>0.28437821495145299</v>
      </c>
      <c r="H5562">
        <v>-0.57435452377680996</v>
      </c>
      <c r="I5562">
        <v>-1.7157927425726001</v>
      </c>
      <c r="J5562">
        <v>278</v>
      </c>
      <c r="K5562">
        <v>348</v>
      </c>
      <c r="L5562">
        <v>202</v>
      </c>
      <c r="M5562">
        <v>44</v>
      </c>
      <c r="N5562">
        <v>0.17476255145022601</v>
      </c>
      <c r="O5562">
        <v>-0.73078220361584201</v>
      </c>
      <c r="P5562">
        <v>-1.8108177880237799</v>
      </c>
      <c r="Q5562">
        <v>0.61016949152542299</v>
      </c>
      <c r="R5562">
        <v>0.28813559322033899</v>
      </c>
      <c r="S5562">
        <f t="shared" si="86"/>
        <v>2.0829671161613345E-2</v>
      </c>
    </row>
    <row r="5563" spans="1:19" x14ac:dyDescent="0.2">
      <c r="A5563" t="s">
        <v>11070</v>
      </c>
      <c r="B5563" t="s">
        <v>11071</v>
      </c>
      <c r="C5563">
        <v>203</v>
      </c>
      <c r="D5563">
        <v>267</v>
      </c>
      <c r="E5563">
        <v>197</v>
      </c>
      <c r="F5563">
        <v>30</v>
      </c>
      <c r="G5563">
        <v>0.19927345574689001</v>
      </c>
      <c r="H5563">
        <v>-0.50728782153002305</v>
      </c>
      <c r="I5563">
        <v>-1.7145719561555399</v>
      </c>
      <c r="J5563">
        <v>433</v>
      </c>
      <c r="K5563">
        <v>459</v>
      </c>
      <c r="L5563">
        <v>339</v>
      </c>
      <c r="M5563">
        <v>38</v>
      </c>
      <c r="N5563">
        <v>0.10255289260561699</v>
      </c>
      <c r="O5563">
        <v>-0.69837697529467302</v>
      </c>
      <c r="P5563">
        <v>-2.0669299683284401</v>
      </c>
      <c r="Q5563">
        <v>0.57627118644067798</v>
      </c>
      <c r="R5563">
        <v>0.35593220338983</v>
      </c>
      <c r="S5563">
        <f t="shared" si="86"/>
        <v>-4.7324096226797931E-2</v>
      </c>
    </row>
    <row r="5564" spans="1:19" x14ac:dyDescent="0.2">
      <c r="A5564" t="s">
        <v>11072</v>
      </c>
      <c r="B5564" t="s">
        <v>11073</v>
      </c>
      <c r="C5564">
        <v>132</v>
      </c>
      <c r="D5564">
        <v>128</v>
      </c>
      <c r="E5564">
        <v>94</v>
      </c>
      <c r="F5564">
        <v>4</v>
      </c>
      <c r="G5564">
        <v>6.6894270737546904E-2</v>
      </c>
      <c r="H5564">
        <v>-0.64170408738455398</v>
      </c>
      <c r="I5564">
        <v>-2.4027111128398801</v>
      </c>
      <c r="J5564">
        <v>196</v>
      </c>
      <c r="K5564">
        <v>220</v>
      </c>
      <c r="L5564">
        <v>141</v>
      </c>
      <c r="M5564">
        <v>18</v>
      </c>
      <c r="N5564">
        <v>0.12739471288745099</v>
      </c>
      <c r="O5564">
        <v>-0.73512573584548602</v>
      </c>
      <c r="P5564">
        <v>-2.0472092348450599</v>
      </c>
      <c r="Q5564">
        <v>0.61016949152542299</v>
      </c>
      <c r="R5564">
        <v>0.322033898305084</v>
      </c>
      <c r="S5564">
        <f t="shared" si="86"/>
        <v>-0.24049704187386839</v>
      </c>
    </row>
    <row r="5565" spans="1:19" x14ac:dyDescent="0.2">
      <c r="A5565" t="s">
        <v>11074</v>
      </c>
      <c r="B5565" t="s">
        <v>11075</v>
      </c>
      <c r="C5565">
        <v>248</v>
      </c>
      <c r="D5565">
        <v>348</v>
      </c>
      <c r="E5565">
        <v>173</v>
      </c>
      <c r="F5565">
        <v>31</v>
      </c>
      <c r="G5565">
        <v>0.22738579541589299</v>
      </c>
      <c r="H5565">
        <v>-0.65066358747582398</v>
      </c>
      <c r="I5565">
        <v>-1.7872871599539399</v>
      </c>
      <c r="J5565">
        <v>310</v>
      </c>
      <c r="K5565">
        <v>436</v>
      </c>
      <c r="L5565">
        <v>244</v>
      </c>
      <c r="M5565">
        <v>18</v>
      </c>
      <c r="N5565">
        <v>0.22535289885603499</v>
      </c>
      <c r="O5565">
        <v>-0.696060644639933</v>
      </c>
      <c r="P5565">
        <v>-2.24631485732285</v>
      </c>
      <c r="Q5565">
        <v>0.69491525423728795</v>
      </c>
      <c r="R5565">
        <v>0.305084745762711</v>
      </c>
      <c r="S5565">
        <f t="shared" si="86"/>
        <v>-0.11627648063447722</v>
      </c>
    </row>
    <row r="5566" spans="1:19" x14ac:dyDescent="0.2">
      <c r="A5566" t="s">
        <v>11076</v>
      </c>
      <c r="B5566" t="s">
        <v>11077</v>
      </c>
      <c r="C5566">
        <v>153</v>
      </c>
      <c r="D5566">
        <v>141</v>
      </c>
      <c r="E5566">
        <v>77</v>
      </c>
      <c r="F5566">
        <v>14</v>
      </c>
      <c r="G5566">
        <v>4.4785914133309498E-2</v>
      </c>
      <c r="H5566">
        <v>-0.79245871542351998</v>
      </c>
      <c r="I5566">
        <v>-1.92276056810135</v>
      </c>
      <c r="J5566">
        <v>281</v>
      </c>
      <c r="K5566">
        <v>416</v>
      </c>
      <c r="L5566">
        <v>196</v>
      </c>
      <c r="M5566">
        <v>20</v>
      </c>
      <c r="N5566">
        <v>0.247615114143384</v>
      </c>
      <c r="O5566">
        <v>-0.74853902569299402</v>
      </c>
      <c r="P5566">
        <v>-2.1579019928329899</v>
      </c>
      <c r="Q5566">
        <v>0.644067796610169</v>
      </c>
      <c r="R5566">
        <v>0.27118644067796599</v>
      </c>
      <c r="S5566">
        <f t="shared" si="86"/>
        <v>-0.13169576852455289</v>
      </c>
    </row>
    <row r="5567" spans="1:19" x14ac:dyDescent="0.2">
      <c r="A5567" t="s">
        <v>11078</v>
      </c>
      <c r="B5567" t="s">
        <v>11079</v>
      </c>
      <c r="C5567">
        <v>263</v>
      </c>
      <c r="D5567">
        <v>245</v>
      </c>
      <c r="E5567">
        <v>167</v>
      </c>
      <c r="F5567">
        <v>15</v>
      </c>
      <c r="G5567">
        <v>4.9468568170302998E-2</v>
      </c>
      <c r="H5567">
        <v>-0.69149728712057801</v>
      </c>
      <c r="I5567">
        <v>-2.1280616623960702</v>
      </c>
      <c r="J5567">
        <v>456</v>
      </c>
      <c r="K5567">
        <v>615</v>
      </c>
      <c r="L5567">
        <v>317</v>
      </c>
      <c r="M5567">
        <v>45</v>
      </c>
      <c r="N5567">
        <v>0.20713837653270301</v>
      </c>
      <c r="O5567">
        <v>-0.74999435759107302</v>
      </c>
      <c r="P5567">
        <v>-2.0159779974809799</v>
      </c>
      <c r="Q5567">
        <v>0.71186440677966101</v>
      </c>
      <c r="R5567">
        <v>0.28813559322033899</v>
      </c>
      <c r="S5567">
        <f t="shared" si="86"/>
        <v>-0.15293885011933889</v>
      </c>
    </row>
    <row r="5568" spans="1:19" x14ac:dyDescent="0.2">
      <c r="A5568" t="s">
        <v>11080</v>
      </c>
      <c r="B5568" t="s">
        <v>11081</v>
      </c>
      <c r="C5568">
        <v>94</v>
      </c>
      <c r="D5568">
        <v>45</v>
      </c>
      <c r="E5568">
        <v>37</v>
      </c>
      <c r="F5568">
        <v>6</v>
      </c>
      <c r="G5568">
        <v>-0.23965710752882599</v>
      </c>
      <c r="H5568">
        <v>-0.89918413931110697</v>
      </c>
      <c r="I5568">
        <v>-2.0791737761780502</v>
      </c>
      <c r="J5568">
        <v>208</v>
      </c>
      <c r="K5568">
        <v>119</v>
      </c>
      <c r="L5568">
        <v>99</v>
      </c>
      <c r="M5568">
        <v>16</v>
      </c>
      <c r="N5568">
        <v>-0.165288270148509</v>
      </c>
      <c r="O5568">
        <v>-0.91451691750960196</v>
      </c>
      <c r="P5568">
        <v>-2.1241690208987198</v>
      </c>
      <c r="Q5568">
        <v>0.61016949152542299</v>
      </c>
      <c r="R5568">
        <v>0.27118644067796599</v>
      </c>
      <c r="S5568">
        <f t="shared" si="86"/>
        <v>-0.16777972489976634</v>
      </c>
    </row>
    <row r="5569" spans="1:19" x14ac:dyDescent="0.2">
      <c r="A5569" t="s">
        <v>11082</v>
      </c>
      <c r="B5569" t="s">
        <v>11083</v>
      </c>
      <c r="C5569">
        <v>129</v>
      </c>
      <c r="D5569">
        <v>78</v>
      </c>
      <c r="E5569">
        <v>45</v>
      </c>
      <c r="F5569">
        <v>17</v>
      </c>
      <c r="G5569">
        <v>-0.13823687531324</v>
      </c>
      <c r="H5569">
        <v>-0.95163520630230802</v>
      </c>
      <c r="I5569">
        <v>-1.76433796188297</v>
      </c>
      <c r="J5569">
        <v>311</v>
      </c>
      <c r="K5569">
        <v>390</v>
      </c>
      <c r="L5569">
        <v>219</v>
      </c>
      <c r="M5569">
        <v>49</v>
      </c>
      <c r="N5569">
        <v>0.175532321421383</v>
      </c>
      <c r="O5569">
        <v>-0.74440505133110901</v>
      </c>
      <c r="P5569">
        <v>-1.8127899775902101</v>
      </c>
      <c r="Q5569">
        <v>0.644067796610169</v>
      </c>
      <c r="R5569">
        <v>0.28813559322033899</v>
      </c>
      <c r="S5569">
        <f t="shared" si="86"/>
        <v>6.3025065971069015E-3</v>
      </c>
    </row>
    <row r="5570" spans="1:19" x14ac:dyDescent="0.2">
      <c r="A5570" t="s">
        <v>11084</v>
      </c>
      <c r="B5570" t="s">
        <v>11085</v>
      </c>
      <c r="C5570">
        <v>180</v>
      </c>
      <c r="D5570">
        <v>239</v>
      </c>
      <c r="E5570">
        <v>166</v>
      </c>
      <c r="F5570">
        <v>33</v>
      </c>
      <c r="G5570">
        <v>0.20338362814036001</v>
      </c>
      <c r="H5570">
        <v>-0.52942242684165397</v>
      </c>
      <c r="I5570">
        <v>-1.62095573818741</v>
      </c>
      <c r="J5570">
        <v>347</v>
      </c>
      <c r="K5570">
        <v>705</v>
      </c>
      <c r="L5570">
        <v>322</v>
      </c>
      <c r="M5570">
        <v>33</v>
      </c>
      <c r="N5570">
        <v>0.38508774562224601</v>
      </c>
      <c r="O5570">
        <v>-0.624562380239433</v>
      </c>
      <c r="P5570">
        <v>-2.0320412035048698</v>
      </c>
      <c r="Q5570">
        <v>0.677966101694915</v>
      </c>
      <c r="R5570">
        <v>0.338983050847457</v>
      </c>
      <c r="S5570">
        <f t="shared" si="86"/>
        <v>-1.0994557341527614E-2</v>
      </c>
    </row>
    <row r="5571" spans="1:19" x14ac:dyDescent="0.2">
      <c r="A5571" t="s">
        <v>11086</v>
      </c>
      <c r="B5571" t="s">
        <v>11087</v>
      </c>
      <c r="C5571">
        <v>119</v>
      </c>
      <c r="D5571">
        <v>127</v>
      </c>
      <c r="E5571">
        <v>74</v>
      </c>
      <c r="F5571">
        <v>19</v>
      </c>
      <c r="G5571">
        <v>0.108514991858954</v>
      </c>
      <c r="H5571">
        <v>-0.70057325143995797</v>
      </c>
      <c r="I5571">
        <v>-1.6809905334016999</v>
      </c>
      <c r="J5571">
        <v>207</v>
      </c>
      <c r="K5571">
        <v>289</v>
      </c>
      <c r="L5571">
        <v>196</v>
      </c>
      <c r="M5571">
        <v>41</v>
      </c>
      <c r="N5571">
        <v>0.22215560072135099</v>
      </c>
      <c r="O5571">
        <v>-0.61580305124483203</v>
      </c>
      <c r="P5571">
        <v>-1.7134121573290699</v>
      </c>
      <c r="Q5571">
        <v>0.57627118644067798</v>
      </c>
      <c r="R5571">
        <v>0.23728813559322001</v>
      </c>
      <c r="S5571">
        <f t="shared" ref="S5571:S5634" si="87">((I5571+1.7338029)/1.7338029+(P5571+1.8692731)/1.8692731)/2</f>
        <v>5.6920465131666681E-2</v>
      </c>
    </row>
    <row r="5572" spans="1:19" x14ac:dyDescent="0.2">
      <c r="A5572" t="s">
        <v>11088</v>
      </c>
      <c r="B5572" t="s">
        <v>11089</v>
      </c>
      <c r="C5572">
        <v>272</v>
      </c>
      <c r="D5572">
        <v>246</v>
      </c>
      <c r="E5572">
        <v>142</v>
      </c>
      <c r="F5572">
        <v>16</v>
      </c>
      <c r="G5572">
        <v>3.6624435364708802E-2</v>
      </c>
      <c r="H5572">
        <v>-0.77653856942954502</v>
      </c>
      <c r="I5572">
        <v>-2.1146460943402698</v>
      </c>
      <c r="J5572">
        <v>366</v>
      </c>
      <c r="K5572">
        <v>457</v>
      </c>
      <c r="L5572">
        <v>214</v>
      </c>
      <c r="M5572">
        <v>59</v>
      </c>
      <c r="N5572">
        <v>0.17366321809716101</v>
      </c>
      <c r="O5572">
        <v>-0.82515608918961003</v>
      </c>
      <c r="P5572">
        <v>-1.8028547423441501</v>
      </c>
      <c r="Q5572">
        <v>0.54237288135593198</v>
      </c>
      <c r="R5572">
        <v>0.22033898305084701</v>
      </c>
      <c r="S5572">
        <f t="shared" si="87"/>
        <v>-9.2063035661199999E-2</v>
      </c>
    </row>
    <row r="5573" spans="1:19" x14ac:dyDescent="0.2">
      <c r="A5573" t="s">
        <v>11090</v>
      </c>
      <c r="B5573" t="s">
        <v>11091</v>
      </c>
      <c r="C5573">
        <v>143</v>
      </c>
      <c r="D5573">
        <v>112</v>
      </c>
      <c r="E5573">
        <v>75</v>
      </c>
      <c r="F5573">
        <v>14</v>
      </c>
      <c r="G5573">
        <v>-2.58597824993516E-2</v>
      </c>
      <c r="H5573">
        <v>-0.77453278385176505</v>
      </c>
      <c r="I5573">
        <v>-1.8934051747488201</v>
      </c>
      <c r="J5573">
        <v>209</v>
      </c>
      <c r="K5573">
        <v>209</v>
      </c>
      <c r="L5573">
        <v>133</v>
      </c>
      <c r="M5573">
        <v>17</v>
      </c>
      <c r="N5573">
        <v>7.7228103421721706E-2</v>
      </c>
      <c r="O5573">
        <v>-0.788383422288358</v>
      </c>
      <c r="P5573">
        <v>-2.0999230333246701</v>
      </c>
      <c r="Q5573">
        <v>0.49152542372881303</v>
      </c>
      <c r="R5573">
        <v>0.25423728813559299</v>
      </c>
      <c r="S5573">
        <f t="shared" si="87"/>
        <v>-0.10772173598990889</v>
      </c>
    </row>
    <row r="5574" spans="1:19" x14ac:dyDescent="0.2">
      <c r="A5574" t="s">
        <v>11092</v>
      </c>
      <c r="B5574" t="s">
        <v>11093</v>
      </c>
      <c r="C5574">
        <v>243</v>
      </c>
      <c r="D5574">
        <v>159</v>
      </c>
      <c r="E5574">
        <v>121</v>
      </c>
      <c r="F5574">
        <v>13</v>
      </c>
      <c r="G5574">
        <v>-0.103950916982332</v>
      </c>
      <c r="H5574">
        <v>-0.79707891306026502</v>
      </c>
      <c r="I5574">
        <v>-2.15586009425347</v>
      </c>
      <c r="J5574">
        <v>326</v>
      </c>
      <c r="K5574">
        <v>356</v>
      </c>
      <c r="L5574">
        <v>183</v>
      </c>
      <c r="M5574">
        <v>28</v>
      </c>
      <c r="N5574">
        <v>0.115460501326658</v>
      </c>
      <c r="O5574">
        <v>-0.84285528748189897</v>
      </c>
      <c r="P5574">
        <v>-2.0762852373176099</v>
      </c>
      <c r="Q5574">
        <v>0.50847457627118597</v>
      </c>
      <c r="R5574">
        <v>0.28813559322033899</v>
      </c>
      <c r="S5574">
        <f t="shared" si="87"/>
        <v>-0.1770866577129652</v>
      </c>
    </row>
    <row r="5575" spans="1:19" x14ac:dyDescent="0.2">
      <c r="A5575" t="s">
        <v>11094</v>
      </c>
      <c r="B5575" t="s">
        <v>11095</v>
      </c>
      <c r="C5575">
        <v>75</v>
      </c>
      <c r="D5575">
        <v>80</v>
      </c>
      <c r="E5575">
        <v>42</v>
      </c>
      <c r="F5575">
        <v>7</v>
      </c>
      <c r="G5575">
        <v>0.108286955895772</v>
      </c>
      <c r="H5575">
        <v>-0.74606998277220304</v>
      </c>
      <c r="I5575">
        <v>-1.91416039633944</v>
      </c>
      <c r="J5575">
        <v>111</v>
      </c>
      <c r="K5575">
        <v>87</v>
      </c>
      <c r="L5575">
        <v>72</v>
      </c>
      <c r="M5575">
        <v>6</v>
      </c>
      <c r="N5575">
        <v>-2.85756227463171E-2</v>
      </c>
      <c r="O5575">
        <v>-0.78007925949977897</v>
      </c>
      <c r="P5575">
        <v>-2.2773973969949002</v>
      </c>
      <c r="Q5575">
        <v>0.55932203389830504</v>
      </c>
      <c r="R5575">
        <v>0.322033898305084</v>
      </c>
      <c r="S5575">
        <f t="shared" si="87"/>
        <v>-0.16117868902661894</v>
      </c>
    </row>
    <row r="5576" spans="1:19" x14ac:dyDescent="0.2">
      <c r="A5576" t="s">
        <v>11096</v>
      </c>
      <c r="B5576" t="s">
        <v>11097</v>
      </c>
      <c r="C5576">
        <v>2</v>
      </c>
      <c r="D5576">
        <v>11</v>
      </c>
      <c r="E5576">
        <v>9</v>
      </c>
      <c r="F5576">
        <v>0</v>
      </c>
      <c r="G5576">
        <v>0.82062092178977197</v>
      </c>
      <c r="H5576">
        <v>0.15895450399694</v>
      </c>
      <c r="I5576" t="e">
        <f>-inf</f>
        <v>#NAME?</v>
      </c>
      <c r="J5576">
        <v>27</v>
      </c>
      <c r="K5576">
        <v>38</v>
      </c>
      <c r="L5576">
        <v>1</v>
      </c>
      <c r="M5576">
        <v>1</v>
      </c>
      <c r="N5576">
        <v>0.22564793587954399</v>
      </c>
      <c r="O5576">
        <v>-2.0234525413033699</v>
      </c>
      <c r="P5576">
        <v>-2.44158943275088</v>
      </c>
      <c r="Q5576">
        <v>0.57627118644067798</v>
      </c>
      <c r="R5576">
        <v>0.28813559322033899</v>
      </c>
      <c r="S5576" t="e">
        <f t="shared" si="87"/>
        <v>#NAME?</v>
      </c>
    </row>
    <row r="5577" spans="1:19" x14ac:dyDescent="0.2">
      <c r="A5577" t="s">
        <v>11098</v>
      </c>
      <c r="B5577" t="s">
        <v>11099</v>
      </c>
      <c r="C5577">
        <v>100</v>
      </c>
      <c r="D5577">
        <v>141</v>
      </c>
      <c r="E5577">
        <v>65</v>
      </c>
      <c r="F5577">
        <v>12</v>
      </c>
      <c r="G5577">
        <v>0.22947734495090799</v>
      </c>
      <c r="H5577">
        <v>-0.68134465313554804</v>
      </c>
      <c r="I5577">
        <v>-1.80501592691437</v>
      </c>
      <c r="J5577">
        <v>179</v>
      </c>
      <c r="K5577">
        <v>333</v>
      </c>
      <c r="L5577">
        <v>103</v>
      </c>
      <c r="M5577">
        <v>27</v>
      </c>
      <c r="N5577">
        <v>0.34681930594814803</v>
      </c>
      <c r="O5577">
        <v>-0.83210458341911098</v>
      </c>
      <c r="P5577">
        <v>-1.83171493541279</v>
      </c>
      <c r="Q5577">
        <v>0.57627118644067798</v>
      </c>
      <c r="R5577">
        <v>0.305084745762711</v>
      </c>
      <c r="S5577">
        <f t="shared" si="87"/>
        <v>-1.0490460724002823E-2</v>
      </c>
    </row>
    <row r="5578" spans="1:19" x14ac:dyDescent="0.2">
      <c r="A5578" t="s">
        <v>11100</v>
      </c>
      <c r="B5578" t="s">
        <v>11101</v>
      </c>
      <c r="C5578">
        <v>34</v>
      </c>
      <c r="D5578">
        <v>77</v>
      </c>
      <c r="E5578">
        <v>45</v>
      </c>
      <c r="F5578">
        <v>6</v>
      </c>
      <c r="G5578">
        <v>0.43527004042575501</v>
      </c>
      <c r="H5578">
        <v>-0.37252441304531497</v>
      </c>
      <c r="I5578">
        <v>-1.6375248396206099</v>
      </c>
      <c r="J5578">
        <v>518</v>
      </c>
      <c r="K5578">
        <v>700</v>
      </c>
      <c r="L5578">
        <v>340</v>
      </c>
      <c r="M5578">
        <v>73</v>
      </c>
      <c r="N5578">
        <v>0.207996383690745</v>
      </c>
      <c r="O5578">
        <v>-0.77493961984736803</v>
      </c>
      <c r="P5578">
        <v>-1.8612325682166699</v>
      </c>
      <c r="Q5578">
        <v>0.54237288135593198</v>
      </c>
      <c r="R5578">
        <v>0.28813559322033899</v>
      </c>
      <c r="S5578">
        <f t="shared" si="87"/>
        <v>2.9915706598316716E-2</v>
      </c>
    </row>
    <row r="5579" spans="1:19" x14ac:dyDescent="0.2">
      <c r="A5579" t="s">
        <v>11102</v>
      </c>
      <c r="B5579" t="s">
        <v>11103</v>
      </c>
      <c r="C5579">
        <v>23</v>
      </c>
      <c r="D5579">
        <v>28</v>
      </c>
      <c r="E5579">
        <v>25</v>
      </c>
      <c r="F5579">
        <v>2</v>
      </c>
      <c r="G5579">
        <v>0.16568842762015401</v>
      </c>
      <c r="H5579">
        <v>-0.45804583712395802</v>
      </c>
      <c r="I5579">
        <v>-1.94489501331561</v>
      </c>
      <c r="J5579">
        <v>28</v>
      </c>
      <c r="K5579">
        <v>70</v>
      </c>
      <c r="L5579">
        <v>27</v>
      </c>
      <c r="M5579">
        <v>22</v>
      </c>
      <c r="N5579">
        <v>0.47516811209375898</v>
      </c>
      <c r="O5579">
        <v>-0.60788304432762197</v>
      </c>
      <c r="P5579">
        <v>-1.1149610191118999</v>
      </c>
      <c r="Q5579">
        <v>0.49152542372881303</v>
      </c>
      <c r="R5579">
        <v>0.27118644067796599</v>
      </c>
      <c r="S5579">
        <f t="shared" si="87"/>
        <v>0.14089068764398169</v>
      </c>
    </row>
    <row r="5580" spans="1:19" x14ac:dyDescent="0.2">
      <c r="A5580" t="s">
        <v>11104</v>
      </c>
      <c r="B5580" t="s">
        <v>11105</v>
      </c>
      <c r="C5580">
        <v>120</v>
      </c>
      <c r="D5580">
        <v>91</v>
      </c>
      <c r="E5580">
        <v>60</v>
      </c>
      <c r="F5580">
        <v>11</v>
      </c>
      <c r="G5580">
        <v>-3.9881621431002802E-2</v>
      </c>
      <c r="H5580">
        <v>-0.79528800544238398</v>
      </c>
      <c r="I5580">
        <v>-1.9219857338513899</v>
      </c>
      <c r="J5580">
        <v>262</v>
      </c>
      <c r="K5580">
        <v>228</v>
      </c>
      <c r="L5580">
        <v>140</v>
      </c>
      <c r="M5580">
        <v>49</v>
      </c>
      <c r="N5580">
        <v>1.686165910243E-2</v>
      </c>
      <c r="O5580">
        <v>-0.86426203278589697</v>
      </c>
      <c r="P5580">
        <v>-1.7383308798831201</v>
      </c>
      <c r="Q5580">
        <v>0.52542372881355903</v>
      </c>
      <c r="R5580">
        <v>0.305084745762711</v>
      </c>
      <c r="S5580">
        <f t="shared" si="87"/>
        <v>-1.9243904574027755E-2</v>
      </c>
    </row>
    <row r="5581" spans="1:19" x14ac:dyDescent="0.2">
      <c r="A5581" t="s">
        <v>11106</v>
      </c>
      <c r="B5581" t="s">
        <v>11107</v>
      </c>
      <c r="C5581">
        <v>59</v>
      </c>
      <c r="D5581">
        <v>19</v>
      </c>
      <c r="E5581">
        <v>20</v>
      </c>
      <c r="F5581">
        <v>7</v>
      </c>
      <c r="G5581">
        <v>-0.41184017839378601</v>
      </c>
      <c r="H5581">
        <v>-0.96408002575656604</v>
      </c>
      <c r="I5581">
        <v>-1.8099511445898799</v>
      </c>
      <c r="J5581">
        <v>111</v>
      </c>
      <c r="K5581">
        <v>110</v>
      </c>
      <c r="L5581">
        <v>44</v>
      </c>
      <c r="M5581">
        <v>8</v>
      </c>
      <c r="N5581">
        <v>7.3297809793289301E-2</v>
      </c>
      <c r="O5581">
        <v>-0.99395907944485995</v>
      </c>
      <c r="P5581">
        <v>-2.1524586603865998</v>
      </c>
      <c r="Q5581">
        <v>0.50847457627118597</v>
      </c>
      <c r="R5581">
        <v>0.28813559322033899</v>
      </c>
      <c r="S5581">
        <f t="shared" si="87"/>
        <v>-9.770739935345947E-2</v>
      </c>
    </row>
    <row r="5582" spans="1:19" x14ac:dyDescent="0.2">
      <c r="A5582" t="s">
        <v>11108</v>
      </c>
      <c r="B5582" t="s">
        <v>11109</v>
      </c>
      <c r="C5582">
        <v>214</v>
      </c>
      <c r="D5582">
        <v>202</v>
      </c>
      <c r="E5582">
        <v>157</v>
      </c>
      <c r="F5582">
        <v>29</v>
      </c>
      <c r="G5582">
        <v>5.5195828392961298E-2</v>
      </c>
      <c r="H5582">
        <v>-0.62877213071836002</v>
      </c>
      <c r="I5582">
        <v>-1.75221294841223</v>
      </c>
      <c r="J5582">
        <v>325</v>
      </c>
      <c r="K5582">
        <v>393</v>
      </c>
      <c r="L5582">
        <v>217</v>
      </c>
      <c r="M5582">
        <v>68</v>
      </c>
      <c r="N5582">
        <v>0.15973729281827401</v>
      </c>
      <c r="O5582">
        <v>-0.76751240427473499</v>
      </c>
      <c r="P5582">
        <v>-1.68960011686453</v>
      </c>
      <c r="Q5582">
        <v>0.47457627118644002</v>
      </c>
      <c r="R5582">
        <v>0.25423728813559299</v>
      </c>
      <c r="S5582">
        <f t="shared" si="87"/>
        <v>4.2750433521239445E-2</v>
      </c>
    </row>
    <row r="5583" spans="1:19" x14ac:dyDescent="0.2">
      <c r="A5583" t="s">
        <v>11110</v>
      </c>
      <c r="B5583" t="s">
        <v>11111</v>
      </c>
      <c r="C5583">
        <v>312</v>
      </c>
      <c r="D5583">
        <v>341</v>
      </c>
      <c r="E5583">
        <v>253</v>
      </c>
      <c r="F5583">
        <v>24</v>
      </c>
      <c r="G5583">
        <v>0.11885801726958301</v>
      </c>
      <c r="H5583">
        <v>-0.58529208262102805</v>
      </c>
      <c r="I5583">
        <v>-1.99814052526883</v>
      </c>
      <c r="J5583">
        <v>473</v>
      </c>
      <c r="K5583">
        <v>786</v>
      </c>
      <c r="L5583">
        <v>348</v>
      </c>
      <c r="M5583">
        <v>81</v>
      </c>
      <c r="N5583">
        <v>0.297789508723318</v>
      </c>
      <c r="O5583">
        <v>-0.72537067393562105</v>
      </c>
      <c r="P5583">
        <v>-1.77660179045105</v>
      </c>
      <c r="Q5583">
        <v>0.54237288135593198</v>
      </c>
      <c r="R5583">
        <v>0.28813559322033899</v>
      </c>
      <c r="S5583">
        <f t="shared" si="87"/>
        <v>-5.1442526355984425E-2</v>
      </c>
    </row>
    <row r="5584" spans="1:19" x14ac:dyDescent="0.2">
      <c r="A5584" t="s">
        <v>11112</v>
      </c>
      <c r="B5584" t="s">
        <v>11113</v>
      </c>
      <c r="C5584">
        <v>131</v>
      </c>
      <c r="D5584">
        <v>138</v>
      </c>
      <c r="E5584">
        <v>111</v>
      </c>
      <c r="F5584">
        <v>21</v>
      </c>
      <c r="G5584">
        <v>0.102866023041</v>
      </c>
      <c r="H5584">
        <v>-0.56620632664751003</v>
      </c>
      <c r="I5584">
        <v>-1.67924917388384</v>
      </c>
      <c r="J5584">
        <v>251</v>
      </c>
      <c r="K5584">
        <v>275</v>
      </c>
      <c r="L5584">
        <v>168</v>
      </c>
      <c r="M5584">
        <v>21</v>
      </c>
      <c r="N5584">
        <v>0.11688707577094599</v>
      </c>
      <c r="O5584">
        <v>-0.76645321689956503</v>
      </c>
      <c r="P5584">
        <v>-2.0876800953390098</v>
      </c>
      <c r="Q5584">
        <v>0.644067796610169</v>
      </c>
      <c r="R5584">
        <v>0.28813559322033899</v>
      </c>
      <c r="S5584">
        <f t="shared" si="87"/>
        <v>-4.2687911476833512E-2</v>
      </c>
    </row>
    <row r="5585" spans="1:19" x14ac:dyDescent="0.2">
      <c r="A5585" t="s">
        <v>11114</v>
      </c>
      <c r="B5585" t="s">
        <v>11115</v>
      </c>
      <c r="C5585">
        <v>84</v>
      </c>
      <c r="D5585">
        <v>107</v>
      </c>
      <c r="E5585">
        <v>106</v>
      </c>
      <c r="F5585">
        <v>1</v>
      </c>
      <c r="G5585">
        <v>0.185362723918856</v>
      </c>
      <c r="H5585">
        <v>-0.39323143057551402</v>
      </c>
      <c r="I5585">
        <v>-2.80847645902388</v>
      </c>
      <c r="J5585">
        <v>240</v>
      </c>
      <c r="K5585">
        <v>267</v>
      </c>
      <c r="L5585">
        <v>187</v>
      </c>
      <c r="M5585">
        <v>26</v>
      </c>
      <c r="N5585">
        <v>0.12352812307469099</v>
      </c>
      <c r="O5585">
        <v>-0.70045841231949701</v>
      </c>
      <c r="P5585">
        <v>-1.9754635623326799</v>
      </c>
      <c r="Q5585">
        <v>0.644067796610169</v>
      </c>
      <c r="R5585">
        <v>0.25423728813559299</v>
      </c>
      <c r="S5585">
        <f t="shared" si="87"/>
        <v>-0.33832224312873926</v>
      </c>
    </row>
    <row r="5586" spans="1:19" x14ac:dyDescent="0.2">
      <c r="A5586" t="s">
        <v>11116</v>
      </c>
      <c r="B5586" t="s">
        <v>11117</v>
      </c>
      <c r="C5586">
        <v>158</v>
      </c>
      <c r="D5586">
        <v>190</v>
      </c>
      <c r="E5586">
        <v>141</v>
      </c>
      <c r="F5586">
        <v>23</v>
      </c>
      <c r="G5586">
        <v>0.16035474629393401</v>
      </c>
      <c r="H5586">
        <v>-0.54369598407744602</v>
      </c>
      <c r="I5586">
        <v>-1.72112642389882</v>
      </c>
      <c r="J5586">
        <v>316</v>
      </c>
      <c r="K5586">
        <v>550</v>
      </c>
      <c r="L5586">
        <v>219</v>
      </c>
      <c r="M5586">
        <v>33</v>
      </c>
      <c r="N5586">
        <v>0.31790371029756098</v>
      </c>
      <c r="O5586">
        <v>-0.75133174492267496</v>
      </c>
      <c r="P5586">
        <v>-1.9913988113323999</v>
      </c>
      <c r="Q5586">
        <v>0.59322033898305004</v>
      </c>
      <c r="R5586">
        <v>0.23728813559322001</v>
      </c>
      <c r="S5586">
        <f t="shared" si="87"/>
        <v>-2.9010946113395445E-2</v>
      </c>
    </row>
    <row r="5587" spans="1:19" x14ac:dyDescent="0.2">
      <c r="A5587" t="s">
        <v>11118</v>
      </c>
      <c r="B5587" t="s">
        <v>11119</v>
      </c>
      <c r="C5587">
        <v>166</v>
      </c>
      <c r="D5587">
        <v>188</v>
      </c>
      <c r="E5587">
        <v>131</v>
      </c>
      <c r="F5587">
        <v>10</v>
      </c>
      <c r="G5587">
        <v>0.13430799351915301</v>
      </c>
      <c r="H5587">
        <v>-0.59709480216269395</v>
      </c>
      <c r="I5587">
        <v>-2.1043052610020498</v>
      </c>
      <c r="J5587">
        <v>279</v>
      </c>
      <c r="K5587">
        <v>332</v>
      </c>
      <c r="L5587">
        <v>124</v>
      </c>
      <c r="M5587">
        <v>13</v>
      </c>
      <c r="N5587">
        <v>0.15276198385216</v>
      </c>
      <c r="O5587">
        <v>-0.94427129525575204</v>
      </c>
      <c r="P5587">
        <v>-2.34188651955865</v>
      </c>
      <c r="Q5587">
        <v>0.54237288135593198</v>
      </c>
      <c r="R5587">
        <v>0.23728813559322001</v>
      </c>
      <c r="S5587">
        <f t="shared" si="87"/>
        <v>-0.23326310048411003</v>
      </c>
    </row>
    <row r="5588" spans="1:19" x14ac:dyDescent="0.2">
      <c r="A5588" t="s">
        <v>11120</v>
      </c>
      <c r="B5588" t="s">
        <v>11121</v>
      </c>
      <c r="C5588">
        <v>206</v>
      </c>
      <c r="D5588">
        <v>322</v>
      </c>
      <c r="E5588">
        <v>134</v>
      </c>
      <c r="F5588">
        <v>20</v>
      </c>
      <c r="G5588">
        <v>0.27424688362220501</v>
      </c>
      <c r="H5588">
        <v>-0.68102043178274896</v>
      </c>
      <c r="I5588">
        <v>-1.89703439766717</v>
      </c>
      <c r="J5588">
        <v>490</v>
      </c>
      <c r="K5588">
        <v>481</v>
      </c>
      <c r="L5588">
        <v>306</v>
      </c>
      <c r="M5588">
        <v>61</v>
      </c>
      <c r="N5588">
        <v>6.9177099767039896E-2</v>
      </c>
      <c r="O5588">
        <v>-0.79656343069132396</v>
      </c>
      <c r="P5588">
        <v>-1.91509191360963</v>
      </c>
      <c r="Q5588">
        <v>0.45762711864406702</v>
      </c>
      <c r="R5588">
        <v>0.27118644067796599</v>
      </c>
      <c r="S5588">
        <f t="shared" si="87"/>
        <v>-5.9329040324201901E-2</v>
      </c>
    </row>
    <row r="5589" spans="1:19" x14ac:dyDescent="0.2">
      <c r="A5589" t="s">
        <v>11122</v>
      </c>
      <c r="B5589" t="s">
        <v>11123</v>
      </c>
      <c r="C5589">
        <v>56</v>
      </c>
      <c r="D5589">
        <v>37</v>
      </c>
      <c r="E5589">
        <v>28</v>
      </c>
      <c r="F5589">
        <v>3</v>
      </c>
      <c r="G5589">
        <v>-9.9728070643676905E-2</v>
      </c>
      <c r="H5589">
        <v>-0.79528800544238398</v>
      </c>
      <c r="I5589">
        <v>-2.1552639452485298</v>
      </c>
      <c r="J5589">
        <v>73</v>
      </c>
      <c r="K5589">
        <v>98</v>
      </c>
      <c r="L5589">
        <v>69</v>
      </c>
      <c r="M5589">
        <v>11</v>
      </c>
      <c r="N5589">
        <v>0.20513131899376</v>
      </c>
      <c r="O5589">
        <v>-0.61656254652759102</v>
      </c>
      <c r="P5589">
        <v>-1.8321558435541201</v>
      </c>
      <c r="Q5589">
        <v>0.50847457627118597</v>
      </c>
      <c r="R5589">
        <v>0.322033898305084</v>
      </c>
      <c r="S5589">
        <f t="shared" si="87"/>
        <v>-0.11161411581884859</v>
      </c>
    </row>
    <row r="5590" spans="1:19" x14ac:dyDescent="0.2">
      <c r="A5590" t="s">
        <v>11124</v>
      </c>
      <c r="B5590" t="s">
        <v>11125</v>
      </c>
      <c r="C5590">
        <v>7</v>
      </c>
      <c r="D5590">
        <v>31</v>
      </c>
      <c r="E5590">
        <v>4</v>
      </c>
      <c r="F5590">
        <v>1</v>
      </c>
      <c r="G5590">
        <v>0.72652188611554402</v>
      </c>
      <c r="H5590">
        <v>-0.73729605846469803</v>
      </c>
      <c r="I5590">
        <v>-1.72929521297625</v>
      </c>
      <c r="J5590">
        <v>19</v>
      </c>
      <c r="K5590">
        <v>78</v>
      </c>
      <c r="L5590">
        <v>11</v>
      </c>
      <c r="M5590">
        <v>14</v>
      </c>
      <c r="N5590">
        <v>0.69056910515937298</v>
      </c>
      <c r="O5590">
        <v>-0.82944969293899395</v>
      </c>
      <c r="P5590">
        <v>-1.14285123386648</v>
      </c>
      <c r="Q5590">
        <v>0.57627118644067798</v>
      </c>
      <c r="R5590">
        <v>0.35593220338983</v>
      </c>
      <c r="S5590">
        <f t="shared" si="87"/>
        <v>0.19560591761845536</v>
      </c>
    </row>
    <row r="5591" spans="1:19" x14ac:dyDescent="0.2">
      <c r="A5591" t="s">
        <v>11126</v>
      </c>
      <c r="B5591" t="s">
        <v>11127</v>
      </c>
      <c r="C5591">
        <v>87</v>
      </c>
      <c r="D5591">
        <v>57</v>
      </c>
      <c r="E5591">
        <v>51</v>
      </c>
      <c r="F5591">
        <v>6</v>
      </c>
      <c r="G5591">
        <v>-0.10338616465059799</v>
      </c>
      <c r="H5591">
        <v>-0.72620708629908504</v>
      </c>
      <c r="I5591">
        <v>-2.0455651751969701</v>
      </c>
      <c r="J5591">
        <v>122</v>
      </c>
      <c r="K5591">
        <v>174</v>
      </c>
      <c r="L5591">
        <v>70</v>
      </c>
      <c r="M5591">
        <v>5</v>
      </c>
      <c r="N5591">
        <v>0.231417521029573</v>
      </c>
      <c r="O5591">
        <v>-0.83335056780488104</v>
      </c>
      <c r="P5591">
        <v>-2.3976154949306201</v>
      </c>
      <c r="Q5591">
        <v>0.57627118644067798</v>
      </c>
      <c r="R5591">
        <v>0.38983050847457601</v>
      </c>
      <c r="S5591">
        <f t="shared" si="87"/>
        <v>-0.23123002397686879</v>
      </c>
    </row>
    <row r="5592" spans="1:19" x14ac:dyDescent="0.2">
      <c r="A5592" t="s">
        <v>11128</v>
      </c>
      <c r="B5592" t="s">
        <v>11129</v>
      </c>
      <c r="C5592">
        <v>45</v>
      </c>
      <c r="D5592">
        <v>33</v>
      </c>
      <c r="E5592">
        <v>36</v>
      </c>
      <c r="F5592">
        <v>0</v>
      </c>
      <c r="G5592">
        <v>-5.4440341601927698E-2</v>
      </c>
      <c r="H5592">
        <v>-0.59116802278645997</v>
      </c>
      <c r="I5592" t="e">
        <f>-inf</f>
        <v>#NAME?</v>
      </c>
      <c r="J5592">
        <v>65</v>
      </c>
      <c r="K5592">
        <v>78</v>
      </c>
      <c r="L5592">
        <v>73</v>
      </c>
      <c r="M5592">
        <v>3</v>
      </c>
      <c r="N5592">
        <v>0.15640934946934601</v>
      </c>
      <c r="O5592">
        <v>-0.54167927366679003</v>
      </c>
      <c r="P5592">
        <v>-2.34601777051508</v>
      </c>
      <c r="Q5592">
        <v>0.59322033898305004</v>
      </c>
      <c r="R5592">
        <v>0.322033898305084</v>
      </c>
      <c r="S5592" t="e">
        <f t="shared" si="87"/>
        <v>#NAME?</v>
      </c>
    </row>
    <row r="5593" spans="1:19" x14ac:dyDescent="0.2">
      <c r="A5593" t="s">
        <v>11130</v>
      </c>
      <c r="B5593" t="s">
        <v>11131</v>
      </c>
      <c r="C5593">
        <v>95</v>
      </c>
      <c r="D5593">
        <v>130</v>
      </c>
      <c r="E5593">
        <v>116</v>
      </c>
      <c r="F5593">
        <v>18</v>
      </c>
      <c r="G5593">
        <v>0.216477979313517</v>
      </c>
      <c r="H5593">
        <v>-0.40752362584033203</v>
      </c>
      <c r="I5593">
        <v>-1.60664827314754</v>
      </c>
      <c r="J5593">
        <v>292</v>
      </c>
      <c r="K5593">
        <v>222</v>
      </c>
      <c r="L5593">
        <v>206</v>
      </c>
      <c r="M5593">
        <v>30</v>
      </c>
      <c r="N5593">
        <v>-4.1801773576057903E-2</v>
      </c>
      <c r="O5593">
        <v>-0.74360440822365503</v>
      </c>
      <c r="P5593">
        <v>-1.99848726532064</v>
      </c>
      <c r="Q5593">
        <v>0.61016949152542299</v>
      </c>
      <c r="R5593">
        <v>0.305084745762711</v>
      </c>
      <c r="S5593">
        <f t="shared" si="87"/>
        <v>2.106608283989099E-3</v>
      </c>
    </row>
    <row r="5594" spans="1:19" x14ac:dyDescent="0.2">
      <c r="A5594" t="s">
        <v>11132</v>
      </c>
      <c r="B5594" t="s">
        <v>11133</v>
      </c>
      <c r="C5594">
        <v>133</v>
      </c>
      <c r="D5594">
        <v>114</v>
      </c>
      <c r="E5594">
        <v>98</v>
      </c>
      <c r="F5594">
        <v>7</v>
      </c>
      <c r="G5594">
        <v>1.3311442664915201E-2</v>
      </c>
      <c r="H5594">
        <v>-0.62688357505299397</v>
      </c>
      <c r="I5594">
        <v>-2.1629507739148202</v>
      </c>
      <c r="J5594">
        <v>186</v>
      </c>
      <c r="K5594">
        <v>190</v>
      </c>
      <c r="L5594">
        <v>92</v>
      </c>
      <c r="M5594">
        <v>16</v>
      </c>
      <c r="N5594">
        <v>8.6468760156634406E-2</v>
      </c>
      <c r="O5594">
        <v>-0.89781389401675105</v>
      </c>
      <c r="P5594">
        <v>-2.0756186301538802</v>
      </c>
      <c r="Q5594">
        <v>0.55932203389830504</v>
      </c>
      <c r="R5594">
        <v>0.305084745762711</v>
      </c>
      <c r="S5594">
        <f t="shared" si="87"/>
        <v>-0.17895318560305595</v>
      </c>
    </row>
    <row r="5595" spans="1:19" x14ac:dyDescent="0.2">
      <c r="A5595" t="s">
        <v>11134</v>
      </c>
      <c r="B5595" t="s">
        <v>11135</v>
      </c>
      <c r="C5595">
        <v>1</v>
      </c>
      <c r="D5595">
        <v>0</v>
      </c>
      <c r="E5595">
        <v>4</v>
      </c>
      <c r="F5595">
        <v>1</v>
      </c>
      <c r="G5595" t="e">
        <f>-inf</f>
        <v>#NAME?</v>
      </c>
      <c r="H5595">
        <v>0.107801981549558</v>
      </c>
      <c r="I5595">
        <v>-0.88419717296199896</v>
      </c>
      <c r="J5595">
        <v>28</v>
      </c>
      <c r="K5595">
        <v>68</v>
      </c>
      <c r="L5595">
        <v>10</v>
      </c>
      <c r="M5595">
        <v>5</v>
      </c>
      <c r="N5595">
        <v>0.462578984785738</v>
      </c>
      <c r="O5595">
        <v>-1.0392468084866</v>
      </c>
      <c r="P5595">
        <v>-1.75841369559809</v>
      </c>
      <c r="Q5595">
        <v>0.55932203389830504</v>
      </c>
      <c r="R5595">
        <v>0.27118644067796599</v>
      </c>
      <c r="S5595">
        <f t="shared" si="87"/>
        <v>0.27466527898203957</v>
      </c>
    </row>
    <row r="5596" spans="1:19" x14ac:dyDescent="0.2">
      <c r="A5596" t="s">
        <v>11136</v>
      </c>
      <c r="B5596" t="s">
        <v>11137</v>
      </c>
      <c r="C5596">
        <v>171</v>
      </c>
      <c r="D5596">
        <v>189</v>
      </c>
      <c r="E5596">
        <v>161</v>
      </c>
      <c r="F5596">
        <v>37</v>
      </c>
      <c r="G5596">
        <v>0.123723926076618</v>
      </c>
      <c r="H5596">
        <v>-0.52042824413870703</v>
      </c>
      <c r="I5596">
        <v>-1.5489915592871499</v>
      </c>
      <c r="J5596">
        <v>312</v>
      </c>
      <c r="K5596">
        <v>488</v>
      </c>
      <c r="L5596">
        <v>259</v>
      </c>
      <c r="M5596">
        <v>33</v>
      </c>
      <c r="N5596">
        <v>0.27149333140598902</v>
      </c>
      <c r="O5596">
        <v>-0.67294360708158096</v>
      </c>
      <c r="P5596">
        <v>-1.98586632273244</v>
      </c>
      <c r="Q5596">
        <v>0.61016949152542299</v>
      </c>
      <c r="R5596">
        <v>0.23728813559322001</v>
      </c>
      <c r="S5596">
        <f t="shared" si="87"/>
        <v>2.2109744129939296E-2</v>
      </c>
    </row>
    <row r="5597" spans="1:19" x14ac:dyDescent="0.2">
      <c r="A5597" t="s">
        <v>11138</v>
      </c>
      <c r="B5597" t="s">
        <v>11139</v>
      </c>
      <c r="C5597">
        <v>465</v>
      </c>
      <c r="D5597">
        <v>455</v>
      </c>
      <c r="E5597">
        <v>440</v>
      </c>
      <c r="F5597">
        <v>75</v>
      </c>
      <c r="G5597">
        <v>7.0816676062686906E-2</v>
      </c>
      <c r="H5597">
        <v>-0.51825828618216996</v>
      </c>
      <c r="I5597">
        <v>-1.6765888624602501</v>
      </c>
      <c r="J5597">
        <v>1017</v>
      </c>
      <c r="K5597">
        <v>1217</v>
      </c>
      <c r="L5597">
        <v>720</v>
      </c>
      <c r="M5597">
        <v>150</v>
      </c>
      <c r="N5597">
        <v>0.155197728729042</v>
      </c>
      <c r="O5597">
        <v>-0.74207723363586597</v>
      </c>
      <c r="P5597">
        <v>-1.84145536245895</v>
      </c>
      <c r="Q5597">
        <v>0.54237288135593198</v>
      </c>
      <c r="R5597">
        <v>0.25423728813559299</v>
      </c>
      <c r="S5597">
        <f t="shared" si="87"/>
        <v>2.3940369587477736E-2</v>
      </c>
    </row>
    <row r="5598" spans="1:19" x14ac:dyDescent="0.2">
      <c r="A5598" t="s">
        <v>11140</v>
      </c>
      <c r="B5598" t="s">
        <v>11141</v>
      </c>
      <c r="C5598">
        <v>75</v>
      </c>
      <c r="D5598">
        <v>70</v>
      </c>
      <c r="E5598">
        <v>45</v>
      </c>
      <c r="F5598">
        <v>21</v>
      </c>
      <c r="G5598">
        <v>5.02950089180852E-2</v>
      </c>
      <c r="H5598">
        <v>-0.71610675939475998</v>
      </c>
      <c r="I5598">
        <v>-1.4370391416197701</v>
      </c>
      <c r="J5598">
        <v>108</v>
      </c>
      <c r="K5598">
        <v>130</v>
      </c>
      <c r="L5598">
        <v>33</v>
      </c>
      <c r="M5598">
        <v>16</v>
      </c>
      <c r="N5598">
        <v>0.157747700241608</v>
      </c>
      <c r="O5598">
        <v>-1.10699859275345</v>
      </c>
      <c r="P5598">
        <v>-1.83952944142291</v>
      </c>
      <c r="Q5598">
        <v>0.61016949152542299</v>
      </c>
      <c r="R5598">
        <v>0.35593220338983</v>
      </c>
      <c r="S5598">
        <f t="shared" si="87"/>
        <v>9.3537688371530217E-2</v>
      </c>
    </row>
    <row r="5599" spans="1:19" x14ac:dyDescent="0.2">
      <c r="A5599" t="s">
        <v>11142</v>
      </c>
      <c r="B5599" t="s">
        <v>11143</v>
      </c>
      <c r="C5599">
        <v>132</v>
      </c>
      <c r="D5599">
        <v>176</v>
      </c>
      <c r="E5599">
        <v>125</v>
      </c>
      <c r="F5599">
        <v>14</v>
      </c>
      <c r="G5599">
        <v>0.20519696890382799</v>
      </c>
      <c r="H5599">
        <v>-0.51792192797619696</v>
      </c>
      <c r="I5599">
        <v>-1.85864306848961</v>
      </c>
      <c r="J5599">
        <v>245</v>
      </c>
      <c r="K5599">
        <v>323</v>
      </c>
      <c r="L5599">
        <v>138</v>
      </c>
      <c r="M5599">
        <v>29</v>
      </c>
      <c r="N5599">
        <v>0.197264541388292</v>
      </c>
      <c r="O5599">
        <v>-0.84137577510768602</v>
      </c>
      <c r="P5599">
        <v>-1.9369937550574601</v>
      </c>
      <c r="Q5599">
        <v>0.61016949152542299</v>
      </c>
      <c r="R5599">
        <v>0.338983050847457</v>
      </c>
      <c r="S5599">
        <f t="shared" si="87"/>
        <v>-5.4116002327220677E-2</v>
      </c>
    </row>
    <row r="5600" spans="1:19" x14ac:dyDescent="0.2">
      <c r="A5600" t="s">
        <v>11144</v>
      </c>
      <c r="B5600" t="s">
        <v>11145</v>
      </c>
      <c r="C5600">
        <v>54</v>
      </c>
      <c r="D5600">
        <v>49</v>
      </c>
      <c r="E5600">
        <v>39</v>
      </c>
      <c r="F5600">
        <v>8</v>
      </c>
      <c r="G5600">
        <v>3.8060552501073597E-2</v>
      </c>
      <c r="H5600">
        <v>-0.63558716257487202</v>
      </c>
      <c r="I5600">
        <v>-1.7135009457930199</v>
      </c>
      <c r="J5600">
        <v>94</v>
      </c>
      <c r="K5600">
        <v>121</v>
      </c>
      <c r="L5600">
        <v>107</v>
      </c>
      <c r="M5600">
        <v>23</v>
      </c>
      <c r="N5600">
        <v>0.18688562013847301</v>
      </c>
      <c r="O5600">
        <v>-0.53583285305887896</v>
      </c>
      <c r="P5600">
        <v>-1.6216256861739899</v>
      </c>
      <c r="Q5600">
        <v>0.62711864406779605</v>
      </c>
      <c r="R5600">
        <v>0.35593220338983</v>
      </c>
      <c r="S5600">
        <f t="shared" si="87"/>
        <v>7.2096382142364288E-2</v>
      </c>
    </row>
    <row r="5601" spans="1:19" x14ac:dyDescent="0.2">
      <c r="A5601" t="s">
        <v>11146</v>
      </c>
      <c r="B5601" t="s">
        <v>11147</v>
      </c>
      <c r="C5601">
        <v>176</v>
      </c>
      <c r="D5601">
        <v>177</v>
      </c>
      <c r="E5601">
        <v>176</v>
      </c>
      <c r="F5601">
        <v>7</v>
      </c>
      <c r="G5601">
        <v>8.2718830843185195E-2</v>
      </c>
      <c r="H5601">
        <v>-0.49425800977840301</v>
      </c>
      <c r="I5601">
        <v>-2.2846118007618901</v>
      </c>
      <c r="J5601">
        <v>366</v>
      </c>
      <c r="K5601">
        <v>378</v>
      </c>
      <c r="L5601">
        <v>252</v>
      </c>
      <c r="M5601">
        <v>28</v>
      </c>
      <c r="N5601">
        <v>9.1238817864536401E-2</v>
      </c>
      <c r="O5601">
        <v>-0.75416932175725604</v>
      </c>
      <c r="P5601">
        <v>-2.1265487226440798</v>
      </c>
      <c r="Q5601">
        <v>0.55932203389830504</v>
      </c>
      <c r="R5601">
        <v>0.28813559322033899</v>
      </c>
      <c r="S5601">
        <f t="shared" si="87"/>
        <v>-0.22766117517272022</v>
      </c>
    </row>
    <row r="5602" spans="1:19" x14ac:dyDescent="0.2">
      <c r="A5602" t="s">
        <v>11148</v>
      </c>
      <c r="B5602" t="s">
        <v>11149</v>
      </c>
      <c r="C5602">
        <v>102</v>
      </c>
      <c r="D5602">
        <v>100</v>
      </c>
      <c r="E5602">
        <v>100</v>
      </c>
      <c r="F5602">
        <v>3</v>
      </c>
      <c r="G5602">
        <v>7.1658060533610804E-2</v>
      </c>
      <c r="H5602">
        <v>-0.50285818154032103</v>
      </c>
      <c r="I5602">
        <v>-2.4156760900042502</v>
      </c>
      <c r="J5602">
        <v>248</v>
      </c>
      <c r="K5602">
        <v>216</v>
      </c>
      <c r="L5602">
        <v>126</v>
      </c>
      <c r="M5602">
        <v>30</v>
      </c>
      <c r="N5602">
        <v>1.72301737464363E-2</v>
      </c>
      <c r="O5602">
        <v>-0.88616991285304303</v>
      </c>
      <c r="P5602">
        <v>-1.92755609469844</v>
      </c>
      <c r="Q5602">
        <v>0.59322033898305004</v>
      </c>
      <c r="R5602">
        <v>0.37288135593220301</v>
      </c>
      <c r="S5602">
        <f t="shared" si="87"/>
        <v>-0.21223066705882296</v>
      </c>
    </row>
    <row r="5603" spans="1:19" x14ac:dyDescent="0.2">
      <c r="A5603" t="s">
        <v>11150</v>
      </c>
      <c r="B5603" t="s">
        <v>11151</v>
      </c>
      <c r="C5603">
        <v>277</v>
      </c>
      <c r="D5603">
        <v>283</v>
      </c>
      <c r="E5603">
        <v>264</v>
      </c>
      <c r="F5603">
        <v>43</v>
      </c>
      <c r="G5603">
        <v>8.9564898755370104E-2</v>
      </c>
      <c r="H5603">
        <v>-0.51513385197302097</v>
      </c>
      <c r="I5603">
        <v>-1.69320848644686</v>
      </c>
      <c r="J5603">
        <v>687</v>
      </c>
      <c r="K5603">
        <v>791</v>
      </c>
      <c r="L5603">
        <v>406</v>
      </c>
      <c r="M5603">
        <v>84</v>
      </c>
      <c r="N5603">
        <v>0.13844784985984801</v>
      </c>
      <c r="O5603">
        <v>-0.82051948062674596</v>
      </c>
      <c r="P5603">
        <v>-1.9229031195895601</v>
      </c>
      <c r="Q5603">
        <v>0.59322033898305004</v>
      </c>
      <c r="R5603">
        <v>0.28813559322033899</v>
      </c>
      <c r="S5603">
        <f t="shared" si="87"/>
        <v>-2.6383980480170401E-3</v>
      </c>
    </row>
    <row r="5604" spans="1:19" x14ac:dyDescent="0.2">
      <c r="A5604" t="s">
        <v>11152</v>
      </c>
      <c r="B5604" t="s">
        <v>11153</v>
      </c>
      <c r="C5604">
        <v>165</v>
      </c>
      <c r="D5604">
        <v>190</v>
      </c>
      <c r="E5604">
        <v>92</v>
      </c>
      <c r="F5604">
        <v>24</v>
      </c>
      <c r="G5604">
        <v>0.14152788903445099</v>
      </c>
      <c r="H5604">
        <v>-0.74795412664675398</v>
      </c>
      <c r="I5604">
        <v>-1.7214698754642901</v>
      </c>
      <c r="J5604">
        <v>291</v>
      </c>
      <c r="K5604">
        <v>541</v>
      </c>
      <c r="L5604">
        <v>268</v>
      </c>
      <c r="M5604">
        <v>50</v>
      </c>
      <c r="N5604">
        <v>0.34653237954238397</v>
      </c>
      <c r="O5604">
        <v>-0.62784697210150797</v>
      </c>
      <c r="P5604">
        <v>-1.77514865324178</v>
      </c>
      <c r="Q5604">
        <v>0.61016949152542299</v>
      </c>
      <c r="R5604">
        <v>0.25423728813559299</v>
      </c>
      <c r="S5604">
        <f t="shared" si="87"/>
        <v>2.8733390718409853E-2</v>
      </c>
    </row>
    <row r="5605" spans="1:19" x14ac:dyDescent="0.2">
      <c r="A5605" t="s">
        <v>11154</v>
      </c>
      <c r="B5605" t="s">
        <v>11155</v>
      </c>
      <c r="C5605">
        <v>170</v>
      </c>
      <c r="D5605">
        <v>82</v>
      </c>
      <c r="E5605">
        <v>53</v>
      </c>
      <c r="F5605">
        <v>20</v>
      </c>
      <c r="G5605">
        <v>-0.23637683669902801</v>
      </c>
      <c r="H5605">
        <v>-1.00043106155588</v>
      </c>
      <c r="I5605">
        <v>-1.8136160986762899</v>
      </c>
      <c r="J5605">
        <v>304</v>
      </c>
      <c r="K5605">
        <v>296</v>
      </c>
      <c r="L5605">
        <v>140</v>
      </c>
      <c r="M5605">
        <v>17</v>
      </c>
      <c r="N5605">
        <v>6.5646230871906602E-2</v>
      </c>
      <c r="O5605">
        <v>-0.92883432507490604</v>
      </c>
      <c r="P5605">
        <v>-2.2626503308223702</v>
      </c>
      <c r="Q5605">
        <v>0.61016949152542299</v>
      </c>
      <c r="R5605">
        <v>0.322033898305084</v>
      </c>
      <c r="S5605">
        <f t="shared" si="87"/>
        <v>-0.12823878202697353</v>
      </c>
    </row>
    <row r="5606" spans="1:19" x14ac:dyDescent="0.2">
      <c r="A5606" t="s">
        <v>11156</v>
      </c>
      <c r="B5606" t="s">
        <v>11157</v>
      </c>
      <c r="C5606">
        <v>206</v>
      </c>
      <c r="D5606">
        <v>283</v>
      </c>
      <c r="E5606">
        <v>148</v>
      </c>
      <c r="F5606">
        <v>37</v>
      </c>
      <c r="G5606">
        <v>0.218177447450665</v>
      </c>
      <c r="H5606">
        <v>-0.63786351475259895</v>
      </c>
      <c r="I5606">
        <v>-1.62986266926415</v>
      </c>
      <c r="J5606">
        <v>424</v>
      </c>
      <c r="K5606">
        <v>673</v>
      </c>
      <c r="L5606">
        <v>311</v>
      </c>
      <c r="M5606">
        <v>89</v>
      </c>
      <c r="N5606">
        <v>0.27787731105296598</v>
      </c>
      <c r="O5606">
        <v>-0.72669424471028499</v>
      </c>
      <c r="P5606">
        <v>-1.6882015185397099</v>
      </c>
      <c r="Q5606">
        <v>0.62711864406779605</v>
      </c>
      <c r="R5606">
        <v>0.322033898305084</v>
      </c>
      <c r="S5606">
        <f t="shared" si="87"/>
        <v>7.8408326951805246E-2</v>
      </c>
    </row>
    <row r="5607" spans="1:19" x14ac:dyDescent="0.2">
      <c r="A5607" t="s">
        <v>11158</v>
      </c>
      <c r="B5607" t="s">
        <v>11159</v>
      </c>
      <c r="C5607">
        <v>113</v>
      </c>
      <c r="D5607">
        <v>153</v>
      </c>
      <c r="E5607">
        <v>203</v>
      </c>
      <c r="F5607">
        <v>10</v>
      </c>
      <c r="G5607">
        <v>0.21187121962970701</v>
      </c>
      <c r="H5607">
        <v>-0.23984041534861</v>
      </c>
      <c r="I5607">
        <v>-1.9372756164454099</v>
      </c>
      <c r="J5607">
        <v>360</v>
      </c>
      <c r="K5607">
        <v>416</v>
      </c>
      <c r="L5607">
        <v>275</v>
      </c>
      <c r="M5607">
        <v>45</v>
      </c>
      <c r="N5607">
        <v>0.14001893328117701</v>
      </c>
      <c r="O5607">
        <v>-0.70905858408141498</v>
      </c>
      <c r="P5607">
        <v>-1.91331565558383</v>
      </c>
      <c r="Q5607">
        <v>0.61016949152542299</v>
      </c>
      <c r="R5607">
        <v>0.27118644067796599</v>
      </c>
      <c r="S5607">
        <f t="shared" si="87"/>
        <v>-7.0458820402446429E-2</v>
      </c>
    </row>
    <row r="5608" spans="1:19" x14ac:dyDescent="0.2">
      <c r="A5608" t="s">
        <v>11160</v>
      </c>
      <c r="B5608" t="s">
        <v>11161</v>
      </c>
      <c r="C5608">
        <v>153</v>
      </c>
      <c r="D5608">
        <v>116</v>
      </c>
      <c r="E5608">
        <v>85</v>
      </c>
      <c r="F5608">
        <v>18</v>
      </c>
      <c r="G5608">
        <v>-3.9975209295151901E-2</v>
      </c>
      <c r="H5608">
        <v>-0.74953051488170896</v>
      </c>
      <c r="I5608">
        <v>-1.8136160986762899</v>
      </c>
      <c r="J5608">
        <v>373</v>
      </c>
      <c r="K5608">
        <v>301</v>
      </c>
      <c r="L5608">
        <v>209</v>
      </c>
      <c r="M5608">
        <v>33</v>
      </c>
      <c r="N5608">
        <v>-1.5914232793122401E-2</v>
      </c>
      <c r="O5608">
        <v>-0.84365132284202304</v>
      </c>
      <c r="P5608">
        <v>-2.0634205605226899</v>
      </c>
      <c r="Q5608">
        <v>0.59322033898305004</v>
      </c>
      <c r="R5608">
        <v>0.322033898305084</v>
      </c>
      <c r="S5608">
        <f t="shared" si="87"/>
        <v>-7.4948074986980182E-2</v>
      </c>
    </row>
    <row r="5609" spans="1:19" x14ac:dyDescent="0.2">
      <c r="A5609" t="s">
        <v>11162</v>
      </c>
      <c r="B5609" t="s">
        <v>11163</v>
      </c>
      <c r="C5609">
        <v>136</v>
      </c>
      <c r="D5609">
        <v>224</v>
      </c>
      <c r="E5609">
        <v>100</v>
      </c>
      <c r="F5609">
        <v>32</v>
      </c>
      <c r="G5609">
        <v>0.29696734225947302</v>
      </c>
      <c r="H5609">
        <v>-0.62779691814862104</v>
      </c>
      <c r="I5609">
        <v>-1.51258610301231</v>
      </c>
      <c r="J5609">
        <v>296</v>
      </c>
      <c r="K5609">
        <v>350</v>
      </c>
      <c r="L5609">
        <v>192</v>
      </c>
      <c r="M5609">
        <v>60</v>
      </c>
      <c r="N5609">
        <v>0.15000443671305799</v>
      </c>
      <c r="O5609">
        <v>-0.78007925949977897</v>
      </c>
      <c r="P5609">
        <v>-1.70336612926718</v>
      </c>
      <c r="Q5609">
        <v>0.55932203389830504</v>
      </c>
      <c r="R5609">
        <v>0.186440677966101</v>
      </c>
      <c r="S5609">
        <f t="shared" si="87"/>
        <v>0.10817265804710766</v>
      </c>
    </row>
    <row r="5610" spans="1:19" x14ac:dyDescent="0.2">
      <c r="A5610" t="s">
        <v>11164</v>
      </c>
      <c r="B5610" t="s">
        <v>11165</v>
      </c>
      <c r="C5610">
        <v>225</v>
      </c>
      <c r="D5610">
        <v>210</v>
      </c>
      <c r="E5610">
        <v>131</v>
      </c>
      <c r="F5610">
        <v>24</v>
      </c>
      <c r="G5610">
        <v>5.0295008918085297E-2</v>
      </c>
      <c r="H5610">
        <v>-0.72916923223400099</v>
      </c>
      <c r="I5610">
        <v>-1.8561684493617501</v>
      </c>
      <c r="J5610">
        <v>473</v>
      </c>
      <c r="K5610">
        <v>432</v>
      </c>
      <c r="L5610">
        <v>279</v>
      </c>
      <c r="M5610">
        <v>36</v>
      </c>
      <c r="N5610">
        <v>3.7850709498822299E-2</v>
      </c>
      <c r="O5610">
        <v>-0.82134571460860395</v>
      </c>
      <c r="P5610">
        <v>-2.1287843085624099</v>
      </c>
      <c r="Q5610">
        <v>0.62711864406779605</v>
      </c>
      <c r="R5610">
        <v>0.22033898305084701</v>
      </c>
      <c r="S5610">
        <f t="shared" si="87"/>
        <v>-0.10470320135937861</v>
      </c>
    </row>
    <row r="5611" spans="1:19" x14ac:dyDescent="0.2">
      <c r="A5611" t="s">
        <v>11166</v>
      </c>
      <c r="B5611" t="s">
        <v>11167</v>
      </c>
      <c r="C5611">
        <v>11</v>
      </c>
      <c r="D5611">
        <v>32</v>
      </c>
      <c r="E5611">
        <v>16</v>
      </c>
      <c r="F5611">
        <v>0</v>
      </c>
      <c r="G5611">
        <v>0.54401552545720899</v>
      </c>
      <c r="H5611">
        <v>-0.33153071228070302</v>
      </c>
      <c r="I5611" t="e">
        <f>-inf</f>
        <v>#NAME?</v>
      </c>
      <c r="J5611">
        <v>34</v>
      </c>
      <c r="K5611">
        <v>45</v>
      </c>
      <c r="L5611">
        <v>6</v>
      </c>
      <c r="M5611">
        <v>2</v>
      </c>
      <c r="N5611">
        <v>0.19896170015480999</v>
      </c>
      <c r="O5611">
        <v>-1.3454164438030001</v>
      </c>
      <c r="P5611">
        <v>-2.2406745899701601</v>
      </c>
      <c r="Q5611">
        <v>0.69491525423728795</v>
      </c>
      <c r="R5611">
        <v>0.305084745762711</v>
      </c>
      <c r="S5611" t="e">
        <f t="shared" si="87"/>
        <v>#NAME?</v>
      </c>
    </row>
    <row r="5612" spans="1:19" x14ac:dyDescent="0.2">
      <c r="A5612" t="s">
        <v>11168</v>
      </c>
      <c r="B5612" t="s">
        <v>11169</v>
      </c>
      <c r="C5612">
        <v>165</v>
      </c>
      <c r="D5612">
        <v>141</v>
      </c>
      <c r="E5612">
        <v>112</v>
      </c>
      <c r="F5612">
        <v>10</v>
      </c>
      <c r="G5612">
        <v>1.1993400737002001E-2</v>
      </c>
      <c r="H5612">
        <v>-0.66252393132212795</v>
      </c>
      <c r="I5612">
        <v>-2.1016811171758998</v>
      </c>
      <c r="J5612">
        <v>315</v>
      </c>
      <c r="K5612">
        <v>362</v>
      </c>
      <c r="L5612">
        <v>199</v>
      </c>
      <c r="M5612">
        <v>35</v>
      </c>
      <c r="N5612">
        <v>0.137626120165287</v>
      </c>
      <c r="O5612">
        <v>-0.79154625452428395</v>
      </c>
      <c r="P5612">
        <v>-1.9644681780312101</v>
      </c>
      <c r="Q5612">
        <v>0.644067796610169</v>
      </c>
      <c r="R5612">
        <v>0.25423728813559299</v>
      </c>
      <c r="S5612">
        <f t="shared" si="87"/>
        <v>-0.1315531036702576</v>
      </c>
    </row>
    <row r="5613" spans="1:19" x14ac:dyDescent="0.2">
      <c r="A5613" t="s">
        <v>11170</v>
      </c>
      <c r="B5613" t="s">
        <v>11171</v>
      </c>
      <c r="C5613">
        <v>58</v>
      </c>
      <c r="D5613">
        <v>56</v>
      </c>
      <c r="E5613">
        <v>70</v>
      </c>
      <c r="F5613">
        <v>5</v>
      </c>
      <c r="G5613">
        <v>6.5018265738791603E-2</v>
      </c>
      <c r="H5613">
        <v>-0.41258796332708397</v>
      </c>
      <c r="I5613">
        <v>-1.9486551621889101</v>
      </c>
      <c r="J5613">
        <v>66</v>
      </c>
      <c r="K5613">
        <v>79</v>
      </c>
      <c r="L5613">
        <v>49</v>
      </c>
      <c r="M5613">
        <v>8</v>
      </c>
      <c r="N5613">
        <v>0.15531125917029401</v>
      </c>
      <c r="O5613">
        <v>-0.72143663265774505</v>
      </c>
      <c r="P5613">
        <v>-1.9266796171418099</v>
      </c>
      <c r="Q5613">
        <v>0.644067796610169</v>
      </c>
      <c r="R5613">
        <v>0.23728813559322001</v>
      </c>
      <c r="S5613">
        <f t="shared" si="87"/>
        <v>-7.7315133932767607E-2</v>
      </c>
    </row>
    <row r="5614" spans="1:19" x14ac:dyDescent="0.2">
      <c r="A5614" t="s">
        <v>11172</v>
      </c>
      <c r="B5614" t="s">
        <v>11173</v>
      </c>
      <c r="C5614">
        <v>0</v>
      </c>
      <c r="D5614">
        <v>0</v>
      </c>
      <c r="E5614">
        <v>0</v>
      </c>
      <c r="F5614">
        <v>0</v>
      </c>
      <c r="G5614" t="s">
        <v>373</v>
      </c>
      <c r="H5614" t="s">
        <v>373</v>
      </c>
      <c r="I5614" t="s">
        <v>373</v>
      </c>
      <c r="J5614">
        <v>0</v>
      </c>
      <c r="K5614">
        <v>0</v>
      </c>
      <c r="L5614">
        <v>0</v>
      </c>
      <c r="M5614">
        <v>0</v>
      </c>
      <c r="N5614" t="s">
        <v>373</v>
      </c>
      <c r="O5614" t="s">
        <v>373</v>
      </c>
      <c r="P5614" t="s">
        <v>373</v>
      </c>
      <c r="Q5614">
        <v>0.57627118644067798</v>
      </c>
      <c r="R5614">
        <v>0.23728813559322001</v>
      </c>
      <c r="S5614" t="e">
        <f t="shared" si="87"/>
        <v>#VALUE!</v>
      </c>
    </row>
    <row r="5615" spans="1:19" x14ac:dyDescent="0.2">
      <c r="A5615" t="s">
        <v>11174</v>
      </c>
      <c r="B5615" t="s">
        <v>11175</v>
      </c>
      <c r="C5615">
        <v>107</v>
      </c>
      <c r="D5615">
        <v>134</v>
      </c>
      <c r="E5615">
        <v>72</v>
      </c>
      <c r="F5615">
        <v>5</v>
      </c>
      <c r="G5615">
        <v>0.17797925297512601</v>
      </c>
      <c r="H5615">
        <v>-0.66630929103234404</v>
      </c>
      <c r="I5615">
        <v>-2.2146109463111898</v>
      </c>
      <c r="J5615">
        <v>229</v>
      </c>
      <c r="K5615">
        <v>347</v>
      </c>
      <c r="L5615">
        <v>154</v>
      </c>
      <c r="M5615">
        <v>37</v>
      </c>
      <c r="N5615">
        <v>0.257722095872707</v>
      </c>
      <c r="O5615">
        <v>-0.76440353864781496</v>
      </c>
      <c r="P5615">
        <v>-1.8018594268647801</v>
      </c>
      <c r="Q5615">
        <v>0.59322033898305004</v>
      </c>
      <c r="R5615">
        <v>0.28813559322033899</v>
      </c>
      <c r="S5615">
        <f t="shared" si="87"/>
        <v>-0.12062501035933511</v>
      </c>
    </row>
    <row r="5616" spans="1:19" x14ac:dyDescent="0.2">
      <c r="A5616" t="s">
        <v>11176</v>
      </c>
      <c r="B5616" t="s">
        <v>11177</v>
      </c>
      <c r="C5616">
        <v>26</v>
      </c>
      <c r="D5616">
        <v>54</v>
      </c>
      <c r="E5616">
        <v>17</v>
      </c>
      <c r="F5616">
        <v>6</v>
      </c>
      <c r="G5616">
        <v>0.39767864414767801</v>
      </c>
      <c r="H5616">
        <v>-0.67878243637094704</v>
      </c>
      <c r="I5616">
        <v>-1.5210192705491701</v>
      </c>
      <c r="J5616">
        <v>106</v>
      </c>
      <c r="K5616">
        <v>135</v>
      </c>
      <c r="L5616">
        <v>33</v>
      </c>
      <c r="M5616">
        <v>4</v>
      </c>
      <c r="N5616">
        <v>0.18225600665195699</v>
      </c>
      <c r="O5616">
        <v>-1.0988807025312699</v>
      </c>
      <c r="P5616">
        <v>-2.4334715425287001</v>
      </c>
      <c r="Q5616">
        <v>0.44067796610169402</v>
      </c>
      <c r="R5616">
        <v>0.22033898305084701</v>
      </c>
      <c r="S5616">
        <f t="shared" si="87"/>
        <v>-8.9550591691658118E-2</v>
      </c>
    </row>
    <row r="5617" spans="1:19" x14ac:dyDescent="0.2">
      <c r="A5617" t="s">
        <v>11178</v>
      </c>
      <c r="B5617" t="s">
        <v>11179</v>
      </c>
      <c r="C5617">
        <v>162</v>
      </c>
      <c r="D5617">
        <v>78</v>
      </c>
      <c r="E5617">
        <v>82</v>
      </c>
      <c r="F5617">
        <v>15</v>
      </c>
      <c r="G5617">
        <v>-0.237162179556622</v>
      </c>
      <c r="H5617">
        <v>-0.78995917193731702</v>
      </c>
      <c r="I5617">
        <v>-1.9176209284489401</v>
      </c>
      <c r="J5617">
        <v>184</v>
      </c>
      <c r="K5617">
        <v>158</v>
      </c>
      <c r="L5617">
        <v>109</v>
      </c>
      <c r="M5617">
        <v>14</v>
      </c>
      <c r="N5617">
        <v>1.10673673666079E-2</v>
      </c>
      <c r="O5617">
        <v>-0.81948010221330303</v>
      </c>
      <c r="P5617">
        <v>-2.12891545592319</v>
      </c>
      <c r="Q5617">
        <v>0.55932203389830504</v>
      </c>
      <c r="R5617">
        <v>0.28813559322033899</v>
      </c>
      <c r="S5617">
        <f t="shared" si="87"/>
        <v>-0.12246015687018338</v>
      </c>
    </row>
    <row r="5618" spans="1:19" x14ac:dyDescent="0.2">
      <c r="A5618" t="s">
        <v>11180</v>
      </c>
      <c r="B5618" t="e">
        <f>-NVATGIALYDYAGDQDDAGDCEFSKHD-IDIVMKTNDWWTGVLANGV-GIFPANYVQVLMP</f>
        <v>#NAME?</v>
      </c>
      <c r="C5618">
        <v>109</v>
      </c>
      <c r="D5618">
        <v>121</v>
      </c>
      <c r="E5618">
        <v>101</v>
      </c>
      <c r="F5618">
        <v>5</v>
      </c>
      <c r="G5618">
        <v>0.12561710467135401</v>
      </c>
      <c r="H5618">
        <v>-0.52736313393638401</v>
      </c>
      <c r="I5618">
        <v>-2.2226536665665999</v>
      </c>
      <c r="J5618">
        <v>210</v>
      </c>
      <c r="K5618">
        <v>296</v>
      </c>
      <c r="L5618">
        <v>169</v>
      </c>
      <c r="M5618">
        <v>31</v>
      </c>
      <c r="N5618">
        <v>0.22630051974674101</v>
      </c>
      <c r="O5618">
        <v>-0.68642136726463598</v>
      </c>
      <c r="P5618">
        <v>-1.84108326949153</v>
      </c>
      <c r="Q5618">
        <v>0.54237288135593198</v>
      </c>
      <c r="R5618">
        <v>0.305084745762711</v>
      </c>
      <c r="S5618">
        <f t="shared" si="87"/>
        <v>-0.13343613425509226</v>
      </c>
    </row>
    <row r="5619" spans="1:19" x14ac:dyDescent="0.2">
      <c r="A5619" t="s">
        <v>11181</v>
      </c>
      <c r="B5619" t="s">
        <v>11182</v>
      </c>
      <c r="C5619">
        <v>36</v>
      </c>
      <c r="D5619">
        <v>38</v>
      </c>
      <c r="E5619">
        <v>33</v>
      </c>
      <c r="F5619">
        <v>4</v>
      </c>
      <c r="G5619">
        <v>0.103739328145051</v>
      </c>
      <c r="H5619">
        <v>-0.53204657066780303</v>
      </c>
      <c r="I5619">
        <v>-1.8384396824013201</v>
      </c>
      <c r="J5619">
        <v>141</v>
      </c>
      <c r="K5619">
        <v>218</v>
      </c>
      <c r="L5619">
        <v>87</v>
      </c>
      <c r="M5619">
        <v>11</v>
      </c>
      <c r="N5619">
        <v>0.26646548437094603</v>
      </c>
      <c r="O5619">
        <v>-0.80178863718115101</v>
      </c>
      <c r="P5619">
        <v>-2.1180520960890399</v>
      </c>
      <c r="Q5619">
        <v>0.52542372881355903</v>
      </c>
      <c r="R5619">
        <v>0.305084745762711</v>
      </c>
      <c r="S5619">
        <f t="shared" si="87"/>
        <v>-9.6719827599278621E-2</v>
      </c>
    </row>
    <row r="5620" spans="1:19" x14ac:dyDescent="0.2">
      <c r="A5620" t="s">
        <v>11183</v>
      </c>
      <c r="B5620" t="s">
        <v>11184</v>
      </c>
      <c r="C5620">
        <v>72</v>
      </c>
      <c r="D5620">
        <v>67</v>
      </c>
      <c r="E5620">
        <v>36</v>
      </c>
      <c r="F5620">
        <v>13</v>
      </c>
      <c r="G5620">
        <v>4.90005385650863E-2</v>
      </c>
      <c r="H5620">
        <v>-0.79528800544238398</v>
      </c>
      <c r="I5620">
        <v>-1.62758631708643</v>
      </c>
      <c r="J5620">
        <v>138</v>
      </c>
      <c r="K5620">
        <v>168</v>
      </c>
      <c r="L5620">
        <v>70</v>
      </c>
      <c r="M5620">
        <v>10</v>
      </c>
      <c r="N5620">
        <v>0.16265829874634799</v>
      </c>
      <c r="O5620">
        <v>-0.88686982353137001</v>
      </c>
      <c r="P5620">
        <v>-2.1501047549931198</v>
      </c>
      <c r="Q5620">
        <v>0.50847457627118597</v>
      </c>
      <c r="R5620">
        <v>0.28813559322033899</v>
      </c>
      <c r="S5620">
        <f t="shared" si="87"/>
        <v>-4.4486776535502294E-2</v>
      </c>
    </row>
    <row r="5621" spans="1:19" x14ac:dyDescent="0.2">
      <c r="A5621" t="s">
        <v>11185</v>
      </c>
      <c r="B5621" t="s">
        <v>11186</v>
      </c>
      <c r="C5621">
        <v>84</v>
      </c>
      <c r="D5621">
        <v>156</v>
      </c>
      <c r="E5621">
        <v>74</v>
      </c>
      <c r="F5621">
        <v>6</v>
      </c>
      <c r="G5621">
        <v>0.34910354458810799</v>
      </c>
      <c r="H5621">
        <v>-0.54930557610930897</v>
      </c>
      <c r="I5621">
        <v>-2.0303252086402299</v>
      </c>
      <c r="J5621">
        <v>181</v>
      </c>
      <c r="K5621">
        <v>244</v>
      </c>
      <c r="L5621">
        <v>105</v>
      </c>
      <c r="M5621">
        <v>22</v>
      </c>
      <c r="N5621">
        <v>0.206939354891266</v>
      </c>
      <c r="O5621">
        <v>-0.82857805294363596</v>
      </c>
      <c r="P5621">
        <v>-1.9254815626388699</v>
      </c>
      <c r="Q5621">
        <v>0.644067796610169</v>
      </c>
      <c r="R5621">
        <v>0.25423728813559299</v>
      </c>
      <c r="S5621">
        <f t="shared" si="87"/>
        <v>-0.1005469607765431</v>
      </c>
    </row>
    <row r="5622" spans="1:19" x14ac:dyDescent="0.2">
      <c r="A5622" t="s">
        <v>11187</v>
      </c>
      <c r="B5622" t="s">
        <v>11188</v>
      </c>
      <c r="C5622">
        <v>237</v>
      </c>
      <c r="D5622">
        <v>225</v>
      </c>
      <c r="E5622">
        <v>188</v>
      </c>
      <c r="F5622">
        <v>32</v>
      </c>
      <c r="G5622">
        <v>5.7692404396787002E-2</v>
      </c>
      <c r="H5622">
        <v>-0.59484850652482701</v>
      </c>
      <c r="I5622">
        <v>-1.7537955406521899</v>
      </c>
      <c r="J5622">
        <v>361</v>
      </c>
      <c r="K5622">
        <v>531</v>
      </c>
      <c r="L5622">
        <v>435</v>
      </c>
      <c r="M5622">
        <v>32</v>
      </c>
      <c r="N5622">
        <v>0.244815422597532</v>
      </c>
      <c r="O5622">
        <v>-0.51110672209541097</v>
      </c>
      <c r="P5622">
        <v>-2.0625828921776401</v>
      </c>
      <c r="Q5622">
        <v>0.644067796610169</v>
      </c>
      <c r="R5622">
        <v>0.27118644067796599</v>
      </c>
      <c r="S5622">
        <f t="shared" si="87"/>
        <v>-5.7472755629357837E-2</v>
      </c>
    </row>
    <row r="5623" spans="1:19" x14ac:dyDescent="0.2">
      <c r="A5623" t="s">
        <v>11189</v>
      </c>
      <c r="B5623" t="s">
        <v>11190</v>
      </c>
      <c r="C5623">
        <v>116</v>
      </c>
      <c r="D5623">
        <v>144</v>
      </c>
      <c r="E5623">
        <v>35</v>
      </c>
      <c r="F5623">
        <v>20</v>
      </c>
      <c r="G5623">
        <v>0.17416273516385899</v>
      </c>
      <c r="H5623">
        <v>-1.01464795465504</v>
      </c>
      <c r="I5623">
        <v>-1.64762516652493</v>
      </c>
      <c r="J5623">
        <v>344</v>
      </c>
      <c r="K5623">
        <v>421</v>
      </c>
      <c r="L5623">
        <v>282</v>
      </c>
      <c r="M5623">
        <v>124</v>
      </c>
      <c r="N5623">
        <v>0.16495175668585901</v>
      </c>
      <c r="O5623">
        <v>-0.67839811139655903</v>
      </c>
      <c r="P5623">
        <v>-1.4533624260011799</v>
      </c>
      <c r="Q5623">
        <v>0.61016949152542299</v>
      </c>
      <c r="R5623">
        <v>0.28813559322033899</v>
      </c>
      <c r="S5623">
        <f t="shared" si="87"/>
        <v>0.13610153603132802</v>
      </c>
    </row>
    <row r="5624" spans="1:19" x14ac:dyDescent="0.2">
      <c r="A5624" t="s">
        <v>11191</v>
      </c>
      <c r="B5624" t="s">
        <v>11192</v>
      </c>
      <c r="C5624">
        <v>172</v>
      </c>
      <c r="D5624">
        <v>186</v>
      </c>
      <c r="E5624">
        <v>104</v>
      </c>
      <c r="F5624">
        <v>13</v>
      </c>
      <c r="G5624">
        <v>0.114242729605895</v>
      </c>
      <c r="H5624">
        <v>-0.71275311738717195</v>
      </c>
      <c r="I5624">
        <v>-2.0057822675627102</v>
      </c>
      <c r="J5624">
        <v>420</v>
      </c>
      <c r="K5624">
        <v>222</v>
      </c>
      <c r="L5624">
        <v>223</v>
      </c>
      <c r="M5624">
        <v>29</v>
      </c>
      <c r="N5624">
        <v>-0.19966821252554001</v>
      </c>
      <c r="O5624">
        <v>-0.86703320449413002</v>
      </c>
      <c r="P5624">
        <v>-2.1710769610908298</v>
      </c>
      <c r="Q5624">
        <v>0.66101694915254205</v>
      </c>
      <c r="R5624">
        <v>0.338983050847457</v>
      </c>
      <c r="S5624">
        <f t="shared" si="87"/>
        <v>-0.15916193833220021</v>
      </c>
    </row>
    <row r="5625" spans="1:19" x14ac:dyDescent="0.2">
      <c r="A5625" t="s">
        <v>11193</v>
      </c>
      <c r="B5625" t="s">
        <v>11194</v>
      </c>
      <c r="C5625">
        <v>253</v>
      </c>
      <c r="D5625">
        <v>267</v>
      </c>
      <c r="E5625">
        <v>186</v>
      </c>
      <c r="F5625">
        <v>121</v>
      </c>
      <c r="G5625">
        <v>0.10364897248428501</v>
      </c>
      <c r="H5625">
        <v>-0.62786558673630499</v>
      </c>
      <c r="I5625">
        <v>-1.2045323238213601</v>
      </c>
      <c r="J5625">
        <v>377</v>
      </c>
      <c r="K5625">
        <v>520</v>
      </c>
      <c r="L5625">
        <v>360</v>
      </c>
      <c r="M5625">
        <v>283</v>
      </c>
      <c r="N5625">
        <v>0.21689009685072799</v>
      </c>
      <c r="O5625">
        <v>-0.61212762658289499</v>
      </c>
      <c r="P5625">
        <v>-1.1347805832733899</v>
      </c>
      <c r="Q5625">
        <v>0.69491525423728795</v>
      </c>
      <c r="R5625">
        <v>0.322033898305084</v>
      </c>
      <c r="S5625">
        <f t="shared" si="87"/>
        <v>0.34909759839786658</v>
      </c>
    </row>
    <row r="5626" spans="1:19" x14ac:dyDescent="0.2">
      <c r="A5626" t="s">
        <v>11195</v>
      </c>
      <c r="B5626" t="s">
        <v>11196</v>
      </c>
      <c r="C5626">
        <v>111</v>
      </c>
      <c r="D5626">
        <v>125</v>
      </c>
      <c r="E5626">
        <v>89</v>
      </c>
      <c r="F5626">
        <v>15</v>
      </c>
      <c r="G5626">
        <v>0.13184526651692699</v>
      </c>
      <c r="H5626">
        <v>-0.59019098192014796</v>
      </c>
      <c r="I5626">
        <v>-1.75342889269297</v>
      </c>
      <c r="J5626">
        <v>251</v>
      </c>
      <c r="K5626">
        <v>251</v>
      </c>
      <c r="L5626">
        <v>169</v>
      </c>
      <c r="M5626">
        <v>23</v>
      </c>
      <c r="N5626">
        <v>7.7228103421721706E-2</v>
      </c>
      <c r="O5626">
        <v>-0.76387579401175498</v>
      </c>
      <c r="P5626">
        <v>-2.04817155405533</v>
      </c>
      <c r="Q5626">
        <v>0.644067796610169</v>
      </c>
      <c r="R5626">
        <v>0.305084745762711</v>
      </c>
      <c r="S5626">
        <f t="shared" si="87"/>
        <v>-5.351222305220537E-2</v>
      </c>
    </row>
    <row r="5627" spans="1:19" x14ac:dyDescent="0.2">
      <c r="A5627" t="s">
        <v>11197</v>
      </c>
      <c r="B5627" t="s">
        <v>11198</v>
      </c>
      <c r="C5627">
        <v>47</v>
      </c>
      <c r="D5627">
        <v>43</v>
      </c>
      <c r="E5627">
        <v>36</v>
      </c>
      <c r="F5627">
        <v>1</v>
      </c>
      <c r="G5627">
        <v>4.1628829939397503E-2</v>
      </c>
      <c r="H5627">
        <v>-0.61005336694683299</v>
      </c>
      <c r="I5627">
        <v>-2.5562950308977102</v>
      </c>
      <c r="J5627">
        <v>102</v>
      </c>
      <c r="K5627">
        <v>68</v>
      </c>
      <c r="L5627">
        <v>84</v>
      </c>
      <c r="M5627">
        <v>7</v>
      </c>
      <c r="N5627">
        <v>-9.8863155633959393E-2</v>
      </c>
      <c r="O5627">
        <v>-0.67640966284442605</v>
      </c>
      <c r="P5627">
        <v>-2.1737278003395502</v>
      </c>
      <c r="Q5627">
        <v>0.57627118644067798</v>
      </c>
      <c r="R5627">
        <v>0.28813559322033899</v>
      </c>
      <c r="S5627">
        <f t="shared" si="87"/>
        <v>-0.31862974480013451</v>
      </c>
    </row>
    <row r="5628" spans="1:19" x14ac:dyDescent="0.2">
      <c r="A5628" t="s">
        <v>11199</v>
      </c>
      <c r="B5628" t="s">
        <v>11200</v>
      </c>
      <c r="C5628">
        <v>37</v>
      </c>
      <c r="D5628">
        <v>27</v>
      </c>
      <c r="E5628">
        <v>16</v>
      </c>
      <c r="F5628">
        <v>2</v>
      </c>
      <c r="G5628">
        <v>-5.6579727612479203E-2</v>
      </c>
      <c r="H5628">
        <v>-0.85833975118947303</v>
      </c>
      <c r="I5628">
        <v>-2.1513689013650099</v>
      </c>
      <c r="J5628">
        <v>39</v>
      </c>
      <c r="K5628">
        <v>26</v>
      </c>
      <c r="L5628">
        <v>30</v>
      </c>
      <c r="M5628">
        <v>5</v>
      </c>
      <c r="N5628">
        <v>-9.8863155633959393E-2</v>
      </c>
      <c r="O5628">
        <v>-0.70603212945122695</v>
      </c>
      <c r="P5628">
        <v>-1.9023202712823699</v>
      </c>
      <c r="Q5628">
        <v>0.62711864406779605</v>
      </c>
      <c r="R5628">
        <v>0.322033898305084</v>
      </c>
      <c r="S5628">
        <f t="shared" si="87"/>
        <v>-0.12925868730783382</v>
      </c>
    </row>
    <row r="5629" spans="1:19" x14ac:dyDescent="0.2">
      <c r="A5629" t="s">
        <v>11201</v>
      </c>
      <c r="B5629" t="s">
        <v>11202</v>
      </c>
      <c r="C5629">
        <v>71</v>
      </c>
      <c r="D5629">
        <v>70</v>
      </c>
      <c r="E5629">
        <v>82</v>
      </c>
      <c r="F5629">
        <v>10</v>
      </c>
      <c r="G5629">
        <v>7.4097923590709894E-2</v>
      </c>
      <c r="H5629">
        <v>-0.43170250611376199</v>
      </c>
      <c r="I5629">
        <v>-1.7354555216810701</v>
      </c>
      <c r="J5629">
        <v>182</v>
      </c>
      <c r="K5629">
        <v>157</v>
      </c>
      <c r="L5629">
        <v>73</v>
      </c>
      <c r="M5629">
        <v>17</v>
      </c>
      <c r="N5629">
        <v>1.30563678458807E-2</v>
      </c>
      <c r="O5629">
        <v>-0.98883730500900902</v>
      </c>
      <c r="P5629">
        <v>-2.0398481351986901</v>
      </c>
      <c r="Q5629">
        <v>0.55932203389830504</v>
      </c>
      <c r="R5629">
        <v>0.28813559322033899</v>
      </c>
      <c r="S5629">
        <f t="shared" si="87"/>
        <v>-4.610262246007369E-2</v>
      </c>
    </row>
    <row r="5630" spans="1:19" x14ac:dyDescent="0.2">
      <c r="A5630" t="s">
        <v>11203</v>
      </c>
      <c r="B5630" t="s">
        <v>11204</v>
      </c>
      <c r="C5630">
        <v>103</v>
      </c>
      <c r="D5630">
        <v>112</v>
      </c>
      <c r="E5630">
        <v>133</v>
      </c>
      <c r="F5630">
        <v>5</v>
      </c>
      <c r="G5630">
        <v>0.116639030260537</v>
      </c>
      <c r="H5630">
        <v>-0.38324359351649001</v>
      </c>
      <c r="I5630">
        <v>-2.1980643933311499</v>
      </c>
      <c r="J5630">
        <v>285</v>
      </c>
      <c r="K5630">
        <v>283</v>
      </c>
      <c r="L5630">
        <v>161</v>
      </c>
      <c r="M5630">
        <v>39</v>
      </c>
      <c r="N5630">
        <v>7.4169678937501801E-2</v>
      </c>
      <c r="O5630">
        <v>-0.84010776112105001</v>
      </c>
      <c r="P5630">
        <v>-1.8740059215739</v>
      </c>
      <c r="Q5630">
        <v>0.59322033898305004</v>
      </c>
      <c r="R5630">
        <v>0.338983050847457</v>
      </c>
      <c r="S5630">
        <f t="shared" si="87"/>
        <v>-0.13515126697866017</v>
      </c>
    </row>
    <row r="5631" spans="1:19" x14ac:dyDescent="0.2">
      <c r="A5631" t="s">
        <v>11205</v>
      </c>
      <c r="B5631" t="s">
        <v>11206</v>
      </c>
      <c r="C5631">
        <v>29</v>
      </c>
      <c r="D5631">
        <v>19</v>
      </c>
      <c r="E5631">
        <v>10</v>
      </c>
      <c r="F5631">
        <v>3</v>
      </c>
      <c r="G5631">
        <v>-0.10338616465059799</v>
      </c>
      <c r="H5631">
        <v>-0.95665600767735903</v>
      </c>
      <c r="I5631">
        <v>-1.8694739161412901</v>
      </c>
      <c r="J5631">
        <v>72</v>
      </c>
      <c r="K5631">
        <v>86</v>
      </c>
      <c r="L5631">
        <v>37</v>
      </c>
      <c r="M5631">
        <v>8</v>
      </c>
      <c r="N5631">
        <v>0.154394058234021</v>
      </c>
      <c r="O5631">
        <v>-0.88121954950866299</v>
      </c>
      <c r="P5631">
        <v>-1.9644681780312101</v>
      </c>
      <c r="Q5631">
        <v>0.54237288135593198</v>
      </c>
      <c r="R5631">
        <v>0.27118644067796599</v>
      </c>
      <c r="S5631">
        <f t="shared" si="87"/>
        <v>-6.4588398214230944E-2</v>
      </c>
    </row>
    <row r="5632" spans="1:19" x14ac:dyDescent="0.2">
      <c r="A5632" t="s">
        <v>11207</v>
      </c>
      <c r="B5632" t="s">
        <v>11208</v>
      </c>
      <c r="C5632">
        <v>12</v>
      </c>
      <c r="D5632">
        <v>14</v>
      </c>
      <c r="E5632">
        <v>3</v>
      </c>
      <c r="F5632">
        <v>0</v>
      </c>
      <c r="G5632">
        <v>0.14720502192614099</v>
      </c>
      <c r="H5632">
        <v>-1.09631800110636</v>
      </c>
      <c r="I5632" t="e">
        <f>-inf</f>
        <v>#NAME?</v>
      </c>
      <c r="J5632">
        <v>54</v>
      </c>
      <c r="K5632">
        <v>60</v>
      </c>
      <c r="L5632">
        <v>21</v>
      </c>
      <c r="M5632">
        <v>16</v>
      </c>
      <c r="N5632">
        <v>0.122985593982396</v>
      </c>
      <c r="O5632">
        <v>-1.0022632422334301</v>
      </c>
      <c r="P5632">
        <v>-1.5384994457589301</v>
      </c>
      <c r="Q5632">
        <v>0.61016949152542299</v>
      </c>
      <c r="R5632">
        <v>0.28813559322033899</v>
      </c>
      <c r="S5632" t="e">
        <f t="shared" si="87"/>
        <v>#NAME?</v>
      </c>
    </row>
    <row r="5633" spans="1:19" x14ac:dyDescent="0.2">
      <c r="A5633" t="s">
        <v>11209</v>
      </c>
      <c r="B5633" t="s">
        <v>11210</v>
      </c>
      <c r="C5633">
        <v>112</v>
      </c>
      <c r="D5633">
        <v>115</v>
      </c>
      <c r="E5633">
        <v>65</v>
      </c>
      <c r="F5633">
        <v>18</v>
      </c>
      <c r="G5633">
        <v>9.1738049978958403E-2</v>
      </c>
      <c r="H5633">
        <v>-0.73056267580572898</v>
      </c>
      <c r="I5633">
        <v>-1.6781426905288701</v>
      </c>
      <c r="J5633">
        <v>298</v>
      </c>
      <c r="K5633">
        <v>250</v>
      </c>
      <c r="L5633">
        <v>183</v>
      </c>
      <c r="M5633">
        <v>42</v>
      </c>
      <c r="N5633">
        <v>9.5184801750413804E-4</v>
      </c>
      <c r="O5633">
        <v>-0.80385395149021599</v>
      </c>
      <c r="P5633">
        <v>-1.8611926422702401</v>
      </c>
      <c r="Q5633">
        <v>0.62711864406779605</v>
      </c>
      <c r="R5633">
        <v>0.305084745762711</v>
      </c>
      <c r="S5633">
        <f t="shared" si="87"/>
        <v>1.8212871610515057E-2</v>
      </c>
    </row>
    <row r="5634" spans="1:19" x14ac:dyDescent="0.2">
      <c r="A5634" t="s">
        <v>11211</v>
      </c>
      <c r="B5634" t="s">
        <v>11212</v>
      </c>
      <c r="C5634">
        <v>24</v>
      </c>
      <c r="D5634">
        <v>24</v>
      </c>
      <c r="E5634">
        <v>3</v>
      </c>
      <c r="F5634">
        <v>0</v>
      </c>
      <c r="G5634">
        <v>8.0258232295528406E-2</v>
      </c>
      <c r="H5634">
        <v>-1.3973479967703399</v>
      </c>
      <c r="I5634" t="e">
        <f>-inf</f>
        <v>#NAME?</v>
      </c>
      <c r="J5634">
        <v>73</v>
      </c>
      <c r="K5634">
        <v>90</v>
      </c>
      <c r="L5634">
        <v>14</v>
      </c>
      <c r="M5634">
        <v>6</v>
      </c>
      <c r="N5634">
        <v>0.16814775274058999</v>
      </c>
      <c r="O5634">
        <v>-1.3092836015866001</v>
      </c>
      <c r="P5634">
        <v>-2.0953972783286998</v>
      </c>
      <c r="Q5634">
        <v>0.677966101694915</v>
      </c>
      <c r="R5634">
        <v>0.338983050847457</v>
      </c>
      <c r="S5634" t="e">
        <f t="shared" si="87"/>
        <v>#NAME?</v>
      </c>
    </row>
    <row r="5635" spans="1:19" x14ac:dyDescent="0.2">
      <c r="A5635" t="s">
        <v>11213</v>
      </c>
      <c r="B5635" t="s">
        <v>11214</v>
      </c>
      <c r="C5635">
        <v>131</v>
      </c>
      <c r="D5635">
        <v>79</v>
      </c>
      <c r="E5635">
        <v>75</v>
      </c>
      <c r="F5635">
        <v>9</v>
      </c>
      <c r="G5635">
        <v>-0.139385972069794</v>
      </c>
      <c r="H5635">
        <v>-0.73646804204246696</v>
      </c>
      <c r="I5635">
        <v>-2.0472259591784301</v>
      </c>
      <c r="J5635">
        <v>190</v>
      </c>
      <c r="K5635">
        <v>217</v>
      </c>
      <c r="L5635">
        <v>135</v>
      </c>
      <c r="M5635">
        <v>27</v>
      </c>
      <c r="N5635">
        <v>0.13493423631742199</v>
      </c>
      <c r="O5635">
        <v>-0.74050860960221299</v>
      </c>
      <c r="P5635">
        <v>-1.8576155053857299</v>
      </c>
      <c r="Q5635">
        <v>0.55932203389830504</v>
      </c>
      <c r="R5635">
        <v>0.23728813559322001</v>
      </c>
      <c r="S5635">
        <f t="shared" ref="S5635:S5698" si="88">((I5635+1.7338029)/1.7338029+(P5635+1.8692731)/1.8692731)/2</f>
        <v>-8.726779591184948E-2</v>
      </c>
    </row>
    <row r="5636" spans="1:19" x14ac:dyDescent="0.2">
      <c r="A5636" t="s">
        <v>11215</v>
      </c>
      <c r="B5636" t="s">
        <v>11216</v>
      </c>
      <c r="C5636">
        <v>31</v>
      </c>
      <c r="D5636">
        <v>54</v>
      </c>
      <c r="E5636">
        <v>37</v>
      </c>
      <c r="F5636">
        <v>9</v>
      </c>
      <c r="G5636">
        <v>0.32129029828422401</v>
      </c>
      <c r="H5636">
        <v>-0.41741797954568099</v>
      </c>
      <c r="I5636">
        <v>-1.4213163573569401</v>
      </c>
      <c r="J5636">
        <v>57</v>
      </c>
      <c r="K5636">
        <v>72</v>
      </c>
      <c r="L5636">
        <v>50</v>
      </c>
      <c r="M5636">
        <v>6</v>
      </c>
      <c r="N5636">
        <v>0.17868574418049801</v>
      </c>
      <c r="O5636">
        <v>-0.64899362848086295</v>
      </c>
      <c r="P5636">
        <v>-1.9879492738807401</v>
      </c>
      <c r="Q5636">
        <v>0.61016949152542299</v>
      </c>
      <c r="R5636">
        <v>0.20338983050847401</v>
      </c>
      <c r="S5636">
        <f t="shared" si="88"/>
        <v>5.8371999396916022E-2</v>
      </c>
    </row>
    <row r="5637" spans="1:19" x14ac:dyDescent="0.2">
      <c r="A5637" t="s">
        <v>11217</v>
      </c>
      <c r="B5637" t="s">
        <v>11218</v>
      </c>
      <c r="C5637">
        <v>261</v>
      </c>
      <c r="D5637">
        <v>299</v>
      </c>
      <c r="E5637">
        <v>213</v>
      </c>
      <c r="F5637">
        <v>33</v>
      </c>
      <c r="G5637">
        <v>0.139288913281677</v>
      </c>
      <c r="H5637">
        <v>-0.58251891367794695</v>
      </c>
      <c r="I5637">
        <v>-1.7823237404223899</v>
      </c>
      <c r="J5637">
        <v>369</v>
      </c>
      <c r="K5637">
        <v>553</v>
      </c>
      <c r="L5637">
        <v>265</v>
      </c>
      <c r="M5637">
        <v>56</v>
      </c>
      <c r="N5637">
        <v>0.25292686856735902</v>
      </c>
      <c r="O5637">
        <v>-0.73586926936664199</v>
      </c>
      <c r="P5637">
        <v>-1.82906400774475</v>
      </c>
      <c r="Q5637">
        <v>0.66101694915254205</v>
      </c>
      <c r="R5637">
        <v>0.23728813559322001</v>
      </c>
      <c r="S5637">
        <f t="shared" si="88"/>
        <v>-3.2373306854471592E-3</v>
      </c>
    </row>
    <row r="5638" spans="1:19" x14ac:dyDescent="0.2">
      <c r="A5638" t="s">
        <v>11219</v>
      </c>
      <c r="B5638" t="s">
        <v>11220</v>
      </c>
      <c r="C5638">
        <v>267</v>
      </c>
      <c r="D5638">
        <v>300</v>
      </c>
      <c r="E5638">
        <v>215</v>
      </c>
      <c r="F5638">
        <v>27</v>
      </c>
      <c r="G5638">
        <v>0.13086822565061501</v>
      </c>
      <c r="H5638">
        <v>-0.58833081122737296</v>
      </c>
      <c r="I5638">
        <v>-1.87934467016758</v>
      </c>
      <c r="J5638">
        <v>436</v>
      </c>
      <c r="K5638">
        <v>594</v>
      </c>
      <c r="L5638">
        <v>398</v>
      </c>
      <c r="M5638">
        <v>127</v>
      </c>
      <c r="N5638">
        <v>0.21152805913432901</v>
      </c>
      <c r="O5638">
        <v>-0.63169219433928803</v>
      </c>
      <c r="P5638">
        <v>-1.54590843690452</v>
      </c>
      <c r="Q5638">
        <v>0.66101694915254205</v>
      </c>
      <c r="R5638">
        <v>0.27118644067796599</v>
      </c>
      <c r="S5638">
        <f t="shared" si="88"/>
        <v>4.452292921081491E-2</v>
      </c>
    </row>
    <row r="5639" spans="1:19" x14ac:dyDescent="0.2">
      <c r="A5639" t="s">
        <v>11221</v>
      </c>
      <c r="B5639" t="s">
        <v>11222</v>
      </c>
      <c r="C5639">
        <v>210</v>
      </c>
      <c r="D5639">
        <v>264</v>
      </c>
      <c r="E5639">
        <v>166</v>
      </c>
      <c r="F5639">
        <v>33</v>
      </c>
      <c r="G5639">
        <v>0.17964286443144001</v>
      </c>
      <c r="H5639">
        <v>-0.59636921647226704</v>
      </c>
      <c r="I5639">
        <v>-1.68790252781803</v>
      </c>
      <c r="J5639">
        <v>470</v>
      </c>
      <c r="K5639">
        <v>680</v>
      </c>
      <c r="L5639">
        <v>290</v>
      </c>
      <c r="M5639">
        <v>34</v>
      </c>
      <c r="N5639">
        <v>0.23763915819223999</v>
      </c>
      <c r="O5639">
        <v>-0.80178863718115101</v>
      </c>
      <c r="P5639">
        <v>-2.1508446094853499</v>
      </c>
      <c r="Q5639">
        <v>0.644067796610169</v>
      </c>
      <c r="R5639">
        <v>0.22033898305084701</v>
      </c>
      <c r="S5639">
        <f t="shared" si="88"/>
        <v>-6.2078870306402821E-2</v>
      </c>
    </row>
    <row r="5640" spans="1:19" x14ac:dyDescent="0.2">
      <c r="A5640" t="s">
        <v>11223</v>
      </c>
      <c r="B5640" t="s">
        <v>11224</v>
      </c>
      <c r="C5640">
        <v>128</v>
      </c>
      <c r="D5640">
        <v>127</v>
      </c>
      <c r="E5640">
        <v>87</v>
      </c>
      <c r="F5640">
        <v>21</v>
      </c>
      <c r="G5640">
        <v>7.6851983603616905E-2</v>
      </c>
      <c r="H5640">
        <v>-0.66194872680765304</v>
      </c>
      <c r="I5640">
        <v>-1.6691878478759401</v>
      </c>
      <c r="J5640">
        <v>286</v>
      </c>
      <c r="K5640">
        <v>347</v>
      </c>
      <c r="L5640">
        <v>191</v>
      </c>
      <c r="M5640">
        <v>48</v>
      </c>
      <c r="N5640">
        <v>0.16119154508355199</v>
      </c>
      <c r="O5640">
        <v>-0.76742144302570503</v>
      </c>
      <c r="P5640">
        <v>-1.7853504643453399</v>
      </c>
      <c r="Q5640">
        <v>0.61016949152542299</v>
      </c>
      <c r="R5640">
        <v>0.22033898305084701</v>
      </c>
      <c r="S5640">
        <f t="shared" si="88"/>
        <v>4.1081842623858986E-2</v>
      </c>
    </row>
    <row r="5641" spans="1:19" x14ac:dyDescent="0.2">
      <c r="A5641" t="s">
        <v>11225</v>
      </c>
      <c r="B5641" t="s">
        <v>11226</v>
      </c>
      <c r="C5641">
        <v>86</v>
      </c>
      <c r="D5641">
        <v>146</v>
      </c>
      <c r="E5641">
        <v>54</v>
      </c>
      <c r="F5641">
        <v>10</v>
      </c>
      <c r="G5641">
        <v>0.310112636836397</v>
      </c>
      <c r="H5641">
        <v>-0.69636270119900201</v>
      </c>
      <c r="I5641">
        <v>-1.8186956242055601</v>
      </c>
      <c r="J5641">
        <v>266</v>
      </c>
      <c r="K5641">
        <v>264</v>
      </c>
      <c r="L5641">
        <v>143</v>
      </c>
      <c r="M5641">
        <v>32</v>
      </c>
      <c r="N5641">
        <v>7.3950393660485794E-2</v>
      </c>
      <c r="O5641">
        <v>-0.86163437631039497</v>
      </c>
      <c r="P5641">
        <v>-1.9299573269030501</v>
      </c>
      <c r="Q5641">
        <v>0.69491525423728795</v>
      </c>
      <c r="R5641">
        <v>0.305084745762711</v>
      </c>
      <c r="S5641">
        <f t="shared" si="88"/>
        <v>-4.0713692435415838E-2</v>
      </c>
    </row>
    <row r="5642" spans="1:19" x14ac:dyDescent="0.2">
      <c r="A5642" t="s">
        <v>11227</v>
      </c>
      <c r="B5642" t="s">
        <v>11228</v>
      </c>
      <c r="C5642">
        <v>87</v>
      </c>
      <c r="D5642">
        <v>84</v>
      </c>
      <c r="E5642">
        <v>76</v>
      </c>
      <c r="F5642">
        <v>6</v>
      </c>
      <c r="G5642">
        <v>6.5018265738791603E-2</v>
      </c>
      <c r="H5642">
        <v>-0.55296367011623004</v>
      </c>
      <c r="I5642">
        <v>-2.0455651751969701</v>
      </c>
      <c r="J5642">
        <v>287</v>
      </c>
      <c r="K5642">
        <v>315</v>
      </c>
      <c r="L5642">
        <v>218</v>
      </c>
      <c r="M5642">
        <v>50</v>
      </c>
      <c r="N5642">
        <v>0.11765676047732999</v>
      </c>
      <c r="O5642">
        <v>-0.711514180273777</v>
      </c>
      <c r="P5642">
        <v>-1.7691375609898601</v>
      </c>
      <c r="Q5642">
        <v>0.76271186440677896</v>
      </c>
      <c r="R5642">
        <v>0.27118644067796599</v>
      </c>
      <c r="S5642">
        <f t="shared" si="88"/>
        <v>-6.3122449449433488E-2</v>
      </c>
    </row>
    <row r="5643" spans="1:19" x14ac:dyDescent="0.2">
      <c r="A5643" t="s">
        <v>11229</v>
      </c>
      <c r="B5643" t="s">
        <v>11230</v>
      </c>
      <c r="C5643">
        <v>221</v>
      </c>
      <c r="D5643">
        <v>385</v>
      </c>
      <c r="E5643">
        <v>187</v>
      </c>
      <c r="F5643">
        <v>25</v>
      </c>
      <c r="G5643">
        <v>0.32132668811891801</v>
      </c>
      <c r="H5643">
        <v>-0.56680867692701498</v>
      </c>
      <c r="I5643">
        <v>-1.83064943797507</v>
      </c>
      <c r="J5643">
        <v>502</v>
      </c>
      <c r="K5643">
        <v>626</v>
      </c>
      <c r="L5643">
        <v>302</v>
      </c>
      <c r="M5643">
        <v>64</v>
      </c>
      <c r="N5643">
        <v>0.17309871948713201</v>
      </c>
      <c r="O5643">
        <v>-0.81278555133225905</v>
      </c>
      <c r="P5643">
        <v>-1.9047494117530199</v>
      </c>
      <c r="Q5643">
        <v>0.76271186440677896</v>
      </c>
      <c r="R5643">
        <v>0.338983050847457</v>
      </c>
      <c r="S5643">
        <f t="shared" si="88"/>
        <v>-3.7418268797971097E-2</v>
      </c>
    </row>
    <row r="5644" spans="1:19" x14ac:dyDescent="0.2">
      <c r="A5644" t="s">
        <v>11231</v>
      </c>
      <c r="B5644" t="s">
        <v>11232</v>
      </c>
      <c r="C5644">
        <v>334</v>
      </c>
      <c r="D5644">
        <v>458</v>
      </c>
      <c r="E5644">
        <v>234</v>
      </c>
      <c r="F5644">
        <v>34</v>
      </c>
      <c r="G5644">
        <v>0.21737724348783299</v>
      </c>
      <c r="H5644">
        <v>-0.648788619179825</v>
      </c>
      <c r="I5644">
        <v>-1.8764647227313</v>
      </c>
      <c r="J5644">
        <v>737</v>
      </c>
      <c r="K5644">
        <v>1132</v>
      </c>
      <c r="L5644">
        <v>578</v>
      </c>
      <c r="M5644">
        <v>128</v>
      </c>
      <c r="N5644">
        <v>0.263607042414923</v>
      </c>
      <c r="O5644">
        <v>-0.69762842658291202</v>
      </c>
      <c r="P5644">
        <v>-1.7704831868030699</v>
      </c>
      <c r="Q5644">
        <v>0.74576271186440601</v>
      </c>
      <c r="R5644">
        <v>0.25423728813559299</v>
      </c>
      <c r="S5644">
        <f t="shared" si="88"/>
        <v>-1.471661652024393E-2</v>
      </c>
    </row>
    <row r="5645" spans="1:19" x14ac:dyDescent="0.2">
      <c r="A5645" t="s">
        <v>11233</v>
      </c>
      <c r="B5645" t="s">
        <v>11234</v>
      </c>
      <c r="C5645">
        <v>272</v>
      </c>
      <c r="D5645">
        <v>337</v>
      </c>
      <c r="E5645">
        <v>224</v>
      </c>
      <c r="F5645">
        <v>40</v>
      </c>
      <c r="G5645">
        <v>0.17331922913266801</v>
      </c>
      <c r="H5645">
        <v>-0.57857889547843899</v>
      </c>
      <c r="I5645">
        <v>-1.7167060856682299</v>
      </c>
      <c r="J5645">
        <v>653</v>
      </c>
      <c r="K5645">
        <v>691</v>
      </c>
      <c r="L5645">
        <v>403</v>
      </c>
      <c r="M5645">
        <v>73</v>
      </c>
      <c r="N5645">
        <v>0.101792969520846</v>
      </c>
      <c r="O5645">
        <v>-0.80169691227835405</v>
      </c>
      <c r="P5645">
        <v>-1.9618159897465099</v>
      </c>
      <c r="Q5645">
        <v>0.69491525423728795</v>
      </c>
      <c r="R5645">
        <v>0.23728813559322001</v>
      </c>
      <c r="S5645">
        <f t="shared" si="88"/>
        <v>-1.9823272654682676E-2</v>
      </c>
    </row>
    <row r="5646" spans="1:19" x14ac:dyDescent="0.2">
      <c r="A5646" t="s">
        <v>11235</v>
      </c>
      <c r="B5646" t="s">
        <v>11236</v>
      </c>
      <c r="C5646">
        <v>228</v>
      </c>
      <c r="D5646">
        <v>222</v>
      </c>
      <c r="E5646">
        <v>139</v>
      </c>
      <c r="F5646">
        <v>20</v>
      </c>
      <c r="G5646">
        <v>6.8676359745713303E-2</v>
      </c>
      <c r="H5646">
        <v>-0.70917805652476196</v>
      </c>
      <c r="I5646">
        <v>-1.94110202429847</v>
      </c>
      <c r="J5646">
        <v>483</v>
      </c>
      <c r="K5646">
        <v>600</v>
      </c>
      <c r="L5646">
        <v>236</v>
      </c>
      <c r="M5646">
        <v>49</v>
      </c>
      <c r="N5646">
        <v>0.171432223053853</v>
      </c>
      <c r="O5646">
        <v>-0.90312390492579597</v>
      </c>
      <c r="P5646">
        <v>-2.0039767193148901</v>
      </c>
      <c r="Q5646">
        <v>0.76271186440677896</v>
      </c>
      <c r="R5646">
        <v>0.25423728813559299</v>
      </c>
      <c r="S5646">
        <f t="shared" si="88"/>
        <v>-9.581264560894448E-2</v>
      </c>
    </row>
    <row r="5647" spans="1:19" x14ac:dyDescent="0.2">
      <c r="A5647" t="s">
        <v>11237</v>
      </c>
      <c r="B5647" t="s">
        <v>11238</v>
      </c>
      <c r="C5647">
        <v>57</v>
      </c>
      <c r="D5647">
        <v>77</v>
      </c>
      <c r="E5647">
        <v>34</v>
      </c>
      <c r="F5647">
        <v>8</v>
      </c>
      <c r="G5647">
        <v>0.21087410179551799</v>
      </c>
      <c r="H5647">
        <v>-0.71865394840863905</v>
      </c>
      <c r="I5647">
        <v>-1.7369820416425401</v>
      </c>
      <c r="J5647">
        <v>144</v>
      </c>
      <c r="K5647">
        <v>181</v>
      </c>
      <c r="L5647">
        <v>81</v>
      </c>
      <c r="M5647">
        <v>20</v>
      </c>
      <c r="N5647">
        <v>0.17654418619565601</v>
      </c>
      <c r="O5647">
        <v>-0.84196625036099004</v>
      </c>
      <c r="P5647">
        <v>-1.8675581650231601</v>
      </c>
      <c r="Q5647">
        <v>0.61016949152542299</v>
      </c>
      <c r="R5647">
        <v>0.27118644067796599</v>
      </c>
      <c r="S5647">
        <f t="shared" si="88"/>
        <v>-4.580946465804452E-4</v>
      </c>
    </row>
    <row r="5648" spans="1:19" x14ac:dyDescent="0.2">
      <c r="A5648" t="s">
        <v>11239</v>
      </c>
      <c r="B5648" t="s">
        <v>11240</v>
      </c>
      <c r="C5648">
        <v>244</v>
      </c>
      <c r="D5648">
        <v>258</v>
      </c>
      <c r="E5648">
        <v>218</v>
      </c>
      <c r="F5648">
        <v>39</v>
      </c>
      <c r="G5648">
        <v>0.10448811192002901</v>
      </c>
      <c r="H5648">
        <v>-0.54319134251252799</v>
      </c>
      <c r="I5648">
        <v>-1.6805223922742201</v>
      </c>
      <c r="J5648">
        <v>491</v>
      </c>
      <c r="K5648">
        <v>539</v>
      </c>
      <c r="L5648">
        <v>297</v>
      </c>
      <c r="M5648">
        <v>98</v>
      </c>
      <c r="N5648">
        <v>0.117735376485491</v>
      </c>
      <c r="O5648">
        <v>-0.81041381995014605</v>
      </c>
      <c r="P5648">
        <v>-1.71008108502236</v>
      </c>
      <c r="Q5648">
        <v>0.677966101694915</v>
      </c>
      <c r="R5648">
        <v>0.23728813559322001</v>
      </c>
      <c r="S5648">
        <f t="shared" si="88"/>
        <v>5.7946476662296333E-2</v>
      </c>
    </row>
    <row r="5649" spans="1:19" x14ac:dyDescent="0.2">
      <c r="A5649" t="s">
        <v>11241</v>
      </c>
      <c r="B5649" t="s">
        <v>11242</v>
      </c>
      <c r="C5649">
        <v>64</v>
      </c>
      <c r="D5649">
        <v>59</v>
      </c>
      <c r="E5649">
        <v>24</v>
      </c>
      <c r="F5649">
        <v>3</v>
      </c>
      <c r="G5649">
        <v>4.4930269953785497E-2</v>
      </c>
      <c r="H5649">
        <v>-0.920226742050684</v>
      </c>
      <c r="I5649">
        <v>-2.2132558922262202</v>
      </c>
      <c r="J5649">
        <v>75</v>
      </c>
      <c r="K5649">
        <v>62</v>
      </c>
      <c r="L5649">
        <v>8</v>
      </c>
      <c r="M5649">
        <v>10</v>
      </c>
      <c r="N5649">
        <v>-5.4414704717243396E-3</v>
      </c>
      <c r="O5649">
        <v>-1.56406005354414</v>
      </c>
      <c r="P5649">
        <v>-1.8852869319835901</v>
      </c>
      <c r="Q5649">
        <v>0.61016949152542299</v>
      </c>
      <c r="R5649">
        <v>0.28813559322033899</v>
      </c>
      <c r="S5649">
        <f t="shared" si="88"/>
        <v>-0.14254972918868961</v>
      </c>
    </row>
    <row r="5650" spans="1:19" x14ac:dyDescent="0.2">
      <c r="A5650" t="s">
        <v>11243</v>
      </c>
      <c r="B5650" t="s">
        <v>11244</v>
      </c>
      <c r="C5650">
        <v>39</v>
      </c>
      <c r="D5650">
        <v>29</v>
      </c>
      <c r="E5650">
        <v>3</v>
      </c>
      <c r="F5650">
        <v>2</v>
      </c>
      <c r="G5650">
        <v>-4.8408376832014703E-2</v>
      </c>
      <c r="H5650">
        <v>-1.60820136208524</v>
      </c>
      <c r="I5650">
        <v>-2.17423178432451</v>
      </c>
      <c r="J5650">
        <v>132</v>
      </c>
      <c r="K5650">
        <v>110</v>
      </c>
      <c r="L5650">
        <v>63</v>
      </c>
      <c r="M5650">
        <v>4</v>
      </c>
      <c r="N5650">
        <v>-1.95314262590306E-3</v>
      </c>
      <c r="O5650">
        <v>-0.91332215889665802</v>
      </c>
      <c r="P5650">
        <v>-2.5287396084697802</v>
      </c>
      <c r="Q5650">
        <v>0.57627118644067798</v>
      </c>
      <c r="R5650">
        <v>0.25423728813559299</v>
      </c>
      <c r="S5650">
        <f t="shared" si="88"/>
        <v>-0.30340889710086161</v>
      </c>
    </row>
    <row r="5651" spans="1:19" x14ac:dyDescent="0.2">
      <c r="A5651" t="s">
        <v>11245</v>
      </c>
      <c r="B5651" t="s">
        <v>11246</v>
      </c>
      <c r="C5651">
        <v>164</v>
      </c>
      <c r="D5651">
        <v>159</v>
      </c>
      <c r="E5651">
        <v>118</v>
      </c>
      <c r="F5651">
        <v>15</v>
      </c>
      <c r="G5651">
        <v>6.6811508568282094E-2</v>
      </c>
      <c r="H5651">
        <v>-0.63721985051997598</v>
      </c>
      <c r="I5651">
        <v>-1.9229497619540099</v>
      </c>
      <c r="J5651">
        <v>425</v>
      </c>
      <c r="K5651">
        <v>589</v>
      </c>
      <c r="L5651">
        <v>268</v>
      </c>
      <c r="M5651">
        <v>58</v>
      </c>
      <c r="N5651">
        <v>0.218954468158511</v>
      </c>
      <c r="O5651">
        <v>-0.79234291316591299</v>
      </c>
      <c r="P5651">
        <v>-1.87518660507926</v>
      </c>
      <c r="Q5651">
        <v>0.57627118644067798</v>
      </c>
      <c r="R5651">
        <v>0.28813559322033899</v>
      </c>
      <c r="S5651">
        <f t="shared" si="88"/>
        <v>-5.6128583801032028E-2</v>
      </c>
    </row>
    <row r="5652" spans="1:19" x14ac:dyDescent="0.2">
      <c r="A5652" t="s">
        <v>11247</v>
      </c>
      <c r="B5652" t="s">
        <v>11248</v>
      </c>
      <c r="C5652">
        <v>83</v>
      </c>
      <c r="D5652">
        <v>55</v>
      </c>
      <c r="E5652">
        <v>45</v>
      </c>
      <c r="F5652">
        <v>9</v>
      </c>
      <c r="G5652">
        <v>-9.8457170586301601E-2</v>
      </c>
      <c r="H5652">
        <v>-0.76012358837913296</v>
      </c>
      <c r="I5652">
        <v>-1.8490327558987401</v>
      </c>
      <c r="J5652">
        <v>59</v>
      </c>
      <c r="K5652">
        <v>119</v>
      </c>
      <c r="L5652">
        <v>48</v>
      </c>
      <c r="M5652">
        <v>10</v>
      </c>
      <c r="N5652">
        <v>0.38192305317210801</v>
      </c>
      <c r="O5652">
        <v>-0.68169955141094696</v>
      </c>
      <c r="P5652">
        <v>-1.78107768023403</v>
      </c>
      <c r="Q5652">
        <v>0.677966101694915</v>
      </c>
      <c r="R5652">
        <v>0.35593220338983</v>
      </c>
      <c r="S5652">
        <f t="shared" si="88"/>
        <v>-9.6395460847309364E-3</v>
      </c>
    </row>
    <row r="5653" spans="1:19" x14ac:dyDescent="0.2">
      <c r="A5653" t="s">
        <v>11249</v>
      </c>
      <c r="B5653" t="s">
        <v>11250</v>
      </c>
      <c r="C5653">
        <v>347</v>
      </c>
      <c r="D5653">
        <v>398</v>
      </c>
      <c r="E5653">
        <v>266</v>
      </c>
      <c r="F5653">
        <v>37</v>
      </c>
      <c r="G5653">
        <v>0.13981182957834201</v>
      </c>
      <c r="H5653">
        <v>-0.60970584793821003</v>
      </c>
      <c r="I5653">
        <v>-1.8563249236858701</v>
      </c>
      <c r="J5653">
        <v>625</v>
      </c>
      <c r="K5653">
        <v>734</v>
      </c>
      <c r="L5653">
        <v>410</v>
      </c>
      <c r="M5653">
        <v>91</v>
      </c>
      <c r="N5653">
        <v>0.14704414599371701</v>
      </c>
      <c r="O5653">
        <v>-0.77518493776872999</v>
      </c>
      <c r="P5653">
        <v>-1.84706429361487</v>
      </c>
      <c r="Q5653">
        <v>0.61016949152542299</v>
      </c>
      <c r="R5653">
        <v>0.27118644067796599</v>
      </c>
      <c r="S5653">
        <f t="shared" si="88"/>
        <v>-2.9392826822268462E-2</v>
      </c>
    </row>
    <row r="5654" spans="1:19" x14ac:dyDescent="0.2">
      <c r="A5654" t="s">
        <v>11251</v>
      </c>
      <c r="B5654" t="s">
        <v>11252</v>
      </c>
      <c r="C5654">
        <v>126</v>
      </c>
      <c r="D5654">
        <v>142</v>
      </c>
      <c r="E5654">
        <v>86</v>
      </c>
      <c r="F5654">
        <v>13</v>
      </c>
      <c r="G5654">
        <v>0.13217603156102201</v>
      </c>
      <c r="H5654">
        <v>-0.66013010365239799</v>
      </c>
      <c r="I5654">
        <v>-1.87062436577272</v>
      </c>
      <c r="J5654">
        <v>286</v>
      </c>
      <c r="K5654">
        <v>337</v>
      </c>
      <c r="L5654">
        <v>116</v>
      </c>
      <c r="M5654">
        <v>19</v>
      </c>
      <c r="N5654">
        <v>0.14849197116401699</v>
      </c>
      <c r="O5654">
        <v>-0.98399682104651498</v>
      </c>
      <c r="P5654">
        <v>-2.1878381007680998</v>
      </c>
      <c r="Q5654">
        <v>0.644067796610169</v>
      </c>
      <c r="R5654">
        <v>0.305084745762711</v>
      </c>
      <c r="S5654">
        <f t="shared" si="88"/>
        <v>-0.12466797204039021</v>
      </c>
    </row>
    <row r="5655" spans="1:19" x14ac:dyDescent="0.2">
      <c r="A5655" t="s">
        <v>11253</v>
      </c>
      <c r="B5655" t="s">
        <v>11254</v>
      </c>
      <c r="C5655">
        <v>219</v>
      </c>
      <c r="D5655">
        <v>156</v>
      </c>
      <c r="E5655">
        <v>141</v>
      </c>
      <c r="F5655">
        <v>22</v>
      </c>
      <c r="G5655">
        <v>-6.7061284190128204E-2</v>
      </c>
      <c r="H5655">
        <v>-0.68548301196314199</v>
      </c>
      <c r="I5655">
        <v>-1.8822186069799101</v>
      </c>
      <c r="J5655">
        <v>369</v>
      </c>
      <c r="K5655">
        <v>298</v>
      </c>
      <c r="L5655">
        <v>181</v>
      </c>
      <c r="M5655">
        <v>35</v>
      </c>
      <c r="N5655">
        <v>-1.5581998661083301E-2</v>
      </c>
      <c r="O5655">
        <v>-0.90143656843426601</v>
      </c>
      <c r="P5655">
        <v>-2.0331839904006701</v>
      </c>
      <c r="Q5655">
        <v>0.61016949152542299</v>
      </c>
      <c r="R5655">
        <v>0.305084745762711</v>
      </c>
      <c r="S5655">
        <f t="shared" si="88"/>
        <v>-8.6644112285093028E-2</v>
      </c>
    </row>
    <row r="5656" spans="1:19" x14ac:dyDescent="0.2">
      <c r="A5656" t="s">
        <v>11255</v>
      </c>
      <c r="B5656" t="s">
        <v>11256</v>
      </c>
      <c r="C5656">
        <v>128</v>
      </c>
      <c r="D5656">
        <v>142</v>
      </c>
      <c r="E5656">
        <v>105</v>
      </c>
      <c r="F5656">
        <v>10</v>
      </c>
      <c r="G5656">
        <v>0.125336607030716</v>
      </c>
      <c r="H5656">
        <v>-0.58027868035633301</v>
      </c>
      <c r="I5656">
        <v>-1.9914071426098601</v>
      </c>
      <c r="J5656">
        <v>228</v>
      </c>
      <c r="K5656">
        <v>337</v>
      </c>
      <c r="L5656">
        <v>201</v>
      </c>
      <c r="M5656">
        <v>32</v>
      </c>
      <c r="N5656">
        <v>0.246923157292606</v>
      </c>
      <c r="O5656">
        <v>-0.64682756672435504</v>
      </c>
      <c r="P5656">
        <v>-1.8630105372724399</v>
      </c>
      <c r="Q5656">
        <v>0.69491525423728795</v>
      </c>
      <c r="R5656">
        <v>0.305084745762711</v>
      </c>
      <c r="S5656">
        <f t="shared" si="88"/>
        <v>-7.261365785349938E-2</v>
      </c>
    </row>
    <row r="5657" spans="1:19" x14ac:dyDescent="0.2">
      <c r="A5657" t="s">
        <v>11257</v>
      </c>
      <c r="B5657" t="s">
        <v>11258</v>
      </c>
      <c r="C5657">
        <v>88</v>
      </c>
      <c r="D5657">
        <v>61</v>
      </c>
      <c r="E5657">
        <v>47</v>
      </c>
      <c r="F5657">
        <v>15</v>
      </c>
      <c r="G5657">
        <v>-7.8894604843873103E-2</v>
      </c>
      <c r="H5657">
        <v>-0.76664282399285399</v>
      </c>
      <c r="I5657">
        <v>-1.65258858605648</v>
      </c>
      <c r="J5657">
        <v>82</v>
      </c>
      <c r="K5657">
        <v>79</v>
      </c>
      <c r="L5657">
        <v>65</v>
      </c>
      <c r="M5657">
        <v>5</v>
      </c>
      <c r="N5657">
        <v>6.1041342328446498E-2</v>
      </c>
      <c r="O5657">
        <v>-0.69298927288525103</v>
      </c>
      <c r="P5657">
        <v>-2.2250695166395902</v>
      </c>
      <c r="Q5657">
        <v>0.62711864406779605</v>
      </c>
      <c r="R5657">
        <v>0.28813559322033899</v>
      </c>
      <c r="S5657">
        <f t="shared" si="88"/>
        <v>-7.1748864628021006E-2</v>
      </c>
    </row>
    <row r="5658" spans="1:19" x14ac:dyDescent="0.2">
      <c r="A5658" t="s">
        <v>11259</v>
      </c>
      <c r="B5658" t="s">
        <v>11260</v>
      </c>
      <c r="C5658">
        <v>68</v>
      </c>
      <c r="D5658">
        <v>52</v>
      </c>
      <c r="E5658">
        <v>39</v>
      </c>
      <c r="F5658">
        <v>6</v>
      </c>
      <c r="G5658">
        <v>-3.6247336775908703E-2</v>
      </c>
      <c r="H5658">
        <v>-0.73570231545814002</v>
      </c>
      <c r="I5658">
        <v>-1.93855483528459</v>
      </c>
      <c r="J5658">
        <v>253</v>
      </c>
      <c r="K5658">
        <v>430</v>
      </c>
      <c r="L5658">
        <v>234</v>
      </c>
      <c r="M5658">
        <v>46</v>
      </c>
      <c r="N5658">
        <v>0.30757603782548998</v>
      </c>
      <c r="O5658">
        <v>-0.62599344091006504</v>
      </c>
      <c r="P5658">
        <v>-1.7505883580861299</v>
      </c>
      <c r="Q5658">
        <v>0.644067796610169</v>
      </c>
      <c r="R5658">
        <v>0.305084745762711</v>
      </c>
      <c r="S5658">
        <f t="shared" si="88"/>
        <v>-2.7300833681365759E-2</v>
      </c>
    </row>
    <row r="5659" spans="1:19" x14ac:dyDescent="0.2">
      <c r="A5659" t="s">
        <v>11261</v>
      </c>
      <c r="B5659" t="s">
        <v>11262</v>
      </c>
      <c r="C5659">
        <v>42</v>
      </c>
      <c r="D5659">
        <v>98</v>
      </c>
      <c r="E5659">
        <v>99</v>
      </c>
      <c r="F5659">
        <v>5</v>
      </c>
      <c r="G5659">
        <v>0.44823501759012202</v>
      </c>
      <c r="H5659">
        <v>-0.121872105578754</v>
      </c>
      <c r="I5659">
        <v>-1.80847645902388</v>
      </c>
      <c r="J5659">
        <v>136</v>
      </c>
      <c r="K5659">
        <v>220</v>
      </c>
      <c r="L5659">
        <v>135</v>
      </c>
      <c r="M5659">
        <v>18</v>
      </c>
      <c r="N5659">
        <v>0.28611187587371001</v>
      </c>
      <c r="O5659">
        <v>-0.59529391701960099</v>
      </c>
      <c r="P5659">
        <v>-1.8884920718588001</v>
      </c>
      <c r="Q5659">
        <v>0.677966101694915</v>
      </c>
      <c r="R5659">
        <v>0.23728813559322001</v>
      </c>
      <c r="S5659">
        <f t="shared" si="88"/>
        <v>-2.6675376736197933E-2</v>
      </c>
    </row>
    <row r="5660" spans="1:19" x14ac:dyDescent="0.2">
      <c r="A5660" t="s">
        <v>11263</v>
      </c>
      <c r="B5660" t="s">
        <v>11264</v>
      </c>
      <c r="C5660">
        <v>149</v>
      </c>
      <c r="D5660">
        <v>144</v>
      </c>
      <c r="E5660">
        <v>162</v>
      </c>
      <c r="F5660">
        <v>18</v>
      </c>
      <c r="G5660">
        <v>6.5434455978504003E-2</v>
      </c>
      <c r="H5660">
        <v>-0.45792926364804598</v>
      </c>
      <c r="I5660">
        <v>-1.80211093627096</v>
      </c>
      <c r="J5660">
        <v>318</v>
      </c>
      <c r="K5660">
        <v>386</v>
      </c>
      <c r="L5660">
        <v>235</v>
      </c>
      <c r="M5660">
        <v>38</v>
      </c>
      <c r="N5660">
        <v>0.16138828810904399</v>
      </c>
      <c r="O5660">
        <v>-0.72344803485708598</v>
      </c>
      <c r="P5660">
        <v>-1.93286919195951</v>
      </c>
      <c r="Q5660">
        <v>0.677966101694915</v>
      </c>
      <c r="R5660">
        <v>0.23728813559322001</v>
      </c>
      <c r="S5660">
        <f t="shared" si="88"/>
        <v>-3.6709819810617529E-2</v>
      </c>
    </row>
    <row r="5661" spans="1:19" x14ac:dyDescent="0.2">
      <c r="A5661" t="s">
        <v>11265</v>
      </c>
      <c r="B5661" t="s">
        <v>11266</v>
      </c>
      <c r="C5661">
        <v>371</v>
      </c>
      <c r="D5661">
        <v>356</v>
      </c>
      <c r="E5661">
        <v>310</v>
      </c>
      <c r="F5661">
        <v>48</v>
      </c>
      <c r="G5661">
        <v>6.2334320653357797E-2</v>
      </c>
      <c r="H5661">
        <v>-0.57227022555917595</v>
      </c>
      <c r="I5661">
        <v>-1.77232984520145</v>
      </c>
      <c r="J5661">
        <v>712</v>
      </c>
      <c r="K5661">
        <v>768</v>
      </c>
      <c r="L5661">
        <v>430</v>
      </c>
      <c r="M5661">
        <v>81</v>
      </c>
      <c r="N5661">
        <v>0.110109329816377</v>
      </c>
      <c r="O5661">
        <v>-0.81110031520166004</v>
      </c>
      <c r="P5661">
        <v>-1.9542206433500899</v>
      </c>
      <c r="Q5661">
        <v>0.59322033898305004</v>
      </c>
      <c r="R5661">
        <v>0.27118644067796599</v>
      </c>
      <c r="S5661">
        <f t="shared" si="88"/>
        <v>-3.3832611333146349E-2</v>
      </c>
    </row>
    <row r="5662" spans="1:19" x14ac:dyDescent="0.2">
      <c r="A5662" t="s">
        <v>11267</v>
      </c>
      <c r="B5662" t="s">
        <v>11268</v>
      </c>
      <c r="C5662">
        <v>25</v>
      </c>
      <c r="D5662">
        <v>15</v>
      </c>
      <c r="E5662">
        <v>20</v>
      </c>
      <c r="F5662">
        <v>0</v>
      </c>
      <c r="G5662">
        <v>-0.141590517320827</v>
      </c>
      <c r="H5662">
        <v>-0.59116802278645997</v>
      </c>
      <c r="I5662" t="e">
        <f>-inf</f>
        <v>#NAME?</v>
      </c>
      <c r="J5662">
        <v>73</v>
      </c>
      <c r="K5662">
        <v>82</v>
      </c>
      <c r="L5662">
        <v>46</v>
      </c>
      <c r="M5662">
        <v>8</v>
      </c>
      <c r="N5662">
        <v>0.12771909568498199</v>
      </c>
      <c r="O5662">
        <v>-0.79265380558327203</v>
      </c>
      <c r="P5662">
        <v>-1.9704585417203999</v>
      </c>
      <c r="Q5662">
        <v>0.62711864406779605</v>
      </c>
      <c r="R5662">
        <v>0.305084745762711</v>
      </c>
      <c r="S5662" t="e">
        <f t="shared" si="88"/>
        <v>#NAME?</v>
      </c>
    </row>
    <row r="5663" spans="1:19" x14ac:dyDescent="0.2">
      <c r="A5663" t="s">
        <v>11269</v>
      </c>
      <c r="B5663" t="s">
        <v>11270</v>
      </c>
      <c r="C5663">
        <v>49</v>
      </c>
      <c r="D5663">
        <v>31</v>
      </c>
      <c r="E5663">
        <v>17</v>
      </c>
      <c r="F5663">
        <v>10</v>
      </c>
      <c r="G5663">
        <v>-0.118576153898712</v>
      </c>
      <c r="H5663">
        <v>-0.95400516842864302</v>
      </c>
      <c r="I5663">
        <v>-1.57439325299051</v>
      </c>
      <c r="J5663">
        <v>67</v>
      </c>
      <c r="K5663">
        <v>44</v>
      </c>
      <c r="L5663">
        <v>54</v>
      </c>
      <c r="M5663">
        <v>10</v>
      </c>
      <c r="N5663">
        <v>-0.105394022792917</v>
      </c>
      <c r="O5663">
        <v>-0.68576982002224796</v>
      </c>
      <c r="P5663">
        <v>-1.83630047129271</v>
      </c>
      <c r="Q5663">
        <v>0.62711864406779605</v>
      </c>
      <c r="R5663">
        <v>0.27118644067796599</v>
      </c>
      <c r="S5663">
        <f t="shared" si="88"/>
        <v>5.4790737498910266E-2</v>
      </c>
    </row>
    <row r="5664" spans="1:19" x14ac:dyDescent="0.2">
      <c r="A5664" t="s">
        <v>11271</v>
      </c>
      <c r="B5664" t="s">
        <v>11272</v>
      </c>
      <c r="C5664">
        <v>51</v>
      </c>
      <c r="D5664">
        <v>38</v>
      </c>
      <c r="E5664">
        <v>29</v>
      </c>
      <c r="F5664">
        <v>6</v>
      </c>
      <c r="G5664">
        <v>-4.75283471855978E-2</v>
      </c>
      <c r="H5664">
        <v>-0.73943018797738302</v>
      </c>
      <c r="I5664">
        <v>-1.8136160986762899</v>
      </c>
      <c r="J5664">
        <v>86</v>
      </c>
      <c r="K5664">
        <v>118</v>
      </c>
      <c r="L5664">
        <v>37</v>
      </c>
      <c r="M5664">
        <v>9</v>
      </c>
      <c r="N5664">
        <v>0.21461165948427899</v>
      </c>
      <c r="O5664">
        <v>-0.95838550432096303</v>
      </c>
      <c r="P5664">
        <v>-1.99048161039613</v>
      </c>
      <c r="Q5664">
        <v>0.677966101694915</v>
      </c>
      <c r="R5664">
        <v>0.305084745762711</v>
      </c>
      <c r="S5664">
        <f t="shared" si="88"/>
        <v>-5.5438098053550863E-2</v>
      </c>
    </row>
    <row r="5665" spans="1:19" x14ac:dyDescent="0.2">
      <c r="A5665" t="s">
        <v>11273</v>
      </c>
      <c r="B5665" t="s">
        <v>11274</v>
      </c>
      <c r="C5665">
        <v>120</v>
      </c>
      <c r="D5665">
        <v>140</v>
      </c>
      <c r="E5665">
        <v>36</v>
      </c>
      <c r="F5665">
        <v>14</v>
      </c>
      <c r="G5665">
        <v>0.14720502192614099</v>
      </c>
      <c r="H5665">
        <v>-1.01713675505874</v>
      </c>
      <c r="I5665">
        <v>-1.81725038333138</v>
      </c>
      <c r="J5665">
        <v>220</v>
      </c>
      <c r="K5665">
        <v>240</v>
      </c>
      <c r="L5665">
        <v>170</v>
      </c>
      <c r="M5665">
        <v>48</v>
      </c>
      <c r="N5665">
        <v>0.11501666431112099</v>
      </c>
      <c r="O5665">
        <v>-0.70406253658832196</v>
      </c>
      <c r="P5665">
        <v>-1.6714071120385099</v>
      </c>
      <c r="Q5665">
        <v>0.69491525423728795</v>
      </c>
      <c r="R5665">
        <v>0.305084745762711</v>
      </c>
      <c r="S5665">
        <f t="shared" si="88"/>
        <v>2.886104739963476E-2</v>
      </c>
    </row>
    <row r="5666" spans="1:19" x14ac:dyDescent="0.2">
      <c r="A5666" t="s">
        <v>11275</v>
      </c>
      <c r="B5666" t="s">
        <v>11276</v>
      </c>
      <c r="C5666">
        <v>115</v>
      </c>
      <c r="D5666">
        <v>115</v>
      </c>
      <c r="E5666">
        <v>66</v>
      </c>
      <c r="F5666">
        <v>14</v>
      </c>
      <c r="G5666">
        <v>8.0258232295528406E-2</v>
      </c>
      <c r="H5666">
        <v>-0.73541191459014599</v>
      </c>
      <c r="I5666">
        <v>-1.79876697763737</v>
      </c>
      <c r="J5666">
        <v>201</v>
      </c>
      <c r="K5666">
        <v>200</v>
      </c>
      <c r="L5666">
        <v>77</v>
      </c>
      <c r="M5666">
        <v>41</v>
      </c>
      <c r="N5666">
        <v>7.5062041665214102E-2</v>
      </c>
      <c r="O5666">
        <v>-1.00879410939239</v>
      </c>
      <c r="P5666">
        <v>-1.70063786929264</v>
      </c>
      <c r="Q5666">
        <v>0.69491525423728795</v>
      </c>
      <c r="R5666">
        <v>0.28813559322033899</v>
      </c>
      <c r="S5666">
        <f t="shared" si="88"/>
        <v>2.6372605267887036E-2</v>
      </c>
    </row>
    <row r="5667" spans="1:19" x14ac:dyDescent="0.2">
      <c r="A5667" t="s">
        <v>11277</v>
      </c>
      <c r="B5667" t="s">
        <v>11278</v>
      </c>
      <c r="C5667">
        <v>118</v>
      </c>
      <c r="D5667">
        <v>88</v>
      </c>
      <c r="E5667">
        <v>104</v>
      </c>
      <c r="F5667">
        <v>22</v>
      </c>
      <c r="G5667">
        <v>-4.7141102860428302E-2</v>
      </c>
      <c r="H5667">
        <v>-0.54910667778574795</v>
      </c>
      <c r="I5667">
        <v>-1.6136564994459099</v>
      </c>
      <c r="J5667">
        <v>240</v>
      </c>
      <c r="K5667">
        <v>202</v>
      </c>
      <c r="L5667">
        <v>179</v>
      </c>
      <c r="M5667">
        <v>26</v>
      </c>
      <c r="N5667">
        <v>2.3682311567396102E-3</v>
      </c>
      <c r="O5667">
        <v>-0.71944698787610295</v>
      </c>
      <c r="P5667">
        <v>-1.9754635623326799</v>
      </c>
      <c r="Q5667">
        <v>0.66101694915254205</v>
      </c>
      <c r="R5667">
        <v>0.338983050847457</v>
      </c>
      <c r="S5667">
        <f t="shared" si="88"/>
        <v>6.2440162707490081E-3</v>
      </c>
    </row>
    <row r="5668" spans="1:19" x14ac:dyDescent="0.2">
      <c r="A5668" t="s">
        <v>11279</v>
      </c>
      <c r="B5668" t="s">
        <v>11280</v>
      </c>
      <c r="C5668">
        <v>79</v>
      </c>
      <c r="D5668">
        <v>111</v>
      </c>
      <c r="E5668">
        <v>43</v>
      </c>
      <c r="F5668">
        <v>3</v>
      </c>
      <c r="G5668">
        <v>0.22795411979174399</v>
      </c>
      <c r="H5668">
        <v>-0.75841664548925802</v>
      </c>
      <c r="I5668">
        <v>-2.3047030095327701</v>
      </c>
      <c r="J5668">
        <v>227</v>
      </c>
      <c r="K5668">
        <v>249</v>
      </c>
      <c r="L5668">
        <v>80</v>
      </c>
      <c r="M5668">
        <v>22</v>
      </c>
      <c r="N5668">
        <v>0.117401593324335</v>
      </c>
      <c r="O5668">
        <v>-1.04502464734556</v>
      </c>
      <c r="P5668">
        <v>-2.0238288449628001</v>
      </c>
      <c r="Q5668">
        <v>0.677966101694915</v>
      </c>
      <c r="R5668">
        <v>0.35593220338983</v>
      </c>
      <c r="S5668">
        <f t="shared" si="88"/>
        <v>-0.20597925828576422</v>
      </c>
    </row>
    <row r="5669" spans="1:19" x14ac:dyDescent="0.2">
      <c r="A5669" t="s">
        <v>11281</v>
      </c>
      <c r="B5669" t="s">
        <v>11282</v>
      </c>
      <c r="C5669">
        <v>118</v>
      </c>
      <c r="D5669">
        <v>102</v>
      </c>
      <c r="E5669">
        <v>102</v>
      </c>
      <c r="F5669">
        <v>17</v>
      </c>
      <c r="G5669">
        <v>1.69763967513205E-2</v>
      </c>
      <c r="H5669">
        <v>-0.55753984532261103</v>
      </c>
      <c r="I5669">
        <v>-1.72563025888985</v>
      </c>
      <c r="J5669">
        <v>172</v>
      </c>
      <c r="K5669">
        <v>196</v>
      </c>
      <c r="L5669">
        <v>153</v>
      </c>
      <c r="M5669">
        <v>23</v>
      </c>
      <c r="N5669">
        <v>0.13395572787064799</v>
      </c>
      <c r="O5669">
        <v>-0.64292579323433996</v>
      </c>
      <c r="P5669">
        <v>-1.8840262794818401</v>
      </c>
      <c r="Q5669">
        <v>0.66101694915254205</v>
      </c>
      <c r="R5669">
        <v>0.37288135593220301</v>
      </c>
      <c r="S5669">
        <f t="shared" si="88"/>
        <v>-1.5893802158550552E-3</v>
      </c>
    </row>
    <row r="5670" spans="1:19" x14ac:dyDescent="0.2">
      <c r="A5670" t="s">
        <v>11283</v>
      </c>
      <c r="B5670" t="s">
        <v>11284</v>
      </c>
      <c r="C5670">
        <v>28</v>
      </c>
      <c r="D5670">
        <v>54</v>
      </c>
      <c r="E5670">
        <v>35</v>
      </c>
      <c r="F5670">
        <v>1</v>
      </c>
      <c r="G5670">
        <v>0.36549396077627699</v>
      </c>
      <c r="H5670">
        <v>-0.39734799677034699</v>
      </c>
      <c r="I5670">
        <v>-2.3313552043042098</v>
      </c>
      <c r="J5670">
        <v>83</v>
      </c>
      <c r="K5670">
        <v>153</v>
      </c>
      <c r="L5670">
        <v>72</v>
      </c>
      <c r="M5670">
        <v>4</v>
      </c>
      <c r="N5670">
        <v>0.342841441863246</v>
      </c>
      <c r="O5670">
        <v>-0.65383437308919501</v>
      </c>
      <c r="P5670">
        <v>-2.3272437696399999</v>
      </c>
      <c r="Q5670">
        <v>0.62711864406779605</v>
      </c>
      <c r="R5670">
        <v>0.35593220338983</v>
      </c>
      <c r="S5670">
        <f t="shared" si="88"/>
        <v>-0.29482384208709733</v>
      </c>
    </row>
    <row r="5671" spans="1:19" x14ac:dyDescent="0.2">
      <c r="A5671" t="s">
        <v>11285</v>
      </c>
      <c r="B5671" t="s">
        <v>11286</v>
      </c>
      <c r="C5671">
        <v>248</v>
      </c>
      <c r="D5671">
        <v>211</v>
      </c>
      <c r="E5671">
        <v>242</v>
      </c>
      <c r="F5671">
        <v>25</v>
      </c>
      <c r="G5671">
        <v>1.00890067670049E-2</v>
      </c>
      <c r="H5671">
        <v>-0.50489432462418804</v>
      </c>
      <c r="I5671">
        <v>-1.88070884511617</v>
      </c>
      <c r="J5671">
        <v>297</v>
      </c>
      <c r="K5671">
        <v>435</v>
      </c>
      <c r="L5671">
        <v>348</v>
      </c>
      <c r="M5671">
        <v>41</v>
      </c>
      <c r="N5671">
        <v>0.242960911059146</v>
      </c>
      <c r="O5671">
        <v>-0.52326598251502099</v>
      </c>
      <c r="P5671">
        <v>-1.8701982611893699</v>
      </c>
      <c r="Q5671">
        <v>0.66101694915254205</v>
      </c>
      <c r="R5671">
        <v>0.338983050847457</v>
      </c>
      <c r="S5671">
        <f t="shared" si="88"/>
        <v>-4.2612703527342005E-2</v>
      </c>
    </row>
    <row r="5672" spans="1:19" x14ac:dyDescent="0.2">
      <c r="A5672" t="s">
        <v>11287</v>
      </c>
      <c r="B5672" t="s">
        <v>11288</v>
      </c>
      <c r="C5672">
        <v>181</v>
      </c>
      <c r="D5672">
        <v>124</v>
      </c>
      <c r="E5672">
        <v>106</v>
      </c>
      <c r="F5672">
        <v>23</v>
      </c>
      <c r="G5672">
        <v>-8.3998657411420902E-2</v>
      </c>
      <c r="H5672">
        <v>-0.72663071938281698</v>
      </c>
      <c r="I5672">
        <v>-1.7801479118135899</v>
      </c>
      <c r="J5672">
        <v>357</v>
      </c>
      <c r="K5672">
        <v>375</v>
      </c>
      <c r="L5672">
        <v>179</v>
      </c>
      <c r="M5672">
        <v>40</v>
      </c>
      <c r="N5672">
        <v>9.8591155037247399E-2</v>
      </c>
      <c r="O5672">
        <v>-0.89190396227669</v>
      </c>
      <c r="P5672">
        <v>-1.96083389337612</v>
      </c>
      <c r="Q5672">
        <v>0.71186440677966101</v>
      </c>
      <c r="R5672">
        <v>0.322033898305084</v>
      </c>
      <c r="S5672">
        <f t="shared" si="88"/>
        <v>-3.7856148360786351E-2</v>
      </c>
    </row>
    <row r="5673" spans="1:19" x14ac:dyDescent="0.2">
      <c r="A5673" t="s">
        <v>11289</v>
      </c>
      <c r="B5673" t="s">
        <v>11290</v>
      </c>
      <c r="C5673">
        <v>326</v>
      </c>
      <c r="D5673">
        <v>339</v>
      </c>
      <c r="E5673">
        <v>345</v>
      </c>
      <c r="F5673">
        <v>23</v>
      </c>
      <c r="G5673">
        <v>9.7240330430671498E-2</v>
      </c>
      <c r="H5673">
        <v>-0.46965651477306802</v>
      </c>
      <c r="I5673">
        <v>-2.0356869370123398</v>
      </c>
      <c r="J5673">
        <v>616</v>
      </c>
      <c r="K5673">
        <v>744</v>
      </c>
      <c r="L5673">
        <v>343</v>
      </c>
      <c r="M5673">
        <v>78</v>
      </c>
      <c r="N5673">
        <v>0.15922032680317499</v>
      </c>
      <c r="O5673">
        <v>-0.84637536926604495</v>
      </c>
      <c r="P5673">
        <v>-1.9077117780658299</v>
      </c>
      <c r="Q5673">
        <v>0.69491525423728795</v>
      </c>
      <c r="R5673">
        <v>0.305084745762711</v>
      </c>
      <c r="S5673">
        <f t="shared" si="88"/>
        <v>-9.7340067394131272E-2</v>
      </c>
    </row>
    <row r="5674" spans="1:19" x14ac:dyDescent="0.2">
      <c r="A5674" t="s">
        <v>11291</v>
      </c>
      <c r="B5674" t="s">
        <v>11292</v>
      </c>
      <c r="C5674">
        <v>189</v>
      </c>
      <c r="D5674">
        <v>136</v>
      </c>
      <c r="E5674">
        <v>186</v>
      </c>
      <c r="F5674">
        <v>24</v>
      </c>
      <c r="G5674">
        <v>-6.2664663507498095E-2</v>
      </c>
      <c r="H5674">
        <v>-0.50120686973373096</v>
      </c>
      <c r="I5674">
        <v>-1.7804477354236301</v>
      </c>
      <c r="J5674">
        <v>354</v>
      </c>
      <c r="K5674">
        <v>282</v>
      </c>
      <c r="L5674">
        <v>189</v>
      </c>
      <c r="M5674">
        <v>36</v>
      </c>
      <c r="N5674">
        <v>-2.15260502847049E-2</v>
      </c>
      <c r="O5674">
        <v>-0.86463023499693403</v>
      </c>
      <c r="P5674">
        <v>-2.0029264298503899</v>
      </c>
      <c r="Q5674">
        <v>0.54237288135593198</v>
      </c>
      <c r="R5674">
        <v>0.35593220338983</v>
      </c>
      <c r="S5674">
        <f t="shared" si="88"/>
        <v>-4.9201677999397314E-2</v>
      </c>
    </row>
    <row r="5675" spans="1:19" x14ac:dyDescent="0.2">
      <c r="A5675" t="s">
        <v>11293</v>
      </c>
      <c r="B5675" t="s">
        <v>11294</v>
      </c>
      <c r="C5675">
        <v>91</v>
      </c>
      <c r="D5675">
        <v>151</v>
      </c>
      <c r="E5675">
        <v>74</v>
      </c>
      <c r="F5675">
        <v>11</v>
      </c>
      <c r="G5675">
        <v>0.30019378726760398</v>
      </c>
      <c r="H5675">
        <v>-0.58406768236852102</v>
      </c>
      <c r="I5675">
        <v>-1.80184588012486</v>
      </c>
      <c r="J5675">
        <v>215</v>
      </c>
      <c r="K5675">
        <v>250</v>
      </c>
      <c r="L5675">
        <v>175</v>
      </c>
      <c r="M5675">
        <v>17</v>
      </c>
      <c r="N5675">
        <v>0.142729652178154</v>
      </c>
      <c r="O5675">
        <v>-0.68148918837370098</v>
      </c>
      <c r="P5675">
        <v>-2.11221520712922</v>
      </c>
      <c r="Q5675">
        <v>0.55932203389830504</v>
      </c>
      <c r="R5675">
        <v>0.338983050847457</v>
      </c>
      <c r="S5675">
        <f t="shared" si="88"/>
        <v>-8.4605509567368717E-2</v>
      </c>
    </row>
    <row r="5676" spans="1:19" x14ac:dyDescent="0.2">
      <c r="A5676" t="s">
        <v>11295</v>
      </c>
      <c r="B5676" t="s">
        <v>11296</v>
      </c>
      <c r="C5676">
        <v>44</v>
      </c>
      <c r="D5676">
        <v>32</v>
      </c>
      <c r="E5676">
        <v>20</v>
      </c>
      <c r="F5676">
        <v>7</v>
      </c>
      <c r="G5676">
        <v>-5.8044465870753001E-2</v>
      </c>
      <c r="H5676">
        <v>-0.83668069060060901</v>
      </c>
      <c r="I5676">
        <v>-1.68255180943392</v>
      </c>
      <c r="J5676">
        <v>119</v>
      </c>
      <c r="K5676">
        <v>158</v>
      </c>
      <c r="L5676">
        <v>86</v>
      </c>
      <c r="M5676">
        <v>10</v>
      </c>
      <c r="N5676">
        <v>0.200338228983613</v>
      </c>
      <c r="O5676">
        <v>-0.73313728729335303</v>
      </c>
      <c r="P5676">
        <v>-2.0857726299844201</v>
      </c>
      <c r="Q5676">
        <v>0.50847457627118597</v>
      </c>
      <c r="R5676">
        <v>0.322033898305084</v>
      </c>
      <c r="S5676">
        <f t="shared" si="88"/>
        <v>-4.3130120989075788E-2</v>
      </c>
    </row>
    <row r="5677" spans="1:19" x14ac:dyDescent="0.2">
      <c r="A5677" t="s">
        <v>11297</v>
      </c>
      <c r="B5677" t="s">
        <v>11298</v>
      </c>
      <c r="C5677">
        <v>177</v>
      </c>
      <c r="D5677">
        <v>153</v>
      </c>
      <c r="E5677">
        <v>154</v>
      </c>
      <c r="F5677">
        <v>25</v>
      </c>
      <c r="G5677">
        <v>1.6976396751320601E-2</v>
      </c>
      <c r="H5677">
        <v>-0.55471055530374702</v>
      </c>
      <c r="I5677">
        <v>-1.73423043065176</v>
      </c>
      <c r="J5677">
        <v>353</v>
      </c>
      <c r="K5677">
        <v>409</v>
      </c>
      <c r="L5677">
        <v>201</v>
      </c>
      <c r="M5677">
        <v>27</v>
      </c>
      <c r="N5677">
        <v>0.141176706041241</v>
      </c>
      <c r="O5677">
        <v>-0.83666742511172398</v>
      </c>
      <c r="P5677">
        <v>-2.1266366098207201</v>
      </c>
      <c r="Q5677">
        <v>0.50847457627118597</v>
      </c>
      <c r="R5677">
        <v>0.47457627118644002</v>
      </c>
      <c r="S5677">
        <f t="shared" si="88"/>
        <v>-6.8963824884450867E-2</v>
      </c>
    </row>
    <row r="5678" spans="1:19" x14ac:dyDescent="0.2">
      <c r="A5678" t="s">
        <v>11299</v>
      </c>
      <c r="B5678" t="s">
        <v>11300</v>
      </c>
      <c r="C5678">
        <v>6</v>
      </c>
      <c r="D5678">
        <v>0</v>
      </c>
      <c r="E5678">
        <v>0</v>
      </c>
      <c r="F5678">
        <v>1</v>
      </c>
      <c r="G5678" t="e">
        <f>-inf</f>
        <v>#NAME?</v>
      </c>
      <c r="H5678" t="e">
        <f>-inf</f>
        <v>#NAME?</v>
      </c>
      <c r="I5678">
        <v>-1.66234842334564</v>
      </c>
      <c r="J5678">
        <v>7</v>
      </c>
      <c r="K5678">
        <v>10</v>
      </c>
      <c r="L5678">
        <v>2</v>
      </c>
      <c r="M5678">
        <v>4</v>
      </c>
      <c r="N5678">
        <v>0.232130063407464</v>
      </c>
      <c r="O5678">
        <v>-1.13615682149466</v>
      </c>
      <c r="P5678">
        <v>-1.25326371727818</v>
      </c>
      <c r="Q5678">
        <v>0.50847457627118597</v>
      </c>
      <c r="R5678">
        <v>0.37288135593220301</v>
      </c>
      <c r="S5678">
        <f t="shared" si="88"/>
        <v>0.18537872682494694</v>
      </c>
    </row>
    <row r="5679" spans="1:19" x14ac:dyDescent="0.2">
      <c r="A5679" t="s">
        <v>11301</v>
      </c>
      <c r="B5679" t="s">
        <v>11302</v>
      </c>
      <c r="C5679">
        <v>136</v>
      </c>
      <c r="D5679">
        <v>146</v>
      </c>
      <c r="E5679">
        <v>101</v>
      </c>
      <c r="F5679">
        <v>8</v>
      </c>
      <c r="G5679">
        <v>0.111072179709747</v>
      </c>
      <c r="H5679">
        <v>-0.62347554436597796</v>
      </c>
      <c r="I5679">
        <v>-2.1146460943402698</v>
      </c>
      <c r="J5679">
        <v>324</v>
      </c>
      <c r="K5679">
        <v>322</v>
      </c>
      <c r="L5679">
        <v>230</v>
      </c>
      <c r="M5679">
        <v>33</v>
      </c>
      <c r="N5679">
        <v>7.4538964910940503E-2</v>
      </c>
      <c r="O5679">
        <v>-0.74090595133340897</v>
      </c>
      <c r="P5679">
        <v>-2.0022567389206101</v>
      </c>
      <c r="Q5679">
        <v>0.52542372881355903</v>
      </c>
      <c r="R5679">
        <v>0.28813559322033899</v>
      </c>
      <c r="S5679">
        <f t="shared" si="88"/>
        <v>-0.14539981041510297</v>
      </c>
    </row>
    <row r="5680" spans="1:19" x14ac:dyDescent="0.2">
      <c r="A5680" t="s">
        <v>11303</v>
      </c>
      <c r="B5680" t="s">
        <v>11304</v>
      </c>
      <c r="C5680">
        <v>57</v>
      </c>
      <c r="D5680">
        <v>39</v>
      </c>
      <c r="E5680">
        <v>56</v>
      </c>
      <c r="F5680">
        <v>2</v>
      </c>
      <c r="G5680">
        <v>-8.4552016350463693E-2</v>
      </c>
      <c r="H5680">
        <v>-0.50194483844469395</v>
      </c>
      <c r="I5680">
        <v>-2.3390420329705002</v>
      </c>
      <c r="J5680">
        <v>81</v>
      </c>
      <c r="K5680">
        <v>56</v>
      </c>
      <c r="L5680">
        <v>63</v>
      </c>
      <c r="M5680">
        <v>2</v>
      </c>
      <c r="N5680">
        <v>-8.3068888450727504E-2</v>
      </c>
      <c r="O5680">
        <v>-0.70123324656945796</v>
      </c>
      <c r="P5680">
        <v>-2.61768069180656</v>
      </c>
      <c r="Q5680">
        <v>0.47457627118644002</v>
      </c>
      <c r="R5680">
        <v>0.322033898305084</v>
      </c>
      <c r="S5680">
        <f t="shared" si="88"/>
        <v>-0.37472772531852117</v>
      </c>
    </row>
    <row r="5681" spans="1:19" x14ac:dyDescent="0.2">
      <c r="A5681" t="s">
        <v>11305</v>
      </c>
      <c r="B5681" t="s">
        <v>11306</v>
      </c>
      <c r="C5681">
        <v>225</v>
      </c>
      <c r="D5681">
        <v>199</v>
      </c>
      <c r="E5681">
        <v>169</v>
      </c>
      <c r="F5681">
        <v>13</v>
      </c>
      <c r="G5681">
        <v>2.6928790593872699E-2</v>
      </c>
      <c r="H5681">
        <v>-0.61855382327609199</v>
      </c>
      <c r="I5681">
        <v>-2.1224363387665202</v>
      </c>
      <c r="J5681">
        <v>486</v>
      </c>
      <c r="K5681">
        <v>521</v>
      </c>
      <c r="L5681">
        <v>237</v>
      </c>
      <c r="M5681">
        <v>52</v>
      </c>
      <c r="N5681">
        <v>0.107429557458952</v>
      </c>
      <c r="O5681">
        <v>-0.90397670039657896</v>
      </c>
      <c r="P5681">
        <v>-1.9808585942193799</v>
      </c>
      <c r="Q5681">
        <v>0.44067796610169402</v>
      </c>
      <c r="R5681">
        <v>0.338983050847457</v>
      </c>
      <c r="S5681">
        <f t="shared" si="88"/>
        <v>-0.14192273375719114</v>
      </c>
    </row>
    <row r="5682" spans="1:19" x14ac:dyDescent="0.2">
      <c r="A5682" t="s">
        <v>11307</v>
      </c>
      <c r="B5682" t="e">
        <f>-EVGRR-ALFDYTAVNDDDDELSLTLGMMLTVIET-DFWWHASNALGVTGYVPSNYLEDI-D</f>
        <v>#NAME?</v>
      </c>
      <c r="C5682">
        <v>308</v>
      </c>
      <c r="D5682">
        <v>557</v>
      </c>
      <c r="E5682">
        <v>269</v>
      </c>
      <c r="F5682">
        <v>47</v>
      </c>
      <c r="G5682">
        <v>0.33756271096881302</v>
      </c>
      <c r="H5682">
        <v>-0.55305644627643902</v>
      </c>
      <c r="I5682">
        <v>-1.7006500315267199</v>
      </c>
      <c r="J5682">
        <v>751</v>
      </c>
      <c r="K5682">
        <v>972</v>
      </c>
      <c r="L5682">
        <v>453</v>
      </c>
      <c r="M5682">
        <v>55</v>
      </c>
      <c r="N5682">
        <v>0.189254431343827</v>
      </c>
      <c r="O5682">
        <v>-0.81163051213572601</v>
      </c>
      <c r="P5682">
        <v>-2.14550291610181</v>
      </c>
      <c r="Q5682">
        <v>0.50847457627118597</v>
      </c>
      <c r="R5682">
        <v>0.322033898305084</v>
      </c>
      <c r="S5682">
        <f t="shared" si="88"/>
        <v>-6.4326223282216419E-2</v>
      </c>
    </row>
    <row r="5683" spans="1:19" x14ac:dyDescent="0.2">
      <c r="A5683" t="s">
        <v>11308</v>
      </c>
      <c r="B5683" t="s">
        <v>11309</v>
      </c>
      <c r="C5683">
        <v>79</v>
      </c>
      <c r="D5683">
        <v>33</v>
      </c>
      <c r="E5683">
        <v>12</v>
      </c>
      <c r="F5683">
        <v>4</v>
      </c>
      <c r="G5683">
        <v>-0.298854919117025</v>
      </c>
      <c r="H5683">
        <v>-1.31270385502122</v>
      </c>
      <c r="I5683">
        <v>-2.1797642729244702</v>
      </c>
      <c r="J5683">
        <v>64</v>
      </c>
      <c r="K5683">
        <v>67</v>
      </c>
      <c r="L5683">
        <v>42</v>
      </c>
      <c r="M5683">
        <v>0</v>
      </c>
      <c r="N5683">
        <v>9.7122932138660995E-2</v>
      </c>
      <c r="O5683">
        <v>-0.77501946073037697</v>
      </c>
      <c r="P5683" t="e">
        <f>-inf</f>
        <v>#NAME?</v>
      </c>
      <c r="Q5683">
        <v>0.49152542372881303</v>
      </c>
      <c r="R5683">
        <v>0.338983050847457</v>
      </c>
      <c r="S5683" t="e">
        <f t="shared" si="88"/>
        <v>#NAME?</v>
      </c>
    </row>
    <row r="5684" spans="1:19" x14ac:dyDescent="0.2">
      <c r="A5684" t="s">
        <v>11310</v>
      </c>
      <c r="B5684" t="s">
        <v>11311</v>
      </c>
      <c r="C5684">
        <v>286</v>
      </c>
      <c r="D5684">
        <v>359</v>
      </c>
      <c r="E5684">
        <v>244</v>
      </c>
      <c r="F5684">
        <v>31</v>
      </c>
      <c r="G5684">
        <v>0.17898664774480399</v>
      </c>
      <c r="H5684">
        <v>-0.56323421656871697</v>
      </c>
      <c r="I5684">
        <v>-1.84920151225676</v>
      </c>
      <c r="J5684">
        <v>688</v>
      </c>
      <c r="K5684">
        <v>1007</v>
      </c>
      <c r="L5684">
        <v>379</v>
      </c>
      <c r="M5684">
        <v>85</v>
      </c>
      <c r="N5684">
        <v>0.24266913573982801</v>
      </c>
      <c r="O5684">
        <v>-0.85103800541182895</v>
      </c>
      <c r="P5684">
        <v>-1.9183951811131099</v>
      </c>
      <c r="Q5684">
        <v>0.52542372881355903</v>
      </c>
      <c r="R5684">
        <v>0.20338983050847401</v>
      </c>
      <c r="S5684">
        <f t="shared" si="88"/>
        <v>-4.6418399577963225E-2</v>
      </c>
    </row>
    <row r="5685" spans="1:19" x14ac:dyDescent="0.2">
      <c r="A5685" t="s">
        <v>11312</v>
      </c>
      <c r="B5685" t="s">
        <v>11313</v>
      </c>
      <c r="C5685">
        <v>205</v>
      </c>
      <c r="D5685">
        <v>265</v>
      </c>
      <c r="E5685">
        <v>137</v>
      </c>
      <c r="F5685">
        <v>24</v>
      </c>
      <c r="G5685">
        <v>0.19175024517658201</v>
      </c>
      <c r="H5685">
        <v>-0.66929130367775103</v>
      </c>
      <c r="I5685">
        <v>-1.81573979230614</v>
      </c>
      <c r="J5685">
        <v>413</v>
      </c>
      <c r="K5685">
        <v>551</v>
      </c>
      <c r="L5685">
        <v>246</v>
      </c>
      <c r="M5685">
        <v>24</v>
      </c>
      <c r="N5685">
        <v>0.20242965061710499</v>
      </c>
      <c r="O5685">
        <v>-0.81710372169741197</v>
      </c>
      <c r="P5685">
        <v>-2.2459644785366799</v>
      </c>
      <c r="Q5685">
        <v>0.54237288135593198</v>
      </c>
      <c r="R5685">
        <v>0.28813559322033899</v>
      </c>
      <c r="S5685">
        <f t="shared" si="88"/>
        <v>-0.12438802729943779</v>
      </c>
    </row>
    <row r="5686" spans="1:19" x14ac:dyDescent="0.2">
      <c r="A5686" t="s">
        <v>11314</v>
      </c>
      <c r="B5686" t="s">
        <v>11315</v>
      </c>
      <c r="C5686">
        <v>131</v>
      </c>
      <c r="D5686">
        <v>137</v>
      </c>
      <c r="E5686">
        <v>123</v>
      </c>
      <c r="F5686">
        <v>15</v>
      </c>
      <c r="G5686">
        <v>9.9707503796170993E-2</v>
      </c>
      <c r="H5686">
        <v>-0.52162419399477</v>
      </c>
      <c r="I5686">
        <v>-1.8253772095620799</v>
      </c>
      <c r="J5686">
        <v>301</v>
      </c>
      <c r="K5686">
        <v>279</v>
      </c>
      <c r="L5686">
        <v>191</v>
      </c>
      <c r="M5686">
        <v>29</v>
      </c>
      <c r="N5686">
        <v>4.4265811101475899E-2</v>
      </c>
      <c r="O5686">
        <v>-0.78962190549050604</v>
      </c>
      <c r="P5686">
        <v>-2.0263941662867802</v>
      </c>
      <c r="Q5686">
        <v>0.55932203389830504</v>
      </c>
      <c r="R5686">
        <v>0.28813559322033899</v>
      </c>
      <c r="S5686">
        <f t="shared" si="88"/>
        <v>-6.8435829057757053E-2</v>
      </c>
    </row>
    <row r="5687" spans="1:19" x14ac:dyDescent="0.2">
      <c r="A5687" t="s">
        <v>11316</v>
      </c>
      <c r="B5687" t="s">
        <v>11317</v>
      </c>
      <c r="C5687">
        <v>76</v>
      </c>
      <c r="D5687">
        <v>34</v>
      </c>
      <c r="E5687">
        <v>12</v>
      </c>
      <c r="F5687">
        <v>3</v>
      </c>
      <c r="G5687">
        <v>-0.26907644294300698</v>
      </c>
      <c r="H5687">
        <v>-1.29589035601157</v>
      </c>
      <c r="I5687">
        <v>-2.2878895105231201</v>
      </c>
      <c r="J5687">
        <v>153</v>
      </c>
      <c r="K5687">
        <v>104</v>
      </c>
      <c r="L5687">
        <v>75</v>
      </c>
      <c r="M5687">
        <v>5</v>
      </c>
      <c r="N5687">
        <v>-9.0429988097096597E-2</v>
      </c>
      <c r="O5687">
        <v>-0.901718944570289</v>
      </c>
      <c r="P5687">
        <v>-2.4959470950734701</v>
      </c>
      <c r="Q5687">
        <v>0.59322033898305004</v>
      </c>
      <c r="R5687">
        <v>0.27118644067796599</v>
      </c>
      <c r="S5687">
        <f t="shared" si="88"/>
        <v>-0.32741443891926802</v>
      </c>
    </row>
    <row r="5688" spans="1:19" x14ac:dyDescent="0.2">
      <c r="A5688" t="s">
        <v>11318</v>
      </c>
      <c r="B5688" t="s">
        <v>11319</v>
      </c>
      <c r="C5688">
        <v>101</v>
      </c>
      <c r="D5688">
        <v>203</v>
      </c>
      <c r="E5688">
        <v>123</v>
      </c>
      <c r="F5688">
        <v>41</v>
      </c>
      <c r="G5688">
        <v>0.38343289642609801</v>
      </c>
      <c r="H5688">
        <v>-0.40867427212164797</v>
      </c>
      <c r="I5688">
        <v>-1.2757346900249</v>
      </c>
      <c r="J5688">
        <v>265</v>
      </c>
      <c r="K5688">
        <v>343</v>
      </c>
      <c r="L5688">
        <v>256</v>
      </c>
      <c r="M5688">
        <v>101</v>
      </c>
      <c r="N5688">
        <v>0.18927634952768399</v>
      </c>
      <c r="O5688">
        <v>-0.607094685769348</v>
      </c>
      <c r="P5688">
        <v>-1.4291501687460499</v>
      </c>
      <c r="Q5688">
        <v>0.50847457627118597</v>
      </c>
      <c r="R5688">
        <v>0.20338983050847401</v>
      </c>
      <c r="S5688">
        <f t="shared" si="88"/>
        <v>0.24982496443833985</v>
      </c>
    </row>
    <row r="5689" spans="1:19" x14ac:dyDescent="0.2">
      <c r="A5689" t="s">
        <v>11320</v>
      </c>
      <c r="B5689" t="s">
        <v>11321</v>
      </c>
      <c r="C5689">
        <v>250</v>
      </c>
      <c r="D5689">
        <v>204</v>
      </c>
      <c r="E5689">
        <v>150</v>
      </c>
      <c r="F5689">
        <v>17</v>
      </c>
      <c r="G5689">
        <v>-8.05160895061037E-3</v>
      </c>
      <c r="H5689">
        <v>-0.71610675939475998</v>
      </c>
      <c r="I5689">
        <v>-2.05168826025576</v>
      </c>
      <c r="J5689">
        <v>333</v>
      </c>
      <c r="K5689">
        <v>500</v>
      </c>
      <c r="L5689">
        <v>223</v>
      </c>
      <c r="M5689">
        <v>57</v>
      </c>
      <c r="N5689">
        <v>0.25375387425141999</v>
      </c>
      <c r="O5689">
        <v>-0.76622814760254898</v>
      </c>
      <c r="P5689">
        <v>-1.7767950464257201</v>
      </c>
      <c r="Q5689">
        <v>0.54237288135593198</v>
      </c>
      <c r="R5689">
        <v>0.322033898305084</v>
      </c>
      <c r="S5689">
        <f t="shared" si="88"/>
        <v>-6.6936497813121165E-2</v>
      </c>
    </row>
    <row r="5690" spans="1:19" x14ac:dyDescent="0.2">
      <c r="A5690" t="s">
        <v>11322</v>
      </c>
      <c r="B5690" t="s">
        <v>11323</v>
      </c>
      <c r="C5690">
        <v>38</v>
      </c>
      <c r="D5690">
        <v>37</v>
      </c>
      <c r="E5690">
        <v>57</v>
      </c>
      <c r="F5690">
        <v>5</v>
      </c>
      <c r="G5690">
        <v>6.8676359745713303E-2</v>
      </c>
      <c r="H5690">
        <v>-0.31816675072272199</v>
      </c>
      <c r="I5690">
        <v>-1.76501076524279</v>
      </c>
      <c r="J5690">
        <v>138</v>
      </c>
      <c r="K5690">
        <v>107</v>
      </c>
      <c r="L5690">
        <v>103</v>
      </c>
      <c r="M5690">
        <v>4</v>
      </c>
      <c r="N5690">
        <v>-3.3267205294305102E-2</v>
      </c>
      <c r="O5690">
        <v>-0.71913063884045403</v>
      </c>
      <c r="P5690">
        <v>-2.54804476366516</v>
      </c>
      <c r="Q5690">
        <v>0.57627118644067798</v>
      </c>
      <c r="R5690">
        <v>0.38983050847457601</v>
      </c>
      <c r="S5690">
        <f t="shared" si="88"/>
        <v>-0.19056015588257652</v>
      </c>
    </row>
    <row r="5691" spans="1:19" x14ac:dyDescent="0.2">
      <c r="A5691" t="s">
        <v>11324</v>
      </c>
      <c r="B5691" t="s">
        <v>11325</v>
      </c>
      <c r="C5691">
        <v>212</v>
      </c>
      <c r="D5691">
        <v>151</v>
      </c>
      <c r="E5691">
        <v>80</v>
      </c>
      <c r="F5691">
        <v>2</v>
      </c>
      <c r="G5691">
        <v>-6.7100681340053397E-2</v>
      </c>
      <c r="H5691">
        <v>-0.91750388371521097</v>
      </c>
      <c r="I5691">
        <v>-2.9095030382267599</v>
      </c>
      <c r="J5691">
        <v>262</v>
      </c>
      <c r="K5691">
        <v>400</v>
      </c>
      <c r="L5691">
        <v>176</v>
      </c>
      <c r="M5691">
        <v>55</v>
      </c>
      <c r="N5691">
        <v>0.26098680342993802</v>
      </c>
      <c r="O5691">
        <v>-0.76487740064998599</v>
      </c>
      <c r="P5691">
        <v>-1.68816427041739</v>
      </c>
      <c r="Q5691">
        <v>0.57627118644067798</v>
      </c>
      <c r="R5691">
        <v>0.338983050847457</v>
      </c>
      <c r="S5691">
        <f t="shared" si="88"/>
        <v>-0.29060876844323391</v>
      </c>
    </row>
    <row r="5692" spans="1:19" x14ac:dyDescent="0.2">
      <c r="A5692" t="s">
        <v>11326</v>
      </c>
      <c r="B5692" t="s">
        <v>11327</v>
      </c>
      <c r="C5692">
        <v>149</v>
      </c>
      <c r="D5692">
        <v>148</v>
      </c>
      <c r="E5692">
        <v>145</v>
      </c>
      <c r="F5692">
        <v>5</v>
      </c>
      <c r="G5692">
        <v>7.7333679278211803E-2</v>
      </c>
      <c r="H5692">
        <v>-0.50607627595570204</v>
      </c>
      <c r="I5692">
        <v>-2.3584134370382501</v>
      </c>
      <c r="J5692">
        <v>238</v>
      </c>
      <c r="K5692">
        <v>279</v>
      </c>
      <c r="L5692">
        <v>213</v>
      </c>
      <c r="M5692">
        <v>27</v>
      </c>
      <c r="N5692">
        <v>0.14625534963880699</v>
      </c>
      <c r="O5692">
        <v>-0.64028613076216401</v>
      </c>
      <c r="P5692">
        <v>-1.95543886148941</v>
      </c>
      <c r="Q5692">
        <v>0.59322033898305004</v>
      </c>
      <c r="R5692">
        <v>0.28813559322033899</v>
      </c>
      <c r="S5692">
        <f t="shared" si="88"/>
        <v>-0.20317525204357115</v>
      </c>
    </row>
    <row r="5693" spans="1:19" x14ac:dyDescent="0.2">
      <c r="A5693" t="s">
        <v>11328</v>
      </c>
      <c r="B5693" t="s">
        <v>11329</v>
      </c>
      <c r="C5693">
        <v>147</v>
      </c>
      <c r="D5693">
        <v>160</v>
      </c>
      <c r="E5693">
        <v>86</v>
      </c>
      <c r="F5693">
        <v>22</v>
      </c>
      <c r="G5693">
        <v>0.117060880203277</v>
      </c>
      <c r="H5693">
        <v>-0.72707689328301195</v>
      </c>
      <c r="I5693">
        <v>-1.70909182688796</v>
      </c>
      <c r="J5693">
        <v>327</v>
      </c>
      <c r="K5693">
        <v>419</v>
      </c>
      <c r="L5693">
        <v>244</v>
      </c>
      <c r="M5693">
        <v>51</v>
      </c>
      <c r="N5693">
        <v>0.18489437372773099</v>
      </c>
      <c r="O5693">
        <v>-0.71924670346594699</v>
      </c>
      <c r="P5693">
        <v>-1.8172032451542399</v>
      </c>
      <c r="Q5693">
        <v>0.54237288135593198</v>
      </c>
      <c r="R5693">
        <v>0.27118644067796599</v>
      </c>
      <c r="S5693">
        <f t="shared" si="88"/>
        <v>2.1054098696839173E-2</v>
      </c>
    </row>
    <row r="5694" spans="1:19" x14ac:dyDescent="0.2">
      <c r="A5694" t="s">
        <v>11330</v>
      </c>
      <c r="B5694" t="s">
        <v>11331</v>
      </c>
      <c r="C5694">
        <v>99</v>
      </c>
      <c r="D5694">
        <v>76</v>
      </c>
      <c r="E5694">
        <v>35</v>
      </c>
      <c r="F5694">
        <v>9</v>
      </c>
      <c r="G5694">
        <v>-3.4563370021230097E-2</v>
      </c>
      <c r="H5694">
        <v>-0.94582516002567696</v>
      </c>
      <c r="I5694">
        <v>-1.92558985812022</v>
      </c>
      <c r="J5694">
        <v>205</v>
      </c>
      <c r="K5694">
        <v>257</v>
      </c>
      <c r="L5694">
        <v>127</v>
      </c>
      <c r="M5694">
        <v>23</v>
      </c>
      <c r="N5694">
        <v>0.17540736569726201</v>
      </c>
      <c r="O5694">
        <v>-0.80003891724418696</v>
      </c>
      <c r="P5694">
        <v>-1.96025169363005</v>
      </c>
      <c r="Q5694">
        <v>0.644067796610169</v>
      </c>
      <c r="R5694">
        <v>0.25423728813559299</v>
      </c>
      <c r="S5694">
        <f t="shared" si="88"/>
        <v>-7.964346450129893E-2</v>
      </c>
    </row>
    <row r="5695" spans="1:19" x14ac:dyDescent="0.2">
      <c r="A5695" t="s">
        <v>11332</v>
      </c>
      <c r="B5695" t="s">
        <v>11333</v>
      </c>
      <c r="C5695">
        <v>167</v>
      </c>
      <c r="D5695">
        <v>189</v>
      </c>
      <c r="E5695">
        <v>158</v>
      </c>
      <c r="F5695">
        <v>15</v>
      </c>
      <c r="G5695">
        <v>0.13400356532118901</v>
      </c>
      <c r="H5695">
        <v>-0.51831739397156396</v>
      </c>
      <c r="I5695">
        <v>-1.9308223850538999</v>
      </c>
      <c r="J5695">
        <v>336</v>
      </c>
      <c r="K5695">
        <v>533</v>
      </c>
      <c r="L5695">
        <v>266</v>
      </c>
      <c r="M5695">
        <v>42</v>
      </c>
      <c r="N5695">
        <v>0.27761603505844901</v>
      </c>
      <c r="O5695">
        <v>-0.69354641790316696</v>
      </c>
      <c r="P5695">
        <v>-1.91331565558383</v>
      </c>
      <c r="Q5695">
        <v>0.54237288135593198</v>
      </c>
      <c r="R5695">
        <v>0.28813559322033899</v>
      </c>
      <c r="S5695">
        <f t="shared" si="88"/>
        <v>-6.8597815500588785E-2</v>
      </c>
    </row>
    <row r="5696" spans="1:19" x14ac:dyDescent="0.2">
      <c r="A5696" t="s">
        <v>11334</v>
      </c>
      <c r="B5696" t="s">
        <v>11335</v>
      </c>
      <c r="C5696">
        <v>118</v>
      </c>
      <c r="D5696">
        <v>69</v>
      </c>
      <c r="E5696">
        <v>83</v>
      </c>
      <c r="F5696">
        <v>23</v>
      </c>
      <c r="G5696">
        <v>-0.15277468427334101</v>
      </c>
      <c r="H5696">
        <v>-0.64706192470845503</v>
      </c>
      <c r="I5696">
        <v>-1.5943513442505299</v>
      </c>
      <c r="J5696">
        <v>293</v>
      </c>
      <c r="K5696">
        <v>418</v>
      </c>
      <c r="L5696">
        <v>148</v>
      </c>
      <c r="M5696">
        <v>61</v>
      </c>
      <c r="N5696">
        <v>0.23153676484264701</v>
      </c>
      <c r="O5696">
        <v>-0.88869468210354197</v>
      </c>
      <c r="P5696">
        <v>-1.69176345393523</v>
      </c>
      <c r="Q5696">
        <v>0.644067796610169</v>
      </c>
      <c r="R5696">
        <v>0.23728813559322001</v>
      </c>
      <c r="S5696">
        <f t="shared" si="88"/>
        <v>8.7696444608435092E-2</v>
      </c>
    </row>
    <row r="5697" spans="1:19" x14ac:dyDescent="0.2">
      <c r="A5697" t="s">
        <v>11336</v>
      </c>
      <c r="B5697" t="s">
        <v>11337</v>
      </c>
      <c r="C5697">
        <v>401</v>
      </c>
      <c r="D5697">
        <v>363</v>
      </c>
      <c r="E5697">
        <v>204</v>
      </c>
      <c r="F5697">
        <v>51</v>
      </c>
      <c r="G5697">
        <v>3.70204847114586E-2</v>
      </c>
      <c r="H5697">
        <v>-0.78777221497268701</v>
      </c>
      <c r="I5697">
        <v>-1.7797713694842401</v>
      </c>
      <c r="J5697">
        <v>769</v>
      </c>
      <c r="K5697">
        <v>926</v>
      </c>
      <c r="L5697">
        <v>480</v>
      </c>
      <c r="M5697">
        <v>70</v>
      </c>
      <c r="N5697">
        <v>0.15791275030222501</v>
      </c>
      <c r="O5697">
        <v>-0.79677387957023404</v>
      </c>
      <c r="P5697">
        <v>-2.0510539683790601</v>
      </c>
      <c r="Q5697">
        <v>0.66101694915254205</v>
      </c>
      <c r="R5697">
        <v>0.305084745762711</v>
      </c>
      <c r="S5697">
        <f t="shared" si="88"/>
        <v>-6.1879955167029529E-2</v>
      </c>
    </row>
    <row r="5698" spans="1:19" x14ac:dyDescent="0.2">
      <c r="A5698" t="s">
        <v>11338</v>
      </c>
      <c r="B5698" t="s">
        <v>11339</v>
      </c>
      <c r="C5698">
        <v>95</v>
      </c>
      <c r="D5698">
        <v>75</v>
      </c>
      <c r="E5698">
        <v>70</v>
      </c>
      <c r="F5698">
        <v>5</v>
      </c>
      <c r="G5698">
        <v>-2.2404109601619201E-2</v>
      </c>
      <c r="H5698">
        <v>-0.62688357505299397</v>
      </c>
      <c r="I5698">
        <v>-2.1629507739148202</v>
      </c>
      <c r="J5698">
        <v>110</v>
      </c>
      <c r="K5698">
        <v>220</v>
      </c>
      <c r="L5698">
        <v>109</v>
      </c>
      <c r="M5698">
        <v>6</v>
      </c>
      <c r="N5698">
        <v>0.37825809908570202</v>
      </c>
      <c r="O5698">
        <v>-0.59605496436199101</v>
      </c>
      <c r="P5698">
        <v>-2.2734671033664702</v>
      </c>
      <c r="Q5698">
        <v>0.677966101694915</v>
      </c>
      <c r="R5698">
        <v>0.322033898305084</v>
      </c>
      <c r="S5698">
        <f t="shared" si="88"/>
        <v>-0.23187441825027855</v>
      </c>
    </row>
    <row r="5699" spans="1:19" x14ac:dyDescent="0.2">
      <c r="A5699" t="s">
        <v>11340</v>
      </c>
      <c r="B5699" t="s">
        <v>11341</v>
      </c>
      <c r="C5699">
        <v>44</v>
      </c>
      <c r="D5699">
        <v>54</v>
      </c>
      <c r="E5699">
        <v>12</v>
      </c>
      <c r="F5699">
        <v>4</v>
      </c>
      <c r="G5699">
        <v>0.169199315632309</v>
      </c>
      <c r="H5699">
        <v>-1.05852944021696</v>
      </c>
      <c r="I5699">
        <v>-1.92558985812022</v>
      </c>
      <c r="J5699">
        <v>72</v>
      </c>
      <c r="K5699">
        <v>68</v>
      </c>
      <c r="L5699">
        <v>50</v>
      </c>
      <c r="M5699">
        <v>12</v>
      </c>
      <c r="N5699">
        <v>5.2404519696689501E-2</v>
      </c>
      <c r="O5699">
        <v>-0.75045126923964001</v>
      </c>
      <c r="P5699">
        <v>-1.7883769189755301</v>
      </c>
      <c r="Q5699">
        <v>0.62711864406779605</v>
      </c>
      <c r="R5699">
        <v>0.27118644067796599</v>
      </c>
      <c r="S5699">
        <f t="shared" ref="S5699:S5762" si="89">((I5699+1.7338029)/1.7338029+(P5699+1.8692731)/1.8692731)/2</f>
        <v>-3.3669771664623559E-2</v>
      </c>
    </row>
    <row r="5700" spans="1:19" x14ac:dyDescent="0.2">
      <c r="A5700" t="s">
        <v>11342</v>
      </c>
      <c r="B5700" t="s">
        <v>11343</v>
      </c>
      <c r="C5700">
        <v>78</v>
      </c>
      <c r="D5700">
        <v>43</v>
      </c>
      <c r="E5700">
        <v>19</v>
      </c>
      <c r="F5700">
        <v>2</v>
      </c>
      <c r="G5700">
        <v>-0.17836791481536499</v>
      </c>
      <c r="H5700">
        <v>-1.1075990115160499</v>
      </c>
      <c r="I5700">
        <v>-2.47526177998849</v>
      </c>
      <c r="J5700">
        <v>128</v>
      </c>
      <c r="K5700">
        <v>275</v>
      </c>
      <c r="L5700">
        <v>136</v>
      </c>
      <c r="M5700">
        <v>26</v>
      </c>
      <c r="N5700">
        <v>0.40935082760411601</v>
      </c>
      <c r="O5700">
        <v>-0.56575983842204103</v>
      </c>
      <c r="P5700">
        <v>-1.7024622902689399</v>
      </c>
      <c r="Q5700">
        <v>0.644067796610169</v>
      </c>
      <c r="R5700">
        <v>0.25423728813559299</v>
      </c>
      <c r="S5700">
        <f t="shared" si="89"/>
        <v>-0.16920527837052562</v>
      </c>
    </row>
    <row r="5701" spans="1:19" x14ac:dyDescent="0.2">
      <c r="A5701" t="s">
        <v>11344</v>
      </c>
      <c r="B5701" t="s">
        <v>11345</v>
      </c>
      <c r="C5701">
        <v>110</v>
      </c>
      <c r="D5701">
        <v>126</v>
      </c>
      <c r="E5701">
        <v>140</v>
      </c>
      <c r="F5701">
        <v>4</v>
      </c>
      <c r="G5701">
        <v>0.139236092254866</v>
      </c>
      <c r="H5701">
        <v>-0.38952265925839002</v>
      </c>
      <c r="I5701">
        <v>-2.3235298667922599</v>
      </c>
      <c r="J5701">
        <v>346</v>
      </c>
      <c r="K5701">
        <v>335</v>
      </c>
      <c r="L5701">
        <v>133</v>
      </c>
      <c r="M5701">
        <v>25</v>
      </c>
      <c r="N5701">
        <v>6.3196811665790401E-2</v>
      </c>
      <c r="O5701">
        <v>-1.00731323497008</v>
      </c>
      <c r="P5701">
        <v>-2.1513617587126301</v>
      </c>
      <c r="Q5701">
        <v>0.677966101694915</v>
      </c>
      <c r="R5701">
        <v>0.27118644067796599</v>
      </c>
      <c r="S5701">
        <f t="shared" si="89"/>
        <v>-0.24552158149818287</v>
      </c>
    </row>
    <row r="5702" spans="1:19" x14ac:dyDescent="0.2">
      <c r="A5702" t="s">
        <v>11346</v>
      </c>
      <c r="B5702" t="s">
        <v>11347</v>
      </c>
      <c r="C5702">
        <v>139</v>
      </c>
      <c r="D5702">
        <v>190</v>
      </c>
      <c r="E5702">
        <v>48</v>
      </c>
      <c r="F5702">
        <v>13</v>
      </c>
      <c r="G5702">
        <v>0.21599703299426201</v>
      </c>
      <c r="H5702">
        <v>-0.95603157265691097</v>
      </c>
      <c r="I5702">
        <v>-1.91326862090925</v>
      </c>
      <c r="J5702">
        <v>240</v>
      </c>
      <c r="K5702">
        <v>365</v>
      </c>
      <c r="L5702">
        <v>234</v>
      </c>
      <c r="M5702">
        <v>24</v>
      </c>
      <c r="N5702">
        <v>0.25930972616658998</v>
      </c>
      <c r="O5702">
        <v>-0.60308416144585297</v>
      </c>
      <c r="P5702">
        <v>-2.01022566859189</v>
      </c>
      <c r="Q5702">
        <v>0.66101694915254205</v>
      </c>
      <c r="R5702">
        <v>0.322033898305084</v>
      </c>
      <c r="S5702">
        <f t="shared" si="89"/>
        <v>-8.9457445497618693E-2</v>
      </c>
    </row>
    <row r="5703" spans="1:19" x14ac:dyDescent="0.2">
      <c r="A5703" t="s">
        <v>11348</v>
      </c>
      <c r="B5703" t="s">
        <v>11349</v>
      </c>
      <c r="C5703">
        <v>23</v>
      </c>
      <c r="D5703">
        <v>31</v>
      </c>
      <c r="E5703">
        <v>30</v>
      </c>
      <c r="F5703">
        <v>4</v>
      </c>
      <c r="G5703">
        <v>0.209892090112208</v>
      </c>
      <c r="H5703">
        <v>-0.37886459107633402</v>
      </c>
      <c r="I5703">
        <v>-1.6438650176516201</v>
      </c>
      <c r="J5703">
        <v>25</v>
      </c>
      <c r="K5703">
        <v>58</v>
      </c>
      <c r="L5703">
        <v>5</v>
      </c>
      <c r="M5703">
        <v>0</v>
      </c>
      <c r="N5703">
        <v>0.44271608831262099</v>
      </c>
      <c r="O5703">
        <v>-1.2910587814804</v>
      </c>
      <c r="P5703" t="e">
        <f>-inf</f>
        <v>#NAME?</v>
      </c>
      <c r="Q5703">
        <v>0.59322033898305004</v>
      </c>
      <c r="R5703">
        <v>0.322033898305084</v>
      </c>
      <c r="S5703" t="e">
        <f t="shared" si="89"/>
        <v>#NAME?</v>
      </c>
    </row>
    <row r="5704" spans="1:19" x14ac:dyDescent="0.2">
      <c r="A5704" t="s">
        <v>11350</v>
      </c>
      <c r="B5704" t="s">
        <v>11351</v>
      </c>
      <c r="C5704">
        <v>87</v>
      </c>
      <c r="D5704">
        <v>72</v>
      </c>
      <c r="E5704">
        <v>83</v>
      </c>
      <c r="F5704">
        <v>4</v>
      </c>
      <c r="G5704">
        <v>-1.9285238918216E-3</v>
      </c>
      <c r="H5704">
        <v>-0.514699170020948</v>
      </c>
      <c r="I5704">
        <v>-2.2216564342526501</v>
      </c>
      <c r="J5704">
        <v>205</v>
      </c>
      <c r="K5704">
        <v>203</v>
      </c>
      <c r="L5704">
        <v>151</v>
      </c>
      <c r="M5704">
        <v>35</v>
      </c>
      <c r="N5704">
        <v>7.2970280279180399E-2</v>
      </c>
      <c r="O5704">
        <v>-0.72486569090697495</v>
      </c>
      <c r="P5704">
        <v>-1.7779114852973701</v>
      </c>
      <c r="Q5704">
        <v>0.54237288135593198</v>
      </c>
      <c r="R5704">
        <v>0.186440677966101</v>
      </c>
      <c r="S5704">
        <f t="shared" si="89"/>
        <v>-0.11625112929959337</v>
      </c>
    </row>
    <row r="5705" spans="1:19" x14ac:dyDescent="0.2">
      <c r="A5705" t="s">
        <v>11352</v>
      </c>
      <c r="B5705" t="e">
        <f>-QVETARALWDFLGGEDDEGDLSFKAGDIIEIVQEHNEWFTGKCARGGQGLFPINYVEKIPP</f>
        <v>#NAME?</v>
      </c>
      <c r="C5705">
        <v>63</v>
      </c>
      <c r="D5705">
        <v>52</v>
      </c>
      <c r="E5705">
        <v>86</v>
      </c>
      <c r="F5705">
        <v>9</v>
      </c>
      <c r="G5705">
        <v>-3.0789735232540699E-3</v>
      </c>
      <c r="H5705">
        <v>-0.35910010798841702</v>
      </c>
      <c r="I5705">
        <v>-1.72929521297625</v>
      </c>
      <c r="J5705">
        <v>164</v>
      </c>
      <c r="K5705">
        <v>183</v>
      </c>
      <c r="L5705">
        <v>93</v>
      </c>
      <c r="M5705">
        <v>15</v>
      </c>
      <c r="N5705">
        <v>0.124835345104453</v>
      </c>
      <c r="O5705">
        <v>-0.83844967663815295</v>
      </c>
      <c r="P5705">
        <v>-2.0489782575839</v>
      </c>
      <c r="Q5705">
        <v>0.62711864406779605</v>
      </c>
      <c r="R5705">
        <v>0.23728813559322001</v>
      </c>
      <c r="S5705">
        <f t="shared" si="89"/>
        <v>-4.6768250104126191E-2</v>
      </c>
    </row>
    <row r="5706" spans="1:19" x14ac:dyDescent="0.2">
      <c r="A5706" t="s">
        <v>11353</v>
      </c>
      <c r="B5706" t="s">
        <v>11354</v>
      </c>
      <c r="C5706">
        <v>157</v>
      </c>
      <c r="D5706">
        <v>252</v>
      </c>
      <c r="E5706">
        <v>110</v>
      </c>
      <c r="F5706">
        <v>25</v>
      </c>
      <c r="G5706">
        <v>0.28575912066783798</v>
      </c>
      <c r="H5706">
        <v>-0.64876497702941205</v>
      </c>
      <c r="I5706">
        <v>-1.68215681669919</v>
      </c>
      <c r="J5706">
        <v>276</v>
      </c>
      <c r="K5706">
        <v>359</v>
      </c>
      <c r="L5706">
        <v>228</v>
      </c>
      <c r="M5706">
        <v>44</v>
      </c>
      <c r="N5706">
        <v>0.191413469934823</v>
      </c>
      <c r="O5706">
        <v>-0.67506301220915399</v>
      </c>
      <c r="P5706">
        <v>-1.8076820741709201</v>
      </c>
      <c r="Q5706">
        <v>0.62711864406779605</v>
      </c>
      <c r="R5706">
        <v>0.25423728813559299</v>
      </c>
      <c r="S5706">
        <f t="shared" si="89"/>
        <v>3.1368466508390494E-2</v>
      </c>
    </row>
    <row r="5707" spans="1:19" x14ac:dyDescent="0.2">
      <c r="A5707" t="s">
        <v>11355</v>
      </c>
      <c r="B5707" t="s">
        <v>11356</v>
      </c>
      <c r="C5707">
        <v>153</v>
      </c>
      <c r="D5707">
        <v>186</v>
      </c>
      <c r="E5707">
        <v>144</v>
      </c>
      <c r="F5707">
        <v>13</v>
      </c>
      <c r="G5707">
        <v>0.16507974569584499</v>
      </c>
      <c r="H5707">
        <v>-0.52058694850075204</v>
      </c>
      <c r="I5707">
        <v>-1.9549452514727601</v>
      </c>
      <c r="J5707">
        <v>350</v>
      </c>
      <c r="K5707">
        <v>352</v>
      </c>
      <c r="L5707">
        <v>181</v>
      </c>
      <c r="M5707">
        <v>38</v>
      </c>
      <c r="N5707">
        <v>7.9702722549577207E-2</v>
      </c>
      <c r="O5707">
        <v>-0.87847824662548102</v>
      </c>
      <c r="P5707">
        <v>-1.97451011632535</v>
      </c>
      <c r="Q5707">
        <v>0.66101694915254205</v>
      </c>
      <c r="R5707">
        <v>0.27118644067796599</v>
      </c>
      <c r="S5707">
        <f t="shared" si="89"/>
        <v>-9.1922968073586159E-2</v>
      </c>
    </row>
    <row r="5708" spans="1:19" x14ac:dyDescent="0.2">
      <c r="A5708" t="s">
        <v>11357</v>
      </c>
      <c r="B5708" t="s">
        <v>11358</v>
      </c>
      <c r="C5708">
        <v>77</v>
      </c>
      <c r="D5708">
        <v>70</v>
      </c>
      <c r="E5708">
        <v>28</v>
      </c>
      <c r="F5708">
        <v>1</v>
      </c>
      <c r="G5708">
        <v>3.8865547137303301E-2</v>
      </c>
      <c r="H5708">
        <v>-0.93359070360866603</v>
      </c>
      <c r="I5708">
        <v>-2.7706878981344798</v>
      </c>
      <c r="J5708">
        <v>232</v>
      </c>
      <c r="K5708">
        <v>353</v>
      </c>
      <c r="L5708">
        <v>135</v>
      </c>
      <c r="M5708">
        <v>66</v>
      </c>
      <c r="N5708">
        <v>0.259514823918644</v>
      </c>
      <c r="O5708">
        <v>-0.82724299354028397</v>
      </c>
      <c r="P5708">
        <v>-1.55616971794092</v>
      </c>
      <c r="Q5708">
        <v>0.72881355932203395</v>
      </c>
      <c r="R5708">
        <v>0.305084745762711</v>
      </c>
      <c r="S5708">
        <f t="shared" si="89"/>
        <v>-0.21527039912169865</v>
      </c>
    </row>
    <row r="5709" spans="1:19" x14ac:dyDescent="0.2">
      <c r="A5709" t="s">
        <v>11359</v>
      </c>
      <c r="B5709" t="s">
        <v>11360</v>
      </c>
      <c r="C5709">
        <v>132</v>
      </c>
      <c r="D5709">
        <v>160</v>
      </c>
      <c r="E5709">
        <v>90</v>
      </c>
      <c r="F5709">
        <v>18</v>
      </c>
      <c r="G5709">
        <v>0.16380428374560299</v>
      </c>
      <c r="H5709">
        <v>-0.660589431544928</v>
      </c>
      <c r="I5709">
        <v>-1.74949859906454</v>
      </c>
      <c r="J5709">
        <v>280</v>
      </c>
      <c r="K5709">
        <v>264</v>
      </c>
      <c r="L5709">
        <v>150</v>
      </c>
      <c r="M5709">
        <v>31</v>
      </c>
      <c r="N5709">
        <v>5.1673998949333597E-2</v>
      </c>
      <c r="O5709">
        <v>-0.86315554943092798</v>
      </c>
      <c r="P5709">
        <v>-1.9660220060998299</v>
      </c>
      <c r="Q5709">
        <v>0.66101694915254205</v>
      </c>
      <c r="R5709">
        <v>0.28813559322033899</v>
      </c>
      <c r="S5709">
        <f t="shared" si="89"/>
        <v>-3.0405130255879709E-2</v>
      </c>
    </row>
    <row r="5710" spans="1:19" x14ac:dyDescent="0.2">
      <c r="A5710" t="s">
        <v>11361</v>
      </c>
      <c r="B5710" t="s">
        <v>11362</v>
      </c>
      <c r="C5710">
        <v>12</v>
      </c>
      <c r="D5710">
        <v>17</v>
      </c>
      <c r="E5710">
        <v>17</v>
      </c>
      <c r="F5710">
        <v>0</v>
      </c>
      <c r="G5710">
        <v>0.231525907626177</v>
      </c>
      <c r="H5710">
        <v>-0.34299033444775401</v>
      </c>
      <c r="I5710" t="e">
        <f>-inf</f>
        <v>#NAME?</v>
      </c>
      <c r="J5710">
        <v>10</v>
      </c>
      <c r="K5710">
        <v>12</v>
      </c>
      <c r="L5710">
        <v>15</v>
      </c>
      <c r="M5710">
        <v>3</v>
      </c>
      <c r="N5710">
        <v>0.15640934946934601</v>
      </c>
      <c r="O5710">
        <v>-0.415997518088709</v>
      </c>
      <c r="P5710">
        <v>-1.5331044138722301</v>
      </c>
      <c r="Q5710">
        <v>0.644067796610169</v>
      </c>
      <c r="R5710">
        <v>0.25423728813559299</v>
      </c>
      <c r="S5710" t="e">
        <f t="shared" si="89"/>
        <v>#NAME?</v>
      </c>
    </row>
    <row r="5711" spans="1:19" x14ac:dyDescent="0.2">
      <c r="A5711" t="s">
        <v>11363</v>
      </c>
      <c r="B5711" t="s">
        <v>11364</v>
      </c>
      <c r="C5711">
        <v>152</v>
      </c>
      <c r="D5711">
        <v>127</v>
      </c>
      <c r="E5711">
        <v>75</v>
      </c>
      <c r="F5711">
        <v>15</v>
      </c>
      <c r="G5711">
        <v>2.2183653067128399E-3</v>
      </c>
      <c r="H5711">
        <v>-0.80104033433147603</v>
      </c>
      <c r="I5711">
        <v>-1.8899495018510899</v>
      </c>
      <c r="J5711">
        <v>197</v>
      </c>
      <c r="K5711">
        <v>249</v>
      </c>
      <c r="L5711">
        <v>131</v>
      </c>
      <c r="M5711">
        <v>18</v>
      </c>
      <c r="N5711">
        <v>0.17896122435586501</v>
      </c>
      <c r="O5711">
        <v>-0.76928370765021903</v>
      </c>
      <c r="P5711">
        <v>-2.04941938965018</v>
      </c>
      <c r="Q5711">
        <v>0.59322033898305004</v>
      </c>
      <c r="R5711">
        <v>0.305084745762711</v>
      </c>
      <c r="S5711">
        <f t="shared" si="89"/>
        <v>-9.3216278066646896E-2</v>
      </c>
    </row>
    <row r="5712" spans="1:19" x14ac:dyDescent="0.2">
      <c r="A5712" t="s">
        <v>11365</v>
      </c>
      <c r="B5712" t="s">
        <v>11366</v>
      </c>
      <c r="C5712">
        <v>89</v>
      </c>
      <c r="D5712">
        <v>56</v>
      </c>
      <c r="E5712">
        <v>31</v>
      </c>
      <c r="F5712">
        <v>5</v>
      </c>
      <c r="G5712">
        <v>-0.120943747343183</v>
      </c>
      <c r="H5712">
        <v>-0.952286322589043</v>
      </c>
      <c r="I5712">
        <v>-2.1346171752708898</v>
      </c>
      <c r="J5712">
        <v>106</v>
      </c>
      <c r="K5712">
        <v>147</v>
      </c>
      <c r="L5712">
        <v>93</v>
      </c>
      <c r="M5712">
        <v>9</v>
      </c>
      <c r="N5712">
        <v>0.21923957290512699</v>
      </c>
      <c r="O5712">
        <v>-0.64891169385522496</v>
      </c>
      <c r="P5712">
        <v>-2.0812890244173299</v>
      </c>
      <c r="Q5712">
        <v>0.59322033898305004</v>
      </c>
      <c r="R5712">
        <v>0.186440677966101</v>
      </c>
      <c r="S5712">
        <f t="shared" si="89"/>
        <v>-0.17229898346702813</v>
      </c>
    </row>
    <row r="5713" spans="1:19" x14ac:dyDescent="0.2">
      <c r="A5713" t="s">
        <v>11367</v>
      </c>
      <c r="B5713" t="s">
        <v>11368</v>
      </c>
      <c r="C5713">
        <v>91</v>
      </c>
      <c r="D5713">
        <v>97</v>
      </c>
      <c r="E5713">
        <v>47</v>
      </c>
      <c r="F5713">
        <v>2</v>
      </c>
      <c r="G5713">
        <v>0.10798857424067899</v>
      </c>
      <c r="H5713">
        <v>-0.78120154416377896</v>
      </c>
      <c r="I5713">
        <v>-2.5422085696191101</v>
      </c>
      <c r="J5713">
        <v>166</v>
      </c>
      <c r="K5713">
        <v>139</v>
      </c>
      <c r="L5713">
        <v>126</v>
      </c>
      <c r="M5713">
        <v>8</v>
      </c>
      <c r="N5713">
        <v>1.34815635761795E-4</v>
      </c>
      <c r="O5713">
        <v>-0.71182632006688196</v>
      </c>
      <c r="P5713">
        <v>-2.3272437696399999</v>
      </c>
      <c r="Q5713">
        <v>0.52542372881355903</v>
      </c>
      <c r="R5713">
        <v>0.305084745762711</v>
      </c>
      <c r="S5713">
        <f t="shared" si="89"/>
        <v>-0.35563045549018379</v>
      </c>
    </row>
    <row r="5714" spans="1:19" x14ac:dyDescent="0.2">
      <c r="A5714" t="s">
        <v>11369</v>
      </c>
      <c r="B5714" t="s">
        <v>11370</v>
      </c>
      <c r="C5714">
        <v>36</v>
      </c>
      <c r="D5714">
        <v>35</v>
      </c>
      <c r="E5714">
        <v>60</v>
      </c>
      <c r="F5714">
        <v>3</v>
      </c>
      <c r="G5714">
        <v>6.8023775878516796E-2</v>
      </c>
      <c r="H5714">
        <v>-0.27240926016204697</v>
      </c>
      <c r="I5714">
        <v>-1.96337841900962</v>
      </c>
      <c r="J5714">
        <v>101</v>
      </c>
      <c r="K5714">
        <v>124</v>
      </c>
      <c r="L5714">
        <v>47</v>
      </c>
      <c r="M5714">
        <v>9</v>
      </c>
      <c r="N5714">
        <v>0.166328414801314</v>
      </c>
      <c r="O5714">
        <v>-0.92431229299131501</v>
      </c>
      <c r="P5714">
        <v>-2.0603045329352101</v>
      </c>
      <c r="Q5714">
        <v>0.52542372881355903</v>
      </c>
      <c r="R5714">
        <v>0.20338983050847401</v>
      </c>
      <c r="S5714">
        <f t="shared" si="89"/>
        <v>-0.11730355780947158</v>
      </c>
    </row>
    <row r="5715" spans="1:19" x14ac:dyDescent="0.2">
      <c r="A5715" t="s">
        <v>11371</v>
      </c>
      <c r="B5715" t="s">
        <v>11372</v>
      </c>
      <c r="C5715">
        <v>66</v>
      </c>
      <c r="D5715">
        <v>62</v>
      </c>
      <c r="E5715">
        <v>39</v>
      </c>
      <c r="F5715">
        <v>7</v>
      </c>
      <c r="G5715">
        <v>5.3105986251913699E-2</v>
      </c>
      <c r="H5715">
        <v>-0.72273733829377296</v>
      </c>
      <c r="I5715">
        <v>-1.85864306848961</v>
      </c>
      <c r="J5715">
        <v>90</v>
      </c>
      <c r="K5715">
        <v>118</v>
      </c>
      <c r="L5715">
        <v>26</v>
      </c>
      <c r="M5715">
        <v>12</v>
      </c>
      <c r="N5715">
        <v>0.19486760128852201</v>
      </c>
      <c r="O5715">
        <v>-1.13135793861289</v>
      </c>
      <c r="P5715">
        <v>-1.8852869319835901</v>
      </c>
      <c r="Q5715">
        <v>0.45762711864406702</v>
      </c>
      <c r="R5715">
        <v>0.22033898305084701</v>
      </c>
      <c r="S5715">
        <f t="shared" si="89"/>
        <v>-4.028527233012448E-2</v>
      </c>
    </row>
    <row r="5716" spans="1:19" x14ac:dyDescent="0.2">
      <c r="A5716" t="s">
        <v>11373</v>
      </c>
      <c r="B5716" t="s">
        <v>11374</v>
      </c>
      <c r="C5716">
        <v>85</v>
      </c>
      <c r="D5716">
        <v>33</v>
      </c>
      <c r="E5716">
        <v>34</v>
      </c>
      <c r="F5716">
        <v>6</v>
      </c>
      <c r="G5716">
        <v>-0.33064675354087603</v>
      </c>
      <c r="H5716">
        <v>-0.892198018450441</v>
      </c>
      <c r="I5716">
        <v>-2.0354648482926399</v>
      </c>
      <c r="J5716">
        <v>152</v>
      </c>
      <c r="K5716">
        <v>144</v>
      </c>
      <c r="L5716">
        <v>51</v>
      </c>
      <c r="M5716">
        <v>9</v>
      </c>
      <c r="N5716">
        <v>5.3747007572198802E-2</v>
      </c>
      <c r="O5716">
        <v>-1.06636218899122</v>
      </c>
      <c r="P5716">
        <v>-2.2378267470973401</v>
      </c>
      <c r="Q5716">
        <v>0.52542372881355903</v>
      </c>
      <c r="R5716">
        <v>0.338983050847457</v>
      </c>
      <c r="S5716">
        <f t="shared" si="89"/>
        <v>-0.18557637900435286</v>
      </c>
    </row>
    <row r="5717" spans="1:19" x14ac:dyDescent="0.2">
      <c r="A5717" t="s">
        <v>11375</v>
      </c>
      <c r="B5717" t="s">
        <v>11376</v>
      </c>
      <c r="C5717">
        <v>64</v>
      </c>
      <c r="D5717">
        <v>87</v>
      </c>
      <c r="E5717">
        <v>61</v>
      </c>
      <c r="F5717">
        <v>1</v>
      </c>
      <c r="G5717">
        <v>0.213597510930259</v>
      </c>
      <c r="H5717">
        <v>-0.515108148751523</v>
      </c>
      <c r="I5717">
        <v>-2.6903771469458801</v>
      </c>
      <c r="J5717">
        <v>215</v>
      </c>
      <c r="K5717">
        <v>129</v>
      </c>
      <c r="L5717">
        <v>90</v>
      </c>
      <c r="M5717">
        <v>14</v>
      </c>
      <c r="N5717">
        <v>-0.14462064619463399</v>
      </c>
      <c r="O5717">
        <v>-0.97028472762066997</v>
      </c>
      <c r="P5717">
        <v>-2.1965360928292599</v>
      </c>
      <c r="Q5717">
        <v>0.38983050847457601</v>
      </c>
      <c r="R5717">
        <v>0.13559322033898299</v>
      </c>
      <c r="S5717">
        <f t="shared" si="89"/>
        <v>-0.36339764864820712</v>
      </c>
    </row>
    <row r="5718" spans="1:19" x14ac:dyDescent="0.2">
      <c r="A5718" t="s">
        <v>11377</v>
      </c>
      <c r="B5718" t="s">
        <v>11378</v>
      </c>
      <c r="C5718">
        <v>66</v>
      </c>
      <c r="D5718">
        <v>131</v>
      </c>
      <c r="E5718">
        <v>124</v>
      </c>
      <c r="F5718">
        <v>7</v>
      </c>
      <c r="G5718">
        <v>0.37798559240942398</v>
      </c>
      <c r="H5718">
        <v>-0.22038026015803699</v>
      </c>
      <c r="I5718">
        <v>-1.85864306848961</v>
      </c>
      <c r="J5718">
        <v>163</v>
      </c>
      <c r="K5718">
        <v>204</v>
      </c>
      <c r="L5718">
        <v>115</v>
      </c>
      <c r="M5718">
        <v>18</v>
      </c>
      <c r="N5718">
        <v>0.174670666443662</v>
      </c>
      <c r="O5718">
        <v>-0.74357854119473599</v>
      </c>
      <c r="P5718">
        <v>-1.9671407678925401</v>
      </c>
      <c r="Q5718">
        <v>0.42372881355932202</v>
      </c>
      <c r="R5718">
        <v>0.25423728813559299</v>
      </c>
      <c r="S5718">
        <f t="shared" si="89"/>
        <v>-6.2179835491855642E-2</v>
      </c>
    </row>
    <row r="5719" spans="1:19" x14ac:dyDescent="0.2">
      <c r="A5719" t="s">
        <v>11379</v>
      </c>
      <c r="B5719" t="s">
        <v>11380</v>
      </c>
      <c r="C5719">
        <v>155</v>
      </c>
      <c r="D5719">
        <v>241</v>
      </c>
      <c r="E5719">
        <v>189</v>
      </c>
      <c r="F5719">
        <v>21</v>
      </c>
      <c r="G5719">
        <v>0.27194357670010499</v>
      </c>
      <c r="H5719">
        <v>-0.40812790377545</v>
      </c>
      <c r="I5719">
        <v>-1.75230957639837</v>
      </c>
      <c r="J5719">
        <v>333</v>
      </c>
      <c r="K5719">
        <v>339</v>
      </c>
      <c r="L5719">
        <v>248</v>
      </c>
      <c r="M5719">
        <v>36</v>
      </c>
      <c r="N5719">
        <v>8.4983568118483899E-2</v>
      </c>
      <c r="O5719">
        <v>-0.72008132982449402</v>
      </c>
      <c r="P5719">
        <v>-1.97636740133092</v>
      </c>
      <c r="Q5719">
        <v>0.44067796610169402</v>
      </c>
      <c r="R5719">
        <v>0.322033898305084</v>
      </c>
      <c r="S5719">
        <f t="shared" si="89"/>
        <v>-3.3982993620289878E-2</v>
      </c>
    </row>
    <row r="5720" spans="1:19" x14ac:dyDescent="0.2">
      <c r="A5720" t="s">
        <v>11381</v>
      </c>
      <c r="B5720" t="s">
        <v>11382</v>
      </c>
      <c r="C5720">
        <v>140</v>
      </c>
      <c r="D5720">
        <v>121</v>
      </c>
      <c r="E5720">
        <v>85</v>
      </c>
      <c r="F5720">
        <v>11</v>
      </c>
      <c r="G5720">
        <v>1.6915566933740599E-2</v>
      </c>
      <c r="H5720">
        <v>-0.71096711974234805</v>
      </c>
      <c r="I5720">
        <v>-1.9889325234820101</v>
      </c>
      <c r="J5720">
        <v>257</v>
      </c>
      <c r="K5720">
        <v>381</v>
      </c>
      <c r="L5720">
        <v>125</v>
      </c>
      <c r="M5720">
        <v>21</v>
      </c>
      <c r="N5720">
        <v>0.248219955766046</v>
      </c>
      <c r="O5720">
        <v>-0.90511188746762805</v>
      </c>
      <c r="P5720">
        <v>-2.0979394971892602</v>
      </c>
      <c r="Q5720">
        <v>0.49152542372881303</v>
      </c>
      <c r="R5720">
        <v>0.322033898305084</v>
      </c>
      <c r="S5720">
        <f t="shared" si="89"/>
        <v>-0.13473967548093943</v>
      </c>
    </row>
    <row r="5721" spans="1:19" x14ac:dyDescent="0.2">
      <c r="A5721" t="s">
        <v>11383</v>
      </c>
      <c r="B5721" t="s">
        <v>11384</v>
      </c>
      <c r="C5721">
        <v>164</v>
      </c>
      <c r="D5721">
        <v>152</v>
      </c>
      <c r="E5721">
        <v>59</v>
      </c>
      <c r="F5721">
        <v>15</v>
      </c>
      <c r="G5721">
        <v>4.7257972192603102E-2</v>
      </c>
      <c r="H5721">
        <v>-0.93824984618395701</v>
      </c>
      <c r="I5721">
        <v>-1.9229497619540099</v>
      </c>
      <c r="J5721">
        <v>215</v>
      </c>
      <c r="K5721">
        <v>276</v>
      </c>
      <c r="L5721">
        <v>216</v>
      </c>
      <c r="M5721">
        <v>30</v>
      </c>
      <c r="N5721">
        <v>0.18569872557133399</v>
      </c>
      <c r="O5721">
        <v>-0.59007348590906405</v>
      </c>
      <c r="P5721">
        <v>-1.8655428737878299</v>
      </c>
      <c r="Q5721">
        <v>0.57627118644067798</v>
      </c>
      <c r="R5721">
        <v>0.27118644067796599</v>
      </c>
      <c r="S5721">
        <f t="shared" si="89"/>
        <v>-5.354904331242441E-2</v>
      </c>
    </row>
    <row r="5722" spans="1:19" x14ac:dyDescent="0.2">
      <c r="A5722" t="s">
        <v>11385</v>
      </c>
      <c r="B5722" t="s">
        <v>11386</v>
      </c>
      <c r="C5722">
        <v>139</v>
      </c>
      <c r="D5722">
        <v>134</v>
      </c>
      <c r="E5722">
        <v>94</v>
      </c>
      <c r="F5722">
        <v>18</v>
      </c>
      <c r="G5722">
        <v>6.4348230406240894E-2</v>
      </c>
      <c r="H5722">
        <v>-0.66414495643280003</v>
      </c>
      <c r="I5722">
        <v>-1.77193946811278</v>
      </c>
      <c r="J5722">
        <v>279</v>
      </c>
      <c r="K5722">
        <v>357</v>
      </c>
      <c r="L5722">
        <v>204</v>
      </c>
      <c r="M5722">
        <v>40</v>
      </c>
      <c r="N5722">
        <v>0.184292116260317</v>
      </c>
      <c r="O5722">
        <v>-0.72806281299208897</v>
      </c>
      <c r="P5722">
        <v>-1.85376988053752</v>
      </c>
      <c r="Q5722">
        <v>0.55932203389830504</v>
      </c>
      <c r="R5722">
        <v>0.28813559322033899</v>
      </c>
      <c r="S5722">
        <f t="shared" si="89"/>
        <v>-6.8510959235391685E-3</v>
      </c>
    </row>
    <row r="5723" spans="1:19" x14ac:dyDescent="0.2">
      <c r="A5723" t="s">
        <v>11387</v>
      </c>
      <c r="B5723" t="s">
        <v>11388</v>
      </c>
      <c r="C5723">
        <v>180</v>
      </c>
      <c r="D5723">
        <v>197</v>
      </c>
      <c r="E5723">
        <v>101</v>
      </c>
      <c r="F5723">
        <v>15</v>
      </c>
      <c r="G5723">
        <v>0.119451953353815</v>
      </c>
      <c r="H5723">
        <v>-0.745209141099067</v>
      </c>
      <c r="I5723">
        <v>-1.96337841900962</v>
      </c>
      <c r="J5723">
        <v>321</v>
      </c>
      <c r="K5723">
        <v>576</v>
      </c>
      <c r="L5723">
        <v>233</v>
      </c>
      <c r="M5723">
        <v>36</v>
      </c>
      <c r="N5723">
        <v>0.331145554440061</v>
      </c>
      <c r="O5723">
        <v>-0.73123788852324301</v>
      </c>
      <c r="P5723">
        <v>-1.96042820022947</v>
      </c>
      <c r="Q5723">
        <v>0.52542372881355903</v>
      </c>
      <c r="R5723">
        <v>0.305084745762711</v>
      </c>
      <c r="S5723">
        <f t="shared" si="89"/>
        <v>-9.0588271341769208E-2</v>
      </c>
    </row>
    <row r="5724" spans="1:19" x14ac:dyDescent="0.2">
      <c r="A5724" t="s">
        <v>11389</v>
      </c>
      <c r="B5724" t="s">
        <v>11390</v>
      </c>
      <c r="C5724">
        <v>97</v>
      </c>
      <c r="D5724">
        <v>112</v>
      </c>
      <c r="E5724">
        <v>97</v>
      </c>
      <c r="F5724">
        <v>4</v>
      </c>
      <c r="G5724">
        <v>0.14270452069946499</v>
      </c>
      <c r="H5724">
        <v>-0.49425800977840301</v>
      </c>
      <c r="I5724">
        <v>-2.2689089159002802</v>
      </c>
      <c r="J5724">
        <v>161</v>
      </c>
      <c r="K5724">
        <v>172</v>
      </c>
      <c r="L5724">
        <v>130</v>
      </c>
      <c r="M5724">
        <v>19</v>
      </c>
      <c r="N5724">
        <v>0.10593067429741999</v>
      </c>
      <c r="O5724">
        <v>-0.68497130086940305</v>
      </c>
      <c r="P5724">
        <v>-1.93829794367091</v>
      </c>
      <c r="Q5724">
        <v>0.50847457627118597</v>
      </c>
      <c r="R5724">
        <v>0.28813559322033899</v>
      </c>
      <c r="S5724">
        <f t="shared" si="89"/>
        <v>-0.17277871730467015</v>
      </c>
    </row>
    <row r="5725" spans="1:19" x14ac:dyDescent="0.2">
      <c r="A5725" t="s">
        <v>11391</v>
      </c>
      <c r="B5725" t="s">
        <v>11392</v>
      </c>
      <c r="C5725">
        <v>244</v>
      </c>
      <c r="D5725">
        <v>236</v>
      </c>
      <c r="E5725">
        <v>133</v>
      </c>
      <c r="F5725">
        <v>19</v>
      </c>
      <c r="G5725">
        <v>6.5780408926905606E-2</v>
      </c>
      <c r="H5725">
        <v>-0.75779619515004704</v>
      </c>
      <c r="I5725">
        <v>-1.9928333983478901</v>
      </c>
      <c r="J5725">
        <v>414</v>
      </c>
      <c r="K5725">
        <v>503</v>
      </c>
      <c r="L5725">
        <v>227</v>
      </c>
      <c r="M5725">
        <v>36</v>
      </c>
      <c r="N5725">
        <v>0.16179574735675001</v>
      </c>
      <c r="O5725">
        <v>-0.85306326107216601</v>
      </c>
      <c r="P5725">
        <v>-2.0709235089455</v>
      </c>
      <c r="Q5725">
        <v>0.47457627118644002</v>
      </c>
      <c r="R5725">
        <v>0.23728813559322001</v>
      </c>
      <c r="S5725">
        <f t="shared" si="89"/>
        <v>-0.12863828782876482</v>
      </c>
    </row>
    <row r="5726" spans="1:19" x14ac:dyDescent="0.2">
      <c r="A5726" t="s">
        <v>11393</v>
      </c>
      <c r="B5726" t="s">
        <v>11394</v>
      </c>
      <c r="C5726">
        <v>117</v>
      </c>
      <c r="D5726">
        <v>112</v>
      </c>
      <c r="E5726">
        <v>36</v>
      </c>
      <c r="F5726">
        <v>13</v>
      </c>
      <c r="G5726">
        <v>6.1290393219548399E-2</v>
      </c>
      <c r="H5726">
        <v>-1.0061413707572699</v>
      </c>
      <c r="I5726">
        <v>-1.8384396824013201</v>
      </c>
      <c r="J5726">
        <v>172</v>
      </c>
      <c r="K5726">
        <v>190</v>
      </c>
      <c r="L5726">
        <v>145</v>
      </c>
      <c r="M5726">
        <v>13</v>
      </c>
      <c r="N5726">
        <v>0.120453257467001</v>
      </c>
      <c r="O5726">
        <v>-0.666249221816964</v>
      </c>
      <c r="P5726">
        <v>-2.1318107631926</v>
      </c>
      <c r="Q5726">
        <v>0.52542372881355903</v>
      </c>
      <c r="R5726">
        <v>0.338983050847457</v>
      </c>
      <c r="S5726">
        <f t="shared" si="89"/>
        <v>-0.10040004615684522</v>
      </c>
    </row>
    <row r="5727" spans="1:19" x14ac:dyDescent="0.2">
      <c r="A5727" t="s">
        <v>11395</v>
      </c>
      <c r="B5727" t="s">
        <v>11396</v>
      </c>
      <c r="C5727">
        <v>306</v>
      </c>
      <c r="D5727">
        <v>380</v>
      </c>
      <c r="E5727">
        <v>317</v>
      </c>
      <c r="F5727">
        <v>36</v>
      </c>
      <c r="G5727">
        <v>0.174320402430758</v>
      </c>
      <c r="H5727">
        <v>-0.47892017404223203</v>
      </c>
      <c r="I5727">
        <v>-1.8136160986762899</v>
      </c>
      <c r="J5727">
        <v>826</v>
      </c>
      <c r="K5727">
        <v>988</v>
      </c>
      <c r="L5727">
        <v>536</v>
      </c>
      <c r="M5727">
        <v>89</v>
      </c>
      <c r="N5727">
        <v>0.155005000688967</v>
      </c>
      <c r="O5727">
        <v>-0.77990403477200199</v>
      </c>
      <c r="P5727">
        <v>-1.9778157092673601</v>
      </c>
      <c r="Q5727">
        <v>0.55932203389830504</v>
      </c>
      <c r="R5727">
        <v>0.25423728813559299</v>
      </c>
      <c r="S5727">
        <f t="shared" si="89"/>
        <v>-5.2050176532407171E-2</v>
      </c>
    </row>
    <row r="5728" spans="1:19" x14ac:dyDescent="0.2">
      <c r="A5728" t="s">
        <v>11397</v>
      </c>
      <c r="B5728" t="s">
        <v>11398</v>
      </c>
      <c r="C5728">
        <v>89</v>
      </c>
      <c r="D5728">
        <v>61</v>
      </c>
      <c r="E5728">
        <v>91</v>
      </c>
      <c r="F5728">
        <v>8</v>
      </c>
      <c r="G5728">
        <v>-8.3801939338617307E-2</v>
      </c>
      <c r="H5728">
        <v>-0.48460662410222199</v>
      </c>
      <c r="I5728">
        <v>-1.9304971926149599</v>
      </c>
      <c r="J5728">
        <v>165</v>
      </c>
      <c r="K5728">
        <v>202</v>
      </c>
      <c r="L5728">
        <v>124</v>
      </c>
      <c r="M5728">
        <v>13</v>
      </c>
      <c r="N5728">
        <v>0.16509552865443899</v>
      </c>
      <c r="O5728">
        <v>-0.71615103619606102</v>
      </c>
      <c r="P5728">
        <v>-2.1137662604989602</v>
      </c>
      <c r="Q5728">
        <v>0.62711864406779605</v>
      </c>
      <c r="R5728">
        <v>0.27118644067796599</v>
      </c>
      <c r="S5728">
        <f t="shared" si="89"/>
        <v>-0.12212129573919103</v>
      </c>
    </row>
    <row r="5729" spans="1:19" x14ac:dyDescent="0.2">
      <c r="A5729" t="s">
        <v>11399</v>
      </c>
      <c r="B5729" t="s">
        <v>11400</v>
      </c>
      <c r="C5729">
        <v>65</v>
      </c>
      <c r="D5729">
        <v>32</v>
      </c>
      <c r="E5729">
        <v>64</v>
      </c>
      <c r="F5729">
        <v>2</v>
      </c>
      <c r="G5729">
        <v>-0.227505146027421</v>
      </c>
      <c r="H5729">
        <v>-0.50099139243737201</v>
      </c>
      <c r="I5729">
        <v>-2.3960805339408702</v>
      </c>
      <c r="J5729">
        <v>115</v>
      </c>
      <c r="K5729">
        <v>110</v>
      </c>
      <c r="L5729">
        <v>74</v>
      </c>
      <c r="M5729">
        <v>15</v>
      </c>
      <c r="N5729">
        <v>5.7922948226335098E-2</v>
      </c>
      <c r="O5729">
        <v>-0.78355489776702503</v>
      </c>
      <c r="P5729">
        <v>-1.89483224988982</v>
      </c>
      <c r="Q5729">
        <v>0.57627118644067798</v>
      </c>
      <c r="R5729">
        <v>0.322033898305084</v>
      </c>
      <c r="S5729">
        <f t="shared" si="89"/>
        <v>-0.19782654009855791</v>
      </c>
    </row>
    <row r="5730" spans="1:19" x14ac:dyDescent="0.2">
      <c r="A5730" t="s">
        <v>11401</v>
      </c>
      <c r="B5730" t="s">
        <v>11402</v>
      </c>
      <c r="C5730">
        <v>95</v>
      </c>
      <c r="D5730">
        <v>86</v>
      </c>
      <c r="E5730">
        <v>76</v>
      </c>
      <c r="F5730">
        <v>9</v>
      </c>
      <c r="G5730">
        <v>3.7033078250248402E-2</v>
      </c>
      <c r="H5730">
        <v>-0.59116802278645997</v>
      </c>
      <c r="I5730">
        <v>-1.9076782688115199</v>
      </c>
      <c r="J5730">
        <v>172</v>
      </c>
      <c r="K5730">
        <v>254</v>
      </c>
      <c r="L5730">
        <v>186</v>
      </c>
      <c r="M5730">
        <v>23</v>
      </c>
      <c r="N5730">
        <v>0.246533373134111</v>
      </c>
      <c r="O5730">
        <v>-0.558104279834022</v>
      </c>
      <c r="P5730">
        <v>-1.8840262794818401</v>
      </c>
      <c r="Q5730">
        <v>0.644067796610169</v>
      </c>
      <c r="R5730">
        <v>0.305084745762711</v>
      </c>
      <c r="S5730">
        <f t="shared" si="89"/>
        <v>-5.4089006880936166E-2</v>
      </c>
    </row>
    <row r="5731" spans="1:19" x14ac:dyDescent="0.2">
      <c r="A5731" t="s">
        <v>11403</v>
      </c>
      <c r="B5731" t="s">
        <v>11404</v>
      </c>
      <c r="C5731">
        <v>163</v>
      </c>
      <c r="D5731">
        <v>137</v>
      </c>
      <c r="E5731">
        <v>129</v>
      </c>
      <c r="F5731">
        <v>16</v>
      </c>
      <c r="G5731">
        <v>4.7911950479773398E-3</v>
      </c>
      <c r="H5731">
        <v>-0.59585590388311205</v>
      </c>
      <c r="I5731">
        <v>-1.89226479471003</v>
      </c>
      <c r="J5731">
        <v>254</v>
      </c>
      <c r="K5731">
        <v>324</v>
      </c>
      <c r="L5731">
        <v>202</v>
      </c>
      <c r="M5731">
        <v>42</v>
      </c>
      <c r="N5731">
        <v>0.18293939700839501</v>
      </c>
      <c r="O5731">
        <v>-0.69157112431770396</v>
      </c>
      <c r="P5731">
        <v>-1.7918100948139299</v>
      </c>
      <c r="Q5731">
        <v>0.62711864406779605</v>
      </c>
      <c r="R5731">
        <v>0.322033898305084</v>
      </c>
      <c r="S5731">
        <f t="shared" si="89"/>
        <v>-2.4977694516824928E-2</v>
      </c>
    </row>
    <row r="5732" spans="1:19" x14ac:dyDescent="0.2">
      <c r="A5732" t="s">
        <v>11405</v>
      </c>
      <c r="B5732" t="s">
        <v>11406</v>
      </c>
      <c r="C5732">
        <v>6</v>
      </c>
      <c r="D5732">
        <v>0</v>
      </c>
      <c r="E5732">
        <v>0</v>
      </c>
      <c r="F5732">
        <v>2</v>
      </c>
      <c r="G5732" t="e">
        <f>-inf</f>
        <v>#NAME?</v>
      </c>
      <c r="H5732" t="e">
        <f>-inf</f>
        <v>#NAME?</v>
      </c>
      <c r="I5732">
        <v>-1.3613184276816599</v>
      </c>
      <c r="J5732">
        <v>6</v>
      </c>
      <c r="K5732">
        <v>14</v>
      </c>
      <c r="L5732">
        <v>8</v>
      </c>
      <c r="M5732">
        <v>0</v>
      </c>
      <c r="N5732">
        <v>0.44520488871631603</v>
      </c>
      <c r="O5732">
        <v>-0.46715004053608999</v>
      </c>
      <c r="P5732" t="e">
        <f>-inf</f>
        <v>#NAME?</v>
      </c>
      <c r="Q5732">
        <v>0.57627118644067798</v>
      </c>
      <c r="R5732">
        <v>0.338983050847457</v>
      </c>
      <c r="S5732" t="e">
        <f t="shared" si="89"/>
        <v>#NAME?</v>
      </c>
    </row>
    <row r="5733" spans="1:19" x14ac:dyDescent="0.2">
      <c r="A5733" t="s">
        <v>11407</v>
      </c>
      <c r="B5733" t="s">
        <v>11408</v>
      </c>
      <c r="C5733">
        <v>67</v>
      </c>
      <c r="D5733">
        <v>27</v>
      </c>
      <c r="E5733">
        <v>19</v>
      </c>
      <c r="F5733">
        <v>5</v>
      </c>
      <c r="G5733">
        <v>-0.31445280624631</v>
      </c>
      <c r="H5733">
        <v>-1.0415792115264</v>
      </c>
      <c r="I5733">
        <v>-2.0113019713267999</v>
      </c>
      <c r="J5733">
        <v>177</v>
      </c>
      <c r="K5733">
        <v>194</v>
      </c>
      <c r="L5733">
        <v>112</v>
      </c>
      <c r="M5733">
        <v>21</v>
      </c>
      <c r="N5733">
        <v>0.117056566990141</v>
      </c>
      <c r="O5733">
        <v>-0.79084402083601502</v>
      </c>
      <c r="P5733">
        <v>-1.93597964021978</v>
      </c>
      <c r="Q5733">
        <v>0.57627118644067798</v>
      </c>
      <c r="R5733">
        <v>0.305084745762711</v>
      </c>
      <c r="S5733">
        <f t="shared" si="89"/>
        <v>-9.786903880563888E-2</v>
      </c>
    </row>
    <row r="5734" spans="1:19" x14ac:dyDescent="0.2">
      <c r="A5734" t="s">
        <v>11409</v>
      </c>
      <c r="B5734" t="s">
        <v>11410</v>
      </c>
      <c r="C5734">
        <v>320</v>
      </c>
      <c r="D5734">
        <v>320</v>
      </c>
      <c r="E5734">
        <v>300</v>
      </c>
      <c r="F5734">
        <v>19</v>
      </c>
      <c r="G5734">
        <v>8.0258232295528406E-2</v>
      </c>
      <c r="H5734">
        <v>-0.52228673337864695</v>
      </c>
      <c r="I5734">
        <v>-2.11059355032907</v>
      </c>
      <c r="J5734">
        <v>475</v>
      </c>
      <c r="K5734">
        <v>857</v>
      </c>
      <c r="L5734">
        <v>473</v>
      </c>
      <c r="M5734">
        <v>62</v>
      </c>
      <c r="N5734">
        <v>0.333515315720053</v>
      </c>
      <c r="O5734">
        <v>-0.59392124603144503</v>
      </c>
      <c r="P5734">
        <v>-1.8945275887185</v>
      </c>
      <c r="Q5734">
        <v>0.55932203389830504</v>
      </c>
      <c r="R5734">
        <v>0.23728813559322001</v>
      </c>
      <c r="S5734">
        <f t="shared" si="89"/>
        <v>-0.11541533714705376</v>
      </c>
    </row>
    <row r="5735" spans="1:19" x14ac:dyDescent="0.2">
      <c r="A5735" t="s">
        <v>11411</v>
      </c>
      <c r="B5735" t="s">
        <v>11412</v>
      </c>
      <c r="C5735">
        <v>108</v>
      </c>
      <c r="D5735">
        <v>118</v>
      </c>
      <c r="E5735">
        <v>40</v>
      </c>
      <c r="F5735">
        <v>3</v>
      </c>
      <c r="G5735">
        <v>0.11871648411470399</v>
      </c>
      <c r="H5735">
        <v>-0.92562177393739098</v>
      </c>
      <c r="I5735">
        <v>-2.4404996737292799</v>
      </c>
      <c r="J5735">
        <v>252</v>
      </c>
      <c r="K5735">
        <v>260</v>
      </c>
      <c r="L5735">
        <v>154</v>
      </c>
      <c r="M5735">
        <v>27</v>
      </c>
      <c r="N5735">
        <v>9.0800910610995697E-2</v>
      </c>
      <c r="O5735">
        <v>-0.80596859708947099</v>
      </c>
      <c r="P5735">
        <v>-1.9802624452144399</v>
      </c>
      <c r="Q5735">
        <v>0.644067796610169</v>
      </c>
      <c r="R5735">
        <v>0.27118644067796599</v>
      </c>
      <c r="S5735">
        <f t="shared" si="89"/>
        <v>-0.23348746413831278</v>
      </c>
    </row>
    <row r="5736" spans="1:19" x14ac:dyDescent="0.2">
      <c r="A5736" t="s">
        <v>11413</v>
      </c>
      <c r="B5736" t="s">
        <v>11414</v>
      </c>
      <c r="C5736">
        <v>45</v>
      </c>
      <c r="D5736">
        <v>40</v>
      </c>
      <c r="E5736">
        <v>54</v>
      </c>
      <c r="F5736">
        <v>6</v>
      </c>
      <c r="G5736">
        <v>2.9105709848147102E-2</v>
      </c>
      <c r="H5736">
        <v>-0.41507676373077801</v>
      </c>
      <c r="I5736">
        <v>-1.7592584363536901</v>
      </c>
      <c r="J5736">
        <v>372</v>
      </c>
      <c r="K5736">
        <v>441</v>
      </c>
      <c r="L5736">
        <v>284</v>
      </c>
      <c r="M5736">
        <v>41</v>
      </c>
      <c r="N5736">
        <v>0.15112375300766201</v>
      </c>
      <c r="O5736">
        <v>-0.70931337697925001</v>
      </c>
      <c r="P5736">
        <v>-1.9679847517540501</v>
      </c>
      <c r="Q5736">
        <v>0.62711864406779605</v>
      </c>
      <c r="R5736">
        <v>0.25423728813559299</v>
      </c>
      <c r="S5736">
        <f t="shared" si="89"/>
        <v>-3.3744707836591115E-2</v>
      </c>
    </row>
    <row r="5737" spans="1:19" x14ac:dyDescent="0.2">
      <c r="A5737" t="s">
        <v>11415</v>
      </c>
      <c r="B5737" t="s">
        <v>11416</v>
      </c>
      <c r="C5737">
        <v>102</v>
      </c>
      <c r="D5737">
        <v>81</v>
      </c>
      <c r="E5737">
        <v>43</v>
      </c>
      <c r="F5737">
        <v>13</v>
      </c>
      <c r="G5737">
        <v>-1.9856920587739298E-2</v>
      </c>
      <c r="H5737">
        <v>-0.86938972596073405</v>
      </c>
      <c r="I5737">
        <v>-1.7788539924170701</v>
      </c>
      <c r="J5737">
        <v>145</v>
      </c>
      <c r="K5737">
        <v>151</v>
      </c>
      <c r="L5737">
        <v>53</v>
      </c>
      <c r="M5737">
        <v>28</v>
      </c>
      <c r="N5737">
        <v>9.4837048479916294E-2</v>
      </c>
      <c r="O5737">
        <v>-1.02918090977857</v>
      </c>
      <c r="P5737">
        <v>-1.7244356394846401</v>
      </c>
      <c r="Q5737">
        <v>0.50847457627118597</v>
      </c>
      <c r="R5737">
        <v>0.186440677966101</v>
      </c>
      <c r="S5737">
        <f t="shared" si="89"/>
        <v>2.5749665395017891E-2</v>
      </c>
    </row>
    <row r="5738" spans="1:19" x14ac:dyDescent="0.2">
      <c r="A5738" t="s">
        <v>11417</v>
      </c>
      <c r="B5738" t="s">
        <v>11418</v>
      </c>
      <c r="C5738">
        <v>103</v>
      </c>
      <c r="D5738">
        <v>101</v>
      </c>
      <c r="E5738">
        <v>73</v>
      </c>
      <c r="F5738">
        <v>10</v>
      </c>
      <c r="G5738">
        <v>7.1742381372998806E-2</v>
      </c>
      <c r="H5738">
        <v>-0.64377237436311996</v>
      </c>
      <c r="I5738">
        <v>-1.89703439766717</v>
      </c>
      <c r="J5738">
        <v>357</v>
      </c>
      <c r="K5738">
        <v>341</v>
      </c>
      <c r="L5738">
        <v>385</v>
      </c>
      <c r="M5738">
        <v>71</v>
      </c>
      <c r="N5738">
        <v>5.7314266302026302E-2</v>
      </c>
      <c r="O5738">
        <v>-0.55929626374808294</v>
      </c>
      <c r="P5738">
        <v>-1.7116355359850099</v>
      </c>
      <c r="Q5738">
        <v>0.45762711864406702</v>
      </c>
      <c r="R5738">
        <v>0.20338983050847401</v>
      </c>
      <c r="S5738">
        <f t="shared" si="89"/>
        <v>-4.9077849109024491E-3</v>
      </c>
    </row>
    <row r="5739" spans="1:19" x14ac:dyDescent="0.2">
      <c r="A5739" t="s">
        <v>11419</v>
      </c>
      <c r="B5739" t="s">
        <v>11420</v>
      </c>
      <c r="C5739">
        <v>62</v>
      </c>
      <c r="D5739">
        <v>55</v>
      </c>
      <c r="E5739">
        <v>39</v>
      </c>
      <c r="F5739">
        <v>13</v>
      </c>
      <c r="G5739">
        <v>2.82292322915184E-2</v>
      </c>
      <c r="H5739">
        <v>-0.69558509225015797</v>
      </c>
      <c r="I5739">
        <v>-1.56264551015341</v>
      </c>
      <c r="J5739">
        <v>138</v>
      </c>
      <c r="K5739">
        <v>125</v>
      </c>
      <c r="L5739">
        <v>77</v>
      </c>
      <c r="M5739">
        <v>16</v>
      </c>
      <c r="N5739">
        <v>3.4259030028541602E-2</v>
      </c>
      <c r="O5739">
        <v>-0.84547713837314498</v>
      </c>
      <c r="P5739">
        <v>-1.9459847723371999</v>
      </c>
      <c r="Q5739">
        <v>0.50847457627118597</v>
      </c>
      <c r="R5739">
        <v>0.322033898305084</v>
      </c>
      <c r="S5739">
        <f t="shared" si="89"/>
        <v>2.8839834006493262E-2</v>
      </c>
    </row>
    <row r="5740" spans="1:19" x14ac:dyDescent="0.2">
      <c r="A5740" t="s">
        <v>11421</v>
      </c>
      <c r="B5740" t="s">
        <v>11422</v>
      </c>
      <c r="C5740">
        <v>234</v>
      </c>
      <c r="D5740">
        <v>218</v>
      </c>
      <c r="E5740">
        <v>191</v>
      </c>
      <c r="F5740">
        <v>27</v>
      </c>
      <c r="G5740">
        <v>4.9498868489990397E-2</v>
      </c>
      <c r="H5740">
        <v>-0.58244049994081804</v>
      </c>
      <c r="I5740">
        <v>-1.82204926621315</v>
      </c>
      <c r="J5740">
        <v>540</v>
      </c>
      <c r="K5740">
        <v>567</v>
      </c>
      <c r="L5740">
        <v>352</v>
      </c>
      <c r="M5740">
        <v>62</v>
      </c>
      <c r="N5740">
        <v>9.8417402491659797E-2</v>
      </c>
      <c r="O5740">
        <v>-0.777939873489227</v>
      </c>
      <c r="P5740">
        <v>-1.9502277389166001</v>
      </c>
      <c r="Q5740">
        <v>0.52542372881355903</v>
      </c>
      <c r="R5740">
        <v>0.20338983050847401</v>
      </c>
      <c r="S5740">
        <f t="shared" si="89"/>
        <v>-4.7102831050956022E-2</v>
      </c>
    </row>
    <row r="5741" spans="1:19" x14ac:dyDescent="0.2">
      <c r="A5741" t="s">
        <v>11423</v>
      </c>
      <c r="B5741" t="s">
        <v>11424</v>
      </c>
      <c r="C5741">
        <v>113</v>
      </c>
      <c r="D5741">
        <v>137</v>
      </c>
      <c r="E5741">
        <v>92</v>
      </c>
      <c r="F5741">
        <v>21</v>
      </c>
      <c r="G5741">
        <v>0.16390035596851499</v>
      </c>
      <c r="H5741">
        <v>-0.58354862591626799</v>
      </c>
      <c r="I5741">
        <v>-1.6150563217114899</v>
      </c>
      <c r="J5741">
        <v>310</v>
      </c>
      <c r="K5741">
        <v>245</v>
      </c>
      <c r="L5741">
        <v>167</v>
      </c>
      <c r="M5741">
        <v>12</v>
      </c>
      <c r="N5741">
        <v>-2.4967506048018399E-2</v>
      </c>
      <c r="O5741">
        <v>-0.86073399983107901</v>
      </c>
      <c r="P5741">
        <v>-2.4224061163785402</v>
      </c>
      <c r="Q5741">
        <v>0.62711864406779605</v>
      </c>
      <c r="R5741">
        <v>0.305084745762711</v>
      </c>
      <c r="S5741">
        <f t="shared" si="89"/>
        <v>-0.11370949695021354</v>
      </c>
    </row>
    <row r="5742" spans="1:19" x14ac:dyDescent="0.2">
      <c r="A5742" t="s">
        <v>11425</v>
      </c>
      <c r="B5742" t="s">
        <v>11426</v>
      </c>
      <c r="C5742">
        <v>127</v>
      </c>
      <c r="D5742">
        <v>113</v>
      </c>
      <c r="E5742">
        <v>115</v>
      </c>
      <c r="F5742">
        <v>32</v>
      </c>
      <c r="G5742">
        <v>2.95329548229912E-2</v>
      </c>
      <c r="H5742">
        <v>-0.53736389038074805</v>
      </c>
      <c r="I5742">
        <v>-1.4828509155980401</v>
      </c>
      <c r="J5742">
        <v>164</v>
      </c>
      <c r="K5742">
        <v>252</v>
      </c>
      <c r="L5742">
        <v>144</v>
      </c>
      <c r="M5742">
        <v>36</v>
      </c>
      <c r="N5742">
        <v>0.26378479615556799</v>
      </c>
      <c r="O5742">
        <v>-0.64857013309683798</v>
      </c>
      <c r="P5742">
        <v>-1.6687670158723</v>
      </c>
      <c r="Q5742">
        <v>0.59322033898305004</v>
      </c>
      <c r="R5742">
        <v>0.25423728813559299</v>
      </c>
      <c r="S5742">
        <f t="shared" si="89"/>
        <v>0.12600249021051321</v>
      </c>
    </row>
    <row r="5743" spans="1:19" x14ac:dyDescent="0.2">
      <c r="A5743" t="s">
        <v>11427</v>
      </c>
      <c r="B5743" t="s">
        <v>11428</v>
      </c>
      <c r="C5743">
        <v>172</v>
      </c>
      <c r="D5743">
        <v>135</v>
      </c>
      <c r="E5743">
        <v>154</v>
      </c>
      <c r="F5743">
        <v>15</v>
      </c>
      <c r="G5743">
        <v>-2.4936446117014299E-2</v>
      </c>
      <c r="H5743">
        <v>-0.54226573584948901</v>
      </c>
      <c r="I5743">
        <v>-1.94363436081386</v>
      </c>
      <c r="J5743">
        <v>253</v>
      </c>
      <c r="K5743">
        <v>306</v>
      </c>
      <c r="L5743">
        <v>190</v>
      </c>
      <c r="M5743">
        <v>27</v>
      </c>
      <c r="N5743">
        <v>0.15982900872748301</v>
      </c>
      <c r="O5743">
        <v>-0.71645569736737902</v>
      </c>
      <c r="P5743">
        <v>-1.98198242560872</v>
      </c>
      <c r="Q5743">
        <v>0.62711864406779605</v>
      </c>
      <c r="R5743">
        <v>0.305084745762711</v>
      </c>
      <c r="S5743">
        <f t="shared" si="89"/>
        <v>-9.0659815401247248E-2</v>
      </c>
    </row>
    <row r="5744" spans="1:19" x14ac:dyDescent="0.2">
      <c r="A5744" t="s">
        <v>11429</v>
      </c>
      <c r="B5744" t="s">
        <v>11430</v>
      </c>
      <c r="C5744">
        <v>99</v>
      </c>
      <c r="D5744">
        <v>96</v>
      </c>
      <c r="E5744">
        <v>77</v>
      </c>
      <c r="F5744">
        <v>3</v>
      </c>
      <c r="G5744">
        <v>6.6894270737546904E-2</v>
      </c>
      <c r="H5744">
        <v>-0.60340247920347101</v>
      </c>
      <c r="I5744">
        <v>-2.4027111128398801</v>
      </c>
      <c r="J5744">
        <v>298</v>
      </c>
      <c r="K5744">
        <v>249</v>
      </c>
      <c r="L5744">
        <v>146</v>
      </c>
      <c r="M5744">
        <v>33</v>
      </c>
      <c r="N5744">
        <v>-7.8881355879717799E-4</v>
      </c>
      <c r="O5744">
        <v>-0.90195218543620803</v>
      </c>
      <c r="P5744">
        <v>-1.96592799279026</v>
      </c>
      <c r="Q5744">
        <v>0.69491525423728795</v>
      </c>
      <c r="R5744">
        <v>0.35593220338983</v>
      </c>
      <c r="S5744">
        <f t="shared" si="89"/>
        <v>-0.2187556382087753</v>
      </c>
    </row>
    <row r="5745" spans="1:19" x14ac:dyDescent="0.2">
      <c r="A5745" t="s">
        <v>11431</v>
      </c>
      <c r="B5745" t="s">
        <v>11432</v>
      </c>
      <c r="C5745">
        <v>89</v>
      </c>
      <c r="D5745">
        <v>104</v>
      </c>
      <c r="E5745">
        <v>101</v>
      </c>
      <c r="F5745">
        <v>8</v>
      </c>
      <c r="G5745">
        <v>0.14790156494939599</v>
      </c>
      <c r="H5745">
        <v>-0.439326642640673</v>
      </c>
      <c r="I5745">
        <v>-1.9304971926149599</v>
      </c>
      <c r="J5745">
        <v>228</v>
      </c>
      <c r="K5745">
        <v>175</v>
      </c>
      <c r="L5745">
        <v>94</v>
      </c>
      <c r="M5745">
        <v>21</v>
      </c>
      <c r="N5745">
        <v>-3.7668694892437501E-2</v>
      </c>
      <c r="O5745">
        <v>-0.97689577054514498</v>
      </c>
      <c r="P5745">
        <v>-2.04594122085842</v>
      </c>
      <c r="Q5745">
        <v>0.677966101694915</v>
      </c>
      <c r="R5745">
        <v>0.322033898305084</v>
      </c>
      <c r="S5745">
        <f t="shared" si="89"/>
        <v>-0.10397920627122079</v>
      </c>
    </row>
    <row r="5746" spans="1:19" x14ac:dyDescent="0.2">
      <c r="A5746" t="s">
        <v>11433</v>
      </c>
      <c r="B5746" t="s">
        <v>11434</v>
      </c>
      <c r="C5746">
        <v>129</v>
      </c>
      <c r="D5746">
        <v>195</v>
      </c>
      <c r="E5746">
        <v>142</v>
      </c>
      <c r="F5746">
        <v>12</v>
      </c>
      <c r="G5746">
        <v>0.25970313335879702</v>
      </c>
      <c r="H5746">
        <v>-0.45255937569459598</v>
      </c>
      <c r="I5746">
        <v>-1.9156056372136201</v>
      </c>
      <c r="J5746">
        <v>298</v>
      </c>
      <c r="K5746">
        <v>226</v>
      </c>
      <c r="L5746">
        <v>209</v>
      </c>
      <c r="M5746">
        <v>59</v>
      </c>
      <c r="N5746">
        <v>-4.2879721507132602E-2</v>
      </c>
      <c r="O5746">
        <v>-0.74615875510959095</v>
      </c>
      <c r="P5746">
        <v>-1.7135899210259999</v>
      </c>
      <c r="Q5746">
        <v>0.66101694915254205</v>
      </c>
      <c r="R5746">
        <v>0.305084745762711</v>
      </c>
      <c r="S5746">
        <f t="shared" si="89"/>
        <v>-1.0786188431836027E-2</v>
      </c>
    </row>
    <row r="5747" spans="1:19" x14ac:dyDescent="0.2">
      <c r="A5747" t="s">
        <v>11435</v>
      </c>
      <c r="B5747" t="s">
        <v>11436</v>
      </c>
      <c r="C5747">
        <v>128</v>
      </c>
      <c r="D5747">
        <v>160</v>
      </c>
      <c r="E5747">
        <v>107</v>
      </c>
      <c r="F5747">
        <v>25</v>
      </c>
      <c r="G5747">
        <v>0.17716824530358399</v>
      </c>
      <c r="H5747">
        <v>-0.572084201741062</v>
      </c>
      <c r="I5747">
        <v>-1.5934671339378199</v>
      </c>
      <c r="J5747">
        <v>293</v>
      </c>
      <c r="K5747">
        <v>342</v>
      </c>
      <c r="L5747">
        <v>205</v>
      </c>
      <c r="M5747">
        <v>38</v>
      </c>
      <c r="N5747">
        <v>0.14438658912374699</v>
      </c>
      <c r="O5747">
        <v>-0.74720253644274504</v>
      </c>
      <c r="P5747">
        <v>-1.8973096923291899</v>
      </c>
      <c r="Q5747">
        <v>0.644067796610169</v>
      </c>
      <c r="R5747">
        <v>0.27118644067796599</v>
      </c>
      <c r="S5747">
        <f t="shared" si="89"/>
        <v>3.2971177188134193E-2</v>
      </c>
    </row>
    <row r="5748" spans="1:19" x14ac:dyDescent="0.2">
      <c r="A5748" t="s">
        <v>11437</v>
      </c>
      <c r="B5748" t="s">
        <v>11438</v>
      </c>
      <c r="C5748">
        <v>201</v>
      </c>
      <c r="D5748">
        <v>339</v>
      </c>
      <c r="E5748">
        <v>233</v>
      </c>
      <c r="F5748">
        <v>37</v>
      </c>
      <c r="G5748">
        <v>0.30726187307812097</v>
      </c>
      <c r="H5748">
        <v>-0.43009814617287301</v>
      </c>
      <c r="I5748">
        <v>-1.61919150631549</v>
      </c>
      <c r="J5748">
        <v>475</v>
      </c>
      <c r="K5748">
        <v>602</v>
      </c>
      <c r="L5748">
        <v>390</v>
      </c>
      <c r="M5748">
        <v>68</v>
      </c>
      <c r="N5748">
        <v>0.180130985054679</v>
      </c>
      <c r="O5748">
        <v>-0.67771777974275704</v>
      </c>
      <c r="P5748">
        <v>-1.85441036551052</v>
      </c>
      <c r="Q5748">
        <v>0.66101694915254205</v>
      </c>
      <c r="R5748">
        <v>0.305084745762711</v>
      </c>
      <c r="S5748">
        <f t="shared" si="89"/>
        <v>3.70275635634911E-2</v>
      </c>
    </row>
    <row r="5749" spans="1:19" x14ac:dyDescent="0.2">
      <c r="A5749" t="s">
        <v>11439</v>
      </c>
      <c r="B5749" t="s">
        <v>11440</v>
      </c>
      <c r="C5749">
        <v>151</v>
      </c>
      <c r="D5749">
        <v>91</v>
      </c>
      <c r="E5749">
        <v>82</v>
      </c>
      <c r="F5749">
        <v>14</v>
      </c>
      <c r="G5749">
        <v>-0.13967732267654701</v>
      </c>
      <c r="H5749">
        <v>-0.75942110468785595</v>
      </c>
      <c r="I5749">
        <v>-1.9170460845769299</v>
      </c>
      <c r="J5749">
        <v>358</v>
      </c>
      <c r="K5749">
        <v>342</v>
      </c>
      <c r="L5749">
        <v>169</v>
      </c>
      <c r="M5749">
        <v>24</v>
      </c>
      <c r="N5749">
        <v>5.7371182833982397E-2</v>
      </c>
      <c r="O5749">
        <v>-0.91808509917459102</v>
      </c>
      <c r="P5749">
        <v>-2.18389745352416</v>
      </c>
      <c r="Q5749">
        <v>0.677966101694915</v>
      </c>
      <c r="R5749">
        <v>0.338983050847457</v>
      </c>
      <c r="S5749">
        <f t="shared" si="89"/>
        <v>-0.13700116708034071</v>
      </c>
    </row>
    <row r="5750" spans="1:19" x14ac:dyDescent="0.2">
      <c r="A5750" t="s">
        <v>11441</v>
      </c>
      <c r="B5750" t="s">
        <v>11442</v>
      </c>
      <c r="C5750">
        <v>162</v>
      </c>
      <c r="D5750">
        <v>191</v>
      </c>
      <c r="E5750">
        <v>125</v>
      </c>
      <c r="F5750">
        <v>16</v>
      </c>
      <c r="G5750">
        <v>0.15177658500062499</v>
      </c>
      <c r="H5750">
        <v>-0.60686301131297804</v>
      </c>
      <c r="I5750">
        <v>-1.8895922048486999</v>
      </c>
      <c r="J5750">
        <v>247</v>
      </c>
      <c r="K5750">
        <v>411</v>
      </c>
      <c r="L5750">
        <v>170</v>
      </c>
      <c r="M5750">
        <v>35</v>
      </c>
      <c r="N5750">
        <v>0.29837297203812502</v>
      </c>
      <c r="O5750">
        <v>-0.75433680902578204</v>
      </c>
      <c r="P5750">
        <v>-1.8588545775012799</v>
      </c>
      <c r="Q5750">
        <v>0.66101694915254205</v>
      </c>
      <c r="R5750">
        <v>0.305084745762711</v>
      </c>
      <c r="S5750">
        <f t="shared" si="89"/>
        <v>-4.2140267169234899E-2</v>
      </c>
    </row>
    <row r="5751" spans="1:19" x14ac:dyDescent="0.2">
      <c r="A5751" t="s">
        <v>11443</v>
      </c>
      <c r="B5751" t="s">
        <v>11444</v>
      </c>
      <c r="C5751">
        <v>184</v>
      </c>
      <c r="D5751">
        <v>195</v>
      </c>
      <c r="E5751">
        <v>192</v>
      </c>
      <c r="F5751">
        <v>19</v>
      </c>
      <c r="G5751">
        <v>0.105475020648509</v>
      </c>
      <c r="H5751">
        <v>-0.47577460408438998</v>
      </c>
      <c r="I5751">
        <v>-1.8702613950186999</v>
      </c>
      <c r="J5751">
        <v>310</v>
      </c>
      <c r="K5751">
        <v>399</v>
      </c>
      <c r="L5751">
        <v>226</v>
      </c>
      <c r="M5751">
        <v>51</v>
      </c>
      <c r="N5751">
        <v>0.18683930527419701</v>
      </c>
      <c r="O5751">
        <v>-0.72934203183126201</v>
      </c>
      <c r="P5751">
        <v>-1.7940171863282199</v>
      </c>
      <c r="Q5751">
        <v>0.677966101694915</v>
      </c>
      <c r="R5751">
        <v>0.28813559322033899</v>
      </c>
      <c r="S5751">
        <f t="shared" si="89"/>
        <v>-1.9222639891955211E-2</v>
      </c>
    </row>
    <row r="5752" spans="1:19" x14ac:dyDescent="0.2">
      <c r="A5752" t="s">
        <v>11445</v>
      </c>
      <c r="B5752" t="s">
        <v>11446</v>
      </c>
      <c r="C5752">
        <v>249</v>
      </c>
      <c r="D5752">
        <v>259</v>
      </c>
      <c r="E5752">
        <v>189</v>
      </c>
      <c r="F5752">
        <v>29</v>
      </c>
      <c r="G5752">
        <v>9.7358649281043902E-2</v>
      </c>
      <c r="H5752">
        <v>-0.61399555270089501</v>
      </c>
      <c r="I5752">
        <v>-1.81799852215877</v>
      </c>
      <c r="J5752">
        <v>492</v>
      </c>
      <c r="K5752">
        <v>583</v>
      </c>
      <c r="L5752">
        <v>312</v>
      </c>
      <c r="M5752">
        <v>73</v>
      </c>
      <c r="N5752">
        <v>0.150931555413375</v>
      </c>
      <c r="O5752">
        <v>-0.78989928589330705</v>
      </c>
      <c r="P5752">
        <v>-1.83886791123879</v>
      </c>
      <c r="Q5752">
        <v>0.74576271186440601</v>
      </c>
      <c r="R5752">
        <v>0.27118644067796599</v>
      </c>
      <c r="S5752">
        <f t="shared" si="89"/>
        <v>-1.6147729981179387E-2</v>
      </c>
    </row>
    <row r="5753" spans="1:19" x14ac:dyDescent="0.2">
      <c r="A5753" t="s">
        <v>11447</v>
      </c>
      <c r="B5753" t="s">
        <v>11448</v>
      </c>
      <c r="C5753">
        <v>93</v>
      </c>
      <c r="D5753">
        <v>130</v>
      </c>
      <c r="E5753">
        <v>82</v>
      </c>
      <c r="F5753">
        <v>17</v>
      </c>
      <c r="G5753">
        <v>0.22571863604843001</v>
      </c>
      <c r="H5753">
        <v>-0.54892710594862204</v>
      </c>
      <c r="I5753">
        <v>-1.62223120013766</v>
      </c>
      <c r="J5753">
        <v>199</v>
      </c>
      <c r="K5753">
        <v>277</v>
      </c>
      <c r="L5753">
        <v>105</v>
      </c>
      <c r="M5753">
        <v>31</v>
      </c>
      <c r="N5753">
        <v>0.22085479607646299</v>
      </c>
      <c r="O5753">
        <v>-0.869752554484158</v>
      </c>
      <c r="P5753">
        <v>-1.81771705116732</v>
      </c>
      <c r="Q5753">
        <v>0.69491525423728795</v>
      </c>
      <c r="R5753">
        <v>0.25423728813559299</v>
      </c>
      <c r="S5753">
        <f t="shared" si="89"/>
        <v>4.5965828095994123E-2</v>
      </c>
    </row>
    <row r="5754" spans="1:19" x14ac:dyDescent="0.2">
      <c r="A5754" t="s">
        <v>11449</v>
      </c>
      <c r="B5754" t="s">
        <v>11450</v>
      </c>
      <c r="C5754">
        <v>243</v>
      </c>
      <c r="D5754">
        <v>231</v>
      </c>
      <c r="E5754">
        <v>231</v>
      </c>
      <c r="F5754">
        <v>21</v>
      </c>
      <c r="G5754">
        <v>5.8263938589360499E-2</v>
      </c>
      <c r="H5754">
        <v>-0.51625230348457096</v>
      </c>
      <c r="I5754">
        <v>-1.9475841518263901</v>
      </c>
      <c r="J5754">
        <v>354</v>
      </c>
      <c r="K5754">
        <v>430</v>
      </c>
      <c r="L5754">
        <v>324</v>
      </c>
      <c r="M5754">
        <v>116</v>
      </c>
      <c r="N5754">
        <v>0.16169329697552001</v>
      </c>
      <c r="O5754">
        <v>-0.63054702896356596</v>
      </c>
      <c r="P5754">
        <v>-1.4947709413907599</v>
      </c>
      <c r="Q5754">
        <v>0.71186440677966101</v>
      </c>
      <c r="R5754">
        <v>0.27118644067796599</v>
      </c>
      <c r="S5754">
        <f t="shared" si="89"/>
        <v>3.8522238681703069E-2</v>
      </c>
    </row>
    <row r="5755" spans="1:19" x14ac:dyDescent="0.2">
      <c r="A5755" t="s">
        <v>11451</v>
      </c>
      <c r="B5755" t="s">
        <v>11452</v>
      </c>
      <c r="C5755">
        <v>152</v>
      </c>
      <c r="D5755">
        <v>195</v>
      </c>
      <c r="E5755">
        <v>156</v>
      </c>
      <c r="F5755">
        <v>25</v>
      </c>
      <c r="G5755">
        <v>0.18844925571327301</v>
      </c>
      <c r="H5755">
        <v>-0.48297699936871402</v>
      </c>
      <c r="I5755">
        <v>-1.66810075223473</v>
      </c>
      <c r="J5755">
        <v>299</v>
      </c>
      <c r="K5755">
        <v>345</v>
      </c>
      <c r="L5755">
        <v>267</v>
      </c>
      <c r="M5755">
        <v>32</v>
      </c>
      <c r="N5755">
        <v>0.139376010170566</v>
      </c>
      <c r="O5755">
        <v>-0.64124870410424395</v>
      </c>
      <c r="P5755">
        <v>-1.98074687859641</v>
      </c>
      <c r="Q5755">
        <v>0.71186440677966101</v>
      </c>
      <c r="R5755">
        <v>0.37288135593220301</v>
      </c>
      <c r="S5755">
        <f t="shared" si="89"/>
        <v>-1.087000397868083E-2</v>
      </c>
    </row>
    <row r="5756" spans="1:19" x14ac:dyDescent="0.2">
      <c r="A5756" t="s">
        <v>11453</v>
      </c>
      <c r="B5756" t="s">
        <v>11454</v>
      </c>
      <c r="C5756">
        <v>236</v>
      </c>
      <c r="D5756">
        <v>372</v>
      </c>
      <c r="E5756">
        <v>248</v>
      </c>
      <c r="F5756">
        <v>21</v>
      </c>
      <c r="G5756">
        <v>0.27788916920731899</v>
      </c>
      <c r="H5756">
        <v>-0.47271833192229401</v>
      </c>
      <c r="I5756">
        <v>-1.9348898811981801</v>
      </c>
      <c r="J5756">
        <v>562</v>
      </c>
      <c r="K5756">
        <v>714</v>
      </c>
      <c r="L5756">
        <v>443</v>
      </c>
      <c r="M5756">
        <v>74</v>
      </c>
      <c r="N5756">
        <v>0.181189999628835</v>
      </c>
      <c r="O5756">
        <v>-0.695421366490381</v>
      </c>
      <c r="P5756">
        <v>-1.8907302644299699</v>
      </c>
      <c r="Q5756">
        <v>0.71186440677966101</v>
      </c>
      <c r="R5756">
        <v>0.35593220338983</v>
      </c>
      <c r="S5756">
        <f t="shared" si="89"/>
        <v>-6.3729590962685073E-2</v>
      </c>
    </row>
    <row r="5757" spans="1:19" x14ac:dyDescent="0.2">
      <c r="A5757" t="s">
        <v>11455</v>
      </c>
      <c r="B5757" t="s">
        <v>11456</v>
      </c>
      <c r="C5757">
        <v>188</v>
      </c>
      <c r="D5757">
        <v>290</v>
      </c>
      <c r="E5757">
        <v>139</v>
      </c>
      <c r="F5757">
        <v>20</v>
      </c>
      <c r="G5757">
        <v>0.26849838093080403</v>
      </c>
      <c r="H5757">
        <v>-0.62540105878798802</v>
      </c>
      <c r="I5757">
        <v>-1.8573250265616901</v>
      </c>
      <c r="J5757">
        <v>427</v>
      </c>
      <c r="K5757">
        <v>444</v>
      </c>
      <c r="L5757">
        <v>281</v>
      </c>
      <c r="M5757">
        <v>51</v>
      </c>
      <c r="N5757">
        <v>9.4183198511317706E-2</v>
      </c>
      <c r="O5757">
        <v>-0.77381033226433404</v>
      </c>
      <c r="P5757">
        <v>-1.93308336751898</v>
      </c>
      <c r="Q5757">
        <v>0.61016949152542299</v>
      </c>
      <c r="R5757">
        <v>0.28813559322033899</v>
      </c>
      <c r="S5757">
        <f t="shared" si="89"/>
        <v>-5.2689936146669211E-2</v>
      </c>
    </row>
    <row r="5758" spans="1:19" x14ac:dyDescent="0.2">
      <c r="A5758" t="s">
        <v>11457</v>
      </c>
      <c r="B5758" t="s">
        <v>11458</v>
      </c>
      <c r="C5758">
        <v>39</v>
      </c>
      <c r="D5758">
        <v>30</v>
      </c>
      <c r="E5758">
        <v>10</v>
      </c>
      <c r="F5758">
        <v>8</v>
      </c>
      <c r="G5758">
        <v>-3.36851200113083E-2</v>
      </c>
      <c r="H5758">
        <v>-1.0853226168048999</v>
      </c>
      <c r="I5758">
        <v>-1.57217179299655</v>
      </c>
      <c r="J5758">
        <v>81</v>
      </c>
      <c r="K5758">
        <v>82</v>
      </c>
      <c r="L5758">
        <v>50</v>
      </c>
      <c r="M5758">
        <v>4</v>
      </c>
      <c r="N5758">
        <v>8.2556936926788699E-2</v>
      </c>
      <c r="O5758">
        <v>-0.80160379168702101</v>
      </c>
      <c r="P5758">
        <v>-2.3166506961425801</v>
      </c>
      <c r="Q5758">
        <v>0.677966101694915</v>
      </c>
      <c r="R5758">
        <v>0.27118644067796599</v>
      </c>
      <c r="S5758">
        <f t="shared" si="89"/>
        <v>-7.3054463854112517E-2</v>
      </c>
    </row>
    <row r="5759" spans="1:19" x14ac:dyDescent="0.2">
      <c r="A5759" t="s">
        <v>11459</v>
      </c>
      <c r="B5759" t="s">
        <v>11460</v>
      </c>
      <c r="C5759">
        <v>119</v>
      </c>
      <c r="D5759">
        <v>117</v>
      </c>
      <c r="E5759">
        <v>43</v>
      </c>
      <c r="F5759">
        <v>12</v>
      </c>
      <c r="G5759">
        <v>7.2897132649159299E-2</v>
      </c>
      <c r="H5759">
        <v>-0.93633651559134701</v>
      </c>
      <c r="I5759">
        <v>-1.8805628883069001</v>
      </c>
      <c r="J5759">
        <v>235</v>
      </c>
      <c r="K5759">
        <v>286</v>
      </c>
      <c r="L5759">
        <v>142</v>
      </c>
      <c r="M5759">
        <v>41</v>
      </c>
      <c r="N5759">
        <v>0.16252627427902799</v>
      </c>
      <c r="O5759">
        <v>-0.81086829503307001</v>
      </c>
      <c r="P5759">
        <v>-1.7685096741438899</v>
      </c>
      <c r="Q5759">
        <v>0.644067796610169</v>
      </c>
      <c r="R5759">
        <v>0.305084745762711</v>
      </c>
      <c r="S5759">
        <f t="shared" si="89"/>
        <v>-1.5370577123012198E-2</v>
      </c>
    </row>
    <row r="5760" spans="1:19" x14ac:dyDescent="0.2">
      <c r="A5760" t="s">
        <v>11461</v>
      </c>
      <c r="B5760" t="s">
        <v>11462</v>
      </c>
      <c r="C5760">
        <v>524</v>
      </c>
      <c r="D5760">
        <v>559</v>
      </c>
      <c r="E5760">
        <v>362</v>
      </c>
      <c r="F5760">
        <v>34</v>
      </c>
      <c r="G5760">
        <v>0.108338753198225</v>
      </c>
      <c r="H5760">
        <v>-0.65488072622896398</v>
      </c>
      <c r="I5760">
        <v>-2.07204954290347</v>
      </c>
      <c r="J5760">
        <v>836</v>
      </c>
      <c r="K5760">
        <v>959</v>
      </c>
      <c r="L5760">
        <v>717</v>
      </c>
      <c r="M5760">
        <v>107</v>
      </c>
      <c r="N5760">
        <v>0.136840433153369</v>
      </c>
      <c r="O5760">
        <v>-0.65877589891560595</v>
      </c>
      <c r="P5760">
        <v>-1.9030481683456899</v>
      </c>
      <c r="Q5760">
        <v>0.77966101694915202</v>
      </c>
      <c r="R5760">
        <v>0.37288135593220301</v>
      </c>
      <c r="S5760">
        <f t="shared" si="89"/>
        <v>-0.10657900046234263</v>
      </c>
    </row>
    <row r="5761" spans="1:19" x14ac:dyDescent="0.2">
      <c r="A5761" t="s">
        <v>11463</v>
      </c>
      <c r="B5761" t="s">
        <v>11464</v>
      </c>
      <c r="C5761">
        <v>55</v>
      </c>
      <c r="D5761">
        <v>58</v>
      </c>
      <c r="E5761">
        <v>39</v>
      </c>
      <c r="F5761">
        <v>10</v>
      </c>
      <c r="G5761">
        <v>0.10332353636422099</v>
      </c>
      <c r="H5761">
        <v>-0.64355609224614796</v>
      </c>
      <c r="I5761">
        <v>-1.6245598624562401</v>
      </c>
      <c r="J5761">
        <v>202</v>
      </c>
      <c r="K5761">
        <v>242</v>
      </c>
      <c r="L5761">
        <v>71</v>
      </c>
      <c r="M5761">
        <v>17</v>
      </c>
      <c r="N5761">
        <v>0.15569209995552899</v>
      </c>
      <c r="O5761">
        <v>-1.0461817978719301</v>
      </c>
      <c r="P5761">
        <v>-2.0851281166602398</v>
      </c>
      <c r="Q5761">
        <v>0.81355932203389802</v>
      </c>
      <c r="R5761">
        <v>0.35593220338983</v>
      </c>
      <c r="S5761">
        <f t="shared" si="89"/>
        <v>-2.6233808539282491E-2</v>
      </c>
    </row>
    <row r="5762" spans="1:19" x14ac:dyDescent="0.2">
      <c r="A5762" t="s">
        <v>11465</v>
      </c>
      <c r="B5762" t="s">
        <v>11466</v>
      </c>
      <c r="C5762">
        <v>188</v>
      </c>
      <c r="D5762">
        <v>207</v>
      </c>
      <c r="E5762">
        <v>185</v>
      </c>
      <c r="F5762">
        <v>29</v>
      </c>
      <c r="G5762">
        <v>0.122070728488766</v>
      </c>
      <c r="H5762">
        <v>-0.50124413063906903</v>
      </c>
      <c r="I5762">
        <v>-1.6959570243267199</v>
      </c>
      <c r="J5762">
        <v>449</v>
      </c>
      <c r="K5762">
        <v>486</v>
      </c>
      <c r="L5762">
        <v>260</v>
      </c>
      <c r="M5762">
        <v>65</v>
      </c>
      <c r="N5762">
        <v>0.111618031680691</v>
      </c>
      <c r="O5762">
        <v>-0.82936177017689505</v>
      </c>
      <c r="P5762">
        <v>-1.84955865295236</v>
      </c>
      <c r="Q5762">
        <v>0.74576271186440601</v>
      </c>
      <c r="R5762">
        <v>0.322033898305084</v>
      </c>
      <c r="S5762">
        <f t="shared" si="89"/>
        <v>1.6187415185541437E-2</v>
      </c>
    </row>
    <row r="5763" spans="1:19" x14ac:dyDescent="0.2">
      <c r="A5763" t="s">
        <v>11467</v>
      </c>
      <c r="B5763" t="s">
        <v>11468</v>
      </c>
      <c r="C5763">
        <v>136</v>
      </c>
      <c r="D5763">
        <v>104</v>
      </c>
      <c r="E5763">
        <v>59</v>
      </c>
      <c r="F5763">
        <v>15</v>
      </c>
      <c r="G5763">
        <v>-3.6247336775908703E-2</v>
      </c>
      <c r="H5763">
        <v>-0.85694490650647603</v>
      </c>
      <c r="I5763">
        <v>-1.84164482227653</v>
      </c>
      <c r="J5763">
        <v>219</v>
      </c>
      <c r="K5763">
        <v>300</v>
      </c>
      <c r="L5763">
        <v>200</v>
      </c>
      <c r="M5763">
        <v>26</v>
      </c>
      <c r="N5763">
        <v>0.21390524330126501</v>
      </c>
      <c r="O5763">
        <v>-0.63150289632052703</v>
      </c>
      <c r="P5763">
        <v>-1.9356964354611901</v>
      </c>
      <c r="Q5763">
        <v>0.76271186440677896</v>
      </c>
      <c r="R5763">
        <v>0.322033898305084</v>
      </c>
      <c r="S5763">
        <f t="shared" ref="S5763:S5826" si="90">((I5763+1.7338029)/1.7338029+(P5763+1.8692731)/1.8692731)/2</f>
        <v>-4.8866978260795627E-2</v>
      </c>
    </row>
    <row r="5764" spans="1:19" x14ac:dyDescent="0.2">
      <c r="A5764" t="s">
        <v>11469</v>
      </c>
      <c r="B5764" t="s">
        <v>11470</v>
      </c>
      <c r="C5764">
        <v>344</v>
      </c>
      <c r="D5764">
        <v>483</v>
      </c>
      <c r="E5764">
        <v>270</v>
      </c>
      <c r="F5764">
        <v>28</v>
      </c>
      <c r="G5764">
        <v>0.22764692047551</v>
      </c>
      <c r="H5764">
        <v>-0.59945268819094599</v>
      </c>
      <c r="I5764">
        <v>-1.9735975841913</v>
      </c>
      <c r="J5764">
        <v>721</v>
      </c>
      <c r="K5764">
        <v>750</v>
      </c>
      <c r="L5764">
        <v>345</v>
      </c>
      <c r="M5764">
        <v>85</v>
      </c>
      <c r="N5764">
        <v>9.4354102093992795E-2</v>
      </c>
      <c r="O5764">
        <v>-0.91220494679054498</v>
      </c>
      <c r="P5764">
        <v>-1.9387420075970201</v>
      </c>
      <c r="Q5764">
        <v>0.71186440677966101</v>
      </c>
      <c r="R5764">
        <v>0.305084745762711</v>
      </c>
      <c r="S5764">
        <f t="shared" si="90"/>
        <v>-8.7734607031030337E-2</v>
      </c>
    </row>
    <row r="5765" spans="1:19" x14ac:dyDescent="0.2">
      <c r="A5765" t="s">
        <v>11471</v>
      </c>
      <c r="B5765" t="s">
        <v>11472</v>
      </c>
      <c r="C5765">
        <v>133</v>
      </c>
      <c r="D5765">
        <v>161</v>
      </c>
      <c r="E5765">
        <v>161</v>
      </c>
      <c r="F5765">
        <v>31</v>
      </c>
      <c r="G5765">
        <v>0.16323246736029201</v>
      </c>
      <c r="H5765">
        <v>-0.41128377471363903</v>
      </c>
      <c r="I5765">
        <v>-1.51668712009481</v>
      </c>
      <c r="J5765">
        <v>193</v>
      </c>
      <c r="K5765">
        <v>384</v>
      </c>
      <c r="L5765">
        <v>128</v>
      </c>
      <c r="M5765">
        <v>81</v>
      </c>
      <c r="N5765">
        <v>0.37600201878147799</v>
      </c>
      <c r="O5765">
        <v>-0.770436116504295</v>
      </c>
      <c r="P5765">
        <v>-1.3872979587210099</v>
      </c>
      <c r="Q5765">
        <v>0.72881355932203395</v>
      </c>
      <c r="R5765">
        <v>0.322033898305084</v>
      </c>
      <c r="S5765">
        <f t="shared" si="90"/>
        <v>0.19153306205976228</v>
      </c>
    </row>
    <row r="5766" spans="1:19" x14ac:dyDescent="0.2">
      <c r="A5766" t="s">
        <v>11473</v>
      </c>
      <c r="B5766" t="s">
        <v>11474</v>
      </c>
      <c r="C5766">
        <v>109</v>
      </c>
      <c r="D5766">
        <v>70</v>
      </c>
      <c r="E5766">
        <v>66</v>
      </c>
      <c r="F5766">
        <v>15</v>
      </c>
      <c r="G5766">
        <v>-0.112070225630838</v>
      </c>
      <c r="H5766">
        <v>-0.71214057217715798</v>
      </c>
      <c r="I5766">
        <v>-1.74553241184694</v>
      </c>
      <c r="J5766">
        <v>235</v>
      </c>
      <c r="K5766">
        <v>228</v>
      </c>
      <c r="L5766">
        <v>162</v>
      </c>
      <c r="M5766">
        <v>22</v>
      </c>
      <c r="N5766">
        <v>6.4095088150439294E-2</v>
      </c>
      <c r="O5766">
        <v>-0.75364162487349495</v>
      </c>
      <c r="P5766">
        <v>-2.0388708500414201</v>
      </c>
      <c r="Q5766">
        <v>0.72881355932203395</v>
      </c>
      <c r="R5766">
        <v>0.322033898305084</v>
      </c>
      <c r="S5766">
        <f t="shared" si="90"/>
        <v>-4.8747222646155781E-2</v>
      </c>
    </row>
    <row r="5767" spans="1:19" x14ac:dyDescent="0.2">
      <c r="A5767" t="s">
        <v>11475</v>
      </c>
      <c r="B5767" t="s">
        <v>11476</v>
      </c>
      <c r="C5767">
        <v>114</v>
      </c>
      <c r="D5767">
        <v>126</v>
      </c>
      <c r="E5767">
        <v>98</v>
      </c>
      <c r="F5767">
        <v>2</v>
      </c>
      <c r="G5767">
        <v>0.123723926076618</v>
      </c>
      <c r="H5767">
        <v>-0.55993678542238101</v>
      </c>
      <c r="I5767">
        <v>-2.6400720286344899</v>
      </c>
      <c r="J5767">
        <v>195</v>
      </c>
      <c r="K5767">
        <v>392</v>
      </c>
      <c r="L5767">
        <v>167</v>
      </c>
      <c r="M5767">
        <v>39</v>
      </c>
      <c r="N5767">
        <v>0.38047955907966102</v>
      </c>
      <c r="O5767">
        <v>-0.659406917359325</v>
      </c>
      <c r="P5767">
        <v>-1.7091956729279101</v>
      </c>
      <c r="Q5767">
        <v>0.76271186440677896</v>
      </c>
      <c r="R5767">
        <v>0.322033898305084</v>
      </c>
      <c r="S5767">
        <f t="shared" si="90"/>
        <v>-0.21853489038489224</v>
      </c>
    </row>
    <row r="5768" spans="1:19" x14ac:dyDescent="0.2">
      <c r="A5768" t="s">
        <v>11477</v>
      </c>
      <c r="B5768" t="s">
        <v>11478</v>
      </c>
      <c r="C5768">
        <v>51</v>
      </c>
      <c r="D5768">
        <v>70</v>
      </c>
      <c r="E5768">
        <v>36</v>
      </c>
      <c r="F5768">
        <v>2</v>
      </c>
      <c r="G5768">
        <v>0.217786096211848</v>
      </c>
      <c r="H5768">
        <v>-0.64552568510905195</v>
      </c>
      <c r="I5768">
        <v>-2.2907373533959499</v>
      </c>
      <c r="J5768">
        <v>364</v>
      </c>
      <c r="K5768">
        <v>474</v>
      </c>
      <c r="L5768">
        <v>129</v>
      </c>
      <c r="M5768">
        <v>44</v>
      </c>
      <c r="N5768">
        <v>0.19190506144675001</v>
      </c>
      <c r="O5768">
        <v>-1.0426004504941899</v>
      </c>
      <c r="P5768">
        <v>-1.9278743757547601</v>
      </c>
      <c r="Q5768">
        <v>0.79661016949152497</v>
      </c>
      <c r="R5768">
        <v>0.338983050847457</v>
      </c>
      <c r="S5768">
        <f t="shared" si="90"/>
        <v>-0.17628554259930651</v>
      </c>
    </row>
    <row r="5769" spans="1:19" x14ac:dyDescent="0.2">
      <c r="A5769" t="s">
        <v>11479</v>
      </c>
      <c r="B5769" t="s">
        <v>11480</v>
      </c>
      <c r="C5769">
        <v>239</v>
      </c>
      <c r="D5769">
        <v>269</v>
      </c>
      <c r="E5769">
        <v>127</v>
      </c>
      <c r="F5769">
        <v>14</v>
      </c>
      <c r="G5769">
        <v>0.13161261134979799</v>
      </c>
      <c r="H5769">
        <v>-0.768852189770584</v>
      </c>
      <c r="I5769">
        <v>-2.1164670382318902</v>
      </c>
      <c r="J5769">
        <v>524</v>
      </c>
      <c r="K5769">
        <v>565</v>
      </c>
      <c r="L5769">
        <v>307</v>
      </c>
      <c r="M5769">
        <v>48</v>
      </c>
      <c r="N5769">
        <v>0.10994526425743301</v>
      </c>
      <c r="O5769">
        <v>-0.82428168865092999</v>
      </c>
      <c r="P5769">
        <v>-2.0483157182000298</v>
      </c>
      <c r="Q5769">
        <v>0.72881355932203395</v>
      </c>
      <c r="R5769">
        <v>0.322033898305084</v>
      </c>
      <c r="S5769">
        <f t="shared" si="90"/>
        <v>-0.1582449645308428</v>
      </c>
    </row>
    <row r="5770" spans="1:19" x14ac:dyDescent="0.2">
      <c r="A5770" t="s">
        <v>11481</v>
      </c>
      <c r="B5770" t="s">
        <v>11482</v>
      </c>
      <c r="C5770">
        <v>79</v>
      </c>
      <c r="D5770">
        <v>59</v>
      </c>
      <c r="E5770">
        <v>50</v>
      </c>
      <c r="F5770">
        <v>5</v>
      </c>
      <c r="G5770">
        <v>-4.6516847352768703E-2</v>
      </c>
      <c r="H5770">
        <v>-0.69291509673282603</v>
      </c>
      <c r="I5770">
        <v>-2.0828542599164201</v>
      </c>
      <c r="J5770">
        <v>252</v>
      </c>
      <c r="K5770">
        <v>211</v>
      </c>
      <c r="L5770">
        <v>148</v>
      </c>
      <c r="M5770">
        <v>27</v>
      </c>
      <c r="N5770">
        <v>1.10017937870382E-4</v>
      </c>
      <c r="O5770">
        <v>-0.82322760253097704</v>
      </c>
      <c r="P5770">
        <v>-1.9802624452144399</v>
      </c>
      <c r="Q5770">
        <v>0.677966101694915</v>
      </c>
      <c r="R5770">
        <v>0.27118644067796599</v>
      </c>
      <c r="S5770">
        <f t="shared" si="90"/>
        <v>-0.13034845859943067</v>
      </c>
    </row>
    <row r="5771" spans="1:19" x14ac:dyDescent="0.2">
      <c r="A5771" t="s">
        <v>11483</v>
      </c>
      <c r="B5771" t="s">
        <v>11484</v>
      </c>
      <c r="C5771">
        <v>89</v>
      </c>
      <c r="D5771">
        <v>73</v>
      </c>
      <c r="E5771">
        <v>43</v>
      </c>
      <c r="F5771">
        <v>7</v>
      </c>
      <c r="G5771">
        <v>-5.80891422892849E-3</v>
      </c>
      <c r="H5771">
        <v>-0.810179560843729</v>
      </c>
      <c r="I5771">
        <v>-1.9884891395926501</v>
      </c>
      <c r="J5771">
        <v>172</v>
      </c>
      <c r="K5771">
        <v>178</v>
      </c>
      <c r="L5771">
        <v>88</v>
      </c>
      <c r="M5771">
        <v>33</v>
      </c>
      <c r="N5771">
        <v>9.2119658823066802E-2</v>
      </c>
      <c r="O5771">
        <v>-0.88313455190177004</v>
      </c>
      <c r="P5771">
        <v>-1.7272401756215501</v>
      </c>
      <c r="Q5771">
        <v>0.677966101694915</v>
      </c>
      <c r="R5771">
        <v>0.28813559322033899</v>
      </c>
      <c r="S5771">
        <f t="shared" si="90"/>
        <v>-3.5455801676715068E-2</v>
      </c>
    </row>
    <row r="5772" spans="1:19" x14ac:dyDescent="0.2">
      <c r="A5772" t="s">
        <v>11485</v>
      </c>
      <c r="B5772" t="s">
        <v>11486</v>
      </c>
      <c r="C5772">
        <v>121</v>
      </c>
      <c r="D5772">
        <v>164</v>
      </c>
      <c r="E5772">
        <v>111</v>
      </c>
      <c r="F5772">
        <v>23</v>
      </c>
      <c r="G5772">
        <v>0.21231671002677599</v>
      </c>
      <c r="H5772">
        <v>-0.53172040130819598</v>
      </c>
      <c r="I5772">
        <v>-1.6052547072608501</v>
      </c>
      <c r="J5772">
        <v>252</v>
      </c>
      <c r="K5772">
        <v>259</v>
      </c>
      <c r="L5772">
        <v>140</v>
      </c>
      <c r="M5772">
        <v>29</v>
      </c>
      <c r="N5772">
        <v>8.9127326721429395E-2</v>
      </c>
      <c r="O5772">
        <v>-0.84736128224769602</v>
      </c>
      <c r="P5772">
        <v>-1.9492282114744801</v>
      </c>
      <c r="Q5772">
        <v>0.69491525423728795</v>
      </c>
      <c r="R5772">
        <v>0.322033898305084</v>
      </c>
      <c r="S5772">
        <f t="shared" si="90"/>
        <v>1.5684481311181071E-2</v>
      </c>
    </row>
    <row r="5773" spans="1:19" x14ac:dyDescent="0.2">
      <c r="A5773" t="s">
        <v>11487</v>
      </c>
      <c r="B5773" t="s">
        <v>11488</v>
      </c>
      <c r="C5773">
        <v>150</v>
      </c>
      <c r="D5773">
        <v>164</v>
      </c>
      <c r="E5773">
        <v>164</v>
      </c>
      <c r="F5773">
        <v>26</v>
      </c>
      <c r="G5773">
        <v>0.119010821287545</v>
      </c>
      <c r="H5773">
        <v>-0.45550542078638701</v>
      </c>
      <c r="I5773">
        <v>-1.64531508404686</v>
      </c>
      <c r="J5773">
        <v>400</v>
      </c>
      <c r="K5773">
        <v>440</v>
      </c>
      <c r="L5773">
        <v>199</v>
      </c>
      <c r="M5773">
        <v>48</v>
      </c>
      <c r="N5773">
        <v>0.118620788579946</v>
      </c>
      <c r="O5773">
        <v>-0.89529569206264603</v>
      </c>
      <c r="P5773">
        <v>-1.93104442254426</v>
      </c>
      <c r="Q5773">
        <v>0.644067796610169</v>
      </c>
      <c r="R5773">
        <v>0.322033898305084</v>
      </c>
      <c r="S5773">
        <f t="shared" si="90"/>
        <v>8.9955993913294306E-3</v>
      </c>
    </row>
    <row r="5774" spans="1:19" x14ac:dyDescent="0.2">
      <c r="A5774" t="s">
        <v>11489</v>
      </c>
      <c r="B5774" t="s">
        <v>11490</v>
      </c>
      <c r="C5774">
        <v>91</v>
      </c>
      <c r="D5774">
        <v>110</v>
      </c>
      <c r="E5774">
        <v>55</v>
      </c>
      <c r="F5774">
        <v>15</v>
      </c>
      <c r="G5774">
        <v>0.162609525132659</v>
      </c>
      <c r="H5774">
        <v>-0.71293671260525304</v>
      </c>
      <c r="I5774">
        <v>-1.66714730622741</v>
      </c>
      <c r="J5774">
        <v>183</v>
      </c>
      <c r="K5774">
        <v>246</v>
      </c>
      <c r="L5774">
        <v>195</v>
      </c>
      <c r="M5774">
        <v>28</v>
      </c>
      <c r="N5774">
        <v>0.20571212079467099</v>
      </c>
      <c r="O5774">
        <v>-0.56450525551230102</v>
      </c>
      <c r="P5774">
        <v>-1.8255187269801001</v>
      </c>
      <c r="Q5774">
        <v>0.62711864406779605</v>
      </c>
      <c r="R5774">
        <v>0.27118644067796599</v>
      </c>
      <c r="S5774">
        <f t="shared" si="90"/>
        <v>3.092594730799246E-2</v>
      </c>
    </row>
    <row r="5775" spans="1:19" x14ac:dyDescent="0.2">
      <c r="A5775" t="s">
        <v>11491</v>
      </c>
      <c r="B5775" t="s">
        <v>11492</v>
      </c>
      <c r="C5775">
        <v>25</v>
      </c>
      <c r="D5775">
        <v>28</v>
      </c>
      <c r="E5775">
        <v>45</v>
      </c>
      <c r="F5775">
        <v>0</v>
      </c>
      <c r="G5775">
        <v>0.12947625496571</v>
      </c>
      <c r="H5775">
        <v>-0.23898550467509699</v>
      </c>
      <c r="I5775" t="e">
        <f>-inf</f>
        <v>#NAME?</v>
      </c>
      <c r="J5775">
        <v>18</v>
      </c>
      <c r="K5775">
        <v>48</v>
      </c>
      <c r="L5775">
        <v>29</v>
      </c>
      <c r="M5775">
        <v>0</v>
      </c>
      <c r="N5775">
        <v>0.50319683569400298</v>
      </c>
      <c r="O5775">
        <v>-0.38496328434874</v>
      </c>
      <c r="P5775" t="e">
        <f>-inf</f>
        <v>#NAME?</v>
      </c>
      <c r="Q5775">
        <v>0.677966101694915</v>
      </c>
      <c r="R5775">
        <v>0.25423728813559299</v>
      </c>
      <c r="S5775" t="e">
        <f t="shared" si="90"/>
        <v>#NAME?</v>
      </c>
    </row>
    <row r="5776" spans="1:19" x14ac:dyDescent="0.2">
      <c r="A5776" t="s">
        <v>11493</v>
      </c>
      <c r="B5776" t="s">
        <v>11494</v>
      </c>
      <c r="C5776">
        <v>94</v>
      </c>
      <c r="D5776">
        <v>71</v>
      </c>
      <c r="E5776">
        <v>50</v>
      </c>
      <c r="F5776">
        <v>10</v>
      </c>
      <c r="G5776">
        <v>-4.1611272585094901E-2</v>
      </c>
      <c r="H5776">
        <v>-0.76841585904208298</v>
      </c>
      <c r="I5776">
        <v>-1.8573250265616901</v>
      </c>
      <c r="J5776">
        <v>194</v>
      </c>
      <c r="K5776">
        <v>233</v>
      </c>
      <c r="L5776">
        <v>149</v>
      </c>
      <c r="M5776">
        <v>59</v>
      </c>
      <c r="N5776">
        <v>0.15678229451751399</v>
      </c>
      <c r="O5776">
        <v>-0.706704238662342</v>
      </c>
      <c r="P5776">
        <v>-1.52717538687997</v>
      </c>
      <c r="Q5776">
        <v>0.677966101694915</v>
      </c>
      <c r="R5776">
        <v>0.27118644067796599</v>
      </c>
      <c r="S5776">
        <f t="shared" si="90"/>
        <v>5.5883813895261536E-2</v>
      </c>
    </row>
    <row r="5777" spans="1:19" x14ac:dyDescent="0.2">
      <c r="A5777" t="s">
        <v>11495</v>
      </c>
      <c r="B5777" t="s">
        <v>11496</v>
      </c>
      <c r="C5777">
        <v>18</v>
      </c>
      <c r="D5777">
        <v>44</v>
      </c>
      <c r="E5777">
        <v>16</v>
      </c>
      <c r="F5777">
        <v>5</v>
      </c>
      <c r="G5777">
        <v>0.468438403678409</v>
      </c>
      <c r="H5777">
        <v>-0.54541053222578495</v>
      </c>
      <c r="I5777">
        <v>-1.4404996737292799</v>
      </c>
      <c r="J5777">
        <v>12</v>
      </c>
      <c r="K5777">
        <v>43</v>
      </c>
      <c r="L5777">
        <v>19</v>
      </c>
      <c r="M5777">
        <v>5</v>
      </c>
      <c r="N5777">
        <v>0.63151531295368302</v>
      </c>
      <c r="O5777">
        <v>-0.39251642223918598</v>
      </c>
      <c r="P5777">
        <v>-1.3904369103034899</v>
      </c>
      <c r="Q5777">
        <v>0.644067796610169</v>
      </c>
      <c r="R5777">
        <v>0.338983050847457</v>
      </c>
      <c r="S5777">
        <f t="shared" si="90"/>
        <v>0.21266463972784067</v>
      </c>
    </row>
    <row r="5778" spans="1:19" x14ac:dyDescent="0.2">
      <c r="A5778" t="s">
        <v>11497</v>
      </c>
      <c r="B5778" t="s">
        <v>11498</v>
      </c>
      <c r="C5778">
        <v>57</v>
      </c>
      <c r="D5778">
        <v>59</v>
      </c>
      <c r="E5778">
        <v>38</v>
      </c>
      <c r="F5778">
        <v>10</v>
      </c>
      <c r="G5778">
        <v>9.5235388265181298E-2</v>
      </c>
      <c r="H5778">
        <v>-0.67034926883408397</v>
      </c>
      <c r="I5778">
        <v>-1.6400720286344901</v>
      </c>
      <c r="J5778">
        <v>136</v>
      </c>
      <c r="K5778">
        <v>110</v>
      </c>
      <c r="L5778">
        <v>90</v>
      </c>
      <c r="M5778">
        <v>8</v>
      </c>
      <c r="N5778">
        <v>-1.4918119790270599E-2</v>
      </c>
      <c r="O5778">
        <v>-0.77138517607528301</v>
      </c>
      <c r="P5778">
        <v>-2.2406745899701601</v>
      </c>
      <c r="Q5778">
        <v>0.62711864406779605</v>
      </c>
      <c r="R5778">
        <v>0.37288135593220301</v>
      </c>
      <c r="S5778">
        <f t="shared" si="90"/>
        <v>-7.2313399106380544E-2</v>
      </c>
    </row>
    <row r="5779" spans="1:19" x14ac:dyDescent="0.2">
      <c r="A5779" t="s">
        <v>11499</v>
      </c>
      <c r="B5779" t="s">
        <v>11500</v>
      </c>
      <c r="C5779">
        <v>204</v>
      </c>
      <c r="D5779">
        <v>200</v>
      </c>
      <c r="E5779">
        <v>107</v>
      </c>
      <c r="F5779">
        <v>17</v>
      </c>
      <c r="G5779">
        <v>7.1658060533610804E-2</v>
      </c>
      <c r="H5779">
        <v>-0.774504399519092</v>
      </c>
      <c r="I5779">
        <v>-1.96337841900962</v>
      </c>
      <c r="J5779">
        <v>312</v>
      </c>
      <c r="K5779">
        <v>229</v>
      </c>
      <c r="L5779">
        <v>171</v>
      </c>
      <c r="M5779">
        <v>26</v>
      </c>
      <c r="N5779">
        <v>-5.7091008256832901E-2</v>
      </c>
      <c r="O5779">
        <v>-0.85324726077067903</v>
      </c>
      <c r="P5779">
        <v>-2.0894069146395098</v>
      </c>
      <c r="Q5779">
        <v>0.55932203389830504</v>
      </c>
      <c r="R5779">
        <v>0.322033898305084</v>
      </c>
      <c r="S5779">
        <f t="shared" si="90"/>
        <v>-0.12508796922166696</v>
      </c>
    </row>
    <row r="5780" spans="1:19" x14ac:dyDescent="0.2">
      <c r="A5780" t="s">
        <v>11501</v>
      </c>
      <c r="B5780" t="s">
        <v>11502</v>
      </c>
      <c r="C5780">
        <v>222</v>
      </c>
      <c r="D5780">
        <v>255</v>
      </c>
      <c r="E5780">
        <v>113</v>
      </c>
      <c r="F5780">
        <v>18</v>
      </c>
      <c r="G5780">
        <v>0.14044543827884401</v>
      </c>
      <c r="H5780">
        <v>-0.78753254074562196</v>
      </c>
      <c r="I5780">
        <v>-1.9752776423093299</v>
      </c>
      <c r="J5780">
        <v>384</v>
      </c>
      <c r="K5780">
        <v>438</v>
      </c>
      <c r="L5780">
        <v>316</v>
      </c>
      <c r="M5780">
        <v>40</v>
      </c>
      <c r="N5780">
        <v>0.13437098955828999</v>
      </c>
      <c r="O5780">
        <v>-0.67673291889351705</v>
      </c>
      <c r="P5780">
        <v>-1.99249690163146</v>
      </c>
      <c r="Q5780">
        <v>0.61016949152542299</v>
      </c>
      <c r="R5780">
        <v>0.338983050847457</v>
      </c>
      <c r="S5780">
        <f t="shared" si="90"/>
        <v>-0.1025976634295595</v>
      </c>
    </row>
    <row r="5781" spans="1:19" x14ac:dyDescent="0.2">
      <c r="A5781" t="s">
        <v>11503</v>
      </c>
      <c r="B5781" t="s">
        <v>11504</v>
      </c>
      <c r="C5781">
        <v>134</v>
      </c>
      <c r="D5781">
        <v>111</v>
      </c>
      <c r="E5781">
        <v>69</v>
      </c>
      <c r="F5781">
        <v>10</v>
      </c>
      <c r="G5781">
        <v>-1.5235872826217E-3</v>
      </c>
      <c r="H5781">
        <v>-0.78251371740595499</v>
      </c>
      <c r="I5781">
        <v>-2.0113019713267999</v>
      </c>
      <c r="J5781">
        <v>238</v>
      </c>
      <c r="K5781">
        <v>391</v>
      </c>
      <c r="L5781">
        <v>172</v>
      </c>
      <c r="M5781">
        <v>39</v>
      </c>
      <c r="N5781">
        <v>0.29282790376107598</v>
      </c>
      <c r="O5781">
        <v>-0.73313728729335303</v>
      </c>
      <c r="P5781">
        <v>-1.7957380186219001</v>
      </c>
      <c r="Q5781">
        <v>0.55932203389830504</v>
      </c>
      <c r="R5781">
        <v>0.27118644067796599</v>
      </c>
      <c r="S5781">
        <f t="shared" si="90"/>
        <v>-6.0356697351123777E-2</v>
      </c>
    </row>
    <row r="5782" spans="1:19" x14ac:dyDescent="0.2">
      <c r="A5782" t="s">
        <v>11505</v>
      </c>
      <c r="B5782" t="s">
        <v>11506</v>
      </c>
      <c r="C5782">
        <v>58</v>
      </c>
      <c r="D5782">
        <v>62</v>
      </c>
      <c r="E5782">
        <v>22</v>
      </c>
      <c r="F5782">
        <v>16</v>
      </c>
      <c r="G5782">
        <v>0.10922192823084501</v>
      </c>
      <c r="H5782">
        <v>-0.915263322519134</v>
      </c>
      <c r="I5782">
        <v>-1.4435051838690101</v>
      </c>
      <c r="J5782">
        <v>165</v>
      </c>
      <c r="K5782">
        <v>261</v>
      </c>
      <c r="L5782">
        <v>130</v>
      </c>
      <c r="M5782">
        <v>28</v>
      </c>
      <c r="N5782">
        <v>0.276384666546096</v>
      </c>
      <c r="O5782">
        <v>-0.695629369051459</v>
      </c>
      <c r="P5782">
        <v>-1.7805515814635799</v>
      </c>
      <c r="Q5782">
        <v>0.49152542372881303</v>
      </c>
      <c r="R5782">
        <v>0.22033898305084701</v>
      </c>
      <c r="S5782">
        <f t="shared" si="90"/>
        <v>0.10744860254582278</v>
      </c>
    </row>
    <row r="5783" spans="1:19" x14ac:dyDescent="0.2">
      <c r="A5783" t="s">
        <v>11507</v>
      </c>
      <c r="B5783" t="s">
        <v>11508</v>
      </c>
      <c r="C5783">
        <v>5</v>
      </c>
      <c r="D5783">
        <v>10</v>
      </c>
      <c r="E5783">
        <v>0</v>
      </c>
      <c r="F5783">
        <v>0</v>
      </c>
      <c r="G5783">
        <v>0.38128822795950901</v>
      </c>
      <c r="H5783" t="e">
        <f>-inf</f>
        <v>#NAME?</v>
      </c>
      <c r="I5783" t="e">
        <f>-inf</f>
        <v>#NAME?</v>
      </c>
      <c r="J5783">
        <v>25</v>
      </c>
      <c r="K5783">
        <v>41</v>
      </c>
      <c r="L5783">
        <v>1</v>
      </c>
      <c r="M5783">
        <v>0</v>
      </c>
      <c r="N5783">
        <v>0.292071951469419</v>
      </c>
      <c r="O5783">
        <v>-1.9900287858164201</v>
      </c>
      <c r="P5783" t="e">
        <f>-inf</f>
        <v>#NAME?</v>
      </c>
      <c r="Q5783">
        <v>0.47457627118644002</v>
      </c>
      <c r="R5783">
        <v>0.25423728813559299</v>
      </c>
      <c r="S5783" t="e">
        <f t="shared" si="90"/>
        <v>#NAME?</v>
      </c>
    </row>
    <row r="5784" spans="1:19" x14ac:dyDescent="0.2">
      <c r="A5784" t="s">
        <v>11509</v>
      </c>
      <c r="B5784" t="s">
        <v>11510</v>
      </c>
      <c r="C5784">
        <v>61</v>
      </c>
      <c r="D5784">
        <v>25</v>
      </c>
      <c r="E5784">
        <v>48</v>
      </c>
      <c r="F5784">
        <v>3</v>
      </c>
      <c r="G5784">
        <v>-0.30713159404320001</v>
      </c>
      <c r="H5784">
        <v>-0.59834660741358303</v>
      </c>
      <c r="I5784">
        <v>-2.1924057532530998</v>
      </c>
      <c r="J5784">
        <v>68</v>
      </c>
      <c r="K5784">
        <v>66</v>
      </c>
      <c r="L5784">
        <v>50</v>
      </c>
      <c r="M5784">
        <v>2</v>
      </c>
      <c r="N5784">
        <v>6.42631262573541E-2</v>
      </c>
      <c r="O5784">
        <v>-0.72562768551460799</v>
      </c>
      <c r="P5784">
        <v>-2.54170458563414</v>
      </c>
      <c r="Q5784">
        <v>0.50847457627118597</v>
      </c>
      <c r="R5784">
        <v>0.23728813559322001</v>
      </c>
      <c r="S5784">
        <f t="shared" si="90"/>
        <v>-0.31211788778371508</v>
      </c>
    </row>
    <row r="5785" spans="1:19" x14ac:dyDescent="0.2">
      <c r="A5785" t="s">
        <v>11511</v>
      </c>
      <c r="B5785" t="s">
        <v>11512</v>
      </c>
      <c r="C5785">
        <v>56</v>
      </c>
      <c r="D5785">
        <v>31</v>
      </c>
      <c r="E5785">
        <v>24</v>
      </c>
      <c r="F5785">
        <v>4</v>
      </c>
      <c r="G5785">
        <v>-0.17656810087639899</v>
      </c>
      <c r="H5785">
        <v>-0.86223479507299705</v>
      </c>
      <c r="I5785">
        <v>-2.0303252086402299</v>
      </c>
      <c r="J5785">
        <v>112</v>
      </c>
      <c r="K5785">
        <v>110</v>
      </c>
      <c r="L5785">
        <v>60</v>
      </c>
      <c r="M5785">
        <v>6</v>
      </c>
      <c r="N5785">
        <v>6.9402765909765102E-2</v>
      </c>
      <c r="O5785">
        <v>-0.86315554943092798</v>
      </c>
      <c r="P5785">
        <v>-2.2812924408784299</v>
      </c>
      <c r="Q5785">
        <v>0.644067796610169</v>
      </c>
      <c r="R5785">
        <v>0.305084745762711</v>
      </c>
      <c r="S5785">
        <f t="shared" si="90"/>
        <v>-0.1957205547900556</v>
      </c>
    </row>
    <row r="5786" spans="1:19" x14ac:dyDescent="0.2">
      <c r="A5786" t="s">
        <v>11513</v>
      </c>
      <c r="B5786" t="s">
        <v>11514</v>
      </c>
      <c r="C5786">
        <v>346</v>
      </c>
      <c r="D5786">
        <v>357</v>
      </c>
      <c r="E5786">
        <v>298</v>
      </c>
      <c r="F5786">
        <v>33</v>
      </c>
      <c r="G5786">
        <v>9.3850349614944997E-2</v>
      </c>
      <c r="H5786">
        <v>-0.55911784449492496</v>
      </c>
      <c r="I5786">
        <v>-1.9047593318768801</v>
      </c>
      <c r="J5786">
        <v>610</v>
      </c>
      <c r="K5786">
        <v>823</v>
      </c>
      <c r="L5786">
        <v>496</v>
      </c>
      <c r="M5786">
        <v>87</v>
      </c>
      <c r="N5786">
        <v>0.20729810362322401</v>
      </c>
      <c r="O5786">
        <v>-0.68193693566495905</v>
      </c>
      <c r="P5786">
        <v>-1.85603625098404</v>
      </c>
      <c r="Q5786">
        <v>0.66101694915254205</v>
      </c>
      <c r="R5786">
        <v>0.338983050847457</v>
      </c>
      <c r="S5786">
        <f t="shared" si="90"/>
        <v>-4.5760358770187075E-2</v>
      </c>
    </row>
    <row r="5787" spans="1:19" x14ac:dyDescent="0.2">
      <c r="A5787" t="s">
        <v>11515</v>
      </c>
      <c r="B5787" t="s">
        <v>11516</v>
      </c>
      <c r="C5787">
        <v>36</v>
      </c>
      <c r="D5787">
        <v>65</v>
      </c>
      <c r="E5787">
        <v>56</v>
      </c>
      <c r="F5787">
        <v>8</v>
      </c>
      <c r="G5787">
        <v>0.33686908817109601</v>
      </c>
      <c r="H5787">
        <v>-0.30237248353948998</v>
      </c>
      <c r="I5787">
        <v>-1.5374096867373399</v>
      </c>
      <c r="J5787">
        <v>127</v>
      </c>
      <c r="K5787">
        <v>227</v>
      </c>
      <c r="L5787">
        <v>104</v>
      </c>
      <c r="M5787">
        <v>33</v>
      </c>
      <c r="N5787">
        <v>0.32945023965888698</v>
      </c>
      <c r="O5787">
        <v>-0.678859158801566</v>
      </c>
      <c r="P5787">
        <v>-1.59551544966996</v>
      </c>
      <c r="Q5787">
        <v>0.57627118644067798</v>
      </c>
      <c r="R5787">
        <v>0.338983050847457</v>
      </c>
      <c r="S5787">
        <f t="shared" si="90"/>
        <v>0.12986224213397057</v>
      </c>
    </row>
    <row r="5788" spans="1:19" x14ac:dyDescent="0.2">
      <c r="A5788" t="s">
        <v>11517</v>
      </c>
      <c r="B5788" t="s">
        <v>11518</v>
      </c>
      <c r="C5788">
        <v>244</v>
      </c>
      <c r="D5788">
        <v>226</v>
      </c>
      <c r="E5788">
        <v>122</v>
      </c>
      <c r="F5788">
        <v>24</v>
      </c>
      <c r="G5788">
        <v>4.6976845104199902E-2</v>
      </c>
      <c r="H5788">
        <v>-0.79528800544238398</v>
      </c>
      <c r="I5788">
        <v>-1.8913757575891199</v>
      </c>
      <c r="J5788">
        <v>484</v>
      </c>
      <c r="K5788">
        <v>605</v>
      </c>
      <c r="L5788">
        <v>324</v>
      </c>
      <c r="M5788">
        <v>95</v>
      </c>
      <c r="N5788">
        <v>0.174138116429778</v>
      </c>
      <c r="O5788">
        <v>-0.76638912858218999</v>
      </c>
      <c r="P5788">
        <v>-1.7173474249474501</v>
      </c>
      <c r="Q5788">
        <v>0.62711864406779605</v>
      </c>
      <c r="R5788">
        <v>0.40677966101694901</v>
      </c>
      <c r="S5788">
        <f t="shared" si="90"/>
        <v>-4.8037638986114101E-3</v>
      </c>
    </row>
    <row r="5789" spans="1:19" x14ac:dyDescent="0.2">
      <c r="A5789" t="s">
        <v>11519</v>
      </c>
      <c r="B5789" t="s">
        <v>11520</v>
      </c>
      <c r="C5789">
        <v>120</v>
      </c>
      <c r="D5789">
        <v>152</v>
      </c>
      <c r="E5789">
        <v>121</v>
      </c>
      <c r="F5789">
        <v>22</v>
      </c>
      <c r="G5789">
        <v>0.18292057419267599</v>
      </c>
      <c r="H5789">
        <v>-0.490653885509578</v>
      </c>
      <c r="I5789">
        <v>-1.62095573818741</v>
      </c>
      <c r="J5789">
        <v>268</v>
      </c>
      <c r="K5789">
        <v>225</v>
      </c>
      <c r="L5789">
        <v>210</v>
      </c>
      <c r="M5789">
        <v>37</v>
      </c>
      <c r="N5789">
        <v>1.2758275042954799E-3</v>
      </c>
      <c r="O5789">
        <v>-0.698004276439259</v>
      </c>
      <c r="P5789">
        <v>-1.87015873855368</v>
      </c>
      <c r="Q5789">
        <v>0.72881355932203395</v>
      </c>
      <c r="R5789">
        <v>0.338983050847457</v>
      </c>
      <c r="S5789">
        <f t="shared" si="90"/>
        <v>3.230635597905402E-2</v>
      </c>
    </row>
    <row r="5790" spans="1:19" x14ac:dyDescent="0.2">
      <c r="A5790" t="s">
        <v>11521</v>
      </c>
      <c r="B5790" t="s">
        <v>11522</v>
      </c>
      <c r="C5790">
        <v>95</v>
      </c>
      <c r="D5790">
        <v>78</v>
      </c>
      <c r="E5790">
        <v>86</v>
      </c>
      <c r="F5790">
        <v>11</v>
      </c>
      <c r="G5790">
        <v>-5.3707703028389002E-3</v>
      </c>
      <c r="H5790">
        <v>-0.537483163823683</v>
      </c>
      <c r="I5790">
        <v>-1.82052809309262</v>
      </c>
      <c r="J5790">
        <v>174</v>
      </c>
      <c r="K5790">
        <v>136</v>
      </c>
      <c r="L5790">
        <v>140</v>
      </c>
      <c r="M5790">
        <v>20</v>
      </c>
      <c r="N5790">
        <v>-2.9782236490660401E-2</v>
      </c>
      <c r="O5790">
        <v>-0.68650998974875199</v>
      </c>
      <c r="P5790">
        <v>-1.94974492121051</v>
      </c>
      <c r="Q5790">
        <v>0.69491525423728795</v>
      </c>
      <c r="R5790">
        <v>0.322033898305084</v>
      </c>
      <c r="S5790">
        <f t="shared" si="90"/>
        <v>-4.6535004108268087E-2</v>
      </c>
    </row>
    <row r="5791" spans="1:19" x14ac:dyDescent="0.2">
      <c r="A5791" t="s">
        <v>11523</v>
      </c>
      <c r="B5791" t="s">
        <v>11524</v>
      </c>
      <c r="C5791">
        <v>277</v>
      </c>
      <c r="D5791">
        <v>373</v>
      </c>
      <c r="E5791">
        <v>245</v>
      </c>
      <c r="F5791">
        <v>25</v>
      </c>
      <c r="G5791">
        <v>0.20948729503976701</v>
      </c>
      <c r="H5791">
        <v>-0.54757169447831899</v>
      </c>
      <c r="I5791">
        <v>-1.9287369333544</v>
      </c>
      <c r="J5791">
        <v>537</v>
      </c>
      <c r="K5791">
        <v>756</v>
      </c>
      <c r="L5791">
        <v>440</v>
      </c>
      <c r="M5791">
        <v>89</v>
      </c>
      <c r="N5791">
        <v>0.225775613223372</v>
      </c>
      <c r="O5791">
        <v>-0.67861038635775806</v>
      </c>
      <c r="P5791">
        <v>-1.79080994764653</v>
      </c>
      <c r="Q5791">
        <v>0.62711864406779605</v>
      </c>
      <c r="R5791">
        <v>0.35593220338983</v>
      </c>
      <c r="S5791">
        <f t="shared" si="90"/>
        <v>-3.5228131366031298E-2</v>
      </c>
    </row>
    <row r="5792" spans="1:19" x14ac:dyDescent="0.2">
      <c r="A5792" t="s">
        <v>11525</v>
      </c>
      <c r="B5792" t="s">
        <v>11526</v>
      </c>
      <c r="C5792">
        <v>76</v>
      </c>
      <c r="D5792">
        <v>43</v>
      </c>
      <c r="E5792">
        <v>69</v>
      </c>
      <c r="F5792">
        <v>7</v>
      </c>
      <c r="G5792">
        <v>-0.167086904405676</v>
      </c>
      <c r="H5792">
        <v>-0.53622251132193899</v>
      </c>
      <c r="I5792">
        <v>-1.91991272522853</v>
      </c>
      <c r="J5792">
        <v>232</v>
      </c>
      <c r="K5792">
        <v>239</v>
      </c>
      <c r="L5792">
        <v>110</v>
      </c>
      <c r="M5792">
        <v>21</v>
      </c>
      <c r="N5792">
        <v>9.0138019478959705E-2</v>
      </c>
      <c r="O5792">
        <v>-0.91618407687706505</v>
      </c>
      <c r="P5792">
        <v>-2.0534943587488699</v>
      </c>
      <c r="Q5792">
        <v>0.74576271186440601</v>
      </c>
      <c r="R5792">
        <v>0.338983050847457</v>
      </c>
      <c r="S5792">
        <f t="shared" si="90"/>
        <v>-0.10294716235362109</v>
      </c>
    </row>
    <row r="5793" spans="1:19" x14ac:dyDescent="0.2">
      <c r="A5793" t="s">
        <v>11527</v>
      </c>
      <c r="B5793" t="s">
        <v>11528</v>
      </c>
      <c r="C5793">
        <v>113</v>
      </c>
      <c r="D5793">
        <v>145</v>
      </c>
      <c r="E5793">
        <v>168</v>
      </c>
      <c r="F5793">
        <v>21</v>
      </c>
      <c r="G5793">
        <v>0.188547791047083</v>
      </c>
      <c r="H5793">
        <v>-0.32202717153596</v>
      </c>
      <c r="I5793">
        <v>-1.6150563217114899</v>
      </c>
      <c r="J5793">
        <v>225</v>
      </c>
      <c r="K5793">
        <v>259</v>
      </c>
      <c r="L5793">
        <v>124</v>
      </c>
      <c r="M5793">
        <v>17</v>
      </c>
      <c r="N5793">
        <v>0.138345349391611</v>
      </c>
      <c r="O5793">
        <v>-0.85084961009351701</v>
      </c>
      <c r="P5793">
        <v>-2.1319592653249799</v>
      </c>
      <c r="Q5793">
        <v>0.62711864406779605</v>
      </c>
      <c r="R5793">
        <v>0.37288135593220301</v>
      </c>
      <c r="S5793">
        <f t="shared" si="90"/>
        <v>-3.6019711799622059E-2</v>
      </c>
    </row>
    <row r="5794" spans="1:19" x14ac:dyDescent="0.2">
      <c r="A5794" t="s">
        <v>11529</v>
      </c>
      <c r="B5794" t="s">
        <v>11530</v>
      </c>
      <c r="C5794">
        <v>70</v>
      </c>
      <c r="D5794">
        <v>64</v>
      </c>
      <c r="E5794">
        <v>106</v>
      </c>
      <c r="F5794">
        <v>8</v>
      </c>
      <c r="G5794">
        <v>4.1340166265158698E-2</v>
      </c>
      <c r="H5794">
        <v>-0.31405018452789002</v>
      </c>
      <c r="I5794">
        <v>-1.82620522598431</v>
      </c>
      <c r="J5794">
        <v>149</v>
      </c>
      <c r="K5794">
        <v>276</v>
      </c>
      <c r="L5794">
        <v>95</v>
      </c>
      <c r="M5794">
        <v>11</v>
      </c>
      <c r="N5794">
        <v>0.34495091707466502</v>
      </c>
      <c r="O5794">
        <v>-0.78755144026781598</v>
      </c>
      <c r="P5794">
        <v>-2.14201925184594</v>
      </c>
      <c r="Q5794">
        <v>0.69491525423728795</v>
      </c>
      <c r="R5794">
        <v>0.27118644067796599</v>
      </c>
      <c r="S5794">
        <f t="shared" si="90"/>
        <v>-9.9602435695044428E-2</v>
      </c>
    </row>
    <row r="5795" spans="1:19" x14ac:dyDescent="0.2">
      <c r="A5795" t="s">
        <v>11531</v>
      </c>
      <c r="B5795" t="s">
        <v>11532</v>
      </c>
      <c r="C5795">
        <v>129</v>
      </c>
      <c r="D5795">
        <v>122</v>
      </c>
      <c r="E5795">
        <v>115</v>
      </c>
      <c r="F5795">
        <v>45</v>
      </c>
      <c r="G5795">
        <v>5.6028352671027702E-2</v>
      </c>
      <c r="H5795">
        <v>-0.54414987972404005</v>
      </c>
      <c r="I5795">
        <v>-1.3415743694858999</v>
      </c>
      <c r="J5795">
        <v>174</v>
      </c>
      <c r="K5795">
        <v>267</v>
      </c>
      <c r="L5795">
        <v>131</v>
      </c>
      <c r="M5795">
        <v>77</v>
      </c>
      <c r="N5795">
        <v>0.263190116503697</v>
      </c>
      <c r="O5795">
        <v>-0.71536672977122495</v>
      </c>
      <c r="P5795">
        <v>-1.3642841917020101</v>
      </c>
      <c r="Q5795">
        <v>0.59322033898305004</v>
      </c>
      <c r="R5795">
        <v>0.27118644067796599</v>
      </c>
      <c r="S5795">
        <f t="shared" si="90"/>
        <v>0.2481884814707554</v>
      </c>
    </row>
    <row r="5796" spans="1:19" x14ac:dyDescent="0.2">
      <c r="A5796" t="s">
        <v>11533</v>
      </c>
      <c r="B5796" t="s">
        <v>11534</v>
      </c>
      <c r="C5796">
        <v>143</v>
      </c>
      <c r="D5796">
        <v>87</v>
      </c>
      <c r="E5796">
        <v>132</v>
      </c>
      <c r="F5796">
        <v>12</v>
      </c>
      <c r="G5796">
        <v>-0.13555855255091401</v>
      </c>
      <c r="H5796">
        <v>-0.52902011603761501</v>
      </c>
      <c r="I5796">
        <v>-1.96035196437943</v>
      </c>
      <c r="J5796">
        <v>97</v>
      </c>
      <c r="K5796">
        <v>194</v>
      </c>
      <c r="L5796">
        <v>117</v>
      </c>
      <c r="M5796">
        <v>21</v>
      </c>
      <c r="N5796">
        <v>0.37825809908570202</v>
      </c>
      <c r="O5796">
        <v>-0.51067464966447296</v>
      </c>
      <c r="P5796">
        <v>-1.6747781081242099</v>
      </c>
      <c r="Q5796">
        <v>0.69491525423728795</v>
      </c>
      <c r="R5796">
        <v>0.22033898305084701</v>
      </c>
      <c r="S5796">
        <f t="shared" si="90"/>
        <v>-1.3308761484871041E-2</v>
      </c>
    </row>
    <row r="5797" spans="1:19" x14ac:dyDescent="0.2">
      <c r="A5797" t="s">
        <v>11535</v>
      </c>
      <c r="B5797" t="s">
        <v>11536</v>
      </c>
      <c r="C5797">
        <v>171</v>
      </c>
      <c r="D5797">
        <v>202</v>
      </c>
      <c r="E5797">
        <v>178</v>
      </c>
      <c r="F5797">
        <v>15</v>
      </c>
      <c r="G5797">
        <v>0.15261349134999799</v>
      </c>
      <c r="H5797">
        <v>-0.47683411786166302</v>
      </c>
      <c r="I5797">
        <v>-1.94110202429847</v>
      </c>
      <c r="J5797">
        <v>291</v>
      </c>
      <c r="K5797">
        <v>330</v>
      </c>
      <c r="L5797">
        <v>276</v>
      </c>
      <c r="M5797">
        <v>23</v>
      </c>
      <c r="N5797">
        <v>0.131849054313702</v>
      </c>
      <c r="O5797">
        <v>-0.61507268406507998</v>
      </c>
      <c r="P5797">
        <v>-2.1123908215601999</v>
      </c>
      <c r="Q5797">
        <v>0.61016949152542299</v>
      </c>
      <c r="R5797">
        <v>0.28813559322033899</v>
      </c>
      <c r="S5797">
        <f t="shared" si="90"/>
        <v>-0.12481164587415713</v>
      </c>
    </row>
    <row r="5798" spans="1:19" x14ac:dyDescent="0.2">
      <c r="A5798" t="s">
        <v>11537</v>
      </c>
      <c r="B5798" t="s">
        <v>11538</v>
      </c>
      <c r="C5798">
        <v>118</v>
      </c>
      <c r="D5798">
        <v>85</v>
      </c>
      <c r="E5798">
        <v>57</v>
      </c>
      <c r="F5798">
        <v>13</v>
      </c>
      <c r="G5798">
        <v>-6.2204849296304203E-2</v>
      </c>
      <c r="H5798">
        <v>-0.81026516141203697</v>
      </c>
      <c r="I5798">
        <v>-1.8421358279612801</v>
      </c>
      <c r="J5798">
        <v>239</v>
      </c>
      <c r="K5798">
        <v>242</v>
      </c>
      <c r="L5798">
        <v>124</v>
      </c>
      <c r="M5798">
        <v>15</v>
      </c>
      <c r="N5798">
        <v>8.2645568454015397E-2</v>
      </c>
      <c r="O5798">
        <v>-0.87706499293029305</v>
      </c>
      <c r="P5798">
        <v>-2.21253231048434</v>
      </c>
      <c r="Q5798">
        <v>0.71186440677966101</v>
      </c>
      <c r="R5798">
        <v>0.322033898305084</v>
      </c>
      <c r="S5798">
        <f t="shared" si="90"/>
        <v>-0.12305764769760172</v>
      </c>
    </row>
    <row r="5799" spans="1:19" x14ac:dyDescent="0.2">
      <c r="A5799" t="s">
        <v>11539</v>
      </c>
      <c r="B5799" t="s">
        <v>11540</v>
      </c>
      <c r="C5799">
        <v>316</v>
      </c>
      <c r="D5799">
        <v>271</v>
      </c>
      <c r="E5799">
        <v>178</v>
      </c>
      <c r="F5799">
        <v>41</v>
      </c>
      <c r="G5799">
        <v>1.35404405515303E-2</v>
      </c>
      <c r="H5799">
        <v>-0.74352509008791301</v>
      </c>
      <c r="I5799">
        <v>-1.77110039886066</v>
      </c>
      <c r="J5799">
        <v>505</v>
      </c>
      <c r="K5799">
        <v>592</v>
      </c>
      <c r="L5799">
        <v>416</v>
      </c>
      <c r="M5799">
        <v>67</v>
      </c>
      <c r="N5799">
        <v>0.14625843202597999</v>
      </c>
      <c r="O5799">
        <v>-0.67628682463630896</v>
      </c>
      <c r="P5799">
        <v>-1.88744224400972</v>
      </c>
      <c r="Q5799">
        <v>0.677966101694915</v>
      </c>
      <c r="R5799">
        <v>0.305084745762711</v>
      </c>
      <c r="S5799">
        <f t="shared" si="90"/>
        <v>-1.56159291041488E-2</v>
      </c>
    </row>
    <row r="5800" spans="1:19" x14ac:dyDescent="0.2">
      <c r="A5800" t="s">
        <v>11541</v>
      </c>
      <c r="B5800" t="s">
        <v>11542</v>
      </c>
      <c r="C5800">
        <v>174</v>
      </c>
      <c r="D5800">
        <v>153</v>
      </c>
      <c r="E5800">
        <v>143</v>
      </c>
      <c r="F5800">
        <v>20</v>
      </c>
      <c r="G5800">
        <v>2.4400414830527399E-2</v>
      </c>
      <c r="H5800">
        <v>-0.57947122059594103</v>
      </c>
      <c r="I5800">
        <v>-1.82371642558061</v>
      </c>
      <c r="J5800">
        <v>364</v>
      </c>
      <c r="K5800">
        <v>455</v>
      </c>
      <c r="L5800">
        <v>312</v>
      </c>
      <c r="M5800">
        <v>31</v>
      </c>
      <c r="N5800">
        <v>0.174138116429778</v>
      </c>
      <c r="O5800">
        <v>-0.65903556677500297</v>
      </c>
      <c r="P5800">
        <v>-2.0799653584066702</v>
      </c>
      <c r="Q5800">
        <v>0.62711864406779605</v>
      </c>
      <c r="R5800">
        <v>0.338983050847457</v>
      </c>
      <c r="S5800">
        <f t="shared" si="90"/>
        <v>-8.2286304745606068E-2</v>
      </c>
    </row>
    <row r="5801" spans="1:19" x14ac:dyDescent="0.2">
      <c r="A5801" t="s">
        <v>11543</v>
      </c>
      <c r="B5801" t="s">
        <v>11544</v>
      </c>
      <c r="C5801">
        <v>156</v>
      </c>
      <c r="D5801">
        <v>130</v>
      </c>
      <c r="E5801">
        <v>144</v>
      </c>
      <c r="F5801">
        <v>10</v>
      </c>
      <c r="G5801">
        <v>1.0769862479036399E-3</v>
      </c>
      <c r="H5801">
        <v>-0.52902011603761501</v>
      </c>
      <c r="I5801">
        <v>-2.07732177131646</v>
      </c>
      <c r="J5801">
        <v>364</v>
      </c>
      <c r="K5801">
        <v>360</v>
      </c>
      <c r="L5801">
        <v>150</v>
      </c>
      <c r="M5801">
        <v>35</v>
      </c>
      <c r="N5801">
        <v>7.2429220539953099E-2</v>
      </c>
      <c r="O5801">
        <v>-0.97709890173776504</v>
      </c>
      <c r="P5801">
        <v>-2.0272590078906698</v>
      </c>
      <c r="Q5801">
        <v>0.57627118644067798</v>
      </c>
      <c r="R5801">
        <v>0.40677966101694901</v>
      </c>
      <c r="S5801">
        <f t="shared" si="90"/>
        <v>-0.14132379297988498</v>
      </c>
    </row>
    <row r="5802" spans="1:19" x14ac:dyDescent="0.2">
      <c r="A5802" t="s">
        <v>11545</v>
      </c>
      <c r="B5802" t="s">
        <v>11546</v>
      </c>
      <c r="C5802">
        <v>101</v>
      </c>
      <c r="D5802">
        <v>120</v>
      </c>
      <c r="E5802">
        <v>108</v>
      </c>
      <c r="F5802">
        <v>7</v>
      </c>
      <c r="G5802">
        <v>0.15511810456051001</v>
      </c>
      <c r="H5802">
        <v>-0.46515562807409599</v>
      </c>
      <c r="I5802">
        <v>-2.0434205067303801</v>
      </c>
      <c r="J5802">
        <v>345</v>
      </c>
      <c r="K5802">
        <v>295</v>
      </c>
      <c r="L5802">
        <v>159</v>
      </c>
      <c r="M5802">
        <v>15</v>
      </c>
      <c r="N5802">
        <v>9.2310243266106803E-3</v>
      </c>
      <c r="O5802">
        <v>-0.928510747897213</v>
      </c>
      <c r="P5802">
        <v>-2.37195350460948</v>
      </c>
      <c r="Q5802">
        <v>0.54237288135593198</v>
      </c>
      <c r="R5802">
        <v>0.28813559322033899</v>
      </c>
      <c r="S5802">
        <f t="shared" si="90"/>
        <v>-0.22374737420975999</v>
      </c>
    </row>
    <row r="5803" spans="1:19" x14ac:dyDescent="0.2">
      <c r="A5803" t="s">
        <v>11547</v>
      </c>
      <c r="B5803" t="s">
        <v>11548</v>
      </c>
      <c r="C5803">
        <v>193</v>
      </c>
      <c r="D5803">
        <v>140</v>
      </c>
      <c r="E5803">
        <v>175</v>
      </c>
      <c r="F5803">
        <v>20</v>
      </c>
      <c r="G5803">
        <v>-5.9171041034007298E-2</v>
      </c>
      <c r="H5803">
        <v>-0.53677727009988196</v>
      </c>
      <c r="I5803">
        <v>-1.8687244863057899</v>
      </c>
      <c r="J5803">
        <v>315</v>
      </c>
      <c r="K5803">
        <v>328</v>
      </c>
      <c r="L5803">
        <v>202</v>
      </c>
      <c r="M5803">
        <v>26</v>
      </c>
      <c r="N5803">
        <v>9.4791393343800295E-2</v>
      </c>
      <c r="O5803">
        <v>-0.785047961487367</v>
      </c>
      <c r="P5803">
        <v>-2.09356287441067</v>
      </c>
      <c r="Q5803">
        <v>0.52542372881355903</v>
      </c>
      <c r="R5803">
        <v>0.35593220338983</v>
      </c>
      <c r="S5803">
        <f t="shared" si="90"/>
        <v>-9.8902996240433486E-2</v>
      </c>
    </row>
    <row r="5804" spans="1:19" x14ac:dyDescent="0.2">
      <c r="A5804" t="s">
        <v>11549</v>
      </c>
      <c r="B5804" t="s">
        <v>11550</v>
      </c>
      <c r="C5804">
        <v>47</v>
      </c>
      <c r="D5804">
        <v>59</v>
      </c>
      <c r="E5804">
        <v>49</v>
      </c>
      <c r="F5804">
        <v>31</v>
      </c>
      <c r="G5804">
        <v>0.17901238600195499</v>
      </c>
      <c r="H5804">
        <v>-0.47615978768560702</v>
      </c>
      <c r="I5804">
        <v>-1.06493333706344</v>
      </c>
      <c r="J5804">
        <v>92</v>
      </c>
      <c r="K5804">
        <v>102</v>
      </c>
      <c r="L5804">
        <v>52</v>
      </c>
      <c r="M5804">
        <v>109</v>
      </c>
      <c r="N5804">
        <v>0.122040447838083</v>
      </c>
      <c r="O5804">
        <v>-0.83987326085514602</v>
      </c>
      <c r="P5804">
        <v>-0.93658699799682399</v>
      </c>
      <c r="Q5804">
        <v>0.54237288135593198</v>
      </c>
      <c r="R5804">
        <v>0.38983050847457601</v>
      </c>
      <c r="S5804">
        <f t="shared" si="90"/>
        <v>0.44236917531320208</v>
      </c>
    </row>
    <row r="5805" spans="1:19" x14ac:dyDescent="0.2">
      <c r="A5805" t="s">
        <v>11551</v>
      </c>
      <c r="B5805" t="s">
        <v>11552</v>
      </c>
      <c r="C5805">
        <v>363</v>
      </c>
      <c r="D5805">
        <v>346</v>
      </c>
      <c r="E5805">
        <v>264</v>
      </c>
      <c r="F5805">
        <v>52</v>
      </c>
      <c r="G5805">
        <v>5.9427706052192497E-2</v>
      </c>
      <c r="H5805">
        <v>-0.632560707944685</v>
      </c>
      <c r="I5805">
        <v>-1.7281004543633101</v>
      </c>
      <c r="J5805">
        <v>627</v>
      </c>
      <c r="K5805">
        <v>710</v>
      </c>
      <c r="L5805">
        <v>381</v>
      </c>
      <c r="M5805">
        <v>70</v>
      </c>
      <c r="N5805">
        <v>0.13121891131008001</v>
      </c>
      <c r="O5805">
        <v>-0.80843134229948699</v>
      </c>
      <c r="P5805">
        <v>-1.9623951694083499</v>
      </c>
      <c r="Q5805">
        <v>0.57627118644067798</v>
      </c>
      <c r="R5805">
        <v>0.44067796610169402</v>
      </c>
      <c r="S5805">
        <f t="shared" si="90"/>
        <v>-2.3264140695143647E-2</v>
      </c>
    </row>
    <row r="5806" spans="1:19" x14ac:dyDescent="0.2">
      <c r="A5806" t="s">
        <v>11553</v>
      </c>
      <c r="B5806" t="s">
        <v>11554</v>
      </c>
      <c r="C5806">
        <v>143</v>
      </c>
      <c r="D5806">
        <v>179</v>
      </c>
      <c r="E5806">
        <v>96</v>
      </c>
      <c r="F5806">
        <v>6</v>
      </c>
      <c r="G5806">
        <v>0.17777522581035901</v>
      </c>
      <c r="H5806">
        <v>-0.66732281420389605</v>
      </c>
      <c r="I5806">
        <v>-2.2613819600434102</v>
      </c>
      <c r="J5806">
        <v>253</v>
      </c>
      <c r="K5806">
        <v>307</v>
      </c>
      <c r="L5806">
        <v>122</v>
      </c>
      <c r="M5806">
        <v>32</v>
      </c>
      <c r="N5806">
        <v>0.16124595772309</v>
      </c>
      <c r="O5806">
        <v>-0.90884946764546004</v>
      </c>
      <c r="P5806">
        <v>-1.9081962114477999</v>
      </c>
      <c r="Q5806">
        <v>0.52542372881355903</v>
      </c>
      <c r="R5806">
        <v>0.42372881355932202</v>
      </c>
      <c r="S5806">
        <f t="shared" si="90"/>
        <v>-0.16255634673442179</v>
      </c>
    </row>
    <row r="5807" spans="1:19" x14ac:dyDescent="0.2">
      <c r="A5807" t="s">
        <v>11555</v>
      </c>
      <c r="B5807" t="s">
        <v>11556</v>
      </c>
      <c r="C5807">
        <v>82</v>
      </c>
      <c r="D5807">
        <v>97</v>
      </c>
      <c r="E5807">
        <v>69</v>
      </c>
      <c r="F5807">
        <v>7</v>
      </c>
      <c r="G5807">
        <v>0.153216114178056</v>
      </c>
      <c r="H5807">
        <v>-0.56922277142486499</v>
      </c>
      <c r="I5807">
        <v>-1.95291298533145</v>
      </c>
      <c r="J5807">
        <v>145</v>
      </c>
      <c r="K5807">
        <v>246</v>
      </c>
      <c r="L5807">
        <v>90</v>
      </c>
      <c r="M5807">
        <v>23</v>
      </c>
      <c r="N5807">
        <v>0.30679520829012502</v>
      </c>
      <c r="O5807">
        <v>-0.79921426994003997</v>
      </c>
      <c r="P5807">
        <v>-1.80986583480927</v>
      </c>
      <c r="Q5807">
        <v>0.54237288135593198</v>
      </c>
      <c r="R5807">
        <v>0.42372881355932202</v>
      </c>
      <c r="S5807">
        <f t="shared" si="90"/>
        <v>-4.7297242116670107E-2</v>
      </c>
    </row>
    <row r="5808" spans="1:19" x14ac:dyDescent="0.2">
      <c r="A5808" t="s">
        <v>11557</v>
      </c>
      <c r="B5808" t="s">
        <v>11558</v>
      </c>
      <c r="C5808">
        <v>348</v>
      </c>
      <c r="D5808">
        <v>565</v>
      </c>
      <c r="E5808">
        <v>337</v>
      </c>
      <c r="F5808">
        <v>19</v>
      </c>
      <c r="G5808">
        <v>0.29072743616838598</v>
      </c>
      <c r="H5808">
        <v>-0.50820735285364504</v>
      </c>
      <c r="I5808">
        <v>-2.1470228159557498</v>
      </c>
      <c r="J5808">
        <v>447</v>
      </c>
      <c r="K5808">
        <v>630</v>
      </c>
      <c r="L5808">
        <v>545</v>
      </c>
      <c r="M5808">
        <v>91</v>
      </c>
      <c r="N5808">
        <v>0.22626112974336701</v>
      </c>
      <c r="O5808">
        <v>-0.50599979799968398</v>
      </c>
      <c r="P5808">
        <v>-1.7014917994027301</v>
      </c>
      <c r="Q5808">
        <v>0.55932203389830504</v>
      </c>
      <c r="R5808">
        <v>0.49152542372881303</v>
      </c>
      <c r="S5808">
        <f t="shared" si="90"/>
        <v>-7.4287014777719249E-2</v>
      </c>
    </row>
    <row r="5809" spans="1:19" x14ac:dyDescent="0.2">
      <c r="A5809" t="s">
        <v>11559</v>
      </c>
      <c r="B5809" t="s">
        <v>11560</v>
      </c>
      <c r="C5809">
        <v>154</v>
      </c>
      <c r="D5809">
        <v>159</v>
      </c>
      <c r="E5809">
        <v>118</v>
      </c>
      <c r="F5809">
        <v>26</v>
      </c>
      <c r="G5809">
        <v>9.4134635779516695E-2</v>
      </c>
      <c r="H5809">
        <v>-0.60989672330874101</v>
      </c>
      <c r="I5809">
        <v>-1.65674454582764</v>
      </c>
      <c r="J5809">
        <v>286</v>
      </c>
      <c r="K5809">
        <v>305</v>
      </c>
      <c r="L5809">
        <v>156</v>
      </c>
      <c r="M5809">
        <v>30</v>
      </c>
      <c r="N5809">
        <v>0.10516190963946399</v>
      </c>
      <c r="O5809">
        <v>-0.85533021191897096</v>
      </c>
      <c r="P5809">
        <v>-1.9894704470012701</v>
      </c>
      <c r="Q5809">
        <v>0.50847457627118597</v>
      </c>
      <c r="R5809">
        <v>0.47457627118644002</v>
      </c>
      <c r="S5809">
        <f t="shared" si="90"/>
        <v>-9.9284743586695069E-3</v>
      </c>
    </row>
    <row r="5810" spans="1:19" x14ac:dyDescent="0.2">
      <c r="A5810" t="s">
        <v>11561</v>
      </c>
      <c r="B5810" t="s">
        <v>11562</v>
      </c>
      <c r="C5810">
        <v>168</v>
      </c>
      <c r="D5810">
        <v>161</v>
      </c>
      <c r="E5810">
        <v>194</v>
      </c>
      <c r="F5810">
        <v>17</v>
      </c>
      <c r="G5810">
        <v>6.1774826601515197E-2</v>
      </c>
      <c r="H5810">
        <v>-0.43176556157404</v>
      </c>
      <c r="I5810">
        <v>-1.87905753330958</v>
      </c>
      <c r="J5810">
        <v>316</v>
      </c>
      <c r="K5810">
        <v>379</v>
      </c>
      <c r="L5810">
        <v>174</v>
      </c>
      <c r="M5810">
        <v>49</v>
      </c>
      <c r="N5810">
        <v>0.15618023077139001</v>
      </c>
      <c r="O5810">
        <v>-0.85122661148019396</v>
      </c>
      <c r="P5810">
        <v>-1.81971667118178</v>
      </c>
      <c r="Q5810">
        <v>0.42372881355932202</v>
      </c>
      <c r="R5810">
        <v>0.40677966101694901</v>
      </c>
      <c r="S5810">
        <f t="shared" si="90"/>
        <v>-2.8633492411563877E-2</v>
      </c>
    </row>
    <row r="5811" spans="1:19" x14ac:dyDescent="0.2">
      <c r="A5811" t="s">
        <v>11563</v>
      </c>
      <c r="B5811" t="s">
        <v>11564</v>
      </c>
      <c r="C5811">
        <v>266</v>
      </c>
      <c r="D5811">
        <v>288</v>
      </c>
      <c r="E5811">
        <v>123</v>
      </c>
      <c r="F5811">
        <v>46</v>
      </c>
      <c r="G5811">
        <v>0.11476908342369201</v>
      </c>
      <c r="H5811">
        <v>-0.82923453497007205</v>
      </c>
      <c r="I5811">
        <v>-1.64632097791149</v>
      </c>
      <c r="J5811">
        <v>475</v>
      </c>
      <c r="K5811">
        <v>615</v>
      </c>
      <c r="L5811">
        <v>351</v>
      </c>
      <c r="M5811">
        <v>62</v>
      </c>
      <c r="N5811">
        <v>0.18940960957227099</v>
      </c>
      <c r="O5811">
        <v>-0.72347527030343295</v>
      </c>
      <c r="P5811">
        <v>-1.8945275887185</v>
      </c>
      <c r="Q5811">
        <v>0.44067796610169402</v>
      </c>
      <c r="R5811">
        <v>0.22033898305084701</v>
      </c>
      <c r="S5811">
        <f t="shared" si="90"/>
        <v>1.8473172445812897E-2</v>
      </c>
    </row>
    <row r="5812" spans="1:19" x14ac:dyDescent="0.2">
      <c r="A5812" t="s">
        <v>11565</v>
      </c>
      <c r="B5812" t="s">
        <v>11566</v>
      </c>
      <c r="C5812">
        <v>105</v>
      </c>
      <c r="D5812">
        <v>108</v>
      </c>
      <c r="E5812">
        <v>50</v>
      </c>
      <c r="F5812">
        <v>18</v>
      </c>
      <c r="G5812">
        <v>9.2492688712540003E-2</v>
      </c>
      <c r="H5812">
        <v>-0.81647730451232203</v>
      </c>
      <c r="I5812">
        <v>-1.65011396692863</v>
      </c>
      <c r="J5812">
        <v>183</v>
      </c>
      <c r="K5812">
        <v>215</v>
      </c>
      <c r="L5812">
        <v>108</v>
      </c>
      <c r="M5812">
        <v>10</v>
      </c>
      <c r="N5812">
        <v>0.14721547360689699</v>
      </c>
      <c r="O5812">
        <v>-0.82111611138787</v>
      </c>
      <c r="P5812">
        <v>-2.2726767583223202</v>
      </c>
      <c r="Q5812">
        <v>0.45762711864406702</v>
      </c>
      <c r="R5812">
        <v>0.27118644067796599</v>
      </c>
      <c r="S5812">
        <f t="shared" si="90"/>
        <v>-8.3769384499651517E-2</v>
      </c>
    </row>
    <row r="5813" spans="1:19" x14ac:dyDescent="0.2">
      <c r="A5813" t="s">
        <v>11567</v>
      </c>
      <c r="B5813" t="s">
        <v>11568</v>
      </c>
      <c r="C5813">
        <v>24</v>
      </c>
      <c r="D5813">
        <v>42</v>
      </c>
      <c r="E5813">
        <v>13</v>
      </c>
      <c r="F5813">
        <v>3</v>
      </c>
      <c r="G5813">
        <v>0.323296280981822</v>
      </c>
      <c r="H5813">
        <v>-0.76052589918317204</v>
      </c>
      <c r="I5813">
        <v>-1.7872871599539399</v>
      </c>
      <c r="J5813">
        <v>97</v>
      </c>
      <c r="K5813">
        <v>117</v>
      </c>
      <c r="L5813">
        <v>58</v>
      </c>
      <c r="M5813">
        <v>0</v>
      </c>
      <c r="N5813">
        <v>0.15864223090163801</v>
      </c>
      <c r="O5813">
        <v>-0.81543251784769799</v>
      </c>
      <c r="P5813" t="e">
        <f>-inf</f>
        <v>#NAME?</v>
      </c>
      <c r="Q5813">
        <v>0.49152542372881303</v>
      </c>
      <c r="R5813">
        <v>0.338983050847457</v>
      </c>
      <c r="S5813" t="e">
        <f t="shared" si="90"/>
        <v>#NAME?</v>
      </c>
    </row>
    <row r="5814" spans="1:19" x14ac:dyDescent="0.2">
      <c r="A5814" t="s">
        <v>11569</v>
      </c>
      <c r="B5814" t="s">
        <v>11570</v>
      </c>
      <c r="C5814">
        <v>120</v>
      </c>
      <c r="D5814">
        <v>149</v>
      </c>
      <c r="E5814">
        <v>77</v>
      </c>
      <c r="F5814">
        <v>14</v>
      </c>
      <c r="G5814">
        <v>0.174263254660177</v>
      </c>
      <c r="H5814">
        <v>-0.686948530653546</v>
      </c>
      <c r="I5814">
        <v>-1.81725038333138</v>
      </c>
      <c r="J5814">
        <v>154</v>
      </c>
      <c r="K5814">
        <v>311</v>
      </c>
      <c r="L5814">
        <v>139</v>
      </c>
      <c r="M5814">
        <v>38</v>
      </c>
      <c r="N5814">
        <v>0.382467771612096</v>
      </c>
      <c r="O5814">
        <v>-0.63659469772675803</v>
      </c>
      <c r="P5814">
        <v>-1.6179627928115401</v>
      </c>
      <c r="Q5814">
        <v>0.52542372881355903</v>
      </c>
      <c r="R5814">
        <v>0.338983050847457</v>
      </c>
      <c r="S5814">
        <f t="shared" si="90"/>
        <v>4.3156529217398515E-2</v>
      </c>
    </row>
    <row r="5815" spans="1:19" x14ac:dyDescent="0.2">
      <c r="A5815" t="s">
        <v>11571</v>
      </c>
      <c r="B5815" t="s">
        <v>11572</v>
      </c>
      <c r="C5815">
        <v>190</v>
      </c>
      <c r="D5815">
        <v>225</v>
      </c>
      <c r="E5815">
        <v>153</v>
      </c>
      <c r="F5815">
        <v>21</v>
      </c>
      <c r="G5815">
        <v>0.15368714945406101</v>
      </c>
      <c r="H5815">
        <v>-0.58832017991363295</v>
      </c>
      <c r="I5815">
        <v>-1.8407314791809</v>
      </c>
      <c r="J5815">
        <v>292</v>
      </c>
      <c r="K5815">
        <v>344</v>
      </c>
      <c r="L5815">
        <v>181</v>
      </c>
      <c r="M5815">
        <v>46</v>
      </c>
      <c r="N5815">
        <v>0.14840369454483299</v>
      </c>
      <c r="O5815">
        <v>-0.79979305372362397</v>
      </c>
      <c r="P5815">
        <v>-1.8128506883587301</v>
      </c>
      <c r="Q5815">
        <v>0.45762711864406702</v>
      </c>
      <c r="R5815">
        <v>0.338983050847457</v>
      </c>
      <c r="S5815">
        <f t="shared" si="90"/>
        <v>-1.5744355888773806E-2</v>
      </c>
    </row>
    <row r="5816" spans="1:19" x14ac:dyDescent="0.2">
      <c r="A5816" t="s">
        <v>11573</v>
      </c>
      <c r="B5816" t="s">
        <v>11574</v>
      </c>
      <c r="C5816">
        <v>116</v>
      </c>
      <c r="D5816">
        <v>164</v>
      </c>
      <c r="E5816">
        <v>60</v>
      </c>
      <c r="F5816">
        <v>20</v>
      </c>
      <c r="G5816">
        <v>0.23064409111630699</v>
      </c>
      <c r="H5816">
        <v>-0.78056474862167802</v>
      </c>
      <c r="I5816">
        <v>-1.64762516652493</v>
      </c>
      <c r="J5816">
        <v>203</v>
      </c>
      <c r="K5816">
        <v>288</v>
      </c>
      <c r="L5816">
        <v>212</v>
      </c>
      <c r="M5816">
        <v>8</v>
      </c>
      <c r="N5816">
        <v>0.22912455326773901</v>
      </c>
      <c r="O5816">
        <v>-0.57324895412885102</v>
      </c>
      <c r="P5816">
        <v>-2.4146317195131601</v>
      </c>
      <c r="Q5816">
        <v>0.44067796610169402</v>
      </c>
      <c r="R5816">
        <v>0.23728813559322001</v>
      </c>
      <c r="S5816">
        <f t="shared" si="90"/>
        <v>-0.12102228753195444</v>
      </c>
    </row>
    <row r="5817" spans="1:19" x14ac:dyDescent="0.2">
      <c r="A5817" t="s">
        <v>11575</v>
      </c>
      <c r="B5817" t="e">
        <f>-DPCRVEALYQYNPPFDDSGDLAQSKGDISDVESIAFPWSYGRCANGAMGLFPTNYVGM-AL</f>
        <v>#NAME?</v>
      </c>
      <c r="C5817">
        <v>47</v>
      </c>
      <c r="D5817">
        <v>59</v>
      </c>
      <c r="E5817">
        <v>83</v>
      </c>
      <c r="F5817">
        <v>19</v>
      </c>
      <c r="G5817">
        <v>0.17901238600195499</v>
      </c>
      <c r="H5817">
        <v>-0.24727777533804701</v>
      </c>
      <c r="I5817">
        <v>-1.27754142994488</v>
      </c>
      <c r="J5817">
        <v>104</v>
      </c>
      <c r="K5817">
        <v>100</v>
      </c>
      <c r="L5817">
        <v>28</v>
      </c>
      <c r="M5817">
        <v>20</v>
      </c>
      <c r="N5817">
        <v>6.0194764122941398E-2</v>
      </c>
      <c r="O5817">
        <v>-1.1619640851009501</v>
      </c>
      <c r="P5817">
        <v>-1.7262290122266899</v>
      </c>
      <c r="Q5817">
        <v>0.44067796610169402</v>
      </c>
      <c r="R5817">
        <v>0.27118644067796599</v>
      </c>
      <c r="S5817">
        <f t="shared" si="90"/>
        <v>0.16984019589005228</v>
      </c>
    </row>
    <row r="5818" spans="1:19" x14ac:dyDescent="0.2">
      <c r="A5818" t="s">
        <v>11576</v>
      </c>
      <c r="B5818" t="s">
        <v>11577</v>
      </c>
      <c r="C5818">
        <v>136</v>
      </c>
      <c r="D5818">
        <v>114</v>
      </c>
      <c r="E5818">
        <v>69</v>
      </c>
      <c r="F5818">
        <v>6</v>
      </c>
      <c r="G5818">
        <v>3.6241752617834902E-3</v>
      </c>
      <c r="H5818">
        <v>-0.78894782741136504</v>
      </c>
      <c r="I5818">
        <v>-2.2395848309485702</v>
      </c>
      <c r="J5818">
        <v>270</v>
      </c>
      <c r="K5818">
        <v>235</v>
      </c>
      <c r="L5818">
        <v>129</v>
      </c>
      <c r="M5818">
        <v>10</v>
      </c>
      <c r="N5818">
        <v>1.6932201534470701E-2</v>
      </c>
      <c r="O5818">
        <v>-0.91286283100412802</v>
      </c>
      <c r="P5818">
        <v>-2.44158943275088</v>
      </c>
      <c r="Q5818">
        <v>0.47457627118644002</v>
      </c>
      <c r="R5818">
        <v>0.35593220338983</v>
      </c>
      <c r="S5818">
        <f t="shared" si="90"/>
        <v>-0.29894438433082515</v>
      </c>
    </row>
    <row r="5819" spans="1:19" x14ac:dyDescent="0.2">
      <c r="A5819" t="s">
        <v>11578</v>
      </c>
      <c r="B5819" t="s">
        <v>11579</v>
      </c>
      <c r="C5819">
        <v>51</v>
      </c>
      <c r="D5819">
        <v>42</v>
      </c>
      <c r="E5819">
        <v>55</v>
      </c>
      <c r="F5819">
        <v>7</v>
      </c>
      <c r="G5819">
        <v>-4.0626534045074903E-3</v>
      </c>
      <c r="H5819">
        <v>-0.461465496382096</v>
      </c>
      <c r="I5819">
        <v>-1.74666930904567</v>
      </c>
      <c r="J5819">
        <v>93</v>
      </c>
      <c r="K5819">
        <v>108</v>
      </c>
      <c r="L5819">
        <v>69</v>
      </c>
      <c r="M5819">
        <v>12</v>
      </c>
      <c r="N5819">
        <v>0.142168910354736</v>
      </c>
      <c r="O5819">
        <v>-0.72172263496107003</v>
      </c>
      <c r="P5819">
        <v>-1.8995273710981999</v>
      </c>
      <c r="Q5819">
        <v>0.50847457627118597</v>
      </c>
      <c r="R5819">
        <v>0.22033898305084701</v>
      </c>
      <c r="S5819">
        <f t="shared" si="90"/>
        <v>-1.1802981967010337E-2</v>
      </c>
    </row>
    <row r="5820" spans="1:19" x14ac:dyDescent="0.2">
      <c r="A5820" t="s">
        <v>11580</v>
      </c>
      <c r="B5820" t="s">
        <v>11581</v>
      </c>
      <c r="C5820">
        <v>83</v>
      </c>
      <c r="D5820">
        <v>72</v>
      </c>
      <c r="E5820">
        <v>61</v>
      </c>
      <c r="F5820">
        <v>10</v>
      </c>
      <c r="G5820">
        <v>1.8512636350722901E-2</v>
      </c>
      <c r="H5820">
        <v>-0.62800626714371</v>
      </c>
      <c r="I5820">
        <v>-1.8032752653380699</v>
      </c>
      <c r="J5820">
        <v>123</v>
      </c>
      <c r="K5820">
        <v>149</v>
      </c>
      <c r="L5820">
        <v>113</v>
      </c>
      <c r="M5820">
        <v>16</v>
      </c>
      <c r="N5820">
        <v>0.16050926039459701</v>
      </c>
      <c r="O5820">
        <v>-0.62891544510036801</v>
      </c>
      <c r="P5820">
        <v>-1.8960107973753599</v>
      </c>
      <c r="Q5820">
        <v>0.54237288135593198</v>
      </c>
      <c r="R5820">
        <v>0.35593220338983</v>
      </c>
      <c r="S5820">
        <f t="shared" si="90"/>
        <v>-2.7186574920888766E-2</v>
      </c>
    </row>
    <row r="5821" spans="1:19" x14ac:dyDescent="0.2">
      <c r="A5821" t="s">
        <v>11582</v>
      </c>
      <c r="B5821" t="s">
        <v>11583</v>
      </c>
      <c r="C5821">
        <v>314</v>
      </c>
      <c r="D5821">
        <v>468</v>
      </c>
      <c r="E5821">
        <v>277</v>
      </c>
      <c r="F5821">
        <v>50</v>
      </c>
      <c r="G5821">
        <v>0.25357443729643703</v>
      </c>
      <c r="H5821">
        <v>-0.54870788878716903</v>
      </c>
      <c r="I5821">
        <v>-1.68215681669919</v>
      </c>
      <c r="J5821">
        <v>672</v>
      </c>
      <c r="K5821">
        <v>829</v>
      </c>
      <c r="L5821">
        <v>474</v>
      </c>
      <c r="M5821">
        <v>106</v>
      </c>
      <c r="N5821">
        <v>0.16841336091817</v>
      </c>
      <c r="O5821">
        <v>-0.74367970852413001</v>
      </c>
      <c r="P5821">
        <v>-1.8122890763809401</v>
      </c>
      <c r="Q5821">
        <v>0.49152542372881303</v>
      </c>
      <c r="R5821">
        <v>0.22033898305084701</v>
      </c>
      <c r="S5821">
        <f t="shared" si="90"/>
        <v>3.0136168721079486E-2</v>
      </c>
    </row>
    <row r="5822" spans="1:19" x14ac:dyDescent="0.2">
      <c r="A5822" t="s">
        <v>11584</v>
      </c>
      <c r="B5822" t="s">
        <v>11585</v>
      </c>
      <c r="C5822">
        <v>33</v>
      </c>
      <c r="D5822">
        <v>41</v>
      </c>
      <c r="E5822">
        <v>34</v>
      </c>
      <c r="F5822">
        <v>1</v>
      </c>
      <c r="G5822">
        <v>0.17452814913737599</v>
      </c>
      <c r="H5822">
        <v>-0.481293032614035</v>
      </c>
      <c r="I5822">
        <v>-2.4027111128398801</v>
      </c>
      <c r="J5822">
        <v>85</v>
      </c>
      <c r="K5822">
        <v>79</v>
      </c>
      <c r="L5822">
        <v>47</v>
      </c>
      <c r="M5822">
        <v>20</v>
      </c>
      <c r="N5822">
        <v>4.5436268997870399E-2</v>
      </c>
      <c r="O5822">
        <v>-0.84940984492296501</v>
      </c>
      <c r="P5822">
        <v>-1.6386145986422</v>
      </c>
      <c r="Q5822">
        <v>0.50847457627118597</v>
      </c>
      <c r="R5822">
        <v>0.25423728813559299</v>
      </c>
      <c r="S5822">
        <f t="shared" si="90"/>
        <v>-0.13120465538340326</v>
      </c>
    </row>
    <row r="5823" spans="1:19" x14ac:dyDescent="0.2">
      <c r="A5823" t="s">
        <v>11586</v>
      </c>
      <c r="B5823" t="s">
        <v>11587</v>
      </c>
      <c r="C5823">
        <v>150</v>
      </c>
      <c r="D5823">
        <v>122</v>
      </c>
      <c r="E5823">
        <v>71</v>
      </c>
      <c r="F5823">
        <v>9</v>
      </c>
      <c r="G5823">
        <v>-9.4731960854045894E-3</v>
      </c>
      <c r="H5823">
        <v>-0.81909092011500895</v>
      </c>
      <c r="I5823">
        <v>-2.1060459225783501</v>
      </c>
      <c r="J5823">
        <v>232</v>
      </c>
      <c r="K5823">
        <v>463</v>
      </c>
      <c r="L5823">
        <v>135</v>
      </c>
      <c r="M5823">
        <v>21</v>
      </c>
      <c r="N5823">
        <v>0.37732110954877501</v>
      </c>
      <c r="O5823">
        <v>-0.82724299354028397</v>
      </c>
      <c r="P5823">
        <v>-2.0534943587488699</v>
      </c>
      <c r="Q5823">
        <v>0.55932203389830504</v>
      </c>
      <c r="R5823">
        <v>0.35593220338983</v>
      </c>
      <c r="S5823">
        <f t="shared" si="90"/>
        <v>-0.15662488931722812</v>
      </c>
    </row>
    <row r="5824" spans="1:19" x14ac:dyDescent="0.2">
      <c r="A5824" t="s">
        <v>11588</v>
      </c>
      <c r="B5824" t="s">
        <v>11589</v>
      </c>
      <c r="C5824">
        <v>10</v>
      </c>
      <c r="D5824">
        <v>4</v>
      </c>
      <c r="E5824">
        <v>10</v>
      </c>
      <c r="F5824">
        <v>2</v>
      </c>
      <c r="G5824">
        <v>-0.31768177637650902</v>
      </c>
      <c r="H5824">
        <v>-0.49425800977840301</v>
      </c>
      <c r="I5824">
        <v>-1.58316717729801</v>
      </c>
      <c r="J5824">
        <v>40</v>
      </c>
      <c r="K5824">
        <v>15</v>
      </c>
      <c r="L5824">
        <v>8</v>
      </c>
      <c r="M5824">
        <v>4</v>
      </c>
      <c r="N5824">
        <v>-0.34874062885055901</v>
      </c>
      <c r="O5824">
        <v>-1.2910587814804</v>
      </c>
      <c r="P5824">
        <v>-2.01022566859189</v>
      </c>
      <c r="Q5824">
        <v>0.54237288135593198</v>
      </c>
      <c r="R5824">
        <v>0.22033898305084701</v>
      </c>
      <c r="S5824">
        <f t="shared" si="90"/>
        <v>5.7383358715438412E-3</v>
      </c>
    </row>
    <row r="5825" spans="1:19" x14ac:dyDescent="0.2">
      <c r="A5825" t="s">
        <v>11590</v>
      </c>
      <c r="B5825" t="s">
        <v>11591</v>
      </c>
      <c r="C5825">
        <v>66</v>
      </c>
      <c r="D5825">
        <v>65</v>
      </c>
      <c r="E5825">
        <v>38</v>
      </c>
      <c r="F5825">
        <v>7</v>
      </c>
      <c r="G5825">
        <v>7.3627653396515294E-2</v>
      </c>
      <c r="H5825">
        <v>-0.73401834870346205</v>
      </c>
      <c r="I5825">
        <v>-1.85864306848961</v>
      </c>
      <c r="J5825">
        <v>340</v>
      </c>
      <c r="K5825">
        <v>440</v>
      </c>
      <c r="L5825">
        <v>238</v>
      </c>
      <c r="M5825">
        <v>43</v>
      </c>
      <c r="N5825">
        <v>0.18920186286565399</v>
      </c>
      <c r="O5825">
        <v>-0.74699073713013298</v>
      </c>
      <c r="P5825">
        <v>-1.9082361300545601</v>
      </c>
      <c r="Q5825">
        <v>0.52542372881355903</v>
      </c>
      <c r="R5825">
        <v>0.305084745762711</v>
      </c>
      <c r="S5825">
        <f t="shared" si="90"/>
        <v>-4.6423807697420452E-2</v>
      </c>
    </row>
    <row r="5826" spans="1:19" x14ac:dyDescent="0.2">
      <c r="A5826" t="s">
        <v>11592</v>
      </c>
      <c r="B5826" t="s">
        <v>11593</v>
      </c>
      <c r="C5826">
        <v>2</v>
      </c>
      <c r="D5826">
        <v>10</v>
      </c>
      <c r="E5826">
        <v>5</v>
      </c>
      <c r="F5826">
        <v>1</v>
      </c>
      <c r="G5826">
        <v>0.77922823663154706</v>
      </c>
      <c r="H5826">
        <v>-9.6318001106366E-2</v>
      </c>
      <c r="I5826">
        <v>-1.1852271686259801</v>
      </c>
      <c r="J5826">
        <v>197</v>
      </c>
      <c r="K5826">
        <v>270</v>
      </c>
      <c r="L5826">
        <v>138</v>
      </c>
      <c r="M5826">
        <v>19</v>
      </c>
      <c r="N5826">
        <v>0.214125641419116</v>
      </c>
      <c r="O5826">
        <v>-0.746675916904746</v>
      </c>
      <c r="P5826">
        <v>-2.02593829380065</v>
      </c>
      <c r="Q5826">
        <v>0.52542372881355903</v>
      </c>
      <c r="R5826">
        <v>0.22033898305084701</v>
      </c>
      <c r="S5826">
        <f t="shared" si="90"/>
        <v>0.11629476384092532</v>
      </c>
    </row>
    <row r="5827" spans="1:19" x14ac:dyDescent="0.2">
      <c r="A5827" t="s">
        <v>11594</v>
      </c>
      <c r="B5827" t="s">
        <v>11595</v>
      </c>
      <c r="C5827">
        <v>159</v>
      </c>
      <c r="D5827">
        <v>140</v>
      </c>
      <c r="E5827">
        <v>81</v>
      </c>
      <c r="F5827">
        <v>24</v>
      </c>
      <c r="G5827">
        <v>2.4989143653314901E-2</v>
      </c>
      <c r="H5827">
        <v>-0.78717011522020497</v>
      </c>
      <c r="I5827">
        <v>-1.70538305557084</v>
      </c>
      <c r="J5827">
        <v>312</v>
      </c>
      <c r="K5827">
        <v>340</v>
      </c>
      <c r="L5827">
        <v>228</v>
      </c>
      <c r="M5827">
        <v>38</v>
      </c>
      <c r="N5827">
        <v>0.114552426445534</v>
      </c>
      <c r="O5827">
        <v>-0.72830852416237901</v>
      </c>
      <c r="P5827">
        <v>-1.9245966659935201</v>
      </c>
      <c r="Q5827">
        <v>0.52542372881355903</v>
      </c>
      <c r="R5827">
        <v>0.27118644067796599</v>
      </c>
      <c r="S5827">
        <f t="shared" ref="S5827:S5890" si="91">((I5827+1.7338029)/1.7338029+(P5827+1.8692731)/1.8692731)/2</f>
        <v>-6.6023378405989219E-3</v>
      </c>
    </row>
    <row r="5828" spans="1:19" x14ac:dyDescent="0.2">
      <c r="A5828" t="s">
        <v>11596</v>
      </c>
      <c r="B5828" t="s">
        <v>11597</v>
      </c>
      <c r="C5828">
        <v>61</v>
      </c>
      <c r="D5828">
        <v>46</v>
      </c>
      <c r="E5828">
        <v>25</v>
      </c>
      <c r="F5828">
        <v>3</v>
      </c>
      <c r="G5828">
        <v>-4.2313771033664398E-2</v>
      </c>
      <c r="H5828">
        <v>-0.88164783611713304</v>
      </c>
      <c r="I5828">
        <v>-2.1924057532530998</v>
      </c>
      <c r="J5828">
        <v>113</v>
      </c>
      <c r="K5828">
        <v>117</v>
      </c>
      <c r="L5828">
        <v>53</v>
      </c>
      <c r="M5828">
        <v>12</v>
      </c>
      <c r="N5828">
        <v>9.2335521684463698E-2</v>
      </c>
      <c r="O5828">
        <v>-0.92089135102702102</v>
      </c>
      <c r="P5828">
        <v>-1.98412286602768</v>
      </c>
      <c r="Q5828">
        <v>0.59322033898305004</v>
      </c>
      <c r="R5828">
        <v>0.305084745762711</v>
      </c>
      <c r="S5828">
        <f t="shared" si="91"/>
        <v>-0.16297389175486834</v>
      </c>
    </row>
    <row r="5829" spans="1:19" x14ac:dyDescent="0.2">
      <c r="A5829" t="s">
        <v>11598</v>
      </c>
      <c r="B5829" t="s">
        <v>11599</v>
      </c>
      <c r="C5829">
        <v>179</v>
      </c>
      <c r="D5829">
        <v>291</v>
      </c>
      <c r="E5829">
        <v>173</v>
      </c>
      <c r="F5829">
        <v>18</v>
      </c>
      <c r="G5829">
        <v>0.29129819030154203</v>
      </c>
      <c r="H5829">
        <v>-0.509064937629501</v>
      </c>
      <c r="I5829">
        <v>-1.8817776988385799</v>
      </c>
      <c r="J5829">
        <v>362</v>
      </c>
      <c r="K5829">
        <v>494</v>
      </c>
      <c r="L5829">
        <v>277</v>
      </c>
      <c r="M5829">
        <v>25</v>
      </c>
      <c r="N5829">
        <v>0.21224648181220299</v>
      </c>
      <c r="O5829">
        <v>-0.70831757861310696</v>
      </c>
      <c r="P5829">
        <v>-2.1709942304530201</v>
      </c>
      <c r="Q5829">
        <v>0.66101694915254205</v>
      </c>
      <c r="R5829">
        <v>0.305084745762711</v>
      </c>
      <c r="S5829">
        <f t="shared" si="91"/>
        <v>-0.12337894832320345</v>
      </c>
    </row>
    <row r="5830" spans="1:19" x14ac:dyDescent="0.2">
      <c r="A5830" t="s">
        <v>11600</v>
      </c>
      <c r="B5830" t="s">
        <v>11601</v>
      </c>
      <c r="C5830">
        <v>56</v>
      </c>
      <c r="D5830">
        <v>56</v>
      </c>
      <c r="E5830">
        <v>58</v>
      </c>
      <c r="F5830">
        <v>13</v>
      </c>
      <c r="G5830">
        <v>8.0258232295528406E-2</v>
      </c>
      <c r="H5830">
        <v>-0.47901804322166602</v>
      </c>
      <c r="I5830">
        <v>-1.5184418476613599</v>
      </c>
      <c r="J5830">
        <v>167</v>
      </c>
      <c r="K5830">
        <v>220</v>
      </c>
      <c r="L5830">
        <v>125</v>
      </c>
      <c r="M5830">
        <v>38</v>
      </c>
      <c r="N5830">
        <v>0.19693431309634399</v>
      </c>
      <c r="O5830">
        <v>-0.71789523528391697</v>
      </c>
      <c r="P5830">
        <v>-1.6531585431226601</v>
      </c>
      <c r="Q5830">
        <v>0.69491525423728795</v>
      </c>
      <c r="R5830">
        <v>0.35593220338983</v>
      </c>
      <c r="S5830">
        <f t="shared" si="91"/>
        <v>0.11991366703634054</v>
      </c>
    </row>
    <row r="5831" spans="1:19" x14ac:dyDescent="0.2">
      <c r="A5831" t="s">
        <v>11602</v>
      </c>
      <c r="B5831" t="s">
        <v>11603</v>
      </c>
      <c r="C5831">
        <v>435</v>
      </c>
      <c r="D5831">
        <v>470</v>
      </c>
      <c r="E5831">
        <v>322</v>
      </c>
      <c r="F5831">
        <v>53</v>
      </c>
      <c r="G5831">
        <v>0.113866833276608</v>
      </c>
      <c r="H5831">
        <v>-0.62489139503720903</v>
      </c>
      <c r="I5831">
        <v>-1.79841056031584</v>
      </c>
      <c r="J5831">
        <v>604</v>
      </c>
      <c r="K5831">
        <v>973</v>
      </c>
      <c r="L5831">
        <v>573</v>
      </c>
      <c r="M5831">
        <v>115</v>
      </c>
      <c r="N5831">
        <v>0.28430400506894099</v>
      </c>
      <c r="O5831">
        <v>-0.61497109379813197</v>
      </c>
      <c r="P5831">
        <v>-1.73056476685941</v>
      </c>
      <c r="Q5831">
        <v>0.62711864406779605</v>
      </c>
      <c r="R5831">
        <v>0.322033898305084</v>
      </c>
      <c r="S5831">
        <f t="shared" si="91"/>
        <v>1.8470434183718729E-2</v>
      </c>
    </row>
    <row r="5832" spans="1:19" x14ac:dyDescent="0.2">
      <c r="A5832" t="s">
        <v>11604</v>
      </c>
      <c r="B5832" t="s">
        <v>11605</v>
      </c>
      <c r="C5832">
        <v>85</v>
      </c>
      <c r="D5832">
        <v>58</v>
      </c>
      <c r="E5832">
        <v>23</v>
      </c>
      <c r="F5832">
        <v>12</v>
      </c>
      <c r="G5832">
        <v>-8.5732699855826905E-2</v>
      </c>
      <c r="H5832">
        <v>-1.0619490994751</v>
      </c>
      <c r="I5832">
        <v>-1.7344348526286599</v>
      </c>
      <c r="J5832">
        <v>147</v>
      </c>
      <c r="K5832">
        <v>112</v>
      </c>
      <c r="L5832">
        <v>47</v>
      </c>
      <c r="M5832">
        <v>26</v>
      </c>
      <c r="N5832">
        <v>-4.0871208656272598E-2</v>
      </c>
      <c r="O5832">
        <v>-1.0873082539568399</v>
      </c>
      <c r="P5832">
        <v>-1.76256965536925</v>
      </c>
      <c r="Q5832">
        <v>0.61016949152542299</v>
      </c>
      <c r="R5832">
        <v>0.27118644067796599</v>
      </c>
      <c r="S5832">
        <f t="shared" si="91"/>
        <v>2.8359182658194915E-2</v>
      </c>
    </row>
    <row r="5833" spans="1:19" x14ac:dyDescent="0.2">
      <c r="A5833" t="s">
        <v>11606</v>
      </c>
      <c r="B5833" t="s">
        <v>11607</v>
      </c>
      <c r="C5833">
        <v>79</v>
      </c>
      <c r="D5833">
        <v>97</v>
      </c>
      <c r="E5833">
        <v>62</v>
      </c>
      <c r="F5833">
        <v>4</v>
      </c>
      <c r="G5833">
        <v>0.16940287527133099</v>
      </c>
      <c r="H5833">
        <v>-0.59949341157059099</v>
      </c>
      <c r="I5833">
        <v>-2.1797642729244702</v>
      </c>
      <c r="J5833">
        <v>146</v>
      </c>
      <c r="K5833">
        <v>141</v>
      </c>
      <c r="L5833">
        <v>85</v>
      </c>
      <c r="M5833">
        <v>7</v>
      </c>
      <c r="N5833">
        <v>6.2094360292664498E-2</v>
      </c>
      <c r="O5833">
        <v>-0.82702270721453397</v>
      </c>
      <c r="P5833">
        <v>-2.3294804843620698</v>
      </c>
      <c r="Q5833">
        <v>0.50847457627118597</v>
      </c>
      <c r="R5833">
        <v>0.25423728813559299</v>
      </c>
      <c r="S5833">
        <f t="shared" si="91"/>
        <v>-0.25170581634897549</v>
      </c>
    </row>
    <row r="5834" spans="1:19" x14ac:dyDescent="0.2">
      <c r="A5834" t="s">
        <v>11608</v>
      </c>
      <c r="B5834" t="e">
        <f>-PAEWVNCPHDWNPTDDDHSSLAFMRGDIIRVVTREEGWWDGSLAGQKRGWFPSNFVQHILD</f>
        <v>#NAME?</v>
      </c>
      <c r="C5834">
        <v>206</v>
      </c>
      <c r="D5834">
        <v>285</v>
      </c>
      <c r="E5834">
        <v>160</v>
      </c>
      <c r="F5834">
        <v>31</v>
      </c>
      <c r="G5834">
        <v>0.221235871934885</v>
      </c>
      <c r="H5834">
        <v>-0.60400524749163198</v>
      </c>
      <c r="I5834">
        <v>-1.7067026994968699</v>
      </c>
      <c r="J5834">
        <v>357</v>
      </c>
      <c r="K5834">
        <v>458</v>
      </c>
      <c r="L5834">
        <v>280</v>
      </c>
      <c r="M5834">
        <v>33</v>
      </c>
      <c r="N5834">
        <v>0.18542536531339701</v>
      </c>
      <c r="O5834">
        <v>-0.69759896191436399</v>
      </c>
      <c r="P5834">
        <v>-2.0443799448261899</v>
      </c>
      <c r="Q5834">
        <v>0.54237288135593198</v>
      </c>
      <c r="R5834">
        <v>0.23728813559322001</v>
      </c>
      <c r="S5834">
        <f t="shared" si="91"/>
        <v>-3.9022970428800943E-2</v>
      </c>
    </row>
    <row r="5835" spans="1:19" x14ac:dyDescent="0.2">
      <c r="A5835" t="s">
        <v>11609</v>
      </c>
      <c r="B5835" t="s">
        <v>11610</v>
      </c>
      <c r="C5835">
        <v>134</v>
      </c>
      <c r="D5835">
        <v>189</v>
      </c>
      <c r="E5835">
        <v>149</v>
      </c>
      <c r="F5835">
        <v>12</v>
      </c>
      <c r="G5835">
        <v>0.229615238103965</v>
      </c>
      <c r="H5835">
        <v>-0.44817653973093702</v>
      </c>
      <c r="I5835">
        <v>-1.9321207252791801</v>
      </c>
      <c r="J5835">
        <v>397</v>
      </c>
      <c r="K5835">
        <v>408</v>
      </c>
      <c r="L5835">
        <v>304</v>
      </c>
      <c r="M5835">
        <v>69</v>
      </c>
      <c r="N5835">
        <v>8.9097759748486605E-2</v>
      </c>
      <c r="O5835">
        <v>-0.70800570029875098</v>
      </c>
      <c r="P5835">
        <v>-1.77016708461775</v>
      </c>
      <c r="Q5835">
        <v>0.47457627118644002</v>
      </c>
      <c r="R5835">
        <v>0.186440677966101</v>
      </c>
      <c r="S5835">
        <f t="shared" si="91"/>
        <v>-3.0682332392763863E-2</v>
      </c>
    </row>
    <row r="5836" spans="1:19" x14ac:dyDescent="0.2">
      <c r="A5836" t="s">
        <v>11611</v>
      </c>
      <c r="B5836" t="s">
        <v>11612</v>
      </c>
      <c r="C5836">
        <v>57</v>
      </c>
      <c r="D5836">
        <v>59</v>
      </c>
      <c r="E5836">
        <v>30</v>
      </c>
      <c r="F5836">
        <v>10</v>
      </c>
      <c r="G5836">
        <v>9.5235388265181298E-2</v>
      </c>
      <c r="H5836">
        <v>-0.77301161073123204</v>
      </c>
      <c r="I5836">
        <v>-1.6400720286344901</v>
      </c>
      <c r="J5836">
        <v>301</v>
      </c>
      <c r="K5836">
        <v>402</v>
      </c>
      <c r="L5836">
        <v>197</v>
      </c>
      <c r="M5836">
        <v>26</v>
      </c>
      <c r="N5836">
        <v>0.202887660912348</v>
      </c>
      <c r="O5836">
        <v>-0.77618904657664001</v>
      </c>
      <c r="P5836">
        <v>-2.07381881621491</v>
      </c>
      <c r="Q5836">
        <v>0.50847457627118597</v>
      </c>
      <c r="R5836">
        <v>0.322033898305084</v>
      </c>
      <c r="S5836">
        <f t="shared" si="91"/>
        <v>-2.7682206972055697E-2</v>
      </c>
    </row>
    <row r="5837" spans="1:19" x14ac:dyDescent="0.2">
      <c r="A5837" t="s">
        <v>11613</v>
      </c>
      <c r="B5837" t="s">
        <v>11614</v>
      </c>
      <c r="C5837">
        <v>30</v>
      </c>
      <c r="D5837">
        <v>57</v>
      </c>
      <c r="E5837">
        <v>11</v>
      </c>
      <c r="F5837">
        <v>4</v>
      </c>
      <c r="G5837">
        <v>0.359011833248357</v>
      </c>
      <c r="H5837">
        <v>-0.92998657933984097</v>
      </c>
      <c r="I5837">
        <v>-1.7592584363536901</v>
      </c>
      <c r="J5837">
        <v>55</v>
      </c>
      <c r="K5837">
        <v>51</v>
      </c>
      <c r="L5837">
        <v>40</v>
      </c>
      <c r="M5837">
        <v>10</v>
      </c>
      <c r="N5837">
        <v>4.4435590025414202E-2</v>
      </c>
      <c r="O5837">
        <v>-0.73039147531067194</v>
      </c>
      <c r="P5837">
        <v>-1.7505883580861299</v>
      </c>
      <c r="Q5837">
        <v>0.49152542372881303</v>
      </c>
      <c r="R5837">
        <v>0.44067796610169402</v>
      </c>
      <c r="S5837">
        <f t="shared" si="91"/>
        <v>2.4405274011411775E-2</v>
      </c>
    </row>
    <row r="5838" spans="1:19" x14ac:dyDescent="0.2">
      <c r="A5838" t="s">
        <v>11615</v>
      </c>
      <c r="B5838" t="s">
        <v>11616</v>
      </c>
      <c r="C5838">
        <v>45</v>
      </c>
      <c r="D5838">
        <v>21</v>
      </c>
      <c r="E5838">
        <v>15</v>
      </c>
      <c r="F5838">
        <v>2</v>
      </c>
      <c r="G5838">
        <v>-0.25073498674589501</v>
      </c>
      <c r="H5838">
        <v>-0.971379264498066</v>
      </c>
      <c r="I5838">
        <v>-2.2363796910733602</v>
      </c>
      <c r="J5838">
        <v>34</v>
      </c>
      <c r="K5838">
        <v>17</v>
      </c>
      <c r="L5838">
        <v>33</v>
      </c>
      <c r="M5838">
        <v>1</v>
      </c>
      <c r="N5838">
        <v>-0.22380189224225899</v>
      </c>
      <c r="O5838">
        <v>-0.60505375430875796</v>
      </c>
      <c r="P5838">
        <v>-2.54170458563414</v>
      </c>
      <c r="Q5838">
        <v>0.49152542372881303</v>
      </c>
      <c r="R5838">
        <v>0.338983050847457</v>
      </c>
      <c r="S5838">
        <f t="shared" si="91"/>
        <v>-0.32479924211189748</v>
      </c>
    </row>
    <row r="5839" spans="1:19" x14ac:dyDescent="0.2">
      <c r="A5839" t="s">
        <v>11617</v>
      </c>
      <c r="B5839" t="s">
        <v>11618</v>
      </c>
      <c r="C5839">
        <v>108</v>
      </c>
      <c r="D5839">
        <v>120</v>
      </c>
      <c r="E5839">
        <v>85</v>
      </c>
      <c r="F5839">
        <v>22</v>
      </c>
      <c r="G5839">
        <v>0.12601572285620299</v>
      </c>
      <c r="H5839">
        <v>-0.59826283955105997</v>
      </c>
      <c r="I5839">
        <v>-1.5751982476267401</v>
      </c>
      <c r="J5839">
        <v>258</v>
      </c>
      <c r="K5839">
        <v>272</v>
      </c>
      <c r="L5839">
        <v>158</v>
      </c>
      <c r="M5839">
        <v>37</v>
      </c>
      <c r="N5839">
        <v>0.10017730149269</v>
      </c>
      <c r="O5839">
        <v>-0.80505139615319699</v>
      </c>
      <c r="P5839">
        <v>-1.85364365048812</v>
      </c>
      <c r="Q5839">
        <v>0.40677966101694901</v>
      </c>
      <c r="R5839">
        <v>0.38983050847457601</v>
      </c>
      <c r="S5839">
        <f t="shared" si="91"/>
        <v>4.9919573445827987E-2</v>
      </c>
    </row>
    <row r="5840" spans="1:19" x14ac:dyDescent="0.2">
      <c r="A5840" t="s">
        <v>11619</v>
      </c>
      <c r="B5840" t="s">
        <v>11620</v>
      </c>
      <c r="C5840">
        <v>325</v>
      </c>
      <c r="D5840">
        <v>314</v>
      </c>
      <c r="E5840">
        <v>248</v>
      </c>
      <c r="F5840">
        <v>36</v>
      </c>
      <c r="G5840">
        <v>6.5304519389869004E-2</v>
      </c>
      <c r="H5840">
        <v>-0.61168968993106099</v>
      </c>
      <c r="I5840">
        <v>-1.83977803317358</v>
      </c>
      <c r="J5840">
        <v>389</v>
      </c>
      <c r="K5840">
        <v>645</v>
      </c>
      <c r="L5840">
        <v>390</v>
      </c>
      <c r="M5840">
        <v>51</v>
      </c>
      <c r="N5840">
        <v>0.29683821673128102</v>
      </c>
      <c r="O5840">
        <v>-0.59097377144359797</v>
      </c>
      <c r="P5840">
        <v>-1.8926050938196599</v>
      </c>
      <c r="Q5840">
        <v>0.52542372881355903</v>
      </c>
      <c r="R5840">
        <v>0.28813559322033899</v>
      </c>
      <c r="S5840">
        <f t="shared" si="91"/>
        <v>-3.6802397707024474E-2</v>
      </c>
    </row>
    <row r="5841" spans="1:19" x14ac:dyDescent="0.2">
      <c r="A5841" t="s">
        <v>11621</v>
      </c>
      <c r="B5841" t="s">
        <v>11622</v>
      </c>
      <c r="C5841">
        <v>180</v>
      </c>
      <c r="D5841">
        <v>241</v>
      </c>
      <c r="E5841">
        <v>94</v>
      </c>
      <c r="F5841">
        <v>27</v>
      </c>
      <c r="G5841">
        <v>0.20700276976709001</v>
      </c>
      <c r="H5841">
        <v>-0.77640266128201096</v>
      </c>
      <c r="I5841">
        <v>-1.7081059139063099</v>
      </c>
      <c r="J5841">
        <v>197</v>
      </c>
      <c r="K5841">
        <v>296</v>
      </c>
      <c r="L5841">
        <v>67</v>
      </c>
      <c r="M5841">
        <v>29</v>
      </c>
      <c r="N5841">
        <v>0.25405358831906699</v>
      </c>
      <c r="O5841">
        <v>-1.0604802006051499</v>
      </c>
      <c r="P5841">
        <v>-1.8422938968545199</v>
      </c>
      <c r="Q5841">
        <v>0.49152542372881303</v>
      </c>
      <c r="R5841">
        <v>0.305084745762711</v>
      </c>
      <c r="S5841">
        <f t="shared" si="91"/>
        <v>1.4627080438722967E-2</v>
      </c>
    </row>
    <row r="5842" spans="1:19" x14ac:dyDescent="0.2">
      <c r="A5842" t="s">
        <v>11623</v>
      </c>
      <c r="B5842" t="s">
        <v>11624</v>
      </c>
      <c r="C5842">
        <v>167</v>
      </c>
      <c r="D5842">
        <v>129</v>
      </c>
      <c r="E5842">
        <v>159</v>
      </c>
      <c r="F5842">
        <v>10</v>
      </c>
      <c r="G5842">
        <v>-3.1868528552805801E-2</v>
      </c>
      <c r="H5842">
        <v>-0.51557735660553505</v>
      </c>
      <c r="I5842">
        <v>-2.1069136441095799</v>
      </c>
      <c r="J5842">
        <v>386</v>
      </c>
      <c r="K5842">
        <v>453</v>
      </c>
      <c r="L5842">
        <v>301</v>
      </c>
      <c r="M5842">
        <v>51</v>
      </c>
      <c r="N5842">
        <v>0.146739000762798</v>
      </c>
      <c r="O5842">
        <v>-0.70010958622230202</v>
      </c>
      <c r="P5842">
        <v>-1.88924279716571</v>
      </c>
      <c r="Q5842">
        <v>0.50847457627118597</v>
      </c>
      <c r="R5842">
        <v>0.28813559322033899</v>
      </c>
      <c r="S5842">
        <f t="shared" si="91"/>
        <v>-0.11294051786954755</v>
      </c>
    </row>
    <row r="5843" spans="1:19" x14ac:dyDescent="0.2">
      <c r="A5843" t="s">
        <v>11625</v>
      </c>
      <c r="B5843" t="s">
        <v>11626</v>
      </c>
      <c r="C5843">
        <v>272</v>
      </c>
      <c r="D5843">
        <v>297</v>
      </c>
      <c r="E5843">
        <v>148</v>
      </c>
      <c r="F5843">
        <v>26</v>
      </c>
      <c r="G5843">
        <v>0.11844577757854199</v>
      </c>
      <c r="H5843">
        <v>-0.75856519841764403</v>
      </c>
      <c r="I5843">
        <v>-1.90379272902537</v>
      </c>
      <c r="J5843">
        <v>437</v>
      </c>
      <c r="K5843">
        <v>510</v>
      </c>
      <c r="L5843">
        <v>329</v>
      </c>
      <c r="M5843">
        <v>35</v>
      </c>
      <c r="N5843">
        <v>0.14431684254923599</v>
      </c>
      <c r="O5843">
        <v>-0.71537431616483704</v>
      </c>
      <c r="P5843">
        <v>-2.10663906121203</v>
      </c>
      <c r="Q5843">
        <v>0.47457627118644002</v>
      </c>
      <c r="R5843">
        <v>0.20338983050847401</v>
      </c>
      <c r="S5843">
        <f t="shared" si="91"/>
        <v>-0.11251376204112343</v>
      </c>
    </row>
    <row r="5844" spans="1:19" x14ac:dyDescent="0.2">
      <c r="A5844" t="s">
        <v>11627</v>
      </c>
      <c r="B5844" t="s">
        <v>11628</v>
      </c>
      <c r="C5844">
        <v>75</v>
      </c>
      <c r="D5844">
        <v>42</v>
      </c>
      <c r="E5844">
        <v>38</v>
      </c>
      <c r="F5844">
        <v>2</v>
      </c>
      <c r="G5844">
        <v>-0.17155374069827101</v>
      </c>
      <c r="H5844">
        <v>-0.78953567655329304</v>
      </c>
      <c r="I5844">
        <v>-2.4582284406897101</v>
      </c>
      <c r="J5844">
        <v>99</v>
      </c>
      <c r="K5844">
        <v>102</v>
      </c>
      <c r="L5844">
        <v>69</v>
      </c>
      <c r="M5844">
        <v>8</v>
      </c>
      <c r="N5844">
        <v>9.0193080586089394E-2</v>
      </c>
      <c r="O5844">
        <v>-0.74887488100468502</v>
      </c>
      <c r="P5844">
        <v>-2.1027708761974901</v>
      </c>
      <c r="Q5844">
        <v>0.54237288135593198</v>
      </c>
      <c r="R5844">
        <v>0.23728813559322001</v>
      </c>
      <c r="S5844">
        <f t="shared" si="91"/>
        <v>-0.27136914930878953</v>
      </c>
    </row>
    <row r="5845" spans="1:19" x14ac:dyDescent="0.2">
      <c r="A5845" t="s">
        <v>11629</v>
      </c>
      <c r="B5845" t="s">
        <v>11630</v>
      </c>
      <c r="C5845">
        <v>197</v>
      </c>
      <c r="D5845">
        <v>189</v>
      </c>
      <c r="E5845">
        <v>138</v>
      </c>
      <c r="F5845">
        <v>25</v>
      </c>
      <c r="G5845">
        <v>6.2253810307179601E-2</v>
      </c>
      <c r="H5845">
        <v>-0.64884514953876005</v>
      </c>
      <c r="I5845">
        <v>-1.78072339045155</v>
      </c>
      <c r="J5845">
        <v>351</v>
      </c>
      <c r="K5845">
        <v>333</v>
      </c>
      <c r="L5845">
        <v>289</v>
      </c>
      <c r="M5845">
        <v>38</v>
      </c>
      <c r="N5845">
        <v>5.4365220462217603E-2</v>
      </c>
      <c r="O5845">
        <v>-0.67649805085366599</v>
      </c>
      <c r="P5845">
        <v>-1.9757491884409</v>
      </c>
      <c r="Q5845">
        <v>0.50847457627118597</v>
      </c>
      <c r="R5845">
        <v>0.25423728813559299</v>
      </c>
      <c r="S5845">
        <f t="shared" si="91"/>
        <v>-4.2011704486751407E-2</v>
      </c>
    </row>
    <row r="5846" spans="1:19" x14ac:dyDescent="0.2">
      <c r="A5846" t="s">
        <v>11631</v>
      </c>
      <c r="B5846" t="s">
        <v>11632</v>
      </c>
      <c r="C5846">
        <v>236</v>
      </c>
      <c r="D5846">
        <v>163</v>
      </c>
      <c r="E5846">
        <v>152</v>
      </c>
      <c r="F5846">
        <v>28</v>
      </c>
      <c r="G5846">
        <v>-8.0466166270620296E-2</v>
      </c>
      <c r="H5846">
        <v>-0.68532642480373696</v>
      </c>
      <c r="I5846">
        <v>-1.8099511445898799</v>
      </c>
      <c r="J5846">
        <v>340</v>
      </c>
      <c r="K5846">
        <v>355</v>
      </c>
      <c r="L5846">
        <v>247</v>
      </c>
      <c r="M5846">
        <v>41</v>
      </c>
      <c r="N5846">
        <v>9.5977539434560596E-2</v>
      </c>
      <c r="O5846">
        <v>-0.73087074092697901</v>
      </c>
      <c r="P5846">
        <v>-1.9289207289144099</v>
      </c>
      <c r="Q5846">
        <v>0.44067796610169402</v>
      </c>
      <c r="R5846">
        <v>0.23728813559322001</v>
      </c>
      <c r="S5846">
        <f t="shared" si="91"/>
        <v>-3.7914656529473532E-2</v>
      </c>
    </row>
    <row r="5847" spans="1:19" x14ac:dyDescent="0.2">
      <c r="A5847" t="s">
        <v>11633</v>
      </c>
      <c r="B5847" t="s">
        <v>11634</v>
      </c>
      <c r="C5847">
        <v>11</v>
      </c>
      <c r="D5847">
        <v>40</v>
      </c>
      <c r="E5847">
        <v>23</v>
      </c>
      <c r="F5847">
        <v>0</v>
      </c>
      <c r="G5847">
        <v>0.64092553846526501</v>
      </c>
      <c r="H5847">
        <v>-0.173922858919035</v>
      </c>
      <c r="I5847" t="e">
        <f>-inf</f>
        <v>#NAME?</v>
      </c>
      <c r="J5847">
        <v>23</v>
      </c>
      <c r="K5847">
        <v>26</v>
      </c>
      <c r="L5847">
        <v>9</v>
      </c>
      <c r="M5847">
        <v>9</v>
      </c>
      <c r="N5847">
        <v>0.13047361537494601</v>
      </c>
      <c r="O5847">
        <v>-0.99957410372265798</v>
      </c>
      <c r="P5847">
        <v>-1.4177109951701601</v>
      </c>
      <c r="Q5847">
        <v>0.52542372881355903</v>
      </c>
      <c r="R5847">
        <v>0.186440677966101</v>
      </c>
      <c r="S5847" t="e">
        <f t="shared" si="91"/>
        <v>#NAME?</v>
      </c>
    </row>
    <row r="5848" spans="1:19" x14ac:dyDescent="0.2">
      <c r="A5848" t="s">
        <v>11635</v>
      </c>
      <c r="B5848" t="s">
        <v>11636</v>
      </c>
      <c r="C5848">
        <v>15</v>
      </c>
      <c r="D5848">
        <v>63</v>
      </c>
      <c r="E5848">
        <v>18</v>
      </c>
      <c r="F5848">
        <v>5</v>
      </c>
      <c r="G5848">
        <v>0.70350752269342898</v>
      </c>
      <c r="H5848">
        <v>-0.41507676373077801</v>
      </c>
      <c r="I5848">
        <v>-1.3613184276816599</v>
      </c>
      <c r="J5848">
        <v>68</v>
      </c>
      <c r="K5848">
        <v>44</v>
      </c>
      <c r="L5848">
        <v>67</v>
      </c>
      <c r="M5848">
        <v>8</v>
      </c>
      <c r="N5848">
        <v>-0.111828132798327</v>
      </c>
      <c r="O5848">
        <v>-0.59852288714979995</v>
      </c>
      <c r="P5848">
        <v>-1.93964459430618</v>
      </c>
      <c r="Q5848">
        <v>0.54237288135593198</v>
      </c>
      <c r="R5848">
        <v>0.25423728813559299</v>
      </c>
      <c r="S5848">
        <f t="shared" si="91"/>
        <v>8.8595119427583205E-2</v>
      </c>
    </row>
    <row r="5849" spans="1:19" x14ac:dyDescent="0.2">
      <c r="A5849" t="s">
        <v>11637</v>
      </c>
      <c r="B5849" t="s">
        <v>11638</v>
      </c>
      <c r="C5849">
        <v>38</v>
      </c>
      <c r="D5849">
        <v>32</v>
      </c>
      <c r="E5849">
        <v>35</v>
      </c>
      <c r="F5849">
        <v>2</v>
      </c>
      <c r="G5849">
        <v>5.6246139986242203E-3</v>
      </c>
      <c r="H5849">
        <v>-0.52997356204493795</v>
      </c>
      <c r="I5849">
        <v>-2.1629507739148202</v>
      </c>
      <c r="J5849">
        <v>149</v>
      </c>
      <c r="K5849">
        <v>182</v>
      </c>
      <c r="L5849">
        <v>114</v>
      </c>
      <c r="M5849">
        <v>32</v>
      </c>
      <c r="N5849">
        <v>0.164113222994522</v>
      </c>
      <c r="O5849">
        <v>-0.70837019422019099</v>
      </c>
      <c r="P5849">
        <v>-1.67826195868426</v>
      </c>
      <c r="Q5849">
        <v>0.47457627118644002</v>
      </c>
      <c r="R5849">
        <v>0.23728813559322001</v>
      </c>
      <c r="S5849">
        <f t="shared" si="91"/>
        <v>-7.2666770988300045E-2</v>
      </c>
    </row>
    <row r="5850" spans="1:19" x14ac:dyDescent="0.2">
      <c r="A5850" t="s">
        <v>11639</v>
      </c>
      <c r="B5850" t="s">
        <v>11640</v>
      </c>
      <c r="C5850">
        <v>120</v>
      </c>
      <c r="D5850">
        <v>119</v>
      </c>
      <c r="E5850">
        <v>60</v>
      </c>
      <c r="F5850">
        <v>10</v>
      </c>
      <c r="G5850">
        <v>7.6623947640434301E-2</v>
      </c>
      <c r="H5850">
        <v>-0.79528800544238398</v>
      </c>
      <c r="I5850">
        <v>-1.96337841900962</v>
      </c>
      <c r="J5850">
        <v>166</v>
      </c>
      <c r="K5850">
        <v>179</v>
      </c>
      <c r="L5850">
        <v>107</v>
      </c>
      <c r="M5850">
        <v>16</v>
      </c>
      <c r="N5850">
        <v>0.109973046361559</v>
      </c>
      <c r="O5850">
        <v>-0.78281308749923495</v>
      </c>
      <c r="P5850">
        <v>-2.02621377397602</v>
      </c>
      <c r="Q5850">
        <v>0.47457627118644002</v>
      </c>
      <c r="R5850">
        <v>0.25423728813559299</v>
      </c>
      <c r="S5850">
        <f t="shared" si="91"/>
        <v>-0.10818483701923765</v>
      </c>
    </row>
    <row r="5851" spans="1:19" x14ac:dyDescent="0.2">
      <c r="A5851" t="s">
        <v>11641</v>
      </c>
      <c r="B5851" t="s">
        <v>11642</v>
      </c>
      <c r="C5851">
        <v>426</v>
      </c>
      <c r="D5851">
        <v>424</v>
      </c>
      <c r="E5851">
        <v>286</v>
      </c>
      <c r="F5851">
        <v>39</v>
      </c>
      <c r="G5851">
        <v>7.8214489785542102E-2</v>
      </c>
      <c r="H5851">
        <v>-0.66730157575207905</v>
      </c>
      <c r="I5851">
        <v>-1.92254216503821</v>
      </c>
      <c r="J5851">
        <v>1349</v>
      </c>
      <c r="K5851">
        <v>1136</v>
      </c>
      <c r="L5851">
        <v>676</v>
      </c>
      <c r="M5851">
        <v>123</v>
      </c>
      <c r="N5851">
        <v>2.59448512481756E-3</v>
      </c>
      <c r="O5851">
        <v>-0.89215403087465805</v>
      </c>
      <c r="P5851">
        <v>-2.0503325068243901</v>
      </c>
      <c r="Q5851">
        <v>0.44067796610169402</v>
      </c>
      <c r="R5851">
        <v>0.20338983050847401</v>
      </c>
      <c r="S5851">
        <f t="shared" si="91"/>
        <v>-0.10285970547592568</v>
      </c>
    </row>
    <row r="5852" spans="1:19" x14ac:dyDescent="0.2">
      <c r="A5852" t="s">
        <v>11643</v>
      </c>
      <c r="B5852" t="s">
        <v>11644</v>
      </c>
      <c r="C5852">
        <v>102</v>
      </c>
      <c r="D5852">
        <v>125</v>
      </c>
      <c r="E5852">
        <v>102</v>
      </c>
      <c r="F5852">
        <v>18</v>
      </c>
      <c r="G5852">
        <v>0.168568073541667</v>
      </c>
      <c r="H5852">
        <v>-0.49425800977840301</v>
      </c>
      <c r="I5852">
        <v>-1.6375248396206099</v>
      </c>
      <c r="J5852">
        <v>145</v>
      </c>
      <c r="K5852">
        <v>236</v>
      </c>
      <c r="L5852">
        <v>122</v>
      </c>
      <c r="M5852">
        <v>35</v>
      </c>
      <c r="N5852">
        <v>0.288772104156853</v>
      </c>
      <c r="O5852">
        <v>-0.667096948704617</v>
      </c>
      <c r="P5852">
        <v>-1.62752562647659</v>
      </c>
      <c r="Q5852">
        <v>0.644067796610169</v>
      </c>
      <c r="R5852">
        <v>0.23728813559322001</v>
      </c>
      <c r="S5852">
        <f t="shared" si="91"/>
        <v>9.2428493451152699E-2</v>
      </c>
    </row>
    <row r="5853" spans="1:19" x14ac:dyDescent="0.2">
      <c r="A5853" t="s">
        <v>11645</v>
      </c>
      <c r="B5853" t="s">
        <v>11646</v>
      </c>
      <c r="C5853">
        <v>86</v>
      </c>
      <c r="D5853">
        <v>73</v>
      </c>
      <c r="E5853">
        <v>53</v>
      </c>
      <c r="F5853">
        <v>10</v>
      </c>
      <c r="G5853">
        <v>9.0826411724166094E-3</v>
      </c>
      <c r="H5853">
        <v>-0.70448059142118202</v>
      </c>
      <c r="I5853">
        <v>-1.8186956242055601</v>
      </c>
      <c r="J5853">
        <v>172</v>
      </c>
      <c r="K5853">
        <v>190</v>
      </c>
      <c r="L5853">
        <v>89</v>
      </c>
      <c r="M5853">
        <v>42</v>
      </c>
      <c r="N5853">
        <v>0.120453257467001</v>
      </c>
      <c r="O5853">
        <v>-0.87822721740702603</v>
      </c>
      <c r="P5853">
        <v>-1.6225048251015399</v>
      </c>
      <c r="Q5853">
        <v>0.62711864406779605</v>
      </c>
      <c r="R5853">
        <v>0.27118644067796599</v>
      </c>
      <c r="S5853">
        <f t="shared" si="91"/>
        <v>4.1524826323964537E-2</v>
      </c>
    </row>
    <row r="5854" spans="1:19" x14ac:dyDescent="0.2">
      <c r="A5854" t="s">
        <v>11647</v>
      </c>
      <c r="B5854" t="s">
        <v>11648</v>
      </c>
      <c r="C5854">
        <v>338</v>
      </c>
      <c r="D5854">
        <v>289</v>
      </c>
      <c r="E5854">
        <v>161</v>
      </c>
      <c r="F5854">
        <v>27</v>
      </c>
      <c r="G5854">
        <v>1.22393747744215E-2</v>
      </c>
      <c r="H5854">
        <v>-0.81634883402420799</v>
      </c>
      <c r="I5854">
        <v>-1.98175010908066</v>
      </c>
      <c r="J5854">
        <v>494</v>
      </c>
      <c r="K5854">
        <v>589</v>
      </c>
      <c r="L5854">
        <v>366</v>
      </c>
      <c r="M5854">
        <v>40</v>
      </c>
      <c r="N5854">
        <v>0.15361644928517601</v>
      </c>
      <c r="O5854">
        <v>-0.72233464067362596</v>
      </c>
      <c r="P5854">
        <v>-2.1018926261875701</v>
      </c>
      <c r="Q5854">
        <v>0.55932203389830504</v>
      </c>
      <c r="R5854">
        <v>0.338983050847457</v>
      </c>
      <c r="S5854">
        <f t="shared" si="91"/>
        <v>-0.13372578368414459</v>
      </c>
    </row>
    <row r="5855" spans="1:19" x14ac:dyDescent="0.2">
      <c r="A5855" t="s">
        <v>11649</v>
      </c>
      <c r="B5855" t="s">
        <v>11650</v>
      </c>
      <c r="C5855">
        <v>17</v>
      </c>
      <c r="D5855">
        <v>29</v>
      </c>
      <c r="E5855">
        <v>2</v>
      </c>
      <c r="F5855">
        <v>1</v>
      </c>
      <c r="G5855">
        <v>0.31220730881621001</v>
      </c>
      <c r="H5855">
        <v>-1.4236769354926899</v>
      </c>
      <c r="I5855">
        <v>-2.1146460943402698</v>
      </c>
      <c r="J5855">
        <v>26</v>
      </c>
      <c r="K5855">
        <v>46</v>
      </c>
      <c r="L5855">
        <v>26</v>
      </c>
      <c r="M5855">
        <v>6</v>
      </c>
      <c r="N5855">
        <v>0.32501258713247699</v>
      </c>
      <c r="O5855">
        <v>-0.59208877714439001</v>
      </c>
      <c r="P5855">
        <v>-1.6470477661790599</v>
      </c>
      <c r="Q5855">
        <v>0.55932203389830504</v>
      </c>
      <c r="R5855">
        <v>0.28813559322033899</v>
      </c>
      <c r="S5855">
        <f t="shared" si="91"/>
        <v>-5.0387216283846785E-2</v>
      </c>
    </row>
    <row r="5856" spans="1:19" x14ac:dyDescent="0.2">
      <c r="A5856" t="s">
        <v>11651</v>
      </c>
      <c r="B5856" t="s">
        <v>11652</v>
      </c>
      <c r="C5856">
        <v>200</v>
      </c>
      <c r="D5856">
        <v>241</v>
      </c>
      <c r="E5856">
        <v>131</v>
      </c>
      <c r="F5856">
        <v>11</v>
      </c>
      <c r="G5856">
        <v>0.16124527920641499</v>
      </c>
      <c r="H5856">
        <v>-0.67801670978661999</v>
      </c>
      <c r="I5856">
        <v>-2.1438344834677499</v>
      </c>
      <c r="J5856">
        <v>306</v>
      </c>
      <c r="K5856">
        <v>423</v>
      </c>
      <c r="L5856">
        <v>201</v>
      </c>
      <c r="M5856">
        <v>24</v>
      </c>
      <c r="N5856">
        <v>0.21784704431518401</v>
      </c>
      <c r="O5856">
        <v>-0.77461414620548097</v>
      </c>
      <c r="P5856">
        <v>-2.1157358533618602</v>
      </c>
      <c r="Q5856">
        <v>0.50847457627118597</v>
      </c>
      <c r="R5856">
        <v>0.25423728813559299</v>
      </c>
      <c r="S5856">
        <f t="shared" si="91"/>
        <v>-0.18417106596652147</v>
      </c>
    </row>
    <row r="5857" spans="1:19" x14ac:dyDescent="0.2">
      <c r="A5857" t="s">
        <v>11653</v>
      </c>
      <c r="B5857" t="s">
        <v>11654</v>
      </c>
      <c r="C5857">
        <v>122</v>
      </c>
      <c r="D5857">
        <v>117</v>
      </c>
      <c r="E5857">
        <v>92</v>
      </c>
      <c r="F5857">
        <v>17</v>
      </c>
      <c r="G5857">
        <v>6.2084263366941901E-2</v>
      </c>
      <c r="H5857">
        <v>-0.616830013107596</v>
      </c>
      <c r="I5857">
        <v>-1.74010808225847</v>
      </c>
      <c r="J5857">
        <v>289</v>
      </c>
      <c r="K5857">
        <v>307</v>
      </c>
      <c r="L5857">
        <v>117</v>
      </c>
      <c r="M5857">
        <v>46</v>
      </c>
      <c r="N5857">
        <v>0.10346863614236</v>
      </c>
      <c r="O5857">
        <v>-0.98480075815477597</v>
      </c>
      <c r="P5857">
        <v>-1.8083656796668599</v>
      </c>
      <c r="Q5857">
        <v>0.49152542372881303</v>
      </c>
      <c r="R5857">
        <v>0.27118644067796599</v>
      </c>
      <c r="S5857">
        <f t="shared" si="91"/>
        <v>1.4473429387969763E-2</v>
      </c>
    </row>
    <row r="5858" spans="1:19" x14ac:dyDescent="0.2">
      <c r="A5858" t="s">
        <v>11655</v>
      </c>
      <c r="B5858" t="s">
        <v>11656</v>
      </c>
      <c r="C5858">
        <v>48</v>
      </c>
      <c r="D5858">
        <v>93</v>
      </c>
      <c r="E5858">
        <v>61</v>
      </c>
      <c r="F5858">
        <v>10</v>
      </c>
      <c r="G5858">
        <v>0.36749994347387599</v>
      </c>
      <c r="H5858">
        <v>-0.39016941214322298</v>
      </c>
      <c r="I5858">
        <v>-1.56543841033758</v>
      </c>
      <c r="J5858">
        <v>219</v>
      </c>
      <c r="K5858">
        <v>164</v>
      </c>
      <c r="L5858">
        <v>173</v>
      </c>
      <c r="M5858">
        <v>15</v>
      </c>
      <c r="N5858">
        <v>-4.8372163370698697E-2</v>
      </c>
      <c r="O5858">
        <v>-0.69448678885571302</v>
      </c>
      <c r="P5858">
        <v>-2.1745785243763298</v>
      </c>
      <c r="Q5858">
        <v>0.45762711864406702</v>
      </c>
      <c r="R5858">
        <v>0.22033898305084701</v>
      </c>
      <c r="S5858">
        <f t="shared" si="91"/>
        <v>-3.3110684269977535E-2</v>
      </c>
    </row>
    <row r="5859" spans="1:19" x14ac:dyDescent="0.2">
      <c r="A5859" t="s">
        <v>11657</v>
      </c>
      <c r="B5859" t="s">
        <v>11658</v>
      </c>
      <c r="C5859">
        <v>181</v>
      </c>
      <c r="D5859">
        <v>208</v>
      </c>
      <c r="E5859">
        <v>236</v>
      </c>
      <c r="F5859">
        <v>19</v>
      </c>
      <c r="G5859">
        <v>0.14064299238910499</v>
      </c>
      <c r="H5859">
        <v>-0.37902458167748099</v>
      </c>
      <c r="I5859">
        <v>-1.8631221468783501</v>
      </c>
      <c r="J5859">
        <v>469</v>
      </c>
      <c r="K5859">
        <v>418</v>
      </c>
      <c r="L5859">
        <v>285</v>
      </c>
      <c r="M5859">
        <v>50</v>
      </c>
      <c r="N5859">
        <v>2.7231542481673698E-2</v>
      </c>
      <c r="O5859">
        <v>-0.80841675985096295</v>
      </c>
      <c r="P5859">
        <v>-1.98242850697095</v>
      </c>
      <c r="Q5859">
        <v>0.50847457627118597</v>
      </c>
      <c r="R5859">
        <v>0.28813559322033899</v>
      </c>
      <c r="S5859">
        <f t="shared" si="91"/>
        <v>-6.7560747727807513E-2</v>
      </c>
    </row>
    <row r="5860" spans="1:19" x14ac:dyDescent="0.2">
      <c r="A5860" t="s">
        <v>11659</v>
      </c>
      <c r="B5860" t="s">
        <v>11660</v>
      </c>
      <c r="C5860">
        <v>202</v>
      </c>
      <c r="D5860">
        <v>315</v>
      </c>
      <c r="E5860">
        <v>147</v>
      </c>
      <c r="F5860">
        <v>42</v>
      </c>
      <c r="G5860">
        <v>0.27321741663850502</v>
      </c>
      <c r="H5860">
        <v>-0.63229204447685095</v>
      </c>
      <c r="I5860">
        <v>-1.56629925201072</v>
      </c>
      <c r="J5860">
        <v>414</v>
      </c>
      <c r="K5860">
        <v>637</v>
      </c>
      <c r="L5860">
        <v>333</v>
      </c>
      <c r="M5860">
        <v>73</v>
      </c>
      <c r="N5860">
        <v>0.26436719463617298</v>
      </c>
      <c r="O5860">
        <v>-0.68664488475896901</v>
      </c>
      <c r="P5860">
        <v>-1.7639031495923301</v>
      </c>
      <c r="Q5860">
        <v>0.61016949152542299</v>
      </c>
      <c r="R5860">
        <v>0.28813559322033899</v>
      </c>
      <c r="S5860">
        <f t="shared" si="91"/>
        <v>7.6490013319318956E-2</v>
      </c>
    </row>
    <row r="5861" spans="1:19" x14ac:dyDescent="0.2">
      <c r="A5861" t="s">
        <v>11661</v>
      </c>
      <c r="B5861" t="s">
        <v>11662</v>
      </c>
      <c r="C5861">
        <v>42</v>
      </c>
      <c r="D5861">
        <v>68</v>
      </c>
      <c r="E5861">
        <v>47</v>
      </c>
      <c r="F5861">
        <v>10</v>
      </c>
      <c r="G5861">
        <v>0.28951785460386398</v>
      </c>
      <c r="H5861">
        <v>-0.44540944224058598</v>
      </c>
      <c r="I5861">
        <v>-1.5074464633598901</v>
      </c>
      <c r="J5861">
        <v>112</v>
      </c>
      <c r="K5861">
        <v>108</v>
      </c>
      <c r="L5861">
        <v>89</v>
      </c>
      <c r="M5861">
        <v>14</v>
      </c>
      <c r="N5861">
        <v>6.1433836238489803E-2</v>
      </c>
      <c r="O5861">
        <v>-0.69191679316965904</v>
      </c>
      <c r="P5861">
        <v>-1.91331565558383</v>
      </c>
      <c r="Q5861">
        <v>0.55932203389830504</v>
      </c>
      <c r="R5861">
        <v>0.27118644067796599</v>
      </c>
      <c r="S5861">
        <f t="shared" si="91"/>
        <v>5.3496778323775529E-2</v>
      </c>
    </row>
    <row r="5862" spans="1:19" x14ac:dyDescent="0.2">
      <c r="A5862" t="s">
        <v>11663</v>
      </c>
      <c r="B5862" t="s">
        <v>11664</v>
      </c>
      <c r="C5862">
        <v>146</v>
      </c>
      <c r="D5862">
        <v>188</v>
      </c>
      <c r="E5862">
        <v>93</v>
      </c>
      <c r="F5862">
        <v>24</v>
      </c>
      <c r="G5862">
        <v>0.190063225774771</v>
      </c>
      <c r="H5862">
        <v>-0.69012791700890497</v>
      </c>
      <c r="I5862">
        <v>-1.6683387870348301</v>
      </c>
      <c r="J5862">
        <v>371</v>
      </c>
      <c r="K5862">
        <v>445</v>
      </c>
      <c r="L5862">
        <v>210</v>
      </c>
      <c r="M5862">
        <v>54</v>
      </c>
      <c r="N5862">
        <v>0.156214204787607</v>
      </c>
      <c r="O5862">
        <v>-0.83924339202551701</v>
      </c>
      <c r="P5862">
        <v>-1.8472058183839699</v>
      </c>
      <c r="Q5862">
        <v>0.61016949152542299</v>
      </c>
      <c r="R5862">
        <v>0.322033898305084</v>
      </c>
      <c r="S5862">
        <f t="shared" si="91"/>
        <v>2.4781401541050459E-2</v>
      </c>
    </row>
    <row r="5863" spans="1:19" x14ac:dyDescent="0.2">
      <c r="A5863" t="s">
        <v>11665</v>
      </c>
      <c r="B5863" t="s">
        <v>11666</v>
      </c>
      <c r="C5863">
        <v>117</v>
      </c>
      <c r="D5863">
        <v>121</v>
      </c>
      <c r="E5863">
        <v>60</v>
      </c>
      <c r="F5863">
        <v>24</v>
      </c>
      <c r="G5863">
        <v>9.48577408658169E-2</v>
      </c>
      <c r="H5863">
        <v>-0.78429262114092102</v>
      </c>
      <c r="I5863">
        <v>-1.57217179299655</v>
      </c>
      <c r="J5863">
        <v>241</v>
      </c>
      <c r="K5863">
        <v>271</v>
      </c>
      <c r="L5863">
        <v>109</v>
      </c>
      <c r="M5863">
        <v>14</v>
      </c>
      <c r="N5863">
        <v>0.12818035172125899</v>
      </c>
      <c r="O5863">
        <v>-0.936679321778635</v>
      </c>
      <c r="P5863">
        <v>-2.2461146754885202</v>
      </c>
      <c r="Q5863">
        <v>0.644067796610169</v>
      </c>
      <c r="R5863">
        <v>0.40677966101694901</v>
      </c>
      <c r="S5863">
        <f t="shared" si="91"/>
        <v>-5.4187231277433377E-2</v>
      </c>
    </row>
    <row r="5864" spans="1:19" x14ac:dyDescent="0.2">
      <c r="A5864" t="s">
        <v>11667</v>
      </c>
      <c r="B5864" t="s">
        <v>11668</v>
      </c>
      <c r="C5864">
        <v>73</v>
      </c>
      <c r="D5864">
        <v>74</v>
      </c>
      <c r="E5864">
        <v>67</v>
      </c>
      <c r="F5864">
        <v>15</v>
      </c>
      <c r="G5864">
        <v>8.6167091906048696E-2</v>
      </c>
      <c r="H5864">
        <v>-0.53150606719803295</v>
      </c>
      <c r="I5864">
        <v>-1.5714287740267701</v>
      </c>
      <c r="J5864">
        <v>191</v>
      </c>
      <c r="K5864">
        <v>185</v>
      </c>
      <c r="L5864">
        <v>147</v>
      </c>
      <c r="M5864">
        <v>24</v>
      </c>
      <c r="N5864">
        <v>6.3366464577007994E-2</v>
      </c>
      <c r="O5864">
        <v>-0.70580480964394099</v>
      </c>
      <c r="P5864">
        <v>-1.91104779412801</v>
      </c>
      <c r="Q5864">
        <v>0.66101694915254205</v>
      </c>
      <c r="R5864">
        <v>0.305084745762711</v>
      </c>
      <c r="S5864">
        <f t="shared" si="91"/>
        <v>3.565195698983481E-2</v>
      </c>
    </row>
    <row r="5865" spans="1:19" x14ac:dyDescent="0.2">
      <c r="A5865" t="s">
        <v>11669</v>
      </c>
      <c r="B5865" t="s">
        <v>11670</v>
      </c>
      <c r="C5865">
        <v>58</v>
      </c>
      <c r="D5865">
        <v>131</v>
      </c>
      <c r="E5865">
        <v>52</v>
      </c>
      <c r="F5865">
        <v>3</v>
      </c>
      <c r="G5865">
        <v>0.43410153438835503</v>
      </c>
      <c r="H5865">
        <v>-0.54168265970654095</v>
      </c>
      <c r="I5865">
        <v>-2.17050391180527</v>
      </c>
      <c r="J5865">
        <v>282</v>
      </c>
      <c r="K5865">
        <v>179</v>
      </c>
      <c r="L5865">
        <v>145</v>
      </c>
      <c r="M5865">
        <v>51</v>
      </c>
      <c r="N5865">
        <v>-0.120167973917746</v>
      </c>
      <c r="O5865">
        <v>-0.88096988322877601</v>
      </c>
      <c r="P5865">
        <v>-1.75290460081331</v>
      </c>
      <c r="Q5865">
        <v>0.66101694915254205</v>
      </c>
      <c r="R5865">
        <v>0.25423728813559299</v>
      </c>
      <c r="S5865">
        <f t="shared" si="91"/>
        <v>-9.4810657378072122E-2</v>
      </c>
    </row>
    <row r="5866" spans="1:19" x14ac:dyDescent="0.2">
      <c r="A5866" t="s">
        <v>11671</v>
      </c>
      <c r="B5866" t="s">
        <v>11672</v>
      </c>
      <c r="C5866">
        <v>114</v>
      </c>
      <c r="D5866">
        <v>143</v>
      </c>
      <c r="E5866">
        <v>107</v>
      </c>
      <c r="F5866">
        <v>5</v>
      </c>
      <c r="G5866">
        <v>0.17868941842411701</v>
      </c>
      <c r="H5866">
        <v>-0.52177908342966595</v>
      </c>
      <c r="I5866">
        <v>-2.2421320199624502</v>
      </c>
      <c r="J5866">
        <v>450</v>
      </c>
      <c r="K5866">
        <v>584</v>
      </c>
      <c r="L5866">
        <v>299</v>
      </c>
      <c r="M5866">
        <v>61</v>
      </c>
      <c r="N5866">
        <v>0.19042843675877699</v>
      </c>
      <c r="O5866">
        <v>-0.76963010259530396</v>
      </c>
      <c r="P5866">
        <v>-1.8781083473564599</v>
      </c>
      <c r="Q5866">
        <v>0.61016949152542299</v>
      </c>
      <c r="R5866">
        <v>0.28813559322033899</v>
      </c>
      <c r="S5866">
        <f t="shared" si="91"/>
        <v>-0.14895697144658257</v>
      </c>
    </row>
    <row r="5867" spans="1:19" x14ac:dyDescent="0.2">
      <c r="A5867" t="s">
        <v>11673</v>
      </c>
      <c r="B5867" t="s">
        <v>11674</v>
      </c>
      <c r="C5867">
        <v>22</v>
      </c>
      <c r="D5867">
        <v>11</v>
      </c>
      <c r="E5867">
        <v>28</v>
      </c>
      <c r="F5867">
        <v>2</v>
      </c>
      <c r="G5867">
        <v>-0.220771763368452</v>
      </c>
      <c r="H5867">
        <v>-0.38952265925839002</v>
      </c>
      <c r="I5867">
        <v>-1.92558985812022</v>
      </c>
      <c r="J5867">
        <v>17</v>
      </c>
      <c r="K5867">
        <v>40</v>
      </c>
      <c r="L5867">
        <v>27</v>
      </c>
      <c r="M5867">
        <v>0</v>
      </c>
      <c r="N5867">
        <v>0.44883917337140999</v>
      </c>
      <c r="O5867">
        <v>-0.39117393436367598</v>
      </c>
      <c r="P5867" t="e">
        <f>-inf</f>
        <v>#NAME?</v>
      </c>
      <c r="Q5867">
        <v>0.55932203389830504</v>
      </c>
      <c r="R5867">
        <v>0.305084745762711</v>
      </c>
      <c r="S5867" t="e">
        <f t="shared" si="91"/>
        <v>#NAME?</v>
      </c>
    </row>
    <row r="5868" spans="1:19" x14ac:dyDescent="0.2">
      <c r="A5868" t="s">
        <v>11675</v>
      </c>
      <c r="B5868" t="s">
        <v>11676</v>
      </c>
      <c r="C5868">
        <v>127</v>
      </c>
      <c r="D5868">
        <v>107</v>
      </c>
      <c r="E5868">
        <v>63</v>
      </c>
      <c r="F5868">
        <v>17</v>
      </c>
      <c r="G5868">
        <v>5.8382890247812196E-3</v>
      </c>
      <c r="H5868">
        <v>-0.79872118128077796</v>
      </c>
      <c r="I5868">
        <v>-1.75755197253968</v>
      </c>
      <c r="J5868">
        <v>188</v>
      </c>
      <c r="K5868">
        <v>329</v>
      </c>
      <c r="L5868">
        <v>169</v>
      </c>
      <c r="M5868">
        <v>30</v>
      </c>
      <c r="N5868">
        <v>0.32026615210801601</v>
      </c>
      <c r="O5868">
        <v>-0.63835992179439605</v>
      </c>
      <c r="P5868">
        <v>-1.8072622631359101</v>
      </c>
      <c r="Q5868">
        <v>0.59322033898305004</v>
      </c>
      <c r="R5868">
        <v>0.305084745762711</v>
      </c>
      <c r="S5868">
        <f t="shared" si="91"/>
        <v>9.738046636360494E-3</v>
      </c>
    </row>
    <row r="5869" spans="1:19" x14ac:dyDescent="0.2">
      <c r="A5869" t="s">
        <v>11677</v>
      </c>
      <c r="B5869" t="s">
        <v>11678</v>
      </c>
      <c r="C5869">
        <v>103</v>
      </c>
      <c r="D5869">
        <v>135</v>
      </c>
      <c r="E5869">
        <v>87</v>
      </c>
      <c r="F5869">
        <v>18</v>
      </c>
      <c r="G5869">
        <v>0.19775477608536199</v>
      </c>
      <c r="H5869">
        <v>-0.56757598186495695</v>
      </c>
      <c r="I5869">
        <v>-1.64176189256386</v>
      </c>
      <c r="J5869">
        <v>195</v>
      </c>
      <c r="K5869">
        <v>286</v>
      </c>
      <c r="L5869">
        <v>136</v>
      </c>
      <c r="M5869">
        <v>22</v>
      </c>
      <c r="N5869">
        <v>0.243559525188246</v>
      </c>
      <c r="O5869">
        <v>-0.74858448013668999</v>
      </c>
      <c r="P5869">
        <v>-1.9578375991321999</v>
      </c>
      <c r="Q5869">
        <v>0.71186440677966101</v>
      </c>
      <c r="R5869">
        <v>0.322033898305084</v>
      </c>
      <c r="S5869">
        <f t="shared" si="91"/>
        <v>2.8535440940680688E-3</v>
      </c>
    </row>
    <row r="5870" spans="1:19" x14ac:dyDescent="0.2">
      <c r="A5870" t="s">
        <v>11679</v>
      </c>
      <c r="B5870" t="s">
        <v>11680</v>
      </c>
      <c r="C5870">
        <v>112</v>
      </c>
      <c r="D5870">
        <v>81</v>
      </c>
      <c r="E5870">
        <v>54</v>
      </c>
      <c r="F5870">
        <v>3</v>
      </c>
      <c r="G5870">
        <v>-6.0474771496003402E-2</v>
      </c>
      <c r="H5870">
        <v>-0.81108227262561605</v>
      </c>
      <c r="I5870">
        <v>-2.4562939409125102</v>
      </c>
      <c r="J5870">
        <v>202</v>
      </c>
      <c r="K5870">
        <v>177</v>
      </c>
      <c r="L5870">
        <v>123</v>
      </c>
      <c r="M5870">
        <v>18</v>
      </c>
      <c r="N5870">
        <v>1.9850000336904601E-2</v>
      </c>
      <c r="O5870">
        <v>-0.80753503515161595</v>
      </c>
      <c r="P5870">
        <v>-2.0603045329352101</v>
      </c>
      <c r="Q5870">
        <v>0.644067796610169</v>
      </c>
      <c r="R5870">
        <v>0.23728813559322001</v>
      </c>
      <c r="S5870">
        <f t="shared" si="91"/>
        <v>-0.25945221897011744</v>
      </c>
    </row>
    <row r="5871" spans="1:19" x14ac:dyDescent="0.2">
      <c r="A5871" t="s">
        <v>11681</v>
      </c>
      <c r="B5871" t="s">
        <v>11682</v>
      </c>
      <c r="C5871">
        <v>31</v>
      </c>
      <c r="D5871">
        <v>10</v>
      </c>
      <c r="E5871">
        <v>24</v>
      </c>
      <c r="F5871">
        <v>4</v>
      </c>
      <c r="G5871">
        <v>-0.411103461538744</v>
      </c>
      <c r="H5871">
        <v>-0.60540846190107001</v>
      </c>
      <c r="I5871">
        <v>-1.7734988754683001</v>
      </c>
      <c r="J5871">
        <v>92</v>
      </c>
      <c r="K5871">
        <v>162</v>
      </c>
      <c r="L5871">
        <v>81</v>
      </c>
      <c r="M5871">
        <v>13</v>
      </c>
      <c r="N5871">
        <v>0.32295529061879702</v>
      </c>
      <c r="O5871">
        <v>-0.64739158561129595</v>
      </c>
      <c r="P5871">
        <v>-1.86007014363061</v>
      </c>
      <c r="Q5871">
        <v>0.677966101694915</v>
      </c>
      <c r="R5871">
        <v>0.27118644067796599</v>
      </c>
      <c r="S5871">
        <f t="shared" si="91"/>
        <v>-8.9860205372801778E-3</v>
      </c>
    </row>
    <row r="5872" spans="1:19" x14ac:dyDescent="0.2">
      <c r="A5872" t="s">
        <v>11683</v>
      </c>
      <c r="B5872" t="s">
        <v>11684</v>
      </c>
      <c r="C5872">
        <v>510</v>
      </c>
      <c r="D5872">
        <v>470</v>
      </c>
      <c r="E5872">
        <v>254</v>
      </c>
      <c r="F5872">
        <v>38</v>
      </c>
      <c r="G5872">
        <v>4.4785914133309498E-2</v>
      </c>
      <c r="H5872">
        <v>-0.79699446925640105</v>
      </c>
      <c r="I5872">
        <v>-2.0119837524431201</v>
      </c>
      <c r="J5872">
        <v>699</v>
      </c>
      <c r="K5872">
        <v>703</v>
      </c>
      <c r="L5872">
        <v>399</v>
      </c>
      <c r="M5872">
        <v>66</v>
      </c>
      <c r="N5872">
        <v>7.9706252695864302E-2</v>
      </c>
      <c r="O5872">
        <v>-0.835593057203323</v>
      </c>
      <c r="P5872">
        <v>-2.0351589087957001</v>
      </c>
      <c r="Q5872">
        <v>0.66101694915254205</v>
      </c>
      <c r="R5872">
        <v>0.305084745762711</v>
      </c>
      <c r="S5872">
        <f t="shared" si="91"/>
        <v>-0.12459448637861323</v>
      </c>
    </row>
    <row r="5873" spans="1:19" x14ac:dyDescent="0.2">
      <c r="A5873" t="s">
        <v>11685</v>
      </c>
      <c r="B5873" t="s">
        <v>11686</v>
      </c>
      <c r="C5873">
        <v>92</v>
      </c>
      <c r="D5873">
        <v>33</v>
      </c>
      <c r="E5873">
        <v>62</v>
      </c>
      <c r="F5873">
        <v>6</v>
      </c>
      <c r="G5873">
        <v>-0.36501565517213902</v>
      </c>
      <c r="H5873">
        <v>-0.66565414762570496</v>
      </c>
      <c r="I5873">
        <v>-2.0698337499239101</v>
      </c>
      <c r="J5873">
        <v>140</v>
      </c>
      <c r="K5873">
        <v>225</v>
      </c>
      <c r="L5873">
        <v>73</v>
      </c>
      <c r="M5873">
        <v>18</v>
      </c>
      <c r="N5873">
        <v>0.283282585854846</v>
      </c>
      <c r="O5873">
        <v>-0.87489395270217196</v>
      </c>
      <c r="P5873">
        <v>-1.9010811991668199</v>
      </c>
      <c r="Q5873">
        <v>0.677966101694915</v>
      </c>
      <c r="R5873">
        <v>0.305084745762711</v>
      </c>
      <c r="S5873">
        <f t="shared" si="91"/>
        <v>-0.10541387041334342</v>
      </c>
    </row>
    <row r="5874" spans="1:19" x14ac:dyDescent="0.2">
      <c r="A5874" t="s">
        <v>11687</v>
      </c>
      <c r="B5874" t="s">
        <v>11688</v>
      </c>
      <c r="C5874">
        <v>168</v>
      </c>
      <c r="D5874">
        <v>194</v>
      </c>
      <c r="E5874">
        <v>106</v>
      </c>
      <c r="F5874">
        <v>34</v>
      </c>
      <c r="G5874">
        <v>0.14275068049989101</v>
      </c>
      <c r="H5874">
        <v>-0.69426142623949605</v>
      </c>
      <c r="I5874">
        <v>-1.5780275376456001</v>
      </c>
      <c r="J5874">
        <v>259</v>
      </c>
      <c r="K5874">
        <v>366</v>
      </c>
      <c r="L5874">
        <v>222</v>
      </c>
      <c r="M5874">
        <v>38</v>
      </c>
      <c r="N5874">
        <v>0.22740942473487999</v>
      </c>
      <c r="O5874">
        <v>-0.65903556677500297</v>
      </c>
      <c r="P5874">
        <v>-1.84374183605633</v>
      </c>
      <c r="Q5874">
        <v>0.71186440677966101</v>
      </c>
      <c r="R5874">
        <v>0.28813559322033899</v>
      </c>
      <c r="S5874">
        <f t="shared" si="91"/>
        <v>5.1752226640334881E-2</v>
      </c>
    </row>
    <row r="5875" spans="1:19" x14ac:dyDescent="0.2">
      <c r="A5875" t="s">
        <v>11689</v>
      </c>
      <c r="B5875" t="s">
        <v>11690</v>
      </c>
      <c r="C5875">
        <v>198</v>
      </c>
      <c r="D5875">
        <v>155</v>
      </c>
      <c r="E5875">
        <v>148</v>
      </c>
      <c r="F5875">
        <v>17</v>
      </c>
      <c r="G5875">
        <v>-2.6075259795711202E-2</v>
      </c>
      <c r="H5875">
        <v>-0.62066148464497695</v>
      </c>
      <c r="I5875">
        <v>-1.9504134418452499</v>
      </c>
      <c r="J5875">
        <v>354</v>
      </c>
      <c r="K5875">
        <v>498</v>
      </c>
      <c r="L5875">
        <v>252</v>
      </c>
      <c r="M5875">
        <v>46</v>
      </c>
      <c r="N5875">
        <v>0.22545418415565099</v>
      </c>
      <c r="O5875">
        <v>-0.73969149838863402</v>
      </c>
      <c r="P5875">
        <v>-1.8964710989361</v>
      </c>
      <c r="Q5875">
        <v>0.66101694915254205</v>
      </c>
      <c r="R5875">
        <v>0.22033898305084701</v>
      </c>
      <c r="S5875">
        <f t="shared" si="91"/>
        <v>-6.9741907777390616E-2</v>
      </c>
    </row>
    <row r="5876" spans="1:19" x14ac:dyDescent="0.2">
      <c r="A5876" t="s">
        <v>11691</v>
      </c>
      <c r="B5876" t="s">
        <v>11692</v>
      </c>
      <c r="C5876">
        <v>246</v>
      </c>
      <c r="D5876">
        <v>199</v>
      </c>
      <c r="E5876">
        <v>212</v>
      </c>
      <c r="F5876">
        <v>24</v>
      </c>
      <c r="G5876">
        <v>-1.1823798398144E-2</v>
      </c>
      <c r="H5876">
        <v>-0.55885725595303104</v>
      </c>
      <c r="I5876">
        <v>-1.89492103835377</v>
      </c>
      <c r="J5876">
        <v>561</v>
      </c>
      <c r="K5876">
        <v>754</v>
      </c>
      <c r="L5876">
        <v>360</v>
      </c>
      <c r="M5876">
        <v>96</v>
      </c>
      <c r="N5876">
        <v>0.20563658803533399</v>
      </c>
      <c r="O5876">
        <v>-0.78474913763326404</v>
      </c>
      <c r="P5876">
        <v>-1.7769172968084801</v>
      </c>
      <c r="Q5876">
        <v>0.62711864406779605</v>
      </c>
      <c r="R5876">
        <v>0.35593220338983</v>
      </c>
      <c r="S5876">
        <f t="shared" si="91"/>
        <v>-2.1760131092123474E-2</v>
      </c>
    </row>
    <row r="5877" spans="1:19" x14ac:dyDescent="0.2">
      <c r="A5877" t="s">
        <v>11693</v>
      </c>
      <c r="B5877" t="s">
        <v>11694</v>
      </c>
      <c r="C5877">
        <v>272</v>
      </c>
      <c r="D5877">
        <v>157</v>
      </c>
      <c r="E5877">
        <v>207</v>
      </c>
      <c r="F5877">
        <v>20</v>
      </c>
      <c r="G5877">
        <v>-0.15841101932943599</v>
      </c>
      <c r="H5877">
        <v>-0.61285656835568403</v>
      </c>
      <c r="I5877">
        <v>-2.0177360813322101</v>
      </c>
      <c r="J5877">
        <v>556</v>
      </c>
      <c r="K5877">
        <v>493</v>
      </c>
      <c r="L5877">
        <v>339</v>
      </c>
      <c r="M5877">
        <v>59</v>
      </c>
      <c r="N5877">
        <v>2.5000231116894301E-2</v>
      </c>
      <c r="O5877">
        <v>-0.80696387052336505</v>
      </c>
      <c r="P5877">
        <v>-1.9844484485317999</v>
      </c>
      <c r="Q5877">
        <v>0.644067796610169</v>
      </c>
      <c r="R5877">
        <v>0.338983050847457</v>
      </c>
      <c r="S5877">
        <f t="shared" si="91"/>
        <v>-0.1126891433922394</v>
      </c>
    </row>
    <row r="5878" spans="1:19" x14ac:dyDescent="0.2">
      <c r="A5878" t="s">
        <v>11695</v>
      </c>
      <c r="B5878" t="s">
        <v>11696</v>
      </c>
      <c r="C5878">
        <v>101</v>
      </c>
      <c r="D5878">
        <v>124</v>
      </c>
      <c r="E5878">
        <v>59</v>
      </c>
      <c r="F5878">
        <v>18</v>
      </c>
      <c r="G5878">
        <v>0.16935854367511999</v>
      </c>
      <c r="H5878">
        <v>-0.72772737191890102</v>
      </c>
      <c r="I5878">
        <v>-1.6332460416413299</v>
      </c>
      <c r="J5878">
        <v>223</v>
      </c>
      <c r="K5878">
        <v>312</v>
      </c>
      <c r="L5878">
        <v>101</v>
      </c>
      <c r="M5878">
        <v>38</v>
      </c>
      <c r="N5878">
        <v>0.22307783439200299</v>
      </c>
      <c r="O5878">
        <v>-0.93607226640990804</v>
      </c>
      <c r="P5878">
        <v>-1.7787469350232401</v>
      </c>
      <c r="Q5878">
        <v>0.69491525423728795</v>
      </c>
      <c r="R5878">
        <v>0.28813559322033899</v>
      </c>
      <c r="S5878">
        <f t="shared" si="91"/>
        <v>5.3213199576890399E-2</v>
      </c>
    </row>
    <row r="5879" spans="1:19" x14ac:dyDescent="0.2">
      <c r="A5879" t="s">
        <v>11697</v>
      </c>
      <c r="B5879" t="s">
        <v>11698</v>
      </c>
      <c r="C5879">
        <v>281</v>
      </c>
      <c r="D5879">
        <v>282</v>
      </c>
      <c r="E5879">
        <v>254</v>
      </c>
      <c r="F5879">
        <v>46</v>
      </c>
      <c r="G5879">
        <v>8.1801020709809699E-2</v>
      </c>
      <c r="H5879">
        <v>-0.53813061306354504</v>
      </c>
      <c r="I5879">
        <v>-1.6701456611854999</v>
      </c>
      <c r="J5879">
        <v>513</v>
      </c>
      <c r="K5879">
        <v>696</v>
      </c>
      <c r="L5879">
        <v>452</v>
      </c>
      <c r="M5879">
        <v>53</v>
      </c>
      <c r="N5879">
        <v>0.20971997792046701</v>
      </c>
      <c r="O5879">
        <v>-0.647067707444824</v>
      </c>
      <c r="P5879">
        <v>-1.99606716410292</v>
      </c>
      <c r="Q5879">
        <v>0.677966101694915</v>
      </c>
      <c r="R5879">
        <v>0.25423728813559299</v>
      </c>
      <c r="S5879">
        <f t="shared" si="91"/>
        <v>-1.5557647758689924E-2</v>
      </c>
    </row>
    <row r="5880" spans="1:19" x14ac:dyDescent="0.2">
      <c r="A5880" t="s">
        <v>11699</v>
      </c>
      <c r="B5880" t="s">
        <v>11700</v>
      </c>
      <c r="C5880">
        <v>116</v>
      </c>
      <c r="D5880">
        <v>77</v>
      </c>
      <c r="E5880">
        <v>110</v>
      </c>
      <c r="F5880">
        <v>13</v>
      </c>
      <c r="G5880">
        <v>-9.7709031758908105E-2</v>
      </c>
      <c r="H5880">
        <v>-0.51732331384709695</v>
      </c>
      <c r="I5880">
        <v>-1.83471180988208</v>
      </c>
      <c r="J5880">
        <v>264</v>
      </c>
      <c r="K5880">
        <v>402</v>
      </c>
      <c r="L5880">
        <v>145</v>
      </c>
      <c r="M5880">
        <v>33</v>
      </c>
      <c r="N5880">
        <v>0.25985022963636001</v>
      </c>
      <c r="O5880">
        <v>-0.85232470177924602</v>
      </c>
      <c r="P5880">
        <v>-1.91331565558383</v>
      </c>
      <c r="Q5880">
        <v>0.55932203389830504</v>
      </c>
      <c r="R5880">
        <v>0.25423728813559299</v>
      </c>
      <c r="S5880">
        <f t="shared" si="91"/>
        <v>-4.0881119683601787E-2</v>
      </c>
    </row>
    <row r="5881" spans="1:19" x14ac:dyDescent="0.2">
      <c r="A5881" t="s">
        <v>11701</v>
      </c>
      <c r="B5881" t="s">
        <v>11702</v>
      </c>
      <c r="C5881">
        <v>59</v>
      </c>
      <c r="D5881">
        <v>63</v>
      </c>
      <c r="E5881">
        <v>54</v>
      </c>
      <c r="F5881">
        <v>2</v>
      </c>
      <c r="G5881">
        <v>0.108746770106965</v>
      </c>
      <c r="H5881">
        <v>-0.53271626159757901</v>
      </c>
      <c r="I5881">
        <v>-2.35401918894016</v>
      </c>
      <c r="J5881">
        <v>192</v>
      </c>
      <c r="K5881">
        <v>138</v>
      </c>
      <c r="L5881">
        <v>140</v>
      </c>
      <c r="M5881">
        <v>19</v>
      </c>
      <c r="N5881">
        <v>-6.6194038880591194E-2</v>
      </c>
      <c r="O5881">
        <v>-0.72926197016970196</v>
      </c>
      <c r="P5881">
        <v>-2.0147732963426099</v>
      </c>
      <c r="Q5881">
        <v>0.62711864406779605</v>
      </c>
      <c r="R5881">
        <v>0.23728813559322001</v>
      </c>
      <c r="S5881">
        <f t="shared" si="91"/>
        <v>-0.21777901524457527</v>
      </c>
    </row>
    <row r="5882" spans="1:19" x14ac:dyDescent="0.2">
      <c r="A5882" t="s">
        <v>11703</v>
      </c>
      <c r="B5882" t="s">
        <v>11704</v>
      </c>
      <c r="C5882">
        <v>186</v>
      </c>
      <c r="D5882">
        <v>254</v>
      </c>
      <c r="E5882">
        <v>207</v>
      </c>
      <c r="F5882">
        <v>24</v>
      </c>
      <c r="G5882">
        <v>0.21557900469755001</v>
      </c>
      <c r="H5882">
        <v>-0.44780060853940201</v>
      </c>
      <c r="I5882">
        <v>-1.7734988754683001</v>
      </c>
      <c r="J5882">
        <v>787</v>
      </c>
      <c r="K5882">
        <v>787</v>
      </c>
      <c r="L5882">
        <v>573</v>
      </c>
      <c r="M5882">
        <v>75</v>
      </c>
      <c r="N5882">
        <v>7.7228103421721706E-2</v>
      </c>
      <c r="O5882">
        <v>-0.72990888753606498</v>
      </c>
      <c r="P5882">
        <v>-2.0311391375592498</v>
      </c>
      <c r="Q5882">
        <v>0.66101694915254205</v>
      </c>
      <c r="R5882">
        <v>0.28813559322033899</v>
      </c>
      <c r="S5882">
        <f t="shared" si="91"/>
        <v>-5.4744180200691543E-2</v>
      </c>
    </row>
    <row r="5883" spans="1:19" x14ac:dyDescent="0.2">
      <c r="A5883" t="s">
        <v>11705</v>
      </c>
      <c r="B5883" t="s">
        <v>11706</v>
      </c>
      <c r="C5883">
        <v>49</v>
      </c>
      <c r="D5883">
        <v>29</v>
      </c>
      <c r="E5883">
        <v>12</v>
      </c>
      <c r="F5883">
        <v>2</v>
      </c>
      <c r="G5883">
        <v>-0.14753984983402901</v>
      </c>
      <c r="H5883">
        <v>-1.10527284375929</v>
      </c>
      <c r="I5883">
        <v>-2.2733632573265301</v>
      </c>
      <c r="J5883">
        <v>122</v>
      </c>
      <c r="K5883">
        <v>108</v>
      </c>
      <c r="L5883">
        <v>48</v>
      </c>
      <c r="M5883">
        <v>9</v>
      </c>
      <c r="N5883">
        <v>2.42920282339232E-2</v>
      </c>
      <c r="O5883">
        <v>-0.99720737044355101</v>
      </c>
      <c r="P5883">
        <v>-2.1423429898273101</v>
      </c>
      <c r="Q5883">
        <v>0.66101694915254205</v>
      </c>
      <c r="R5883">
        <v>0.28813559322033899</v>
      </c>
      <c r="S5883">
        <f t="shared" si="91"/>
        <v>-0.22864199011701963</v>
      </c>
    </row>
    <row r="5884" spans="1:19" x14ac:dyDescent="0.2">
      <c r="A5884" t="s">
        <v>11707</v>
      </c>
      <c r="B5884" t="s">
        <v>11708</v>
      </c>
      <c r="C5884">
        <v>139</v>
      </c>
      <c r="D5884">
        <v>159</v>
      </c>
      <c r="E5884">
        <v>85</v>
      </c>
      <c r="F5884">
        <v>13</v>
      </c>
      <c r="G5884">
        <v>0.13864055636188399</v>
      </c>
      <c r="H5884">
        <v>-0.70785388431820595</v>
      </c>
      <c r="I5884">
        <v>-1.91326862090925</v>
      </c>
      <c r="J5884">
        <v>190</v>
      </c>
      <c r="K5884">
        <v>324</v>
      </c>
      <c r="L5884">
        <v>207</v>
      </c>
      <c r="M5884">
        <v>38</v>
      </c>
      <c r="N5884">
        <v>0.30901951267550498</v>
      </c>
      <c r="O5884">
        <v>-0.55487203264030105</v>
      </c>
      <c r="P5884">
        <v>-1.7091956729279101</v>
      </c>
      <c r="Q5884">
        <v>0.74576271186440601</v>
      </c>
      <c r="R5884">
        <v>0.305084745762711</v>
      </c>
      <c r="S5884">
        <f t="shared" si="91"/>
        <v>-8.9368421507936904E-3</v>
      </c>
    </row>
    <row r="5885" spans="1:19" x14ac:dyDescent="0.2">
      <c r="A5885" t="s">
        <v>11709</v>
      </c>
      <c r="B5885" t="s">
        <v>11710</v>
      </c>
      <c r="C5885">
        <v>26</v>
      </c>
      <c r="D5885">
        <v>41</v>
      </c>
      <c r="E5885">
        <v>4</v>
      </c>
      <c r="F5885">
        <v>3</v>
      </c>
      <c r="G5885">
        <v>0.27806874104444501</v>
      </c>
      <c r="H5885">
        <v>-1.3071713664212501</v>
      </c>
      <c r="I5885">
        <v>-1.82204926621315</v>
      </c>
      <c r="J5885">
        <v>43</v>
      </c>
      <c r="K5885">
        <v>25</v>
      </c>
      <c r="L5885">
        <v>26</v>
      </c>
      <c r="M5885">
        <v>2</v>
      </c>
      <c r="N5885">
        <v>-0.158300343485827</v>
      </c>
      <c r="O5885">
        <v>-0.81058388475315801</v>
      </c>
      <c r="P5885">
        <v>-2.3426641285074901</v>
      </c>
      <c r="Q5885">
        <v>0.644067796610169</v>
      </c>
      <c r="R5885">
        <v>0.25423728813559299</v>
      </c>
      <c r="S5885">
        <f t="shared" si="91"/>
        <v>-0.15207315068774158</v>
      </c>
    </row>
    <row r="5886" spans="1:19" x14ac:dyDescent="0.2">
      <c r="A5886" t="s">
        <v>11711</v>
      </c>
      <c r="B5886" t="s">
        <v>11712</v>
      </c>
      <c r="C5886">
        <v>4</v>
      </c>
      <c r="D5886">
        <v>7</v>
      </c>
      <c r="E5886">
        <v>4</v>
      </c>
      <c r="F5886">
        <v>0</v>
      </c>
      <c r="G5886">
        <v>0.323296280981822</v>
      </c>
      <c r="H5886">
        <v>-0.49425800977840301</v>
      </c>
      <c r="I5886" t="e">
        <f>-inf</f>
        <v>#NAME?</v>
      </c>
      <c r="J5886">
        <v>13</v>
      </c>
      <c r="K5886">
        <v>45</v>
      </c>
      <c r="L5886">
        <v>21</v>
      </c>
      <c r="M5886">
        <v>4</v>
      </c>
      <c r="N5886">
        <v>0.61649726489022805</v>
      </c>
      <c r="O5886">
        <v>-0.38381283471730698</v>
      </c>
      <c r="P5886">
        <v>-1.52210902957076</v>
      </c>
      <c r="Q5886">
        <v>0.62711864406779605</v>
      </c>
      <c r="R5886">
        <v>0.338983050847457</v>
      </c>
      <c r="S5886" t="e">
        <f t="shared" si="91"/>
        <v>#NAME?</v>
      </c>
    </row>
    <row r="5887" spans="1:19" x14ac:dyDescent="0.2">
      <c r="A5887" t="s">
        <v>11713</v>
      </c>
      <c r="B5887" t="s">
        <v>11714</v>
      </c>
      <c r="C5887">
        <v>282</v>
      </c>
      <c r="D5887">
        <v>336</v>
      </c>
      <c r="E5887">
        <v>258</v>
      </c>
      <c r="F5887">
        <v>45</v>
      </c>
      <c r="G5887">
        <v>0.156348401366011</v>
      </c>
      <c r="H5887">
        <v>-0.53288741213453406</v>
      </c>
      <c r="I5887">
        <v>-1.6812337675060101</v>
      </c>
      <c r="J5887">
        <v>702</v>
      </c>
      <c r="K5887">
        <v>758</v>
      </c>
      <c r="L5887">
        <v>447</v>
      </c>
      <c r="M5887">
        <v>82</v>
      </c>
      <c r="N5887">
        <v>0.11056019692397</v>
      </c>
      <c r="O5887">
        <v>-0.78811836614225905</v>
      </c>
      <c r="P5887">
        <v>-1.94274892833798</v>
      </c>
      <c r="Q5887">
        <v>0.59322033898305004</v>
      </c>
      <c r="R5887">
        <v>0.25423728813559299</v>
      </c>
      <c r="S5887">
        <f t="shared" si="91"/>
        <v>-4.4935171647874778E-3</v>
      </c>
    </row>
    <row r="5888" spans="1:19" x14ac:dyDescent="0.2">
      <c r="A5888" t="s">
        <v>11715</v>
      </c>
      <c r="B5888" t="s">
        <v>11716</v>
      </c>
      <c r="C5888">
        <v>325</v>
      </c>
      <c r="D5888">
        <v>338</v>
      </c>
      <c r="E5888">
        <v>267</v>
      </c>
      <c r="F5888">
        <v>13</v>
      </c>
      <c r="G5888">
        <v>9.7291571594308804E-2</v>
      </c>
      <c r="H5888">
        <v>-0.57963010939270199</v>
      </c>
      <c r="I5888">
        <v>-2.2821371816340301</v>
      </c>
      <c r="J5888">
        <v>752</v>
      </c>
      <c r="K5888">
        <v>900</v>
      </c>
      <c r="L5888">
        <v>427</v>
      </c>
      <c r="M5888">
        <v>64</v>
      </c>
      <c r="N5888">
        <v>0.15525277226940401</v>
      </c>
      <c r="O5888">
        <v>-0.83787874271100804</v>
      </c>
      <c r="P5888">
        <v>-2.0802635351996401</v>
      </c>
      <c r="Q5888">
        <v>0.644067796610169</v>
      </c>
      <c r="R5888">
        <v>0.186440677966101</v>
      </c>
      <c r="S5888">
        <f t="shared" si="91"/>
        <v>-0.21456700497386813</v>
      </c>
    </row>
    <row r="5889" spans="1:19" x14ac:dyDescent="0.2">
      <c r="A5889" t="s">
        <v>11717</v>
      </c>
      <c r="B5889" t="s">
        <v>11718</v>
      </c>
      <c r="C5889">
        <v>138</v>
      </c>
      <c r="D5889">
        <v>107</v>
      </c>
      <c r="E5889">
        <v>106</v>
      </c>
      <c r="F5889">
        <v>18</v>
      </c>
      <c r="G5889">
        <v>-3.0237076420498402E-2</v>
      </c>
      <c r="H5889">
        <v>-0.60883123091486901</v>
      </c>
      <c r="I5889">
        <v>-1.76880375425992</v>
      </c>
      <c r="J5889">
        <v>267</v>
      </c>
      <c r="K5889">
        <v>327</v>
      </c>
      <c r="L5889">
        <v>170</v>
      </c>
      <c r="M5889">
        <v>39</v>
      </c>
      <c r="N5889">
        <v>0.16526459471743199</v>
      </c>
      <c r="O5889">
        <v>-0.78815111713069097</v>
      </c>
      <c r="P5889">
        <v>-1.8456723229299601</v>
      </c>
      <c r="Q5889">
        <v>0.677966101694915</v>
      </c>
      <c r="R5889">
        <v>0.169491525423728</v>
      </c>
      <c r="S5889">
        <f t="shared" si="91"/>
        <v>-3.7808437552364505E-3</v>
      </c>
    </row>
    <row r="5890" spans="1:19" x14ac:dyDescent="0.2">
      <c r="A5890" t="s">
        <v>11719</v>
      </c>
      <c r="B5890" t="s">
        <v>11720</v>
      </c>
      <c r="C5890">
        <v>53</v>
      </c>
      <c r="D5890">
        <v>27</v>
      </c>
      <c r="E5890">
        <v>87</v>
      </c>
      <c r="F5890">
        <v>4</v>
      </c>
      <c r="G5890">
        <v>-0.21265387314627299</v>
      </c>
      <c r="H5890">
        <v>-0.27901462676057398</v>
      </c>
      <c r="I5890">
        <v>-2.0064130512348202</v>
      </c>
      <c r="J5890">
        <v>43</v>
      </c>
      <c r="K5890">
        <v>74</v>
      </c>
      <c r="L5890">
        <v>56</v>
      </c>
      <c r="M5890">
        <v>12</v>
      </c>
      <c r="N5890">
        <v>0.31299136757311102</v>
      </c>
      <c r="O5890">
        <v>-0.47736920571777602</v>
      </c>
      <c r="P5890">
        <v>-1.56451287812385</v>
      </c>
      <c r="Q5890">
        <v>0.66101694915254205</v>
      </c>
      <c r="R5890">
        <v>0.20338983050847401</v>
      </c>
      <c r="S5890">
        <f t="shared" si="91"/>
        <v>2.9021317041070249E-3</v>
      </c>
    </row>
    <row r="5891" spans="1:19" x14ac:dyDescent="0.2">
      <c r="A5891" t="s">
        <v>11721</v>
      </c>
      <c r="B5891" t="s">
        <v>11722</v>
      </c>
      <c r="C5891">
        <v>55</v>
      </c>
      <c r="D5891">
        <v>62</v>
      </c>
      <c r="E5891">
        <v>32</v>
      </c>
      <c r="F5891">
        <v>9</v>
      </c>
      <c r="G5891">
        <v>0.13228723229953801</v>
      </c>
      <c r="H5891">
        <v>-0.72947072095274101</v>
      </c>
      <c r="I5891">
        <v>-1.67031735301691</v>
      </c>
      <c r="J5891">
        <v>90</v>
      </c>
      <c r="K5891">
        <v>152</v>
      </c>
      <c r="L5891">
        <v>68</v>
      </c>
      <c r="M5891">
        <v>12</v>
      </c>
      <c r="N5891">
        <v>0.30482918192716901</v>
      </c>
      <c r="O5891">
        <v>-0.71382237387747804</v>
      </c>
      <c r="P5891">
        <v>-1.8852869319835901</v>
      </c>
      <c r="Q5891">
        <v>0.66101694915254205</v>
      </c>
      <c r="R5891">
        <v>0.25423728813559299</v>
      </c>
      <c r="S5891">
        <f t="shared" ref="S5891:S5954" si="92">((I5891+1.7338029)/1.7338029+(P5891+1.8692731)/1.8692731)/2</f>
        <v>1.4024740495641373E-2</v>
      </c>
    </row>
    <row r="5892" spans="1:19" x14ac:dyDescent="0.2">
      <c r="A5892" t="s">
        <v>11723</v>
      </c>
      <c r="B5892" t="s">
        <v>11724</v>
      </c>
      <c r="C5892">
        <v>67</v>
      </c>
      <c r="D5892">
        <v>60</v>
      </c>
      <c r="E5892">
        <v>34</v>
      </c>
      <c r="F5892">
        <v>6</v>
      </c>
      <c r="G5892">
        <v>3.2334679978345597E-2</v>
      </c>
      <c r="H5892">
        <v>-0.78885389543697404</v>
      </c>
      <c r="I5892">
        <v>-1.9321207252791801</v>
      </c>
      <c r="J5892">
        <v>125</v>
      </c>
      <c r="K5892">
        <v>80</v>
      </c>
      <c r="L5892">
        <v>67</v>
      </c>
      <c r="M5892">
        <v>10</v>
      </c>
      <c r="N5892">
        <v>-0.116591922594391</v>
      </c>
      <c r="O5892">
        <v>-0.86292398745162002</v>
      </c>
      <c r="P5892">
        <v>-2.10713568159994</v>
      </c>
      <c r="Q5892">
        <v>0.57627118644067798</v>
      </c>
      <c r="R5892">
        <v>0.35593220338983</v>
      </c>
      <c r="S5892">
        <f t="shared" si="92"/>
        <v>-0.12081592415690739</v>
      </c>
    </row>
    <row r="5893" spans="1:19" x14ac:dyDescent="0.2">
      <c r="A5893" t="s">
        <v>11725</v>
      </c>
      <c r="B5893" t="s">
        <v>11726</v>
      </c>
      <c r="C5893">
        <v>256</v>
      </c>
      <c r="D5893">
        <v>167</v>
      </c>
      <c r="E5893">
        <v>79</v>
      </c>
      <c r="F5893">
        <v>23</v>
      </c>
      <c r="G5893">
        <v>-0.105265261868737</v>
      </c>
      <c r="H5893">
        <v>-1.0048708837998099</v>
      </c>
      <c r="I5893">
        <v>-1.93070930225625</v>
      </c>
      <c r="J5893">
        <v>295</v>
      </c>
      <c r="K5893">
        <v>347</v>
      </c>
      <c r="L5893">
        <v>210</v>
      </c>
      <c r="M5893">
        <v>47</v>
      </c>
      <c r="N5893">
        <v>0.14773556223443199</v>
      </c>
      <c r="O5893">
        <v>-0.73969149838863402</v>
      </c>
      <c r="P5893">
        <v>-1.8079498266343299</v>
      </c>
      <c r="Q5893">
        <v>0.54237288135593198</v>
      </c>
      <c r="R5893">
        <v>0.338983050847457</v>
      </c>
      <c r="S5893">
        <f t="shared" si="92"/>
        <v>-4.0381567313094946E-2</v>
      </c>
    </row>
    <row r="5894" spans="1:19" x14ac:dyDescent="0.2">
      <c r="A5894" t="s">
        <v>11727</v>
      </c>
      <c r="B5894" t="s">
        <v>11728</v>
      </c>
      <c r="C5894">
        <v>70</v>
      </c>
      <c r="D5894">
        <v>93</v>
      </c>
      <c r="E5894">
        <v>113</v>
      </c>
      <c r="F5894">
        <v>6</v>
      </c>
      <c r="G5894">
        <v>0.20364314083520599</v>
      </c>
      <c r="H5894">
        <v>-0.28627760630923998</v>
      </c>
      <c r="I5894">
        <v>-1.9511439625926099</v>
      </c>
      <c r="J5894">
        <v>86</v>
      </c>
      <c r="K5894">
        <v>145</v>
      </c>
      <c r="L5894">
        <v>138</v>
      </c>
      <c r="M5894">
        <v>20</v>
      </c>
      <c r="N5894">
        <v>0.30409765441312803</v>
      </c>
      <c r="O5894">
        <v>-0.38670814198672099</v>
      </c>
      <c r="P5894">
        <v>-1.64369412417147</v>
      </c>
      <c r="Q5894">
        <v>0.49152542372881303</v>
      </c>
      <c r="R5894">
        <v>0.305084745762711</v>
      </c>
      <c r="S5894">
        <f t="shared" si="92"/>
        <v>-2.3388688675171493E-3</v>
      </c>
    </row>
    <row r="5895" spans="1:19" x14ac:dyDescent="0.2">
      <c r="A5895" t="s">
        <v>11729</v>
      </c>
      <c r="B5895" t="s">
        <v>11730</v>
      </c>
      <c r="C5895">
        <v>136</v>
      </c>
      <c r="D5895">
        <v>168</v>
      </c>
      <c r="E5895">
        <v>136</v>
      </c>
      <c r="F5895">
        <v>3</v>
      </c>
      <c r="G5895">
        <v>0.17202860565117301</v>
      </c>
      <c r="H5895">
        <v>-0.49425800977840301</v>
      </c>
      <c r="I5895">
        <v>-2.5406148266125501</v>
      </c>
      <c r="J5895">
        <v>244</v>
      </c>
      <c r="K5895">
        <v>307</v>
      </c>
      <c r="L5895">
        <v>226</v>
      </c>
      <c r="M5895">
        <v>26</v>
      </c>
      <c r="N5895">
        <v>0.176976652560178</v>
      </c>
      <c r="O5895">
        <v>-0.62537016433571802</v>
      </c>
      <c r="P5895">
        <v>-1.9826421469597999</v>
      </c>
      <c r="Q5895">
        <v>0.62711864406779605</v>
      </c>
      <c r="R5895">
        <v>0.322033898305084</v>
      </c>
      <c r="S5895">
        <f t="shared" si="92"/>
        <v>-0.2629955450679089</v>
      </c>
    </row>
    <row r="5896" spans="1:19" x14ac:dyDescent="0.2">
      <c r="A5896" t="s">
        <v>11731</v>
      </c>
      <c r="B5896" t="s">
        <v>11732</v>
      </c>
      <c r="C5896">
        <v>69</v>
      </c>
      <c r="D5896">
        <v>64</v>
      </c>
      <c r="E5896">
        <v>64</v>
      </c>
      <c r="F5896">
        <v>6</v>
      </c>
      <c r="G5896">
        <v>4.75891155421602E-2</v>
      </c>
      <c r="H5896">
        <v>-0.52692712653177098</v>
      </c>
      <c r="I5896">
        <v>-1.94489501331561</v>
      </c>
      <c r="J5896">
        <v>325</v>
      </c>
      <c r="K5896">
        <v>408</v>
      </c>
      <c r="L5896">
        <v>165</v>
      </c>
      <c r="M5896">
        <v>37</v>
      </c>
      <c r="N5896">
        <v>0.17600490553272699</v>
      </c>
      <c r="O5896">
        <v>-0.88648819390935796</v>
      </c>
      <c r="P5896">
        <v>-1.9539073055037699</v>
      </c>
      <c r="Q5896">
        <v>0.69491525423728795</v>
      </c>
      <c r="R5896">
        <v>0.338983050847457</v>
      </c>
      <c r="S5896">
        <f t="shared" si="92"/>
        <v>-8.3513730948429982E-2</v>
      </c>
    </row>
    <row r="5897" spans="1:19" x14ac:dyDescent="0.2">
      <c r="A5897" t="s">
        <v>11733</v>
      </c>
      <c r="B5897" t="s">
        <v>11734</v>
      </c>
      <c r="C5897">
        <v>51</v>
      </c>
      <c r="D5897">
        <v>24</v>
      </c>
      <c r="E5897">
        <v>42</v>
      </c>
      <c r="F5897">
        <v>2</v>
      </c>
      <c r="G5897">
        <v>-0.24710070209080101</v>
      </c>
      <c r="H5897">
        <v>-0.57857889547843899</v>
      </c>
      <c r="I5897">
        <v>-2.2907373533959499</v>
      </c>
      <c r="J5897">
        <v>69</v>
      </c>
      <c r="K5897">
        <v>98</v>
      </c>
      <c r="L5897">
        <v>36</v>
      </c>
      <c r="M5897">
        <v>6</v>
      </c>
      <c r="N5897">
        <v>0.229605088376961</v>
      </c>
      <c r="O5897">
        <v>-0.87463536711435796</v>
      </c>
      <c r="P5897">
        <v>-2.0709235089455</v>
      </c>
      <c r="Q5897">
        <v>0.61016949152542299</v>
      </c>
      <c r="R5897">
        <v>0.28813559322033899</v>
      </c>
      <c r="S5897">
        <f t="shared" si="92"/>
        <v>-0.21454884751466102</v>
      </c>
    </row>
    <row r="5898" spans="1:19" x14ac:dyDescent="0.2">
      <c r="A5898" t="s">
        <v>11735</v>
      </c>
      <c r="B5898" t="s">
        <v>11736</v>
      </c>
      <c r="C5898">
        <v>222</v>
      </c>
      <c r="D5898">
        <v>273</v>
      </c>
      <c r="E5898">
        <v>227</v>
      </c>
      <c r="F5898">
        <v>23</v>
      </c>
      <c r="G5898">
        <v>0.17006790488564499</v>
      </c>
      <c r="H5898">
        <v>-0.48458512703591899</v>
      </c>
      <c r="I5898">
        <v>-1.86882231139504</v>
      </c>
      <c r="J5898">
        <v>426</v>
      </c>
      <c r="K5898">
        <v>398</v>
      </c>
      <c r="L5898">
        <v>281</v>
      </c>
      <c r="M5898">
        <v>49</v>
      </c>
      <c r="N5898">
        <v>4.7701576392690702E-2</v>
      </c>
      <c r="O5898">
        <v>-0.77279205634202897</v>
      </c>
      <c r="P5898">
        <v>-1.9494391876660899</v>
      </c>
      <c r="Q5898">
        <v>0.57627118644067798</v>
      </c>
      <c r="R5898">
        <v>0.322033898305084</v>
      </c>
      <c r="S5898">
        <f t="shared" si="92"/>
        <v>-6.0380476946809314E-2</v>
      </c>
    </row>
    <row r="5899" spans="1:19" x14ac:dyDescent="0.2">
      <c r="A5899" t="s">
        <v>11737</v>
      </c>
      <c r="B5899" t="s">
        <v>11738</v>
      </c>
      <c r="C5899">
        <v>101</v>
      </c>
      <c r="D5899">
        <v>149</v>
      </c>
      <c r="E5899">
        <v>109</v>
      </c>
      <c r="F5899">
        <v>10</v>
      </c>
      <c r="G5899">
        <v>0.24912312692515901</v>
      </c>
      <c r="H5899">
        <v>-0.461152885620422</v>
      </c>
      <c r="I5899">
        <v>-1.8885185467446399</v>
      </c>
      <c r="J5899">
        <v>331</v>
      </c>
      <c r="K5899">
        <v>235</v>
      </c>
      <c r="L5899">
        <v>190</v>
      </c>
      <c r="M5899">
        <v>20</v>
      </c>
      <c r="N5899">
        <v>-7.1532028082260696E-2</v>
      </c>
      <c r="O5899">
        <v>-0.83316316996728002</v>
      </c>
      <c r="P5899">
        <v>-2.2290236667036298</v>
      </c>
      <c r="Q5899">
        <v>0.644067796610169</v>
      </c>
      <c r="R5899">
        <v>0.40677966101694901</v>
      </c>
      <c r="S5899">
        <f t="shared" si="92"/>
        <v>-0.14084482273297486</v>
      </c>
    </row>
    <row r="5900" spans="1:19" x14ac:dyDescent="0.2">
      <c r="A5900" t="s">
        <v>11739</v>
      </c>
      <c r="B5900" t="s">
        <v>11740</v>
      </c>
      <c r="C5900">
        <v>331</v>
      </c>
      <c r="D5900">
        <v>589</v>
      </c>
      <c r="E5900">
        <v>265</v>
      </c>
      <c r="F5900">
        <v>61</v>
      </c>
      <c r="G5900">
        <v>0.330545533306911</v>
      </c>
      <c r="H5900">
        <v>-0.59084012961731402</v>
      </c>
      <c r="I5900">
        <v>-1.6186953317269499</v>
      </c>
      <c r="J5900">
        <v>717</v>
      </c>
      <c r="K5900">
        <v>1000</v>
      </c>
      <c r="L5900">
        <v>484</v>
      </c>
      <c r="M5900">
        <v>136</v>
      </c>
      <c r="N5900">
        <v>0.221708947753921</v>
      </c>
      <c r="O5900">
        <v>-0.76276257116777801</v>
      </c>
      <c r="P5900">
        <v>-1.73220591588947</v>
      </c>
      <c r="Q5900">
        <v>0.59322033898305004</v>
      </c>
      <c r="R5900">
        <v>0.35593220338983</v>
      </c>
      <c r="S5900">
        <f t="shared" si="92"/>
        <v>6.9858344863172717E-2</v>
      </c>
    </row>
    <row r="5901" spans="1:19" x14ac:dyDescent="0.2">
      <c r="A5901" t="s">
        <v>11741</v>
      </c>
      <c r="B5901" t="s">
        <v>11742</v>
      </c>
      <c r="C5901">
        <v>54</v>
      </c>
      <c r="D5901">
        <v>29</v>
      </c>
      <c r="E5901">
        <v>14</v>
      </c>
      <c r="F5901">
        <v>2</v>
      </c>
      <c r="G5901">
        <v>-0.189737529628484</v>
      </c>
      <c r="H5901">
        <v>-1.0805237339231299</v>
      </c>
      <c r="I5901">
        <v>-2.31556093712098</v>
      </c>
      <c r="J5901">
        <v>66</v>
      </c>
      <c r="K5901">
        <v>49</v>
      </c>
      <c r="L5901">
        <v>66</v>
      </c>
      <c r="M5901">
        <v>6</v>
      </c>
      <c r="N5901">
        <v>-5.2119752091633199E-2</v>
      </c>
      <c r="O5901">
        <v>-0.59208877714439001</v>
      </c>
      <c r="P5901">
        <v>-2.05161835375011</v>
      </c>
      <c r="Q5901">
        <v>0.52542372881355903</v>
      </c>
      <c r="R5901">
        <v>0.305084745762711</v>
      </c>
      <c r="S5901">
        <f t="shared" si="92"/>
        <v>-0.21654374388221384</v>
      </c>
    </row>
    <row r="5902" spans="1:19" x14ac:dyDescent="0.2">
      <c r="A5902" t="s">
        <v>11743</v>
      </c>
      <c r="B5902" t="s">
        <v>11744</v>
      </c>
      <c r="C5902">
        <v>20</v>
      </c>
      <c r="D5902">
        <v>44</v>
      </c>
      <c r="E5902">
        <v>5</v>
      </c>
      <c r="F5902">
        <v>5</v>
      </c>
      <c r="G5902">
        <v>0.42268091311773398</v>
      </c>
      <c r="H5902">
        <v>-1.09631800110636</v>
      </c>
      <c r="I5902">
        <v>-1.48625716428996</v>
      </c>
      <c r="J5902">
        <v>45</v>
      </c>
      <c r="K5902">
        <v>73</v>
      </c>
      <c r="L5902">
        <v>42</v>
      </c>
      <c r="M5902">
        <v>10</v>
      </c>
      <c r="N5902">
        <v>0.28733844976683398</v>
      </c>
      <c r="O5902">
        <v>-0.62205200052183296</v>
      </c>
      <c r="P5902">
        <v>-1.66343818236723</v>
      </c>
      <c r="Q5902">
        <v>0.677966101694915</v>
      </c>
      <c r="R5902">
        <v>0.22033898305084701</v>
      </c>
      <c r="S5902">
        <f t="shared" si="92"/>
        <v>0.12644556044285751</v>
      </c>
    </row>
    <row r="5903" spans="1:19" x14ac:dyDescent="0.2">
      <c r="A5903" t="s">
        <v>11745</v>
      </c>
      <c r="B5903" t="s">
        <v>11746</v>
      </c>
      <c r="C5903">
        <v>144</v>
      </c>
      <c r="D5903">
        <v>127</v>
      </c>
      <c r="E5903">
        <v>109</v>
      </c>
      <c r="F5903">
        <v>11</v>
      </c>
      <c r="G5903">
        <v>2.5699461156235701E-2</v>
      </c>
      <c r="H5903">
        <v>-0.61519400393302903</v>
      </c>
      <c r="I5903">
        <v>-2.0011669798990201</v>
      </c>
      <c r="J5903">
        <v>299</v>
      </c>
      <c r="K5903">
        <v>380</v>
      </c>
      <c r="L5903">
        <v>190</v>
      </c>
      <c r="M5903">
        <v>32</v>
      </c>
      <c r="N5903">
        <v>0.18134051171410201</v>
      </c>
      <c r="O5903">
        <v>-0.78900636451599104</v>
      </c>
      <c r="P5903">
        <v>-1.98074687859641</v>
      </c>
      <c r="Q5903">
        <v>0.69491525423728795</v>
      </c>
      <c r="R5903">
        <v>0.23728813559322001</v>
      </c>
      <c r="S5903">
        <f t="shared" si="92"/>
        <v>-0.10692077989568102</v>
      </c>
    </row>
    <row r="5904" spans="1:19" x14ac:dyDescent="0.2">
      <c r="A5904" t="s">
        <v>11747</v>
      </c>
      <c r="B5904" t="s">
        <v>11748</v>
      </c>
      <c r="C5904">
        <v>69</v>
      </c>
      <c r="D5904">
        <v>29</v>
      </c>
      <c r="E5904">
        <v>19</v>
      </c>
      <c r="F5904">
        <v>2</v>
      </c>
      <c r="G5904">
        <v>-0.29619286054277</v>
      </c>
      <c r="H5904">
        <v>-1.0543534995628201</v>
      </c>
      <c r="I5904">
        <v>-2.4220162680352701</v>
      </c>
      <c r="J5904">
        <v>96</v>
      </c>
      <c r="K5904">
        <v>111</v>
      </c>
      <c r="L5904">
        <v>67</v>
      </c>
      <c r="M5904">
        <v>16</v>
      </c>
      <c r="N5904">
        <v>0.14027984916881001</v>
      </c>
      <c r="O5904">
        <v>-0.74828520748313199</v>
      </c>
      <c r="P5904">
        <v>-1.7883769189755301</v>
      </c>
      <c r="Q5904">
        <v>0.66101694915254205</v>
      </c>
      <c r="R5904">
        <v>0.23728813559322001</v>
      </c>
      <c r="S5904">
        <f t="shared" si="92"/>
        <v>-0.17683091469738993</v>
      </c>
    </row>
    <row r="5905" spans="1:19" x14ac:dyDescent="0.2">
      <c r="A5905" t="s">
        <v>11749</v>
      </c>
      <c r="B5905" t="s">
        <v>11750</v>
      </c>
      <c r="C5905">
        <v>31</v>
      </c>
      <c r="D5905">
        <v>60</v>
      </c>
      <c r="E5905">
        <v>47</v>
      </c>
      <c r="F5905">
        <v>5</v>
      </c>
      <c r="G5905">
        <v>0.36704778884489903</v>
      </c>
      <c r="H5905">
        <v>-0.31352184567695801</v>
      </c>
      <c r="I5905">
        <v>-1.6765888624602501</v>
      </c>
      <c r="J5905">
        <v>65</v>
      </c>
      <c r="K5905">
        <v>62</v>
      </c>
      <c r="L5905">
        <v>68</v>
      </c>
      <c r="M5905">
        <v>9</v>
      </c>
      <c r="N5905">
        <v>5.670643627712E-2</v>
      </c>
      <c r="O5905">
        <v>-0.57249322108100897</v>
      </c>
      <c r="P5905">
        <v>-1.86889651579542</v>
      </c>
      <c r="Q5905">
        <v>0.61016949152542299</v>
      </c>
      <c r="R5905">
        <v>0.23728813559322001</v>
      </c>
      <c r="S5905">
        <f t="shared" si="92"/>
        <v>1.6600309610027141E-2</v>
      </c>
    </row>
    <row r="5906" spans="1:19" x14ac:dyDescent="0.2">
      <c r="A5906" t="s">
        <v>11751</v>
      </c>
      <c r="B5906" t="s">
        <v>11752</v>
      </c>
      <c r="C5906">
        <v>30</v>
      </c>
      <c r="D5906">
        <v>51</v>
      </c>
      <c r="E5906">
        <v>27</v>
      </c>
      <c r="F5906">
        <v>10</v>
      </c>
      <c r="G5906">
        <v>0.31070715367380197</v>
      </c>
      <c r="H5906">
        <v>-0.54001550033907797</v>
      </c>
      <c r="I5906">
        <v>-1.3613184276816599</v>
      </c>
      <c r="J5906">
        <v>147</v>
      </c>
      <c r="K5906">
        <v>213</v>
      </c>
      <c r="L5906">
        <v>98</v>
      </c>
      <c r="M5906">
        <v>35</v>
      </c>
      <c r="N5906">
        <v>0.23829037211228299</v>
      </c>
      <c r="O5906">
        <v>-0.76818003620007103</v>
      </c>
      <c r="P5906">
        <v>-1.6334749589897899</v>
      </c>
      <c r="Q5906">
        <v>0.644067796610169</v>
      </c>
      <c r="R5906">
        <v>0.23728813559322001</v>
      </c>
      <c r="S5906">
        <f t="shared" si="92"/>
        <v>0.17049049237132002</v>
      </c>
    </row>
    <row r="5907" spans="1:19" x14ac:dyDescent="0.2">
      <c r="A5907" t="s">
        <v>11753</v>
      </c>
      <c r="B5907" t="s">
        <v>11754</v>
      </c>
      <c r="C5907">
        <v>294</v>
      </c>
      <c r="D5907">
        <v>315</v>
      </c>
      <c r="E5907">
        <v>168</v>
      </c>
      <c r="F5907">
        <v>21</v>
      </c>
      <c r="G5907">
        <v>0.11022145567297099</v>
      </c>
      <c r="H5907">
        <v>-0.73729605846469803</v>
      </c>
      <c r="I5907">
        <v>-2.0303252086402299</v>
      </c>
      <c r="J5907">
        <v>342</v>
      </c>
      <c r="K5907">
        <v>529</v>
      </c>
      <c r="L5907">
        <v>214</v>
      </c>
      <c r="M5907">
        <v>45</v>
      </c>
      <c r="N5907">
        <v>0.26665766940077201</v>
      </c>
      <c r="O5907">
        <v>-0.79570110985133402</v>
      </c>
      <c r="P5907">
        <v>-1.89103926087268</v>
      </c>
      <c r="Q5907">
        <v>0.677966101694915</v>
      </c>
      <c r="R5907">
        <v>0.23728813559322001</v>
      </c>
      <c r="S5907">
        <f t="shared" si="92"/>
        <v>-9.1334208031588413E-2</v>
      </c>
    </row>
    <row r="5908" spans="1:19" x14ac:dyDescent="0.2">
      <c r="A5908" t="s">
        <v>11755</v>
      </c>
      <c r="B5908" t="s">
        <v>11756</v>
      </c>
      <c r="C5908">
        <v>89</v>
      </c>
      <c r="D5908">
        <v>79</v>
      </c>
      <c r="E5908">
        <v>85</v>
      </c>
      <c r="F5908">
        <v>12</v>
      </c>
      <c r="G5908">
        <v>2.8495316941056999E-2</v>
      </c>
      <c r="H5908">
        <v>-0.51422909070902301</v>
      </c>
      <c r="I5908">
        <v>-1.7544059335592801</v>
      </c>
      <c r="J5908">
        <v>261</v>
      </c>
      <c r="K5908">
        <v>361</v>
      </c>
      <c r="L5908">
        <v>177</v>
      </c>
      <c r="M5908">
        <v>34</v>
      </c>
      <c r="N5908">
        <v>0.218094797989098</v>
      </c>
      <c r="O5908">
        <v>-0.76075601812086402</v>
      </c>
      <c r="P5908">
        <v>-1.8953872588879099</v>
      </c>
      <c r="Q5908">
        <v>0.62711864406779605</v>
      </c>
      <c r="R5908">
        <v>0.22033898305084701</v>
      </c>
      <c r="S5908">
        <f t="shared" si="92"/>
        <v>-1.2926683815344318E-2</v>
      </c>
    </row>
    <row r="5909" spans="1:19" x14ac:dyDescent="0.2">
      <c r="A5909" t="s">
        <v>11757</v>
      </c>
      <c r="B5909" t="s">
        <v>11758</v>
      </c>
      <c r="C5909">
        <v>121</v>
      </c>
      <c r="D5909">
        <v>183</v>
      </c>
      <c r="E5909">
        <v>134</v>
      </c>
      <c r="F5909">
        <v>23</v>
      </c>
      <c r="G5909">
        <v>0.259923951709507</v>
      </c>
      <c r="H5909">
        <v>-0.44993858173004497</v>
      </c>
      <c r="I5909">
        <v>-1.6052547072608501</v>
      </c>
      <c r="J5909">
        <v>269</v>
      </c>
      <c r="K5909">
        <v>322</v>
      </c>
      <c r="L5909">
        <v>209</v>
      </c>
      <c r="M5909">
        <v>36</v>
      </c>
      <c r="N5909">
        <v>0.155331695115144</v>
      </c>
      <c r="O5909">
        <v>-0.70169477103574396</v>
      </c>
      <c r="P5909">
        <v>-1.8836754478270099</v>
      </c>
      <c r="Q5909">
        <v>0.71186440677966101</v>
      </c>
      <c r="R5909">
        <v>0.22033898305084701</v>
      </c>
      <c r="S5909">
        <f t="shared" si="92"/>
        <v>3.3218774092548919E-2</v>
      </c>
    </row>
    <row r="5910" spans="1:19" x14ac:dyDescent="0.2">
      <c r="A5910" t="s">
        <v>11759</v>
      </c>
      <c r="B5910" t="s">
        <v>11760</v>
      </c>
      <c r="C5910">
        <v>30</v>
      </c>
      <c r="D5910">
        <v>50</v>
      </c>
      <c r="E5910">
        <v>6</v>
      </c>
      <c r="F5910">
        <v>5</v>
      </c>
      <c r="G5910">
        <v>0.30210698191188401</v>
      </c>
      <c r="H5910">
        <v>-1.19322801411442</v>
      </c>
      <c r="I5910">
        <v>-1.66234842334564</v>
      </c>
      <c r="J5910">
        <v>46</v>
      </c>
      <c r="K5910">
        <v>156</v>
      </c>
      <c r="L5910">
        <v>62</v>
      </c>
      <c r="M5910">
        <v>5</v>
      </c>
      <c r="N5910">
        <v>0.607594870094609</v>
      </c>
      <c r="O5910">
        <v>-0.46245491932770999</v>
      </c>
      <c r="P5910">
        <v>-1.97401349593744</v>
      </c>
      <c r="Q5910">
        <v>0.77966101694915202</v>
      </c>
      <c r="R5910">
        <v>0.305084745762711</v>
      </c>
      <c r="S5910">
        <f t="shared" si="92"/>
        <v>-7.4100579329517413E-3</v>
      </c>
    </row>
    <row r="5911" spans="1:19" x14ac:dyDescent="0.2">
      <c r="A5911" t="s">
        <v>11761</v>
      </c>
      <c r="B5911" t="s">
        <v>11762</v>
      </c>
      <c r="C5911">
        <v>139</v>
      </c>
      <c r="D5911">
        <v>92</v>
      </c>
      <c r="E5911">
        <v>120</v>
      </c>
      <c r="F5911">
        <v>14</v>
      </c>
      <c r="G5911">
        <v>-9.8968740613011294E-2</v>
      </c>
      <c r="H5911">
        <v>-0.55809156398487303</v>
      </c>
      <c r="I5911">
        <v>-1.8810839375378501</v>
      </c>
      <c r="J5911">
        <v>208</v>
      </c>
      <c r="K5911">
        <v>255</v>
      </c>
      <c r="L5911">
        <v>141</v>
      </c>
      <c r="M5911">
        <v>31</v>
      </c>
      <c r="N5911">
        <v>0.16570494889291501</v>
      </c>
      <c r="O5911">
        <v>-0.76093299945177195</v>
      </c>
      <c r="P5911">
        <v>-1.83692730972038</v>
      </c>
      <c r="Q5911">
        <v>0.71186440677966101</v>
      </c>
      <c r="R5911">
        <v>0.25423728813559299</v>
      </c>
      <c r="S5911">
        <f t="shared" si="92"/>
        <v>-3.3821438273789556E-2</v>
      </c>
    </row>
    <row r="5912" spans="1:19" x14ac:dyDescent="0.2">
      <c r="A5912" t="s">
        <v>11763</v>
      </c>
      <c r="B5912" t="s">
        <v>11764</v>
      </c>
      <c r="C5912">
        <v>125</v>
      </c>
      <c r="D5912">
        <v>163</v>
      </c>
      <c r="E5912">
        <v>154</v>
      </c>
      <c r="F5912">
        <v>12</v>
      </c>
      <c r="G5912">
        <v>0.19553582369142899</v>
      </c>
      <c r="H5912">
        <v>-0.40364730194999598</v>
      </c>
      <c r="I5912">
        <v>-1.90192593992243</v>
      </c>
      <c r="J5912">
        <v>433</v>
      </c>
      <c r="K5912">
        <v>464</v>
      </c>
      <c r="L5912">
        <v>235</v>
      </c>
      <c r="M5912">
        <v>24</v>
      </c>
      <c r="N5912">
        <v>0.10725818762323699</v>
      </c>
      <c r="O5912">
        <v>-0.85750881122601896</v>
      </c>
      <c r="P5912">
        <v>-2.2665023232336501</v>
      </c>
      <c r="Q5912">
        <v>0.66101694915254205</v>
      </c>
      <c r="R5912">
        <v>0.28813559322033899</v>
      </c>
      <c r="S5912">
        <f t="shared" si="92"/>
        <v>-0.15473622056772018</v>
      </c>
    </row>
    <row r="5913" spans="1:19" x14ac:dyDescent="0.2">
      <c r="A5913" t="s">
        <v>11765</v>
      </c>
      <c r="B5913" t="s">
        <v>11766</v>
      </c>
      <c r="C5913">
        <v>16</v>
      </c>
      <c r="D5913">
        <v>32</v>
      </c>
      <c r="E5913">
        <v>15</v>
      </c>
      <c r="F5913">
        <v>14</v>
      </c>
      <c r="G5913">
        <v>0.38128822795950901</v>
      </c>
      <c r="H5913">
        <v>-0.52228673337864695</v>
      </c>
      <c r="I5913">
        <v>-0.94218911993968502</v>
      </c>
      <c r="J5913">
        <v>66</v>
      </c>
      <c r="K5913">
        <v>35</v>
      </c>
      <c r="L5913">
        <v>27</v>
      </c>
      <c r="M5913">
        <v>6</v>
      </c>
      <c r="N5913">
        <v>-0.19824778776987101</v>
      </c>
      <c r="O5913">
        <v>-0.98026894852727098</v>
      </c>
      <c r="P5913">
        <v>-2.05161835375011</v>
      </c>
      <c r="Q5913">
        <v>0.66101694915254205</v>
      </c>
      <c r="R5913">
        <v>0.27118644067796599</v>
      </c>
      <c r="S5913">
        <f t="shared" si="92"/>
        <v>0.17951390983992926</v>
      </c>
    </row>
    <row r="5914" spans="1:19" x14ac:dyDescent="0.2">
      <c r="A5914" t="s">
        <v>11767</v>
      </c>
      <c r="B5914" t="s">
        <v>11768</v>
      </c>
      <c r="C5914">
        <v>131</v>
      </c>
      <c r="D5914">
        <v>182</v>
      </c>
      <c r="E5914">
        <v>140</v>
      </c>
      <c r="F5914">
        <v>15</v>
      </c>
      <c r="G5914">
        <v>0.22305832462483899</v>
      </c>
      <c r="H5914">
        <v>-0.46540126975592899</v>
      </c>
      <c r="I5914">
        <v>-1.8253772095620799</v>
      </c>
      <c r="J5914">
        <v>329</v>
      </c>
      <c r="K5914">
        <v>359</v>
      </c>
      <c r="L5914">
        <v>184</v>
      </c>
      <c r="M5914">
        <v>36</v>
      </c>
      <c r="N5914">
        <v>0.115126654050066</v>
      </c>
      <c r="O5914">
        <v>-0.84446685208482797</v>
      </c>
      <c r="P5914">
        <v>-1.9711190657745801</v>
      </c>
      <c r="Q5914">
        <v>0.71186440677966101</v>
      </c>
      <c r="R5914">
        <v>0.28813559322033899</v>
      </c>
      <c r="S5914">
        <f t="shared" si="92"/>
        <v>-5.365064317127527E-2</v>
      </c>
    </row>
    <row r="5915" spans="1:19" x14ac:dyDescent="0.2">
      <c r="A5915" t="s">
        <v>11769</v>
      </c>
      <c r="B5915" t="s">
        <v>11770</v>
      </c>
      <c r="C5915">
        <v>264</v>
      </c>
      <c r="D5915">
        <v>379</v>
      </c>
      <c r="E5915">
        <v>206</v>
      </c>
      <c r="F5915">
        <v>20</v>
      </c>
      <c r="G5915">
        <v>0.237293515393769</v>
      </c>
      <c r="H5915">
        <v>-0.60199471627908097</v>
      </c>
      <c r="I5915">
        <v>-2.00477110416784</v>
      </c>
      <c r="J5915">
        <v>462</v>
      </c>
      <c r="K5915">
        <v>686</v>
      </c>
      <c r="L5915">
        <v>377</v>
      </c>
      <c r="M5915">
        <v>70</v>
      </c>
      <c r="N5915">
        <v>0.24891024357234701</v>
      </c>
      <c r="O5915">
        <v>-0.68038940249472302</v>
      </c>
      <c r="P5915">
        <v>-1.8297696041337601</v>
      </c>
      <c r="Q5915">
        <v>0.61016949152542299</v>
      </c>
      <c r="R5915">
        <v>0.23728813559322001</v>
      </c>
      <c r="S5915">
        <f t="shared" si="92"/>
        <v>-6.757619644187246E-2</v>
      </c>
    </row>
    <row r="5916" spans="1:19" x14ac:dyDescent="0.2">
      <c r="A5916" t="s">
        <v>11771</v>
      </c>
      <c r="B5916" t="s">
        <v>11772</v>
      </c>
      <c r="C5916">
        <v>78</v>
      </c>
      <c r="D5916">
        <v>65</v>
      </c>
      <c r="E5916">
        <v>27</v>
      </c>
      <c r="F5916">
        <v>1</v>
      </c>
      <c r="G5916">
        <v>1.0769862479036399E-3</v>
      </c>
      <c r="H5916">
        <v>-0.95498884830989605</v>
      </c>
      <c r="I5916">
        <v>-2.7762917756524699</v>
      </c>
      <c r="J5916">
        <v>189</v>
      </c>
      <c r="K5916">
        <v>245</v>
      </c>
      <c r="L5916">
        <v>68</v>
      </c>
      <c r="M5916">
        <v>24</v>
      </c>
      <c r="N5916">
        <v>0.18993238361300999</v>
      </c>
      <c r="O5916">
        <v>-1.03604166861139</v>
      </c>
      <c r="P5916">
        <v>-1.9064762310535299</v>
      </c>
      <c r="Q5916">
        <v>0.52542372881355903</v>
      </c>
      <c r="R5916">
        <v>0.25423728813559299</v>
      </c>
      <c r="S5916">
        <f t="shared" si="92"/>
        <v>-0.31058773076736473</v>
      </c>
    </row>
    <row r="5917" spans="1:19" x14ac:dyDescent="0.2">
      <c r="A5917" t="s">
        <v>11773</v>
      </c>
      <c r="B5917" t="s">
        <v>11774</v>
      </c>
      <c r="C5917">
        <v>146</v>
      </c>
      <c r="D5917">
        <v>138</v>
      </c>
      <c r="E5917">
        <v>100</v>
      </c>
      <c r="F5917">
        <v>15</v>
      </c>
      <c r="G5917">
        <v>5.5784462912327901E-2</v>
      </c>
      <c r="H5917">
        <v>-0.65861086556283999</v>
      </c>
      <c r="I5917">
        <v>-1.87245876969075</v>
      </c>
      <c r="J5917">
        <v>274</v>
      </c>
      <c r="K5917">
        <v>312</v>
      </c>
      <c r="L5917">
        <v>144</v>
      </c>
      <c r="M5917">
        <v>20</v>
      </c>
      <c r="N5917">
        <v>0.13363213461977599</v>
      </c>
      <c r="O5917">
        <v>-0.87147684786952795</v>
      </c>
      <c r="P5917">
        <v>-2.1469462357482998</v>
      </c>
      <c r="Q5917">
        <v>0.62711864406779605</v>
      </c>
      <c r="R5917">
        <v>0.27118644067796599</v>
      </c>
      <c r="S5917">
        <f t="shared" si="92"/>
        <v>-0.11425907821165165</v>
      </c>
    </row>
    <row r="5918" spans="1:19" x14ac:dyDescent="0.2">
      <c r="A5918" t="s">
        <v>11775</v>
      </c>
      <c r="B5918" t="s">
        <v>11776</v>
      </c>
      <c r="C5918">
        <v>53</v>
      </c>
      <c r="D5918">
        <v>84</v>
      </c>
      <c r="E5918">
        <v>38</v>
      </c>
      <c r="F5918">
        <v>19</v>
      </c>
      <c r="G5918">
        <v>0.28026164875662102</v>
      </c>
      <c r="H5918">
        <v>-0.63875028276238199</v>
      </c>
      <c r="I5918">
        <v>-1.32971944160995</v>
      </c>
      <c r="J5918">
        <v>340</v>
      </c>
      <c r="K5918">
        <v>274</v>
      </c>
      <c r="L5918">
        <v>132</v>
      </c>
      <c r="M5918">
        <v>16</v>
      </c>
      <c r="N5918">
        <v>-1.6500250800145399E-2</v>
      </c>
      <c r="O5918">
        <v>-1.0029937629807899</v>
      </c>
      <c r="P5918">
        <v>-2.3375846029782199</v>
      </c>
      <c r="Q5918">
        <v>0.62711864406779605</v>
      </c>
      <c r="R5918">
        <v>0.305084745762711</v>
      </c>
      <c r="S5918">
        <f t="shared" si="92"/>
        <v>-8.7347048625494306E-3</v>
      </c>
    </row>
    <row r="5919" spans="1:19" x14ac:dyDescent="0.2">
      <c r="A5919" t="s">
        <v>11777</v>
      </c>
      <c r="B5919" t="s">
        <v>11778</v>
      </c>
      <c r="C5919">
        <v>79</v>
      </c>
      <c r="D5919">
        <v>65</v>
      </c>
      <c r="E5919">
        <v>37</v>
      </c>
      <c r="F5919">
        <v>12</v>
      </c>
      <c r="G5919">
        <v>-4.4555023520573799E-3</v>
      </c>
      <c r="H5919">
        <v>-0.82368337700185001</v>
      </c>
      <c r="I5919">
        <v>-1.70264301820481</v>
      </c>
      <c r="J5919">
        <v>220</v>
      </c>
      <c r="K5919">
        <v>268</v>
      </c>
      <c r="L5919">
        <v>182</v>
      </c>
      <c r="M5919">
        <v>42</v>
      </c>
      <c r="N5919">
        <v>0.16294021662830399</v>
      </c>
      <c r="O5919">
        <v>-0.67444006998152095</v>
      </c>
      <c r="P5919">
        <v>-1.7293990590161901</v>
      </c>
      <c r="Q5919">
        <v>0.55932203389830504</v>
      </c>
      <c r="R5919">
        <v>0.338983050847457</v>
      </c>
      <c r="S5919">
        <f t="shared" si="92"/>
        <v>4.6400012749377113E-2</v>
      </c>
    </row>
    <row r="5920" spans="1:19" x14ac:dyDescent="0.2">
      <c r="A5920" t="s">
        <v>11779</v>
      </c>
      <c r="B5920" t="s">
        <v>11780</v>
      </c>
      <c r="C5920">
        <v>187</v>
      </c>
      <c r="D5920">
        <v>204</v>
      </c>
      <c r="E5920">
        <v>162</v>
      </c>
      <c r="F5920">
        <v>34</v>
      </c>
      <c r="G5920">
        <v>0.118046793184928</v>
      </c>
      <c r="H5920">
        <v>-0.55658460177227098</v>
      </c>
      <c r="I5920">
        <v>-1.6245598624562401</v>
      </c>
      <c r="J5920">
        <v>567</v>
      </c>
      <c r="K5920">
        <v>495</v>
      </c>
      <c r="L5920">
        <v>292</v>
      </c>
      <c r="M5920">
        <v>85</v>
      </c>
      <c r="N5920">
        <v>1.8250243462383801E-2</v>
      </c>
      <c r="O5920">
        <v>-0.88028898458887805</v>
      </c>
      <c r="P5920">
        <v>-1.8343898017705</v>
      </c>
      <c r="Q5920">
        <v>0.52542372881355903</v>
      </c>
      <c r="R5920">
        <v>0.28813559322033899</v>
      </c>
      <c r="S5920">
        <f t="shared" si="92"/>
        <v>4.0834592244353603E-2</v>
      </c>
    </row>
    <row r="5921" spans="1:19" x14ac:dyDescent="0.2">
      <c r="A5921" t="s">
        <v>11781</v>
      </c>
      <c r="B5921" t="s">
        <v>11782</v>
      </c>
      <c r="C5921">
        <v>222</v>
      </c>
      <c r="D5921">
        <v>191</v>
      </c>
      <c r="E5921">
        <v>186</v>
      </c>
      <c r="F5921">
        <v>28</v>
      </c>
      <c r="G5921">
        <v>1.49386250926173E-2</v>
      </c>
      <c r="H5921">
        <v>-0.57109804001112496</v>
      </c>
      <c r="I5921">
        <v>-1.78339211607041</v>
      </c>
      <c r="J5921">
        <v>591</v>
      </c>
      <c r="K5921">
        <v>594</v>
      </c>
      <c r="L5921">
        <v>295</v>
      </c>
      <c r="M5921">
        <v>40</v>
      </c>
      <c r="N5921">
        <v>7.9427067521659803E-2</v>
      </c>
      <c r="O5921">
        <v>-0.89385424204748198</v>
      </c>
      <c r="P5921">
        <v>-2.1797531581451799</v>
      </c>
      <c r="Q5921">
        <v>0.52542372881355903</v>
      </c>
      <c r="R5921">
        <v>0.305084745762711</v>
      </c>
      <c r="S5921">
        <f t="shared" si="92"/>
        <v>-9.7349048036437763E-2</v>
      </c>
    </row>
    <row r="5922" spans="1:19" x14ac:dyDescent="0.2">
      <c r="A5922" t="s">
        <v>11783</v>
      </c>
      <c r="B5922" t="s">
        <v>11784</v>
      </c>
      <c r="C5922">
        <v>74</v>
      </c>
      <c r="D5922">
        <v>72</v>
      </c>
      <c r="E5922">
        <v>36</v>
      </c>
      <c r="F5922">
        <v>8</v>
      </c>
      <c r="G5922">
        <v>6.8359008995820703E-2</v>
      </c>
      <c r="H5922">
        <v>-0.80718722874209203</v>
      </c>
      <c r="I5922">
        <v>-1.85033890570103</v>
      </c>
      <c r="J5922">
        <v>69</v>
      </c>
      <c r="K5922">
        <v>141</v>
      </c>
      <c r="L5922">
        <v>51</v>
      </c>
      <c r="M5922">
        <v>11</v>
      </c>
      <c r="N5922">
        <v>0.387598125339846</v>
      </c>
      <c r="O5922">
        <v>-0.72336769178370897</v>
      </c>
      <c r="P5922">
        <v>-1.8076820741709201</v>
      </c>
      <c r="Q5922">
        <v>0.52542372881355903</v>
      </c>
      <c r="R5922">
        <v>0.35593220338983</v>
      </c>
      <c r="S5922">
        <f t="shared" si="92"/>
        <v>-1.7132458539618124E-2</v>
      </c>
    </row>
    <row r="5923" spans="1:19" x14ac:dyDescent="0.2">
      <c r="A5923" t="s">
        <v>11785</v>
      </c>
      <c r="B5923" t="s">
        <v>11786</v>
      </c>
      <c r="C5923">
        <v>186</v>
      </c>
      <c r="D5923">
        <v>249</v>
      </c>
      <c r="E5923">
        <v>139</v>
      </c>
      <c r="F5923">
        <v>34</v>
      </c>
      <c r="G5923">
        <v>0.20694463517334799</v>
      </c>
      <c r="H5923">
        <v>-0.62075615374222404</v>
      </c>
      <c r="I5923">
        <v>-1.62223120013766</v>
      </c>
      <c r="J5923">
        <v>753</v>
      </c>
      <c r="K5923">
        <v>772</v>
      </c>
      <c r="L5923">
        <v>567</v>
      </c>
      <c r="M5923">
        <v>292</v>
      </c>
      <c r="N5923">
        <v>8.8050427556757294E-2</v>
      </c>
      <c r="O5923">
        <v>-0.71530069445218403</v>
      </c>
      <c r="P5923">
        <v>-1.42163779334417</v>
      </c>
      <c r="Q5923">
        <v>0.54237288135593198</v>
      </c>
      <c r="R5923">
        <v>0.305084745762711</v>
      </c>
      <c r="S5923">
        <f t="shared" si="92"/>
        <v>0.15191055544031584</v>
      </c>
    </row>
    <row r="5924" spans="1:19" x14ac:dyDescent="0.2">
      <c r="A5924" t="s">
        <v>11787</v>
      </c>
      <c r="B5924" t="s">
        <v>11788</v>
      </c>
      <c r="C5924">
        <v>0</v>
      </c>
      <c r="D5924">
        <v>0</v>
      </c>
      <c r="E5924">
        <v>0</v>
      </c>
      <c r="F5924">
        <v>0</v>
      </c>
      <c r="G5924" t="s">
        <v>373</v>
      </c>
      <c r="H5924" t="s">
        <v>373</v>
      </c>
      <c r="I5924" t="s">
        <v>373</v>
      </c>
      <c r="J5924">
        <v>0</v>
      </c>
      <c r="K5924">
        <v>0</v>
      </c>
      <c r="L5924">
        <v>0</v>
      </c>
      <c r="M5924">
        <v>0</v>
      </c>
      <c r="N5924" t="s">
        <v>373</v>
      </c>
      <c r="O5924" t="s">
        <v>373</v>
      </c>
      <c r="P5924" t="s">
        <v>373</v>
      </c>
      <c r="Q5924">
        <v>0.59322033898305004</v>
      </c>
      <c r="R5924">
        <v>0.305084745762711</v>
      </c>
      <c r="S5924" t="e">
        <f t="shared" si="92"/>
        <v>#VALUE!</v>
      </c>
    </row>
    <row r="5925" spans="1:19" x14ac:dyDescent="0.2">
      <c r="A5925" t="s">
        <v>11789</v>
      </c>
      <c r="B5925" t="s">
        <v>11790</v>
      </c>
      <c r="C5925">
        <v>35</v>
      </c>
      <c r="D5925">
        <v>70</v>
      </c>
      <c r="E5925">
        <v>33</v>
      </c>
      <c r="F5925">
        <v>18</v>
      </c>
      <c r="G5925">
        <v>0.38128822795950901</v>
      </c>
      <c r="H5925">
        <v>-0.51981211425079099</v>
      </c>
      <c r="I5925">
        <v>-1.1729927122089601</v>
      </c>
      <c r="J5925">
        <v>88</v>
      </c>
      <c r="K5925">
        <v>185</v>
      </c>
      <c r="L5925">
        <v>37</v>
      </c>
      <c r="M5925">
        <v>14</v>
      </c>
      <c r="N5925">
        <v>0.39991715967456598</v>
      </c>
      <c r="O5925">
        <v>-0.96836972522756404</v>
      </c>
      <c r="P5925">
        <v>-1.8085803050638201</v>
      </c>
      <c r="Q5925">
        <v>0.49152542372881303</v>
      </c>
      <c r="R5925">
        <v>0.27118644067796599</v>
      </c>
      <c r="S5925">
        <f t="shared" si="92"/>
        <v>0.17796268731107701</v>
      </c>
    </row>
    <row r="5926" spans="1:19" x14ac:dyDescent="0.2">
      <c r="A5926" t="s">
        <v>11791</v>
      </c>
      <c r="B5926" t="s">
        <v>11792</v>
      </c>
      <c r="C5926">
        <v>191</v>
      </c>
      <c r="D5926">
        <v>229</v>
      </c>
      <c r="E5926">
        <v>141</v>
      </c>
      <c r="F5926">
        <v>20</v>
      </c>
      <c r="G5926">
        <v>0.15906034738768801</v>
      </c>
      <c r="H5926">
        <v>-0.62607226437075103</v>
      </c>
      <c r="I5926">
        <v>-1.8642005445457399</v>
      </c>
      <c r="J5926">
        <v>332</v>
      </c>
      <c r="K5926">
        <v>522</v>
      </c>
      <c r="L5926">
        <v>233</v>
      </c>
      <c r="M5926">
        <v>51</v>
      </c>
      <c r="N5926">
        <v>0.273760522719947</v>
      </c>
      <c r="O5926">
        <v>-0.74587093982240704</v>
      </c>
      <c r="P5926">
        <v>-1.82379357619799</v>
      </c>
      <c r="Q5926">
        <v>0.55932203389830504</v>
      </c>
      <c r="R5926">
        <v>0.27118644067796599</v>
      </c>
      <c r="S5926">
        <f t="shared" si="92"/>
        <v>-2.5439488718530925E-2</v>
      </c>
    </row>
    <row r="5927" spans="1:19" x14ac:dyDescent="0.2">
      <c r="A5927" t="s">
        <v>11793</v>
      </c>
      <c r="B5927" t="s">
        <v>11794</v>
      </c>
      <c r="C5927">
        <v>47</v>
      </c>
      <c r="D5927">
        <v>30</v>
      </c>
      <c r="E5927">
        <v>33</v>
      </c>
      <c r="F5927">
        <v>0</v>
      </c>
      <c r="G5927">
        <v>-0.114718370920526</v>
      </c>
      <c r="H5927">
        <v>-0.64784192783623296</v>
      </c>
      <c r="I5927" t="e">
        <f>-inf</f>
        <v>#NAME?</v>
      </c>
      <c r="J5927">
        <v>68</v>
      </c>
      <c r="K5927">
        <v>84</v>
      </c>
      <c r="L5927">
        <v>20</v>
      </c>
      <c r="M5927">
        <v>11</v>
      </c>
      <c r="N5927">
        <v>0.16899847677736701</v>
      </c>
      <c r="O5927">
        <v>-1.1235676941866399</v>
      </c>
      <c r="P5927">
        <v>-1.8013418961398999</v>
      </c>
      <c r="Q5927">
        <v>0.42372881355932202</v>
      </c>
      <c r="R5927">
        <v>0.22033898305084701</v>
      </c>
      <c r="S5927" t="e">
        <f t="shared" si="92"/>
        <v>#NAME?</v>
      </c>
    </row>
    <row r="5928" spans="1:19" x14ac:dyDescent="0.2">
      <c r="A5928" t="s">
        <v>11795</v>
      </c>
      <c r="B5928" t="s">
        <v>11796</v>
      </c>
      <c r="C5928">
        <v>133</v>
      </c>
      <c r="D5928">
        <v>114</v>
      </c>
      <c r="E5928">
        <v>110</v>
      </c>
      <c r="F5928">
        <v>5</v>
      </c>
      <c r="G5928">
        <v>1.3311442664915201E-2</v>
      </c>
      <c r="H5928">
        <v>-0.57671696558726404</v>
      </c>
      <c r="I5928">
        <v>-2.3090788095930601</v>
      </c>
      <c r="J5928">
        <v>243</v>
      </c>
      <c r="K5928">
        <v>212</v>
      </c>
      <c r="L5928">
        <v>157</v>
      </c>
      <c r="M5928">
        <v>17</v>
      </c>
      <c r="N5928">
        <v>1.7957690752160999E-2</v>
      </c>
      <c r="O5928">
        <v>-0.78179539833346801</v>
      </c>
      <c r="P5928">
        <v>-2.1653830208119298</v>
      </c>
      <c r="Q5928">
        <v>0.50847457627118597</v>
      </c>
      <c r="R5928">
        <v>0.23728813559322001</v>
      </c>
      <c r="S5928">
        <f t="shared" si="92"/>
        <v>-0.24510459470971729</v>
      </c>
    </row>
    <row r="5929" spans="1:19" x14ac:dyDescent="0.2">
      <c r="A5929" t="s">
        <v>11797</v>
      </c>
      <c r="B5929" t="s">
        <v>11798</v>
      </c>
      <c r="C5929">
        <v>147</v>
      </c>
      <c r="D5929">
        <v>115</v>
      </c>
      <c r="E5929">
        <v>100</v>
      </c>
      <c r="F5929">
        <v>9</v>
      </c>
      <c r="G5929">
        <v>-2.6361262099035901E-2</v>
      </c>
      <c r="H5929">
        <v>-0.66157534452657896</v>
      </c>
      <c r="I5929">
        <v>-2.0972719982708501</v>
      </c>
      <c r="J5929">
        <v>254</v>
      </c>
      <c r="K5929">
        <v>240</v>
      </c>
      <c r="L5929">
        <v>271</v>
      </c>
      <c r="M5929">
        <v>32</v>
      </c>
      <c r="N5929">
        <v>5.2605628513389603E-2</v>
      </c>
      <c r="O5929">
        <v>-0.56395320288992201</v>
      </c>
      <c r="P5929">
        <v>-1.90990940689192</v>
      </c>
      <c r="Q5929">
        <v>0.62711864406779605</v>
      </c>
      <c r="R5929">
        <v>0.20338983050847401</v>
      </c>
      <c r="S5929">
        <f t="shared" si="92"/>
        <v>-0.11568800741842093</v>
      </c>
    </row>
    <row r="5930" spans="1:19" x14ac:dyDescent="0.2">
      <c r="A5930" t="s">
        <v>11799</v>
      </c>
      <c r="B5930" t="s">
        <v>11800</v>
      </c>
      <c r="C5930">
        <v>245</v>
      </c>
      <c r="D5930">
        <v>302</v>
      </c>
      <c r="E5930">
        <v>247</v>
      </c>
      <c r="F5930">
        <v>17</v>
      </c>
      <c r="G5930">
        <v>0.17109909088814601</v>
      </c>
      <c r="H5930">
        <v>-0.49072714088327002</v>
      </c>
      <c r="I5930">
        <v>-2.0429143359482498</v>
      </c>
      <c r="J5930">
        <v>539</v>
      </c>
      <c r="K5930">
        <v>568</v>
      </c>
      <c r="L5930">
        <v>286</v>
      </c>
      <c r="M5930">
        <v>106</v>
      </c>
      <c r="N5930">
        <v>9.9987673946001901E-2</v>
      </c>
      <c r="O5930">
        <v>-0.867311509202086</v>
      </c>
      <c r="P5930">
        <v>-1.7165085685138599</v>
      </c>
      <c r="Q5930">
        <v>0.677966101694915</v>
      </c>
      <c r="R5930">
        <v>0.28813559322033899</v>
      </c>
      <c r="S5930">
        <f t="shared" si="92"/>
        <v>-4.8280596137342563E-2</v>
      </c>
    </row>
    <row r="5931" spans="1:19" x14ac:dyDescent="0.2">
      <c r="A5931" t="s">
        <v>11801</v>
      </c>
      <c r="B5931" t="s">
        <v>11802</v>
      </c>
      <c r="C5931">
        <v>145</v>
      </c>
      <c r="D5931">
        <v>108</v>
      </c>
      <c r="E5931">
        <v>97</v>
      </c>
      <c r="F5931">
        <v>16</v>
      </c>
      <c r="G5931">
        <v>-4.7686014452496699E-2</v>
      </c>
      <c r="H5931">
        <v>-0.66885427774713302</v>
      </c>
      <c r="I5931">
        <v>-1.84144519254104</v>
      </c>
      <c r="J5931">
        <v>248</v>
      </c>
      <c r="K5931">
        <v>337</v>
      </c>
      <c r="L5931">
        <v>248</v>
      </c>
      <c r="M5931">
        <v>33</v>
      </c>
      <c r="N5931">
        <v>0.21040632346684399</v>
      </c>
      <c r="O5931">
        <v>-0.59208877714439001</v>
      </c>
      <c r="P5931">
        <v>-1.88616340954022</v>
      </c>
      <c r="Q5931">
        <v>0.62711864406779605</v>
      </c>
      <c r="R5931">
        <v>0.27118644067796599</v>
      </c>
      <c r="S5931">
        <f t="shared" si="92"/>
        <v>-3.556013356553115E-2</v>
      </c>
    </row>
    <row r="5932" spans="1:19" x14ac:dyDescent="0.2">
      <c r="A5932" t="s">
        <v>11803</v>
      </c>
      <c r="B5932" t="s">
        <v>11804</v>
      </c>
      <c r="C5932">
        <v>156</v>
      </c>
      <c r="D5932">
        <v>132</v>
      </c>
      <c r="E5932">
        <v>119</v>
      </c>
      <c r="F5932">
        <v>26</v>
      </c>
      <c r="G5932">
        <v>7.7075651469166902E-3</v>
      </c>
      <c r="H5932">
        <v>-0.61183564674033397</v>
      </c>
      <c r="I5932">
        <v>-1.66234842334564</v>
      </c>
      <c r="J5932">
        <v>249</v>
      </c>
      <c r="K5932">
        <v>398</v>
      </c>
      <c r="L5932">
        <v>247</v>
      </c>
      <c r="M5932">
        <v>24</v>
      </c>
      <c r="N5932">
        <v>0.28091182839967299</v>
      </c>
      <c r="O5932">
        <v>-0.59559117098046099</v>
      </c>
      <c r="P5932">
        <v>-2.02621377397602</v>
      </c>
      <c r="Q5932">
        <v>0.57627118644067798</v>
      </c>
      <c r="R5932">
        <v>0.25423728813559299</v>
      </c>
      <c r="S5932">
        <f t="shared" si="92"/>
        <v>-2.1372779067327444E-2</v>
      </c>
    </row>
    <row r="5933" spans="1:19" x14ac:dyDescent="0.2">
      <c r="A5933" t="s">
        <v>11805</v>
      </c>
      <c r="B5933" t="s">
        <v>11806</v>
      </c>
      <c r="C5933">
        <v>103</v>
      </c>
      <c r="D5933">
        <v>135</v>
      </c>
      <c r="E5933">
        <v>63</v>
      </c>
      <c r="F5933">
        <v>18</v>
      </c>
      <c r="G5933">
        <v>0.19775477608536199</v>
      </c>
      <c r="H5933">
        <v>-0.70775468502999395</v>
      </c>
      <c r="I5933">
        <v>-1.64176189256386</v>
      </c>
      <c r="J5933">
        <v>242</v>
      </c>
      <c r="K5933">
        <v>277</v>
      </c>
      <c r="L5933">
        <v>130</v>
      </c>
      <c r="M5933">
        <v>33</v>
      </c>
      <c r="N5933">
        <v>0.135892506505739</v>
      </c>
      <c r="O5933">
        <v>-0.86196079081798405</v>
      </c>
      <c r="P5933">
        <v>-1.87552709469443</v>
      </c>
      <c r="Q5933">
        <v>0.52542372881355903</v>
      </c>
      <c r="R5933">
        <v>0.305084745762711</v>
      </c>
      <c r="S5933">
        <f t="shared" si="92"/>
        <v>2.4870258622771733E-2</v>
      </c>
    </row>
    <row r="5934" spans="1:19" x14ac:dyDescent="0.2">
      <c r="A5934" t="s">
        <v>11807</v>
      </c>
      <c r="B5934" t="s">
        <v>11808</v>
      </c>
      <c r="C5934">
        <v>81</v>
      </c>
      <c r="D5934">
        <v>156</v>
      </c>
      <c r="E5934">
        <v>69</v>
      </c>
      <c r="F5934">
        <v>5</v>
      </c>
      <c r="G5934">
        <v>0.36489781177134001</v>
      </c>
      <c r="H5934">
        <v>-0.56389393791979803</v>
      </c>
      <c r="I5934">
        <v>-2.0937121875046301</v>
      </c>
      <c r="J5934">
        <v>201</v>
      </c>
      <c r="K5934">
        <v>257</v>
      </c>
      <c r="L5934">
        <v>128</v>
      </c>
      <c r="M5934">
        <v>26</v>
      </c>
      <c r="N5934">
        <v>0.18396516933252699</v>
      </c>
      <c r="O5934">
        <v>-0.78807486491700995</v>
      </c>
      <c r="P5934">
        <v>-1.89844837804156</v>
      </c>
      <c r="Q5934">
        <v>0.44067796610169402</v>
      </c>
      <c r="R5934">
        <v>0.305084745762711</v>
      </c>
      <c r="S5934">
        <f t="shared" si="92"/>
        <v>-0.11159577915450947</v>
      </c>
    </row>
    <row r="5935" spans="1:19" x14ac:dyDescent="0.2">
      <c r="A5935" t="s">
        <v>11809</v>
      </c>
      <c r="B5935" t="s">
        <v>11810</v>
      </c>
      <c r="C5935">
        <v>121</v>
      </c>
      <c r="D5935">
        <v>55</v>
      </c>
      <c r="E5935">
        <v>107</v>
      </c>
      <c r="F5935">
        <v>16</v>
      </c>
      <c r="G5935">
        <v>-0.26216444852667697</v>
      </c>
      <c r="H5935">
        <v>-0.54765960240964395</v>
      </c>
      <c r="I5935">
        <v>-1.7628625606225199</v>
      </c>
      <c r="J5935">
        <v>214</v>
      </c>
      <c r="K5935">
        <v>156</v>
      </c>
      <c r="L5935">
        <v>119</v>
      </c>
      <c r="M5935">
        <v>9</v>
      </c>
      <c r="N5935">
        <v>-6.0061071573007399E-2</v>
      </c>
      <c r="O5935">
        <v>-0.84695558910104995</v>
      </c>
      <c r="P5935">
        <v>-2.38639693250175</v>
      </c>
      <c r="Q5935">
        <v>0.44067796610169402</v>
      </c>
      <c r="R5935">
        <v>0.322033898305084</v>
      </c>
      <c r="S5935">
        <f t="shared" si="92"/>
        <v>-0.14670249668203636</v>
      </c>
    </row>
    <row r="5936" spans="1:19" x14ac:dyDescent="0.2">
      <c r="A5936" t="s">
        <v>11811</v>
      </c>
      <c r="B5936" t="s">
        <v>11812</v>
      </c>
      <c r="C5936">
        <v>46</v>
      </c>
      <c r="D5936">
        <v>39</v>
      </c>
      <c r="E5936">
        <v>32</v>
      </c>
      <c r="F5936">
        <v>6</v>
      </c>
      <c r="G5936">
        <v>8.5650076404536098E-3</v>
      </c>
      <c r="H5936">
        <v>-0.651865863140071</v>
      </c>
      <c r="I5936">
        <v>-1.76880375425992</v>
      </c>
      <c r="J5936">
        <v>139</v>
      </c>
      <c r="K5936">
        <v>187</v>
      </c>
      <c r="L5936">
        <v>97</v>
      </c>
      <c r="M5936">
        <v>23</v>
      </c>
      <c r="N5936">
        <v>0.20605490970412499</v>
      </c>
      <c r="O5936">
        <v>-0.74833184313223999</v>
      </c>
      <c r="P5936">
        <v>-1.7915126328283899</v>
      </c>
      <c r="Q5936">
        <v>0.45762711864406702</v>
      </c>
      <c r="R5936">
        <v>0.37288135593220301</v>
      </c>
      <c r="S5936">
        <f t="shared" si="92"/>
        <v>1.0705988078370468E-2</v>
      </c>
    </row>
    <row r="5937" spans="1:19" x14ac:dyDescent="0.2">
      <c r="A5937" t="s">
        <v>11813</v>
      </c>
      <c r="B5937" t="s">
        <v>11814</v>
      </c>
      <c r="C5937">
        <v>137</v>
      </c>
      <c r="D5937">
        <v>95</v>
      </c>
      <c r="E5937">
        <v>177</v>
      </c>
      <c r="F5937">
        <v>21</v>
      </c>
      <c r="G5937">
        <v>-7.87387295720305E-2</v>
      </c>
      <c r="H5937">
        <v>-0.38300531057300302</v>
      </c>
      <c r="I5937">
        <v>-1.69869844538448</v>
      </c>
      <c r="J5937">
        <v>214</v>
      </c>
      <c r="K5937">
        <v>190</v>
      </c>
      <c r="L5937">
        <v>129</v>
      </c>
      <c r="M5937">
        <v>40</v>
      </c>
      <c r="N5937">
        <v>2.55679310253599E-2</v>
      </c>
      <c r="O5937">
        <v>-0.81191284019433196</v>
      </c>
      <c r="P5937">
        <v>-1.73857945061312</v>
      </c>
      <c r="Q5937">
        <v>0.47457627118644002</v>
      </c>
      <c r="R5937">
        <v>0.35593220338983</v>
      </c>
      <c r="S5937">
        <f t="shared" si="92"/>
        <v>4.5081957433342104E-2</v>
      </c>
    </row>
    <row r="5938" spans="1:19" x14ac:dyDescent="0.2">
      <c r="A5938" t="s">
        <v>11815</v>
      </c>
      <c r="B5938" t="e">
        <f>-YMFTIHALYDFQSQDDDPSEYSFKKDEILDVCRKEEGWWQAKKADGEVVIA-SNYLQVLRY</f>
        <v>#NAME?</v>
      </c>
      <c r="C5938">
        <v>0</v>
      </c>
      <c r="D5938">
        <v>0</v>
      </c>
      <c r="E5938">
        <v>0</v>
      </c>
      <c r="F5938">
        <v>0</v>
      </c>
      <c r="G5938" t="s">
        <v>373</v>
      </c>
      <c r="H5938" t="s">
        <v>373</v>
      </c>
      <c r="I5938" t="s">
        <v>373</v>
      </c>
      <c r="J5938">
        <v>0</v>
      </c>
      <c r="K5938">
        <v>0</v>
      </c>
      <c r="L5938">
        <v>0</v>
      </c>
      <c r="M5938">
        <v>0</v>
      </c>
      <c r="N5938" t="s">
        <v>373</v>
      </c>
      <c r="O5938" t="s">
        <v>373</v>
      </c>
      <c r="P5938" t="s">
        <v>373</v>
      </c>
      <c r="Q5938">
        <v>0.52542372881355903</v>
      </c>
      <c r="R5938">
        <v>0.37288135593220301</v>
      </c>
      <c r="S5938" t="e">
        <f t="shared" si="92"/>
        <v>#VALUE!</v>
      </c>
    </row>
    <row r="5939" spans="1:19" x14ac:dyDescent="0.2">
      <c r="A5939" t="s">
        <v>11816</v>
      </c>
      <c r="B5939" t="s">
        <v>11817</v>
      </c>
      <c r="C5939">
        <v>21</v>
      </c>
      <c r="D5939">
        <v>30</v>
      </c>
      <c r="E5939">
        <v>27</v>
      </c>
      <c r="F5939">
        <v>0</v>
      </c>
      <c r="G5939">
        <v>0.235160192281271</v>
      </c>
      <c r="H5939">
        <v>-0.385113540353335</v>
      </c>
      <c r="I5939" t="e">
        <f>-inf</f>
        <v>#NAME?</v>
      </c>
      <c r="J5939">
        <v>39</v>
      </c>
      <c r="K5939">
        <v>47</v>
      </c>
      <c r="L5939">
        <v>66</v>
      </c>
      <c r="M5939">
        <v>5</v>
      </c>
      <c r="N5939">
        <v>0.15826135433093999</v>
      </c>
      <c r="O5939">
        <v>-0.36360944862902</v>
      </c>
      <c r="P5939">
        <v>-1.9023202712823699</v>
      </c>
      <c r="Q5939">
        <v>0.61016949152542299</v>
      </c>
      <c r="R5939">
        <v>0.40677966101694901</v>
      </c>
      <c r="S5939" t="e">
        <f t="shared" si="92"/>
        <v>#NAME?</v>
      </c>
    </row>
    <row r="5940" spans="1:19" x14ac:dyDescent="0.2">
      <c r="A5940" t="s">
        <v>11818</v>
      </c>
      <c r="B5940" t="s">
        <v>11819</v>
      </c>
      <c r="C5940">
        <v>79</v>
      </c>
      <c r="D5940">
        <v>142</v>
      </c>
      <c r="E5940">
        <v>86</v>
      </c>
      <c r="F5940">
        <v>4</v>
      </c>
      <c r="G5940">
        <v>0.33491948538814298</v>
      </c>
      <c r="H5940">
        <v>-0.45738664982527699</v>
      </c>
      <c r="I5940">
        <v>-2.1797642729244702</v>
      </c>
      <c r="J5940">
        <v>471</v>
      </c>
      <c r="K5940">
        <v>749</v>
      </c>
      <c r="L5940">
        <v>367</v>
      </c>
      <c r="M5940">
        <v>65</v>
      </c>
      <c r="N5940">
        <v>0.27868901399229201</v>
      </c>
      <c r="O5940">
        <v>-0.70044362002119698</v>
      </c>
      <c r="P5940">
        <v>-1.87033321907793</v>
      </c>
      <c r="Q5940">
        <v>0.61016949152542299</v>
      </c>
      <c r="R5940">
        <v>0.47457627118644002</v>
      </c>
      <c r="S5940">
        <f t="shared" si="92"/>
        <v>-0.12889142788852531</v>
      </c>
    </row>
    <row r="5941" spans="1:19" x14ac:dyDescent="0.2">
      <c r="A5941" t="s">
        <v>11820</v>
      </c>
      <c r="B5941" t="s">
        <v>11821</v>
      </c>
      <c r="C5941">
        <v>259</v>
      </c>
      <c r="D5941">
        <v>306</v>
      </c>
      <c r="E5941">
        <v>244</v>
      </c>
      <c r="F5941">
        <v>24</v>
      </c>
      <c r="G5941">
        <v>0.15267989469585599</v>
      </c>
      <c r="H5941">
        <v>-0.52016794752092599</v>
      </c>
      <c r="I5941">
        <v>-1.9172856953316399</v>
      </c>
      <c r="J5941">
        <v>246</v>
      </c>
      <c r="K5941">
        <v>488</v>
      </c>
      <c r="L5941">
        <v>163</v>
      </c>
      <c r="M5941">
        <v>43</v>
      </c>
      <c r="N5941">
        <v>0.37471281832105302</v>
      </c>
      <c r="O5941">
        <v>-0.77083627984381098</v>
      </c>
      <c r="P5941">
        <v>-1.76769232011568</v>
      </c>
      <c r="Q5941">
        <v>0.66101694915254205</v>
      </c>
      <c r="R5941">
        <v>0.49152542372881303</v>
      </c>
      <c r="S5941">
        <f t="shared" si="92"/>
        <v>-2.5742196752486533E-2</v>
      </c>
    </row>
    <row r="5942" spans="1:19" x14ac:dyDescent="0.2">
      <c r="A5942" t="s">
        <v>11822</v>
      </c>
      <c r="B5942" t="s">
        <v>11823</v>
      </c>
      <c r="C5942">
        <v>225</v>
      </c>
      <c r="D5942">
        <v>302</v>
      </c>
      <c r="E5942">
        <v>202</v>
      </c>
      <c r="F5942">
        <v>35</v>
      </c>
      <c r="G5942">
        <v>0.20808265714131599</v>
      </c>
      <c r="H5942">
        <v>-0.54108915844314198</v>
      </c>
      <c r="I5942">
        <v>-1.6923116467230801</v>
      </c>
      <c r="J5942">
        <v>559</v>
      </c>
      <c r="K5942">
        <v>667</v>
      </c>
      <c r="L5942">
        <v>331</v>
      </c>
      <c r="M5942">
        <v>84</v>
      </c>
      <c r="N5942">
        <v>0.15394212945184699</v>
      </c>
      <c r="O5942">
        <v>-0.81967259125509495</v>
      </c>
      <c r="P5942">
        <v>-1.83335819041643</v>
      </c>
      <c r="Q5942">
        <v>0.50847457627118597</v>
      </c>
      <c r="R5942">
        <v>0.305084745762711</v>
      </c>
      <c r="S5942">
        <f t="shared" si="92"/>
        <v>2.1572040548536273E-2</v>
      </c>
    </row>
    <row r="5943" spans="1:19" x14ac:dyDescent="0.2">
      <c r="A5943" t="s">
        <v>11824</v>
      </c>
      <c r="B5943" t="s">
        <v>11825</v>
      </c>
      <c r="C5943">
        <v>225</v>
      </c>
      <c r="D5943">
        <v>236</v>
      </c>
      <c r="E5943">
        <v>206</v>
      </c>
      <c r="F5943">
        <v>34</v>
      </c>
      <c r="G5943">
        <v>0.100987717154272</v>
      </c>
      <c r="H5943">
        <v>-0.53257330752061205</v>
      </c>
      <c r="I5943">
        <v>-1.7049007740311</v>
      </c>
      <c r="J5943">
        <v>381</v>
      </c>
      <c r="K5943">
        <v>555</v>
      </c>
      <c r="L5943">
        <v>353</v>
      </c>
      <c r="M5943">
        <v>62</v>
      </c>
      <c r="N5943">
        <v>0.240596110868778</v>
      </c>
      <c r="O5943">
        <v>-0.62523904743218695</v>
      </c>
      <c r="P5943">
        <v>-1.79875895476925</v>
      </c>
      <c r="Q5943">
        <v>0.45762711864406702</v>
      </c>
      <c r="R5943">
        <v>0.305084745762711</v>
      </c>
      <c r="S5943">
        <f t="shared" si="92"/>
        <v>2.7196275025528301E-2</v>
      </c>
    </row>
    <row r="5944" spans="1:19" x14ac:dyDescent="0.2">
      <c r="A5944" t="s">
        <v>11826</v>
      </c>
      <c r="B5944" t="s">
        <v>11827</v>
      </c>
      <c r="C5944">
        <v>208</v>
      </c>
      <c r="D5944">
        <v>235</v>
      </c>
      <c r="E5944">
        <v>179</v>
      </c>
      <c r="F5944">
        <v>34</v>
      </c>
      <c r="G5944">
        <v>0.13326275960450301</v>
      </c>
      <c r="H5944">
        <v>-0.55946831376127104</v>
      </c>
      <c r="I5944">
        <v>-1.6707815908824999</v>
      </c>
      <c r="J5944">
        <v>300</v>
      </c>
      <c r="K5944">
        <v>476</v>
      </c>
      <c r="L5944">
        <v>349</v>
      </c>
      <c r="M5944">
        <v>51</v>
      </c>
      <c r="N5944">
        <v>0.27771380142255198</v>
      </c>
      <c r="O5944">
        <v>-0.52638460490487204</v>
      </c>
      <c r="P5944">
        <v>-1.7797767472136099</v>
      </c>
      <c r="Q5944">
        <v>0.49152542372881303</v>
      </c>
      <c r="R5944">
        <v>0.22033898305084701</v>
      </c>
      <c r="S5944">
        <f t="shared" si="92"/>
        <v>4.2113111801539357E-2</v>
      </c>
    </row>
    <row r="5945" spans="1:19" x14ac:dyDescent="0.2">
      <c r="A5945" t="s">
        <v>11828</v>
      </c>
      <c r="B5945" t="s">
        <v>11829</v>
      </c>
      <c r="C5945">
        <v>141</v>
      </c>
      <c r="D5945">
        <v>122</v>
      </c>
      <c r="E5945">
        <v>130</v>
      </c>
      <c r="F5945">
        <v>14</v>
      </c>
      <c r="G5945">
        <v>1.7398950314896699E-2</v>
      </c>
      <c r="H5945">
        <v>-0.52953377012694602</v>
      </c>
      <c r="I5945">
        <v>-1.8872882499391399</v>
      </c>
      <c r="J5945">
        <v>190</v>
      </c>
      <c r="K5945">
        <v>289</v>
      </c>
      <c r="L5945">
        <v>137</v>
      </c>
      <c r="M5945">
        <v>21</v>
      </c>
      <c r="N5945">
        <v>0.25937234522544</v>
      </c>
      <c r="O5945">
        <v>-0.73412181094081197</v>
      </c>
      <c r="P5945">
        <v>-1.9667599748108</v>
      </c>
      <c r="Q5945">
        <v>0.44067796610169402</v>
      </c>
      <c r="R5945">
        <v>0.305084745762711</v>
      </c>
      <c r="S5945">
        <f t="shared" si="92"/>
        <v>-7.0338774795994374E-2</v>
      </c>
    </row>
    <row r="5946" spans="1:19" x14ac:dyDescent="0.2">
      <c r="A5946" t="s">
        <v>11830</v>
      </c>
      <c r="B5946" t="s">
        <v>11831</v>
      </c>
      <c r="C5946">
        <v>46</v>
      </c>
      <c r="D5946">
        <v>69</v>
      </c>
      <c r="E5946">
        <v>77</v>
      </c>
      <c r="F5946">
        <v>3</v>
      </c>
      <c r="G5946">
        <v>0.25634949135120899</v>
      </c>
      <c r="H5946">
        <v>-0.27052511628749498</v>
      </c>
      <c r="I5946">
        <v>-2.0698337499239101</v>
      </c>
      <c r="J5946">
        <v>156</v>
      </c>
      <c r="K5946">
        <v>188</v>
      </c>
      <c r="L5946">
        <v>102</v>
      </c>
      <c r="M5946">
        <v>39</v>
      </c>
      <c r="N5946">
        <v>0.15826135433093999</v>
      </c>
      <c r="O5946">
        <v>-0.77661320373693399</v>
      </c>
      <c r="P5946">
        <v>-1.6122856599198501</v>
      </c>
      <c r="Q5946">
        <v>0.49152542372881303</v>
      </c>
      <c r="R5946">
        <v>0.45762711864406702</v>
      </c>
      <c r="S5946">
        <f t="shared" si="92"/>
        <v>-2.8165784179456602E-2</v>
      </c>
    </row>
    <row r="5947" spans="1:19" x14ac:dyDescent="0.2">
      <c r="A5947" t="s">
        <v>11832</v>
      </c>
      <c r="B5947" t="s">
        <v>11833</v>
      </c>
      <c r="C5947">
        <v>63</v>
      </c>
      <c r="D5947">
        <v>70</v>
      </c>
      <c r="E5947">
        <v>99</v>
      </c>
      <c r="F5947">
        <v>9</v>
      </c>
      <c r="G5947">
        <v>0.12601572285620299</v>
      </c>
      <c r="H5947">
        <v>-0.29796336463443501</v>
      </c>
      <c r="I5947">
        <v>-1.72929521297625</v>
      </c>
      <c r="J5947">
        <v>124</v>
      </c>
      <c r="K5947">
        <v>153</v>
      </c>
      <c r="L5947">
        <v>65</v>
      </c>
      <c r="M5947">
        <v>6</v>
      </c>
      <c r="N5947">
        <v>0.16849784907708501</v>
      </c>
      <c r="O5947">
        <v>-0.87259710566376902</v>
      </c>
      <c r="P5947">
        <v>-2.32549610337048</v>
      </c>
      <c r="Q5947">
        <v>0.49152542372881303</v>
      </c>
      <c r="R5947">
        <v>0.35593220338983</v>
      </c>
      <c r="S5947">
        <f t="shared" si="92"/>
        <v>-0.12073225402270289</v>
      </c>
    </row>
    <row r="5948" spans="1:19" x14ac:dyDescent="0.2">
      <c r="A5948" t="s">
        <v>11834</v>
      </c>
      <c r="B5948" t="s">
        <v>11835</v>
      </c>
      <c r="C5948">
        <v>132</v>
      </c>
      <c r="D5948">
        <v>101</v>
      </c>
      <c r="E5948">
        <v>124</v>
      </c>
      <c r="F5948">
        <v>11</v>
      </c>
      <c r="G5948">
        <v>-3.5994325127678799E-2</v>
      </c>
      <c r="H5948">
        <v>-0.52141025582201805</v>
      </c>
      <c r="I5948">
        <v>-1.96337841900962</v>
      </c>
      <c r="J5948">
        <v>195</v>
      </c>
      <c r="K5948">
        <v>392</v>
      </c>
      <c r="L5948">
        <v>83</v>
      </c>
      <c r="M5948">
        <v>19</v>
      </c>
      <c r="N5948">
        <v>0.38047955907966102</v>
      </c>
      <c r="O5948">
        <v>-0.96304529613083401</v>
      </c>
      <c r="P5948">
        <v>-2.0215066790015799</v>
      </c>
      <c r="Q5948">
        <v>0.47457627118644002</v>
      </c>
      <c r="R5948">
        <v>0.338983050847457</v>
      </c>
      <c r="S5948">
        <f t="shared" si="92"/>
        <v>-0.10692576605351302</v>
      </c>
    </row>
    <row r="5949" spans="1:19" x14ac:dyDescent="0.2">
      <c r="A5949" t="s">
        <v>11836</v>
      </c>
      <c r="B5949" t="s">
        <v>11837</v>
      </c>
      <c r="C5949">
        <v>43</v>
      </c>
      <c r="D5949">
        <v>88</v>
      </c>
      <c r="E5949">
        <v>56</v>
      </c>
      <c r="F5949">
        <v>4</v>
      </c>
      <c r="G5949">
        <v>0.39127244886611001</v>
      </c>
      <c r="H5949">
        <v>-0.37953843835178902</v>
      </c>
      <c r="I5949">
        <v>-1.9156056372136201</v>
      </c>
      <c r="J5949">
        <v>104</v>
      </c>
      <c r="K5949">
        <v>120</v>
      </c>
      <c r="L5949">
        <v>82</v>
      </c>
      <c r="M5949">
        <v>10</v>
      </c>
      <c r="N5949">
        <v>0.139376010170566</v>
      </c>
      <c r="O5949">
        <v>-0.69530826405945401</v>
      </c>
      <c r="P5949">
        <v>-2.0272590078906698</v>
      </c>
      <c r="Q5949">
        <v>0.50847457627118597</v>
      </c>
      <c r="R5949">
        <v>0.322033898305084</v>
      </c>
      <c r="S5949">
        <f t="shared" si="92"/>
        <v>-9.4687542082265666E-2</v>
      </c>
    </row>
    <row r="5950" spans="1:19" x14ac:dyDescent="0.2">
      <c r="A5950" t="s">
        <v>11838</v>
      </c>
      <c r="B5950" t="s">
        <v>11839</v>
      </c>
      <c r="C5950">
        <v>52</v>
      </c>
      <c r="D5950">
        <v>52</v>
      </c>
      <c r="E5950">
        <v>24</v>
      </c>
      <c r="F5950">
        <v>12</v>
      </c>
      <c r="G5950">
        <v>8.0258232295528406E-2</v>
      </c>
      <c r="H5950">
        <v>-0.83005011170159604</v>
      </c>
      <c r="I5950">
        <v>-1.5210192705491701</v>
      </c>
      <c r="J5950">
        <v>76</v>
      </c>
      <c r="K5950">
        <v>100</v>
      </c>
      <c r="L5950">
        <v>68</v>
      </c>
      <c r="M5950">
        <v>14</v>
      </c>
      <c r="N5950">
        <v>0.19641451114093</v>
      </c>
      <c r="O5950">
        <v>-0.64039345671894499</v>
      </c>
      <c r="P5950">
        <v>-1.7449112251944401</v>
      </c>
      <c r="Q5950">
        <v>0.45762711864406702</v>
      </c>
      <c r="R5950">
        <v>0.28813559322033899</v>
      </c>
      <c r="S5950">
        <f t="shared" si="92"/>
        <v>9.4628038315444654E-2</v>
      </c>
    </row>
    <row r="5951" spans="1:19" x14ac:dyDescent="0.2">
      <c r="A5951" t="s">
        <v>11840</v>
      </c>
      <c r="B5951" t="s">
        <v>11841</v>
      </c>
      <c r="C5951">
        <v>140</v>
      </c>
      <c r="D5951">
        <v>152</v>
      </c>
      <c r="E5951">
        <v>143</v>
      </c>
      <c r="F5951">
        <v>19</v>
      </c>
      <c r="G5951">
        <v>0.115973784562062</v>
      </c>
      <c r="H5951">
        <v>-0.48505000799157899</v>
      </c>
      <c r="I5951">
        <v>-1.7515716076873999</v>
      </c>
      <c r="J5951">
        <v>355</v>
      </c>
      <c r="K5951">
        <v>401</v>
      </c>
      <c r="L5951">
        <v>245</v>
      </c>
      <c r="M5951">
        <v>42</v>
      </c>
      <c r="N5951">
        <v>0.13014412298681</v>
      </c>
      <c r="O5951">
        <v>-0.75315104583495196</v>
      </c>
      <c r="P5951">
        <v>-1.9372047312490801</v>
      </c>
      <c r="Q5951">
        <v>0.37288135593220301</v>
      </c>
      <c r="R5951">
        <v>0.23728813559322001</v>
      </c>
      <c r="S5951">
        <f t="shared" si="92"/>
        <v>-2.3294801571291265E-2</v>
      </c>
    </row>
    <row r="5952" spans="1:19" x14ac:dyDescent="0.2">
      <c r="A5952" t="s">
        <v>11842</v>
      </c>
      <c r="B5952" t="s">
        <v>11843</v>
      </c>
      <c r="C5952">
        <v>151</v>
      </c>
      <c r="D5952">
        <v>188</v>
      </c>
      <c r="E5952">
        <v>162</v>
      </c>
      <c r="F5952">
        <v>23</v>
      </c>
      <c r="G5952">
        <v>0.17543913426603799</v>
      </c>
      <c r="H5952">
        <v>-0.463719942528942</v>
      </c>
      <c r="I5952">
        <v>-1.7014462842375699</v>
      </c>
      <c r="J5952">
        <v>278</v>
      </c>
      <c r="K5952">
        <v>340</v>
      </c>
      <c r="L5952">
        <v>219</v>
      </c>
      <c r="M5952">
        <v>47</v>
      </c>
      <c r="N5952">
        <v>0.16466222454589999</v>
      </c>
      <c r="O5952">
        <v>-0.69568945822234796</v>
      </c>
      <c r="P5952">
        <v>-1.78217260657425</v>
      </c>
      <c r="Q5952">
        <v>0.42372881355932202</v>
      </c>
      <c r="R5952">
        <v>0.27118644067796599</v>
      </c>
      <c r="S5952">
        <f t="shared" si="92"/>
        <v>3.2629069616395764E-2</v>
      </c>
    </row>
    <row r="5953" spans="1:19" x14ac:dyDescent="0.2">
      <c r="A5953" t="s">
        <v>11844</v>
      </c>
      <c r="B5953" t="s">
        <v>11845</v>
      </c>
      <c r="C5953">
        <v>397</v>
      </c>
      <c r="D5953">
        <v>487</v>
      </c>
      <c r="E5953">
        <v>271</v>
      </c>
      <c r="F5953">
        <v>29</v>
      </c>
      <c r="G5953">
        <v>0.16899668674704699</v>
      </c>
      <c r="H5953">
        <v>-0.66007922566711297</v>
      </c>
      <c r="I5953">
        <v>-2.02058968182615</v>
      </c>
      <c r="J5953">
        <v>734</v>
      </c>
      <c r="K5953">
        <v>1046</v>
      </c>
      <c r="L5953">
        <v>481</v>
      </c>
      <c r="M5953">
        <v>90</v>
      </c>
      <c r="N5953">
        <v>0.231063728036906</v>
      </c>
      <c r="O5953">
        <v>-0.77563976068662899</v>
      </c>
      <c r="P5953">
        <v>-1.92167921906863</v>
      </c>
      <c r="Q5953">
        <v>0.59322033898305004</v>
      </c>
      <c r="R5953">
        <v>0.338983050847457</v>
      </c>
      <c r="S5953">
        <f t="shared" si="92"/>
        <v>-9.6722331560293584E-2</v>
      </c>
    </row>
    <row r="5954" spans="1:19" x14ac:dyDescent="0.2">
      <c r="A5954" t="s">
        <v>11846</v>
      </c>
      <c r="B5954" t="s">
        <v>11847</v>
      </c>
      <c r="C5954">
        <v>17</v>
      </c>
      <c r="D5954">
        <v>8</v>
      </c>
      <c r="E5954">
        <v>12</v>
      </c>
      <c r="F5954">
        <v>1</v>
      </c>
      <c r="G5954">
        <v>-0.24710070209080101</v>
      </c>
      <c r="H5954">
        <v>-0.64552568510905195</v>
      </c>
      <c r="I5954">
        <v>-2.1146460943402698</v>
      </c>
      <c r="J5954">
        <v>22</v>
      </c>
      <c r="K5954">
        <v>55</v>
      </c>
      <c r="L5954">
        <v>26</v>
      </c>
      <c r="M5954">
        <v>4</v>
      </c>
      <c r="N5954">
        <v>0.47516811209375898</v>
      </c>
      <c r="O5954">
        <v>-0.51953810999577799</v>
      </c>
      <c r="P5954">
        <v>-1.7505883580861299</v>
      </c>
      <c r="Q5954">
        <v>0.52542372881355903</v>
      </c>
      <c r="R5954">
        <v>0.22033898305084701</v>
      </c>
      <c r="S5954">
        <f t="shared" si="92"/>
        <v>-7.8082632193664875E-2</v>
      </c>
    </row>
    <row r="5955" spans="1:19" x14ac:dyDescent="0.2">
      <c r="A5955" t="s">
        <v>11848</v>
      </c>
      <c r="B5955" t="s">
        <v>11849</v>
      </c>
      <c r="C5955">
        <v>110</v>
      </c>
      <c r="D5955">
        <v>115</v>
      </c>
      <c r="E5955">
        <v>80</v>
      </c>
      <c r="F5955">
        <v>16</v>
      </c>
      <c r="G5955">
        <v>9.9563387490915103E-2</v>
      </c>
      <c r="H5955">
        <v>-0.632560707944685</v>
      </c>
      <c r="I5955">
        <v>-1.7214698754642901</v>
      </c>
      <c r="J5955">
        <v>256</v>
      </c>
      <c r="K5955">
        <v>347</v>
      </c>
      <c r="L5955">
        <v>295</v>
      </c>
      <c r="M5955">
        <v>85</v>
      </c>
      <c r="N5955">
        <v>0.20931761290074599</v>
      </c>
      <c r="O5955">
        <v>-0.53050672647807695</v>
      </c>
      <c r="P5955">
        <v>-1.4890467081894401</v>
      </c>
      <c r="Q5955">
        <v>0.52542372881355903</v>
      </c>
      <c r="R5955">
        <v>0.22033898305084701</v>
      </c>
      <c r="S5955">
        <f t="shared" ref="S5955:S6018" si="93">((I5955+1.7338029)/1.7338029+(P5955+1.8692731)/1.8692731)/2</f>
        <v>0.10526098453344412</v>
      </c>
    </row>
    <row r="5956" spans="1:19" x14ac:dyDescent="0.2">
      <c r="A5956" t="s">
        <v>11850</v>
      </c>
      <c r="B5956" t="s">
        <v>11851</v>
      </c>
      <c r="C5956">
        <v>123</v>
      </c>
      <c r="D5956">
        <v>115</v>
      </c>
      <c r="E5956">
        <v>115</v>
      </c>
      <c r="F5956">
        <v>9</v>
      </c>
      <c r="G5956">
        <v>5.1050961209742202E-2</v>
      </c>
      <c r="H5956">
        <v>-0.52346528086418898</v>
      </c>
      <c r="I5956">
        <v>-2.0198597749620699</v>
      </c>
      <c r="J5956">
        <v>278</v>
      </c>
      <c r="K5956">
        <v>490</v>
      </c>
      <c r="L5956">
        <v>200</v>
      </c>
      <c r="M5956">
        <v>54</v>
      </c>
      <c r="N5956">
        <v>0.323379387532159</v>
      </c>
      <c r="O5956">
        <v>-0.73510357739848498</v>
      </c>
      <c r="P5956">
        <v>-1.721876704687</v>
      </c>
      <c r="Q5956">
        <v>0.677966101694915</v>
      </c>
      <c r="R5956">
        <v>0.27118644067796599</v>
      </c>
      <c r="S5956">
        <f t="shared" si="93"/>
        <v>-4.306793180660759E-2</v>
      </c>
    </row>
    <row r="5957" spans="1:19" x14ac:dyDescent="0.2">
      <c r="A5957" t="s">
        <v>11852</v>
      </c>
      <c r="B5957" t="s">
        <v>11853</v>
      </c>
      <c r="C5957">
        <v>260</v>
      </c>
      <c r="D5957">
        <v>328</v>
      </c>
      <c r="E5957">
        <v>192</v>
      </c>
      <c r="F5957">
        <v>28</v>
      </c>
      <c r="G5957">
        <v>0.18115872803638899</v>
      </c>
      <c r="H5957">
        <v>-0.62593012904567202</v>
      </c>
      <c r="I5957">
        <v>-1.8520124895905901</v>
      </c>
      <c r="J5957">
        <v>413</v>
      </c>
      <c r="K5957">
        <v>716</v>
      </c>
      <c r="L5957">
        <v>293</v>
      </c>
      <c r="M5957">
        <v>65</v>
      </c>
      <c r="N5957">
        <v>0.31619107407317598</v>
      </c>
      <c r="O5957">
        <v>-0.74117120844668205</v>
      </c>
      <c r="P5957">
        <v>-1.8132623636054299</v>
      </c>
      <c r="Q5957">
        <v>0.644067796610169</v>
      </c>
      <c r="R5957">
        <v>0.38983050847457601</v>
      </c>
      <c r="S5957">
        <f t="shared" si="93"/>
        <v>-1.9107728586754053E-2</v>
      </c>
    </row>
    <row r="5958" spans="1:19" x14ac:dyDescent="0.2">
      <c r="A5958" t="s">
        <v>11854</v>
      </c>
      <c r="B5958" t="s">
        <v>11855</v>
      </c>
      <c r="C5958">
        <v>371</v>
      </c>
      <c r="D5958">
        <v>395</v>
      </c>
      <c r="E5958">
        <v>281</v>
      </c>
      <c r="F5958">
        <v>50</v>
      </c>
      <c r="G5958">
        <v>0.10748141830694199</v>
      </c>
      <c r="H5958">
        <v>-0.614925599488369</v>
      </c>
      <c r="I5958">
        <v>-1.75460107824102</v>
      </c>
      <c r="J5958">
        <v>558</v>
      </c>
      <c r="K5958">
        <v>795</v>
      </c>
      <c r="L5958">
        <v>420</v>
      </c>
      <c r="M5958">
        <v>52</v>
      </c>
      <c r="N5958">
        <v>0.230961033140613</v>
      </c>
      <c r="O5958">
        <v>-0.71547368568406799</v>
      </c>
      <c r="P5958">
        <v>-2.0408565238946701</v>
      </c>
      <c r="Q5958">
        <v>0.59322033898305004</v>
      </c>
      <c r="R5958">
        <v>0.38983050847457601</v>
      </c>
      <c r="S5958">
        <f t="shared" si="93"/>
        <v>-5.1893610922759167E-2</v>
      </c>
    </row>
    <row r="5959" spans="1:19" x14ac:dyDescent="0.2">
      <c r="A5959" t="s">
        <v>11856</v>
      </c>
      <c r="B5959" t="s">
        <v>11857</v>
      </c>
      <c r="C5959">
        <v>185</v>
      </c>
      <c r="D5959">
        <v>246</v>
      </c>
      <c r="E5959">
        <v>158</v>
      </c>
      <c r="F5959">
        <v>19</v>
      </c>
      <c r="G5959">
        <v>0.204021610995893</v>
      </c>
      <c r="H5959">
        <v>-0.56277265122699405</v>
      </c>
      <c r="I5959">
        <v>-1.8726153004121799</v>
      </c>
      <c r="J5959">
        <v>283</v>
      </c>
      <c r="K5959">
        <v>464</v>
      </c>
      <c r="L5959">
        <v>228</v>
      </c>
      <c r="M5959">
        <v>57</v>
      </c>
      <c r="N5959">
        <v>0.29195964845231198</v>
      </c>
      <c r="O5959">
        <v>-0.68594036566822603</v>
      </c>
      <c r="P5959">
        <v>-1.7061372484436901</v>
      </c>
      <c r="Q5959">
        <v>0.62711864406779605</v>
      </c>
      <c r="R5959">
        <v>0.35593220338983</v>
      </c>
      <c r="S5959">
        <f t="shared" si="93"/>
        <v>3.6049797741669817E-3</v>
      </c>
    </row>
    <row r="5960" spans="1:19" x14ac:dyDescent="0.2">
      <c r="A5960" t="s">
        <v>11858</v>
      </c>
      <c r="B5960" t="s">
        <v>11859</v>
      </c>
      <c r="C5960">
        <v>199</v>
      </c>
      <c r="D5960">
        <v>223</v>
      </c>
      <c r="E5960">
        <v>148</v>
      </c>
      <c r="F5960">
        <v>28</v>
      </c>
      <c r="G5960">
        <v>0.12971001893398201</v>
      </c>
      <c r="H5960">
        <v>-0.62284937079315195</v>
      </c>
      <c r="I5960">
        <v>-1.73589221802948</v>
      </c>
      <c r="J5960">
        <v>564</v>
      </c>
      <c r="K5960">
        <v>711</v>
      </c>
      <c r="L5960">
        <v>431</v>
      </c>
      <c r="M5960">
        <v>48</v>
      </c>
      <c r="N5960">
        <v>0.17781860016814499</v>
      </c>
      <c r="O5960">
        <v>-0.70889061096700101</v>
      </c>
      <c r="P5960">
        <v>-2.0802635351996401</v>
      </c>
      <c r="Q5960">
        <v>0.644067796610169</v>
      </c>
      <c r="R5960">
        <v>0.38983050847457601</v>
      </c>
      <c r="S5960">
        <f t="shared" si="93"/>
        <v>-5.7039017333361218E-2</v>
      </c>
    </row>
    <row r="5961" spans="1:19" x14ac:dyDescent="0.2">
      <c r="A5961" t="s">
        <v>11860</v>
      </c>
      <c r="B5961" t="s">
        <v>11861</v>
      </c>
      <c r="C5961">
        <v>74</v>
      </c>
      <c r="D5961">
        <v>137</v>
      </c>
      <c r="E5961">
        <v>90</v>
      </c>
      <c r="F5961">
        <v>6</v>
      </c>
      <c r="G5961">
        <v>0.34774707972095897</v>
      </c>
      <c r="H5961">
        <v>-0.40924722007005399</v>
      </c>
      <c r="I5961">
        <v>-1.9752776423093299</v>
      </c>
      <c r="J5961">
        <v>277</v>
      </c>
      <c r="K5961">
        <v>391</v>
      </c>
      <c r="L5961">
        <v>178</v>
      </c>
      <c r="M5961">
        <v>37</v>
      </c>
      <c r="N5961">
        <v>0.22692509175313999</v>
      </c>
      <c r="O5961">
        <v>-0.78414854389994404</v>
      </c>
      <c r="P5961">
        <v>-1.8845037135893401</v>
      </c>
      <c r="Q5961">
        <v>0.644067796610169</v>
      </c>
      <c r="R5961">
        <v>0.338983050847457</v>
      </c>
      <c r="S5961">
        <f t="shared" si="93"/>
        <v>-7.3711250833636555E-2</v>
      </c>
    </row>
    <row r="5962" spans="1:19" x14ac:dyDescent="0.2">
      <c r="A5962" t="s">
        <v>11862</v>
      </c>
      <c r="B5962" t="s">
        <v>11863</v>
      </c>
      <c r="C5962">
        <v>62</v>
      </c>
      <c r="D5962">
        <v>71</v>
      </c>
      <c r="E5962">
        <v>67</v>
      </c>
      <c r="F5962">
        <v>12</v>
      </c>
      <c r="G5962">
        <v>0.13912489151634899</v>
      </c>
      <c r="H5962">
        <v>-0.46057489657583101</v>
      </c>
      <c r="I5962">
        <v>-1.5974076164126201</v>
      </c>
      <c r="J5962">
        <v>324</v>
      </c>
      <c r="K5962">
        <v>505</v>
      </c>
      <c r="L5962">
        <v>177</v>
      </c>
      <c r="M5962">
        <v>44</v>
      </c>
      <c r="N5962">
        <v>0.269974471333771</v>
      </c>
      <c r="O5962">
        <v>-0.85466052098919498</v>
      </c>
      <c r="P5962">
        <v>-1.8773180023123099</v>
      </c>
      <c r="Q5962">
        <v>0.54237288135593198</v>
      </c>
      <c r="R5962">
        <v>0.28813559322033899</v>
      </c>
      <c r="S5962">
        <f t="shared" si="93"/>
        <v>3.7182257702967805E-2</v>
      </c>
    </row>
    <row r="5963" spans="1:19" x14ac:dyDescent="0.2">
      <c r="A5963" t="s">
        <v>11864</v>
      </c>
      <c r="B5963" t="s">
        <v>11865</v>
      </c>
      <c r="C5963">
        <v>222</v>
      </c>
      <c r="D5963">
        <v>232</v>
      </c>
      <c r="E5963">
        <v>134</v>
      </c>
      <c r="F5963">
        <v>19</v>
      </c>
      <c r="G5963">
        <v>9.9393242735789394E-2</v>
      </c>
      <c r="H5963">
        <v>-0.71350618586423398</v>
      </c>
      <c r="I5963">
        <v>-1.9517965464597999</v>
      </c>
      <c r="J5963">
        <v>396</v>
      </c>
      <c r="K5963">
        <v>571</v>
      </c>
      <c r="L5963">
        <v>245</v>
      </c>
      <c r="M5963">
        <v>60</v>
      </c>
      <c r="N5963">
        <v>0.236169025742057</v>
      </c>
      <c r="O5963">
        <v>-0.80061787870537005</v>
      </c>
      <c r="P5963">
        <v>-1.8297696041337601</v>
      </c>
      <c r="Q5963">
        <v>0.61016949152542299</v>
      </c>
      <c r="R5963">
        <v>0.305084745762711</v>
      </c>
      <c r="S5963">
        <f t="shared" si="93"/>
        <v>-5.2299212619766708E-2</v>
      </c>
    </row>
    <row r="5964" spans="1:19" x14ac:dyDescent="0.2">
      <c r="A5964" t="s">
        <v>11866</v>
      </c>
      <c r="B5964" t="s">
        <v>11867</v>
      </c>
      <c r="C5964">
        <v>20</v>
      </c>
      <c r="D5964">
        <v>26</v>
      </c>
      <c r="E5964">
        <v>4</v>
      </c>
      <c r="F5964">
        <v>4</v>
      </c>
      <c r="G5964">
        <v>0.194201584602365</v>
      </c>
      <c r="H5964">
        <v>-1.19322801411442</v>
      </c>
      <c r="I5964">
        <v>-1.58316717729801</v>
      </c>
      <c r="J5964">
        <v>35</v>
      </c>
      <c r="K5964">
        <v>24</v>
      </c>
      <c r="L5964">
        <v>14</v>
      </c>
      <c r="M5964">
        <v>7</v>
      </c>
      <c r="N5964">
        <v>-8.6628699216947797E-2</v>
      </c>
      <c r="O5964">
        <v>-0.99002878581642795</v>
      </c>
      <c r="P5964">
        <v>-1.7091956729279101</v>
      </c>
      <c r="Q5964">
        <v>0.52542372881355903</v>
      </c>
      <c r="R5964">
        <v>0.20338983050847401</v>
      </c>
      <c r="S5964">
        <f t="shared" si="93"/>
        <v>8.6258939218368844E-2</v>
      </c>
    </row>
    <row r="5965" spans="1:19" x14ac:dyDescent="0.2">
      <c r="A5965" t="s">
        <v>11868</v>
      </c>
      <c r="B5965" t="s">
        <v>11869</v>
      </c>
      <c r="C5965">
        <v>100</v>
      </c>
      <c r="D5965">
        <v>97</v>
      </c>
      <c r="E5965">
        <v>95</v>
      </c>
      <c r="F5965">
        <v>12</v>
      </c>
      <c r="G5965">
        <v>6.7029966561773305E-2</v>
      </c>
      <c r="H5965">
        <v>-0.51653440448955501</v>
      </c>
      <c r="I5965">
        <v>-1.80501592691437</v>
      </c>
      <c r="J5965">
        <v>379</v>
      </c>
      <c r="K5965">
        <v>526</v>
      </c>
      <c r="L5965">
        <v>313</v>
      </c>
      <c r="M5965">
        <v>115</v>
      </c>
      <c r="N5965">
        <v>0.21957463760738799</v>
      </c>
      <c r="O5965">
        <v>-0.67518364956601395</v>
      </c>
      <c r="P5965">
        <v>-1.5281670382063499</v>
      </c>
      <c r="Q5965">
        <v>0.55932203389830504</v>
      </c>
      <c r="R5965">
        <v>0.305084745762711</v>
      </c>
      <c r="S5965">
        <f t="shared" si="93"/>
        <v>7.0703640129007914E-2</v>
      </c>
    </row>
    <row r="5966" spans="1:19" x14ac:dyDescent="0.2">
      <c r="A5966" t="s">
        <v>11870</v>
      </c>
      <c r="B5966" t="s">
        <v>11871</v>
      </c>
      <c r="C5966">
        <v>226</v>
      </c>
      <c r="D5966">
        <v>341</v>
      </c>
      <c r="E5966">
        <v>184</v>
      </c>
      <c r="F5966">
        <v>11</v>
      </c>
      <c r="G5966">
        <v>0.258904172140625</v>
      </c>
      <c r="H5966">
        <v>-0.58354862591626799</v>
      </c>
      <c r="I5966">
        <v>-2.1969129269511698</v>
      </c>
      <c r="J5966">
        <v>350</v>
      </c>
      <c r="K5966">
        <v>430</v>
      </c>
      <c r="L5966">
        <v>348</v>
      </c>
      <c r="M5966">
        <v>44</v>
      </c>
      <c r="N5966">
        <v>0.16662851465103201</v>
      </c>
      <c r="O5966">
        <v>-0.59457757754808505</v>
      </c>
      <c r="P5966">
        <v>-1.91084103645598</v>
      </c>
      <c r="Q5966">
        <v>0.69491525423728795</v>
      </c>
      <c r="R5966">
        <v>0.27118644067796599</v>
      </c>
      <c r="S5966">
        <f t="shared" si="93"/>
        <v>-0.14467199431423552</v>
      </c>
    </row>
    <row r="5967" spans="1:19" x14ac:dyDescent="0.2">
      <c r="A5967" t="s">
        <v>11872</v>
      </c>
      <c r="B5967" t="s">
        <v>11873</v>
      </c>
      <c r="C5967">
        <v>302</v>
      </c>
      <c r="D5967">
        <v>285</v>
      </c>
      <c r="E5967">
        <v>250</v>
      </c>
      <c r="F5967">
        <v>46</v>
      </c>
      <c r="G5967">
        <v>5.5096149346887897E-2</v>
      </c>
      <c r="H5967">
        <v>-0.57632494406351598</v>
      </c>
      <c r="I5967">
        <v>-1.7014462842375699</v>
      </c>
      <c r="J5967">
        <v>524</v>
      </c>
      <c r="K5967">
        <v>509</v>
      </c>
      <c r="L5967">
        <v>369</v>
      </c>
      <c r="M5967">
        <v>63</v>
      </c>
      <c r="N5967">
        <v>6.4614598774753798E-2</v>
      </c>
      <c r="O5967">
        <v>-0.74439369796905597</v>
      </c>
      <c r="P5967">
        <v>-1.9302164061220299</v>
      </c>
      <c r="Q5967">
        <v>0.644067796610169</v>
      </c>
      <c r="R5967">
        <v>0.28813559322033899</v>
      </c>
      <c r="S5967">
        <f t="shared" si="93"/>
        <v>-6.9702269090236336E-3</v>
      </c>
    </row>
    <row r="5968" spans="1:19" x14ac:dyDescent="0.2">
      <c r="A5968" t="s">
        <v>11874</v>
      </c>
      <c r="B5968" t="s">
        <v>11875</v>
      </c>
      <c r="C5968">
        <v>193</v>
      </c>
      <c r="D5968">
        <v>170</v>
      </c>
      <c r="E5968">
        <v>121</v>
      </c>
      <c r="F5968">
        <v>22</v>
      </c>
      <c r="G5968">
        <v>2.5149844666028501E-2</v>
      </c>
      <c r="H5968">
        <v>-0.69702994846972699</v>
      </c>
      <c r="I5968">
        <v>-1.8273318011475601</v>
      </c>
      <c r="J5968">
        <v>469</v>
      </c>
      <c r="K5968">
        <v>421</v>
      </c>
      <c r="L5968">
        <v>303</v>
      </c>
      <c r="M5968">
        <v>40</v>
      </c>
      <c r="N5968">
        <v>3.03373565423068E-2</v>
      </c>
      <c r="O5968">
        <v>-0.78181899135716804</v>
      </c>
      <c r="P5968">
        <v>-2.07933851997901</v>
      </c>
      <c r="Q5968">
        <v>0.57627118644067798</v>
      </c>
      <c r="R5968">
        <v>0.305084745762711</v>
      </c>
      <c r="S5968">
        <f t="shared" si="93"/>
        <v>-8.3161250062131334E-2</v>
      </c>
    </row>
    <row r="5969" spans="1:19" x14ac:dyDescent="0.2">
      <c r="A5969" t="s">
        <v>11876</v>
      </c>
      <c r="B5969" t="s">
        <v>11877</v>
      </c>
      <c r="C5969">
        <v>25</v>
      </c>
      <c r="D5969">
        <v>33</v>
      </c>
      <c r="E5969">
        <v>43</v>
      </c>
      <c r="F5969">
        <v>3</v>
      </c>
      <c r="G5969">
        <v>0.200832163501378</v>
      </c>
      <c r="H5969">
        <v>-0.25872956287085402</v>
      </c>
      <c r="I5969">
        <v>-1.80501592691437</v>
      </c>
      <c r="J5969">
        <v>109</v>
      </c>
      <c r="K5969">
        <v>39</v>
      </c>
      <c r="L5969">
        <v>46</v>
      </c>
      <c r="M5969">
        <v>4</v>
      </c>
      <c r="N5969">
        <v>-0.369133787492402</v>
      </c>
      <c r="O5969">
        <v>-0.96675744340343905</v>
      </c>
      <c r="P5969">
        <v>-2.44559217520455</v>
      </c>
      <c r="Q5969">
        <v>0.50847457627118597</v>
      </c>
      <c r="R5969">
        <v>0.22033898305084701</v>
      </c>
      <c r="S5969">
        <f t="shared" si="93"/>
        <v>-0.17469258822259037</v>
      </c>
    </row>
    <row r="5970" spans="1:19" x14ac:dyDescent="0.2">
      <c r="A5970" t="s">
        <v>11878</v>
      </c>
      <c r="B5970" t="s">
        <v>11879</v>
      </c>
      <c r="C5970">
        <v>61</v>
      </c>
      <c r="D5970">
        <v>37</v>
      </c>
      <c r="E5970">
        <v>33</v>
      </c>
      <c r="F5970">
        <v>2</v>
      </c>
      <c r="G5970">
        <v>-0.13686987864824299</v>
      </c>
      <c r="H5970">
        <v>-0.76107390491128302</v>
      </c>
      <c r="I5970">
        <v>-2.3684970123087798</v>
      </c>
      <c r="J5970">
        <v>96</v>
      </c>
      <c r="K5970">
        <v>97</v>
      </c>
      <c r="L5970">
        <v>55</v>
      </c>
      <c r="M5970">
        <v>4</v>
      </c>
      <c r="N5970">
        <v>8.1728604648398206E-2</v>
      </c>
      <c r="O5970">
        <v>-0.83399732068971399</v>
      </c>
      <c r="P5970">
        <v>-2.3904369103034901</v>
      </c>
      <c r="Q5970">
        <v>0.55932203389830504</v>
      </c>
      <c r="R5970">
        <v>0.13559322033898299</v>
      </c>
      <c r="S5970">
        <f t="shared" si="93"/>
        <v>-0.32243805569461903</v>
      </c>
    </row>
    <row r="5971" spans="1:19" x14ac:dyDescent="0.2">
      <c r="A5971" t="s">
        <v>11880</v>
      </c>
      <c r="B5971" t="s">
        <v>11881</v>
      </c>
      <c r="C5971">
        <v>290</v>
      </c>
      <c r="D5971">
        <v>241</v>
      </c>
      <c r="E5971">
        <v>247</v>
      </c>
      <c r="F5971">
        <v>38</v>
      </c>
      <c r="G5971">
        <v>-1.22723028559241E-4</v>
      </c>
      <c r="H5971">
        <v>-0.56395905441769401</v>
      </c>
      <c r="I5971">
        <v>-1.7668115742441399</v>
      </c>
      <c r="J5971">
        <v>627</v>
      </c>
      <c r="K5971">
        <v>770</v>
      </c>
      <c r="L5971">
        <v>439</v>
      </c>
      <c r="M5971">
        <v>56</v>
      </c>
      <c r="N5971">
        <v>0.166451287763487</v>
      </c>
      <c r="O5971">
        <v>-0.74689179773298497</v>
      </c>
      <c r="P5971">
        <v>-2.0593051824163999</v>
      </c>
      <c r="Q5971">
        <v>0.62711864406779605</v>
      </c>
      <c r="R5971">
        <v>0.22033898305084701</v>
      </c>
      <c r="S5971">
        <f t="shared" si="93"/>
        <v>-6.0349630051813138E-2</v>
      </c>
    </row>
    <row r="5972" spans="1:19" x14ac:dyDescent="0.2">
      <c r="A5972" t="s">
        <v>11882</v>
      </c>
      <c r="B5972" t="s">
        <v>11883</v>
      </c>
      <c r="C5972">
        <v>356</v>
      </c>
      <c r="D5972">
        <v>291</v>
      </c>
      <c r="E5972">
        <v>307</v>
      </c>
      <c r="F5972">
        <v>22</v>
      </c>
      <c r="G5972">
        <v>-7.2987766914394698E-3</v>
      </c>
      <c r="H5972">
        <v>-0.55856963227409195</v>
      </c>
      <c r="I5972">
        <v>-2.09322449011266</v>
      </c>
      <c r="J5972">
        <v>678</v>
      </c>
      <c r="K5972">
        <v>725</v>
      </c>
      <c r="L5972">
        <v>370</v>
      </c>
      <c r="M5972">
        <v>41</v>
      </c>
      <c r="N5972">
        <v>0.10633641612565201</v>
      </c>
      <c r="O5972">
        <v>-0.85511674694445805</v>
      </c>
      <c r="P5972">
        <v>-2.2286715057392201</v>
      </c>
      <c r="Q5972">
        <v>0.57627118644067798</v>
      </c>
      <c r="R5972">
        <v>0.20338983050847401</v>
      </c>
      <c r="S5972">
        <f t="shared" si="93"/>
        <v>-0.19978442430424295</v>
      </c>
    </row>
    <row r="5973" spans="1:19" x14ac:dyDescent="0.2">
      <c r="A5973" t="s">
        <v>11884</v>
      </c>
      <c r="B5973" t="s">
        <v>11885</v>
      </c>
      <c r="C5973">
        <v>246</v>
      </c>
      <c r="D5973">
        <v>257</v>
      </c>
      <c r="E5973">
        <v>237</v>
      </c>
      <c r="F5973">
        <v>29</v>
      </c>
      <c r="G5973">
        <v>9.9256248523443794E-2</v>
      </c>
      <c r="H5973">
        <v>-0.51044477087167806</v>
      </c>
      <c r="I5973">
        <v>-1.8127342821664201</v>
      </c>
      <c r="J5973">
        <v>452</v>
      </c>
      <c r="K5973">
        <v>549</v>
      </c>
      <c r="L5973">
        <v>370</v>
      </c>
      <c r="M5973">
        <v>59</v>
      </c>
      <c r="N5973">
        <v>0.16166201306043099</v>
      </c>
      <c r="O5973">
        <v>-0.67902548788877704</v>
      </c>
      <c r="P5973">
        <v>-1.89451209176113</v>
      </c>
      <c r="Q5973">
        <v>0.49152542372881303</v>
      </c>
      <c r="R5973">
        <v>0.25423728813559299</v>
      </c>
      <c r="S5973">
        <f t="shared" si="93"/>
        <v>-2.9513519234955255E-2</v>
      </c>
    </row>
    <row r="5974" spans="1:19" x14ac:dyDescent="0.2">
      <c r="A5974" t="s">
        <v>11886</v>
      </c>
      <c r="B5974" t="s">
        <v>11887</v>
      </c>
      <c r="C5974">
        <v>63</v>
      </c>
      <c r="D5974">
        <v>76</v>
      </c>
      <c r="E5974">
        <v>62</v>
      </c>
      <c r="F5974">
        <v>6</v>
      </c>
      <c r="G5974">
        <v>0.16173127512273799</v>
      </c>
      <c r="H5974">
        <v>-0.50120686973373096</v>
      </c>
      <c r="I5974">
        <v>-1.90538647203193</v>
      </c>
      <c r="J5974">
        <v>105</v>
      </c>
      <c r="K5974">
        <v>134</v>
      </c>
      <c r="L5974">
        <v>123</v>
      </c>
      <c r="M5974">
        <v>26</v>
      </c>
      <c r="N5974">
        <v>0.183143602716591</v>
      </c>
      <c r="O5974">
        <v>-0.52337296477493001</v>
      </c>
      <c r="P5974">
        <v>-1.6164416196910101</v>
      </c>
      <c r="Q5974">
        <v>0.40677966101694901</v>
      </c>
      <c r="R5974">
        <v>0.152542372881355</v>
      </c>
      <c r="S5974">
        <f t="shared" si="93"/>
        <v>1.8146431981538043E-2</v>
      </c>
    </row>
    <row r="5975" spans="1:19" x14ac:dyDescent="0.2">
      <c r="A5975" t="s">
        <v>11888</v>
      </c>
      <c r="B5975" t="s">
        <v>11889</v>
      </c>
      <c r="C5975">
        <v>90</v>
      </c>
      <c r="D5975">
        <v>101</v>
      </c>
      <c r="E5975">
        <v>60</v>
      </c>
      <c r="F5975">
        <v>9</v>
      </c>
      <c r="G5975">
        <v>0.13033709663884599</v>
      </c>
      <c r="H5975">
        <v>-0.67034926883408397</v>
      </c>
      <c r="I5975">
        <v>-1.88419717296199</v>
      </c>
      <c r="J5975">
        <v>253</v>
      </c>
      <c r="K5975">
        <v>198</v>
      </c>
      <c r="L5975">
        <v>194</v>
      </c>
      <c r="M5975">
        <v>43</v>
      </c>
      <c r="N5975">
        <v>-2.9227227492565001E-2</v>
      </c>
      <c r="O5975">
        <v>-0.70740756838998198</v>
      </c>
      <c r="P5975">
        <v>-1.77987773418812</v>
      </c>
      <c r="Q5975">
        <v>0.35593220338983</v>
      </c>
      <c r="R5975">
        <v>0.152542372881355</v>
      </c>
      <c r="S5975">
        <f t="shared" si="93"/>
        <v>-1.9459414785255234E-2</v>
      </c>
    </row>
    <row r="5976" spans="1:19" x14ac:dyDescent="0.2">
      <c r="A5976" t="s">
        <v>11890</v>
      </c>
      <c r="B5976" t="s">
        <v>11891</v>
      </c>
      <c r="C5976">
        <v>99</v>
      </c>
      <c r="D5976">
        <v>110</v>
      </c>
      <c r="E5976">
        <v>82</v>
      </c>
      <c r="F5976">
        <v>2</v>
      </c>
      <c r="G5976">
        <v>0.12601572285620299</v>
      </c>
      <c r="H5976">
        <v>-0.57607935199223603</v>
      </c>
      <c r="I5976">
        <v>-2.5788023718955602</v>
      </c>
      <c r="J5976">
        <v>256</v>
      </c>
      <c r="K5976">
        <v>218</v>
      </c>
      <c r="L5976">
        <v>144</v>
      </c>
      <c r="M5976">
        <v>19</v>
      </c>
      <c r="N5976">
        <v>7.44463171447712E-3</v>
      </c>
      <c r="O5976">
        <v>-0.84196625036099004</v>
      </c>
      <c r="P5976">
        <v>-2.1397120329509098</v>
      </c>
      <c r="Q5976">
        <v>0.50847457627118597</v>
      </c>
      <c r="R5976">
        <v>0.186440677966101</v>
      </c>
      <c r="S5976">
        <f t="shared" si="93"/>
        <v>-0.3160218268726927</v>
      </c>
    </row>
    <row r="5977" spans="1:19" x14ac:dyDescent="0.2">
      <c r="A5977" t="s">
        <v>11892</v>
      </c>
      <c r="B5977" t="s">
        <v>11893</v>
      </c>
      <c r="C5977">
        <v>113</v>
      </c>
      <c r="D5977">
        <v>91</v>
      </c>
      <c r="E5977">
        <v>78</v>
      </c>
      <c r="F5977">
        <v>20</v>
      </c>
      <c r="G5977">
        <v>-1.3778818866797601E-2</v>
      </c>
      <c r="H5977">
        <v>-0.65524185057134299</v>
      </c>
      <c r="I5977">
        <v>-1.63624562078143</v>
      </c>
      <c r="J5977">
        <v>278</v>
      </c>
      <c r="K5977">
        <v>273</v>
      </c>
      <c r="L5977">
        <v>229</v>
      </c>
      <c r="M5977">
        <v>21</v>
      </c>
      <c r="N5977">
        <v>6.9345954544401595E-2</v>
      </c>
      <c r="O5977">
        <v>-0.67629809072257796</v>
      </c>
      <c r="P5977">
        <v>-2.1320511697760498</v>
      </c>
      <c r="Q5977">
        <v>0.57627118644067798</v>
      </c>
      <c r="R5977">
        <v>0.20338983050847401</v>
      </c>
      <c r="S5977">
        <f t="shared" si="93"/>
        <v>-4.2154937150161401E-2</v>
      </c>
    </row>
    <row r="5978" spans="1:19" x14ac:dyDescent="0.2">
      <c r="A5978" t="s">
        <v>11894</v>
      </c>
      <c r="B5978" t="s">
        <v>11895</v>
      </c>
      <c r="C5978">
        <v>179</v>
      </c>
      <c r="D5978">
        <v>215</v>
      </c>
      <c r="E5978">
        <v>140</v>
      </c>
      <c r="F5978">
        <v>16</v>
      </c>
      <c r="G5978">
        <v>0.15984366123124</v>
      </c>
      <c r="H5978">
        <v>-0.60098300508005797</v>
      </c>
      <c r="I5978">
        <v>-1.93293022128596</v>
      </c>
      <c r="J5978">
        <v>371</v>
      </c>
      <c r="K5978">
        <v>408</v>
      </c>
      <c r="L5978">
        <v>222</v>
      </c>
      <c r="M5978">
        <v>22</v>
      </c>
      <c r="N5978">
        <v>0.118514356896555</v>
      </c>
      <c r="O5978">
        <v>-0.81510971230879703</v>
      </c>
      <c r="P5978">
        <v>-2.2371768973847299</v>
      </c>
      <c r="Q5978">
        <v>0.54237288135593198</v>
      </c>
      <c r="R5978">
        <v>0.20338983050847401</v>
      </c>
      <c r="S5978">
        <f t="shared" si="93"/>
        <v>-0.15583326900969374</v>
      </c>
    </row>
    <row r="5979" spans="1:19" x14ac:dyDescent="0.2">
      <c r="A5979" t="s">
        <v>11896</v>
      </c>
      <c r="B5979" t="s">
        <v>11897</v>
      </c>
      <c r="C5979">
        <v>102</v>
      </c>
      <c r="D5979">
        <v>114</v>
      </c>
      <c r="E5979">
        <v>100</v>
      </c>
      <c r="F5979">
        <v>6</v>
      </c>
      <c r="G5979">
        <v>0.12856291187008301</v>
      </c>
      <c r="H5979">
        <v>-0.50285818154032103</v>
      </c>
      <c r="I5979">
        <v>-2.1146460943402698</v>
      </c>
      <c r="J5979">
        <v>273</v>
      </c>
      <c r="K5979">
        <v>260</v>
      </c>
      <c r="L5979">
        <v>125</v>
      </c>
      <c r="M5979">
        <v>26</v>
      </c>
      <c r="N5979">
        <v>5.6038804351783697E-2</v>
      </c>
      <c r="O5979">
        <v>-0.93134141117709002</v>
      </c>
      <c r="P5979">
        <v>-2.0314149676618301</v>
      </c>
      <c r="Q5979">
        <v>0.52542372881355903</v>
      </c>
      <c r="R5979">
        <v>0.22033898305084701</v>
      </c>
      <c r="S5979">
        <f t="shared" si="93"/>
        <v>-0.15319915999682543</v>
      </c>
    </row>
    <row r="5980" spans="1:19" x14ac:dyDescent="0.2">
      <c r="A5980" t="s">
        <v>11898</v>
      </c>
      <c r="B5980" t="s">
        <v>11899</v>
      </c>
      <c r="C5980">
        <v>189</v>
      </c>
      <c r="D5980">
        <v>242</v>
      </c>
      <c r="E5980">
        <v>117</v>
      </c>
      <c r="F5980">
        <v>22</v>
      </c>
      <c r="G5980">
        <v>0.187611794102715</v>
      </c>
      <c r="H5980">
        <v>-0.70253395220548598</v>
      </c>
      <c r="I5980">
        <v>-1.8182362963130301</v>
      </c>
      <c r="J5980">
        <v>346</v>
      </c>
      <c r="K5980">
        <v>335</v>
      </c>
      <c r="L5980">
        <v>257</v>
      </c>
      <c r="M5980">
        <v>40</v>
      </c>
      <c r="N5980">
        <v>6.3196811665790401E-2</v>
      </c>
      <c r="O5980">
        <v>-0.72123175260587202</v>
      </c>
      <c r="P5980">
        <v>-1.9472417760567</v>
      </c>
      <c r="Q5980">
        <v>0.55932203389830504</v>
      </c>
      <c r="R5980">
        <v>0.22033898305084701</v>
      </c>
      <c r="S5980">
        <f t="shared" si="93"/>
        <v>-4.5204537514698828E-2</v>
      </c>
    </row>
    <row r="5981" spans="1:19" x14ac:dyDescent="0.2">
      <c r="A5981" t="s">
        <v>11900</v>
      </c>
      <c r="B5981" t="s">
        <v>11901</v>
      </c>
      <c r="C5981">
        <v>86</v>
      </c>
      <c r="D5981">
        <v>90</v>
      </c>
      <c r="E5981">
        <v>114</v>
      </c>
      <c r="F5981">
        <v>6</v>
      </c>
      <c r="G5981">
        <v>0.10000229049128501</v>
      </c>
      <c r="H5981">
        <v>-0.37185160968549802</v>
      </c>
      <c r="I5981">
        <v>-2.0405443738219202</v>
      </c>
      <c r="J5981">
        <v>205</v>
      </c>
      <c r="K5981">
        <v>95</v>
      </c>
      <c r="L5981">
        <v>121</v>
      </c>
      <c r="M5981">
        <v>28</v>
      </c>
      <c r="N5981">
        <v>-0.256802152345184</v>
      </c>
      <c r="O5981">
        <v>-0.82105726788369404</v>
      </c>
      <c r="P5981">
        <v>-1.8748214983054201</v>
      </c>
      <c r="Q5981">
        <v>0.40677966101694901</v>
      </c>
      <c r="R5981">
        <v>0.152542372881355</v>
      </c>
      <c r="S5981">
        <f t="shared" si="93"/>
        <v>-8.9943259378930981E-2</v>
      </c>
    </row>
    <row r="5982" spans="1:19" x14ac:dyDescent="0.2">
      <c r="A5982" t="s">
        <v>11902</v>
      </c>
      <c r="B5982" t="s">
        <v>11903</v>
      </c>
      <c r="C5982">
        <v>238</v>
      </c>
      <c r="D5982">
        <v>309</v>
      </c>
      <c r="E5982">
        <v>126</v>
      </c>
      <c r="F5982">
        <v>21</v>
      </c>
      <c r="G5982">
        <v>0.193639754663851</v>
      </c>
      <c r="H5982">
        <v>-0.77046442171735197</v>
      </c>
      <c r="I5982">
        <v>-1.93855483528459</v>
      </c>
      <c r="J5982">
        <v>570</v>
      </c>
      <c r="K5982">
        <v>471</v>
      </c>
      <c r="L5982">
        <v>379</v>
      </c>
      <c r="M5982">
        <v>45</v>
      </c>
      <c r="N5982">
        <v>-5.6258451218734896E-3</v>
      </c>
      <c r="O5982">
        <v>-0.76932442284880898</v>
      </c>
      <c r="P5982">
        <v>-2.1128880104890402</v>
      </c>
      <c r="Q5982">
        <v>0.50847457627118597</v>
      </c>
      <c r="R5982">
        <v>0.27118644067796599</v>
      </c>
      <c r="S5982">
        <f t="shared" si="93"/>
        <v>-0.12421006872115484</v>
      </c>
    </row>
    <row r="5983" spans="1:19" x14ac:dyDescent="0.2">
      <c r="A5983" t="s">
        <v>11904</v>
      </c>
      <c r="B5983" t="s">
        <v>11905</v>
      </c>
      <c r="C5983">
        <v>40</v>
      </c>
      <c r="D5983">
        <v>41</v>
      </c>
      <c r="E5983">
        <v>84</v>
      </c>
      <c r="F5983">
        <v>8</v>
      </c>
      <c r="G5983">
        <v>9.0982097687301505E-2</v>
      </c>
      <c r="H5983">
        <v>-0.17203871504448401</v>
      </c>
      <c r="I5983">
        <v>-1.58316717729801</v>
      </c>
      <c r="J5983">
        <v>49</v>
      </c>
      <c r="K5983">
        <v>47</v>
      </c>
      <c r="L5983">
        <v>27</v>
      </c>
      <c r="M5983">
        <v>7</v>
      </c>
      <c r="N5983">
        <v>5.91298813289255E-2</v>
      </c>
      <c r="O5983">
        <v>-0.85092109301391605</v>
      </c>
      <c r="P5983">
        <v>-1.85532370860614</v>
      </c>
      <c r="Q5983">
        <v>0.42372881355932202</v>
      </c>
      <c r="R5983">
        <v>0.322033898305084</v>
      </c>
      <c r="S5983">
        <f t="shared" si="93"/>
        <v>4.7172078213888025E-2</v>
      </c>
    </row>
    <row r="5984" spans="1:19" x14ac:dyDescent="0.2">
      <c r="A5984" t="s">
        <v>11906</v>
      </c>
      <c r="B5984" t="s">
        <v>11907</v>
      </c>
      <c r="C5984">
        <v>165</v>
      </c>
      <c r="D5984">
        <v>169</v>
      </c>
      <c r="E5984">
        <v>110</v>
      </c>
      <c r="F5984">
        <v>14</v>
      </c>
      <c r="G5984">
        <v>9.0660992695295706E-2</v>
      </c>
      <c r="H5984">
        <v>-0.67034926883408397</v>
      </c>
      <c r="I5984">
        <v>-1.9555530814976601</v>
      </c>
      <c r="J5984">
        <v>238</v>
      </c>
      <c r="K5984">
        <v>307</v>
      </c>
      <c r="L5984">
        <v>114</v>
      </c>
      <c r="M5984">
        <v>28</v>
      </c>
      <c r="N5984">
        <v>0.187789521842396</v>
      </c>
      <c r="O5984">
        <v>-0.91176088286442902</v>
      </c>
      <c r="P5984">
        <v>-1.93964459430618</v>
      </c>
      <c r="Q5984">
        <v>0.42372881355932202</v>
      </c>
      <c r="R5984">
        <v>0.23728813559322001</v>
      </c>
      <c r="S5984">
        <f t="shared" si="93"/>
        <v>-8.2772298926602317E-2</v>
      </c>
    </row>
    <row r="5985" spans="1:19" x14ac:dyDescent="0.2">
      <c r="A5985" t="s">
        <v>11908</v>
      </c>
      <c r="B5985" t="s">
        <v>11909</v>
      </c>
      <c r="C5985">
        <v>129</v>
      </c>
      <c r="D5985">
        <v>132</v>
      </c>
      <c r="E5985">
        <v>119</v>
      </c>
      <c r="F5985">
        <v>14</v>
      </c>
      <c r="G5985">
        <v>9.02424532021293E-2</v>
      </c>
      <c r="H5985">
        <v>-0.52930075868512105</v>
      </c>
      <c r="I5985">
        <v>-1.8486588475830099</v>
      </c>
      <c r="J5985">
        <v>229</v>
      </c>
      <c r="K5985">
        <v>260</v>
      </c>
      <c r="L5985">
        <v>179</v>
      </c>
      <c r="M5985">
        <v>17</v>
      </c>
      <c r="N5985">
        <v>0.13236596905265099</v>
      </c>
      <c r="O5985">
        <v>-0.69907122850438497</v>
      </c>
      <c r="P5985">
        <v>-2.1396122295534998</v>
      </c>
      <c r="Q5985">
        <v>0.49152542372881303</v>
      </c>
      <c r="R5985">
        <v>0.20338983050847401</v>
      </c>
      <c r="S5985">
        <f t="shared" si="93"/>
        <v>-0.1054338486355659</v>
      </c>
    </row>
    <row r="5986" spans="1:19" x14ac:dyDescent="0.2">
      <c r="A5986" t="s">
        <v>11910</v>
      </c>
      <c r="B5986" t="s">
        <v>11911</v>
      </c>
      <c r="C5986">
        <v>93</v>
      </c>
      <c r="D5986">
        <v>128</v>
      </c>
      <c r="E5986">
        <v>59</v>
      </c>
      <c r="F5986">
        <v>26</v>
      </c>
      <c r="G5986">
        <v>0.21898525338946101</v>
      </c>
      <c r="H5986">
        <v>-0.69188894669019396</v>
      </c>
      <c r="I5986">
        <v>-1.4377067735451099</v>
      </c>
      <c r="J5986">
        <v>204</v>
      </c>
      <c r="K5986">
        <v>300</v>
      </c>
      <c r="L5986">
        <v>245</v>
      </c>
      <c r="M5986">
        <v>94</v>
      </c>
      <c r="N5986">
        <v>0.24471919071548501</v>
      </c>
      <c r="O5986">
        <v>-0.51255286020575597</v>
      </c>
      <c r="P5986">
        <v>-1.34672798241809</v>
      </c>
      <c r="Q5986">
        <v>0.45762711864406702</v>
      </c>
      <c r="R5986">
        <v>0.20338983050847401</v>
      </c>
      <c r="S5986">
        <f t="shared" si="93"/>
        <v>0.22516148958268545</v>
      </c>
    </row>
    <row r="5987" spans="1:19" x14ac:dyDescent="0.2">
      <c r="A5987" t="s">
        <v>11912</v>
      </c>
      <c r="B5987" t="s">
        <v>11913</v>
      </c>
      <c r="C5987">
        <v>139</v>
      </c>
      <c r="D5987">
        <v>169</v>
      </c>
      <c r="E5987">
        <v>183</v>
      </c>
      <c r="F5987">
        <v>28</v>
      </c>
      <c r="G5987">
        <v>0.16513013665510601</v>
      </c>
      <c r="H5987">
        <v>-0.37482172030206901</v>
      </c>
      <c r="I5987">
        <v>-1.5800539418738699</v>
      </c>
      <c r="J5987">
        <v>422</v>
      </c>
      <c r="K5987">
        <v>360</v>
      </c>
      <c r="L5987">
        <v>280</v>
      </c>
      <c r="M5987">
        <v>23</v>
      </c>
      <c r="N5987">
        <v>8.2181532273351201E-3</v>
      </c>
      <c r="O5987">
        <v>-0.77024319676384501</v>
      </c>
      <c r="P5987">
        <v>-2.2738102835359699</v>
      </c>
      <c r="Q5987">
        <v>0.38983050847457601</v>
      </c>
      <c r="R5987">
        <v>0.11864406779661001</v>
      </c>
      <c r="S5987">
        <f t="shared" si="93"/>
        <v>-6.3868434736022939E-2</v>
      </c>
    </row>
    <row r="5988" spans="1:19" x14ac:dyDescent="0.2">
      <c r="A5988" t="s">
        <v>11914</v>
      </c>
      <c r="B5988" t="s">
        <v>11915</v>
      </c>
      <c r="C5988">
        <v>170</v>
      </c>
      <c r="D5988">
        <v>162</v>
      </c>
      <c r="E5988">
        <v>92</v>
      </c>
      <c r="F5988">
        <v>9</v>
      </c>
      <c r="G5988">
        <v>5.9324325459885502E-2</v>
      </c>
      <c r="H5988">
        <v>-0.76091910381112204</v>
      </c>
      <c r="I5988">
        <v>-2.1604035849009402</v>
      </c>
      <c r="J5988">
        <v>303</v>
      </c>
      <c r="K5988">
        <v>399</v>
      </c>
      <c r="L5988">
        <v>208</v>
      </c>
      <c r="M5988">
        <v>27</v>
      </c>
      <c r="N5988">
        <v>0.196758370606165</v>
      </c>
      <c r="O5988">
        <v>-0.75546807068393396</v>
      </c>
      <c r="P5988">
        <v>-2.0603045329352101</v>
      </c>
      <c r="Q5988">
        <v>0.47457627118644002</v>
      </c>
      <c r="R5988">
        <v>6.7796610169491497E-2</v>
      </c>
      <c r="S5988">
        <f t="shared" si="93"/>
        <v>-0.17412234784936603</v>
      </c>
    </row>
    <row r="5989" spans="1:19" x14ac:dyDescent="0.2">
      <c r="A5989" t="s">
        <v>11916</v>
      </c>
      <c r="B5989" t="s">
        <v>11917</v>
      </c>
      <c r="C5989">
        <v>75</v>
      </c>
      <c r="D5989">
        <v>88</v>
      </c>
      <c r="E5989">
        <v>90</v>
      </c>
      <c r="F5989">
        <v>35</v>
      </c>
      <c r="G5989">
        <v>0.149679641053997</v>
      </c>
      <c r="H5989">
        <v>-0.41507676373077801</v>
      </c>
      <c r="I5989">
        <v>-1.2151903920034199</v>
      </c>
      <c r="J5989">
        <v>139</v>
      </c>
      <c r="K5989">
        <v>211</v>
      </c>
      <c r="L5989">
        <v>138</v>
      </c>
      <c r="M5989">
        <v>26</v>
      </c>
      <c r="N5989">
        <v>0.25849575846531903</v>
      </c>
      <c r="O5989">
        <v>-0.59522449099724895</v>
      </c>
      <c r="P5989">
        <v>-1.7382671208751701</v>
      </c>
      <c r="Q5989">
        <v>0.44067796610169402</v>
      </c>
      <c r="R5989">
        <v>0.101694915254237</v>
      </c>
      <c r="S5989">
        <f t="shared" si="93"/>
        <v>0.18460120380158784</v>
      </c>
    </row>
    <row r="5990" spans="1:19" x14ac:dyDescent="0.2">
      <c r="A5990" t="s">
        <v>11918</v>
      </c>
      <c r="B5990" t="s">
        <v>11919</v>
      </c>
      <c r="C5990">
        <v>228</v>
      </c>
      <c r="D5990">
        <v>331</v>
      </c>
      <c r="E5990">
        <v>225</v>
      </c>
      <c r="F5990">
        <v>28</v>
      </c>
      <c r="G5990">
        <v>0.24215137907079301</v>
      </c>
      <c r="H5990">
        <v>-0.500010338667494</v>
      </c>
      <c r="I5990">
        <v>-1.7949739886202301</v>
      </c>
      <c r="J5990">
        <v>342</v>
      </c>
      <c r="K5990">
        <v>434</v>
      </c>
      <c r="L5990">
        <v>341</v>
      </c>
      <c r="M5990">
        <v>59</v>
      </c>
      <c r="N5990">
        <v>0.18069172687809701</v>
      </c>
      <c r="O5990">
        <v>-0.593360504208027</v>
      </c>
      <c r="P5990">
        <v>-1.77339976300588</v>
      </c>
      <c r="Q5990">
        <v>0.47457627118644002</v>
      </c>
      <c r="R5990">
        <v>0.11864406779661001</v>
      </c>
      <c r="S5990">
        <f t="shared" si="93"/>
        <v>8.0038231540507897E-3</v>
      </c>
    </row>
    <row r="5991" spans="1:19" x14ac:dyDescent="0.2">
      <c r="A5991" t="s">
        <v>11920</v>
      </c>
      <c r="B5991" t="s">
        <v>11921</v>
      </c>
      <c r="C5991">
        <v>137</v>
      </c>
      <c r="D5991">
        <v>135</v>
      </c>
      <c r="E5991">
        <v>24</v>
      </c>
      <c r="F5991">
        <v>15</v>
      </c>
      <c r="G5991">
        <v>7.3871433634127806E-2</v>
      </c>
      <c r="H5991">
        <v>-1.2507673352232</v>
      </c>
      <c r="I5991">
        <v>-1.84482648106272</v>
      </c>
      <c r="J5991">
        <v>292</v>
      </c>
      <c r="K5991">
        <v>314</v>
      </c>
      <c r="L5991">
        <v>231</v>
      </c>
      <c r="M5991">
        <v>40</v>
      </c>
      <c r="N5991">
        <v>0.10877490004651801</v>
      </c>
      <c r="O5991">
        <v>-0.69385964870066397</v>
      </c>
      <c r="P5991">
        <v>-1.8735485287123399</v>
      </c>
      <c r="Q5991">
        <v>0.42372881355932202</v>
      </c>
      <c r="R5991">
        <v>0.169491525423728</v>
      </c>
      <c r="S5991">
        <f t="shared" si="93"/>
        <v>-3.3160966669488146E-2</v>
      </c>
    </row>
    <row r="5992" spans="1:19" x14ac:dyDescent="0.2">
      <c r="A5992" t="s">
        <v>11922</v>
      </c>
      <c r="B5992" t="s">
        <v>11923</v>
      </c>
      <c r="C5992">
        <v>144</v>
      </c>
      <c r="D5992">
        <v>132</v>
      </c>
      <c r="E5992">
        <v>85</v>
      </c>
      <c r="F5992">
        <v>2</v>
      </c>
      <c r="G5992">
        <v>4.2469671406128597E-2</v>
      </c>
      <c r="H5992">
        <v>-0.72320157615935998</v>
      </c>
      <c r="I5992">
        <v>-2.7415296693932598</v>
      </c>
      <c r="J5992">
        <v>192</v>
      </c>
      <c r="K5992">
        <v>233</v>
      </c>
      <c r="L5992">
        <v>162</v>
      </c>
      <c r="M5992">
        <v>30</v>
      </c>
      <c r="N5992">
        <v>0.16128279574419099</v>
      </c>
      <c r="O5992">
        <v>-0.66587499130530903</v>
      </c>
      <c r="P5992">
        <v>-1.81640564257578</v>
      </c>
      <c r="Q5992">
        <v>0.40677966101694901</v>
      </c>
      <c r="R5992">
        <v>0.152542372881355</v>
      </c>
      <c r="S5992">
        <f t="shared" si="93"/>
        <v>-0.27647050570982895</v>
      </c>
    </row>
    <row r="5993" spans="1:19" x14ac:dyDescent="0.2">
      <c r="A5993" t="s">
        <v>11924</v>
      </c>
      <c r="B5993" t="s">
        <v>11925</v>
      </c>
      <c r="C5993">
        <v>213</v>
      </c>
      <c r="D5993">
        <v>277</v>
      </c>
      <c r="E5993">
        <v>199</v>
      </c>
      <c r="F5993">
        <v>28</v>
      </c>
      <c r="G5993">
        <v>0.19435839792123899</v>
      </c>
      <c r="H5993">
        <v>-0.52378453680743398</v>
      </c>
      <c r="I5993">
        <v>-1.7654187450585099</v>
      </c>
      <c r="J5993">
        <v>346</v>
      </c>
      <c r="K5993">
        <v>557</v>
      </c>
      <c r="L5993">
        <v>203</v>
      </c>
      <c r="M5993">
        <v>52</v>
      </c>
      <c r="N5993">
        <v>0.28400719980267403</v>
      </c>
      <c r="O5993">
        <v>-0.82366883802395396</v>
      </c>
      <c r="P5993">
        <v>-1.83329842374987</v>
      </c>
      <c r="Q5993">
        <v>0.42372881355932202</v>
      </c>
      <c r="R5993">
        <v>0.13559322033898299</v>
      </c>
      <c r="S5993">
        <f t="shared" si="93"/>
        <v>5.0515252845077449E-4</v>
      </c>
    </row>
    <row r="5994" spans="1:19" x14ac:dyDescent="0.2">
      <c r="A5994" t="s">
        <v>11926</v>
      </c>
      <c r="B5994" t="s">
        <v>11927</v>
      </c>
      <c r="C5994">
        <v>84</v>
      </c>
      <c r="D5994">
        <v>97</v>
      </c>
      <c r="E5994">
        <v>70</v>
      </c>
      <c r="F5994">
        <v>1</v>
      </c>
      <c r="G5994">
        <v>0.14275068049989101</v>
      </c>
      <c r="H5994">
        <v>-0.57343925582602795</v>
      </c>
      <c r="I5994">
        <v>-2.80847645902388</v>
      </c>
      <c r="J5994">
        <v>221</v>
      </c>
      <c r="K5994">
        <v>204</v>
      </c>
      <c r="L5994">
        <v>141</v>
      </c>
      <c r="M5994">
        <v>22</v>
      </c>
      <c r="N5994">
        <v>4.2465997162509803E-2</v>
      </c>
      <c r="O5994">
        <v>-0.78726193817412105</v>
      </c>
      <c r="P5994">
        <v>-2.01219526145479</v>
      </c>
      <c r="Q5994">
        <v>0.45762711864406702</v>
      </c>
      <c r="R5994">
        <v>0.11864406779661001</v>
      </c>
      <c r="S5994">
        <f t="shared" si="93"/>
        <v>-0.34814737224500114</v>
      </c>
    </row>
    <row r="5995" spans="1:19" x14ac:dyDescent="0.2">
      <c r="A5995" t="s">
        <v>11928</v>
      </c>
      <c r="B5995" t="s">
        <v>11929</v>
      </c>
      <c r="C5995">
        <v>224</v>
      </c>
      <c r="D5995">
        <v>224</v>
      </c>
      <c r="E5995">
        <v>131</v>
      </c>
      <c r="F5995">
        <v>20</v>
      </c>
      <c r="G5995">
        <v>8.0258232295528406E-2</v>
      </c>
      <c r="H5995">
        <v>-0.72723473245680204</v>
      </c>
      <c r="I5995">
        <v>-1.9334151956321799</v>
      </c>
      <c r="J5995">
        <v>427</v>
      </c>
      <c r="K5995">
        <v>421</v>
      </c>
      <c r="L5995">
        <v>259</v>
      </c>
      <c r="M5995">
        <v>45</v>
      </c>
      <c r="N5995">
        <v>7.1082324232366198E-2</v>
      </c>
      <c r="O5995">
        <v>-0.80921688808816195</v>
      </c>
      <c r="P5995">
        <v>-1.9874410298415699</v>
      </c>
      <c r="Q5995">
        <v>0.50847457627118597</v>
      </c>
      <c r="R5995">
        <v>0.169491525423728</v>
      </c>
      <c r="S5995">
        <f t="shared" si="93"/>
        <v>-8.9172865063543383E-2</v>
      </c>
    </row>
    <row r="5996" spans="1:19" x14ac:dyDescent="0.2">
      <c r="A5996" t="s">
        <v>11930</v>
      </c>
      <c r="B5996" t="s">
        <v>11931</v>
      </c>
      <c r="C5996">
        <v>318</v>
      </c>
      <c r="D5996">
        <v>311</v>
      </c>
      <c r="E5996">
        <v>244</v>
      </c>
      <c r="F5996">
        <v>22</v>
      </c>
      <c r="G5996">
        <v>7.0591501337933293E-2</v>
      </c>
      <c r="H5996">
        <v>-0.60929530342410598</v>
      </c>
      <c r="I5996">
        <v>-2.0442016121242199</v>
      </c>
      <c r="J5996">
        <v>550</v>
      </c>
      <c r="K5996">
        <v>624</v>
      </c>
      <c r="L5996">
        <v>365</v>
      </c>
      <c r="M5996">
        <v>43</v>
      </c>
      <c r="N5996">
        <v>0.13205000360990099</v>
      </c>
      <c r="O5996">
        <v>-0.77015860218215904</v>
      </c>
      <c r="P5996">
        <v>-2.1171199025065501</v>
      </c>
      <c r="Q5996">
        <v>0.45762711864406702</v>
      </c>
      <c r="R5996">
        <v>0.22033898305084701</v>
      </c>
      <c r="S5996">
        <f t="shared" si="93"/>
        <v>-0.15580880887660697</v>
      </c>
    </row>
    <row r="5997" spans="1:19" x14ac:dyDescent="0.2">
      <c r="A5997" t="s">
        <v>11932</v>
      </c>
      <c r="B5997" t="s">
        <v>11933</v>
      </c>
      <c r="C5997">
        <v>92</v>
      </c>
      <c r="D5997">
        <v>114</v>
      </c>
      <c r="E5997">
        <v>60</v>
      </c>
      <c r="F5997">
        <v>16</v>
      </c>
      <c r="G5997">
        <v>0.17337525628644501</v>
      </c>
      <c r="H5997">
        <v>-0.679894586740315</v>
      </c>
      <c r="I5997">
        <v>-1.6438650176516201</v>
      </c>
      <c r="J5997">
        <v>182</v>
      </c>
      <c r="K5997">
        <v>239</v>
      </c>
      <c r="L5997">
        <v>172</v>
      </c>
      <c r="M5997">
        <v>36</v>
      </c>
      <c r="N5997">
        <v>0.195554616384784</v>
      </c>
      <c r="O5997">
        <v>-0.61663171822191598</v>
      </c>
      <c r="P5997">
        <v>-1.7139945558096801</v>
      </c>
      <c r="Q5997">
        <v>0.50847457627118597</v>
      </c>
      <c r="R5997">
        <v>0.169491525423728</v>
      </c>
      <c r="S5997">
        <f t="shared" si="93"/>
        <v>6.7471066046828287E-2</v>
      </c>
    </row>
    <row r="5998" spans="1:19" x14ac:dyDescent="0.2">
      <c r="A5998" t="s">
        <v>11934</v>
      </c>
      <c r="B5998" t="s">
        <v>11935</v>
      </c>
      <c r="C5998">
        <v>94</v>
      </c>
      <c r="D5998">
        <v>80</v>
      </c>
      <c r="E5998">
        <v>86</v>
      </c>
      <c r="F5998">
        <v>11</v>
      </c>
      <c r="G5998">
        <v>1.0220365687773399E-2</v>
      </c>
      <c r="H5998">
        <v>-0.53288741213453406</v>
      </c>
      <c r="I5998">
        <v>-1.81593234140347</v>
      </c>
      <c r="J5998">
        <v>199</v>
      </c>
      <c r="K5998">
        <v>252</v>
      </c>
      <c r="L5998">
        <v>149</v>
      </c>
      <c r="M5998">
        <v>35</v>
      </c>
      <c r="N5998">
        <v>0.17977556779355899</v>
      </c>
      <c r="O5998">
        <v>-0.71775558514182303</v>
      </c>
      <c r="P5998">
        <v>-1.76501070065132</v>
      </c>
      <c r="Q5998">
        <v>0.45762711864406702</v>
      </c>
      <c r="R5998">
        <v>0.11864406779661001</v>
      </c>
      <c r="S5998">
        <f t="shared" si="93"/>
        <v>4.2037188768384408E-3</v>
      </c>
    </row>
    <row r="5999" spans="1:19" x14ac:dyDescent="0.2">
      <c r="A5999" t="s">
        <v>11936</v>
      </c>
      <c r="B5999" t="s">
        <v>11937</v>
      </c>
      <c r="C5999">
        <v>52</v>
      </c>
      <c r="D5999">
        <v>41</v>
      </c>
      <c r="E5999">
        <v>46</v>
      </c>
      <c r="F5999">
        <v>3</v>
      </c>
      <c r="G5999">
        <v>-2.2961254619535201E-2</v>
      </c>
      <c r="H5999">
        <v>-0.54750352173162797</v>
      </c>
      <c r="I5999">
        <v>-2.1230792618771299</v>
      </c>
      <c r="J5999">
        <v>99</v>
      </c>
      <c r="K5999">
        <v>84</v>
      </c>
      <c r="L5999">
        <v>48</v>
      </c>
      <c r="M5999">
        <v>13</v>
      </c>
      <c r="N5999">
        <v>5.8721948860536001E-3</v>
      </c>
      <c r="O5999">
        <v>-0.90648273436635296</v>
      </c>
      <c r="P5999">
        <v>-1.8919175108826001</v>
      </c>
      <c r="Q5999">
        <v>0.47457627118644002</v>
      </c>
      <c r="R5999">
        <v>0.186440677966101</v>
      </c>
      <c r="S5999">
        <f t="shared" si="93"/>
        <v>-0.11831785611505545</v>
      </c>
    </row>
    <row r="6000" spans="1:19" x14ac:dyDescent="0.2">
      <c r="A6000" t="s">
        <v>11938</v>
      </c>
      <c r="B6000" t="s">
        <v>11939</v>
      </c>
      <c r="C6000">
        <v>36</v>
      </c>
      <c r="D6000">
        <v>8</v>
      </c>
      <c r="E6000">
        <v>24</v>
      </c>
      <c r="F6000">
        <v>0</v>
      </c>
      <c r="G6000">
        <v>-0.57295428147981498</v>
      </c>
      <c r="H6000">
        <v>-0.67034926883408397</v>
      </c>
      <c r="I6000" t="e">
        <f>-inf</f>
        <v>#NAME?</v>
      </c>
      <c r="J6000">
        <v>128</v>
      </c>
      <c r="K6000">
        <v>114</v>
      </c>
      <c r="L6000">
        <v>90</v>
      </c>
      <c r="M6000">
        <v>22</v>
      </c>
      <c r="N6000">
        <v>2.6922985110325901E-2</v>
      </c>
      <c r="O6000">
        <v>-0.74505623735293303</v>
      </c>
      <c r="P6000">
        <v>-1.7750129574175499</v>
      </c>
      <c r="Q6000">
        <v>0.40677966101694901</v>
      </c>
      <c r="R6000">
        <v>0.169491525423728</v>
      </c>
      <c r="S6000" t="e">
        <f t="shared" si="93"/>
        <v>#NAME?</v>
      </c>
    </row>
    <row r="6001" spans="1:19" x14ac:dyDescent="0.2">
      <c r="A6001" t="s">
        <v>11940</v>
      </c>
      <c r="B6001" t="s">
        <v>11941</v>
      </c>
      <c r="C6001">
        <v>37</v>
      </c>
      <c r="D6001">
        <v>49</v>
      </c>
      <c r="E6001">
        <v>32</v>
      </c>
      <c r="F6001">
        <v>15</v>
      </c>
      <c r="G6001">
        <v>0.20225258825704701</v>
      </c>
      <c r="H6001">
        <v>-0.557309755525492</v>
      </c>
      <c r="I6001">
        <v>-1.27630763797331</v>
      </c>
      <c r="J6001">
        <v>78</v>
      </c>
      <c r="K6001">
        <v>127</v>
      </c>
      <c r="L6001">
        <v>38</v>
      </c>
      <c r="M6001">
        <v>3</v>
      </c>
      <c r="N6001">
        <v>0.28893722168719799</v>
      </c>
      <c r="O6001">
        <v>-0.90439978321806003</v>
      </c>
      <c r="P6001">
        <v>-2.42519901656271</v>
      </c>
      <c r="Q6001">
        <v>0.45762711864406702</v>
      </c>
      <c r="R6001">
        <v>0.22033898305084701</v>
      </c>
      <c r="S6001">
        <f t="shared" si="93"/>
        <v>-1.6767050096943903E-2</v>
      </c>
    </row>
    <row r="6002" spans="1:19" x14ac:dyDescent="0.2">
      <c r="A6002" t="s">
        <v>11942</v>
      </c>
      <c r="B6002" t="s">
        <v>11943</v>
      </c>
      <c r="C6002">
        <v>345</v>
      </c>
      <c r="D6002">
        <v>368</v>
      </c>
      <c r="E6002">
        <v>231</v>
      </c>
      <c r="F6002">
        <v>40</v>
      </c>
      <c r="G6002">
        <v>0.108286955895772</v>
      </c>
      <c r="H6002">
        <v>-0.66846512495953303</v>
      </c>
      <c r="I6002">
        <v>-1.8199562767073101</v>
      </c>
      <c r="J6002">
        <v>527</v>
      </c>
      <c r="K6002">
        <v>661</v>
      </c>
      <c r="L6002">
        <v>380</v>
      </c>
      <c r="M6002">
        <v>53</v>
      </c>
      <c r="N6002">
        <v>0.17561894769481501</v>
      </c>
      <c r="O6002">
        <v>-0.73411579574012598</v>
      </c>
      <c r="P6002">
        <v>-2.0077604142036498</v>
      </c>
      <c r="Q6002">
        <v>0.45762711864406702</v>
      </c>
      <c r="R6002">
        <v>0.35593220338983</v>
      </c>
      <c r="S6002">
        <f t="shared" si="93"/>
        <v>-6.1888297828707681E-2</v>
      </c>
    </row>
    <row r="6003" spans="1:19" x14ac:dyDescent="0.2">
      <c r="A6003" t="s">
        <v>11944</v>
      </c>
      <c r="B6003" t="s">
        <v>11945</v>
      </c>
      <c r="C6003">
        <v>0</v>
      </c>
      <c r="D6003">
        <v>0</v>
      </c>
      <c r="E6003">
        <v>0</v>
      </c>
      <c r="F6003">
        <v>0</v>
      </c>
      <c r="G6003" t="s">
        <v>373</v>
      </c>
      <c r="H6003" t="s">
        <v>373</v>
      </c>
      <c r="I6003" t="s">
        <v>373</v>
      </c>
      <c r="J6003">
        <v>0</v>
      </c>
      <c r="K6003">
        <v>0</v>
      </c>
      <c r="L6003">
        <v>0</v>
      </c>
      <c r="M6003">
        <v>0</v>
      </c>
      <c r="N6003" t="s">
        <v>373</v>
      </c>
      <c r="O6003" t="s">
        <v>373</v>
      </c>
      <c r="P6003" t="s">
        <v>373</v>
      </c>
      <c r="Q6003">
        <v>0.49152542372881303</v>
      </c>
      <c r="R6003">
        <v>0.35593220338983</v>
      </c>
      <c r="S6003" t="e">
        <f t="shared" si="93"/>
        <v>#VALUE!</v>
      </c>
    </row>
    <row r="6004" spans="1:19" x14ac:dyDescent="0.2">
      <c r="A6004" t="s">
        <v>11946</v>
      </c>
      <c r="B6004" t="s">
        <v>11947</v>
      </c>
      <c r="C6004">
        <v>135</v>
      </c>
      <c r="D6004">
        <v>127</v>
      </c>
      <c r="E6004">
        <v>116</v>
      </c>
      <c r="F6004">
        <v>13</v>
      </c>
      <c r="G6004">
        <v>5.37281847564791E-2</v>
      </c>
      <c r="H6004">
        <v>-0.56013378904649103</v>
      </c>
      <c r="I6004">
        <v>-1.90058758915016</v>
      </c>
      <c r="J6004">
        <v>284</v>
      </c>
      <c r="K6004">
        <v>354</v>
      </c>
      <c r="L6004">
        <v>151</v>
      </c>
      <c r="M6004">
        <v>36</v>
      </c>
      <c r="N6004">
        <v>0.17291302540047099</v>
      </c>
      <c r="O6004">
        <v>-0.86643016989825805</v>
      </c>
      <c r="P6004">
        <v>-1.90724150787164</v>
      </c>
      <c r="Q6004">
        <v>0.42372881355932202</v>
      </c>
      <c r="R6004">
        <v>0.186440677966101</v>
      </c>
      <c r="S6004">
        <f t="shared" si="93"/>
        <v>-5.8253866599766654E-2</v>
      </c>
    </row>
    <row r="6005" spans="1:19" x14ac:dyDescent="0.2">
      <c r="A6005" t="s">
        <v>11948</v>
      </c>
      <c r="B6005" t="s">
        <v>11949</v>
      </c>
      <c r="C6005">
        <v>207</v>
      </c>
      <c r="D6005">
        <v>122</v>
      </c>
      <c r="E6005">
        <v>118</v>
      </c>
      <c r="F6005">
        <v>20</v>
      </c>
      <c r="G6005">
        <v>-0.14935228248664101</v>
      </c>
      <c r="H6005">
        <v>-0.73834634792919596</v>
      </c>
      <c r="I6005">
        <v>-1.8991375227549301</v>
      </c>
      <c r="J6005">
        <v>295</v>
      </c>
      <c r="K6005">
        <v>315</v>
      </c>
      <c r="L6005">
        <v>159</v>
      </c>
      <c r="M6005">
        <v>22</v>
      </c>
      <c r="N6005">
        <v>0.10571664123315901</v>
      </c>
      <c r="O6005">
        <v>-0.86051366880210101</v>
      </c>
      <c r="P6005">
        <v>-2.1376250037478401</v>
      </c>
      <c r="Q6005">
        <v>0.50847457627118597</v>
      </c>
      <c r="R6005">
        <v>0.23728813559322001</v>
      </c>
      <c r="S6005">
        <f t="shared" si="93"/>
        <v>-0.11945951090948492</v>
      </c>
    </row>
    <row r="6006" spans="1:19" x14ac:dyDescent="0.2">
      <c r="A6006" t="s">
        <v>11950</v>
      </c>
      <c r="B6006" t="s">
        <v>11951</v>
      </c>
      <c r="C6006">
        <v>122</v>
      </c>
      <c r="D6006">
        <v>92</v>
      </c>
      <c r="E6006">
        <v>94</v>
      </c>
      <c r="F6006">
        <v>9</v>
      </c>
      <c r="G6006">
        <v>-4.2313771033664398E-2</v>
      </c>
      <c r="H6006">
        <v>-0.60748998685345301</v>
      </c>
      <c r="I6006">
        <v>-2.0163144941974198</v>
      </c>
      <c r="J6006">
        <v>142</v>
      </c>
      <c r="K6006">
        <v>235</v>
      </c>
      <c r="L6006">
        <v>137</v>
      </c>
      <c r="M6006">
        <v>38</v>
      </c>
      <c r="N6006">
        <v>0.29600762131040098</v>
      </c>
      <c r="O6006">
        <v>-0.60765655437104005</v>
      </c>
      <c r="P6006">
        <v>-1.5827304163581299</v>
      </c>
      <c r="Q6006">
        <v>0.44067796610169402</v>
      </c>
      <c r="R6006">
        <v>0.25423728813559299</v>
      </c>
      <c r="S6006">
        <f t="shared" si="93"/>
        <v>-4.8261739262450837E-3</v>
      </c>
    </row>
    <row r="6007" spans="1:19" x14ac:dyDescent="0.2">
      <c r="A6007" t="s">
        <v>11952</v>
      </c>
      <c r="B6007" t="s">
        <v>11953</v>
      </c>
      <c r="C6007">
        <v>113</v>
      </c>
      <c r="D6007">
        <v>145</v>
      </c>
      <c r="E6007">
        <v>107</v>
      </c>
      <c r="F6007">
        <v>39</v>
      </c>
      <c r="G6007">
        <v>0.188547791047083</v>
      </c>
      <c r="H6007">
        <v>-0.51795267557661295</v>
      </c>
      <c r="I6007">
        <v>-1.3462110094189099</v>
      </c>
      <c r="J6007">
        <v>160</v>
      </c>
      <c r="K6007">
        <v>253</v>
      </c>
      <c r="L6007">
        <v>118</v>
      </c>
      <c r="M6007">
        <v>21</v>
      </c>
      <c r="N6007">
        <v>0.27622864194161401</v>
      </c>
      <c r="O6007">
        <v>-0.72432675249418899</v>
      </c>
      <c r="P6007">
        <v>-1.8921263565138899</v>
      </c>
      <c r="Q6007">
        <v>0.61016949152542299</v>
      </c>
      <c r="R6007">
        <v>0.322033898305084</v>
      </c>
      <c r="S6007">
        <f t="shared" si="93"/>
        <v>0.10566220018613184</v>
      </c>
    </row>
    <row r="6008" spans="1:19" x14ac:dyDescent="0.2">
      <c r="A6008" t="s">
        <v>11954</v>
      </c>
      <c r="B6008" t="s">
        <v>11955</v>
      </c>
      <c r="C6008">
        <v>102</v>
      </c>
      <c r="D6008">
        <v>127</v>
      </c>
      <c r="E6008">
        <v>143</v>
      </c>
      <c r="F6008">
        <v>10</v>
      </c>
      <c r="G6008">
        <v>0.17546178148956701</v>
      </c>
      <c r="H6008">
        <v>-0.347522144075259</v>
      </c>
      <c r="I6008">
        <v>-1.8927973447239099</v>
      </c>
      <c r="J6008">
        <v>221</v>
      </c>
      <c r="K6008">
        <v>384</v>
      </c>
      <c r="L6008">
        <v>169</v>
      </c>
      <c r="M6008">
        <v>54</v>
      </c>
      <c r="N6008">
        <v>0.31716705410414098</v>
      </c>
      <c r="O6008">
        <v>-0.70859434621582695</v>
      </c>
      <c r="P6008">
        <v>-1.62222418245403</v>
      </c>
      <c r="Q6008">
        <v>0.61016949152542299</v>
      </c>
      <c r="R6008">
        <v>0.37288135593220301</v>
      </c>
      <c r="S6008">
        <f t="shared" si="93"/>
        <v>2.0230186477414765E-2</v>
      </c>
    </row>
    <row r="6009" spans="1:19" x14ac:dyDescent="0.2">
      <c r="A6009" t="s">
        <v>11956</v>
      </c>
      <c r="B6009" t="s">
        <v>11957</v>
      </c>
      <c r="C6009">
        <v>78</v>
      </c>
      <c r="D6009">
        <v>62</v>
      </c>
      <c r="E6009">
        <v>42</v>
      </c>
      <c r="F6009">
        <v>1</v>
      </c>
      <c r="G6009">
        <v>-1.9444680896697999E-2</v>
      </c>
      <c r="H6009">
        <v>-0.76310332207098297</v>
      </c>
      <c r="I6009">
        <v>-2.7762917756524699</v>
      </c>
      <c r="J6009">
        <v>166</v>
      </c>
      <c r="K6009">
        <v>179</v>
      </c>
      <c r="L6009">
        <v>69</v>
      </c>
      <c r="M6009">
        <v>14</v>
      </c>
      <c r="N6009">
        <v>0.109973046361559</v>
      </c>
      <c r="O6009">
        <v>-0.97334777444719001</v>
      </c>
      <c r="P6009">
        <v>-2.0842057209537099</v>
      </c>
      <c r="Q6009">
        <v>0.59322033898305004</v>
      </c>
      <c r="R6009">
        <v>0.322033898305084</v>
      </c>
      <c r="S6009">
        <f t="shared" si="93"/>
        <v>-0.35812746423386033</v>
      </c>
    </row>
    <row r="6010" spans="1:19" x14ac:dyDescent="0.2">
      <c r="A6010" t="s">
        <v>11958</v>
      </c>
      <c r="B6010" t="s">
        <v>11959</v>
      </c>
      <c r="C6010">
        <v>169</v>
      </c>
      <c r="D6010">
        <v>197</v>
      </c>
      <c r="E6010">
        <v>169</v>
      </c>
      <c r="F6010">
        <v>8</v>
      </c>
      <c r="G6010">
        <v>0.14683775384344699</v>
      </c>
      <c r="H6010">
        <v>-0.49425800977840301</v>
      </c>
      <c r="I6010">
        <v>-2.2089938905837201</v>
      </c>
      <c r="J6010">
        <v>373</v>
      </c>
      <c r="K6010">
        <v>498</v>
      </c>
      <c r="L6010">
        <v>166</v>
      </c>
      <c r="M6010">
        <v>55</v>
      </c>
      <c r="N6010">
        <v>0.20274861437275099</v>
      </c>
      <c r="O6010">
        <v>-0.94368952091302205</v>
      </c>
      <c r="P6010">
        <v>-1.8415718109063299</v>
      </c>
      <c r="Q6010">
        <v>0.52542372881355903</v>
      </c>
      <c r="R6010">
        <v>0.37288135593220301</v>
      </c>
      <c r="S6010">
        <f t="shared" si="93"/>
        <v>-0.12962755826176822</v>
      </c>
    </row>
    <row r="6011" spans="1:19" x14ac:dyDescent="0.2">
      <c r="A6011" t="s">
        <v>11960</v>
      </c>
      <c r="B6011" t="s">
        <v>11961</v>
      </c>
      <c r="C6011">
        <v>59</v>
      </c>
      <c r="D6011">
        <v>82</v>
      </c>
      <c r="E6011">
        <v>43</v>
      </c>
      <c r="F6011">
        <v>15</v>
      </c>
      <c r="G6011">
        <v>0.22322007303710001</v>
      </c>
      <c r="H6011">
        <v>-0.63164156584096098</v>
      </c>
      <c r="I6011">
        <v>-1.47895792554846</v>
      </c>
      <c r="J6011">
        <v>139</v>
      </c>
      <c r="K6011">
        <v>172</v>
      </c>
      <c r="L6011">
        <v>146</v>
      </c>
      <c r="M6011">
        <v>22</v>
      </c>
      <c r="N6011">
        <v>0.169741750075175</v>
      </c>
      <c r="O6011">
        <v>-0.57075072161404805</v>
      </c>
      <c r="P6011">
        <v>-1.8108177880237799</v>
      </c>
      <c r="Q6011">
        <v>0.49152542372881303</v>
      </c>
      <c r="R6011">
        <v>0.28813559322033899</v>
      </c>
      <c r="S6011">
        <f t="shared" si="93"/>
        <v>8.9128904316702701E-2</v>
      </c>
    </row>
    <row r="6012" spans="1:19" x14ac:dyDescent="0.2">
      <c r="A6012" t="s">
        <v>11962</v>
      </c>
      <c r="B6012" t="s">
        <v>11963</v>
      </c>
      <c r="C6012">
        <v>19</v>
      </c>
      <c r="D6012">
        <v>28</v>
      </c>
      <c r="E6012">
        <v>14</v>
      </c>
      <c r="F6012">
        <v>0</v>
      </c>
      <c r="G6012">
        <v>0.24866266268491799</v>
      </c>
      <c r="H6012">
        <v>-0.62688357505299397</v>
      </c>
      <c r="I6012" t="e">
        <f>-inf</f>
        <v>#NAME?</v>
      </c>
      <c r="J6012">
        <v>47</v>
      </c>
      <c r="K6012">
        <v>68</v>
      </c>
      <c r="L6012">
        <v>0</v>
      </c>
      <c r="M6012">
        <v>3</v>
      </c>
      <c r="N6012">
        <v>0.23763915819223999</v>
      </c>
      <c r="O6012" t="e">
        <f>-inf</f>
        <v>#NAME?</v>
      </c>
      <c r="P6012">
        <v>-2.20520227180794</v>
      </c>
      <c r="Q6012">
        <v>0.47457627118644002</v>
      </c>
      <c r="R6012">
        <v>0.27118644067796599</v>
      </c>
      <c r="S6012" t="e">
        <f t="shared" si="93"/>
        <v>#NAME?</v>
      </c>
    </row>
    <row r="6013" spans="1:19" x14ac:dyDescent="0.2">
      <c r="A6013" t="s">
        <v>11964</v>
      </c>
      <c r="B6013" t="s">
        <v>11965</v>
      </c>
      <c r="C6013">
        <v>179</v>
      </c>
      <c r="D6013">
        <v>182</v>
      </c>
      <c r="E6013">
        <v>180</v>
      </c>
      <c r="F6013">
        <v>21</v>
      </c>
      <c r="G6013">
        <v>8.7476589300710006E-2</v>
      </c>
      <c r="H6013">
        <v>-0.49183853565498997</v>
      </c>
      <c r="I6013">
        <v>-1.81483090920797</v>
      </c>
      <c r="J6013">
        <v>431</v>
      </c>
      <c r="K6013">
        <v>337</v>
      </c>
      <c r="L6013">
        <v>217</v>
      </c>
      <c r="M6013">
        <v>31</v>
      </c>
      <c r="N6013">
        <v>-2.96192658676711E-2</v>
      </c>
      <c r="O6013">
        <v>-0.89010631345659197</v>
      </c>
      <c r="P6013">
        <v>-2.1533412449183502</v>
      </c>
      <c r="Q6013">
        <v>0.42372881355932202</v>
      </c>
      <c r="R6013">
        <v>0.27118644067796599</v>
      </c>
      <c r="S6013">
        <f t="shared" si="93"/>
        <v>-9.9350719470869361E-2</v>
      </c>
    </row>
    <row r="6014" spans="1:19" x14ac:dyDescent="0.2">
      <c r="A6014" t="s">
        <v>11966</v>
      </c>
      <c r="B6014" t="s">
        <v>11967</v>
      </c>
      <c r="C6014">
        <v>86</v>
      </c>
      <c r="D6014">
        <v>93</v>
      </c>
      <c r="E6014">
        <v>94</v>
      </c>
      <c r="F6014">
        <v>17</v>
      </c>
      <c r="G6014">
        <v>0.114242729605895</v>
      </c>
      <c r="H6014">
        <v>-0.45562860742227201</v>
      </c>
      <c r="I6014">
        <v>-1.58824670282729</v>
      </c>
      <c r="J6014">
        <v>85</v>
      </c>
      <c r="K6014">
        <v>142</v>
      </c>
      <c r="L6014">
        <v>55</v>
      </c>
      <c r="M6014">
        <v>16</v>
      </c>
      <c r="N6014">
        <v>0.30009752209048501</v>
      </c>
      <c r="O6014">
        <v>-0.78114501336443898</v>
      </c>
      <c r="P6014">
        <v>-1.7355246116502601</v>
      </c>
      <c r="Q6014">
        <v>0.49152542372881303</v>
      </c>
      <c r="R6014">
        <v>0.23728813559322001</v>
      </c>
      <c r="S6014">
        <f t="shared" si="93"/>
        <v>7.7751527555379896E-2</v>
      </c>
    </row>
    <row r="6015" spans="1:19" x14ac:dyDescent="0.2">
      <c r="A6015" t="s">
        <v>11968</v>
      </c>
      <c r="B6015" t="s">
        <v>11969</v>
      </c>
      <c r="C6015">
        <v>98</v>
      </c>
      <c r="D6015">
        <v>96</v>
      </c>
      <c r="E6015">
        <v>130</v>
      </c>
      <c r="F6015">
        <v>29</v>
      </c>
      <c r="G6015">
        <v>7.1303389642601994E-2</v>
      </c>
      <c r="H6015">
        <v>-0.371540733164061</v>
      </c>
      <c r="I6015">
        <v>-1.4130252507555301</v>
      </c>
      <c r="J6015">
        <v>218</v>
      </c>
      <c r="K6015">
        <v>175</v>
      </c>
      <c r="L6015">
        <v>108</v>
      </c>
      <c r="M6015">
        <v>20</v>
      </c>
      <c r="N6015">
        <v>-1.8190341496588599E-2</v>
      </c>
      <c r="O6015">
        <v>-0.89712151526204498</v>
      </c>
      <c r="P6015">
        <v>-2.0476521665325098</v>
      </c>
      <c r="Q6015">
        <v>0.57627118644067798</v>
      </c>
      <c r="R6015">
        <v>0.25423728813559299</v>
      </c>
      <c r="S6015">
        <f t="shared" si="93"/>
        <v>4.4793469117605192E-2</v>
      </c>
    </row>
    <row r="6016" spans="1:19" x14ac:dyDescent="0.2">
      <c r="A6016" t="s">
        <v>11970</v>
      </c>
      <c r="B6016" t="s">
        <v>11971</v>
      </c>
      <c r="C6016">
        <v>284</v>
      </c>
      <c r="D6016">
        <v>335</v>
      </c>
      <c r="E6016">
        <v>254</v>
      </c>
      <c r="F6016">
        <v>77</v>
      </c>
      <c r="G6016">
        <v>0.15198469928533501</v>
      </c>
      <c r="H6016">
        <v>-0.54274263320550298</v>
      </c>
      <c r="I6016">
        <v>-1.4510247878365501</v>
      </c>
      <c r="J6016">
        <v>461</v>
      </c>
      <c r="K6016">
        <v>777</v>
      </c>
      <c r="L6016">
        <v>415</v>
      </c>
      <c r="M6016">
        <v>154</v>
      </c>
      <c r="N6016">
        <v>0.30394819683298702</v>
      </c>
      <c r="O6016">
        <v>-0.63774160582194495</v>
      </c>
      <c r="P6016">
        <v>-1.48640587314507</v>
      </c>
      <c r="Q6016">
        <v>0.54237288135593198</v>
      </c>
      <c r="R6016">
        <v>0.27118644067796599</v>
      </c>
      <c r="S6016">
        <f t="shared" si="93"/>
        <v>0.18395924248879125</v>
      </c>
    </row>
    <row r="6017" spans="1:19" x14ac:dyDescent="0.2">
      <c r="A6017" t="s">
        <v>11972</v>
      </c>
      <c r="B6017" t="s">
        <v>11973</v>
      </c>
      <c r="C6017">
        <v>5</v>
      </c>
      <c r="D6017">
        <v>12</v>
      </c>
      <c r="E6017">
        <v>0</v>
      </c>
      <c r="F6017">
        <v>1</v>
      </c>
      <c r="G6017">
        <v>0.46046947400713401</v>
      </c>
      <c r="H6017" t="e">
        <f>-inf</f>
        <v>#NAME?</v>
      </c>
      <c r="I6017">
        <v>-1.58316717729801</v>
      </c>
      <c r="J6017">
        <v>36</v>
      </c>
      <c r="K6017">
        <v>18</v>
      </c>
      <c r="L6017">
        <v>18</v>
      </c>
      <c r="M6017">
        <v>0</v>
      </c>
      <c r="N6017">
        <v>-0.22380189224225899</v>
      </c>
      <c r="O6017">
        <v>-0.89311877280837104</v>
      </c>
      <c r="P6017" t="e">
        <f>-inf</f>
        <v>#NAME?</v>
      </c>
      <c r="Q6017">
        <v>0.55932203389830504</v>
      </c>
      <c r="R6017">
        <v>0.305084745762711</v>
      </c>
      <c r="S6017" t="e">
        <f t="shared" si="93"/>
        <v>#NAME?</v>
      </c>
    </row>
    <row r="6018" spans="1:19" x14ac:dyDescent="0.2">
      <c r="A6018" t="s">
        <v>11974</v>
      </c>
      <c r="B6018" t="s">
        <v>11975</v>
      </c>
      <c r="C6018">
        <v>225</v>
      </c>
      <c r="D6018">
        <v>210</v>
      </c>
      <c r="E6018">
        <v>155</v>
      </c>
      <c r="F6018">
        <v>18</v>
      </c>
      <c r="G6018">
        <v>5.0295008918085297E-2</v>
      </c>
      <c r="H6018">
        <v>-0.65610882971947404</v>
      </c>
      <c r="I6018">
        <v>-1.98110718597005</v>
      </c>
      <c r="J6018">
        <v>437</v>
      </c>
      <c r="K6018">
        <v>484</v>
      </c>
      <c r="L6018">
        <v>337</v>
      </c>
      <c r="M6018">
        <v>52</v>
      </c>
      <c r="N6018">
        <v>0.121592028095712</v>
      </c>
      <c r="O6018">
        <v>-0.70494031324347295</v>
      </c>
      <c r="P6018">
        <v>-1.93470376192751</v>
      </c>
      <c r="Q6018">
        <v>0.57627118644067798</v>
      </c>
      <c r="R6018">
        <v>0.23728813559322001</v>
      </c>
      <c r="S6018">
        <f t="shared" si="93"/>
        <v>-8.8820086922561464E-2</v>
      </c>
    </row>
    <row r="6019" spans="1:19" x14ac:dyDescent="0.2">
      <c r="A6019" t="s">
        <v>11976</v>
      </c>
      <c r="B6019" t="s">
        <v>11977</v>
      </c>
      <c r="C6019">
        <v>54</v>
      </c>
      <c r="D6019">
        <v>63</v>
      </c>
      <c r="E6019">
        <v>33</v>
      </c>
      <c r="F6019">
        <v>2</v>
      </c>
      <c r="G6019">
        <v>0.14720502192614099</v>
      </c>
      <c r="H6019">
        <v>-0.70813782972348405</v>
      </c>
      <c r="I6019">
        <v>-2.31556093712098</v>
      </c>
      <c r="J6019">
        <v>184</v>
      </c>
      <c r="K6019">
        <v>129</v>
      </c>
      <c r="L6019">
        <v>99</v>
      </c>
      <c r="M6019">
        <v>12</v>
      </c>
      <c r="N6019">
        <v>-7.7000009288565693E-2</v>
      </c>
      <c r="O6019">
        <v>-0.86127140555637605</v>
      </c>
      <c r="P6019">
        <v>-2.1958622455537999</v>
      </c>
      <c r="Q6019">
        <v>0.49152542372881303</v>
      </c>
      <c r="R6019">
        <v>0.22033898305084701</v>
      </c>
      <c r="S6019">
        <f t="shared" ref="S6019:S6082" si="94">((I6019+1.7338029)/1.7338029+(P6019+1.8692731)/1.8692731)/2</f>
        <v>-0.25512662719757584</v>
      </c>
    </row>
    <row r="6020" spans="1:19" x14ac:dyDescent="0.2">
      <c r="A6020" t="s">
        <v>11978</v>
      </c>
      <c r="B6020" t="s">
        <v>11979</v>
      </c>
      <c r="C6020">
        <v>125</v>
      </c>
      <c r="D6020">
        <v>156</v>
      </c>
      <c r="E6020">
        <v>99</v>
      </c>
      <c r="F6020">
        <v>5</v>
      </c>
      <c r="G6020">
        <v>0.17647281764193301</v>
      </c>
      <c r="H6020">
        <v>-0.59553282818890996</v>
      </c>
      <c r="I6020">
        <v>-2.2821371816340301</v>
      </c>
      <c r="J6020">
        <v>358</v>
      </c>
      <c r="K6020">
        <v>482</v>
      </c>
      <c r="L6020">
        <v>188</v>
      </c>
      <c r="M6020">
        <v>44</v>
      </c>
      <c r="N6020">
        <v>0.20639211501669699</v>
      </c>
      <c r="O6020">
        <v>-0.87181395452458399</v>
      </c>
      <c r="P6020">
        <v>-1.92065601874957</v>
      </c>
      <c r="Q6020">
        <v>0.54237288135593198</v>
      </c>
      <c r="R6020">
        <v>0.23728813559322001</v>
      </c>
      <c r="S6020">
        <f t="shared" si="94"/>
        <v>-0.17187460319210868</v>
      </c>
    </row>
    <row r="6021" spans="1:19" x14ac:dyDescent="0.2">
      <c r="A6021" t="s">
        <v>11980</v>
      </c>
      <c r="B6021" t="s">
        <v>11981</v>
      </c>
      <c r="C6021">
        <v>143</v>
      </c>
      <c r="D6021">
        <v>147</v>
      </c>
      <c r="E6021">
        <v>91</v>
      </c>
      <c r="F6021">
        <v>19</v>
      </c>
      <c r="G6021">
        <v>9.2239529578642801E-2</v>
      </c>
      <c r="H6021">
        <v>-0.69055265492237095</v>
      </c>
      <c r="I6021">
        <v>-1.7607796094742301</v>
      </c>
      <c r="J6021">
        <v>258</v>
      </c>
      <c r="K6021">
        <v>308</v>
      </c>
      <c r="L6021">
        <v>166</v>
      </c>
      <c r="M6021">
        <v>15</v>
      </c>
      <c r="N6021">
        <v>0.154159113958935</v>
      </c>
      <c r="O6021">
        <v>-0.78360039506756496</v>
      </c>
      <c r="P6021">
        <v>-2.24575411549944</v>
      </c>
      <c r="Q6021">
        <v>0.50847457627118597</v>
      </c>
      <c r="R6021">
        <v>0.23728813559322001</v>
      </c>
      <c r="S6021">
        <f t="shared" si="94"/>
        <v>-0.10848215345065208</v>
      </c>
    </row>
    <row r="6022" spans="1:19" x14ac:dyDescent="0.2">
      <c r="A6022" t="s">
        <v>11982</v>
      </c>
      <c r="B6022" t="s">
        <v>11983</v>
      </c>
      <c r="C6022">
        <v>73</v>
      </c>
      <c r="D6022">
        <v>90</v>
      </c>
      <c r="E6022">
        <v>68</v>
      </c>
      <c r="F6022">
        <v>16</v>
      </c>
      <c r="G6022">
        <v>0.17117788161439701</v>
      </c>
      <c r="H6022">
        <v>-0.52507195719262301</v>
      </c>
      <c r="I6022">
        <v>-1.5434000504265299</v>
      </c>
      <c r="J6022">
        <v>164</v>
      </c>
      <c r="K6022">
        <v>204</v>
      </c>
      <c r="L6022">
        <v>183</v>
      </c>
      <c r="M6022">
        <v>57</v>
      </c>
      <c r="N6022">
        <v>0.17201442279992199</v>
      </c>
      <c r="O6022">
        <v>-0.54448153546165801</v>
      </c>
      <c r="P6022">
        <v>-1.4691946609670901</v>
      </c>
      <c r="Q6022">
        <v>0.59322033898305004</v>
      </c>
      <c r="R6022">
        <v>0.22033898305084701</v>
      </c>
      <c r="S6022">
        <f t="shared" si="94"/>
        <v>0.16192346679889105</v>
      </c>
    </row>
    <row r="6023" spans="1:19" x14ac:dyDescent="0.2">
      <c r="A6023" t="s">
        <v>11984</v>
      </c>
      <c r="B6023" t="s">
        <v>11985</v>
      </c>
      <c r="C6023">
        <v>166</v>
      </c>
      <c r="D6023">
        <v>60</v>
      </c>
      <c r="E6023">
        <v>57</v>
      </c>
      <c r="F6023">
        <v>19</v>
      </c>
      <c r="G6023">
        <v>-0.361698605360883</v>
      </c>
      <c r="H6023">
        <v>-0.95849124214596704</v>
      </c>
      <c r="I6023">
        <v>-1.8255516600492201</v>
      </c>
      <c r="J6023">
        <v>162</v>
      </c>
      <c r="K6023">
        <v>200</v>
      </c>
      <c r="L6023">
        <v>101</v>
      </c>
      <c r="M6023">
        <v>12</v>
      </c>
      <c r="N6023">
        <v>0.16874308454307199</v>
      </c>
      <c r="O6023">
        <v>-0.79728241790437804</v>
      </c>
      <c r="P6023">
        <v>-2.1405594370868899</v>
      </c>
      <c r="Q6023">
        <v>0.59322033898305004</v>
      </c>
      <c r="R6023">
        <v>0.25423728813559299</v>
      </c>
      <c r="S6023">
        <f t="shared" si="94"/>
        <v>-9.9023481532615115E-2</v>
      </c>
    </row>
    <row r="6024" spans="1:19" x14ac:dyDescent="0.2">
      <c r="A6024" t="s">
        <v>11986</v>
      </c>
      <c r="B6024" t="s">
        <v>11987</v>
      </c>
      <c r="C6024">
        <v>47</v>
      </c>
      <c r="D6024">
        <v>68</v>
      </c>
      <c r="E6024">
        <v>54</v>
      </c>
      <c r="F6024">
        <v>19</v>
      </c>
      <c r="G6024">
        <v>0.24066928706604701</v>
      </c>
      <c r="H6024">
        <v>-0.43396210789115203</v>
      </c>
      <c r="I6024">
        <v>-1.27754142994488</v>
      </c>
      <c r="J6024">
        <v>129</v>
      </c>
      <c r="K6024">
        <v>139</v>
      </c>
      <c r="L6024">
        <v>124</v>
      </c>
      <c r="M6024">
        <v>31</v>
      </c>
      <c r="N6024">
        <v>0.109653193376567</v>
      </c>
      <c r="O6024">
        <v>-0.609256802281404</v>
      </c>
      <c r="P6024">
        <v>-1.6294536850568599</v>
      </c>
      <c r="Q6024">
        <v>0.55932203389830504</v>
      </c>
      <c r="R6024">
        <v>0.28813559322033899</v>
      </c>
      <c r="S6024">
        <f t="shared" si="94"/>
        <v>0.19572601406446188</v>
      </c>
    </row>
    <row r="6025" spans="1:19" x14ac:dyDescent="0.2">
      <c r="A6025" t="s">
        <v>11988</v>
      </c>
      <c r="B6025" t="s">
        <v>11989</v>
      </c>
      <c r="C6025">
        <v>59</v>
      </c>
      <c r="D6025">
        <v>84</v>
      </c>
      <c r="E6025">
        <v>30</v>
      </c>
      <c r="F6025">
        <v>4</v>
      </c>
      <c r="G6025">
        <v>0.233685506715265</v>
      </c>
      <c r="H6025">
        <v>-0.78798876670088502</v>
      </c>
      <c r="I6025">
        <v>-2.0529891932761801</v>
      </c>
      <c r="J6025">
        <v>131</v>
      </c>
      <c r="K6025">
        <v>140</v>
      </c>
      <c r="L6025">
        <v>74</v>
      </c>
      <c r="M6025">
        <v>19</v>
      </c>
      <c r="N6025">
        <v>0.106084843444195</v>
      </c>
      <c r="O6025">
        <v>-0.84012835306917799</v>
      </c>
      <c r="P6025">
        <v>-1.84874336329482</v>
      </c>
      <c r="Q6025">
        <v>0.54237288135593198</v>
      </c>
      <c r="R6025">
        <v>0.28813559322033899</v>
      </c>
      <c r="S6025">
        <f t="shared" si="94"/>
        <v>-8.6556664048785967E-2</v>
      </c>
    </row>
    <row r="6026" spans="1:19" x14ac:dyDescent="0.2">
      <c r="A6026" t="s">
        <v>11990</v>
      </c>
      <c r="B6026" t="s">
        <v>11991</v>
      </c>
      <c r="C6026">
        <v>77</v>
      </c>
      <c r="D6026">
        <v>99</v>
      </c>
      <c r="E6026">
        <v>55</v>
      </c>
      <c r="F6026">
        <v>18</v>
      </c>
      <c r="G6026">
        <v>0.18940270172059601</v>
      </c>
      <c r="H6026">
        <v>-0.64038604545664102</v>
      </c>
      <c r="I6026">
        <v>-1.51541539303117</v>
      </c>
      <c r="J6026">
        <v>178</v>
      </c>
      <c r="K6026">
        <v>139</v>
      </c>
      <c r="L6026">
        <v>96</v>
      </c>
      <c r="M6026">
        <v>18</v>
      </c>
      <c r="N6026">
        <v>-3.0177098633077101E-2</v>
      </c>
      <c r="O6026">
        <v>-0.86023754641371497</v>
      </c>
      <c r="P6026">
        <v>-2.0053731657974798</v>
      </c>
      <c r="Q6026">
        <v>0.49152542372881303</v>
      </c>
      <c r="R6026">
        <v>0.322033898305084</v>
      </c>
      <c r="S6026">
        <f t="shared" si="94"/>
        <v>2.6574791923145311E-2</v>
      </c>
    </row>
    <row r="6027" spans="1:19" x14ac:dyDescent="0.2">
      <c r="A6027" t="s">
        <v>11992</v>
      </c>
      <c r="B6027" t="s">
        <v>11993</v>
      </c>
      <c r="C6027">
        <v>248</v>
      </c>
      <c r="D6027">
        <v>306</v>
      </c>
      <c r="E6027">
        <v>298</v>
      </c>
      <c r="F6027">
        <v>22</v>
      </c>
      <c r="G6027">
        <v>0.171527977950892</v>
      </c>
      <c r="H6027">
        <v>-0.41449342652836402</v>
      </c>
      <c r="I6027">
        <v>-1.936226172966</v>
      </c>
      <c r="J6027">
        <v>567</v>
      </c>
      <c r="K6027">
        <v>537</v>
      </c>
      <c r="L6027">
        <v>362</v>
      </c>
      <c r="M6027">
        <v>41</v>
      </c>
      <c r="N6027">
        <v>5.3619330228370801E-2</v>
      </c>
      <c r="O6027">
        <v>-0.78696326550413098</v>
      </c>
      <c r="P6027">
        <v>-2.1510248707650601</v>
      </c>
      <c r="Q6027">
        <v>0.49152542372881303</v>
      </c>
      <c r="R6027">
        <v>0.322033898305084</v>
      </c>
      <c r="S6027">
        <f t="shared" si="94"/>
        <v>-0.13373950788783806</v>
      </c>
    </row>
    <row r="6028" spans="1:19" x14ac:dyDescent="0.2">
      <c r="A6028" t="s">
        <v>11994</v>
      </c>
      <c r="B6028" t="s">
        <v>11995</v>
      </c>
      <c r="C6028">
        <v>94</v>
      </c>
      <c r="D6028">
        <v>141</v>
      </c>
      <c r="E6028">
        <v>54</v>
      </c>
      <c r="F6028">
        <v>14</v>
      </c>
      <c r="G6028">
        <v>0.25634949135120899</v>
      </c>
      <c r="H6028">
        <v>-0.734992103555133</v>
      </c>
      <c r="I6028">
        <v>-1.7111969908834499</v>
      </c>
      <c r="J6028">
        <v>238</v>
      </c>
      <c r="K6028">
        <v>295</v>
      </c>
      <c r="L6028">
        <v>157</v>
      </c>
      <c r="M6028">
        <v>28</v>
      </c>
      <c r="N6028">
        <v>0.17047316234337201</v>
      </c>
      <c r="O6028">
        <v>-0.77276608179166795</v>
      </c>
      <c r="P6028">
        <v>-1.93964459430618</v>
      </c>
      <c r="Q6028">
        <v>0.49152542372881303</v>
      </c>
      <c r="R6028">
        <v>0.28813559322033899</v>
      </c>
      <c r="S6028">
        <f t="shared" si="94"/>
        <v>-1.2304055213833653E-2</v>
      </c>
    </row>
    <row r="6029" spans="1:19" x14ac:dyDescent="0.2">
      <c r="A6029" t="s">
        <v>11996</v>
      </c>
      <c r="B6029" t="s">
        <v>11997</v>
      </c>
      <c r="C6029">
        <v>158</v>
      </c>
      <c r="D6029">
        <v>209</v>
      </c>
      <c r="E6029">
        <v>111</v>
      </c>
      <c r="F6029">
        <v>7</v>
      </c>
      <c r="G6029">
        <v>0.20174743145215901</v>
      </c>
      <c r="H6029">
        <v>-0.647592117946168</v>
      </c>
      <c r="I6029">
        <v>-2.2377562199021601</v>
      </c>
      <c r="J6029">
        <v>331</v>
      </c>
      <c r="K6029">
        <v>462</v>
      </c>
      <c r="L6029">
        <v>252</v>
      </c>
      <c r="M6029">
        <v>30</v>
      </c>
      <c r="N6029">
        <v>0.22204208520212801</v>
      </c>
      <c r="O6029">
        <v>-0.71051623013856502</v>
      </c>
      <c r="P6029">
        <v>-2.05293240764794</v>
      </c>
      <c r="Q6029">
        <v>0.644067796610169</v>
      </c>
      <c r="R6029">
        <v>0.23728813559322001</v>
      </c>
      <c r="S6029">
        <f t="shared" si="94"/>
        <v>-0.19445764182190609</v>
      </c>
    </row>
    <row r="6030" spans="1:19" x14ac:dyDescent="0.2">
      <c r="A6030" t="s">
        <v>11998</v>
      </c>
      <c r="B6030" t="s">
        <v>11999</v>
      </c>
      <c r="C6030">
        <v>130</v>
      </c>
      <c r="D6030">
        <v>120</v>
      </c>
      <c r="E6030">
        <v>120</v>
      </c>
      <c r="F6030">
        <v>18</v>
      </c>
      <c r="G6030">
        <v>4.5496126036316399E-2</v>
      </c>
      <c r="H6030">
        <v>-0.52902011603761501</v>
      </c>
      <c r="I6030">
        <v>-1.74286802016552</v>
      </c>
      <c r="J6030">
        <v>159</v>
      </c>
      <c r="K6030">
        <v>235</v>
      </c>
      <c r="L6030">
        <v>129</v>
      </c>
      <c r="M6030">
        <v>38</v>
      </c>
      <c r="N6030">
        <v>0.24689884137300599</v>
      </c>
      <c r="O6030">
        <v>-0.68289619116559297</v>
      </c>
      <c r="P6030">
        <v>-1.6318391962955301</v>
      </c>
      <c r="Q6030">
        <v>0.71186440677966101</v>
      </c>
      <c r="R6030">
        <v>0.25423728813559299</v>
      </c>
      <c r="S6030">
        <f t="shared" si="94"/>
        <v>6.0895457954920226E-2</v>
      </c>
    </row>
    <row r="6031" spans="1:19" x14ac:dyDescent="0.2">
      <c r="A6031" t="s">
        <v>12000</v>
      </c>
      <c r="B6031" t="s">
        <v>12001</v>
      </c>
      <c r="C6031">
        <v>87</v>
      </c>
      <c r="D6031">
        <v>48</v>
      </c>
      <c r="E6031">
        <v>50</v>
      </c>
      <c r="F6031">
        <v>4</v>
      </c>
      <c r="G6031">
        <v>-0.17801978294750201</v>
      </c>
      <c r="H6031">
        <v>-0.734807258061003</v>
      </c>
      <c r="I6031">
        <v>-2.2216564342526501</v>
      </c>
      <c r="J6031">
        <v>75</v>
      </c>
      <c r="K6031">
        <v>73</v>
      </c>
      <c r="L6031">
        <v>61</v>
      </c>
      <c r="M6031">
        <v>6</v>
      </c>
      <c r="N6031">
        <v>6.5489700150477601E-2</v>
      </c>
      <c r="O6031">
        <v>-0.68182020552532296</v>
      </c>
      <c r="P6031">
        <v>-2.10713568159994</v>
      </c>
      <c r="Q6031">
        <v>0.71186440677966101</v>
      </c>
      <c r="R6031">
        <v>0.20338983050847401</v>
      </c>
      <c r="S6031">
        <f t="shared" si="94"/>
        <v>-0.20431322046823264</v>
      </c>
    </row>
    <row r="6032" spans="1:19" x14ac:dyDescent="0.2">
      <c r="A6032" t="s">
        <v>12002</v>
      </c>
      <c r="B6032" t="s">
        <v>12003</v>
      </c>
      <c r="C6032">
        <v>273</v>
      </c>
      <c r="D6032">
        <v>278</v>
      </c>
      <c r="E6032">
        <v>219</v>
      </c>
      <c r="F6032">
        <v>32</v>
      </c>
      <c r="G6032">
        <v>8.8140381172848697E-2</v>
      </c>
      <c r="H6032">
        <v>-0.58997654197904104</v>
      </c>
      <c r="I6032">
        <v>-1.8152098416828399</v>
      </c>
      <c r="J6032">
        <v>529</v>
      </c>
      <c r="K6032">
        <v>634</v>
      </c>
      <c r="L6032">
        <v>389</v>
      </c>
      <c r="M6032">
        <v>71</v>
      </c>
      <c r="N6032">
        <v>0.15586168926826799</v>
      </c>
      <c r="O6032">
        <v>-0.72559484785386796</v>
      </c>
      <c r="P6032">
        <v>-1.882422991908</v>
      </c>
      <c r="Q6032">
        <v>0.62711864406779605</v>
      </c>
      <c r="R6032">
        <v>0.25423728813559299</v>
      </c>
      <c r="S6032">
        <f t="shared" si="94"/>
        <v>-2.6993792932537619E-2</v>
      </c>
    </row>
    <row r="6033" spans="1:19" x14ac:dyDescent="0.2">
      <c r="A6033" t="s">
        <v>12004</v>
      </c>
      <c r="B6033" t="s">
        <v>12005</v>
      </c>
      <c r="C6033">
        <v>127</v>
      </c>
      <c r="D6033">
        <v>110</v>
      </c>
      <c r="E6033">
        <v>70</v>
      </c>
      <c r="F6033">
        <v>3</v>
      </c>
      <c r="G6033">
        <v>1.7847196497796501E-2</v>
      </c>
      <c r="H6033">
        <v>-0.75296369072010305</v>
      </c>
      <c r="I6033">
        <v>-2.5108796391982899</v>
      </c>
      <c r="J6033">
        <v>299</v>
      </c>
      <c r="K6033">
        <v>324</v>
      </c>
      <c r="L6033">
        <v>181</v>
      </c>
      <c r="M6033">
        <v>19</v>
      </c>
      <c r="N6033">
        <v>0.112101925303904</v>
      </c>
      <c r="O6033">
        <v>-0.81008139059963502</v>
      </c>
      <c r="P6033">
        <v>-2.2071432559634898</v>
      </c>
      <c r="Q6033">
        <v>0.66101694915254205</v>
      </c>
      <c r="R6033">
        <v>0.25423728813559299</v>
      </c>
      <c r="S6033">
        <f t="shared" si="94"/>
        <v>-0.31447078726698691</v>
      </c>
    </row>
    <row r="6034" spans="1:19" x14ac:dyDescent="0.2">
      <c r="A6034" t="s">
        <v>12006</v>
      </c>
      <c r="B6034" t="s">
        <v>12007</v>
      </c>
      <c r="C6034">
        <v>58</v>
      </c>
      <c r="D6034">
        <v>59</v>
      </c>
      <c r="E6034">
        <v>80</v>
      </c>
      <c r="F6034">
        <v>3</v>
      </c>
      <c r="G6034">
        <v>8.7682250374735399E-2</v>
      </c>
      <c r="H6034">
        <v>-0.35459601634939703</v>
      </c>
      <c r="I6034">
        <v>-2.17050391180527</v>
      </c>
      <c r="J6034">
        <v>262</v>
      </c>
      <c r="K6034">
        <v>359</v>
      </c>
      <c r="L6034">
        <v>212</v>
      </c>
      <c r="M6034">
        <v>32</v>
      </c>
      <c r="N6034">
        <v>0.21402126068029501</v>
      </c>
      <c r="O6034">
        <v>-0.68405420753538404</v>
      </c>
      <c r="P6034">
        <v>-1.9233769815917301</v>
      </c>
      <c r="Q6034">
        <v>0.57627118644067798</v>
      </c>
      <c r="R6034">
        <v>0.23728813559322001</v>
      </c>
      <c r="S6034">
        <f t="shared" si="94"/>
        <v>-0.14040923277575482</v>
      </c>
    </row>
    <row r="6035" spans="1:19" x14ac:dyDescent="0.2">
      <c r="A6035" t="s">
        <v>12008</v>
      </c>
      <c r="B6035" t="s">
        <v>12009</v>
      </c>
      <c r="C6035">
        <v>296</v>
      </c>
      <c r="D6035">
        <v>487</v>
      </c>
      <c r="E6035">
        <v>292</v>
      </c>
      <c r="F6035">
        <v>28</v>
      </c>
      <c r="G6035">
        <v>0.29649548245122398</v>
      </c>
      <c r="H6035">
        <v>-0.50016686938892396</v>
      </c>
      <c r="I6035">
        <v>-1.9083308526787099</v>
      </c>
      <c r="J6035">
        <v>836</v>
      </c>
      <c r="K6035">
        <v>1102</v>
      </c>
      <c r="L6035">
        <v>680</v>
      </c>
      <c r="M6035">
        <v>202</v>
      </c>
      <c r="N6035">
        <v>0.197203420498471</v>
      </c>
      <c r="O6035">
        <v>-0.68178614187717002</v>
      </c>
      <c r="P6035">
        <v>-1.62708057658428</v>
      </c>
      <c r="Q6035">
        <v>0.55932203389830504</v>
      </c>
      <c r="R6035">
        <v>0.322033898305084</v>
      </c>
      <c r="S6035">
        <f t="shared" si="94"/>
        <v>1.4451574368048781E-2</v>
      </c>
    </row>
    <row r="6036" spans="1:19" x14ac:dyDescent="0.2">
      <c r="A6036" t="s">
        <v>12010</v>
      </c>
      <c r="B6036" t="s">
        <v>12011</v>
      </c>
      <c r="C6036">
        <v>228</v>
      </c>
      <c r="D6036">
        <v>202</v>
      </c>
      <c r="E6036">
        <v>147</v>
      </c>
      <c r="F6036">
        <v>11</v>
      </c>
      <c r="G6036">
        <v>2.76747547416984E-2</v>
      </c>
      <c r="H6036">
        <v>-0.68487552203068103</v>
      </c>
      <c r="I6036">
        <v>-2.2007393348042199</v>
      </c>
      <c r="J6036">
        <v>273</v>
      </c>
      <c r="K6036">
        <v>164</v>
      </c>
      <c r="L6036">
        <v>167</v>
      </c>
      <c r="M6036">
        <v>20</v>
      </c>
      <c r="N6036">
        <v>-0.144090695571336</v>
      </c>
      <c r="O6036">
        <v>-0.80553495303756295</v>
      </c>
      <c r="P6036">
        <v>-2.1453583199686599</v>
      </c>
      <c r="Q6036">
        <v>0.62711864406779605</v>
      </c>
      <c r="R6036">
        <v>0.23728813559322001</v>
      </c>
      <c r="S6036">
        <f t="shared" si="94"/>
        <v>-0.20850500690689161</v>
      </c>
    </row>
    <row r="6037" spans="1:19" x14ac:dyDescent="0.2">
      <c r="A6037" t="s">
        <v>12012</v>
      </c>
      <c r="B6037" t="s">
        <v>12013</v>
      </c>
      <c r="C6037">
        <v>101</v>
      </c>
      <c r="D6037">
        <v>107</v>
      </c>
      <c r="E6037">
        <v>83</v>
      </c>
      <c r="F6037">
        <v>15</v>
      </c>
      <c r="G6037">
        <v>0.10532063619809499</v>
      </c>
      <c r="H6037">
        <v>-0.57950129118497196</v>
      </c>
      <c r="I6037">
        <v>-1.7124272876889599</v>
      </c>
      <c r="J6037">
        <v>249</v>
      </c>
      <c r="K6037">
        <v>240</v>
      </c>
      <c r="L6037">
        <v>201</v>
      </c>
      <c r="M6037">
        <v>16</v>
      </c>
      <c r="N6037">
        <v>6.1239998037591399E-2</v>
      </c>
      <c r="O6037">
        <v>-0.68509206681963697</v>
      </c>
      <c r="P6037">
        <v>-2.2023050330317</v>
      </c>
      <c r="Q6037">
        <v>0.57627118644067798</v>
      </c>
      <c r="R6037">
        <v>0.28813559322033899</v>
      </c>
      <c r="S6037">
        <f t="shared" si="94"/>
        <v>-8.2916226443526406E-2</v>
      </c>
    </row>
    <row r="6038" spans="1:19" x14ac:dyDescent="0.2">
      <c r="A6038" t="s">
        <v>12014</v>
      </c>
      <c r="B6038" t="s">
        <v>12015</v>
      </c>
      <c r="C6038">
        <v>57</v>
      </c>
      <c r="D6038">
        <v>78</v>
      </c>
      <c r="E6038">
        <v>55</v>
      </c>
      <c r="F6038">
        <v>12</v>
      </c>
      <c r="G6038">
        <v>0.216477979313517</v>
      </c>
      <c r="H6038">
        <v>-0.50977017595665097</v>
      </c>
      <c r="I6038">
        <v>-1.5608907825868601</v>
      </c>
      <c r="J6038">
        <v>124</v>
      </c>
      <c r="K6038">
        <v>215</v>
      </c>
      <c r="L6038">
        <v>107</v>
      </c>
      <c r="M6038">
        <v>23</v>
      </c>
      <c r="N6038">
        <v>0.316244878175092</v>
      </c>
      <c r="O6038">
        <v>-0.65612668462141499</v>
      </c>
      <c r="P6038">
        <v>-1.7419195177365301</v>
      </c>
      <c r="Q6038">
        <v>0.57627118644067798</v>
      </c>
      <c r="R6038">
        <v>0.305084745762711</v>
      </c>
      <c r="S6038">
        <f t="shared" si="94"/>
        <v>8.39299883852547E-2</v>
      </c>
    </row>
    <row r="6039" spans="1:19" x14ac:dyDescent="0.2">
      <c r="A6039" t="s">
        <v>12016</v>
      </c>
      <c r="B6039" t="s">
        <v>12017</v>
      </c>
      <c r="C6039">
        <v>234</v>
      </c>
      <c r="D6039">
        <v>240</v>
      </c>
      <c r="E6039">
        <v>160</v>
      </c>
      <c r="F6039">
        <v>12</v>
      </c>
      <c r="G6039">
        <v>9.1253616596991494E-2</v>
      </c>
      <c r="H6039">
        <v>-0.659353884532621</v>
      </c>
      <c r="I6039">
        <v>-2.17423178432451</v>
      </c>
      <c r="J6039">
        <v>338</v>
      </c>
      <c r="K6039">
        <v>393</v>
      </c>
      <c r="L6039">
        <v>193</v>
      </c>
      <c r="M6039">
        <v>29</v>
      </c>
      <c r="N6039">
        <v>0.142703953519493</v>
      </c>
      <c r="O6039">
        <v>-0.83544816841427105</v>
      </c>
      <c r="P6039">
        <v>-2.0767443709705899</v>
      </c>
      <c r="Q6039">
        <v>0.52542372881355903</v>
      </c>
      <c r="R6039">
        <v>0.23728813559322001</v>
      </c>
      <c r="S6039">
        <f t="shared" si="94"/>
        <v>-0.18250755916923722</v>
      </c>
    </row>
    <row r="6040" spans="1:19" x14ac:dyDescent="0.2">
      <c r="A6040" t="s">
        <v>12018</v>
      </c>
      <c r="B6040" t="s">
        <v>12019</v>
      </c>
      <c r="C6040">
        <v>136</v>
      </c>
      <c r="D6040">
        <v>159</v>
      </c>
      <c r="E6040">
        <v>113</v>
      </c>
      <c r="F6040">
        <v>5</v>
      </c>
      <c r="G6040">
        <v>0.14811644824576201</v>
      </c>
      <c r="H6040">
        <v>-0.57471847466520098</v>
      </c>
      <c r="I6040">
        <v>-2.31876607699619</v>
      </c>
      <c r="J6040">
        <v>295</v>
      </c>
      <c r="K6040">
        <v>300</v>
      </c>
      <c r="L6040">
        <v>183</v>
      </c>
      <c r="M6040">
        <v>53</v>
      </c>
      <c r="N6040">
        <v>8.4527342163221206E-2</v>
      </c>
      <c r="O6040">
        <v>-0.79945970339212302</v>
      </c>
      <c r="P6040">
        <v>-1.75577181496926</v>
      </c>
      <c r="Q6040">
        <v>0.55932203389830504</v>
      </c>
      <c r="R6040">
        <v>0.338983050847457</v>
      </c>
      <c r="S6040">
        <f t="shared" si="94"/>
        <v>-0.13833393970577801</v>
      </c>
    </row>
    <row r="6041" spans="1:19" x14ac:dyDescent="0.2">
      <c r="A6041" t="s">
        <v>12020</v>
      </c>
      <c r="B6041" t="s">
        <v>12021</v>
      </c>
      <c r="C6041">
        <v>95</v>
      </c>
      <c r="D6041">
        <v>70</v>
      </c>
      <c r="E6041">
        <v>71</v>
      </c>
      <c r="F6041">
        <v>3</v>
      </c>
      <c r="G6041">
        <v>-5.23673329790625E-2</v>
      </c>
      <c r="H6041">
        <v>-0.62072326634817598</v>
      </c>
      <c r="I6041">
        <v>-2.3847995235311799</v>
      </c>
      <c r="J6041">
        <v>174</v>
      </c>
      <c r="K6041">
        <v>295</v>
      </c>
      <c r="L6041">
        <v>132</v>
      </c>
      <c r="M6041">
        <v>15</v>
      </c>
      <c r="N6041">
        <v>0.30650087111728502</v>
      </c>
      <c r="O6041">
        <v>-0.71206409422114003</v>
      </c>
      <c r="P6041">
        <v>-2.0746836578188099</v>
      </c>
      <c r="Q6041">
        <v>0.644067796610169</v>
      </c>
      <c r="R6041">
        <v>0.27118644067796599</v>
      </c>
      <c r="S6041">
        <f t="shared" si="94"/>
        <v>-0.2426805956553601</v>
      </c>
    </row>
    <row r="6042" spans="1:19" x14ac:dyDescent="0.2">
      <c r="A6042" t="s">
        <v>12022</v>
      </c>
      <c r="B6042" t="s">
        <v>12023</v>
      </c>
      <c r="C6042">
        <v>215</v>
      </c>
      <c r="D6042">
        <v>204</v>
      </c>
      <c r="E6042">
        <v>173</v>
      </c>
      <c r="F6042">
        <v>18</v>
      </c>
      <c r="G6042">
        <v>5.7449939805821901E-2</v>
      </c>
      <c r="H6042">
        <v>-0.58865036656521297</v>
      </c>
      <c r="I6042">
        <v>-1.96136312777429</v>
      </c>
      <c r="J6042">
        <v>401</v>
      </c>
      <c r="K6042">
        <v>606</v>
      </c>
      <c r="L6042">
        <v>279</v>
      </c>
      <c r="M6042">
        <v>70</v>
      </c>
      <c r="N6042">
        <v>0.25655635496782497</v>
      </c>
      <c r="O6042">
        <v>-0.749628946490975</v>
      </c>
      <c r="P6042">
        <v>-1.7682720011978099</v>
      </c>
      <c r="Q6042">
        <v>0.62711864406779605</v>
      </c>
      <c r="R6042">
        <v>0.25423728813559299</v>
      </c>
      <c r="S6042">
        <f t="shared" si="94"/>
        <v>-3.8608452427512041E-2</v>
      </c>
    </row>
    <row r="6043" spans="1:19" x14ac:dyDescent="0.2">
      <c r="A6043" t="s">
        <v>12024</v>
      </c>
      <c r="B6043" t="s">
        <v>12025</v>
      </c>
      <c r="C6043">
        <v>125</v>
      </c>
      <c r="D6043">
        <v>172</v>
      </c>
      <c r="E6043">
        <v>41</v>
      </c>
      <c r="F6043">
        <v>41</v>
      </c>
      <c r="G6043">
        <v>0.218876666195021</v>
      </c>
      <c r="H6043">
        <v>-0.97838416606672396</v>
      </c>
      <c r="I6043">
        <v>-1.3683233292503101</v>
      </c>
      <c r="J6043">
        <v>298</v>
      </c>
      <c r="K6043">
        <v>416</v>
      </c>
      <c r="L6043">
        <v>245</v>
      </c>
      <c r="M6043">
        <v>137</v>
      </c>
      <c r="N6043">
        <v>0.222105169972209</v>
      </c>
      <c r="O6043">
        <v>-0.67713895685611303</v>
      </c>
      <c r="P6043">
        <v>-1.3477213655117399</v>
      </c>
      <c r="Q6043">
        <v>0.677966101694915</v>
      </c>
      <c r="R6043">
        <v>0.338983050847457</v>
      </c>
      <c r="S6043">
        <f t="shared" si="94"/>
        <v>0.24490481040312026</v>
      </c>
    </row>
    <row r="6044" spans="1:19" x14ac:dyDescent="0.2">
      <c r="A6044" t="s">
        <v>12026</v>
      </c>
      <c r="B6044" t="s">
        <v>12027</v>
      </c>
      <c r="C6044">
        <v>34</v>
      </c>
      <c r="D6044">
        <v>61</v>
      </c>
      <c r="E6044">
        <v>13</v>
      </c>
      <c r="F6044">
        <v>0</v>
      </c>
      <c r="G6044">
        <v>0.33410915026403998</v>
      </c>
      <c r="H6044">
        <v>-0.91179357451382104</v>
      </c>
      <c r="I6044" t="e">
        <f>-inf</f>
        <v>#NAME?</v>
      </c>
      <c r="J6044">
        <v>54</v>
      </c>
      <c r="K6044">
        <v>86</v>
      </c>
      <c r="L6044">
        <v>23</v>
      </c>
      <c r="M6044">
        <v>12</v>
      </c>
      <c r="N6044">
        <v>0.27933279484232099</v>
      </c>
      <c r="O6044">
        <v>-0.96275470094976601</v>
      </c>
      <c r="P6044">
        <v>-1.66343818236723</v>
      </c>
      <c r="Q6044">
        <v>0.72881355932203395</v>
      </c>
      <c r="R6044">
        <v>0.27118644067796599</v>
      </c>
      <c r="S6044" t="e">
        <f t="shared" si="94"/>
        <v>#NAME?</v>
      </c>
    </row>
    <row r="6045" spans="1:19" x14ac:dyDescent="0.2">
      <c r="A6045" t="s">
        <v>12028</v>
      </c>
      <c r="B6045" t="s">
        <v>12029</v>
      </c>
      <c r="C6045">
        <v>284</v>
      </c>
      <c r="D6045">
        <v>336</v>
      </c>
      <c r="E6045">
        <v>303</v>
      </c>
      <c r="F6045">
        <v>47</v>
      </c>
      <c r="G6045">
        <v>0.15327916963833399</v>
      </c>
      <c r="H6045">
        <v>-0.46613372132313602</v>
      </c>
      <c r="I6045">
        <v>-1.66541765507331</v>
      </c>
      <c r="J6045">
        <v>583</v>
      </c>
      <c r="K6045">
        <v>753</v>
      </c>
      <c r="L6045">
        <v>389</v>
      </c>
      <c r="M6045">
        <v>83</v>
      </c>
      <c r="N6045">
        <v>0.18835452486340801</v>
      </c>
      <c r="O6045">
        <v>-0.76780773057769602</v>
      </c>
      <c r="P6045">
        <v>-1.8568161309748299</v>
      </c>
      <c r="Q6045">
        <v>0.74576271186440601</v>
      </c>
      <c r="R6045">
        <v>0.28813559322033899</v>
      </c>
      <c r="S6045">
        <f t="shared" si="94"/>
        <v>2.3053206017240657E-2</v>
      </c>
    </row>
    <row r="6046" spans="1:19" x14ac:dyDescent="0.2">
      <c r="A6046" t="s">
        <v>12030</v>
      </c>
      <c r="B6046" t="s">
        <v>12031</v>
      </c>
      <c r="C6046">
        <v>226</v>
      </c>
      <c r="D6046">
        <v>220</v>
      </c>
      <c r="E6046">
        <v>154</v>
      </c>
      <c r="F6046">
        <v>16</v>
      </c>
      <c r="G6046">
        <v>6.8572473970333697E-2</v>
      </c>
      <c r="H6046">
        <v>-0.66084572808934094</v>
      </c>
      <c r="I6046">
        <v>-2.0341856294534701</v>
      </c>
      <c r="J6046">
        <v>393</v>
      </c>
      <c r="K6046">
        <v>432</v>
      </c>
      <c r="L6046">
        <v>226</v>
      </c>
      <c r="M6046">
        <v>31</v>
      </c>
      <c r="N6046">
        <v>0.118319299861207</v>
      </c>
      <c r="O6046">
        <v>-0.83237288837241596</v>
      </c>
      <c r="P6046">
        <v>-2.11325652513304</v>
      </c>
      <c r="Q6046">
        <v>0.74576271186440601</v>
      </c>
      <c r="R6046">
        <v>0.20338983050847401</v>
      </c>
      <c r="S6046">
        <f t="shared" si="94"/>
        <v>-0.15188697529810943</v>
      </c>
    </row>
    <row r="6047" spans="1:19" x14ac:dyDescent="0.2">
      <c r="A6047" t="s">
        <v>12032</v>
      </c>
      <c r="B6047" t="s">
        <v>12033</v>
      </c>
      <c r="C6047">
        <v>411</v>
      </c>
      <c r="D6047">
        <v>337</v>
      </c>
      <c r="E6047">
        <v>329</v>
      </c>
      <c r="F6047">
        <v>32</v>
      </c>
      <c r="G6047">
        <v>-5.9536887092020499E-3</v>
      </c>
      <c r="H6047">
        <v>-0.59090393370449801</v>
      </c>
      <c r="I6047">
        <v>-1.9928890165181601</v>
      </c>
      <c r="J6047">
        <v>607</v>
      </c>
      <c r="K6047">
        <v>824</v>
      </c>
      <c r="L6047">
        <v>501</v>
      </c>
      <c r="M6047">
        <v>85</v>
      </c>
      <c r="N6047">
        <v>0.20996662404357899</v>
      </c>
      <c r="O6047">
        <v>-0.67543974235240201</v>
      </c>
      <c r="P6047">
        <v>-1.8639954339528499</v>
      </c>
      <c r="Q6047">
        <v>0.66101694915254205</v>
      </c>
      <c r="R6047">
        <v>0.169491525423728</v>
      </c>
      <c r="S6047">
        <f t="shared" si="94"/>
        <v>-7.3304449474071914E-2</v>
      </c>
    </row>
    <row r="6048" spans="1:19" x14ac:dyDescent="0.2">
      <c r="A6048" t="s">
        <v>12034</v>
      </c>
      <c r="B6048" t="s">
        <v>12035</v>
      </c>
      <c r="C6048">
        <v>217</v>
      </c>
      <c r="D6048">
        <v>207</v>
      </c>
      <c r="E6048">
        <v>137</v>
      </c>
      <c r="F6048">
        <v>10</v>
      </c>
      <c r="G6048">
        <v>5.97688439039167E-2</v>
      </c>
      <c r="H6048">
        <v>-0.69399717647052594</v>
      </c>
      <c r="I6048">
        <v>-2.22065690681052</v>
      </c>
      <c r="J6048">
        <v>506</v>
      </c>
      <c r="K6048">
        <v>602</v>
      </c>
      <c r="L6048">
        <v>366</v>
      </c>
      <c r="M6048">
        <v>37</v>
      </c>
      <c r="N6048">
        <v>0.15267407783974701</v>
      </c>
      <c r="O6048">
        <v>-0.73275820858977803</v>
      </c>
      <c r="P6048">
        <v>-2.1461744613646898</v>
      </c>
      <c r="Q6048">
        <v>0.61016949152542299</v>
      </c>
      <c r="R6048">
        <v>0.20338983050847401</v>
      </c>
      <c r="S6048">
        <f t="shared" si="94"/>
        <v>-0.21446720880952302</v>
      </c>
    </row>
    <row r="6049" spans="1:19" x14ac:dyDescent="0.2">
      <c r="A6049" t="s">
        <v>12036</v>
      </c>
      <c r="B6049" t="s">
        <v>12037</v>
      </c>
      <c r="C6049">
        <v>221</v>
      </c>
      <c r="D6049">
        <v>136</v>
      </c>
      <c r="E6049">
        <v>184</v>
      </c>
      <c r="F6049">
        <v>16</v>
      </c>
      <c r="G6049">
        <v>-0.13059513301936401</v>
      </c>
      <c r="H6049">
        <v>-0.57383246045397696</v>
      </c>
      <c r="I6049">
        <v>-2.02446946399118</v>
      </c>
      <c r="J6049">
        <v>365</v>
      </c>
      <c r="K6049">
        <v>532</v>
      </c>
      <c r="L6049">
        <v>324</v>
      </c>
      <c r="M6049">
        <v>34</v>
      </c>
      <c r="N6049">
        <v>0.240846871260295</v>
      </c>
      <c r="O6049">
        <v>-0.64383663139425296</v>
      </c>
      <c r="P6049">
        <v>-2.0410396160061102</v>
      </c>
      <c r="Q6049">
        <v>0.50847457627118597</v>
      </c>
      <c r="R6049">
        <v>0.305084745762711</v>
      </c>
      <c r="S6049">
        <f t="shared" si="94"/>
        <v>-0.12976815156016447</v>
      </c>
    </row>
    <row r="6050" spans="1:19" x14ac:dyDescent="0.2">
      <c r="A6050" t="s">
        <v>12038</v>
      </c>
      <c r="B6050" t="s">
        <v>12039</v>
      </c>
      <c r="C6050">
        <v>74</v>
      </c>
      <c r="D6050">
        <v>104</v>
      </c>
      <c r="E6050">
        <v>60</v>
      </c>
      <c r="F6050">
        <v>12</v>
      </c>
      <c r="G6050">
        <v>0.228059851863332</v>
      </c>
      <c r="H6050">
        <v>-0.585338479125736</v>
      </c>
      <c r="I6050">
        <v>-1.67424764664535</v>
      </c>
      <c r="J6050">
        <v>125</v>
      </c>
      <c r="K6050">
        <v>172</v>
      </c>
      <c r="L6050">
        <v>102</v>
      </c>
      <c r="M6050">
        <v>13</v>
      </c>
      <c r="N6050">
        <v>0.215846537321214</v>
      </c>
      <c r="O6050">
        <v>-0.68039861839052895</v>
      </c>
      <c r="P6050">
        <v>-1.99319232929311</v>
      </c>
      <c r="Q6050">
        <v>0.47457627118644002</v>
      </c>
      <c r="R6050">
        <v>0.322033898305084</v>
      </c>
      <c r="S6050">
        <f t="shared" si="94"/>
        <v>-1.5971621010010522E-2</v>
      </c>
    </row>
    <row r="6051" spans="1:19" x14ac:dyDescent="0.2">
      <c r="A6051" t="s">
        <v>12040</v>
      </c>
      <c r="B6051" t="s">
        <v>12041</v>
      </c>
      <c r="C6051">
        <v>216</v>
      </c>
      <c r="D6051">
        <v>175</v>
      </c>
      <c r="E6051">
        <v>151</v>
      </c>
      <c r="F6051">
        <v>29</v>
      </c>
      <c r="G6051">
        <v>-1.1157470169107999E-2</v>
      </c>
      <c r="H6051">
        <v>-0.64973481363616503</v>
      </c>
      <c r="I6051">
        <v>-1.7562529262139699</v>
      </c>
      <c r="J6051">
        <v>220</v>
      </c>
      <c r="K6051">
        <v>450</v>
      </c>
      <c r="L6051">
        <v>277</v>
      </c>
      <c r="M6051">
        <v>39</v>
      </c>
      <c r="N6051">
        <v>0.38801793637485898</v>
      </c>
      <c r="O6051">
        <v>-0.49203168890214799</v>
      </c>
      <c r="P6051">
        <v>-1.7615837423876</v>
      </c>
      <c r="Q6051">
        <v>0.49152542372881303</v>
      </c>
      <c r="R6051">
        <v>0.25423728813559299</v>
      </c>
      <c r="S6051">
        <f t="shared" si="94"/>
        <v>2.2330927711858427E-2</v>
      </c>
    </row>
    <row r="6052" spans="1:19" x14ac:dyDescent="0.2">
      <c r="A6052" t="s">
        <v>12042</v>
      </c>
      <c r="B6052" t="s">
        <v>12043</v>
      </c>
      <c r="C6052">
        <v>57</v>
      </c>
      <c r="D6052">
        <v>66</v>
      </c>
      <c r="E6052">
        <v>28</v>
      </c>
      <c r="F6052">
        <v>0</v>
      </c>
      <c r="G6052">
        <v>0.14392731216490501</v>
      </c>
      <c r="H6052">
        <v>-0.80297483410867498</v>
      </c>
      <c r="I6052" t="e">
        <f>-inf</f>
        <v>#NAME?</v>
      </c>
      <c r="J6052">
        <v>95</v>
      </c>
      <c r="K6052">
        <v>153</v>
      </c>
      <c r="L6052">
        <v>49</v>
      </c>
      <c r="M6052">
        <v>9</v>
      </c>
      <c r="N6052">
        <v>0.28419592895047202</v>
      </c>
      <c r="O6052">
        <v>-0.87961630240472399</v>
      </c>
      <c r="P6052">
        <v>-2.0337067644414102</v>
      </c>
      <c r="Q6052">
        <v>0.57627118644067798</v>
      </c>
      <c r="R6052">
        <v>0.35593220338983</v>
      </c>
      <c r="S6052" t="e">
        <f t="shared" si="94"/>
        <v>#NAME?</v>
      </c>
    </row>
    <row r="6053" spans="1:19" x14ac:dyDescent="0.2">
      <c r="A6053" t="s">
        <v>12044</v>
      </c>
      <c r="B6053" t="s">
        <v>12045</v>
      </c>
      <c r="C6053">
        <v>83</v>
      </c>
      <c r="D6053">
        <v>60</v>
      </c>
      <c r="E6053">
        <v>59</v>
      </c>
      <c r="F6053">
        <v>11</v>
      </c>
      <c r="G6053">
        <v>-6.0668609696901799E-2</v>
      </c>
      <c r="H6053">
        <v>-0.64248409051233302</v>
      </c>
      <c r="I6053">
        <v>-1.7618825801798399</v>
      </c>
      <c r="J6053">
        <v>171</v>
      </c>
      <c r="K6053">
        <v>175</v>
      </c>
      <c r="L6053">
        <v>91</v>
      </c>
      <c r="M6053">
        <v>12</v>
      </c>
      <c r="N6053">
        <v>8.7270041715862307E-2</v>
      </c>
      <c r="O6053">
        <v>-0.86604349521544999</v>
      </c>
      <c r="P6053">
        <v>-2.1640405329364198</v>
      </c>
      <c r="Q6053">
        <v>0.59322033898305004</v>
      </c>
      <c r="R6053">
        <v>0.37288135593220301</v>
      </c>
      <c r="S6053">
        <f t="shared" si="94"/>
        <v>-8.6943184224383185E-2</v>
      </c>
    </row>
    <row r="6054" spans="1:19" x14ac:dyDescent="0.2">
      <c r="A6054" t="s">
        <v>12046</v>
      </c>
      <c r="B6054" t="s">
        <v>12047</v>
      </c>
      <c r="C6054">
        <v>98</v>
      </c>
      <c r="D6054">
        <v>144</v>
      </c>
      <c r="E6054">
        <v>118</v>
      </c>
      <c r="F6054">
        <v>4</v>
      </c>
      <c r="G6054">
        <v>0.24739464869828301</v>
      </c>
      <c r="H6054">
        <v>-0.41360207816477301</v>
      </c>
      <c r="I6054">
        <v>-2.2733632573265301</v>
      </c>
      <c r="J6054">
        <v>178</v>
      </c>
      <c r="K6054">
        <v>177</v>
      </c>
      <c r="L6054">
        <v>147</v>
      </c>
      <c r="M6054">
        <v>18</v>
      </c>
      <c r="N6054">
        <v>7.4781367474634403E-2</v>
      </c>
      <c r="O6054">
        <v>-0.67519144470510795</v>
      </c>
      <c r="P6054">
        <v>-2.0053731657974798</v>
      </c>
      <c r="Q6054">
        <v>0.62711864406779605</v>
      </c>
      <c r="R6054">
        <v>0.322033898305084</v>
      </c>
      <c r="S6054">
        <f t="shared" si="94"/>
        <v>-0.19200480103270917</v>
      </c>
    </row>
    <row r="6055" spans="1:19" x14ac:dyDescent="0.2">
      <c r="A6055" t="s">
        <v>12048</v>
      </c>
      <c r="B6055" t="s">
        <v>12049</v>
      </c>
      <c r="C6055">
        <v>199</v>
      </c>
      <c r="D6055">
        <v>246</v>
      </c>
      <c r="E6055">
        <v>86</v>
      </c>
      <c r="F6055">
        <v>17</v>
      </c>
      <c r="G6055">
        <v>0.17234026298919999</v>
      </c>
      <c r="H6055">
        <v>-0.85861263494454199</v>
      </c>
      <c r="I6055">
        <v>-1.95260132799343</v>
      </c>
      <c r="J6055">
        <v>351</v>
      </c>
      <c r="K6055">
        <v>462</v>
      </c>
      <c r="L6055">
        <v>257</v>
      </c>
      <c r="M6055">
        <v>50</v>
      </c>
      <c r="N6055">
        <v>0.19656296251202299</v>
      </c>
      <c r="O6055">
        <v>-0.72746277027891904</v>
      </c>
      <c r="P6055">
        <v>-1.85656278072169</v>
      </c>
      <c r="Q6055">
        <v>0.62711864406779605</v>
      </c>
      <c r="R6055">
        <v>0.27118644067796599</v>
      </c>
      <c r="S6055">
        <f t="shared" si="94"/>
        <v>-5.9698035054925019E-2</v>
      </c>
    </row>
    <row r="6056" spans="1:19" x14ac:dyDescent="0.2">
      <c r="A6056" t="s">
        <v>12050</v>
      </c>
      <c r="B6056" t="s">
        <v>12051</v>
      </c>
      <c r="C6056">
        <v>151</v>
      </c>
      <c r="D6056">
        <v>189</v>
      </c>
      <c r="E6056">
        <v>101</v>
      </c>
      <c r="F6056">
        <v>16</v>
      </c>
      <c r="G6056">
        <v>0.177743089175603</v>
      </c>
      <c r="H6056">
        <v>-0.66891358328893002</v>
      </c>
      <c r="I6056">
        <v>-1.85905413759924</v>
      </c>
      <c r="J6056">
        <v>292</v>
      </c>
      <c r="K6056">
        <v>356</v>
      </c>
      <c r="L6056">
        <v>177</v>
      </c>
      <c r="M6056">
        <v>29</v>
      </c>
      <c r="N6056">
        <v>0.163295249946178</v>
      </c>
      <c r="O6056">
        <v>-0.80949836223100202</v>
      </c>
      <c r="P6056">
        <v>-2.0132105221413501</v>
      </c>
      <c r="Q6056">
        <v>0.54237288135593198</v>
      </c>
      <c r="R6056">
        <v>0.20338983050847401</v>
      </c>
      <c r="S6056">
        <f t="shared" si="94"/>
        <v>-7.4621287232439493E-2</v>
      </c>
    </row>
    <row r="6057" spans="1:19" x14ac:dyDescent="0.2">
      <c r="A6057" t="s">
        <v>12052</v>
      </c>
      <c r="B6057" t="s">
        <v>12053</v>
      </c>
      <c r="C6057">
        <v>349</v>
      </c>
      <c r="D6057">
        <v>435</v>
      </c>
      <c r="E6057">
        <v>332</v>
      </c>
      <c r="F6057">
        <v>41</v>
      </c>
      <c r="G6057">
        <v>0.175922062290985</v>
      </c>
      <c r="H6057">
        <v>-0.51594535303354705</v>
      </c>
      <c r="I6057">
        <v>-1.81423874320144</v>
      </c>
      <c r="J6057">
        <v>474</v>
      </c>
      <c r="K6057">
        <v>635</v>
      </c>
      <c r="L6057">
        <v>527</v>
      </c>
      <c r="M6057">
        <v>72</v>
      </c>
      <c r="N6057">
        <v>0.20422348703961199</v>
      </c>
      <c r="O6057">
        <v>-0.54605650360592894</v>
      </c>
      <c r="P6057">
        <v>-1.8286715138347001</v>
      </c>
      <c r="Q6057">
        <v>0.55932203389830504</v>
      </c>
      <c r="R6057">
        <v>0.20338983050847401</v>
      </c>
      <c r="S6057">
        <f t="shared" si="94"/>
        <v>-1.2336102448379587E-2</v>
      </c>
    </row>
    <row r="6058" spans="1:19" x14ac:dyDescent="0.2">
      <c r="A6058" t="s">
        <v>12054</v>
      </c>
      <c r="B6058" t="s">
        <v>12055</v>
      </c>
      <c r="C6058">
        <v>158</v>
      </c>
      <c r="D6058">
        <v>122</v>
      </c>
      <c r="E6058">
        <v>86</v>
      </c>
      <c r="F6058">
        <v>26</v>
      </c>
      <c r="G6058">
        <v>-3.2039023984145903E-2</v>
      </c>
      <c r="H6058">
        <v>-0.75841664548925802</v>
      </c>
      <c r="I6058">
        <v>-1.6678809119456</v>
      </c>
      <c r="J6058">
        <v>255</v>
      </c>
      <c r="K6058">
        <v>257</v>
      </c>
      <c r="L6058">
        <v>137</v>
      </c>
      <c r="M6058">
        <v>43</v>
      </c>
      <c r="N6058">
        <v>8.0621046319061099E-2</v>
      </c>
      <c r="O6058">
        <v>-0.86190839042193801</v>
      </c>
      <c r="P6058">
        <v>-1.7832973934462599</v>
      </c>
      <c r="Q6058">
        <v>0.61016949152542299</v>
      </c>
      <c r="R6058">
        <v>0.27118644067796599</v>
      </c>
      <c r="S6058">
        <f t="shared" si="94"/>
        <v>4.2007904176685207E-2</v>
      </c>
    </row>
    <row r="6059" spans="1:19" x14ac:dyDescent="0.2">
      <c r="A6059" t="s">
        <v>12056</v>
      </c>
      <c r="B6059" t="s">
        <v>12057</v>
      </c>
      <c r="C6059">
        <v>173</v>
      </c>
      <c r="D6059">
        <v>300</v>
      </c>
      <c r="E6059">
        <v>147</v>
      </c>
      <c r="F6059">
        <v>11</v>
      </c>
      <c r="G6059">
        <v>0.31933338388639498</v>
      </c>
      <c r="H6059">
        <v>-0.56498677815902199</v>
      </c>
      <c r="I6059">
        <v>-2.0808505909325601</v>
      </c>
      <c r="J6059">
        <v>444</v>
      </c>
      <c r="K6059">
        <v>510</v>
      </c>
      <c r="L6059">
        <v>220</v>
      </c>
      <c r="M6059">
        <v>53</v>
      </c>
      <c r="N6059">
        <v>0.13741530940503799</v>
      </c>
      <c r="O6059">
        <v>-0.89704906643680304</v>
      </c>
      <c r="P6059">
        <v>-1.9333327691057201</v>
      </c>
      <c r="Q6059">
        <v>0.644067796610169</v>
      </c>
      <c r="R6059">
        <v>0.23728813559322001</v>
      </c>
      <c r="S6059">
        <f t="shared" si="94"/>
        <v>-0.11721771242787406</v>
      </c>
    </row>
    <row r="6060" spans="1:19" x14ac:dyDescent="0.2">
      <c r="A6060" t="s">
        <v>12058</v>
      </c>
      <c r="B6060" t="s">
        <v>12059</v>
      </c>
      <c r="C6060">
        <v>76</v>
      </c>
      <c r="D6060">
        <v>153</v>
      </c>
      <c r="E6060">
        <v>53</v>
      </c>
      <c r="F6060">
        <v>12</v>
      </c>
      <c r="G6060">
        <v>0.38413607083233497</v>
      </c>
      <c r="H6060">
        <v>-0.65079573245840505</v>
      </c>
      <c r="I6060">
        <v>-1.68582951919516</v>
      </c>
      <c r="J6060">
        <v>262</v>
      </c>
      <c r="K6060">
        <v>298</v>
      </c>
      <c r="L6060">
        <v>148</v>
      </c>
      <c r="M6060">
        <v>37</v>
      </c>
      <c r="N6060">
        <v>0.13314307617823101</v>
      </c>
      <c r="O6060">
        <v>-0.84012835306917799</v>
      </c>
      <c r="P6060">
        <v>-1.86032523584464</v>
      </c>
      <c r="Q6060">
        <v>0.57627118644067798</v>
      </c>
      <c r="R6060">
        <v>0.35593220338983</v>
      </c>
      <c r="S6060">
        <f t="shared" si="94"/>
        <v>1.622813475533785E-2</v>
      </c>
    </row>
    <row r="6061" spans="1:19" x14ac:dyDescent="0.2">
      <c r="A6061" t="s">
        <v>12060</v>
      </c>
      <c r="B6061" t="s">
        <v>12061</v>
      </c>
      <c r="C6061">
        <v>205</v>
      </c>
      <c r="D6061">
        <v>243</v>
      </c>
      <c r="E6061">
        <v>247</v>
      </c>
      <c r="F6061">
        <v>21</v>
      </c>
      <c r="G6061">
        <v>0.15411064483808601</v>
      </c>
      <c r="H6061">
        <v>-0.41331491757449201</v>
      </c>
      <c r="I6061">
        <v>-1.87373173928383</v>
      </c>
      <c r="J6061">
        <v>514</v>
      </c>
      <c r="K6061">
        <v>703</v>
      </c>
      <c r="L6061">
        <v>326</v>
      </c>
      <c r="M6061">
        <v>50</v>
      </c>
      <c r="N6061">
        <v>0.21322030944626999</v>
      </c>
      <c r="O6061">
        <v>-0.78983429607172695</v>
      </c>
      <c r="P6061">
        <v>-2.0222187832511498</v>
      </c>
      <c r="Q6061">
        <v>0.61016949152542299</v>
      </c>
      <c r="R6061">
        <v>0.37288135593220301</v>
      </c>
      <c r="S6061">
        <f t="shared" si="94"/>
        <v>-8.1263626721878451E-2</v>
      </c>
    </row>
    <row r="6062" spans="1:19" x14ac:dyDescent="0.2">
      <c r="A6062" t="s">
        <v>12062</v>
      </c>
      <c r="B6062" t="s">
        <v>12063</v>
      </c>
      <c r="C6062">
        <v>100</v>
      </c>
      <c r="D6062">
        <v>191</v>
      </c>
      <c r="E6062">
        <v>112</v>
      </c>
      <c r="F6062">
        <v>5</v>
      </c>
      <c r="G6062">
        <v>0.36129159954325502</v>
      </c>
      <c r="H6062">
        <v>-0.44503998710822101</v>
      </c>
      <c r="I6062">
        <v>-2.1852271686259801</v>
      </c>
      <c r="J6062">
        <v>250</v>
      </c>
      <c r="K6062">
        <v>365</v>
      </c>
      <c r="L6062">
        <v>167</v>
      </c>
      <c r="M6062">
        <v>29</v>
      </c>
      <c r="N6062">
        <v>0.24158095920615799</v>
      </c>
      <c r="O6062">
        <v>-0.76731231466884398</v>
      </c>
      <c r="P6062">
        <v>-1.9457676793649701</v>
      </c>
      <c r="Q6062">
        <v>0.59322033898305004</v>
      </c>
      <c r="R6062">
        <v>0.27118644067796599</v>
      </c>
      <c r="S6062">
        <f t="shared" si="94"/>
        <v>-0.15064432151374632</v>
      </c>
    </row>
    <row r="6063" spans="1:19" x14ac:dyDescent="0.2">
      <c r="A6063" t="s">
        <v>12064</v>
      </c>
      <c r="B6063" t="s">
        <v>12065</v>
      </c>
      <c r="C6063">
        <v>207</v>
      </c>
      <c r="D6063">
        <v>176</v>
      </c>
      <c r="E6063">
        <v>142</v>
      </c>
      <c r="F6063">
        <v>19</v>
      </c>
      <c r="G6063">
        <v>9.8005546527605205E-3</v>
      </c>
      <c r="H6063">
        <v>-0.65794001085226494</v>
      </c>
      <c r="I6063">
        <v>-1.92141391746608</v>
      </c>
      <c r="J6063">
        <v>487</v>
      </c>
      <c r="K6063">
        <v>418</v>
      </c>
      <c r="L6063">
        <v>277</v>
      </c>
      <c r="M6063">
        <v>34</v>
      </c>
      <c r="N6063">
        <v>1.08754239821225E-2</v>
      </c>
      <c r="O6063">
        <v>-0.83713796929457596</v>
      </c>
      <c r="P6063">
        <v>-2.16627571276427</v>
      </c>
      <c r="Q6063">
        <v>0.55932203389830504</v>
      </c>
      <c r="R6063">
        <v>0.27118644067796599</v>
      </c>
      <c r="S6063">
        <f t="shared" si="94"/>
        <v>-0.13354725002527387</v>
      </c>
    </row>
    <row r="6064" spans="1:19" x14ac:dyDescent="0.2">
      <c r="A6064" t="s">
        <v>12066</v>
      </c>
      <c r="B6064" t="s">
        <v>12067</v>
      </c>
      <c r="C6064">
        <v>90</v>
      </c>
      <c r="D6064">
        <v>81</v>
      </c>
      <c r="E6064">
        <v>89</v>
      </c>
      <c r="F6064">
        <v>4</v>
      </c>
      <c r="G6064">
        <v>3.4500741734853298E-2</v>
      </c>
      <c r="H6064">
        <v>-0.49911051257281502</v>
      </c>
      <c r="I6064">
        <v>-2.2363796910733602</v>
      </c>
      <c r="J6064">
        <v>289</v>
      </c>
      <c r="K6064">
        <v>217</v>
      </c>
      <c r="L6064">
        <v>158</v>
      </c>
      <c r="M6064">
        <v>25</v>
      </c>
      <c r="N6064">
        <v>-4.72100054862966E-2</v>
      </c>
      <c r="O6064">
        <v>-0.85432953294651504</v>
      </c>
      <c r="P6064">
        <v>-2.0731835026763998</v>
      </c>
      <c r="Q6064">
        <v>0.644067796610169</v>
      </c>
      <c r="R6064">
        <v>0.28813559322033899</v>
      </c>
      <c r="S6064">
        <f t="shared" si="94"/>
        <v>-0.19947751064372943</v>
      </c>
    </row>
    <row r="6065" spans="1:19" x14ac:dyDescent="0.2">
      <c r="A6065" t="s">
        <v>12068</v>
      </c>
      <c r="B6065" t="s">
        <v>12069</v>
      </c>
      <c r="C6065">
        <v>54</v>
      </c>
      <c r="D6065">
        <v>114</v>
      </c>
      <c r="E6065">
        <v>89</v>
      </c>
      <c r="F6065">
        <v>4</v>
      </c>
      <c r="G6065">
        <v>0.40476932380903202</v>
      </c>
      <c r="H6065">
        <v>-0.27726176295645899</v>
      </c>
      <c r="I6065">
        <v>-2.0145309414570001</v>
      </c>
      <c r="J6065">
        <v>188</v>
      </c>
      <c r="K6065">
        <v>191</v>
      </c>
      <c r="L6065">
        <v>116</v>
      </c>
      <c r="M6065">
        <v>10</v>
      </c>
      <c r="N6065">
        <v>8.4103621405769394E-2</v>
      </c>
      <c r="O6065">
        <v>-0.80178863718115101</v>
      </c>
      <c r="P6065">
        <v>-2.28438351785557</v>
      </c>
      <c r="Q6065">
        <v>0.69491525423728795</v>
      </c>
      <c r="R6065">
        <v>0.25423728813559299</v>
      </c>
      <c r="S6065">
        <f t="shared" si="94"/>
        <v>-0.19199256265972858</v>
      </c>
    </row>
    <row r="6066" spans="1:19" x14ac:dyDescent="0.2">
      <c r="A6066" t="s">
        <v>12070</v>
      </c>
      <c r="B6066" t="s">
        <v>12071</v>
      </c>
      <c r="C6066">
        <v>45</v>
      </c>
      <c r="D6066">
        <v>41</v>
      </c>
      <c r="E6066">
        <v>28</v>
      </c>
      <c r="F6066">
        <v>4</v>
      </c>
      <c r="G6066">
        <v>3.9829575239920201E-2</v>
      </c>
      <c r="H6066">
        <v>-0.70031249221152803</v>
      </c>
      <c r="I6066">
        <v>-1.9353496954093801</v>
      </c>
      <c r="J6066">
        <v>151</v>
      </c>
      <c r="K6066">
        <v>152</v>
      </c>
      <c r="L6066">
        <v>107</v>
      </c>
      <c r="M6066">
        <v>6</v>
      </c>
      <c r="N6066">
        <v>8.00947440733248E-2</v>
      </c>
      <c r="O6066">
        <v>-0.74168194675235</v>
      </c>
      <c r="P6066">
        <v>-2.4110513655014101</v>
      </c>
      <c r="Q6066">
        <v>0.677966101694915</v>
      </c>
      <c r="R6066">
        <v>0.23728813559322001</v>
      </c>
      <c r="S6066">
        <f t="shared" si="94"/>
        <v>-0.20303958336994485</v>
      </c>
    </row>
    <row r="6067" spans="1:19" x14ac:dyDescent="0.2">
      <c r="A6067" t="s">
        <v>12072</v>
      </c>
      <c r="B6067" t="s">
        <v>12073</v>
      </c>
      <c r="C6067">
        <v>84</v>
      </c>
      <c r="D6067">
        <v>60</v>
      </c>
      <c r="E6067">
        <v>69</v>
      </c>
      <c r="F6067">
        <v>7</v>
      </c>
      <c r="G6067">
        <v>-6.5869803382709494E-2</v>
      </c>
      <c r="H6067">
        <v>-0.57968820510302999</v>
      </c>
      <c r="I6067">
        <v>-1.96337841900962</v>
      </c>
      <c r="J6067">
        <v>196</v>
      </c>
      <c r="K6067">
        <v>241</v>
      </c>
      <c r="L6067">
        <v>156</v>
      </c>
      <c r="M6067">
        <v>20</v>
      </c>
      <c r="N6067">
        <v>0.166989074640114</v>
      </c>
      <c r="O6067">
        <v>-0.69122025014640398</v>
      </c>
      <c r="P6067">
        <v>-2.0014517442843802</v>
      </c>
      <c r="Q6067">
        <v>0.644067796610169</v>
      </c>
      <c r="R6067">
        <v>0.20338983050847401</v>
      </c>
      <c r="S6067">
        <f t="shared" si="94"/>
        <v>-0.10156139882509688</v>
      </c>
    </row>
    <row r="6068" spans="1:19" x14ac:dyDescent="0.2">
      <c r="A6068" t="s">
        <v>12074</v>
      </c>
      <c r="B6068" t="s">
        <v>12075</v>
      </c>
      <c r="C6068">
        <v>113</v>
      </c>
      <c r="D6068">
        <v>92</v>
      </c>
      <c r="E6068">
        <v>30</v>
      </c>
      <c r="F6068">
        <v>14</v>
      </c>
      <c r="G6068">
        <v>-9.0323838423359802E-3</v>
      </c>
      <c r="H6068">
        <v>-1.07021519854216</v>
      </c>
      <c r="I6068">
        <v>-1.7911475807671799</v>
      </c>
      <c r="J6068">
        <v>208</v>
      </c>
      <c r="K6068">
        <v>213</v>
      </c>
      <c r="L6068">
        <v>94</v>
      </c>
      <c r="M6068">
        <v>13</v>
      </c>
      <c r="N6068">
        <v>8.7544371897697898E-2</v>
      </c>
      <c r="O6068">
        <v>-0.93702425850745297</v>
      </c>
      <c r="P6068">
        <v>-2.2143456512478101</v>
      </c>
      <c r="Q6068">
        <v>0.62711864406779605</v>
      </c>
      <c r="R6068">
        <v>0.186440677966101</v>
      </c>
      <c r="S6068">
        <f t="shared" si="94"/>
        <v>-0.10883852189755872</v>
      </c>
    </row>
    <row r="6069" spans="1:19" x14ac:dyDescent="0.2">
      <c r="A6069" t="s">
        <v>12076</v>
      </c>
      <c r="B6069" t="s">
        <v>12077</v>
      </c>
      <c r="C6069">
        <v>148</v>
      </c>
      <c r="D6069">
        <v>170</v>
      </c>
      <c r="E6069">
        <v>99</v>
      </c>
      <c r="F6069">
        <v>16</v>
      </c>
      <c r="G6069">
        <v>0.14044543827884401</v>
      </c>
      <c r="H6069">
        <v>-0.66888453057581099</v>
      </c>
      <c r="I6069">
        <v>-1.85033890570103</v>
      </c>
      <c r="J6069">
        <v>267</v>
      </c>
      <c r="K6069">
        <v>322</v>
      </c>
      <c r="L6069">
        <v>174</v>
      </c>
      <c r="M6069">
        <v>33</v>
      </c>
      <c r="N6069">
        <v>0.15857271375297699</v>
      </c>
      <c r="O6069">
        <v>-0.77805079022636503</v>
      </c>
      <c r="P6069">
        <v>-1.9182229900785801</v>
      </c>
      <c r="Q6069">
        <v>0.71186440677966101</v>
      </c>
      <c r="R6069">
        <v>0.20338983050847401</v>
      </c>
      <c r="S6069">
        <f t="shared" si="94"/>
        <v>-4.6700346695623798E-2</v>
      </c>
    </row>
    <row r="6070" spans="1:19" x14ac:dyDescent="0.2">
      <c r="A6070" t="s">
        <v>12078</v>
      </c>
      <c r="B6070" t="s">
        <v>12079</v>
      </c>
      <c r="C6070">
        <v>66</v>
      </c>
      <c r="D6070">
        <v>100</v>
      </c>
      <c r="E6070">
        <v>126</v>
      </c>
      <c r="F6070">
        <v>11</v>
      </c>
      <c r="G6070">
        <v>0.26071429675365898</v>
      </c>
      <c r="H6070">
        <v>-0.21343140020270901</v>
      </c>
      <c r="I6070">
        <v>-1.66234842334564</v>
      </c>
      <c r="J6070">
        <v>221</v>
      </c>
      <c r="K6070">
        <v>217</v>
      </c>
      <c r="L6070">
        <v>195</v>
      </c>
      <c r="M6070">
        <v>17</v>
      </c>
      <c r="N6070">
        <v>6.9295563585140593E-2</v>
      </c>
      <c r="O6070">
        <v>-0.64644643946698299</v>
      </c>
      <c r="P6070">
        <v>-2.1241690208987198</v>
      </c>
      <c r="Q6070">
        <v>0.644067796610169</v>
      </c>
      <c r="R6070">
        <v>0.23728813559322001</v>
      </c>
      <c r="S6070">
        <f t="shared" si="94"/>
        <v>-4.7574206489222039E-2</v>
      </c>
    </row>
    <row r="6071" spans="1:19" x14ac:dyDescent="0.2">
      <c r="A6071" t="s">
        <v>12080</v>
      </c>
      <c r="B6071" t="s">
        <v>12081</v>
      </c>
      <c r="C6071">
        <v>150</v>
      </c>
      <c r="D6071">
        <v>252</v>
      </c>
      <c r="E6071">
        <v>72</v>
      </c>
      <c r="F6071">
        <v>35</v>
      </c>
      <c r="G6071">
        <v>0.30556751402139098</v>
      </c>
      <c r="H6071">
        <v>-0.813016772402816</v>
      </c>
      <c r="I6071">
        <v>-1.5162203876674001</v>
      </c>
      <c r="J6071">
        <v>330</v>
      </c>
      <c r="K6071">
        <v>360</v>
      </c>
      <c r="L6071">
        <v>320</v>
      </c>
      <c r="M6071">
        <v>90</v>
      </c>
      <c r="N6071">
        <v>0.11501666431112099</v>
      </c>
      <c r="O6071">
        <v>-0.60545273870237104</v>
      </c>
      <c r="P6071">
        <v>-1.5744970990304501</v>
      </c>
      <c r="Q6071">
        <v>0.66101694915254205</v>
      </c>
      <c r="R6071">
        <v>0.20338983050847401</v>
      </c>
      <c r="S6071">
        <f t="shared" si="94"/>
        <v>0.14159494978617032</v>
      </c>
    </row>
    <row r="6072" spans="1:19" x14ac:dyDescent="0.2">
      <c r="A6072" t="s">
        <v>12082</v>
      </c>
      <c r="B6072" t="s">
        <v>12083</v>
      </c>
      <c r="C6072">
        <v>122</v>
      </c>
      <c r="D6072">
        <v>103</v>
      </c>
      <c r="E6072">
        <v>107</v>
      </c>
      <c r="F6072">
        <v>17</v>
      </c>
      <c r="G6072">
        <v>6.7356263259524601E-3</v>
      </c>
      <c r="H6072">
        <v>-0.55123406276794196</v>
      </c>
      <c r="I6072">
        <v>-1.74010808225847</v>
      </c>
      <c r="J6072">
        <v>275</v>
      </c>
      <c r="K6072">
        <v>394</v>
      </c>
      <c r="L6072">
        <v>135</v>
      </c>
      <c r="M6072">
        <v>53</v>
      </c>
      <c r="N6072">
        <v>0.23339163141703301</v>
      </c>
      <c r="O6072">
        <v>-0.90108770247964698</v>
      </c>
      <c r="P6072">
        <v>-1.7252824928213599</v>
      </c>
      <c r="Q6072">
        <v>0.61016949152542299</v>
      </c>
      <c r="R6072">
        <v>0.25423728813559299</v>
      </c>
      <c r="S6072">
        <f t="shared" si="94"/>
        <v>3.6696823830841697E-2</v>
      </c>
    </row>
    <row r="6073" spans="1:19" x14ac:dyDescent="0.2">
      <c r="A6073" t="s">
        <v>12084</v>
      </c>
      <c r="B6073" t="s">
        <v>12085</v>
      </c>
      <c r="C6073">
        <v>369</v>
      </c>
      <c r="D6073">
        <v>403</v>
      </c>
      <c r="E6073">
        <v>267</v>
      </c>
      <c r="F6073">
        <v>17</v>
      </c>
      <c r="G6073">
        <v>0.118536912277577</v>
      </c>
      <c r="H6073">
        <v>-0.63477311457288799</v>
      </c>
      <c r="I6073">
        <v>-2.2207746177427801</v>
      </c>
      <c r="J6073">
        <v>875</v>
      </c>
      <c r="K6073">
        <v>1024</v>
      </c>
      <c r="L6073">
        <v>445</v>
      </c>
      <c r="M6073">
        <v>100</v>
      </c>
      <c r="N6073">
        <v>0.14552000703922</v>
      </c>
      <c r="O6073">
        <v>-0.88573681918577196</v>
      </c>
      <c r="P6073">
        <v>-1.9522337216142001</v>
      </c>
      <c r="Q6073">
        <v>0.49152542372881303</v>
      </c>
      <c r="R6073">
        <v>0.20338983050847401</v>
      </c>
      <c r="S6073">
        <f t="shared" si="94"/>
        <v>-0.1626251768700015</v>
      </c>
    </row>
    <row r="6074" spans="1:19" x14ac:dyDescent="0.2">
      <c r="A6074" t="s">
        <v>12086</v>
      </c>
      <c r="B6074" t="s">
        <v>12087</v>
      </c>
      <c r="C6074">
        <v>90</v>
      </c>
      <c r="D6074">
        <v>58</v>
      </c>
      <c r="E6074">
        <v>71</v>
      </c>
      <c r="F6074">
        <v>4</v>
      </c>
      <c r="G6074">
        <v>-0.110556283580859</v>
      </c>
      <c r="H6074">
        <v>-0.59724217049865302</v>
      </c>
      <c r="I6074">
        <v>-2.2363796910733602</v>
      </c>
      <c r="J6074">
        <v>156</v>
      </c>
      <c r="K6074">
        <v>145</v>
      </c>
      <c r="L6074">
        <v>65</v>
      </c>
      <c r="M6074">
        <v>7</v>
      </c>
      <c r="N6074">
        <v>4.5471507302235099E-2</v>
      </c>
      <c r="O6074">
        <v>-0.97230001885599604</v>
      </c>
      <c r="P6074">
        <v>-2.3582522269320898</v>
      </c>
      <c r="Q6074">
        <v>0.52542372881355903</v>
      </c>
      <c r="R6074">
        <v>0.23728813559322001</v>
      </c>
      <c r="S6074">
        <f t="shared" si="94"/>
        <v>-0.27572873478419613</v>
      </c>
    </row>
    <row r="6075" spans="1:19" x14ac:dyDescent="0.2">
      <c r="A6075" t="s">
        <v>12088</v>
      </c>
      <c r="B6075" t="s">
        <v>12089</v>
      </c>
      <c r="C6075">
        <v>115</v>
      </c>
      <c r="D6075">
        <v>141</v>
      </c>
      <c r="E6075">
        <v>167</v>
      </c>
      <c r="F6075">
        <v>15</v>
      </c>
      <c r="G6075">
        <v>0.16877950459729599</v>
      </c>
      <c r="H6075">
        <v>-0.33223937898443201</v>
      </c>
      <c r="I6075">
        <v>-1.76880375425992</v>
      </c>
      <c r="J6075">
        <v>317</v>
      </c>
      <c r="K6075">
        <v>292</v>
      </c>
      <c r="L6075">
        <v>131</v>
      </c>
      <c r="M6075">
        <v>24</v>
      </c>
      <c r="N6075">
        <v>4.1551692652388499E-2</v>
      </c>
      <c r="O6075">
        <v>-0.975876743706377</v>
      </c>
      <c r="P6075">
        <v>-2.13107368909803</v>
      </c>
      <c r="Q6075">
        <v>0.57627118644067798</v>
      </c>
      <c r="R6075">
        <v>0.338983050847457</v>
      </c>
      <c r="S6075">
        <f t="shared" si="94"/>
        <v>-8.0121044170058095E-2</v>
      </c>
    </row>
    <row r="6076" spans="1:19" x14ac:dyDescent="0.2">
      <c r="A6076" t="s">
        <v>12090</v>
      </c>
      <c r="B6076" t="s">
        <v>12091</v>
      </c>
      <c r="C6076">
        <v>119</v>
      </c>
      <c r="D6076">
        <v>114</v>
      </c>
      <c r="E6076">
        <v>82</v>
      </c>
      <c r="F6076">
        <v>9</v>
      </c>
      <c r="G6076">
        <v>6.16161222394703E-2</v>
      </c>
      <c r="H6076">
        <v>-0.65599111878721705</v>
      </c>
      <c r="I6076">
        <v>-2.0055016249151998</v>
      </c>
      <c r="J6076">
        <v>393</v>
      </c>
      <c r="K6076">
        <v>485</v>
      </c>
      <c r="L6076">
        <v>150</v>
      </c>
      <c r="M6076">
        <v>54</v>
      </c>
      <c r="N6076">
        <v>0.168577291648558</v>
      </c>
      <c r="O6076">
        <v>-1.01039006846413</v>
      </c>
      <c r="P6076">
        <v>-1.87222445914435</v>
      </c>
      <c r="Q6076">
        <v>0.55932203389830504</v>
      </c>
      <c r="R6076">
        <v>0.305084745762711</v>
      </c>
      <c r="S6076">
        <f t="shared" si="94"/>
        <v>-7.9142846277645548E-2</v>
      </c>
    </row>
    <row r="6077" spans="1:19" x14ac:dyDescent="0.2">
      <c r="A6077" t="s">
        <v>12092</v>
      </c>
      <c r="B6077" t="s">
        <v>12093</v>
      </c>
      <c r="C6077">
        <v>405</v>
      </c>
      <c r="D6077">
        <v>349</v>
      </c>
      <c r="E6077">
        <v>349</v>
      </c>
      <c r="F6077">
        <v>66</v>
      </c>
      <c r="G6077">
        <v>1.5628636040039799E-2</v>
      </c>
      <c r="H6077">
        <v>-0.55888760603389198</v>
      </c>
      <c r="I6077">
        <v>-1.6721082606347899</v>
      </c>
      <c r="J6077">
        <v>706</v>
      </c>
      <c r="K6077">
        <v>1056</v>
      </c>
      <c r="L6077">
        <v>593</v>
      </c>
      <c r="M6077">
        <v>140</v>
      </c>
      <c r="N6077">
        <v>0.25208732056771099</v>
      </c>
      <c r="O6077">
        <v>-0.66783878483193104</v>
      </c>
      <c r="P6077">
        <v>-1.7129023339654501</v>
      </c>
      <c r="Q6077">
        <v>0.52542372881355903</v>
      </c>
      <c r="R6077">
        <v>0.322033898305084</v>
      </c>
      <c r="S6077">
        <f t="shared" si="94"/>
        <v>5.961833469524061E-2</v>
      </c>
    </row>
    <row r="6078" spans="1:19" x14ac:dyDescent="0.2">
      <c r="A6078" t="s">
        <v>12094</v>
      </c>
      <c r="B6078" t="s">
        <v>12095</v>
      </c>
      <c r="C6078">
        <v>70</v>
      </c>
      <c r="D6078">
        <v>43</v>
      </c>
      <c r="E6078">
        <v>46</v>
      </c>
      <c r="F6078">
        <v>11</v>
      </c>
      <c r="G6078">
        <v>-0.131371352139141</v>
      </c>
      <c r="H6078">
        <v>-0.676598218111086</v>
      </c>
      <c r="I6078">
        <v>-1.68790252781803</v>
      </c>
      <c r="J6078">
        <v>103</v>
      </c>
      <c r="K6078">
        <v>134</v>
      </c>
      <c r="L6078">
        <v>71</v>
      </c>
      <c r="M6078">
        <v>6</v>
      </c>
      <c r="N6078">
        <v>0.19149567708135701</v>
      </c>
      <c r="O6078">
        <v>-0.753667653130487</v>
      </c>
      <c r="P6078">
        <v>-2.2449116429134199</v>
      </c>
      <c r="Q6078">
        <v>0.52542372881355903</v>
      </c>
      <c r="R6078">
        <v>0.22033898305084701</v>
      </c>
      <c r="S6078">
        <f t="shared" si="94"/>
        <v>-8.7240264173374438E-2</v>
      </c>
    </row>
    <row r="6079" spans="1:19" x14ac:dyDescent="0.2">
      <c r="A6079" t="s">
        <v>12096</v>
      </c>
      <c r="B6079" t="s">
        <v>12097</v>
      </c>
      <c r="C6079">
        <v>166</v>
      </c>
      <c r="D6079">
        <v>218</v>
      </c>
      <c r="E6079">
        <v>105</v>
      </c>
      <c r="F6079">
        <v>18</v>
      </c>
      <c r="G6079">
        <v>0.19860663786007801</v>
      </c>
      <c r="H6079">
        <v>-0.69317679874852001</v>
      </c>
      <c r="I6079">
        <v>-1.8490327558987401</v>
      </c>
      <c r="J6079">
        <v>313</v>
      </c>
      <c r="K6079">
        <v>338</v>
      </c>
      <c r="L6079">
        <v>224</v>
      </c>
      <c r="M6079">
        <v>37</v>
      </c>
      <c r="N6079">
        <v>0.110600466152928</v>
      </c>
      <c r="O6079">
        <v>-0.73738509635667604</v>
      </c>
      <c r="P6079">
        <v>-1.93756828207134</v>
      </c>
      <c r="Q6079">
        <v>0.66101694915254205</v>
      </c>
      <c r="R6079">
        <v>0.338983050847457</v>
      </c>
      <c r="S6079">
        <f t="shared" si="94"/>
        <v>-5.1498224155182494E-2</v>
      </c>
    </row>
    <row r="6080" spans="1:19" x14ac:dyDescent="0.2">
      <c r="A6080" t="s">
        <v>12098</v>
      </c>
      <c r="B6080" t="s">
        <v>12099</v>
      </c>
      <c r="C6080">
        <v>119</v>
      </c>
      <c r="D6080">
        <v>64</v>
      </c>
      <c r="E6080">
        <v>68</v>
      </c>
      <c r="F6080">
        <v>25</v>
      </c>
      <c r="G6080">
        <v>-0.18910875511311501</v>
      </c>
      <c r="H6080">
        <v>-0.73729605846469704</v>
      </c>
      <c r="I6080">
        <v>-1.5618041256824899</v>
      </c>
      <c r="J6080">
        <v>266</v>
      </c>
      <c r="K6080">
        <v>262</v>
      </c>
      <c r="L6080">
        <v>139</v>
      </c>
      <c r="M6080">
        <v>34</v>
      </c>
      <c r="N6080">
        <v>7.0647758110400194E-2</v>
      </c>
      <c r="O6080">
        <v>-0.87395561352136197</v>
      </c>
      <c r="P6080">
        <v>-1.9036283881806999</v>
      </c>
      <c r="Q6080">
        <v>0.61016949152542299</v>
      </c>
      <c r="R6080">
        <v>0.27118644067796599</v>
      </c>
      <c r="S6080">
        <f t="shared" si="94"/>
        <v>4.0412115757475817E-2</v>
      </c>
    </row>
    <row r="6081" spans="1:19" x14ac:dyDescent="0.2">
      <c r="A6081" t="s">
        <v>12100</v>
      </c>
      <c r="B6081" t="s">
        <v>12101</v>
      </c>
      <c r="C6081">
        <v>95</v>
      </c>
      <c r="D6081">
        <v>91</v>
      </c>
      <c r="E6081">
        <v>116</v>
      </c>
      <c r="F6081">
        <v>20</v>
      </c>
      <c r="G6081">
        <v>6.1576019327774199E-2</v>
      </c>
      <c r="H6081">
        <v>-0.40752362584033203</v>
      </c>
      <c r="I6081">
        <v>-1.5608907825868601</v>
      </c>
      <c r="J6081">
        <v>258</v>
      </c>
      <c r="K6081">
        <v>349</v>
      </c>
      <c r="L6081">
        <v>271</v>
      </c>
      <c r="M6081">
        <v>52</v>
      </c>
      <c r="N6081">
        <v>0.208433824417671</v>
      </c>
      <c r="O6081">
        <v>-0.57073919223321401</v>
      </c>
      <c r="P6081">
        <v>-1.7058420309203199</v>
      </c>
      <c r="Q6081">
        <v>0.677966101694915</v>
      </c>
      <c r="R6081">
        <v>0.20338983050847401</v>
      </c>
      <c r="S6081">
        <f t="shared" si="94"/>
        <v>9.3580126403131847E-2</v>
      </c>
    </row>
    <row r="6082" spans="1:19" x14ac:dyDescent="0.2">
      <c r="A6082" t="s">
        <v>12102</v>
      </c>
      <c r="B6082" t="s">
        <v>12103</v>
      </c>
      <c r="C6082">
        <v>564</v>
      </c>
      <c r="D6082">
        <v>660</v>
      </c>
      <c r="E6082">
        <v>427</v>
      </c>
      <c r="F6082">
        <v>76</v>
      </c>
      <c r="G6082">
        <v>0.148523063854054</v>
      </c>
      <c r="H6082">
        <v>-0.61510923873672196</v>
      </c>
      <c r="I6082">
        <v>-1.7546626846645399</v>
      </c>
      <c r="J6082">
        <v>853</v>
      </c>
      <c r="K6082">
        <v>1017</v>
      </c>
      <c r="L6082">
        <v>614</v>
      </c>
      <c r="M6082">
        <v>170</v>
      </c>
      <c r="N6082">
        <v>0.15360002517694299</v>
      </c>
      <c r="O6082">
        <v>-0.73486943717074504</v>
      </c>
      <c r="P6082">
        <v>-1.71072577838114</v>
      </c>
      <c r="Q6082">
        <v>0.59322033898305004</v>
      </c>
      <c r="R6082">
        <v>0.20338983050847401</v>
      </c>
      <c r="S6082">
        <f t="shared" si="94"/>
        <v>3.6393201071032645E-2</v>
      </c>
    </row>
    <row r="6083" spans="1:19" x14ac:dyDescent="0.2">
      <c r="A6083" t="s">
        <v>12104</v>
      </c>
      <c r="B6083" t="s">
        <v>12105</v>
      </c>
      <c r="C6083">
        <v>128</v>
      </c>
      <c r="D6083">
        <v>200</v>
      </c>
      <c r="E6083">
        <v>128</v>
      </c>
      <c r="F6083">
        <v>23</v>
      </c>
      <c r="G6083">
        <v>0.27407825831164101</v>
      </c>
      <c r="H6083">
        <v>-0.49425800977840301</v>
      </c>
      <c r="I6083">
        <v>-1.6296793065922699</v>
      </c>
      <c r="J6083">
        <v>536</v>
      </c>
      <c r="K6083">
        <v>879</v>
      </c>
      <c r="L6083">
        <v>361</v>
      </c>
      <c r="M6083">
        <v>59</v>
      </c>
      <c r="N6083">
        <v>0.29205218880272299</v>
      </c>
      <c r="O6083">
        <v>-0.76374636493150205</v>
      </c>
      <c r="P6083">
        <v>-1.96853844664251</v>
      </c>
      <c r="Q6083">
        <v>0.55932203389830504</v>
      </c>
      <c r="R6083">
        <v>0.27118644067796599</v>
      </c>
      <c r="S6083">
        <f t="shared" ref="S6083:S6146" si="95">((I6083+1.7338029)/1.7338029+(P6083+1.8692731)/1.8692731)/2</f>
        <v>3.4756596919140702E-3</v>
      </c>
    </row>
    <row r="6084" spans="1:19" x14ac:dyDescent="0.2">
      <c r="A6084" t="s">
        <v>12106</v>
      </c>
      <c r="B6084" t="s">
        <v>12107</v>
      </c>
      <c r="C6084">
        <v>93</v>
      </c>
      <c r="D6084">
        <v>91</v>
      </c>
      <c r="E6084">
        <v>31</v>
      </c>
      <c r="F6084">
        <v>3</v>
      </c>
      <c r="G6084">
        <v>7.0816676062686795E-2</v>
      </c>
      <c r="H6084">
        <v>-0.971379264498066</v>
      </c>
      <c r="I6084">
        <v>-2.3755588667962702</v>
      </c>
      <c r="J6084">
        <v>193</v>
      </c>
      <c r="K6084">
        <v>202</v>
      </c>
      <c r="L6084">
        <v>128</v>
      </c>
      <c r="M6084">
        <v>31</v>
      </c>
      <c r="N6084">
        <v>9.7022163860571706E-2</v>
      </c>
      <c r="O6084">
        <v>-0.770436116504295</v>
      </c>
      <c r="P6084">
        <v>-1.8044212837653899</v>
      </c>
      <c r="Q6084">
        <v>0.47457627118644002</v>
      </c>
      <c r="R6084">
        <v>0.23728813559322001</v>
      </c>
      <c r="S6084">
        <f t="shared" si="95"/>
        <v>-0.16772497603698172</v>
      </c>
    </row>
    <row r="6085" spans="1:19" x14ac:dyDescent="0.2">
      <c r="A6085" t="s">
        <v>12108</v>
      </c>
      <c r="B6085" t="s">
        <v>12109</v>
      </c>
      <c r="C6085">
        <v>272</v>
      </c>
      <c r="D6085">
        <v>303</v>
      </c>
      <c r="E6085">
        <v>191</v>
      </c>
      <c r="F6085">
        <v>22</v>
      </c>
      <c r="G6085">
        <v>0.12713195676363401</v>
      </c>
      <c r="H6085">
        <v>-0.64779354656487398</v>
      </c>
      <c r="I6085">
        <v>-1.97634339617399</v>
      </c>
      <c r="J6085">
        <v>630</v>
      </c>
      <c r="K6085">
        <v>731</v>
      </c>
      <c r="L6085">
        <v>515</v>
      </c>
      <c r="M6085">
        <v>70</v>
      </c>
      <c r="N6085">
        <v>0.14180493092599999</v>
      </c>
      <c r="O6085">
        <v>-0.67962209755678105</v>
      </c>
      <c r="P6085">
        <v>-1.9644681780312101</v>
      </c>
      <c r="Q6085">
        <v>0.47457627118644002</v>
      </c>
      <c r="R6085">
        <v>0.28813559322033899</v>
      </c>
      <c r="S6085">
        <f t="shared" si="95"/>
        <v>-9.540778374897077E-2</v>
      </c>
    </row>
    <row r="6086" spans="1:19" x14ac:dyDescent="0.2">
      <c r="A6086" t="s">
        <v>12110</v>
      </c>
      <c r="B6086" t="s">
        <v>12111</v>
      </c>
      <c r="C6086">
        <v>92</v>
      </c>
      <c r="D6086">
        <v>129</v>
      </c>
      <c r="E6086">
        <v>67</v>
      </c>
      <c r="F6086">
        <v>3</v>
      </c>
      <c r="G6086">
        <v>0.22706011524922201</v>
      </c>
      <c r="H6086">
        <v>-0.63197103442313196</v>
      </c>
      <c r="I6086">
        <v>-2.37086374558789</v>
      </c>
      <c r="J6086">
        <v>213</v>
      </c>
      <c r="K6086">
        <v>176</v>
      </c>
      <c r="L6086">
        <v>105</v>
      </c>
      <c r="M6086">
        <v>18</v>
      </c>
      <c r="N6086">
        <v>-5.6388322028660702E-3</v>
      </c>
      <c r="O6086">
        <v>-0.89927908151319003</v>
      </c>
      <c r="P6086">
        <v>-2.0833327669273198</v>
      </c>
      <c r="Q6086">
        <v>0.44067796610169402</v>
      </c>
      <c r="R6086">
        <v>0.322033898305084</v>
      </c>
      <c r="S6086">
        <f t="shared" si="95"/>
        <v>-0.24097524374364857</v>
      </c>
    </row>
    <row r="6087" spans="1:19" x14ac:dyDescent="0.2">
      <c r="A6087" t="s">
        <v>12112</v>
      </c>
      <c r="B6087" t="s">
        <v>12113</v>
      </c>
      <c r="C6087">
        <v>188</v>
      </c>
      <c r="D6087">
        <v>233</v>
      </c>
      <c r="E6087">
        <v>146</v>
      </c>
      <c r="F6087">
        <v>27</v>
      </c>
      <c r="G6087">
        <v>0.17345630405786699</v>
      </c>
      <c r="H6087">
        <v>-0.60406300325764595</v>
      </c>
      <c r="I6087">
        <v>-1.72699125806669</v>
      </c>
      <c r="J6087">
        <v>418</v>
      </c>
      <c r="K6087">
        <v>536</v>
      </c>
      <c r="L6087">
        <v>250</v>
      </c>
      <c r="M6087">
        <v>47</v>
      </c>
      <c r="N6087">
        <v>0.18521661133945599</v>
      </c>
      <c r="O6087">
        <v>-0.81532505024738799</v>
      </c>
      <c r="P6087">
        <v>-1.95930409243121</v>
      </c>
      <c r="Q6087">
        <v>0.44067796610169402</v>
      </c>
      <c r="R6087">
        <v>0.23728813559322001</v>
      </c>
      <c r="S6087">
        <f t="shared" si="95"/>
        <v>-2.2117454313902333E-2</v>
      </c>
    </row>
    <row r="6088" spans="1:19" x14ac:dyDescent="0.2">
      <c r="A6088" t="s">
        <v>12114</v>
      </c>
      <c r="B6088" t="s">
        <v>12115</v>
      </c>
      <c r="C6088">
        <v>271</v>
      </c>
      <c r="D6088">
        <v>357</v>
      </c>
      <c r="E6088">
        <v>268</v>
      </c>
      <c r="F6088">
        <v>26</v>
      </c>
      <c r="G6088">
        <v>0.199957157533315</v>
      </c>
      <c r="H6088">
        <v>-0.49909250662401999</v>
      </c>
      <c r="I6088">
        <v>-1.90219311586558</v>
      </c>
      <c r="J6088">
        <v>418</v>
      </c>
      <c r="K6088">
        <v>653</v>
      </c>
      <c r="L6088">
        <v>459</v>
      </c>
      <c r="M6088">
        <v>36</v>
      </c>
      <c r="N6088">
        <v>0.27096500292176001</v>
      </c>
      <c r="O6088">
        <v>-0.55145237338216402</v>
      </c>
      <c r="P6088">
        <v>-2.07509944959964</v>
      </c>
      <c r="Q6088">
        <v>0.38983050847457601</v>
      </c>
      <c r="R6088">
        <v>0.20338983050847401</v>
      </c>
      <c r="S6088">
        <f t="shared" si="95"/>
        <v>-0.10361612956175986</v>
      </c>
    </row>
    <row r="6089" spans="1:19" x14ac:dyDescent="0.2">
      <c r="A6089" t="s">
        <v>12116</v>
      </c>
      <c r="B6089" t="s">
        <v>12117</v>
      </c>
      <c r="C6089">
        <v>0</v>
      </c>
      <c r="D6089">
        <v>0</v>
      </c>
      <c r="E6089">
        <v>2</v>
      </c>
      <c r="F6089">
        <v>0</v>
      </c>
      <c r="G6089" t="s">
        <v>373</v>
      </c>
      <c r="H6089" t="s">
        <v>599</v>
      </c>
      <c r="I6089" t="s">
        <v>373</v>
      </c>
      <c r="J6089">
        <v>0</v>
      </c>
      <c r="K6089">
        <v>0</v>
      </c>
      <c r="L6089">
        <v>0</v>
      </c>
      <c r="M6089">
        <v>0</v>
      </c>
      <c r="N6089" t="s">
        <v>373</v>
      </c>
      <c r="O6089" t="s">
        <v>373</v>
      </c>
      <c r="P6089" t="s">
        <v>373</v>
      </c>
      <c r="Q6089">
        <v>0.52542372881355903</v>
      </c>
      <c r="R6089">
        <v>0.42372881355932202</v>
      </c>
      <c r="S6089" t="e">
        <f t="shared" si="95"/>
        <v>#VALUE!</v>
      </c>
    </row>
    <row r="6090" spans="1:19" x14ac:dyDescent="0.2">
      <c r="A6090" t="s">
        <v>12118</v>
      </c>
      <c r="B6090" t="s">
        <v>12119</v>
      </c>
      <c r="C6090">
        <v>130</v>
      </c>
      <c r="D6090">
        <v>99</v>
      </c>
      <c r="E6090">
        <v>63</v>
      </c>
      <c r="F6090">
        <v>14</v>
      </c>
      <c r="G6090">
        <v>-3.8049925413758401E-2</v>
      </c>
      <c r="H6090">
        <v>-0.80886081263165799</v>
      </c>
      <c r="I6090">
        <v>-1.8520124895905901</v>
      </c>
      <c r="J6090">
        <v>225</v>
      </c>
      <c r="K6090">
        <v>406</v>
      </c>
      <c r="L6090">
        <v>207</v>
      </c>
      <c r="M6090">
        <v>22</v>
      </c>
      <c r="N6090">
        <v>0.33357161888755299</v>
      </c>
      <c r="O6090">
        <v>-0.628300949798835</v>
      </c>
      <c r="P6090">
        <v>-2.0199855058810399</v>
      </c>
      <c r="Q6090">
        <v>0.62711864406779605</v>
      </c>
      <c r="R6090">
        <v>0.37288135593220301</v>
      </c>
      <c r="S6090">
        <f t="shared" si="95"/>
        <v>-7.4402790147210351E-2</v>
      </c>
    </row>
    <row r="6091" spans="1:19" x14ac:dyDescent="0.2">
      <c r="A6091" t="s">
        <v>12120</v>
      </c>
      <c r="B6091" t="s">
        <v>12121</v>
      </c>
      <c r="C6091">
        <v>117</v>
      </c>
      <c r="D6091">
        <v>137</v>
      </c>
      <c r="E6091">
        <v>93</v>
      </c>
      <c r="F6091">
        <v>10</v>
      </c>
      <c r="G6091">
        <v>0.14879293770577301</v>
      </c>
      <c r="H6091">
        <v>-0.59396092297062997</v>
      </c>
      <c r="I6091">
        <v>-1.9523830347081601</v>
      </c>
      <c r="J6091">
        <v>367</v>
      </c>
      <c r="K6091">
        <v>283</v>
      </c>
      <c r="L6091">
        <v>141</v>
      </c>
      <c r="M6091">
        <v>13</v>
      </c>
      <c r="N6091">
        <v>-3.5651525306077299E-2</v>
      </c>
      <c r="O6091">
        <v>-1.00753572874109</v>
      </c>
      <c r="P6091">
        <v>-2.4609483805371402</v>
      </c>
      <c r="Q6091">
        <v>0.66101694915254205</v>
      </c>
      <c r="R6091">
        <v>0.40677966101694901</v>
      </c>
      <c r="S6091">
        <f t="shared" si="95"/>
        <v>-0.22129835184276553</v>
      </c>
    </row>
    <row r="6092" spans="1:19" x14ac:dyDescent="0.2">
      <c r="A6092" t="s">
        <v>12122</v>
      </c>
      <c r="B6092" t="s">
        <v>12123</v>
      </c>
      <c r="C6092">
        <v>97</v>
      </c>
      <c r="D6092">
        <v>165</v>
      </c>
      <c r="E6092">
        <v>81</v>
      </c>
      <c r="F6092">
        <v>35</v>
      </c>
      <c r="G6092">
        <v>0.31097044224318898</v>
      </c>
      <c r="H6092">
        <v>-0.57254472516599797</v>
      </c>
      <c r="I6092">
        <v>-1.3269008628779599</v>
      </c>
      <c r="J6092">
        <v>238</v>
      </c>
      <c r="K6092">
        <v>180</v>
      </c>
      <c r="L6092">
        <v>159</v>
      </c>
      <c r="M6092">
        <v>9</v>
      </c>
      <c r="N6092">
        <v>-4.4076348531483997E-2</v>
      </c>
      <c r="O6092">
        <v>-0.76726860988044998</v>
      </c>
      <c r="P6092">
        <v>-2.4325601162090802</v>
      </c>
      <c r="Q6092">
        <v>0.57627118644067798</v>
      </c>
      <c r="R6092">
        <v>0.322033898305084</v>
      </c>
      <c r="S6092">
        <f t="shared" si="95"/>
        <v>-3.3326270869024552E-2</v>
      </c>
    </row>
    <row r="6093" spans="1:19" x14ac:dyDescent="0.2">
      <c r="A6093" t="s">
        <v>12124</v>
      </c>
      <c r="B6093" t="s">
        <v>12125</v>
      </c>
      <c r="C6093">
        <v>156</v>
      </c>
      <c r="D6093">
        <v>140</v>
      </c>
      <c r="E6093">
        <v>150</v>
      </c>
      <c r="F6093">
        <v>14</v>
      </c>
      <c r="G6093">
        <v>3.3261669619304803E-2</v>
      </c>
      <c r="H6093">
        <v>-0.51129134907718399</v>
      </c>
      <c r="I6093">
        <v>-1.9311937356382201</v>
      </c>
      <c r="J6093">
        <v>350</v>
      </c>
      <c r="K6093">
        <v>384</v>
      </c>
      <c r="L6093">
        <v>288</v>
      </c>
      <c r="M6093">
        <v>48</v>
      </c>
      <c r="N6093">
        <v>0.117491283438976</v>
      </c>
      <c r="O6093">
        <v>-0.67676433373543499</v>
      </c>
      <c r="P6093">
        <v>-1.8730524755665801</v>
      </c>
      <c r="Q6093">
        <v>0.55932203389830504</v>
      </c>
      <c r="R6093">
        <v>0.338983050847457</v>
      </c>
      <c r="S6093">
        <f t="shared" si="95"/>
        <v>-5.793516431818907E-2</v>
      </c>
    </row>
    <row r="6094" spans="1:19" x14ac:dyDescent="0.2">
      <c r="A6094" t="s">
        <v>12126</v>
      </c>
      <c r="B6094" t="s">
        <v>12127</v>
      </c>
      <c r="C6094">
        <v>147</v>
      </c>
      <c r="D6094">
        <v>122</v>
      </c>
      <c r="E6094">
        <v>108</v>
      </c>
      <c r="F6094">
        <v>17</v>
      </c>
      <c r="G6094">
        <v>-6.9927177789947802E-4</v>
      </c>
      <c r="H6094">
        <v>-0.62815158903962998</v>
      </c>
      <c r="I6094">
        <v>-1.8210655863319001</v>
      </c>
      <c r="J6094">
        <v>228</v>
      </c>
      <c r="K6094">
        <v>347</v>
      </c>
      <c r="L6094">
        <v>189</v>
      </c>
      <c r="M6094">
        <v>35</v>
      </c>
      <c r="N6094">
        <v>0.25962273121214102</v>
      </c>
      <c r="O6094">
        <v>-0.67356181997160003</v>
      </c>
      <c r="P6094">
        <v>-1.8240924712420701</v>
      </c>
      <c r="Q6094">
        <v>0.59322033898305004</v>
      </c>
      <c r="R6094">
        <v>0.38983050847457601</v>
      </c>
      <c r="S6094">
        <f t="shared" si="95"/>
        <v>-1.308003173245898E-2</v>
      </c>
    </row>
    <row r="6095" spans="1:19" x14ac:dyDescent="0.2">
      <c r="A6095" t="s">
        <v>12128</v>
      </c>
      <c r="B6095" t="s">
        <v>12129</v>
      </c>
      <c r="C6095">
        <v>182</v>
      </c>
      <c r="D6095">
        <v>142</v>
      </c>
      <c r="E6095">
        <v>155</v>
      </c>
      <c r="F6095">
        <v>17</v>
      </c>
      <c r="G6095">
        <v>-2.7524811306489701E-2</v>
      </c>
      <c r="H6095">
        <v>-0.56399769959318602</v>
      </c>
      <c r="I6095">
        <v>-1.9138196395687901</v>
      </c>
      <c r="J6095">
        <v>232</v>
      </c>
      <c r="K6095">
        <v>252</v>
      </c>
      <c r="L6095">
        <v>234</v>
      </c>
      <c r="M6095">
        <v>45</v>
      </c>
      <c r="N6095">
        <v>0.113140659312366</v>
      </c>
      <c r="O6095">
        <v>-0.58836090462514701</v>
      </c>
      <c r="P6095">
        <v>-1.7225011397074399</v>
      </c>
      <c r="Q6095">
        <v>0.49152542372881303</v>
      </c>
      <c r="R6095">
        <v>0.38983050847457601</v>
      </c>
      <c r="S6095">
        <f t="shared" si="95"/>
        <v>-1.2654741671852536E-2</v>
      </c>
    </row>
    <row r="6096" spans="1:19" x14ac:dyDescent="0.2">
      <c r="A6096" t="s">
        <v>12130</v>
      </c>
      <c r="B6096" t="s">
        <v>12131</v>
      </c>
      <c r="C6096">
        <v>36</v>
      </c>
      <c r="D6096">
        <v>42</v>
      </c>
      <c r="E6096">
        <v>74</v>
      </c>
      <c r="F6096">
        <v>5</v>
      </c>
      <c r="G6096">
        <v>0.14720502192614099</v>
      </c>
      <c r="H6096">
        <v>-0.18132879081471401</v>
      </c>
      <c r="I6096">
        <v>-1.74152966939326</v>
      </c>
      <c r="J6096">
        <v>75</v>
      </c>
      <c r="K6096">
        <v>121</v>
      </c>
      <c r="L6096">
        <v>66</v>
      </c>
      <c r="M6096">
        <v>11</v>
      </c>
      <c r="N6096">
        <v>0.284952210346471</v>
      </c>
      <c r="O6096">
        <v>-0.647606104994221</v>
      </c>
      <c r="P6096">
        <v>-1.8438942468253601</v>
      </c>
      <c r="Q6096">
        <v>0.50847457627118597</v>
      </c>
      <c r="R6096">
        <v>0.38983050847457601</v>
      </c>
      <c r="S6096">
        <f t="shared" si="95"/>
        <v>4.5601562545150975E-3</v>
      </c>
    </row>
    <row r="6097" spans="1:19" x14ac:dyDescent="0.2">
      <c r="A6097" t="s">
        <v>12132</v>
      </c>
      <c r="B6097" t="s">
        <v>12133</v>
      </c>
      <c r="C6097">
        <v>148</v>
      </c>
      <c r="D6097">
        <v>149</v>
      </c>
      <c r="E6097">
        <v>50</v>
      </c>
      <c r="F6097">
        <v>4</v>
      </c>
      <c r="G6097">
        <v>8.3182785312844995E-2</v>
      </c>
      <c r="H6097">
        <v>-0.96554972083734203</v>
      </c>
      <c r="I6097">
        <v>-2.4523988970289898</v>
      </c>
      <c r="J6097">
        <v>204</v>
      </c>
      <c r="K6097">
        <v>170</v>
      </c>
      <c r="L6097">
        <v>109</v>
      </c>
      <c r="M6097">
        <v>21</v>
      </c>
      <c r="N6097">
        <v>-1.9531426259030101E-3</v>
      </c>
      <c r="O6097">
        <v>-0.86429244662966498</v>
      </c>
      <c r="P6097">
        <v>-1.9976365412838699</v>
      </c>
      <c r="Q6097">
        <v>0.49152542372881303</v>
      </c>
      <c r="R6097">
        <v>0.27118644067796599</v>
      </c>
      <c r="S6097">
        <f t="shared" si="95"/>
        <v>-0.24156628949068065</v>
      </c>
    </row>
    <row r="6098" spans="1:19" x14ac:dyDescent="0.2">
      <c r="A6098" t="s">
        <v>12134</v>
      </c>
      <c r="B6098" t="s">
        <v>12135</v>
      </c>
      <c r="C6098">
        <v>68</v>
      </c>
      <c r="D6098">
        <v>76</v>
      </c>
      <c r="E6098">
        <v>68</v>
      </c>
      <c r="F6098">
        <v>10</v>
      </c>
      <c r="G6098">
        <v>0.12856291187008301</v>
      </c>
      <c r="H6098">
        <v>-0.49425800977840301</v>
      </c>
      <c r="I6098">
        <v>-1.7167060856682299</v>
      </c>
      <c r="J6098">
        <v>140</v>
      </c>
      <c r="K6098">
        <v>203</v>
      </c>
      <c r="L6098">
        <v>110</v>
      </c>
      <c r="M6098">
        <v>20</v>
      </c>
      <c r="N6098">
        <v>0.23859610565669601</v>
      </c>
      <c r="O6098">
        <v>-0.69682412766440305</v>
      </c>
      <c r="P6098">
        <v>-1.85532370860614</v>
      </c>
      <c r="Q6098">
        <v>0.47457627118644002</v>
      </c>
      <c r="R6098">
        <v>0.28813559322033899</v>
      </c>
      <c r="S6098">
        <f t="shared" si="95"/>
        <v>8.661671878133291E-3</v>
      </c>
    </row>
    <row r="6099" spans="1:19" x14ac:dyDescent="0.2">
      <c r="A6099" t="s">
        <v>12136</v>
      </c>
      <c r="B6099" t="s">
        <v>12137</v>
      </c>
      <c r="C6099">
        <v>102</v>
      </c>
      <c r="D6099">
        <v>94</v>
      </c>
      <c r="E6099">
        <v>60</v>
      </c>
      <c r="F6099">
        <v>16</v>
      </c>
      <c r="G6099">
        <v>4.4785914133309498E-2</v>
      </c>
      <c r="H6099">
        <v>-0.72470693115667695</v>
      </c>
      <c r="I6099">
        <v>-1.68867736206799</v>
      </c>
      <c r="J6099">
        <v>165</v>
      </c>
      <c r="K6099">
        <v>119</v>
      </c>
      <c r="L6099">
        <v>76</v>
      </c>
      <c r="M6099">
        <v>14</v>
      </c>
      <c r="N6099">
        <v>-6.4708879399653793E-2</v>
      </c>
      <c r="O6099">
        <v>-0.92875912907750502</v>
      </c>
      <c r="P6099">
        <v>-2.0815815771275599</v>
      </c>
      <c r="Q6099">
        <v>0.54237288135593198</v>
      </c>
      <c r="R6099">
        <v>0.45762711864406702</v>
      </c>
      <c r="S6099">
        <f t="shared" si="95"/>
        <v>-4.3775590637822777E-2</v>
      </c>
    </row>
    <row r="6100" spans="1:19" x14ac:dyDescent="0.2">
      <c r="A6100" t="s">
        <v>12138</v>
      </c>
      <c r="B6100" t="s">
        <v>12139</v>
      </c>
      <c r="C6100">
        <v>209</v>
      </c>
      <c r="D6100">
        <v>276</v>
      </c>
      <c r="E6100">
        <v>144</v>
      </c>
      <c r="F6100">
        <v>31</v>
      </c>
      <c r="G6100">
        <v>0.20102102824969201</v>
      </c>
      <c r="H6100">
        <v>-0.65604180379420796</v>
      </c>
      <c r="I6100">
        <v>-1.71298176523878</v>
      </c>
      <c r="J6100">
        <v>395</v>
      </c>
      <c r="K6100">
        <v>508</v>
      </c>
      <c r="L6100">
        <v>349</v>
      </c>
      <c r="M6100">
        <v>47</v>
      </c>
      <c r="N6100">
        <v>0.18649472007918</v>
      </c>
      <c r="O6100">
        <v>-0.64586044581167001</v>
      </c>
      <c r="P6100">
        <v>-1.9347249062826299</v>
      </c>
      <c r="Q6100">
        <v>0.52542372881355903</v>
      </c>
      <c r="R6100">
        <v>0.42372881355932202</v>
      </c>
      <c r="S6100">
        <f t="shared" si="95"/>
        <v>-1.1502818404736298E-2</v>
      </c>
    </row>
    <row r="6101" spans="1:19" x14ac:dyDescent="0.2">
      <c r="A6101" t="s">
        <v>12140</v>
      </c>
      <c r="B6101" t="s">
        <v>12141</v>
      </c>
      <c r="C6101">
        <v>35</v>
      </c>
      <c r="D6101">
        <v>38</v>
      </c>
      <c r="E6101">
        <v>33</v>
      </c>
      <c r="F6101">
        <v>5</v>
      </c>
      <c r="G6101">
        <v>0.115973784562062</v>
      </c>
      <c r="H6101">
        <v>-0.51981211425079099</v>
      </c>
      <c r="I6101">
        <v>-1.72929521297625</v>
      </c>
      <c r="J6101">
        <v>264</v>
      </c>
      <c r="K6101">
        <v>326</v>
      </c>
      <c r="L6101">
        <v>182</v>
      </c>
      <c r="M6101">
        <v>29</v>
      </c>
      <c r="N6101">
        <v>0.16884177661982899</v>
      </c>
      <c r="O6101">
        <v>-0.75362131602914595</v>
      </c>
      <c r="P6101">
        <v>-1.9694315975627601</v>
      </c>
      <c r="Q6101">
        <v>0.61016949152542299</v>
      </c>
      <c r="R6101">
        <v>0.37288135593220301</v>
      </c>
      <c r="S6101">
        <f t="shared" si="95"/>
        <v>-2.5490818780383329E-2</v>
      </c>
    </row>
    <row r="6102" spans="1:19" x14ac:dyDescent="0.2">
      <c r="A6102" t="s">
        <v>12142</v>
      </c>
      <c r="B6102" t="s">
        <v>12143</v>
      </c>
      <c r="C6102">
        <v>194</v>
      </c>
      <c r="D6102">
        <v>263</v>
      </c>
      <c r="E6102">
        <v>172</v>
      </c>
      <c r="F6102">
        <v>24</v>
      </c>
      <c r="G6102">
        <v>0.21241225085505999</v>
      </c>
      <c r="H6102">
        <v>-0.54653129280108004</v>
      </c>
      <c r="I6102">
        <v>-1.7917876611806101</v>
      </c>
      <c r="J6102">
        <v>351</v>
      </c>
      <c r="K6102">
        <v>399</v>
      </c>
      <c r="L6102">
        <v>164</v>
      </c>
      <c r="M6102">
        <v>35</v>
      </c>
      <c r="N6102">
        <v>0.13289388264264501</v>
      </c>
      <c r="O6102">
        <v>-0.92255204556251602</v>
      </c>
      <c r="P6102">
        <v>-2.01146474070744</v>
      </c>
      <c r="Q6102">
        <v>0.72881355932203395</v>
      </c>
      <c r="R6102">
        <v>0.322033898305084</v>
      </c>
      <c r="S6102">
        <f t="shared" si="95"/>
        <v>-5.4755783098026783E-2</v>
      </c>
    </row>
    <row r="6103" spans="1:19" x14ac:dyDescent="0.2">
      <c r="A6103" t="s">
        <v>12144</v>
      </c>
      <c r="B6103" t="s">
        <v>12145</v>
      </c>
      <c r="C6103">
        <v>257</v>
      </c>
      <c r="D6103">
        <v>266</v>
      </c>
      <c r="E6103">
        <v>141</v>
      </c>
      <c r="F6103">
        <v>19</v>
      </c>
      <c r="G6103">
        <v>9.5206745595300901E-2</v>
      </c>
      <c r="H6103">
        <v>-0.75497202045431799</v>
      </c>
      <c r="I6103">
        <v>-2.0153766953404602</v>
      </c>
      <c r="J6103">
        <v>369</v>
      </c>
      <c r="K6103">
        <v>372</v>
      </c>
      <c r="L6103">
        <v>234</v>
      </c>
      <c r="M6103">
        <v>33</v>
      </c>
      <c r="N6103">
        <v>8.0744677144558796E-2</v>
      </c>
      <c r="O6103">
        <v>-0.78989928589330705</v>
      </c>
      <c r="P6103">
        <v>-2.05873809487306</v>
      </c>
      <c r="Q6103">
        <v>0.72881355932203395</v>
      </c>
      <c r="R6103">
        <v>0.28813559322033899</v>
      </c>
      <c r="S6103">
        <f t="shared" si="95"/>
        <v>-0.13188000169734435</v>
      </c>
    </row>
    <row r="6104" spans="1:19" x14ac:dyDescent="0.2">
      <c r="A6104" t="s">
        <v>12146</v>
      </c>
      <c r="B6104" t="s">
        <v>12147</v>
      </c>
      <c r="C6104">
        <v>386</v>
      </c>
      <c r="D6104">
        <v>451</v>
      </c>
      <c r="E6104">
        <v>275</v>
      </c>
      <c r="F6104">
        <v>29</v>
      </c>
      <c r="G6104">
        <v>0.147847469501734</v>
      </c>
      <c r="H6104">
        <v>-0.641512620619895</v>
      </c>
      <c r="I6104">
        <v>-2.0083864797347899</v>
      </c>
      <c r="J6104">
        <v>556</v>
      </c>
      <c r="K6104">
        <v>782</v>
      </c>
      <c r="L6104">
        <v>510</v>
      </c>
      <c r="M6104">
        <v>116</v>
      </c>
      <c r="N6104">
        <v>0.22536006489951199</v>
      </c>
      <c r="O6104">
        <v>-0.62959339262851099</v>
      </c>
      <c r="P6104">
        <v>-1.69084247094703</v>
      </c>
      <c r="Q6104">
        <v>0.74576271186440601</v>
      </c>
      <c r="R6104">
        <v>0.322033898305084</v>
      </c>
      <c r="S6104">
        <f t="shared" si="95"/>
        <v>-3.1458073501258045E-2</v>
      </c>
    </row>
    <row r="6105" spans="1:19" x14ac:dyDescent="0.2">
      <c r="A6105" t="s">
        <v>12148</v>
      </c>
      <c r="B6105" t="s">
        <v>12149</v>
      </c>
      <c r="C6105">
        <v>118</v>
      </c>
      <c r="D6105">
        <v>75</v>
      </c>
      <c r="E6105">
        <v>31</v>
      </c>
      <c r="F6105">
        <v>12</v>
      </c>
      <c r="G6105">
        <v>-0.116562511618896</v>
      </c>
      <c r="H6105">
        <v>-1.0747783232502499</v>
      </c>
      <c r="I6105">
        <v>-1.8768979342204899</v>
      </c>
      <c r="J6105">
        <v>139</v>
      </c>
      <c r="K6105">
        <v>198</v>
      </c>
      <c r="L6105">
        <v>92</v>
      </c>
      <c r="M6105">
        <v>13</v>
      </c>
      <c r="N6105">
        <v>0.23087849342915701</v>
      </c>
      <c r="O6105">
        <v>-0.77131575005292996</v>
      </c>
      <c r="P6105">
        <v>-2.0392971165391498</v>
      </c>
      <c r="Q6105">
        <v>0.77966101694915202</v>
      </c>
      <c r="R6105">
        <v>0.338983050847457</v>
      </c>
      <c r="S6105">
        <f t="shared" si="95"/>
        <v>-8.6744879828223709E-2</v>
      </c>
    </row>
    <row r="6106" spans="1:19" x14ac:dyDescent="0.2">
      <c r="A6106" t="s">
        <v>12150</v>
      </c>
      <c r="B6106" t="s">
        <v>12151</v>
      </c>
      <c r="C6106">
        <v>224</v>
      </c>
      <c r="D6106">
        <v>165</v>
      </c>
      <c r="E6106">
        <v>149</v>
      </c>
      <c r="F6106">
        <v>8</v>
      </c>
      <c r="G6106">
        <v>-5.2505841824728103E-2</v>
      </c>
      <c r="H6106">
        <v>-0.67131975970029201</v>
      </c>
      <c r="I6106">
        <v>-2.3313552043042098</v>
      </c>
      <c r="J6106">
        <v>347</v>
      </c>
      <c r="K6106">
        <v>306</v>
      </c>
      <c r="L6106">
        <v>218</v>
      </c>
      <c r="M6106">
        <v>42</v>
      </c>
      <c r="N6106">
        <v>2.2620055112428001E-2</v>
      </c>
      <c r="O6106">
        <v>-0.79396175833065896</v>
      </c>
      <c r="P6106">
        <v>-1.9273058529848599</v>
      </c>
      <c r="Q6106">
        <v>0.77966101694915202</v>
      </c>
      <c r="R6106">
        <v>0.38983050847457601</v>
      </c>
      <c r="S6106">
        <f t="shared" si="95"/>
        <v>-0.18784698657702234</v>
      </c>
    </row>
    <row r="6107" spans="1:19" x14ac:dyDescent="0.2">
      <c r="A6107" t="s">
        <v>12152</v>
      </c>
      <c r="B6107" t="s">
        <v>12153</v>
      </c>
      <c r="C6107">
        <v>146</v>
      </c>
      <c r="D6107">
        <v>81</v>
      </c>
      <c r="E6107">
        <v>31</v>
      </c>
      <c r="F6107">
        <v>9</v>
      </c>
      <c r="G6107">
        <v>-0.17560960461025801</v>
      </c>
      <c r="H6107">
        <v>-1.16724917172856</v>
      </c>
      <c r="I6107">
        <v>-2.0943075193071099</v>
      </c>
      <c r="J6107">
        <v>154</v>
      </c>
      <c r="K6107">
        <v>127</v>
      </c>
      <c r="L6107">
        <v>94</v>
      </c>
      <c r="M6107">
        <v>10</v>
      </c>
      <c r="N6107">
        <v>-6.4888964587844402E-3</v>
      </c>
      <c r="O6107">
        <v>-0.80648164438115399</v>
      </c>
      <c r="P6107">
        <v>-2.19774638942835</v>
      </c>
      <c r="Q6107">
        <v>0.76271186440677896</v>
      </c>
      <c r="R6107">
        <v>0.38983050847457601</v>
      </c>
      <c r="S6107">
        <f t="shared" si="95"/>
        <v>-0.19182478883521015</v>
      </c>
    </row>
    <row r="6108" spans="1:19" x14ac:dyDescent="0.2">
      <c r="A6108" t="s">
        <v>12154</v>
      </c>
      <c r="B6108" t="s">
        <v>12155</v>
      </c>
      <c r="C6108">
        <v>51</v>
      </c>
      <c r="D6108">
        <v>52</v>
      </c>
      <c r="E6108">
        <v>36</v>
      </c>
      <c r="F6108">
        <v>7</v>
      </c>
      <c r="G6108">
        <v>8.8691399832391202E-2</v>
      </c>
      <c r="H6108">
        <v>-0.64552568510905195</v>
      </c>
      <c r="I6108">
        <v>-1.74666930904567</v>
      </c>
      <c r="J6108">
        <v>106</v>
      </c>
      <c r="K6108">
        <v>131</v>
      </c>
      <c r="L6108">
        <v>59</v>
      </c>
      <c r="M6108">
        <v>21</v>
      </c>
      <c r="N6108">
        <v>0.16919353381271501</v>
      </c>
      <c r="O6108">
        <v>-0.84654263076701597</v>
      </c>
      <c r="P6108">
        <v>-1.71331223912274</v>
      </c>
      <c r="Q6108">
        <v>0.76271186440677896</v>
      </c>
      <c r="R6108">
        <v>0.338983050847457</v>
      </c>
      <c r="S6108">
        <f t="shared" si="95"/>
        <v>3.8006522052348821E-2</v>
      </c>
    </row>
    <row r="6109" spans="1:19" x14ac:dyDescent="0.2">
      <c r="A6109" t="s">
        <v>12156</v>
      </c>
      <c r="B6109" t="s">
        <v>12157</v>
      </c>
      <c r="C6109">
        <v>214</v>
      </c>
      <c r="D6109">
        <v>233</v>
      </c>
      <c r="E6109">
        <v>192</v>
      </c>
      <c r="F6109">
        <v>17</v>
      </c>
      <c r="G6109">
        <v>0.11720037997235599</v>
      </c>
      <c r="H6109">
        <v>-0.54137055442404403</v>
      </c>
      <c r="I6109">
        <v>-1.9841620249329099</v>
      </c>
      <c r="J6109">
        <v>467</v>
      </c>
      <c r="K6109">
        <v>578</v>
      </c>
      <c r="L6109">
        <v>257</v>
      </c>
      <c r="M6109">
        <v>59</v>
      </c>
      <c r="N6109">
        <v>0.16983906127613799</v>
      </c>
      <c r="O6109">
        <v>-0.851472534379208</v>
      </c>
      <c r="P6109">
        <v>-1.90869053751586</v>
      </c>
      <c r="Q6109">
        <v>0.71186440677966101</v>
      </c>
      <c r="R6109">
        <v>0.28813559322033899</v>
      </c>
      <c r="S6109">
        <f t="shared" si="95"/>
        <v>-8.2742939482454175E-2</v>
      </c>
    </row>
    <row r="6110" spans="1:19" x14ac:dyDescent="0.2">
      <c r="A6110" t="s">
        <v>12158</v>
      </c>
      <c r="B6110" t="s">
        <v>12159</v>
      </c>
      <c r="C6110">
        <v>118</v>
      </c>
      <c r="D6110">
        <v>77</v>
      </c>
      <c r="E6110">
        <v>95</v>
      </c>
      <c r="F6110">
        <v>5</v>
      </c>
      <c r="G6110">
        <v>-0.105133049838115</v>
      </c>
      <c r="H6110">
        <v>-0.58841641179568105</v>
      </c>
      <c r="I6110">
        <v>-2.2571091759320998</v>
      </c>
      <c r="J6110">
        <v>187</v>
      </c>
      <c r="K6110">
        <v>264</v>
      </c>
      <c r="L6110">
        <v>103</v>
      </c>
      <c r="M6110">
        <v>25</v>
      </c>
      <c r="N6110">
        <v>0.22699042375505299</v>
      </c>
      <c r="O6110">
        <v>-0.85109315897571702</v>
      </c>
      <c r="P6110">
        <v>-1.88412726645635</v>
      </c>
      <c r="Q6110">
        <v>0.644067796610169</v>
      </c>
      <c r="R6110">
        <v>0.322033898305084</v>
      </c>
      <c r="S6110">
        <f t="shared" si="95"/>
        <v>-0.15488609729822428</v>
      </c>
    </row>
    <row r="6111" spans="1:19" x14ac:dyDescent="0.2">
      <c r="A6111" t="s">
        <v>12160</v>
      </c>
      <c r="B6111" t="s">
        <v>12161</v>
      </c>
      <c r="C6111">
        <v>169</v>
      </c>
      <c r="D6111">
        <v>174</v>
      </c>
      <c r="E6111">
        <v>84</v>
      </c>
      <c r="F6111">
        <v>14</v>
      </c>
      <c r="G6111">
        <v>9.2920775964454499E-2</v>
      </c>
      <c r="H6111">
        <v>-0.79786542833019503</v>
      </c>
      <c r="I6111">
        <v>-1.9659558418974299</v>
      </c>
      <c r="J6111">
        <v>516</v>
      </c>
      <c r="K6111">
        <v>443</v>
      </c>
      <c r="L6111">
        <v>271</v>
      </c>
      <c r="M6111">
        <v>51</v>
      </c>
      <c r="N6111">
        <v>1.0982128017580001E-2</v>
      </c>
      <c r="O6111">
        <v>-0.87176918789719504</v>
      </c>
      <c r="P6111">
        <v>-2.0153051941211602</v>
      </c>
      <c r="Q6111">
        <v>0.62711864406779605</v>
      </c>
      <c r="R6111">
        <v>0.28813559322033899</v>
      </c>
      <c r="S6111">
        <f t="shared" si="95"/>
        <v>-0.10601025622697036</v>
      </c>
    </row>
    <row r="6112" spans="1:19" x14ac:dyDescent="0.2">
      <c r="A6112" t="s">
        <v>12162</v>
      </c>
      <c r="B6112" t="s">
        <v>12163</v>
      </c>
      <c r="C6112">
        <v>350</v>
      </c>
      <c r="D6112">
        <v>359</v>
      </c>
      <c r="E6112">
        <v>246</v>
      </c>
      <c r="F6112">
        <v>37</v>
      </c>
      <c r="G6112">
        <v>9.1284636523571897E-2</v>
      </c>
      <c r="H6112">
        <v>-0.64739094702529998</v>
      </c>
      <c r="I6112">
        <v>-1.86006349324527</v>
      </c>
      <c r="J6112">
        <v>770</v>
      </c>
      <c r="K6112">
        <v>860</v>
      </c>
      <c r="L6112">
        <v>452</v>
      </c>
      <c r="M6112">
        <v>94</v>
      </c>
      <c r="N6112">
        <v>0.12523582949280701</v>
      </c>
      <c r="O6112">
        <v>-0.82344106750548995</v>
      </c>
      <c r="P6112">
        <v>-1.92358854016467</v>
      </c>
      <c r="Q6112">
        <v>0.62711864406779605</v>
      </c>
      <c r="R6112">
        <v>0.28813559322033899</v>
      </c>
      <c r="S6112">
        <f t="shared" si="95"/>
        <v>-5.093995339944591E-2</v>
      </c>
    </row>
    <row r="6113" spans="1:19" x14ac:dyDescent="0.2">
      <c r="A6113" t="s">
        <v>12164</v>
      </c>
      <c r="B6113" t="s">
        <v>12165</v>
      </c>
      <c r="C6113">
        <v>117</v>
      </c>
      <c r="D6113">
        <v>135</v>
      </c>
      <c r="E6113">
        <v>75</v>
      </c>
      <c r="F6113">
        <v>4</v>
      </c>
      <c r="G6113">
        <v>0.14240613904437199</v>
      </c>
      <c r="H6113">
        <v>-0.687382608132865</v>
      </c>
      <c r="I6113">
        <v>-2.35032304338019</v>
      </c>
      <c r="J6113">
        <v>206</v>
      </c>
      <c r="K6113">
        <v>303</v>
      </c>
      <c r="L6113">
        <v>164</v>
      </c>
      <c r="M6113">
        <v>25</v>
      </c>
      <c r="N6113">
        <v>0.24480351155487301</v>
      </c>
      <c r="O6113">
        <v>-0.69111214946584498</v>
      </c>
      <c r="P6113">
        <v>-1.926152880289</v>
      </c>
      <c r="Q6113">
        <v>0.71186440677966101</v>
      </c>
      <c r="R6113">
        <v>0.322033898305084</v>
      </c>
      <c r="S6113">
        <f t="shared" si="95"/>
        <v>-0.19300859542117171</v>
      </c>
    </row>
    <row r="6114" spans="1:19" x14ac:dyDescent="0.2">
      <c r="A6114" t="s">
        <v>12166</v>
      </c>
      <c r="B6114" t="s">
        <v>12167</v>
      </c>
      <c r="C6114">
        <v>139</v>
      </c>
      <c r="D6114">
        <v>197</v>
      </c>
      <c r="E6114">
        <v>141</v>
      </c>
      <c r="F6114">
        <v>11</v>
      </c>
      <c r="G6114">
        <v>0.231709658203026</v>
      </c>
      <c r="H6114">
        <v>-0.48805369737711801</v>
      </c>
      <c r="I6114">
        <v>-1.98581928805786</v>
      </c>
      <c r="J6114">
        <v>336</v>
      </c>
      <c r="K6114">
        <v>315</v>
      </c>
      <c r="L6114">
        <v>178</v>
      </c>
      <c r="M6114">
        <v>28</v>
      </c>
      <c r="N6114">
        <v>4.9199379821478199E-2</v>
      </c>
      <c r="O6114">
        <v>-0.86800805222534005</v>
      </c>
      <c r="P6114">
        <v>-2.0894069146395098</v>
      </c>
      <c r="Q6114">
        <v>0.71186440677966101</v>
      </c>
      <c r="R6114">
        <v>0.338983050847457</v>
      </c>
      <c r="S6114">
        <f t="shared" si="95"/>
        <v>-0.13155954365733091</v>
      </c>
    </row>
    <row r="6115" spans="1:19" x14ac:dyDescent="0.2">
      <c r="A6115" t="s">
        <v>12168</v>
      </c>
      <c r="B6115" t="s">
        <v>12169</v>
      </c>
      <c r="C6115">
        <v>309</v>
      </c>
      <c r="D6115">
        <v>348</v>
      </c>
      <c r="E6115">
        <v>262</v>
      </c>
      <c r="F6115">
        <v>55</v>
      </c>
      <c r="G6115">
        <v>0.131878996817274</v>
      </c>
      <c r="H6115">
        <v>-0.56591519788349198</v>
      </c>
      <c r="I6115">
        <v>-1.63379296289258</v>
      </c>
      <c r="J6115">
        <v>463</v>
      </c>
      <c r="K6115">
        <v>755</v>
      </c>
      <c r="L6115">
        <v>340</v>
      </c>
      <c r="M6115">
        <v>94</v>
      </c>
      <c r="N6115">
        <v>0.28959406403295601</v>
      </c>
      <c r="O6115">
        <v>-0.72619085112008797</v>
      </c>
      <c r="P6115">
        <v>-1.7026788060101401</v>
      </c>
      <c r="Q6115">
        <v>0.74576271186440601</v>
      </c>
      <c r="R6115">
        <v>0.305084745762711</v>
      </c>
      <c r="S6115">
        <f t="shared" si="95"/>
        <v>7.3402457696617032E-2</v>
      </c>
    </row>
    <row r="6116" spans="1:19" x14ac:dyDescent="0.2">
      <c r="A6116" t="s">
        <v>12170</v>
      </c>
      <c r="B6116" t="s">
        <v>12171</v>
      </c>
      <c r="C6116">
        <v>117</v>
      </c>
      <c r="D6116">
        <v>105</v>
      </c>
      <c r="E6116">
        <v>116</v>
      </c>
      <c r="F6116">
        <v>8</v>
      </c>
      <c r="G6116">
        <v>3.32616696193049E-2</v>
      </c>
      <c r="H6116">
        <v>-0.49798588229764601</v>
      </c>
      <c r="I6116">
        <v>-2.0492930477162101</v>
      </c>
      <c r="J6116">
        <v>295</v>
      </c>
      <c r="K6116">
        <v>405</v>
      </c>
      <c r="L6116">
        <v>169</v>
      </c>
      <c r="M6116">
        <v>46</v>
      </c>
      <c r="N6116">
        <v>0.21486111065822699</v>
      </c>
      <c r="O6116">
        <v>-0.83402408850887899</v>
      </c>
      <c r="P6116">
        <v>-1.81728985288848</v>
      </c>
      <c r="Q6116">
        <v>0.74576271186440601</v>
      </c>
      <c r="R6116">
        <v>0.322033898305084</v>
      </c>
      <c r="S6116">
        <f t="shared" si="95"/>
        <v>-7.7077457062947413E-2</v>
      </c>
    </row>
    <row r="6117" spans="1:19" x14ac:dyDescent="0.2">
      <c r="A6117" t="s">
        <v>12172</v>
      </c>
      <c r="B6117" t="s">
        <v>12173</v>
      </c>
      <c r="C6117">
        <v>435</v>
      </c>
      <c r="D6117">
        <v>443</v>
      </c>
      <c r="E6117">
        <v>381</v>
      </c>
      <c r="F6117">
        <v>52</v>
      </c>
      <c r="G6117">
        <v>8.8172701563960704E-2</v>
      </c>
      <c r="H6117">
        <v>-0.55182229105742098</v>
      </c>
      <c r="I6117">
        <v>-1.8066830862818299</v>
      </c>
      <c r="J6117">
        <v>571</v>
      </c>
      <c r="K6117">
        <v>809</v>
      </c>
      <c r="L6117">
        <v>487</v>
      </c>
      <c r="M6117">
        <v>75</v>
      </c>
      <c r="N6117">
        <v>0.22854051678814599</v>
      </c>
      <c r="O6117">
        <v>-0.66119592417560402</v>
      </c>
      <c r="P6117">
        <v>-1.8918005134460401</v>
      </c>
      <c r="Q6117">
        <v>0.74576271186440601</v>
      </c>
      <c r="R6117">
        <v>0.37288135593220301</v>
      </c>
      <c r="S6117">
        <f t="shared" si="95"/>
        <v>-2.7043151828131447E-2</v>
      </c>
    </row>
    <row r="6118" spans="1:19" x14ac:dyDescent="0.2">
      <c r="A6118" t="s">
        <v>12174</v>
      </c>
      <c r="B6118" t="s">
        <v>12175</v>
      </c>
      <c r="C6118">
        <v>201</v>
      </c>
      <c r="D6118">
        <v>197</v>
      </c>
      <c r="E6118">
        <v>108</v>
      </c>
      <c r="F6118">
        <v>12</v>
      </c>
      <c r="G6118">
        <v>7.1528401036632397E-2</v>
      </c>
      <c r="H6118">
        <v>-0.76403031171194202</v>
      </c>
      <c r="I6118">
        <v>-2.1082119843348601</v>
      </c>
      <c r="J6118">
        <v>229</v>
      </c>
      <c r="K6118">
        <v>230</v>
      </c>
      <c r="L6118">
        <v>154</v>
      </c>
      <c r="M6118">
        <v>24</v>
      </c>
      <c r="N6118">
        <v>7.9120457099426597E-2</v>
      </c>
      <c r="O6118">
        <v>-0.76440353864781496</v>
      </c>
      <c r="P6118">
        <v>-1.98984990922017</v>
      </c>
      <c r="Q6118">
        <v>0.677966101694915</v>
      </c>
      <c r="R6118">
        <v>0.322033898305084</v>
      </c>
      <c r="S6118">
        <f t="shared" si="95"/>
        <v>-0.14022569565513088</v>
      </c>
    </row>
    <row r="6119" spans="1:19" x14ac:dyDescent="0.2">
      <c r="A6119" t="s">
        <v>12176</v>
      </c>
      <c r="B6119" t="s">
        <v>12177</v>
      </c>
      <c r="C6119">
        <v>85</v>
      </c>
      <c r="D6119">
        <v>92</v>
      </c>
      <c r="E6119">
        <v>98</v>
      </c>
      <c r="F6119">
        <v>7</v>
      </c>
      <c r="G6119">
        <v>0.114627133926791</v>
      </c>
      <c r="H6119">
        <v>-0.43245085980020098</v>
      </c>
      <c r="I6119">
        <v>-1.9685180586620299</v>
      </c>
      <c r="J6119">
        <v>198</v>
      </c>
      <c r="K6119">
        <v>238</v>
      </c>
      <c r="L6119">
        <v>103</v>
      </c>
      <c r="M6119">
        <v>21</v>
      </c>
      <c r="N6119">
        <v>0.157139870216702</v>
      </c>
      <c r="O6119">
        <v>-0.87591674270074904</v>
      </c>
      <c r="P6119">
        <v>-1.9846715641195001</v>
      </c>
      <c r="Q6119">
        <v>0.76271186440677896</v>
      </c>
      <c r="R6119">
        <v>0.27118644067796599</v>
      </c>
      <c r="S6119">
        <f t="shared" si="95"/>
        <v>-9.8555161743002967E-2</v>
      </c>
    </row>
    <row r="6120" spans="1:19" x14ac:dyDescent="0.2">
      <c r="A6120" t="s">
        <v>12178</v>
      </c>
      <c r="B6120" t="s">
        <v>12179</v>
      </c>
      <c r="C6120">
        <v>256</v>
      </c>
      <c r="D6120">
        <v>255</v>
      </c>
      <c r="E6120">
        <v>168</v>
      </c>
      <c r="F6120">
        <v>11</v>
      </c>
      <c r="G6120">
        <v>7.8558447417634E-2</v>
      </c>
      <c r="H6120">
        <v>-0.67718869336439003</v>
      </c>
      <c r="I6120">
        <v>-2.25104445311562</v>
      </c>
      <c r="J6120">
        <v>298</v>
      </c>
      <c r="K6120">
        <v>531</v>
      </c>
      <c r="L6120">
        <v>286</v>
      </c>
      <c r="M6120">
        <v>45</v>
      </c>
      <c r="N6120">
        <v>0.32810636042693497</v>
      </c>
      <c r="O6120">
        <v>-0.60993900809160195</v>
      </c>
      <c r="P6120">
        <v>-1.8312294188928</v>
      </c>
      <c r="Q6120">
        <v>0.79661016949152497</v>
      </c>
      <c r="R6120">
        <v>0.322033898305084</v>
      </c>
      <c r="S6120">
        <f t="shared" si="95"/>
        <v>-0.13898782224554787</v>
      </c>
    </row>
    <row r="6121" spans="1:19" x14ac:dyDescent="0.2">
      <c r="A6121" t="s">
        <v>12180</v>
      </c>
      <c r="B6121" t="s">
        <v>12181</v>
      </c>
      <c r="C6121">
        <v>106</v>
      </c>
      <c r="D6121">
        <v>114</v>
      </c>
      <c r="E6121">
        <v>96</v>
      </c>
      <c r="F6121">
        <v>20</v>
      </c>
      <c r="G6121">
        <v>0.11185721836723</v>
      </c>
      <c r="H6121">
        <v>-0.53729264200360505</v>
      </c>
      <c r="I6121">
        <v>-1.60847304256278</v>
      </c>
      <c r="J6121">
        <v>259</v>
      </c>
      <c r="K6121">
        <v>358</v>
      </c>
      <c r="L6121">
        <v>146</v>
      </c>
      <c r="M6121">
        <v>22</v>
      </c>
      <c r="N6121">
        <v>0.217811365984344</v>
      </c>
      <c r="O6121">
        <v>-0.84103568544120499</v>
      </c>
      <c r="P6121">
        <v>-2.08110275185093</v>
      </c>
      <c r="Q6121">
        <v>0.71186440677966101</v>
      </c>
      <c r="R6121">
        <v>0.338983050847457</v>
      </c>
      <c r="S6121">
        <f t="shared" si="95"/>
        <v>-2.0517917203621859E-2</v>
      </c>
    </row>
    <row r="6122" spans="1:19" x14ac:dyDescent="0.2">
      <c r="A6122" t="s">
        <v>12182</v>
      </c>
      <c r="B6122" t="s">
        <v>12183</v>
      </c>
      <c r="C6122">
        <v>238</v>
      </c>
      <c r="D6122">
        <v>217</v>
      </c>
      <c r="E6122">
        <v>155</v>
      </c>
      <c r="F6122">
        <v>24</v>
      </c>
      <c r="G6122">
        <v>4.0141009087545997E-2</v>
      </c>
      <c r="H6122">
        <v>-0.68050326866462396</v>
      </c>
      <c r="I6122">
        <v>-1.8805628883069001</v>
      </c>
      <c r="J6122">
        <v>345</v>
      </c>
      <c r="K6122">
        <v>461</v>
      </c>
      <c r="L6122">
        <v>235</v>
      </c>
      <c r="M6122">
        <v>76</v>
      </c>
      <c r="N6122">
        <v>0.20310993373809499</v>
      </c>
      <c r="O6122">
        <v>-0.75884000994592804</v>
      </c>
      <c r="P6122">
        <v>-1.6672311713843699</v>
      </c>
      <c r="Q6122">
        <v>0.71186440677966101</v>
      </c>
      <c r="R6122">
        <v>0.28813559322033899</v>
      </c>
      <c r="S6122">
        <f t="shared" si="95"/>
        <v>1.1719766914870762E-2</v>
      </c>
    </row>
    <row r="6123" spans="1:19" x14ac:dyDescent="0.2">
      <c r="A6123" t="s">
        <v>12184</v>
      </c>
      <c r="B6123" t="s">
        <v>12185</v>
      </c>
      <c r="C6123">
        <v>174</v>
      </c>
      <c r="D6123">
        <v>127</v>
      </c>
      <c r="E6123">
        <v>92</v>
      </c>
      <c r="F6123">
        <v>13</v>
      </c>
      <c r="G6123">
        <v>-5.6487295031114299E-2</v>
      </c>
      <c r="H6123">
        <v>-0.77101943071544798</v>
      </c>
      <c r="I6123">
        <v>-2.0108030689377601</v>
      </c>
      <c r="J6123">
        <v>283</v>
      </c>
      <c r="K6123">
        <v>387</v>
      </c>
      <c r="L6123">
        <v>178</v>
      </c>
      <c r="M6123">
        <v>39</v>
      </c>
      <c r="N6123">
        <v>0.21315263291634201</v>
      </c>
      <c r="O6123">
        <v>-0.79345521035978595</v>
      </c>
      <c r="P6123">
        <v>-1.87094749708968</v>
      </c>
      <c r="Q6123">
        <v>0.69491525423728795</v>
      </c>
      <c r="R6123">
        <v>0.27118644067796599</v>
      </c>
      <c r="S6123">
        <f t="shared" si="95"/>
        <v>-8.033012832850546E-2</v>
      </c>
    </row>
    <row r="6124" spans="1:19" x14ac:dyDescent="0.2">
      <c r="A6124" t="s">
        <v>12186</v>
      </c>
      <c r="B6124" t="s">
        <v>12187</v>
      </c>
      <c r="C6124">
        <v>216</v>
      </c>
      <c r="D6124">
        <v>239</v>
      </c>
      <c r="E6124">
        <v>167</v>
      </c>
      <c r="F6124">
        <v>22</v>
      </c>
      <c r="G6124">
        <v>0.124202382092735</v>
      </c>
      <c r="H6124">
        <v>-0.60599528978175099</v>
      </c>
      <c r="I6124">
        <v>-1.87622824329072</v>
      </c>
      <c r="J6124">
        <v>307</v>
      </c>
      <c r="K6124">
        <v>350</v>
      </c>
      <c r="L6124">
        <v>140</v>
      </c>
      <c r="M6124">
        <v>31</v>
      </c>
      <c r="N6124">
        <v>0.13415777229480999</v>
      </c>
      <c r="O6124">
        <v>-0.93309911694333803</v>
      </c>
      <c r="P6124">
        <v>-2.0060023502347999</v>
      </c>
      <c r="Q6124">
        <v>0.76271186440677896</v>
      </c>
      <c r="R6124">
        <v>0.322033898305084</v>
      </c>
      <c r="S6124">
        <f t="shared" si="95"/>
        <v>-7.7645946305398728E-2</v>
      </c>
    </row>
    <row r="6125" spans="1:19" x14ac:dyDescent="0.2">
      <c r="A6125" t="s">
        <v>12188</v>
      </c>
      <c r="B6125" t="s">
        <v>12189</v>
      </c>
      <c r="C6125">
        <v>56</v>
      </c>
      <c r="D6125">
        <v>62</v>
      </c>
      <c r="E6125">
        <v>63</v>
      </c>
      <c r="F6125">
        <v>14</v>
      </c>
      <c r="G6125">
        <v>0.124461894787581</v>
      </c>
      <c r="H6125">
        <v>-0.44310548733102201</v>
      </c>
      <c r="I6125">
        <v>-1.48625716428996</v>
      </c>
      <c r="J6125">
        <v>232</v>
      </c>
      <c r="K6125">
        <v>293</v>
      </c>
      <c r="L6125">
        <v>158</v>
      </c>
      <c r="M6125">
        <v>48</v>
      </c>
      <c r="N6125">
        <v>0.17860773888493101</v>
      </c>
      <c r="O6125">
        <v>-0.758919675080867</v>
      </c>
      <c r="P6125">
        <v>-1.6944724161072</v>
      </c>
      <c r="Q6125">
        <v>0.72881355932203395</v>
      </c>
      <c r="R6125">
        <v>0.305084745762711</v>
      </c>
      <c r="S6125">
        <f t="shared" si="95"/>
        <v>0.11814441018825586</v>
      </c>
    </row>
    <row r="6126" spans="1:19" x14ac:dyDescent="0.2">
      <c r="A6126" t="s">
        <v>12190</v>
      </c>
      <c r="B6126" t="s">
        <v>12191</v>
      </c>
      <c r="C6126">
        <v>446</v>
      </c>
      <c r="D6126">
        <v>470</v>
      </c>
      <c r="E6126">
        <v>339</v>
      </c>
      <c r="F6126">
        <v>42</v>
      </c>
      <c r="G6126">
        <v>0.103021231519103</v>
      </c>
      <c r="H6126">
        <v>-0.61339317028746299</v>
      </c>
      <c r="I6126">
        <v>-1.91028274127624</v>
      </c>
      <c r="J6126">
        <v>728</v>
      </c>
      <c r="K6126">
        <v>816</v>
      </c>
      <c r="L6126">
        <v>361</v>
      </c>
      <c r="M6126">
        <v>80</v>
      </c>
      <c r="N6126">
        <v>0.126786882862545</v>
      </c>
      <c r="O6126">
        <v>-0.89671295455176903</v>
      </c>
      <c r="P6126">
        <v>-1.9692670609129801</v>
      </c>
      <c r="Q6126">
        <v>0.77966101694915202</v>
      </c>
      <c r="R6126">
        <v>0.322033898305084</v>
      </c>
      <c r="S6126">
        <f t="shared" si="95"/>
        <v>-7.7640609270239178E-2</v>
      </c>
    </row>
    <row r="6127" spans="1:19" x14ac:dyDescent="0.2">
      <c r="A6127" t="s">
        <v>12192</v>
      </c>
      <c r="B6127" t="s">
        <v>12193</v>
      </c>
      <c r="C6127">
        <v>196</v>
      </c>
      <c r="D6127">
        <v>173</v>
      </c>
      <c r="E6127">
        <v>96</v>
      </c>
      <c r="F6127">
        <v>18</v>
      </c>
      <c r="G6127">
        <v>2.6048264067847701E-2</v>
      </c>
      <c r="H6127">
        <v>-0.80424284809531099</v>
      </c>
      <c r="I6127">
        <v>-1.9211807392151601</v>
      </c>
      <c r="J6127">
        <v>343</v>
      </c>
      <c r="K6127">
        <v>432</v>
      </c>
      <c r="L6127">
        <v>203</v>
      </c>
      <c r="M6127">
        <v>45</v>
      </c>
      <c r="N6127">
        <v>0.177417730193863</v>
      </c>
      <c r="O6127">
        <v>-0.819886859273947</v>
      </c>
      <c r="P6127">
        <v>-1.8923072748593099</v>
      </c>
      <c r="Q6127">
        <v>0.76271186440677896</v>
      </c>
      <c r="R6127">
        <v>0.35593220338983</v>
      </c>
      <c r="S6127">
        <f t="shared" si="95"/>
        <v>-6.0197926303483092E-2</v>
      </c>
    </row>
    <row r="6128" spans="1:19" x14ac:dyDescent="0.2">
      <c r="A6128" t="s">
        <v>12194</v>
      </c>
      <c r="B6128" t="s">
        <v>12195</v>
      </c>
      <c r="C6128">
        <v>249</v>
      </c>
      <c r="D6128">
        <v>342</v>
      </c>
      <c r="E6128">
        <v>199</v>
      </c>
      <c r="F6128">
        <v>37</v>
      </c>
      <c r="G6128">
        <v>0.21808499125592701</v>
      </c>
      <c r="H6128">
        <v>-0.59160428046443303</v>
      </c>
      <c r="I6128">
        <v>-1.71219479599074</v>
      </c>
      <c r="J6128">
        <v>503</v>
      </c>
      <c r="K6128">
        <v>579</v>
      </c>
      <c r="L6128">
        <v>347</v>
      </c>
      <c r="M6128">
        <v>60</v>
      </c>
      <c r="N6128">
        <v>0.13833868209323</v>
      </c>
      <c r="O6128">
        <v>-0.75332728740944399</v>
      </c>
      <c r="P6128">
        <v>-1.9336424032641699</v>
      </c>
      <c r="Q6128">
        <v>0.71186440677966101</v>
      </c>
      <c r="R6128">
        <v>0.338983050847457</v>
      </c>
      <c r="S6128">
        <f t="shared" si="95"/>
        <v>-1.0986317662690858E-2</v>
      </c>
    </row>
    <row r="6129" spans="1:19" x14ac:dyDescent="0.2">
      <c r="A6129" t="s">
        <v>12196</v>
      </c>
      <c r="B6129" t="s">
        <v>12197</v>
      </c>
      <c r="C6129">
        <v>220</v>
      </c>
      <c r="D6129">
        <v>193</v>
      </c>
      <c r="E6129">
        <v>147</v>
      </c>
      <c r="F6129">
        <v>35</v>
      </c>
      <c r="G6129">
        <v>2.3392860481096001E-2</v>
      </c>
      <c r="H6129">
        <v>-0.66936335585243301</v>
      </c>
      <c r="I6129">
        <v>-1.68255180943392</v>
      </c>
      <c r="J6129">
        <v>426</v>
      </c>
      <c r="K6129">
        <v>582</v>
      </c>
      <c r="L6129">
        <v>345</v>
      </c>
      <c r="M6129">
        <v>92</v>
      </c>
      <c r="N6129">
        <v>0.212741488968891</v>
      </c>
      <c r="O6129">
        <v>-0.68367928117383503</v>
      </c>
      <c r="P6129">
        <v>-1.67584744034905</v>
      </c>
      <c r="Q6129">
        <v>0.69491525423728795</v>
      </c>
      <c r="R6129">
        <v>0.305084745762711</v>
      </c>
      <c r="S6129">
        <f t="shared" si="95"/>
        <v>6.6518166795991623E-2</v>
      </c>
    </row>
    <row r="6130" spans="1:19" x14ac:dyDescent="0.2">
      <c r="A6130" t="s">
        <v>12198</v>
      </c>
      <c r="B6130" t="s">
        <v>12199</v>
      </c>
      <c r="C6130">
        <v>55</v>
      </c>
      <c r="D6130">
        <v>70</v>
      </c>
      <c r="E6130">
        <v>41</v>
      </c>
      <c r="F6130">
        <v>10</v>
      </c>
      <c r="G6130">
        <v>0.18499358281554101</v>
      </c>
      <c r="H6130">
        <v>-0.62183684255291105</v>
      </c>
      <c r="I6130">
        <v>-1.6245598624562401</v>
      </c>
      <c r="J6130">
        <v>147</v>
      </c>
      <c r="K6130">
        <v>166</v>
      </c>
      <c r="L6130">
        <v>114</v>
      </c>
      <c r="M6130">
        <v>17</v>
      </c>
      <c r="N6130">
        <v>0.1300188567136</v>
      </c>
      <c r="O6130">
        <v>-0.70250126055609396</v>
      </c>
      <c r="P6130">
        <v>-1.9470940819617899</v>
      </c>
      <c r="Q6130">
        <v>0.69491525423728795</v>
      </c>
      <c r="R6130">
        <v>0.322033898305084</v>
      </c>
      <c r="S6130">
        <f t="shared" si="95"/>
        <v>1.0688039503801712E-2</v>
      </c>
    </row>
    <row r="6131" spans="1:19" x14ac:dyDescent="0.2">
      <c r="A6131" t="s">
        <v>12200</v>
      </c>
      <c r="B6131" t="s">
        <v>12201</v>
      </c>
      <c r="C6131">
        <v>364</v>
      </c>
      <c r="D6131">
        <v>423</v>
      </c>
      <c r="E6131">
        <v>244</v>
      </c>
      <c r="F6131">
        <v>37</v>
      </c>
      <c r="G6131">
        <v>0.145497216021514</v>
      </c>
      <c r="H6131">
        <v>-0.66796956708873001</v>
      </c>
      <c r="I6131">
        <v>-1.87709683254406</v>
      </c>
      <c r="J6131">
        <v>540</v>
      </c>
      <c r="K6131">
        <v>821</v>
      </c>
      <c r="L6131">
        <v>496</v>
      </c>
      <c r="M6131">
        <v>88</v>
      </c>
      <c r="N6131">
        <v>0.25917750071819401</v>
      </c>
      <c r="O6131">
        <v>-0.62900086047716097</v>
      </c>
      <c r="P6131">
        <v>-1.7981367562646899</v>
      </c>
      <c r="Q6131">
        <v>0.72881355932203395</v>
      </c>
      <c r="R6131">
        <v>0.322033898305084</v>
      </c>
      <c r="S6131">
        <f t="shared" si="95"/>
        <v>-2.2295784325126137E-2</v>
      </c>
    </row>
    <row r="6132" spans="1:19" x14ac:dyDescent="0.2">
      <c r="A6132" t="s">
        <v>12202</v>
      </c>
      <c r="B6132" t="s">
        <v>12203</v>
      </c>
      <c r="C6132">
        <v>147</v>
      </c>
      <c r="D6132">
        <v>152</v>
      </c>
      <c r="E6132">
        <v>120</v>
      </c>
      <c r="F6132">
        <v>20</v>
      </c>
      <c r="G6132">
        <v>9.4784485492124898E-2</v>
      </c>
      <c r="H6132">
        <v>-0.58239409847895396</v>
      </c>
      <c r="I6132">
        <v>-1.75048451204619</v>
      </c>
      <c r="J6132">
        <v>303</v>
      </c>
      <c r="K6132">
        <v>367</v>
      </c>
      <c r="L6132">
        <v>152</v>
      </c>
      <c r="M6132">
        <v>33</v>
      </c>
      <c r="N6132">
        <v>0.16045153917150601</v>
      </c>
      <c r="O6132">
        <v>-0.89168781770192296</v>
      </c>
      <c r="P6132">
        <v>-1.9731543572163099</v>
      </c>
      <c r="Q6132">
        <v>0.79661016949152497</v>
      </c>
      <c r="R6132">
        <v>0.37288135593220301</v>
      </c>
      <c r="S6132">
        <f t="shared" si="95"/>
        <v>-3.259723854935194E-2</v>
      </c>
    </row>
    <row r="6133" spans="1:19" x14ac:dyDescent="0.2">
      <c r="A6133" t="s">
        <v>12204</v>
      </c>
      <c r="B6133" t="s">
        <v>12205</v>
      </c>
      <c r="C6133">
        <v>122</v>
      </c>
      <c r="D6133">
        <v>148</v>
      </c>
      <c r="E6133">
        <v>67</v>
      </c>
      <c r="F6133">
        <v>15</v>
      </c>
      <c r="G6133">
        <v>0.16416011701573699</v>
      </c>
      <c r="H6133">
        <v>-0.75454303775232501</v>
      </c>
      <c r="I6133">
        <v>-1.7944657445810599</v>
      </c>
      <c r="J6133">
        <v>246</v>
      </c>
      <c r="K6133">
        <v>302</v>
      </c>
      <c r="L6133">
        <v>133</v>
      </c>
      <c r="M6133">
        <v>35</v>
      </c>
      <c r="N6133">
        <v>0.166299939275493</v>
      </c>
      <c r="O6133">
        <v>-0.85917224328068298</v>
      </c>
      <c r="P6133">
        <v>-1.8570927313449901</v>
      </c>
      <c r="Q6133">
        <v>0.74576271186440601</v>
      </c>
      <c r="R6133">
        <v>0.322033898305084</v>
      </c>
      <c r="S6133">
        <f t="shared" si="95"/>
        <v>-1.4236108719857149E-2</v>
      </c>
    </row>
    <row r="6134" spans="1:19" x14ac:dyDescent="0.2">
      <c r="A6134" t="s">
        <v>12206</v>
      </c>
      <c r="B6134" t="s">
        <v>12207</v>
      </c>
      <c r="C6134">
        <v>22</v>
      </c>
      <c r="D6134">
        <v>22</v>
      </c>
      <c r="E6134">
        <v>21</v>
      </c>
      <c r="F6134">
        <v>0</v>
      </c>
      <c r="G6134">
        <v>8.0258232295528406E-2</v>
      </c>
      <c r="H6134">
        <v>-0.51446139586669004</v>
      </c>
      <c r="I6134" t="e">
        <f>-inf</f>
        <v>#NAME?</v>
      </c>
      <c r="J6134">
        <v>131</v>
      </c>
      <c r="K6134">
        <v>130</v>
      </c>
      <c r="L6134">
        <v>84</v>
      </c>
      <c r="M6134">
        <v>29</v>
      </c>
      <c r="N6134">
        <v>7.3900160072794305E-2</v>
      </c>
      <c r="O6134">
        <v>-0.78508078673827297</v>
      </c>
      <c r="P6134">
        <v>-1.6650989663486999</v>
      </c>
      <c r="Q6134">
        <v>0.81355932203389802</v>
      </c>
      <c r="R6134">
        <v>0.305084745762711</v>
      </c>
      <c r="S6134" t="e">
        <f t="shared" si="95"/>
        <v>#NAME?</v>
      </c>
    </row>
    <row r="6135" spans="1:19" x14ac:dyDescent="0.2">
      <c r="A6135" t="s">
        <v>12208</v>
      </c>
      <c r="B6135" t="s">
        <v>12209</v>
      </c>
      <c r="C6135">
        <v>152</v>
      </c>
      <c r="D6135">
        <v>152</v>
      </c>
      <c r="E6135">
        <v>70</v>
      </c>
      <c r="F6135">
        <v>7</v>
      </c>
      <c r="G6135">
        <v>8.0258232295528406E-2</v>
      </c>
      <c r="H6135">
        <v>-0.83100355770891898</v>
      </c>
      <c r="I6135">
        <v>-2.2209427208925101</v>
      </c>
      <c r="J6135">
        <v>333</v>
      </c>
      <c r="K6135">
        <v>431</v>
      </c>
      <c r="L6135">
        <v>209</v>
      </c>
      <c r="M6135">
        <v>41</v>
      </c>
      <c r="N6135">
        <v>0.18926114007613301</v>
      </c>
      <c r="O6135">
        <v>-0.79438672453965598</v>
      </c>
      <c r="P6135">
        <v>-1.9198860453784701</v>
      </c>
      <c r="Q6135">
        <v>0.77966101694915202</v>
      </c>
      <c r="R6135">
        <v>0.338983050847457</v>
      </c>
      <c r="S6135">
        <f t="shared" si="95"/>
        <v>-0.15402118037696239</v>
      </c>
    </row>
    <row r="6136" spans="1:19" x14ac:dyDescent="0.2">
      <c r="A6136" t="s">
        <v>12210</v>
      </c>
      <c r="B6136" t="s">
        <v>12211</v>
      </c>
      <c r="C6136">
        <v>41</v>
      </c>
      <c r="D6136">
        <v>53</v>
      </c>
      <c r="E6136">
        <v>22</v>
      </c>
      <c r="F6136">
        <v>1</v>
      </c>
      <c r="G6136">
        <v>0.19175024517658201</v>
      </c>
      <c r="H6136">
        <v>-0.76461918567593201</v>
      </c>
      <c r="I6136">
        <v>-2.4969810296817299</v>
      </c>
      <c r="J6136">
        <v>47</v>
      </c>
      <c r="K6136">
        <v>42</v>
      </c>
      <c r="L6136">
        <v>25</v>
      </c>
      <c r="M6136">
        <v>9</v>
      </c>
      <c r="N6136">
        <v>2.83795358839047E-2</v>
      </c>
      <c r="O6136">
        <v>-0.86624662640807004</v>
      </c>
      <c r="P6136">
        <v>-1.7280810170882801</v>
      </c>
      <c r="Q6136">
        <v>0.76271186440677896</v>
      </c>
      <c r="R6136">
        <v>0.338983050847457</v>
      </c>
      <c r="S6136">
        <f t="shared" si="95"/>
        <v>-0.18232134042541653</v>
      </c>
    </row>
    <row r="6137" spans="1:19" x14ac:dyDescent="0.2">
      <c r="A6137" t="s">
        <v>12212</v>
      </c>
      <c r="B6137" t="s">
        <v>12213</v>
      </c>
      <c r="C6137">
        <v>178</v>
      </c>
      <c r="D6137">
        <v>157</v>
      </c>
      <c r="E6137">
        <v>156</v>
      </c>
      <c r="F6137">
        <v>12</v>
      </c>
      <c r="G6137">
        <v>2.5737882395868199E-2</v>
      </c>
      <c r="H6137">
        <v>-0.55155341373283595</v>
      </c>
      <c r="I6137">
        <v>-2.0554359292232598</v>
      </c>
      <c r="J6137">
        <v>298</v>
      </c>
      <c r="K6137">
        <v>301</v>
      </c>
      <c r="L6137">
        <v>181</v>
      </c>
      <c r="M6137">
        <v>29</v>
      </c>
      <c r="N6137">
        <v>8.1578334939309799E-2</v>
      </c>
      <c r="O6137">
        <v>-0.80862646635146096</v>
      </c>
      <c r="P6137">
        <v>-2.0220439347691901</v>
      </c>
      <c r="Q6137">
        <v>0.74576271186440601</v>
      </c>
      <c r="R6137">
        <v>0.37288135593220301</v>
      </c>
      <c r="S6137">
        <f t="shared" si="95"/>
        <v>-0.1336173322956476</v>
      </c>
    </row>
    <row r="6138" spans="1:19" x14ac:dyDescent="0.2">
      <c r="A6138" t="s">
        <v>12214</v>
      </c>
      <c r="B6138" t="s">
        <v>12215</v>
      </c>
      <c r="C6138">
        <v>76</v>
      </c>
      <c r="D6138">
        <v>92</v>
      </c>
      <c r="E6138">
        <v>28</v>
      </c>
      <c r="F6138">
        <v>7</v>
      </c>
      <c r="G6138">
        <v>0.16323246736029201</v>
      </c>
      <c r="H6138">
        <v>-0.927913570716975</v>
      </c>
      <c r="I6138">
        <v>-1.91991272522853</v>
      </c>
      <c r="J6138">
        <v>180</v>
      </c>
      <c r="K6138">
        <v>218</v>
      </c>
      <c r="L6138">
        <v>142</v>
      </c>
      <c r="M6138">
        <v>47</v>
      </c>
      <c r="N6138">
        <v>0.16041209192302</v>
      </c>
      <c r="O6138">
        <v>-0.69507293786463997</v>
      </c>
      <c r="P6138">
        <v>-1.59340031575948</v>
      </c>
      <c r="Q6138">
        <v>0.79661016949152497</v>
      </c>
      <c r="R6138">
        <v>0.322033898305084</v>
      </c>
      <c r="S6138">
        <f t="shared" si="95"/>
        <v>2.0120473667404895E-2</v>
      </c>
    </row>
    <row r="6139" spans="1:19" x14ac:dyDescent="0.2">
      <c r="A6139" t="s">
        <v>12216</v>
      </c>
      <c r="B6139" t="s">
        <v>12217</v>
      </c>
      <c r="C6139">
        <v>64</v>
      </c>
      <c r="D6139">
        <v>108</v>
      </c>
      <c r="E6139">
        <v>44</v>
      </c>
      <c r="F6139">
        <v>18</v>
      </c>
      <c r="G6139">
        <v>0.30750201379859099</v>
      </c>
      <c r="H6139">
        <v>-0.65698530727610305</v>
      </c>
      <c r="I6139">
        <v>-1.4351046418425799</v>
      </c>
      <c r="J6139">
        <v>252</v>
      </c>
      <c r="K6139">
        <v>218</v>
      </c>
      <c r="L6139">
        <v>147</v>
      </c>
      <c r="M6139">
        <v>42</v>
      </c>
      <c r="N6139">
        <v>1.42840562447825E-2</v>
      </c>
      <c r="O6139">
        <v>-0.82617198317775797</v>
      </c>
      <c r="P6139">
        <v>-1.7883769189755301</v>
      </c>
      <c r="Q6139">
        <v>0.69491525423728795</v>
      </c>
      <c r="R6139">
        <v>0.35593220338983</v>
      </c>
      <c r="S6139">
        <f t="shared" si="95"/>
        <v>0.10777802966205553</v>
      </c>
    </row>
    <row r="6140" spans="1:19" x14ac:dyDescent="0.2">
      <c r="A6140" t="s">
        <v>12218</v>
      </c>
      <c r="B6140" t="s">
        <v>12219</v>
      </c>
      <c r="C6140">
        <v>449</v>
      </c>
      <c r="D6140">
        <v>706</v>
      </c>
      <c r="E6140">
        <v>532</v>
      </c>
      <c r="F6140">
        <v>70</v>
      </c>
      <c r="G6140">
        <v>0.27681659234400902</v>
      </c>
      <c r="H6140">
        <v>-0.42059271848667801</v>
      </c>
      <c r="I6140">
        <v>-1.6913454739510601</v>
      </c>
      <c r="J6140">
        <v>700</v>
      </c>
      <c r="K6140">
        <v>1033</v>
      </c>
      <c r="L6140">
        <v>695</v>
      </c>
      <c r="M6140">
        <v>97</v>
      </c>
      <c r="N6140">
        <v>0.24623038492708499</v>
      </c>
      <c r="O6140">
        <v>-0.595202012568533</v>
      </c>
      <c r="P6140">
        <v>-1.8685519743398999</v>
      </c>
      <c r="Q6140">
        <v>0.677966101694915</v>
      </c>
      <c r="R6140">
        <v>0.322033898305084</v>
      </c>
      <c r="S6140">
        <f t="shared" si="95"/>
        <v>1.2436906812664263E-2</v>
      </c>
    </row>
    <row r="6141" spans="1:19" x14ac:dyDescent="0.2">
      <c r="A6141" t="s">
        <v>12220</v>
      </c>
      <c r="B6141" t="s">
        <v>12221</v>
      </c>
      <c r="C6141">
        <v>77</v>
      </c>
      <c r="D6141">
        <v>76</v>
      </c>
      <c r="E6141">
        <v>45</v>
      </c>
      <c r="F6141">
        <v>21</v>
      </c>
      <c r="G6141">
        <v>7.4581099403837794E-2</v>
      </c>
      <c r="H6141">
        <v>-0.72753622117554095</v>
      </c>
      <c r="I6141">
        <v>-1.4484686034005601</v>
      </c>
      <c r="J6141">
        <v>107</v>
      </c>
      <c r="K6141">
        <v>103</v>
      </c>
      <c r="L6141">
        <v>40</v>
      </c>
      <c r="M6141">
        <v>3</v>
      </c>
      <c r="N6141">
        <v>6.0681550441684301E-2</v>
      </c>
      <c r="O6141">
        <v>-1.01941256350163</v>
      </c>
      <c r="P6141">
        <v>-2.5624881915574398</v>
      </c>
      <c r="Q6141">
        <v>0.66101694915254205</v>
      </c>
      <c r="R6141">
        <v>0.322033898305084</v>
      </c>
      <c r="S6141">
        <f t="shared" si="95"/>
        <v>-0.10313802736099406</v>
      </c>
    </row>
    <row r="6142" spans="1:19" x14ac:dyDescent="0.2">
      <c r="A6142" t="s">
        <v>12222</v>
      </c>
      <c r="B6142" t="s">
        <v>12223</v>
      </c>
      <c r="C6142">
        <v>79</v>
      </c>
      <c r="D6142">
        <v>103</v>
      </c>
      <c r="E6142">
        <v>50</v>
      </c>
      <c r="F6142">
        <v>7</v>
      </c>
      <c r="G6142">
        <v>0.195468365710259</v>
      </c>
      <c r="H6142">
        <v>-0.69291509673282603</v>
      </c>
      <c r="I6142">
        <v>-1.93672622423818</v>
      </c>
      <c r="J6142">
        <v>121</v>
      </c>
      <c r="K6142">
        <v>137</v>
      </c>
      <c r="L6142">
        <v>64</v>
      </c>
      <c r="M6142">
        <v>14</v>
      </c>
      <c r="N6142">
        <v>0.131163300261678</v>
      </c>
      <c r="O6142">
        <v>-0.86869417347695299</v>
      </c>
      <c r="P6142">
        <v>-1.9468830032301001</v>
      </c>
      <c r="Q6142">
        <v>0.76271186440677896</v>
      </c>
      <c r="R6142">
        <v>0.25423728813559299</v>
      </c>
      <c r="S6142">
        <f t="shared" si="95"/>
        <v>-7.9279101621404141E-2</v>
      </c>
    </row>
    <row r="6143" spans="1:19" x14ac:dyDescent="0.2">
      <c r="A6143" t="s">
        <v>12224</v>
      </c>
      <c r="B6143" t="s">
        <v>12225</v>
      </c>
      <c r="C6143">
        <v>69</v>
      </c>
      <c r="D6143">
        <v>120</v>
      </c>
      <c r="E6143">
        <v>58</v>
      </c>
      <c r="F6143">
        <v>9</v>
      </c>
      <c r="G6143">
        <v>0.32059038760589698</v>
      </c>
      <c r="H6143">
        <v>-0.56967910695272095</v>
      </c>
      <c r="I6143">
        <v>-1.76880375425992</v>
      </c>
      <c r="J6143">
        <v>155</v>
      </c>
      <c r="K6143">
        <v>196</v>
      </c>
      <c r="L6143">
        <v>107</v>
      </c>
      <c r="M6143">
        <v>30</v>
      </c>
      <c r="N6143">
        <v>0.17915247660790601</v>
      </c>
      <c r="O6143">
        <v>-0.75303669762947201</v>
      </c>
      <c r="P6143">
        <v>-1.7234361120425199</v>
      </c>
      <c r="Q6143">
        <v>0.71186440677966101</v>
      </c>
      <c r="R6143">
        <v>0.322033898305084</v>
      </c>
      <c r="S6143">
        <f t="shared" si="95"/>
        <v>2.891534464212512E-2</v>
      </c>
    </row>
    <row r="6144" spans="1:19" x14ac:dyDescent="0.2">
      <c r="A6144" t="s">
        <v>12226</v>
      </c>
      <c r="B6144" t="s">
        <v>12227</v>
      </c>
      <c r="C6144">
        <v>113</v>
      </c>
      <c r="D6144">
        <v>61</v>
      </c>
      <c r="E6144">
        <v>128</v>
      </c>
      <c r="F6144">
        <v>12</v>
      </c>
      <c r="G6144">
        <v>-0.187490376177124</v>
      </c>
      <c r="H6144">
        <v>-0.44012648361395501</v>
      </c>
      <c r="I6144">
        <v>-1.8580943703977899</v>
      </c>
      <c r="J6144">
        <v>258</v>
      </c>
      <c r="K6144">
        <v>183</v>
      </c>
      <c r="L6144">
        <v>125</v>
      </c>
      <c r="M6144">
        <v>33</v>
      </c>
      <c r="N6144">
        <v>-7.1940512811078799E-2</v>
      </c>
      <c r="O6144">
        <v>-0.90679847009956405</v>
      </c>
      <c r="P6144">
        <v>-1.9033314346772301</v>
      </c>
      <c r="Q6144">
        <v>0.76271186440677896</v>
      </c>
      <c r="R6144">
        <v>0.322033898305084</v>
      </c>
      <c r="S6144">
        <f t="shared" si="95"/>
        <v>-4.4953646424674108E-2</v>
      </c>
    </row>
    <row r="6145" spans="1:19" x14ac:dyDescent="0.2">
      <c r="A6145" t="s">
        <v>12228</v>
      </c>
      <c r="B6145" t="s">
        <v>12229</v>
      </c>
      <c r="C6145">
        <v>177</v>
      </c>
      <c r="D6145">
        <v>197</v>
      </c>
      <c r="E6145">
        <v>132</v>
      </c>
      <c r="F6145">
        <v>11</v>
      </c>
      <c r="G6145">
        <v>0.12675119209531399</v>
      </c>
      <c r="H6145">
        <v>-0.62165734493435998</v>
      </c>
      <c r="I6145">
        <v>-2.0907777541655799</v>
      </c>
      <c r="J6145">
        <v>350</v>
      </c>
      <c r="K6145">
        <v>470</v>
      </c>
      <c r="L6145">
        <v>212</v>
      </c>
      <c r="M6145">
        <v>44</v>
      </c>
      <c r="N6145">
        <v>0.205257917007163</v>
      </c>
      <c r="O6145">
        <v>-0.80982096056591402</v>
      </c>
      <c r="P6145">
        <v>-1.91084103645598</v>
      </c>
      <c r="Q6145">
        <v>0.77966101694915202</v>
      </c>
      <c r="R6145">
        <v>0.35593220338983</v>
      </c>
      <c r="S6145">
        <f t="shared" si="95"/>
        <v>-0.11406437081055182</v>
      </c>
    </row>
    <row r="6146" spans="1:19" x14ac:dyDescent="0.2">
      <c r="A6146" t="s">
        <v>12230</v>
      </c>
      <c r="B6146" t="s">
        <v>12231</v>
      </c>
      <c r="C6146">
        <v>186</v>
      </c>
      <c r="D6146">
        <v>197</v>
      </c>
      <c r="E6146">
        <v>140</v>
      </c>
      <c r="F6146">
        <v>30</v>
      </c>
      <c r="G6146">
        <v>0.105211514239205</v>
      </c>
      <c r="H6146">
        <v>-0.61764291831808105</v>
      </c>
      <c r="I6146">
        <v>-1.6765888624602501</v>
      </c>
      <c r="J6146">
        <v>322</v>
      </c>
      <c r="K6146">
        <v>374</v>
      </c>
      <c r="L6146">
        <v>200</v>
      </c>
      <c r="M6146">
        <v>26</v>
      </c>
      <c r="N6146">
        <v>0.14224383392636999</v>
      </c>
      <c r="O6146">
        <v>-0.79891465317624</v>
      </c>
      <c r="P6146">
        <v>-2.1031081923168999</v>
      </c>
      <c r="Q6146">
        <v>0.79661016949152497</v>
      </c>
      <c r="R6146">
        <v>0.338983050847457</v>
      </c>
      <c r="S6146">
        <f t="shared" si="95"/>
        <v>-4.6047485546678403E-2</v>
      </c>
    </row>
    <row r="6147" spans="1:19" x14ac:dyDescent="0.2">
      <c r="A6147" t="s">
        <v>12232</v>
      </c>
      <c r="B6147" t="s">
        <v>12233</v>
      </c>
      <c r="C6147">
        <v>93</v>
      </c>
      <c r="D6147">
        <v>93</v>
      </c>
      <c r="E6147">
        <v>57</v>
      </c>
      <c r="F6147">
        <v>15</v>
      </c>
      <c r="G6147">
        <v>8.0258232295528406E-2</v>
      </c>
      <c r="H6147">
        <v>-0.70686610265984695</v>
      </c>
      <c r="I6147">
        <v>-1.6765888624602501</v>
      </c>
      <c r="J6147">
        <v>168</v>
      </c>
      <c r="K6147">
        <v>184</v>
      </c>
      <c r="L6147">
        <v>87</v>
      </c>
      <c r="M6147">
        <v>7</v>
      </c>
      <c r="N6147">
        <v>0.11673664470539501</v>
      </c>
      <c r="O6147">
        <v>-0.87787880625163395</v>
      </c>
      <c r="P6147">
        <v>-2.3904369103034901</v>
      </c>
      <c r="Q6147">
        <v>0.76271186440677896</v>
      </c>
      <c r="R6147">
        <v>0.338983050847457</v>
      </c>
      <c r="S6147">
        <f t="shared" ref="S6147:S6210" si="96">((I6147+1.7338029)/1.7338029+(P6147+1.8692731)/1.8692731)/2</f>
        <v>-0.12290322106937709</v>
      </c>
    </row>
    <row r="6148" spans="1:19" x14ac:dyDescent="0.2">
      <c r="A6148" t="s">
        <v>12234</v>
      </c>
      <c r="B6148" t="s">
        <v>12235</v>
      </c>
      <c r="C6148">
        <v>122</v>
      </c>
      <c r="D6148">
        <v>104</v>
      </c>
      <c r="E6148">
        <v>91</v>
      </c>
      <c r="F6148">
        <v>11</v>
      </c>
      <c r="G6148">
        <v>1.09317409195606E-2</v>
      </c>
      <c r="H6148">
        <v>-0.62157644813205803</v>
      </c>
      <c r="I6148">
        <v>-1.9291643184785201</v>
      </c>
      <c r="J6148">
        <v>210</v>
      </c>
      <c r="K6148">
        <v>264</v>
      </c>
      <c r="L6148">
        <v>176</v>
      </c>
      <c r="M6148">
        <v>88</v>
      </c>
      <c r="N6148">
        <v>0.17661273555763299</v>
      </c>
      <c r="O6148">
        <v>-0.66879540406415905</v>
      </c>
      <c r="P6148">
        <v>-1.38796229117564</v>
      </c>
      <c r="Q6148">
        <v>0.76271186440677896</v>
      </c>
      <c r="R6148">
        <v>0.322033898305084</v>
      </c>
      <c r="S6148">
        <f t="shared" si="96"/>
        <v>7.2403781202223683E-2</v>
      </c>
    </row>
    <row r="6149" spans="1:19" x14ac:dyDescent="0.2">
      <c r="A6149" t="s">
        <v>12236</v>
      </c>
      <c r="B6149" t="s">
        <v>12237</v>
      </c>
      <c r="C6149">
        <v>68</v>
      </c>
      <c r="D6149">
        <v>74</v>
      </c>
      <c r="E6149">
        <v>68</v>
      </c>
      <c r="F6149">
        <v>7</v>
      </c>
      <c r="G6149">
        <v>0.116981039320268</v>
      </c>
      <c r="H6149">
        <v>-0.49425800977840301</v>
      </c>
      <c r="I6149">
        <v>-1.8716080456539701</v>
      </c>
      <c r="J6149">
        <v>224</v>
      </c>
      <c r="K6149">
        <v>230</v>
      </c>
      <c r="L6149">
        <v>176</v>
      </c>
      <c r="M6149">
        <v>31</v>
      </c>
      <c r="N6149">
        <v>8.8707921105151799E-2</v>
      </c>
      <c r="O6149">
        <v>-0.69682412766440305</v>
      </c>
      <c r="P6149">
        <v>-1.8691119930917801</v>
      </c>
      <c r="Q6149">
        <v>0.79661016949152497</v>
      </c>
      <c r="R6149">
        <v>0.322033898305084</v>
      </c>
      <c r="S6149">
        <f t="shared" si="96"/>
        <v>-3.9697624945222651E-2</v>
      </c>
    </row>
    <row r="6150" spans="1:19" x14ac:dyDescent="0.2">
      <c r="A6150" t="s">
        <v>12238</v>
      </c>
      <c r="B6150" t="s">
        <v>12239</v>
      </c>
      <c r="C6150">
        <v>81</v>
      </c>
      <c r="D6150">
        <v>73</v>
      </c>
      <c r="E6150">
        <v>58</v>
      </c>
      <c r="F6150">
        <v>5</v>
      </c>
      <c r="G6150">
        <v>3.5096073537334599E-2</v>
      </c>
      <c r="H6150">
        <v>-0.63931503509411602</v>
      </c>
      <c r="I6150">
        <v>-2.0937121875046301</v>
      </c>
      <c r="J6150">
        <v>95</v>
      </c>
      <c r="K6150">
        <v>181</v>
      </c>
      <c r="L6150">
        <v>99</v>
      </c>
      <c r="M6150">
        <v>12</v>
      </c>
      <c r="N6150">
        <v>0.35718307300205798</v>
      </c>
      <c r="O6150">
        <v>-0.57417718783568805</v>
      </c>
      <c r="P6150">
        <v>-1.9087680278331101</v>
      </c>
      <c r="Q6150">
        <v>0.677966101694915</v>
      </c>
      <c r="R6150">
        <v>0.305084745762711</v>
      </c>
      <c r="S6150">
        <f t="shared" si="96"/>
        <v>-0.1143561167936565</v>
      </c>
    </row>
    <row r="6151" spans="1:19" x14ac:dyDescent="0.2">
      <c r="A6151" t="s">
        <v>12240</v>
      </c>
      <c r="B6151" t="s">
        <v>12241</v>
      </c>
      <c r="C6151">
        <v>255</v>
      </c>
      <c r="D6151">
        <v>250</v>
      </c>
      <c r="E6151">
        <v>174</v>
      </c>
      <c r="F6151">
        <v>27</v>
      </c>
      <c r="G6151">
        <v>7.1658060533610901E-2</v>
      </c>
      <c r="H6151">
        <v>-0.66024894192975903</v>
      </c>
      <c r="I6151">
        <v>-1.8593735892369601</v>
      </c>
      <c r="J6151">
        <v>523</v>
      </c>
      <c r="K6151">
        <v>583</v>
      </c>
      <c r="L6151">
        <v>289</v>
      </c>
      <c r="M6151">
        <v>68</v>
      </c>
      <c r="N6151">
        <v>0.124394969313461</v>
      </c>
      <c r="O6151">
        <v>-0.84969262325511596</v>
      </c>
      <c r="P6151">
        <v>-1.89621844475293</v>
      </c>
      <c r="Q6151">
        <v>0.69491525423728795</v>
      </c>
      <c r="R6151">
        <v>0.305084745762711</v>
      </c>
      <c r="S6151">
        <f t="shared" si="96"/>
        <v>-4.3419943381935902E-2</v>
      </c>
    </row>
    <row r="6152" spans="1:19" x14ac:dyDescent="0.2">
      <c r="A6152" t="s">
        <v>12242</v>
      </c>
      <c r="B6152" t="s">
        <v>12243</v>
      </c>
      <c r="C6152">
        <v>65</v>
      </c>
      <c r="D6152">
        <v>113</v>
      </c>
      <c r="E6152">
        <v>51</v>
      </c>
      <c r="F6152">
        <v>12</v>
      </c>
      <c r="G6152">
        <v>0.32042331913609201</v>
      </c>
      <c r="H6152">
        <v>-0.59960119032332204</v>
      </c>
      <c r="I6152">
        <v>-1.6179292835572201</v>
      </c>
      <c r="J6152">
        <v>144</v>
      </c>
      <c r="K6152">
        <v>155</v>
      </c>
      <c r="L6152">
        <v>85</v>
      </c>
      <c r="M6152">
        <v>11</v>
      </c>
      <c r="N6152">
        <v>0.109197309496763</v>
      </c>
      <c r="O6152">
        <v>-0.82103234352534704</v>
      </c>
      <c r="P6152">
        <v>-2.12719547552891</v>
      </c>
      <c r="Q6152">
        <v>0.71186440677966101</v>
      </c>
      <c r="R6152">
        <v>0.338983050847457</v>
      </c>
      <c r="S6152">
        <f t="shared" si="96"/>
        <v>-3.5573990442001539E-2</v>
      </c>
    </row>
    <row r="6153" spans="1:19" x14ac:dyDescent="0.2">
      <c r="A6153" t="s">
        <v>12244</v>
      </c>
      <c r="B6153" t="s">
        <v>12245</v>
      </c>
      <c r="C6153">
        <v>229</v>
      </c>
      <c r="D6153">
        <v>173</v>
      </c>
      <c r="E6153">
        <v>215</v>
      </c>
      <c r="F6153">
        <v>23</v>
      </c>
      <c r="G6153">
        <v>-4.1531146915564102E-2</v>
      </c>
      <c r="H6153">
        <v>-0.52165503220268605</v>
      </c>
      <c r="I6153">
        <v>-1.8823048192842899</v>
      </c>
      <c r="J6153">
        <v>265</v>
      </c>
      <c r="K6153">
        <v>362</v>
      </c>
      <c r="L6153">
        <v>131</v>
      </c>
      <c r="M6153">
        <v>33</v>
      </c>
      <c r="N6153">
        <v>0.212690800018079</v>
      </c>
      <c r="O6153">
        <v>-0.89806335542543303</v>
      </c>
      <c r="P6153">
        <v>-1.9149576026508099</v>
      </c>
      <c r="Q6153">
        <v>0.74576271186440601</v>
      </c>
      <c r="R6153">
        <v>0.35593220338983</v>
      </c>
      <c r="S6153">
        <f t="shared" si="96"/>
        <v>-5.5045348233060669E-2</v>
      </c>
    </row>
    <row r="6154" spans="1:19" x14ac:dyDescent="0.2">
      <c r="A6154" t="s">
        <v>12246</v>
      </c>
      <c r="B6154" t="s">
        <v>12247</v>
      </c>
      <c r="C6154">
        <v>398</v>
      </c>
      <c r="D6154">
        <v>439</v>
      </c>
      <c r="E6154">
        <v>321</v>
      </c>
      <c r="F6154">
        <v>47</v>
      </c>
      <c r="G6154">
        <v>0.122839680463961</v>
      </c>
      <c r="H6154">
        <v>-0.58763604944721903</v>
      </c>
      <c r="I6154">
        <v>-1.8119823870999601</v>
      </c>
      <c r="J6154">
        <v>710</v>
      </c>
      <c r="K6154">
        <v>878</v>
      </c>
      <c r="L6154">
        <v>671</v>
      </c>
      <c r="M6154">
        <v>126</v>
      </c>
      <c r="N6154">
        <v>0.169464270608749</v>
      </c>
      <c r="O6154">
        <v>-0.61662460569447297</v>
      </c>
      <c r="P6154">
        <v>-1.7611134721934001</v>
      </c>
      <c r="Q6154">
        <v>0.76271186440677896</v>
      </c>
      <c r="R6154">
        <v>0.322033898305084</v>
      </c>
      <c r="S6154">
        <f t="shared" si="96"/>
        <v>6.3852650954049107E-3</v>
      </c>
    </row>
    <row r="6155" spans="1:19" x14ac:dyDescent="0.2">
      <c r="A6155" t="s">
        <v>12248</v>
      </c>
      <c r="B6155" t="s">
        <v>12249</v>
      </c>
      <c r="C6155">
        <v>406</v>
      </c>
      <c r="D6155">
        <v>528</v>
      </c>
      <c r="E6155">
        <v>377</v>
      </c>
      <c r="F6155">
        <v>27</v>
      </c>
      <c r="G6155">
        <v>0.194366121252146</v>
      </c>
      <c r="H6155">
        <v>-0.52644269314980496</v>
      </c>
      <c r="I6155">
        <v>-2.0613594423802</v>
      </c>
      <c r="J6155">
        <v>663</v>
      </c>
      <c r="K6155">
        <v>912</v>
      </c>
      <c r="L6155">
        <v>635</v>
      </c>
      <c r="M6155">
        <v>78</v>
      </c>
      <c r="N6155">
        <v>0.215709413345364</v>
      </c>
      <c r="O6155">
        <v>-0.610828580257187</v>
      </c>
      <c r="P6155">
        <v>-1.93964459430618</v>
      </c>
      <c r="Q6155">
        <v>0.72881355932203395</v>
      </c>
      <c r="R6155">
        <v>0.35593220338983</v>
      </c>
      <c r="S6155">
        <f t="shared" si="96"/>
        <v>-0.11328509853102676</v>
      </c>
    </row>
    <row r="6156" spans="1:19" x14ac:dyDescent="0.2">
      <c r="A6156" t="s">
        <v>12250</v>
      </c>
      <c r="B6156" t="s">
        <v>12251</v>
      </c>
      <c r="C6156">
        <v>366</v>
      </c>
      <c r="D6156">
        <v>429</v>
      </c>
      <c r="E6156">
        <v>244</v>
      </c>
      <c r="F6156">
        <v>56</v>
      </c>
      <c r="G6156">
        <v>0.149234439085841</v>
      </c>
      <c r="H6156">
        <v>-0.67034926883408397</v>
      </c>
      <c r="I6156">
        <v>-1.6994902313502001</v>
      </c>
      <c r="J6156">
        <v>646</v>
      </c>
      <c r="K6156">
        <v>870</v>
      </c>
      <c r="L6156">
        <v>471</v>
      </c>
      <c r="M6156">
        <v>108</v>
      </c>
      <c r="N6156">
        <v>0.206514838045256</v>
      </c>
      <c r="O6156">
        <v>-0.72930038801057795</v>
      </c>
      <c r="P6156">
        <v>-1.7870344311000199</v>
      </c>
      <c r="Q6156">
        <v>0.71186440677966101</v>
      </c>
      <c r="R6156">
        <v>0.322033898305084</v>
      </c>
      <c r="S6156">
        <f t="shared" si="96"/>
        <v>3.1892704235008791E-2</v>
      </c>
    </row>
    <row r="6157" spans="1:19" x14ac:dyDescent="0.2">
      <c r="A6157" t="s">
        <v>12252</v>
      </c>
      <c r="B6157" t="s">
        <v>12253</v>
      </c>
      <c r="C6157">
        <v>189</v>
      </c>
      <c r="D6157">
        <v>165</v>
      </c>
      <c r="E6157">
        <v>174</v>
      </c>
      <c r="F6157">
        <v>6</v>
      </c>
      <c r="G6157">
        <v>2.1280372336190501E-2</v>
      </c>
      <c r="H6157">
        <v>-0.53017056566904797</v>
      </c>
      <c r="I6157">
        <v>-2.3825077267515899</v>
      </c>
      <c r="J6157">
        <v>388</v>
      </c>
      <c r="K6157">
        <v>461</v>
      </c>
      <c r="L6157">
        <v>367</v>
      </c>
      <c r="M6157">
        <v>41</v>
      </c>
      <c r="N6157">
        <v>0.152097303217162</v>
      </c>
      <c r="O6157">
        <v>-0.61625443848650796</v>
      </c>
      <c r="P6157">
        <v>-1.98627353746636</v>
      </c>
      <c r="Q6157">
        <v>0.69491525423728795</v>
      </c>
      <c r="R6157">
        <v>0.23728813559322001</v>
      </c>
      <c r="S6157">
        <f t="shared" si="96"/>
        <v>-0.21837141739075683</v>
      </c>
    </row>
    <row r="6158" spans="1:19" x14ac:dyDescent="0.2">
      <c r="A6158" t="s">
        <v>12254</v>
      </c>
      <c r="B6158" t="s">
        <v>12255</v>
      </c>
      <c r="C6158">
        <v>199</v>
      </c>
      <c r="D6158">
        <v>165</v>
      </c>
      <c r="E6158">
        <v>138</v>
      </c>
      <c r="F6158">
        <v>31</v>
      </c>
      <c r="G6158">
        <v>-1.1108999002719701E-3</v>
      </c>
      <c r="H6158">
        <v>-0.65323199978687296</v>
      </c>
      <c r="I6158">
        <v>-1.6916885555374299</v>
      </c>
      <c r="J6158">
        <v>294</v>
      </c>
      <c r="K6158">
        <v>331</v>
      </c>
      <c r="L6158">
        <v>264</v>
      </c>
      <c r="M6158">
        <v>27</v>
      </c>
      <c r="N6158">
        <v>0.12870876678528301</v>
      </c>
      <c r="O6158">
        <v>-0.63883218068671599</v>
      </c>
      <c r="P6158">
        <v>-2.0472092348450599</v>
      </c>
      <c r="Q6158">
        <v>0.77966101694915202</v>
      </c>
      <c r="R6158">
        <v>0.322033898305084</v>
      </c>
      <c r="S6158">
        <f t="shared" si="96"/>
        <v>-3.5449929165021772E-2</v>
      </c>
    </row>
    <row r="6159" spans="1:19" x14ac:dyDescent="0.2">
      <c r="A6159" t="s">
        <v>12256</v>
      </c>
      <c r="B6159" t="s">
        <v>12257</v>
      </c>
      <c r="C6159">
        <v>169</v>
      </c>
      <c r="D6159">
        <v>152</v>
      </c>
      <c r="E6159">
        <v>84</v>
      </c>
      <c r="F6159">
        <v>27</v>
      </c>
      <c r="G6159">
        <v>3.4215115626627303E-2</v>
      </c>
      <c r="H6159">
        <v>-0.79786542833019503</v>
      </c>
      <c r="I6159">
        <v>-1.68072011341668</v>
      </c>
      <c r="J6159">
        <v>200</v>
      </c>
      <c r="K6159">
        <v>265</v>
      </c>
      <c r="L6159">
        <v>185</v>
      </c>
      <c r="M6159">
        <v>29</v>
      </c>
      <c r="N6159">
        <v>0.19944398169454799</v>
      </c>
      <c r="O6159">
        <v>-0.62594704440535698</v>
      </c>
      <c r="P6159">
        <v>-1.8488576663569101</v>
      </c>
      <c r="Q6159">
        <v>0.76271186440677896</v>
      </c>
      <c r="R6159">
        <v>0.35593220338983</v>
      </c>
      <c r="S6159">
        <f t="shared" si="96"/>
        <v>2.0768990033230832E-2</v>
      </c>
    </row>
    <row r="6160" spans="1:19" x14ac:dyDescent="0.2">
      <c r="A6160" t="s">
        <v>12258</v>
      </c>
      <c r="B6160" t="s">
        <v>12259</v>
      </c>
      <c r="C6160">
        <v>211</v>
      </c>
      <c r="D6160">
        <v>255</v>
      </c>
      <c r="E6160">
        <v>117</v>
      </c>
      <c r="F6160">
        <v>23</v>
      </c>
      <c r="G6160">
        <v>0.16251595743179001</v>
      </c>
      <c r="H6160">
        <v>-0.75035460332993398</v>
      </c>
      <c r="I6160">
        <v>-1.84675179224209</v>
      </c>
      <c r="J6160">
        <v>349</v>
      </c>
      <c r="K6160">
        <v>498</v>
      </c>
      <c r="L6160">
        <v>264</v>
      </c>
      <c r="M6160">
        <v>57</v>
      </c>
      <c r="N6160">
        <v>0.23163201922225901</v>
      </c>
      <c r="O6160">
        <v>-0.71331027723373897</v>
      </c>
      <c r="P6160">
        <v>-1.79717623987858</v>
      </c>
      <c r="Q6160">
        <v>0.77966101694915202</v>
      </c>
      <c r="R6160">
        <v>0.28813559322033899</v>
      </c>
      <c r="S6160">
        <f t="shared" si="96"/>
        <v>-1.3287855563074782E-2</v>
      </c>
    </row>
    <row r="6161" spans="1:19" x14ac:dyDescent="0.2">
      <c r="A6161" t="s">
        <v>12260</v>
      </c>
      <c r="B6161" t="s">
        <v>12261</v>
      </c>
      <c r="C6161">
        <v>122</v>
      </c>
      <c r="D6161">
        <v>104</v>
      </c>
      <c r="E6161">
        <v>104</v>
      </c>
      <c r="F6161">
        <v>9</v>
      </c>
      <c r="G6161">
        <v>1.09317409195606E-2</v>
      </c>
      <c r="H6161">
        <v>-0.56358450115437098</v>
      </c>
      <c r="I6161">
        <v>-2.0163144941974198</v>
      </c>
      <c r="J6161">
        <v>200</v>
      </c>
      <c r="K6161">
        <v>257</v>
      </c>
      <c r="L6161">
        <v>160</v>
      </c>
      <c r="M6161">
        <v>37</v>
      </c>
      <c r="N6161">
        <v>0.18613123108903501</v>
      </c>
      <c r="O6161">
        <v>-0.68899879015244603</v>
      </c>
      <c r="P6161">
        <v>-1.7430539401888701</v>
      </c>
      <c r="Q6161">
        <v>0.72881355932203395</v>
      </c>
      <c r="R6161">
        <v>0.338983050847457</v>
      </c>
      <c r="S6161">
        <f t="shared" si="96"/>
        <v>-4.771009597881732E-2</v>
      </c>
    </row>
    <row r="6162" spans="1:19" x14ac:dyDescent="0.2">
      <c r="A6162" t="s">
        <v>12262</v>
      </c>
      <c r="B6162" t="s">
        <v>12263</v>
      </c>
      <c r="C6162">
        <v>88</v>
      </c>
      <c r="D6162">
        <v>82</v>
      </c>
      <c r="E6162">
        <v>89</v>
      </c>
      <c r="F6162">
        <v>4</v>
      </c>
      <c r="G6162">
        <v>4.9589412529076497E-2</v>
      </c>
      <c r="H6162">
        <v>-0.489350675283659</v>
      </c>
      <c r="I6162">
        <v>-2.2266198537842001</v>
      </c>
      <c r="J6162">
        <v>240</v>
      </c>
      <c r="K6162">
        <v>180</v>
      </c>
      <c r="L6162">
        <v>63</v>
      </c>
      <c r="M6162">
        <v>29</v>
      </c>
      <c r="N6162">
        <v>-4.7710633186578102E-2</v>
      </c>
      <c r="O6162">
        <v>-1.1729594694024099</v>
      </c>
      <c r="P6162">
        <v>-1.9280389124045401</v>
      </c>
      <c r="Q6162">
        <v>0.677966101694915</v>
      </c>
      <c r="R6162">
        <v>0.338983050847457</v>
      </c>
      <c r="S6162">
        <f t="shared" si="96"/>
        <v>-0.15783913001020289</v>
      </c>
    </row>
    <row r="6163" spans="1:19" x14ac:dyDescent="0.2">
      <c r="A6163" t="s">
        <v>12264</v>
      </c>
      <c r="B6163" t="s">
        <v>12265</v>
      </c>
      <c r="C6163">
        <v>305</v>
      </c>
      <c r="D6163">
        <v>275</v>
      </c>
      <c r="E6163">
        <v>163</v>
      </c>
      <c r="F6163">
        <v>26</v>
      </c>
      <c r="G6163">
        <v>3.52910867790052E-2</v>
      </c>
      <c r="H6163">
        <v>-0.76637024472123105</v>
      </c>
      <c r="I6163">
        <v>-1.9535236643379601</v>
      </c>
      <c r="J6163">
        <v>564</v>
      </c>
      <c r="K6163">
        <v>663</v>
      </c>
      <c r="L6163">
        <v>304</v>
      </c>
      <c r="M6163">
        <v>81</v>
      </c>
      <c r="N6163">
        <v>0.147462527843152</v>
      </c>
      <c r="O6163">
        <v>-0.86049429751897799</v>
      </c>
      <c r="P6163">
        <v>-1.85301975369658</v>
      </c>
      <c r="Q6163">
        <v>0.74576271186440601</v>
      </c>
      <c r="R6163">
        <v>0.28813559322033899</v>
      </c>
      <c r="S6163">
        <f t="shared" si="96"/>
        <v>-5.9016319742499698E-2</v>
      </c>
    </row>
    <row r="6164" spans="1:19" x14ac:dyDescent="0.2">
      <c r="A6164" t="s">
        <v>12266</v>
      </c>
      <c r="B6164" t="s">
        <v>12267</v>
      </c>
      <c r="C6164">
        <v>207</v>
      </c>
      <c r="D6164">
        <v>219</v>
      </c>
      <c r="E6164">
        <v>166</v>
      </c>
      <c r="F6164">
        <v>22</v>
      </c>
      <c r="G6164">
        <v>0.10473200167872899</v>
      </c>
      <c r="H6164">
        <v>-0.590120267195266</v>
      </c>
      <c r="I6164">
        <v>-1.8577448375967101</v>
      </c>
      <c r="J6164">
        <v>514</v>
      </c>
      <c r="K6164">
        <v>493</v>
      </c>
      <c r="L6164">
        <v>360</v>
      </c>
      <c r="M6164">
        <v>49</v>
      </c>
      <c r="N6164">
        <v>5.9111903703676E-2</v>
      </c>
      <c r="O6164">
        <v>-0.74674939537237806</v>
      </c>
      <c r="P6164">
        <v>-2.0309927075586498</v>
      </c>
      <c r="Q6164">
        <v>0.74576271186440601</v>
      </c>
      <c r="R6164">
        <v>0.338983050847457</v>
      </c>
      <c r="S6164">
        <f t="shared" si="96"/>
        <v>-7.900015076735914E-2</v>
      </c>
    </row>
    <row r="6165" spans="1:19" x14ac:dyDescent="0.2">
      <c r="A6165" t="s">
        <v>12268</v>
      </c>
      <c r="B6165" t="s">
        <v>12269</v>
      </c>
      <c r="C6165">
        <v>316</v>
      </c>
      <c r="D6165">
        <v>310</v>
      </c>
      <c r="E6165">
        <v>228</v>
      </c>
      <c r="F6165">
        <v>42</v>
      </c>
      <c r="G6165">
        <v>7.1932843511397296E-2</v>
      </c>
      <c r="H6165">
        <v>-0.63601024539635298</v>
      </c>
      <c r="I6165">
        <v>-1.7606349651825</v>
      </c>
      <c r="J6165">
        <v>662</v>
      </c>
      <c r="K6165">
        <v>803</v>
      </c>
      <c r="L6165">
        <v>453</v>
      </c>
      <c r="M6165">
        <v>86</v>
      </c>
      <c r="N6165">
        <v>0.16108565926070201</v>
      </c>
      <c r="O6165">
        <v>-0.75684856457125804</v>
      </c>
      <c r="P6165">
        <v>-1.89658520678802</v>
      </c>
      <c r="Q6165">
        <v>0.644067796610169</v>
      </c>
      <c r="R6165">
        <v>0.28813559322033899</v>
      </c>
      <c r="S6165">
        <f t="shared" si="96"/>
        <v>-1.5043464704732664E-2</v>
      </c>
    </row>
    <row r="6166" spans="1:19" x14ac:dyDescent="0.2">
      <c r="A6166" t="s">
        <v>12270</v>
      </c>
      <c r="B6166" t="s">
        <v>12271</v>
      </c>
      <c r="C6166">
        <v>179</v>
      </c>
      <c r="D6166">
        <v>147</v>
      </c>
      <c r="E6166">
        <v>162</v>
      </c>
      <c r="F6166">
        <v>10</v>
      </c>
      <c r="G6166">
        <v>-5.2774639361885898E-3</v>
      </c>
      <c r="H6166">
        <v>-0.53759602621566505</v>
      </c>
      <c r="I6166">
        <v>-2.1370502039418899</v>
      </c>
      <c r="J6166">
        <v>380</v>
      </c>
      <c r="K6166">
        <v>341</v>
      </c>
      <c r="L6166">
        <v>239</v>
      </c>
      <c r="M6166">
        <v>26</v>
      </c>
      <c r="N6166">
        <v>3.01988857974093E-2</v>
      </c>
      <c r="O6166">
        <v>-0.79347447281306205</v>
      </c>
      <c r="P6166">
        <v>-2.1750359172378801</v>
      </c>
      <c r="Q6166">
        <v>0.66101694915254205</v>
      </c>
      <c r="R6166">
        <v>0.40677966101694901</v>
      </c>
      <c r="S6166">
        <f t="shared" si="96"/>
        <v>-0.19807639006955186</v>
      </c>
    </row>
    <row r="6167" spans="1:19" x14ac:dyDescent="0.2">
      <c r="A6167" t="s">
        <v>12272</v>
      </c>
      <c r="B6167" t="s">
        <v>12273</v>
      </c>
      <c r="C6167">
        <v>156</v>
      </c>
      <c r="D6167">
        <v>155</v>
      </c>
      <c r="E6167">
        <v>124</v>
      </c>
      <c r="F6167">
        <v>18</v>
      </c>
      <c r="G6167">
        <v>7.7465332111358295E-2</v>
      </c>
      <c r="H6167">
        <v>-0.59396092297062997</v>
      </c>
      <c r="I6167">
        <v>-1.82204926621315</v>
      </c>
      <c r="J6167">
        <v>278</v>
      </c>
      <c r="K6167">
        <v>362</v>
      </c>
      <c r="L6167">
        <v>249</v>
      </c>
      <c r="M6167">
        <v>48</v>
      </c>
      <c r="N6167">
        <v>0.19189187803681099</v>
      </c>
      <c r="O6167">
        <v>-0.63993422596673</v>
      </c>
      <c r="P6167">
        <v>-1.7730292271343799</v>
      </c>
      <c r="Q6167">
        <v>0.72881355932203395</v>
      </c>
      <c r="R6167">
        <v>0.322033898305084</v>
      </c>
      <c r="S6167">
        <f t="shared" si="96"/>
        <v>2.948744481013725E-4</v>
      </c>
    </row>
    <row r="6168" spans="1:19" x14ac:dyDescent="0.2">
      <c r="A6168" t="s">
        <v>12274</v>
      </c>
      <c r="B6168" t="s">
        <v>12275</v>
      </c>
      <c r="C6168">
        <v>109</v>
      </c>
      <c r="D6168">
        <v>78</v>
      </c>
      <c r="E6168">
        <v>88</v>
      </c>
      <c r="F6168">
        <v>10</v>
      </c>
      <c r="G6168">
        <v>-6.5073662954614697E-2</v>
      </c>
      <c r="H6168">
        <v>-0.58720183556885797</v>
      </c>
      <c r="I6168">
        <v>-1.92162367090262</v>
      </c>
      <c r="J6168">
        <v>240</v>
      </c>
      <c r="K6168">
        <v>303</v>
      </c>
      <c r="L6168">
        <v>122</v>
      </c>
      <c r="M6168">
        <v>32</v>
      </c>
      <c r="N6168">
        <v>0.17845949021242</v>
      </c>
      <c r="O6168">
        <v>-0.88594018818124798</v>
      </c>
      <c r="P6168">
        <v>-1.8852869319835901</v>
      </c>
      <c r="Q6168">
        <v>0.69491525423728795</v>
      </c>
      <c r="R6168">
        <v>0.322033898305084</v>
      </c>
      <c r="S6168">
        <f t="shared" si="96"/>
        <v>-5.8447833487742212E-2</v>
      </c>
    </row>
    <row r="6169" spans="1:19" x14ac:dyDescent="0.2">
      <c r="A6169" t="s">
        <v>12276</v>
      </c>
      <c r="B6169" t="s">
        <v>12277</v>
      </c>
      <c r="C6169">
        <v>127</v>
      </c>
      <c r="D6169">
        <v>173</v>
      </c>
      <c r="E6169">
        <v>54</v>
      </c>
      <c r="F6169">
        <v>15</v>
      </c>
      <c r="G6169">
        <v>0.21450061446836599</v>
      </c>
      <c r="H6169">
        <v>-0.86566797091139103</v>
      </c>
      <c r="I6169">
        <v>-1.8119096348622701</v>
      </c>
      <c r="J6169">
        <v>243</v>
      </c>
      <c r="K6169">
        <v>359</v>
      </c>
      <c r="L6169">
        <v>144</v>
      </c>
      <c r="M6169">
        <v>29</v>
      </c>
      <c r="N6169">
        <v>0.246716278401728</v>
      </c>
      <c r="O6169">
        <v>-0.81933255864745203</v>
      </c>
      <c r="P6169">
        <v>-1.93343394429124</v>
      </c>
      <c r="Q6169">
        <v>0.62711864406779605</v>
      </c>
      <c r="R6169">
        <v>0.27118644067796599</v>
      </c>
      <c r="S6169">
        <f t="shared" si="96"/>
        <v>-3.9686663983497968E-2</v>
      </c>
    </row>
    <row r="6170" spans="1:19" x14ac:dyDescent="0.2">
      <c r="A6170" t="s">
        <v>12278</v>
      </c>
      <c r="B6170" t="s">
        <v>12279</v>
      </c>
      <c r="C6170">
        <v>118</v>
      </c>
      <c r="D6170">
        <v>170</v>
      </c>
      <c r="E6170">
        <v>133</v>
      </c>
      <c r="F6170">
        <v>25</v>
      </c>
      <c r="G6170">
        <v>0.23882514636767599</v>
      </c>
      <c r="H6170">
        <v>-0.44228837611744298</v>
      </c>
      <c r="I6170">
        <v>-1.55813917159608</v>
      </c>
      <c r="J6170">
        <v>384</v>
      </c>
      <c r="K6170">
        <v>414</v>
      </c>
      <c r="L6170">
        <v>182</v>
      </c>
      <c r="M6170">
        <v>35</v>
      </c>
      <c r="N6170">
        <v>0.109897220175089</v>
      </c>
      <c r="O6170">
        <v>-0.91634861352684605</v>
      </c>
      <c r="P6170">
        <v>-2.0504888486091399</v>
      </c>
      <c r="Q6170">
        <v>0.677966101694915</v>
      </c>
      <c r="R6170">
        <v>0.28813559322033899</v>
      </c>
      <c r="S6170">
        <f t="shared" si="96"/>
        <v>2.1862550768190839E-3</v>
      </c>
    </row>
    <row r="6171" spans="1:19" x14ac:dyDescent="0.2">
      <c r="A6171" t="s">
        <v>12280</v>
      </c>
      <c r="B6171" t="s">
        <v>12281</v>
      </c>
      <c r="C6171">
        <v>61</v>
      </c>
      <c r="D6171">
        <v>61</v>
      </c>
      <c r="E6171">
        <v>28</v>
      </c>
      <c r="F6171">
        <v>6</v>
      </c>
      <c r="G6171">
        <v>8.0258232295528406E-2</v>
      </c>
      <c r="H6171">
        <v>-0.83242981344695099</v>
      </c>
      <c r="I6171">
        <v>-1.8913757575891199</v>
      </c>
      <c r="J6171">
        <v>148</v>
      </c>
      <c r="K6171">
        <v>175</v>
      </c>
      <c r="L6171">
        <v>112</v>
      </c>
      <c r="M6171">
        <v>23</v>
      </c>
      <c r="N6171">
        <v>0.15000443671305799</v>
      </c>
      <c r="O6171">
        <v>-0.71313246986916601</v>
      </c>
      <c r="P6171">
        <v>-1.81875954796925</v>
      </c>
      <c r="Q6171">
        <v>0.677966101694915</v>
      </c>
      <c r="R6171">
        <v>0.322033898305084</v>
      </c>
      <c r="S6171">
        <f t="shared" si="96"/>
        <v>-3.192984917256092E-2</v>
      </c>
    </row>
    <row r="6172" spans="1:19" x14ac:dyDescent="0.2">
      <c r="A6172" t="s">
        <v>12282</v>
      </c>
      <c r="B6172" t="s">
        <v>12283</v>
      </c>
      <c r="C6172">
        <v>79</v>
      </c>
      <c r="D6172">
        <v>101</v>
      </c>
      <c r="E6172">
        <v>88</v>
      </c>
      <c r="F6172">
        <v>12</v>
      </c>
      <c r="G6172">
        <v>0.18695251478772901</v>
      </c>
      <c r="H6172">
        <v>-0.44740242891867599</v>
      </c>
      <c r="I6172">
        <v>-1.70264301820481</v>
      </c>
      <c r="J6172">
        <v>149</v>
      </c>
      <c r="K6172">
        <v>231</v>
      </c>
      <c r="L6172">
        <v>107</v>
      </c>
      <c r="M6172">
        <v>22</v>
      </c>
      <c r="N6172">
        <v>0.26765381490159201</v>
      </c>
      <c r="O6172">
        <v>-0.73589126787145398</v>
      </c>
      <c r="P6172">
        <v>-1.8409892561819601</v>
      </c>
      <c r="Q6172">
        <v>0.71186440677966101</v>
      </c>
      <c r="R6172">
        <v>0.305084745762711</v>
      </c>
      <c r="S6172">
        <f t="shared" si="96"/>
        <v>1.6551459007879948E-2</v>
      </c>
    </row>
    <row r="6173" spans="1:19" x14ac:dyDescent="0.2">
      <c r="A6173" t="s">
        <v>12284</v>
      </c>
      <c r="B6173" t="s">
        <v>12285</v>
      </c>
      <c r="C6173">
        <v>321</v>
      </c>
      <c r="D6173">
        <v>280</v>
      </c>
      <c r="E6173">
        <v>146</v>
      </c>
      <c r="F6173">
        <v>16</v>
      </c>
      <c r="G6173">
        <v>2.0911231232875499E-2</v>
      </c>
      <c r="H6173">
        <v>-0.83641018639883802</v>
      </c>
      <c r="I6173">
        <v>-2.1865822227109399</v>
      </c>
      <c r="J6173">
        <v>370</v>
      </c>
      <c r="K6173">
        <v>560</v>
      </c>
      <c r="L6173">
        <v>295</v>
      </c>
      <c r="M6173">
        <v>58</v>
      </c>
      <c r="N6173">
        <v>0.25721440636092702</v>
      </c>
      <c r="O6173">
        <v>-0.69046848523322202</v>
      </c>
      <c r="P6173">
        <v>-1.8149993990959501</v>
      </c>
      <c r="Q6173">
        <v>0.69491525423728795</v>
      </c>
      <c r="R6173">
        <v>0.27118644067796599</v>
      </c>
      <c r="S6173">
        <f t="shared" si="96"/>
        <v>-0.11605671914152681</v>
      </c>
    </row>
    <row r="6174" spans="1:19" x14ac:dyDescent="0.2">
      <c r="A6174" t="s">
        <v>12286</v>
      </c>
      <c r="B6174" t="s">
        <v>12287</v>
      </c>
      <c r="C6174">
        <v>155</v>
      </c>
      <c r="D6174">
        <v>93</v>
      </c>
      <c r="E6174">
        <v>63</v>
      </c>
      <c r="F6174">
        <v>14</v>
      </c>
      <c r="G6174">
        <v>-0.141590517320827</v>
      </c>
      <c r="H6174">
        <v>-0.88524915849511299</v>
      </c>
      <c r="I6174">
        <v>-1.9284008354540501</v>
      </c>
      <c r="J6174">
        <v>546</v>
      </c>
      <c r="K6174">
        <v>692</v>
      </c>
      <c r="L6174">
        <v>360</v>
      </c>
      <c r="M6174">
        <v>63</v>
      </c>
      <c r="N6174">
        <v>0.180141555173742</v>
      </c>
      <c r="O6174">
        <v>-0.77297891908184002</v>
      </c>
      <c r="P6174">
        <v>-1.94807776184304</v>
      </c>
      <c r="Q6174">
        <v>0.79661016949152497</v>
      </c>
      <c r="R6174">
        <v>0.322033898305084</v>
      </c>
      <c r="S6174">
        <f t="shared" si="96"/>
        <v>-7.7197775978587818E-2</v>
      </c>
    </row>
    <row r="6175" spans="1:19" x14ac:dyDescent="0.2">
      <c r="A6175" t="s">
        <v>12288</v>
      </c>
      <c r="B6175" t="s">
        <v>12289</v>
      </c>
      <c r="C6175">
        <v>36</v>
      </c>
      <c r="D6175">
        <v>28</v>
      </c>
      <c r="E6175">
        <v>32</v>
      </c>
      <c r="F6175">
        <v>9</v>
      </c>
      <c r="G6175">
        <v>-2.8886237129539499E-2</v>
      </c>
      <c r="H6175">
        <v>-0.54541053222578495</v>
      </c>
      <c r="I6175">
        <v>-1.48625716428996</v>
      </c>
      <c r="J6175">
        <v>66</v>
      </c>
      <c r="K6175">
        <v>51</v>
      </c>
      <c r="L6175">
        <v>38</v>
      </c>
      <c r="M6175">
        <v>14</v>
      </c>
      <c r="N6175">
        <v>-3.4745656022210497E-2</v>
      </c>
      <c r="O6175">
        <v>-0.831849116069449</v>
      </c>
      <c r="P6175">
        <v>-1.6836415684555199</v>
      </c>
      <c r="Q6175">
        <v>0.76271186440677896</v>
      </c>
      <c r="R6175">
        <v>0.305084745762711</v>
      </c>
      <c r="S6175">
        <f t="shared" si="96"/>
        <v>0.1210414848991903</v>
      </c>
    </row>
    <row r="6176" spans="1:19" x14ac:dyDescent="0.2">
      <c r="A6176" t="s">
        <v>12290</v>
      </c>
      <c r="B6176" t="s">
        <v>12291</v>
      </c>
      <c r="C6176">
        <v>47</v>
      </c>
      <c r="D6176">
        <v>24</v>
      </c>
      <c r="E6176">
        <v>3</v>
      </c>
      <c r="F6176">
        <v>4</v>
      </c>
      <c r="G6176">
        <v>-0.21162838392858199</v>
      </c>
      <c r="H6176">
        <v>-1.68923461299445</v>
      </c>
      <c r="I6176">
        <v>-1.9542350395697501</v>
      </c>
      <c r="J6176">
        <v>39</v>
      </c>
      <c r="K6176">
        <v>113</v>
      </c>
      <c r="L6176">
        <v>44</v>
      </c>
      <c r="M6176">
        <v>16</v>
      </c>
      <c r="N6176">
        <v>0.539241939878642</v>
      </c>
      <c r="O6176">
        <v>-0.53970070768470202</v>
      </c>
      <c r="P6176">
        <v>-1.3971702929624601</v>
      </c>
      <c r="Q6176">
        <v>0.677966101694915</v>
      </c>
      <c r="R6176">
        <v>0.305084745762711</v>
      </c>
      <c r="S6176">
        <f t="shared" si="96"/>
        <v>6.2710811086984827E-2</v>
      </c>
    </row>
    <row r="6177" spans="1:19" x14ac:dyDescent="0.2">
      <c r="A6177" t="s">
        <v>12292</v>
      </c>
      <c r="B6177" t="s">
        <v>12293</v>
      </c>
      <c r="C6177">
        <v>52</v>
      </c>
      <c r="D6177">
        <v>68</v>
      </c>
      <c r="E6177">
        <v>26</v>
      </c>
      <c r="F6177">
        <v>4</v>
      </c>
      <c r="G6177">
        <v>0.196763801366965</v>
      </c>
      <c r="H6177">
        <v>-0.79528800544238398</v>
      </c>
      <c r="I6177">
        <v>-1.99814052526883</v>
      </c>
      <c r="J6177">
        <v>144</v>
      </c>
      <c r="K6177">
        <v>135</v>
      </c>
      <c r="L6177">
        <v>111</v>
      </c>
      <c r="M6177">
        <v>12</v>
      </c>
      <c r="N6177">
        <v>4.9199379821478199E-2</v>
      </c>
      <c r="O6177">
        <v>-0.70512829045298198</v>
      </c>
      <c r="P6177">
        <v>-2.0894069146395098</v>
      </c>
      <c r="Q6177">
        <v>0.71186440677966101</v>
      </c>
      <c r="R6177">
        <v>0.305084745762711</v>
      </c>
      <c r="S6177">
        <f t="shared" si="96"/>
        <v>-0.13511278411245128</v>
      </c>
    </row>
    <row r="6178" spans="1:19" x14ac:dyDescent="0.2">
      <c r="A6178" t="s">
        <v>12294</v>
      </c>
      <c r="B6178" t="s">
        <v>12295</v>
      </c>
      <c r="C6178">
        <v>171</v>
      </c>
      <c r="D6178">
        <v>179</v>
      </c>
      <c r="E6178">
        <v>142</v>
      </c>
      <c r="F6178">
        <v>5</v>
      </c>
      <c r="G6178">
        <v>0.100115152883267</v>
      </c>
      <c r="H6178">
        <v>-0.57496577578750097</v>
      </c>
      <c r="I6178">
        <v>-2.4182232790181302</v>
      </c>
      <c r="J6178">
        <v>188</v>
      </c>
      <c r="K6178">
        <v>303</v>
      </c>
      <c r="L6178">
        <v>178</v>
      </c>
      <c r="M6178">
        <v>38</v>
      </c>
      <c r="N6178">
        <v>0.28451288266034602</v>
      </c>
      <c r="O6178">
        <v>-0.61582662409917599</v>
      </c>
      <c r="P6178">
        <v>-1.7045999212387599</v>
      </c>
      <c r="Q6178">
        <v>0.71186440677966101</v>
      </c>
      <c r="R6178">
        <v>0.338983050847457</v>
      </c>
      <c r="S6178">
        <f t="shared" si="96"/>
        <v>-0.1533281020586964</v>
      </c>
    </row>
    <row r="6179" spans="1:19" x14ac:dyDescent="0.2">
      <c r="A6179" t="s">
        <v>12296</v>
      </c>
      <c r="B6179" t="s">
        <v>12297</v>
      </c>
      <c r="C6179">
        <v>135</v>
      </c>
      <c r="D6179">
        <v>183</v>
      </c>
      <c r="E6179">
        <v>104</v>
      </c>
      <c r="F6179">
        <v>13</v>
      </c>
      <c r="G6179">
        <v>0.212375553530951</v>
      </c>
      <c r="H6179">
        <v>-0.60755843897462902</v>
      </c>
      <c r="I6179">
        <v>-1.90058758915016</v>
      </c>
      <c r="J6179">
        <v>235</v>
      </c>
      <c r="K6179">
        <v>236</v>
      </c>
      <c r="L6179">
        <v>153</v>
      </c>
      <c r="M6179">
        <v>42</v>
      </c>
      <c r="N6179">
        <v>7.9072244120092006E-2</v>
      </c>
      <c r="O6179">
        <v>-0.77846520859852697</v>
      </c>
      <c r="P6179">
        <v>-1.7580442404657199</v>
      </c>
      <c r="Q6179">
        <v>0.71186440677966101</v>
      </c>
      <c r="R6179">
        <v>0.35593220338983</v>
      </c>
      <c r="S6179">
        <f t="shared" si="96"/>
        <v>-1.8346036276332345E-2</v>
      </c>
    </row>
    <row r="6180" spans="1:19" x14ac:dyDescent="0.2">
      <c r="A6180" t="s">
        <v>12298</v>
      </c>
      <c r="B6180" t="s">
        <v>12299</v>
      </c>
      <c r="C6180">
        <v>203</v>
      </c>
      <c r="D6180">
        <v>185</v>
      </c>
      <c r="E6180">
        <v>123</v>
      </c>
      <c r="F6180">
        <v>38</v>
      </c>
      <c r="G6180">
        <v>3.9933922785329298E-2</v>
      </c>
      <c r="H6180">
        <v>-0.71184893625221801</v>
      </c>
      <c r="I6180">
        <v>-1.6119096142584</v>
      </c>
      <c r="J6180">
        <v>236</v>
      </c>
      <c r="K6180">
        <v>428</v>
      </c>
      <c r="L6180">
        <v>204</v>
      </c>
      <c r="M6180">
        <v>84</v>
      </c>
      <c r="N6180">
        <v>0.33575986946478698</v>
      </c>
      <c r="O6180">
        <v>-0.65537061268859798</v>
      </c>
      <c r="P6180">
        <v>-1.45885838550011</v>
      </c>
      <c r="Q6180">
        <v>0.66101694915254205</v>
      </c>
      <c r="R6180">
        <v>0.322033898305084</v>
      </c>
      <c r="S6180">
        <f t="shared" si="96"/>
        <v>0.14493122960541913</v>
      </c>
    </row>
    <row r="6181" spans="1:19" x14ac:dyDescent="0.2">
      <c r="A6181" t="s">
        <v>12300</v>
      </c>
      <c r="B6181" t="e">
        <f>-PGHQARALYAYTRQTDDDDENSFAEDDTLEVYDNYDDWTLAGAARIEYGLAPANYIGLNPS</f>
        <v>#NAME?</v>
      </c>
      <c r="C6181">
        <v>165</v>
      </c>
      <c r="D6181">
        <v>145</v>
      </c>
      <c r="E6181">
        <v>148</v>
      </c>
      <c r="F6181">
        <v>24</v>
      </c>
      <c r="G6181">
        <v>2.4142290316596999E-2</v>
      </c>
      <c r="H6181">
        <v>-0.54148023859735195</v>
      </c>
      <c r="I6181">
        <v>-1.7214698754642901</v>
      </c>
      <c r="J6181">
        <v>251</v>
      </c>
      <c r="K6181">
        <v>281</v>
      </c>
      <c r="L6181">
        <v>261</v>
      </c>
      <c r="M6181">
        <v>39</v>
      </c>
      <c r="N6181">
        <v>0.12626070184576299</v>
      </c>
      <c r="O6181">
        <v>-0.57512199128714703</v>
      </c>
      <c r="P6181">
        <v>-1.81883478304643</v>
      </c>
      <c r="Q6181">
        <v>0.62711864406779605</v>
      </c>
      <c r="R6181">
        <v>0.322033898305084</v>
      </c>
      <c r="S6181">
        <f t="shared" si="96"/>
        <v>1.7048065068388456E-2</v>
      </c>
    </row>
    <row r="6182" spans="1:19" x14ac:dyDescent="0.2">
      <c r="A6182" t="s">
        <v>12301</v>
      </c>
      <c r="B6182" t="s">
        <v>12302</v>
      </c>
      <c r="C6182">
        <v>317</v>
      </c>
      <c r="D6182">
        <v>229</v>
      </c>
      <c r="E6182">
        <v>290</v>
      </c>
      <c r="F6182">
        <v>30</v>
      </c>
      <c r="G6182">
        <v>-6.0965547582335002E-2</v>
      </c>
      <c r="H6182">
        <v>-0.53291927409719897</v>
      </c>
      <c r="I6182">
        <v>-1.9081351804600799</v>
      </c>
      <c r="J6182">
        <v>529</v>
      </c>
      <c r="K6182">
        <v>392</v>
      </c>
      <c r="L6182">
        <v>303</v>
      </c>
      <c r="M6182">
        <v>49</v>
      </c>
      <c r="N6182">
        <v>-5.2941501593006701E-2</v>
      </c>
      <c r="O6182">
        <v>-0.83410182067727101</v>
      </c>
      <c r="P6182">
        <v>-2.0434852605985601</v>
      </c>
      <c r="Q6182">
        <v>0.66101694915254205</v>
      </c>
      <c r="R6182">
        <v>0.35593220338983</v>
      </c>
      <c r="S6182">
        <f t="shared" si="96"/>
        <v>-9.687344363015099E-2</v>
      </c>
    </row>
    <row r="6183" spans="1:19" x14ac:dyDescent="0.2">
      <c r="A6183" t="s">
        <v>12303</v>
      </c>
      <c r="B6183" t="s">
        <v>12304</v>
      </c>
      <c r="C6183">
        <v>0</v>
      </c>
      <c r="D6183">
        <v>11</v>
      </c>
      <c r="E6183">
        <v>5</v>
      </c>
      <c r="F6183">
        <v>0</v>
      </c>
      <c r="G6183" t="s">
        <v>599</v>
      </c>
      <c r="H6183" t="s">
        <v>599</v>
      </c>
      <c r="I6183" t="s">
        <v>373</v>
      </c>
      <c r="J6183">
        <v>32</v>
      </c>
      <c r="K6183">
        <v>18</v>
      </c>
      <c r="L6183">
        <v>7</v>
      </c>
      <c r="M6183">
        <v>3</v>
      </c>
      <c r="N6183">
        <v>-0.17264936979487799</v>
      </c>
      <c r="O6183">
        <v>-1.2521407154500299</v>
      </c>
      <c r="P6183">
        <v>-2.0382543921921301</v>
      </c>
      <c r="Q6183">
        <v>0.54237288135593198</v>
      </c>
      <c r="R6183">
        <v>0.305084745762711</v>
      </c>
      <c r="S6183" t="e">
        <f t="shared" si="96"/>
        <v>#VALUE!</v>
      </c>
    </row>
    <row r="6184" spans="1:19" x14ac:dyDescent="0.2">
      <c r="A6184" t="s">
        <v>12305</v>
      </c>
      <c r="B6184" t="s">
        <v>12306</v>
      </c>
      <c r="C6184">
        <v>130</v>
      </c>
      <c r="D6184">
        <v>133</v>
      </c>
      <c r="E6184">
        <v>74</v>
      </c>
      <c r="F6184">
        <v>9</v>
      </c>
      <c r="G6184">
        <v>9.0166520955777402E-2</v>
      </c>
      <c r="H6184">
        <v>-0.73896964235426399</v>
      </c>
      <c r="I6184">
        <v>-2.0438980158295101</v>
      </c>
      <c r="J6184">
        <v>327</v>
      </c>
      <c r="K6184">
        <v>347</v>
      </c>
      <c r="L6184">
        <v>122</v>
      </c>
      <c r="M6184">
        <v>14</v>
      </c>
      <c r="N6184">
        <v>0.103009825552309</v>
      </c>
      <c r="O6184">
        <v>-1.0202766991299199</v>
      </c>
      <c r="P6184">
        <v>-2.37864538557394</v>
      </c>
      <c r="Q6184">
        <v>0.62711864406779605</v>
      </c>
      <c r="R6184">
        <v>0.322033898305084</v>
      </c>
      <c r="S6184">
        <f t="shared" si="96"/>
        <v>-0.22567504868980559</v>
      </c>
    </row>
    <row r="6185" spans="1:19" x14ac:dyDescent="0.2">
      <c r="A6185" t="s">
        <v>12307</v>
      </c>
      <c r="B6185" t="s">
        <v>12308</v>
      </c>
      <c r="C6185">
        <v>157</v>
      </c>
      <c r="D6185">
        <v>204</v>
      </c>
      <c r="E6185">
        <v>97</v>
      </c>
      <c r="F6185">
        <v>22</v>
      </c>
      <c r="G6185">
        <v>0.19398874731219301</v>
      </c>
      <c r="H6185">
        <v>-0.70338592792139198</v>
      </c>
      <c r="I6185">
        <v>-1.73767414454902</v>
      </c>
      <c r="J6185">
        <v>371</v>
      </c>
      <c r="K6185">
        <v>293</v>
      </c>
      <c r="L6185">
        <v>207</v>
      </c>
      <c r="M6185">
        <v>37</v>
      </c>
      <c r="N6185">
        <v>-2.5278185839214699E-2</v>
      </c>
      <c r="O6185">
        <v>-0.84549234130251805</v>
      </c>
      <c r="P6185">
        <v>-2.0113978541399402</v>
      </c>
      <c r="Q6185">
        <v>0.52542372881355903</v>
      </c>
      <c r="R6185">
        <v>0.37288135593220301</v>
      </c>
      <c r="S6185">
        <f t="shared" si="96"/>
        <v>-3.9132451349306693E-2</v>
      </c>
    </row>
    <row r="6186" spans="1:19" x14ac:dyDescent="0.2">
      <c r="A6186" t="s">
        <v>12309</v>
      </c>
      <c r="B6186" t="s">
        <v>12310</v>
      </c>
      <c r="C6186">
        <v>153</v>
      </c>
      <c r="D6186">
        <v>140</v>
      </c>
      <c r="E6186">
        <v>104</v>
      </c>
      <c r="F6186">
        <v>12</v>
      </c>
      <c r="G6186">
        <v>4.1694837156167598E-2</v>
      </c>
      <c r="H6186">
        <v>-0.661916101297222</v>
      </c>
      <c r="I6186">
        <v>-1.9897073577319699</v>
      </c>
      <c r="J6186">
        <v>294</v>
      </c>
      <c r="K6186">
        <v>351</v>
      </c>
      <c r="L6186">
        <v>239</v>
      </c>
      <c r="M6186">
        <v>45</v>
      </c>
      <c r="N6186">
        <v>0.154187889475388</v>
      </c>
      <c r="O6186">
        <v>-0.68203820660840997</v>
      </c>
      <c r="P6186">
        <v>-1.8253604852287</v>
      </c>
      <c r="Q6186">
        <v>0.50847457627118597</v>
      </c>
      <c r="R6186">
        <v>0.37288135593220301</v>
      </c>
      <c r="S6186">
        <f t="shared" si="96"/>
        <v>-6.2052694575025359E-2</v>
      </c>
    </row>
    <row r="6187" spans="1:19" x14ac:dyDescent="0.2">
      <c r="A6187" t="s">
        <v>12311</v>
      </c>
      <c r="B6187" t="s">
        <v>12312</v>
      </c>
      <c r="C6187">
        <v>0</v>
      </c>
      <c r="D6187">
        <v>0</v>
      </c>
      <c r="E6187">
        <v>1</v>
      </c>
      <c r="F6187">
        <v>2</v>
      </c>
      <c r="G6187" t="s">
        <v>373</v>
      </c>
      <c r="H6187" t="s">
        <v>599</v>
      </c>
      <c r="I6187" t="s">
        <v>599</v>
      </c>
      <c r="J6187">
        <v>5</v>
      </c>
      <c r="K6187">
        <v>0</v>
      </c>
      <c r="L6187">
        <v>0</v>
      </c>
      <c r="M6187">
        <v>0</v>
      </c>
      <c r="N6187" t="e">
        <f>-inf</f>
        <v>#NAME?</v>
      </c>
      <c r="O6187" t="e">
        <f>-inf</f>
        <v>#NAME?</v>
      </c>
      <c r="P6187" t="e">
        <f>-inf</f>
        <v>#NAME?</v>
      </c>
      <c r="Q6187">
        <v>0.44067796610169402</v>
      </c>
      <c r="R6187">
        <v>0.35593220338983</v>
      </c>
      <c r="S6187" t="e">
        <f t="shared" si="96"/>
        <v>#VALUE!</v>
      </c>
    </row>
    <row r="6188" spans="1:19" x14ac:dyDescent="0.2">
      <c r="A6188" t="s">
        <v>12313</v>
      </c>
      <c r="B6188" t="s">
        <v>12314</v>
      </c>
      <c r="C6188">
        <v>72</v>
      </c>
      <c r="D6188">
        <v>64</v>
      </c>
      <c r="E6188">
        <v>26</v>
      </c>
      <c r="F6188">
        <v>6</v>
      </c>
      <c r="G6188">
        <v>2.9105709848147102E-2</v>
      </c>
      <c r="H6188">
        <v>-0.93661715823885405</v>
      </c>
      <c r="I6188">
        <v>-1.96337841900962</v>
      </c>
      <c r="J6188">
        <v>183</v>
      </c>
      <c r="K6188">
        <v>204</v>
      </c>
      <c r="L6188">
        <v>77</v>
      </c>
      <c r="M6188">
        <v>27</v>
      </c>
      <c r="N6188">
        <v>0.124407181117191</v>
      </c>
      <c r="O6188">
        <v>-0.96804914170233802</v>
      </c>
      <c r="P6188">
        <v>-1.8413129941633299</v>
      </c>
      <c r="Q6188">
        <v>0.49152542372881303</v>
      </c>
      <c r="R6188">
        <v>0.22033898305084701</v>
      </c>
      <c r="S6188">
        <f t="shared" si="96"/>
        <v>-5.8726900719643413E-2</v>
      </c>
    </row>
    <row r="6189" spans="1:19" x14ac:dyDescent="0.2">
      <c r="A6189" t="s">
        <v>12315</v>
      </c>
      <c r="B6189" t="s">
        <v>12316</v>
      </c>
      <c r="C6189">
        <v>60</v>
      </c>
      <c r="D6189">
        <v>54</v>
      </c>
      <c r="E6189">
        <v>9</v>
      </c>
      <c r="F6189">
        <v>4</v>
      </c>
      <c r="G6189">
        <v>3.4500741734853298E-2</v>
      </c>
      <c r="H6189">
        <v>-1.3181667507227199</v>
      </c>
      <c r="I6189">
        <v>-2.0602884320176802</v>
      </c>
      <c r="J6189">
        <v>96</v>
      </c>
      <c r="K6189">
        <v>108</v>
      </c>
      <c r="L6189">
        <v>50</v>
      </c>
      <c r="M6189">
        <v>12</v>
      </c>
      <c r="N6189">
        <v>0.12838062586910301</v>
      </c>
      <c r="O6189">
        <v>-0.87539000584794002</v>
      </c>
      <c r="P6189">
        <v>-1.91331565558383</v>
      </c>
      <c r="Q6189">
        <v>0.50847457627118597</v>
      </c>
      <c r="R6189">
        <v>0.35593220338983</v>
      </c>
      <c r="S6189">
        <f t="shared" si="96"/>
        <v>-0.10593367615804307</v>
      </c>
    </row>
    <row r="6190" spans="1:19" x14ac:dyDescent="0.2">
      <c r="A6190" t="s">
        <v>12317</v>
      </c>
      <c r="B6190" t="s">
        <v>12318</v>
      </c>
      <c r="C6190">
        <v>258</v>
      </c>
      <c r="D6190">
        <v>213</v>
      </c>
      <c r="E6190">
        <v>157</v>
      </c>
      <c r="F6190">
        <v>23</v>
      </c>
      <c r="G6190">
        <v>-2.9818702289639799E-3</v>
      </c>
      <c r="H6190">
        <v>-0.70997806333239999</v>
      </c>
      <c r="I6190">
        <v>-1.9340890429076301</v>
      </c>
      <c r="J6190">
        <v>525</v>
      </c>
      <c r="K6190">
        <v>712</v>
      </c>
      <c r="L6190">
        <v>376</v>
      </c>
      <c r="M6190">
        <v>29</v>
      </c>
      <c r="N6190">
        <v>0.209548793652621</v>
      </c>
      <c r="O6190">
        <v>-0.73706023562268597</v>
      </c>
      <c r="P6190">
        <v>-2.2679869740988901</v>
      </c>
      <c r="Q6190">
        <v>0.50847457627118597</v>
      </c>
      <c r="R6190">
        <v>0.35593220338983</v>
      </c>
      <c r="S6190">
        <f t="shared" si="96"/>
        <v>-0.16440864585966047</v>
      </c>
    </row>
    <row r="6191" spans="1:19" x14ac:dyDescent="0.2">
      <c r="A6191" t="s">
        <v>12319</v>
      </c>
      <c r="B6191" t="s">
        <v>12320</v>
      </c>
      <c r="C6191">
        <v>110</v>
      </c>
      <c r="D6191">
        <v>79</v>
      </c>
      <c r="E6191">
        <v>101</v>
      </c>
      <c r="F6191">
        <v>8</v>
      </c>
      <c r="G6191">
        <v>-6.3507361572255103E-2</v>
      </c>
      <c r="H6191">
        <v>-0.53132932115398601</v>
      </c>
      <c r="I6191">
        <v>-2.02249987112828</v>
      </c>
      <c r="J6191">
        <v>243</v>
      </c>
      <c r="K6191">
        <v>295</v>
      </c>
      <c r="L6191">
        <v>184</v>
      </c>
      <c r="M6191">
        <v>19</v>
      </c>
      <c r="N6191">
        <v>0.16144384580157201</v>
      </c>
      <c r="O6191">
        <v>-0.71287722773316597</v>
      </c>
      <c r="P6191">
        <v>-2.1170783412373702</v>
      </c>
      <c r="Q6191">
        <v>0.62711864406779605</v>
      </c>
      <c r="R6191">
        <v>0.42372881355932202</v>
      </c>
      <c r="S6191">
        <f t="shared" si="96"/>
        <v>-0.14953926975209458</v>
      </c>
    </row>
    <row r="6192" spans="1:19" x14ac:dyDescent="0.2">
      <c r="A6192" t="s">
        <v>12321</v>
      </c>
      <c r="B6192" t="s">
        <v>12322</v>
      </c>
      <c r="C6192">
        <v>79</v>
      </c>
      <c r="D6192">
        <v>135</v>
      </c>
      <c r="E6192">
        <v>82</v>
      </c>
      <c r="F6192">
        <v>12</v>
      </c>
      <c r="G6192">
        <v>0.31296490950009298</v>
      </c>
      <c r="H6192">
        <v>-0.47807124868512801</v>
      </c>
      <c r="I6192">
        <v>-1.70264301820481</v>
      </c>
      <c r="J6192">
        <v>183</v>
      </c>
      <c r="K6192">
        <v>279</v>
      </c>
      <c r="L6192">
        <v>118</v>
      </c>
      <c r="M6192">
        <v>11</v>
      </c>
      <c r="N6192">
        <v>0.26038121696488897</v>
      </c>
      <c r="O6192">
        <v>-0.78265785956869405</v>
      </c>
      <c r="P6192">
        <v>-2.2312840731640899</v>
      </c>
      <c r="Q6192">
        <v>0.61016949152542299</v>
      </c>
      <c r="R6192">
        <v>0.45762711864406702</v>
      </c>
      <c r="S6192">
        <f t="shared" si="96"/>
        <v>-8.7846024961190677E-2</v>
      </c>
    </row>
    <row r="6193" spans="1:19" x14ac:dyDescent="0.2">
      <c r="A6193" t="s">
        <v>12323</v>
      </c>
      <c r="B6193" t="s">
        <v>12324</v>
      </c>
      <c r="C6193">
        <v>172</v>
      </c>
      <c r="D6193">
        <v>167</v>
      </c>
      <c r="E6193">
        <v>147</v>
      </c>
      <c r="F6193">
        <v>8</v>
      </c>
      <c r="G6193">
        <v>6.7446256535562701E-2</v>
      </c>
      <c r="H6193">
        <v>-0.56246912193777598</v>
      </c>
      <c r="I6193">
        <v>-2.2166356328775998</v>
      </c>
      <c r="J6193">
        <v>285</v>
      </c>
      <c r="K6193">
        <v>370</v>
      </c>
      <c r="L6193">
        <v>235</v>
      </c>
      <c r="M6193">
        <v>39</v>
      </c>
      <c r="N6193">
        <v>0.19058496748020601</v>
      </c>
      <c r="O6193">
        <v>-0.67586577488116395</v>
      </c>
      <c r="P6193">
        <v>-1.8740059215739</v>
      </c>
      <c r="Q6193">
        <v>0.61016949152542299</v>
      </c>
      <c r="R6193">
        <v>0.45762711864406702</v>
      </c>
      <c r="S6193">
        <f t="shared" si="96"/>
        <v>-0.14050690444657821</v>
      </c>
    </row>
    <row r="6194" spans="1:19" x14ac:dyDescent="0.2">
      <c r="A6194" t="s">
        <v>12325</v>
      </c>
      <c r="B6194" t="s">
        <v>12326</v>
      </c>
      <c r="C6194">
        <v>194</v>
      </c>
      <c r="D6194">
        <v>216</v>
      </c>
      <c r="E6194">
        <v>99</v>
      </c>
      <c r="F6194">
        <v>23</v>
      </c>
      <c r="G6194">
        <v>0.126910253516233</v>
      </c>
      <c r="H6194">
        <v>-0.78642454511107895</v>
      </c>
      <c r="I6194">
        <v>-1.81027106687463</v>
      </c>
      <c r="J6194">
        <v>303</v>
      </c>
      <c r="K6194">
        <v>496</v>
      </c>
      <c r="L6194">
        <v>265</v>
      </c>
      <c r="M6194">
        <v>64</v>
      </c>
      <c r="N6194">
        <v>0.29126715140961401</v>
      </c>
      <c r="O6194">
        <v>-0.65028553170988701</v>
      </c>
      <c r="P6194">
        <v>-1.6854883231103099</v>
      </c>
      <c r="Q6194">
        <v>0.57627118644067798</v>
      </c>
      <c r="R6194">
        <v>0.44067796610169402</v>
      </c>
      <c r="S6194">
        <f t="shared" si="96"/>
        <v>2.7107272711890566E-2</v>
      </c>
    </row>
    <row r="6195" spans="1:19" x14ac:dyDescent="0.2">
      <c r="A6195" t="s">
        <v>12327</v>
      </c>
      <c r="B6195" t="s">
        <v>12328</v>
      </c>
      <c r="C6195">
        <v>0</v>
      </c>
      <c r="D6195">
        <v>10</v>
      </c>
      <c r="E6195">
        <v>0</v>
      </c>
      <c r="F6195">
        <v>2</v>
      </c>
      <c r="G6195" t="s">
        <v>599</v>
      </c>
      <c r="H6195" t="s">
        <v>373</v>
      </c>
      <c r="I6195" t="s">
        <v>599</v>
      </c>
      <c r="J6195">
        <v>4</v>
      </c>
      <c r="K6195">
        <v>3</v>
      </c>
      <c r="L6195">
        <v>3</v>
      </c>
      <c r="M6195">
        <v>0</v>
      </c>
      <c r="N6195">
        <v>-4.7710633186577998E-2</v>
      </c>
      <c r="O6195">
        <v>-0.71702751375269003</v>
      </c>
      <c r="P6195" t="e">
        <f>-inf</f>
        <v>#NAME?</v>
      </c>
      <c r="Q6195">
        <v>0.54237288135593198</v>
      </c>
      <c r="R6195">
        <v>0.37288135593220301</v>
      </c>
      <c r="S6195" t="e">
        <f t="shared" si="96"/>
        <v>#VALUE!</v>
      </c>
    </row>
    <row r="6196" spans="1:19" x14ac:dyDescent="0.2">
      <c r="A6196" t="s">
        <v>12329</v>
      </c>
      <c r="B6196" t="s">
        <v>12330</v>
      </c>
      <c r="C6196">
        <v>26</v>
      </c>
      <c r="D6196">
        <v>44</v>
      </c>
      <c r="E6196">
        <v>47</v>
      </c>
      <c r="F6196">
        <v>2</v>
      </c>
      <c r="G6196">
        <v>0.30873756081089698</v>
      </c>
      <c r="H6196">
        <v>-0.23713349981350401</v>
      </c>
      <c r="I6196">
        <v>-1.99814052526883</v>
      </c>
      <c r="J6196">
        <v>128</v>
      </c>
      <c r="K6196">
        <v>122</v>
      </c>
      <c r="L6196">
        <v>76</v>
      </c>
      <c r="M6196">
        <v>18</v>
      </c>
      <c r="N6196">
        <v>5.63779644486017E-2</v>
      </c>
      <c r="O6196">
        <v>-0.81848515451146697</v>
      </c>
      <c r="P6196">
        <v>-1.8621631331364501</v>
      </c>
      <c r="Q6196">
        <v>0.54237288135593198</v>
      </c>
      <c r="R6196">
        <v>0.37288135593220301</v>
      </c>
      <c r="S6196">
        <f t="shared" si="96"/>
        <v>-7.4328786979271644E-2</v>
      </c>
    </row>
    <row r="6197" spans="1:19" x14ac:dyDescent="0.2">
      <c r="A6197" t="s">
        <v>12331</v>
      </c>
      <c r="B6197" t="s">
        <v>12332</v>
      </c>
      <c r="C6197">
        <v>182</v>
      </c>
      <c r="D6197">
        <v>219</v>
      </c>
      <c r="E6197">
        <v>169</v>
      </c>
      <c r="F6197">
        <v>17</v>
      </c>
      <c r="G6197">
        <v>0.16063095915057099</v>
      </c>
      <c r="H6197">
        <v>-0.52644269314980396</v>
      </c>
      <c r="I6197">
        <v>-1.9138196395687901</v>
      </c>
      <c r="J6197">
        <v>342</v>
      </c>
      <c r="K6197">
        <v>544</v>
      </c>
      <c r="L6197">
        <v>349</v>
      </c>
      <c r="M6197">
        <v>58</v>
      </c>
      <c r="N6197">
        <v>0.27880089706376598</v>
      </c>
      <c r="O6197">
        <v>-0.58328945624134498</v>
      </c>
      <c r="P6197">
        <v>-1.78082378108509</v>
      </c>
      <c r="Q6197">
        <v>0.52542372881355903</v>
      </c>
      <c r="R6197">
        <v>0.49152542372881303</v>
      </c>
      <c r="S6197">
        <f t="shared" si="96"/>
        <v>-2.8255094926187087E-2</v>
      </c>
    </row>
    <row r="6198" spans="1:19" x14ac:dyDescent="0.2">
      <c r="A6198" t="s">
        <v>12333</v>
      </c>
      <c r="B6198" t="s">
        <v>12334</v>
      </c>
      <c r="C6198">
        <v>169</v>
      </c>
      <c r="D6198">
        <v>123</v>
      </c>
      <c r="E6198">
        <v>107</v>
      </c>
      <c r="F6198">
        <v>6</v>
      </c>
      <c r="G6198">
        <v>-5.7723360878747097E-2</v>
      </c>
      <c r="H6198">
        <v>-0.692760936706867</v>
      </c>
      <c r="I6198">
        <v>-2.33393262719202</v>
      </c>
      <c r="J6198">
        <v>211</v>
      </c>
      <c r="K6198">
        <v>194</v>
      </c>
      <c r="L6198">
        <v>133</v>
      </c>
      <c r="M6198">
        <v>12</v>
      </c>
      <c r="N6198">
        <v>4.0747378054255101E-2</v>
      </c>
      <c r="O6198">
        <v>-0.79251959147499695</v>
      </c>
      <c r="P6198">
        <v>-2.2553268778419602</v>
      </c>
      <c r="Q6198">
        <v>0.55932203389830504</v>
      </c>
      <c r="R6198">
        <v>0.40677966101694901</v>
      </c>
      <c r="S6198">
        <f t="shared" si="96"/>
        <v>-0.27633053506291144</v>
      </c>
    </row>
    <row r="6199" spans="1:19" x14ac:dyDescent="0.2">
      <c r="A6199" t="s">
        <v>12335</v>
      </c>
      <c r="B6199" t="s">
        <v>12336</v>
      </c>
      <c r="C6199">
        <v>275</v>
      </c>
      <c r="D6199">
        <v>288</v>
      </c>
      <c r="E6199">
        <v>108</v>
      </c>
      <c r="F6199">
        <v>13</v>
      </c>
      <c r="G6199">
        <v>0.100318026224496</v>
      </c>
      <c r="H6199">
        <v>-0.90016694812171605</v>
      </c>
      <c r="I6199">
        <v>-2.2095865144854199</v>
      </c>
      <c r="J6199">
        <v>525</v>
      </c>
      <c r="K6199">
        <v>534</v>
      </c>
      <c r="L6199">
        <v>191</v>
      </c>
      <c r="M6199">
        <v>46</v>
      </c>
      <c r="N6199">
        <v>8.4610057044321202E-2</v>
      </c>
      <c r="O6199">
        <v>-1.0312147133026099</v>
      </c>
      <c r="P6199">
        <v>-2.06762714031627</v>
      </c>
      <c r="Q6199">
        <v>0.49152542372881303</v>
      </c>
      <c r="R6199">
        <v>0.338983050847457</v>
      </c>
      <c r="S6199">
        <f t="shared" si="96"/>
        <v>-0.19026456679007098</v>
      </c>
    </row>
    <row r="6200" spans="1:19" x14ac:dyDescent="0.2">
      <c r="A6200" t="s">
        <v>12337</v>
      </c>
      <c r="B6200" t="s">
        <v>12338</v>
      </c>
      <c r="C6200">
        <v>243</v>
      </c>
      <c r="D6200">
        <v>233</v>
      </c>
      <c r="E6200">
        <v>233</v>
      </c>
      <c r="F6200">
        <v>21</v>
      </c>
      <c r="G6200">
        <v>6.20078797232353E-2</v>
      </c>
      <c r="H6200">
        <v>-0.51250836235069597</v>
      </c>
      <c r="I6200">
        <v>-1.9475841518263901</v>
      </c>
      <c r="J6200">
        <v>425</v>
      </c>
      <c r="K6200">
        <v>369</v>
      </c>
      <c r="L6200">
        <v>279</v>
      </c>
      <c r="M6200">
        <v>48</v>
      </c>
      <c r="N6200">
        <v>1.5865539530470599E-2</v>
      </c>
      <c r="O6200">
        <v>-0.77487350392110399</v>
      </c>
      <c r="P6200">
        <v>-1.95737336126661</v>
      </c>
      <c r="Q6200">
        <v>0.49152542372881303</v>
      </c>
      <c r="R6200">
        <v>0.322033898305084</v>
      </c>
      <c r="S6200">
        <f t="shared" si="96"/>
        <v>-8.5216347155714176E-2</v>
      </c>
    </row>
    <row r="6201" spans="1:19" x14ac:dyDescent="0.2">
      <c r="A6201" t="s">
        <v>12339</v>
      </c>
      <c r="B6201" t="s">
        <v>12340</v>
      </c>
      <c r="C6201">
        <v>204</v>
      </c>
      <c r="D6201">
        <v>205</v>
      </c>
      <c r="E6201">
        <v>116</v>
      </c>
      <c r="F6201">
        <v>5</v>
      </c>
      <c r="G6201">
        <v>8.2381925925383903E-2</v>
      </c>
      <c r="H6201">
        <v>-0.73943018797738302</v>
      </c>
      <c r="I6201">
        <v>-2.49485733605187</v>
      </c>
      <c r="J6201">
        <v>272</v>
      </c>
      <c r="K6201">
        <v>322</v>
      </c>
      <c r="L6201">
        <v>209</v>
      </c>
      <c r="M6201">
        <v>44</v>
      </c>
      <c r="N6201">
        <v>0.15051507108335299</v>
      </c>
      <c r="O6201">
        <v>-0.70651139506753502</v>
      </c>
      <c r="P6201">
        <v>-1.8013418961398999</v>
      </c>
      <c r="Q6201">
        <v>0.47457627118644002</v>
      </c>
      <c r="R6201">
        <v>0.28813559322033899</v>
      </c>
      <c r="S6201">
        <f t="shared" si="96"/>
        <v>-0.20130499006432692</v>
      </c>
    </row>
    <row r="6202" spans="1:19" x14ac:dyDescent="0.2">
      <c r="A6202" t="s">
        <v>12341</v>
      </c>
      <c r="B6202" t="s">
        <v>12342</v>
      </c>
      <c r="C6202">
        <v>32</v>
      </c>
      <c r="D6202">
        <v>16</v>
      </c>
      <c r="E6202">
        <v>35</v>
      </c>
      <c r="F6202">
        <v>2</v>
      </c>
      <c r="G6202">
        <v>-0.220771763368452</v>
      </c>
      <c r="H6202">
        <v>-0.45533994374803299</v>
      </c>
      <c r="I6202">
        <v>-2.0883171556179199</v>
      </c>
      <c r="J6202">
        <v>28</v>
      </c>
      <c r="K6202">
        <v>34</v>
      </c>
      <c r="L6202">
        <v>25</v>
      </c>
      <c r="M6202">
        <v>2</v>
      </c>
      <c r="N6202">
        <v>0.161548989121757</v>
      </c>
      <c r="O6202">
        <v>-0.64130679981457195</v>
      </c>
      <c r="P6202">
        <v>-2.15635370427013</v>
      </c>
      <c r="Q6202">
        <v>0.42372881355932202</v>
      </c>
      <c r="R6202">
        <v>0.186440677966101</v>
      </c>
      <c r="S6202">
        <f t="shared" si="96"/>
        <v>-0.17902540060705202</v>
      </c>
    </row>
    <row r="6203" spans="1:19" x14ac:dyDescent="0.2">
      <c r="A6203" t="s">
        <v>12343</v>
      </c>
      <c r="B6203" t="s">
        <v>12344</v>
      </c>
      <c r="C6203">
        <v>101</v>
      </c>
      <c r="D6203">
        <v>123</v>
      </c>
      <c r="E6203">
        <v>116</v>
      </c>
      <c r="F6203">
        <v>14</v>
      </c>
      <c r="G6203">
        <v>0.16584196995228301</v>
      </c>
      <c r="H6203">
        <v>-0.434121394334127</v>
      </c>
      <c r="I6203">
        <v>-1.7423905110664</v>
      </c>
      <c r="J6203">
        <v>203</v>
      </c>
      <c r="K6203">
        <v>273</v>
      </c>
      <c r="L6203">
        <v>159</v>
      </c>
      <c r="M6203">
        <v>34</v>
      </c>
      <c r="N6203">
        <v>0.205894712549264</v>
      </c>
      <c r="O6203">
        <v>-0.69818769073715103</v>
      </c>
      <c r="P6203">
        <v>-1.7862427894628501</v>
      </c>
      <c r="Q6203">
        <v>0.50847457627118597</v>
      </c>
      <c r="R6203">
        <v>0.27118644067796599</v>
      </c>
      <c r="S6203">
        <f t="shared" si="96"/>
        <v>1.9732726294795423E-2</v>
      </c>
    </row>
    <row r="6204" spans="1:19" x14ac:dyDescent="0.2">
      <c r="A6204" t="s">
        <v>12345</v>
      </c>
      <c r="B6204" t="s">
        <v>12346</v>
      </c>
      <c r="C6204">
        <v>186</v>
      </c>
      <c r="D6204">
        <v>205</v>
      </c>
      <c r="E6204">
        <v>108</v>
      </c>
      <c r="F6204">
        <v>16</v>
      </c>
      <c r="G6204">
        <v>0.122499149133366</v>
      </c>
      <c r="H6204">
        <v>-0.73034719850937002</v>
      </c>
      <c r="I6204">
        <v>-1.9495901345239901</v>
      </c>
      <c r="J6204">
        <v>215</v>
      </c>
      <c r="K6204">
        <v>258</v>
      </c>
      <c r="L6204">
        <v>156</v>
      </c>
      <c r="M6204">
        <v>31</v>
      </c>
      <c r="N6204">
        <v>0.15640934946934601</v>
      </c>
      <c r="O6204">
        <v>-0.73140263870553401</v>
      </c>
      <c r="P6204">
        <v>-1.8513024346732201</v>
      </c>
      <c r="Q6204">
        <v>0.50847457627118597</v>
      </c>
      <c r="R6204">
        <v>0.23728813559322001</v>
      </c>
      <c r="S6204">
        <f t="shared" si="96"/>
        <v>-5.7422600216285528E-2</v>
      </c>
    </row>
    <row r="6205" spans="1:19" x14ac:dyDescent="0.2">
      <c r="A6205" t="s">
        <v>12347</v>
      </c>
      <c r="B6205" t="s">
        <v>12348</v>
      </c>
      <c r="C6205">
        <v>72</v>
      </c>
      <c r="D6205">
        <v>50</v>
      </c>
      <c r="E6205">
        <v>39</v>
      </c>
      <c r="F6205">
        <v>2</v>
      </c>
      <c r="G6205">
        <v>-7.8104259799721201E-2</v>
      </c>
      <c r="H6205">
        <v>-0.76052589918317204</v>
      </c>
      <c r="I6205">
        <v>-2.4404996737292799</v>
      </c>
      <c r="J6205">
        <v>121</v>
      </c>
      <c r="K6205">
        <v>156</v>
      </c>
      <c r="L6205">
        <v>44</v>
      </c>
      <c r="M6205">
        <v>20</v>
      </c>
      <c r="N6205">
        <v>0.18756733145973301</v>
      </c>
      <c r="O6205">
        <v>-1.0314214709746501</v>
      </c>
      <c r="P6205">
        <v>-1.7919810432443599</v>
      </c>
      <c r="Q6205">
        <v>0.49152542372881303</v>
      </c>
      <c r="R6205">
        <v>0.37288135593220301</v>
      </c>
      <c r="S6205">
        <f t="shared" si="96"/>
        <v>-0.18312526666966039</v>
      </c>
    </row>
    <row r="6206" spans="1:19" x14ac:dyDescent="0.2">
      <c r="A6206" t="s">
        <v>12349</v>
      </c>
      <c r="B6206" t="s">
        <v>12350</v>
      </c>
      <c r="C6206">
        <v>49</v>
      </c>
      <c r="D6206">
        <v>53</v>
      </c>
      <c r="E6206">
        <v>47</v>
      </c>
      <c r="F6206">
        <v>4</v>
      </c>
      <c r="G6206">
        <v>0.11433802186780299</v>
      </c>
      <c r="H6206">
        <v>-0.51235623187119905</v>
      </c>
      <c r="I6206">
        <v>-1.97233326166255</v>
      </c>
      <c r="J6206">
        <v>105</v>
      </c>
      <c r="K6206">
        <v>170</v>
      </c>
      <c r="L6206">
        <v>118</v>
      </c>
      <c r="M6206">
        <v>4</v>
      </c>
      <c r="N6206">
        <v>0.28648772573005699</v>
      </c>
      <c r="O6206">
        <v>-0.54139606890820302</v>
      </c>
      <c r="P6206">
        <v>-2.42935497633386</v>
      </c>
      <c r="Q6206">
        <v>0.52542372881355903</v>
      </c>
      <c r="R6206">
        <v>0.338983050847457</v>
      </c>
      <c r="S6206">
        <f t="shared" si="96"/>
        <v>-0.21860094719403955</v>
      </c>
    </row>
    <row r="6207" spans="1:19" x14ac:dyDescent="0.2">
      <c r="A6207" t="s">
        <v>12351</v>
      </c>
      <c r="B6207" t="s">
        <v>12352</v>
      </c>
      <c r="C6207">
        <v>125</v>
      </c>
      <c r="D6207">
        <v>114</v>
      </c>
      <c r="E6207">
        <v>48</v>
      </c>
      <c r="F6207">
        <v>3</v>
      </c>
      <c r="G6207">
        <v>4.0253070623944599E-2</v>
      </c>
      <c r="H6207">
        <v>-0.90992678541087202</v>
      </c>
      <c r="I6207">
        <v>-2.5039859312503898</v>
      </c>
      <c r="J6207">
        <v>202</v>
      </c>
      <c r="K6207">
        <v>166</v>
      </c>
      <c r="L6207">
        <v>88</v>
      </c>
      <c r="M6207">
        <v>28</v>
      </c>
      <c r="N6207">
        <v>-8.0151779848469003E-3</v>
      </c>
      <c r="O6207">
        <v>-0.952957474440845</v>
      </c>
      <c r="P6207">
        <v>-1.86841900669629</v>
      </c>
      <c r="Q6207">
        <v>0.47457627118644002</v>
      </c>
      <c r="R6207">
        <v>0.28813559322033899</v>
      </c>
      <c r="S6207">
        <f t="shared" si="96"/>
        <v>-0.22187955617855931</v>
      </c>
    </row>
    <row r="6208" spans="1:19" x14ac:dyDescent="0.2">
      <c r="A6208" t="s">
        <v>12353</v>
      </c>
      <c r="B6208" t="s">
        <v>12354</v>
      </c>
      <c r="C6208">
        <v>158</v>
      </c>
      <c r="D6208">
        <v>105</v>
      </c>
      <c r="E6208">
        <v>105</v>
      </c>
      <c r="F6208">
        <v>10</v>
      </c>
      <c r="G6208">
        <v>-9.7209555588956095E-2</v>
      </c>
      <c r="H6208">
        <v>-0.67172579766288798</v>
      </c>
      <c r="I6208">
        <v>-2.0828542599164201</v>
      </c>
      <c r="J6208">
        <v>224</v>
      </c>
      <c r="K6208">
        <v>211</v>
      </c>
      <c r="L6208">
        <v>193</v>
      </c>
      <c r="M6208">
        <v>24</v>
      </c>
      <c r="N6208">
        <v>5.1262540385251597E-2</v>
      </c>
      <c r="O6208">
        <v>-0.65677948647077899</v>
      </c>
      <c r="P6208">
        <v>-1.9802624452144399</v>
      </c>
      <c r="Q6208">
        <v>0.40677966101694901</v>
      </c>
      <c r="R6208">
        <v>0.23728813559322001</v>
      </c>
      <c r="S6208">
        <f t="shared" si="96"/>
        <v>-0.13034845859943067</v>
      </c>
    </row>
    <row r="6209" spans="1:19" x14ac:dyDescent="0.2">
      <c r="A6209" t="s">
        <v>12355</v>
      </c>
      <c r="B6209" t="s">
        <v>12356</v>
      </c>
      <c r="C6209">
        <v>180</v>
      </c>
      <c r="D6209">
        <v>157</v>
      </c>
      <c r="E6209">
        <v>100</v>
      </c>
      <c r="F6209">
        <v>22</v>
      </c>
      <c r="G6209">
        <v>2.0885379601456099E-2</v>
      </c>
      <c r="H6209">
        <v>-0.74953051488170896</v>
      </c>
      <c r="I6209">
        <v>-1.79704699724309</v>
      </c>
      <c r="J6209">
        <v>378</v>
      </c>
      <c r="K6209">
        <v>397</v>
      </c>
      <c r="L6209">
        <v>263</v>
      </c>
      <c r="M6209">
        <v>41</v>
      </c>
      <c r="N6209">
        <v>9.8526810347611404E-2</v>
      </c>
      <c r="O6209">
        <v>-0.74962482849185696</v>
      </c>
      <c r="P6209">
        <v>-1.9749336117093801</v>
      </c>
      <c r="Q6209">
        <v>0.38983050847457601</v>
      </c>
      <c r="R6209">
        <v>0.186440677966101</v>
      </c>
      <c r="S6209">
        <f t="shared" si="96"/>
        <v>-4.650100850209693E-2</v>
      </c>
    </row>
    <row r="6210" spans="1:19" x14ac:dyDescent="0.2">
      <c r="A6210" t="s">
        <v>12357</v>
      </c>
      <c r="B6210" t="s">
        <v>12358</v>
      </c>
      <c r="C6210">
        <v>99</v>
      </c>
      <c r="D6210">
        <v>111</v>
      </c>
      <c r="E6210">
        <v>102</v>
      </c>
      <c r="F6210">
        <v>5</v>
      </c>
      <c r="G6210">
        <v>0.129946016484635</v>
      </c>
      <c r="H6210">
        <v>-0.481293032614035</v>
      </c>
      <c r="I6210">
        <v>-2.1808623632235302</v>
      </c>
      <c r="J6210">
        <v>204</v>
      </c>
      <c r="K6210">
        <v>223</v>
      </c>
      <c r="L6210">
        <v>94</v>
      </c>
      <c r="M6210">
        <v>25</v>
      </c>
      <c r="N6210">
        <v>0.115902799043983</v>
      </c>
      <c r="O6210">
        <v>-0.92859109097059001</v>
      </c>
      <c r="P6210">
        <v>-1.9219158273457499</v>
      </c>
      <c r="Q6210">
        <v>0.49152542372881303</v>
      </c>
      <c r="R6210">
        <v>0.27118644067796599</v>
      </c>
      <c r="S6210">
        <f t="shared" si="96"/>
        <v>-0.14300560348499597</v>
      </c>
    </row>
    <row r="6211" spans="1:19" x14ac:dyDescent="0.2">
      <c r="A6211" t="s">
        <v>12359</v>
      </c>
      <c r="B6211" t="s">
        <v>12360</v>
      </c>
      <c r="C6211">
        <v>59</v>
      </c>
      <c r="D6211">
        <v>29</v>
      </c>
      <c r="E6211">
        <v>20</v>
      </c>
      <c r="F6211">
        <v>2</v>
      </c>
      <c r="G6211">
        <v>-0.22819578144765901</v>
      </c>
      <c r="H6211">
        <v>-0.96408002575656604</v>
      </c>
      <c r="I6211">
        <v>-2.35401918894016</v>
      </c>
      <c r="J6211">
        <v>106</v>
      </c>
      <c r="K6211">
        <v>138</v>
      </c>
      <c r="L6211">
        <v>87</v>
      </c>
      <c r="M6211">
        <v>13</v>
      </c>
      <c r="N6211">
        <v>0.19180132455818799</v>
      </c>
      <c r="O6211">
        <v>-0.67787538979054196</v>
      </c>
      <c r="P6211">
        <v>-1.9215881815498199</v>
      </c>
      <c r="Q6211">
        <v>0.677966101694915</v>
      </c>
      <c r="R6211">
        <v>0.305084745762711</v>
      </c>
      <c r="S6211">
        <f t="shared" ref="S6211:S6274" si="97">((I6211+1.7338029)/1.7338029+(P6211+1.8692731)/1.8692731)/2</f>
        <v>-0.19285352019711804</v>
      </c>
    </row>
    <row r="6212" spans="1:19" x14ac:dyDescent="0.2">
      <c r="A6212" t="s">
        <v>12361</v>
      </c>
      <c r="B6212" t="s">
        <v>12362</v>
      </c>
      <c r="C6212">
        <v>78</v>
      </c>
      <c r="D6212">
        <v>139</v>
      </c>
      <c r="E6212">
        <v>42</v>
      </c>
      <c r="F6212">
        <v>48</v>
      </c>
      <c r="G6212">
        <v>0.33117842985914298</v>
      </c>
      <c r="H6212">
        <v>-0.76310332207098297</v>
      </c>
      <c r="I6212">
        <v>-1.09505053827689</v>
      </c>
      <c r="J6212">
        <v>226</v>
      </c>
      <c r="K6212">
        <v>315</v>
      </c>
      <c r="L6212">
        <v>142</v>
      </c>
      <c r="M6212">
        <v>146</v>
      </c>
      <c r="N6212">
        <v>0.22143021806392099</v>
      </c>
      <c r="O6212">
        <v>-0.79390887190873405</v>
      </c>
      <c r="P6212">
        <v>-1.1999812519548501</v>
      </c>
      <c r="Q6212">
        <v>0.54237288135593198</v>
      </c>
      <c r="R6212">
        <v>0.305084745762711</v>
      </c>
      <c r="S6212">
        <f t="shared" si="97"/>
        <v>0.36323021638211017</v>
      </c>
    </row>
    <row r="6213" spans="1:19" x14ac:dyDescent="0.2">
      <c r="A6213" t="s">
        <v>12363</v>
      </c>
      <c r="B6213" t="s">
        <v>12364</v>
      </c>
      <c r="C6213">
        <v>148</v>
      </c>
      <c r="D6213">
        <v>192</v>
      </c>
      <c r="E6213">
        <v>88</v>
      </c>
      <c r="F6213">
        <v>24</v>
      </c>
      <c r="G6213">
        <v>0.19329774560412</v>
      </c>
      <c r="H6213">
        <v>-0.72003705302319199</v>
      </c>
      <c r="I6213">
        <v>-1.67424764664535</v>
      </c>
      <c r="J6213">
        <v>368</v>
      </c>
      <c r="K6213">
        <v>458</v>
      </c>
      <c r="L6213">
        <v>216</v>
      </c>
      <c r="M6213">
        <v>35</v>
      </c>
      <c r="N6213">
        <v>0.17224576275207301</v>
      </c>
      <c r="O6213">
        <v>-0.82348284466697697</v>
      </c>
      <c r="P6213">
        <v>-2.0320054429151302</v>
      </c>
      <c r="Q6213">
        <v>0.52542372881355903</v>
      </c>
      <c r="R6213">
        <v>0.338983050847457</v>
      </c>
      <c r="S6213">
        <f t="shared" si="97"/>
        <v>-2.6353494483185799E-2</v>
      </c>
    </row>
    <row r="6214" spans="1:19" x14ac:dyDescent="0.2">
      <c r="A6214" t="s">
        <v>12365</v>
      </c>
      <c r="B6214" t="s">
        <v>12366</v>
      </c>
      <c r="C6214">
        <v>22</v>
      </c>
      <c r="D6214">
        <v>29</v>
      </c>
      <c r="E6214">
        <v>25</v>
      </c>
      <c r="F6214">
        <v>3</v>
      </c>
      <c r="G6214">
        <v>0.200233549372278</v>
      </c>
      <c r="H6214">
        <v>-0.43874068192857202</v>
      </c>
      <c r="I6214">
        <v>-1.74949859906454</v>
      </c>
      <c r="J6214">
        <v>80</v>
      </c>
      <c r="K6214">
        <v>34</v>
      </c>
      <c r="L6214">
        <v>53</v>
      </c>
      <c r="M6214">
        <v>1</v>
      </c>
      <c r="N6214">
        <v>-0.29438296652796597</v>
      </c>
      <c r="O6214">
        <v>-0.77090289453554495</v>
      </c>
      <c r="P6214">
        <v>-2.9133156555838302</v>
      </c>
      <c r="Q6214">
        <v>0.45762711864406702</v>
      </c>
      <c r="R6214">
        <v>0.22033898305084701</v>
      </c>
      <c r="S6214">
        <f t="shared" si="97"/>
        <v>-0.28379069748091501</v>
      </c>
    </row>
    <row r="6215" spans="1:19" x14ac:dyDescent="0.2">
      <c r="A6215" t="s">
        <v>12367</v>
      </c>
      <c r="B6215" t="s">
        <v>12368</v>
      </c>
      <c r="C6215">
        <v>95</v>
      </c>
      <c r="D6215">
        <v>55</v>
      </c>
      <c r="E6215">
        <v>84</v>
      </c>
      <c r="F6215">
        <v>7</v>
      </c>
      <c r="G6215">
        <v>-0.157102683499075</v>
      </c>
      <c r="H6215">
        <v>-0.54770232900536897</v>
      </c>
      <c r="I6215">
        <v>-2.01682273823659</v>
      </c>
      <c r="J6215">
        <v>203</v>
      </c>
      <c r="K6215">
        <v>156</v>
      </c>
      <c r="L6215">
        <v>136</v>
      </c>
      <c r="M6215">
        <v>24</v>
      </c>
      <c r="N6215">
        <v>-3.7143336137029498E-2</v>
      </c>
      <c r="O6215">
        <v>-0.76604590668738504</v>
      </c>
      <c r="P6215">
        <v>-1.9375104647935</v>
      </c>
      <c r="Q6215">
        <v>0.50847457627118597</v>
      </c>
      <c r="R6215">
        <v>0.186440677966101</v>
      </c>
      <c r="S6215">
        <f t="shared" si="97"/>
        <v>-9.9870606967897138E-2</v>
      </c>
    </row>
    <row r="6216" spans="1:19" x14ac:dyDescent="0.2">
      <c r="A6216" t="s">
        <v>12369</v>
      </c>
      <c r="B6216" t="s">
        <v>12370</v>
      </c>
      <c r="C6216">
        <v>134</v>
      </c>
      <c r="D6216">
        <v>133</v>
      </c>
      <c r="E6216">
        <v>93</v>
      </c>
      <c r="F6216">
        <v>8</v>
      </c>
      <c r="G6216">
        <v>7.70050748978066E-2</v>
      </c>
      <c r="H6216">
        <v>-0.65287985958927597</v>
      </c>
      <c r="I6216">
        <v>-2.1082119843348601</v>
      </c>
      <c r="J6216">
        <v>285</v>
      </c>
      <c r="K6216">
        <v>265</v>
      </c>
      <c r="L6216">
        <v>158</v>
      </c>
      <c r="M6216">
        <v>54</v>
      </c>
      <c r="N6216">
        <v>4.5629117350019302E-2</v>
      </c>
      <c r="O6216">
        <v>-0.84827655019847703</v>
      </c>
      <c r="P6216">
        <v>-1.73267676877743</v>
      </c>
      <c r="Q6216">
        <v>0.47457627118644002</v>
      </c>
      <c r="R6216">
        <v>0.20338983050847401</v>
      </c>
      <c r="S6216">
        <f t="shared" si="97"/>
        <v>-7.1436084216668527E-2</v>
      </c>
    </row>
    <row r="6217" spans="1:19" x14ac:dyDescent="0.2">
      <c r="A6217" t="s">
        <v>12371</v>
      </c>
      <c r="B6217" t="s">
        <v>12372</v>
      </c>
      <c r="C6217">
        <v>210</v>
      </c>
      <c r="D6217">
        <v>324</v>
      </c>
      <c r="E6217">
        <v>144</v>
      </c>
      <c r="F6217">
        <v>38</v>
      </c>
      <c r="G6217">
        <v>0.26858394776822098</v>
      </c>
      <c r="H6217">
        <v>-0.65811481241707304</v>
      </c>
      <c r="I6217">
        <v>-1.6266328710791</v>
      </c>
      <c r="J6217">
        <v>232</v>
      </c>
      <c r="K6217">
        <v>325</v>
      </c>
      <c r="L6217">
        <v>231</v>
      </c>
      <c r="M6217">
        <v>40</v>
      </c>
      <c r="N6217">
        <v>0.22362347950969599</v>
      </c>
      <c r="O6217">
        <v>-0.59396478214314496</v>
      </c>
      <c r="P6217">
        <v>-1.77365366215483</v>
      </c>
      <c r="Q6217">
        <v>0.50847457627118597</v>
      </c>
      <c r="R6217">
        <v>0.22033898305084701</v>
      </c>
      <c r="S6217">
        <f t="shared" si="97"/>
        <v>5.6482695522959432E-2</v>
      </c>
    </row>
    <row r="6218" spans="1:19" x14ac:dyDescent="0.2">
      <c r="A6218" t="s">
        <v>12373</v>
      </c>
      <c r="B6218" t="s">
        <v>12374</v>
      </c>
      <c r="C6218">
        <v>50</v>
      </c>
      <c r="D6218">
        <v>46</v>
      </c>
      <c r="E6218">
        <v>51</v>
      </c>
      <c r="F6218">
        <v>1</v>
      </c>
      <c r="G6218">
        <v>4.4046059641083699E-2</v>
      </c>
      <c r="H6218">
        <v>-0.48565783801648599</v>
      </c>
      <c r="I6218">
        <v>-2.58316717729801</v>
      </c>
      <c r="J6218">
        <v>134</v>
      </c>
      <c r="K6218">
        <v>222</v>
      </c>
      <c r="L6218">
        <v>93</v>
      </c>
      <c r="M6218">
        <v>19</v>
      </c>
      <c r="N6218">
        <v>0.29647627950755201</v>
      </c>
      <c r="O6218">
        <v>-0.75071062695526203</v>
      </c>
      <c r="P6218">
        <v>-1.85857686600387</v>
      </c>
      <c r="Q6218">
        <v>0.66101694915254205</v>
      </c>
      <c r="R6218">
        <v>0.23728813559322001</v>
      </c>
      <c r="S6218">
        <f t="shared" si="97"/>
        <v>-0.24208150250088106</v>
      </c>
    </row>
    <row r="6219" spans="1:19" x14ac:dyDescent="0.2">
      <c r="A6219" t="s">
        <v>12375</v>
      </c>
      <c r="B6219" t="s">
        <v>12376</v>
      </c>
      <c r="C6219">
        <v>273</v>
      </c>
      <c r="D6219">
        <v>254</v>
      </c>
      <c r="E6219">
        <v>145</v>
      </c>
      <c r="F6219">
        <v>14</v>
      </c>
      <c r="G6219">
        <v>4.89293018747105E-2</v>
      </c>
      <c r="H6219">
        <v>-0.76905265458418404</v>
      </c>
      <c r="I6219">
        <v>-2.17423178432451</v>
      </c>
      <c r="J6219">
        <v>571</v>
      </c>
      <c r="K6219">
        <v>497</v>
      </c>
      <c r="L6219">
        <v>349</v>
      </c>
      <c r="M6219">
        <v>52</v>
      </c>
      <c r="N6219">
        <v>1.6948383909205798E-2</v>
      </c>
      <c r="O6219">
        <v>-0.80589945843105804</v>
      </c>
      <c r="P6219">
        <v>-2.05085843320294</v>
      </c>
      <c r="Q6219">
        <v>0.59322033898305004</v>
      </c>
      <c r="R6219">
        <v>0.20338983050847401</v>
      </c>
      <c r="S6219">
        <f t="shared" si="97"/>
        <v>-0.17558349393563122</v>
      </c>
    </row>
    <row r="6220" spans="1:19" x14ac:dyDescent="0.2">
      <c r="A6220" t="s">
        <v>12377</v>
      </c>
      <c r="B6220" t="s">
        <v>12378</v>
      </c>
      <c r="C6220">
        <v>30</v>
      </c>
      <c r="D6220">
        <v>23</v>
      </c>
      <c r="E6220">
        <v>27</v>
      </c>
      <c r="F6220">
        <v>5</v>
      </c>
      <c r="G6220">
        <v>-3.5135186406541001E-2</v>
      </c>
      <c r="H6220">
        <v>-0.54001550033907797</v>
      </c>
      <c r="I6220">
        <v>-1.66234842334564</v>
      </c>
      <c r="J6220">
        <v>120</v>
      </c>
      <c r="K6220">
        <v>177</v>
      </c>
      <c r="L6220">
        <v>73</v>
      </c>
      <c r="M6220">
        <v>19</v>
      </c>
      <c r="N6220">
        <v>0.24602012373590301</v>
      </c>
      <c r="O6220">
        <v>-0.807947163071559</v>
      </c>
      <c r="P6220">
        <v>-1.81065331368668</v>
      </c>
      <c r="Q6220">
        <v>0.57627118644067798</v>
      </c>
      <c r="R6220">
        <v>0.25423728813559299</v>
      </c>
      <c r="S6220">
        <f t="shared" si="97"/>
        <v>3.6286120611199991E-2</v>
      </c>
    </row>
    <row r="6221" spans="1:19" x14ac:dyDescent="0.2">
      <c r="A6221" t="s">
        <v>12379</v>
      </c>
      <c r="B6221" t="s">
        <v>12380</v>
      </c>
      <c r="C6221">
        <v>146</v>
      </c>
      <c r="D6221">
        <v>155</v>
      </c>
      <c r="E6221">
        <v>136</v>
      </c>
      <c r="F6221">
        <v>6</v>
      </c>
      <c r="G6221">
        <v>0.10623707468138199</v>
      </c>
      <c r="H6221">
        <v>-0.52507195719262301</v>
      </c>
      <c r="I6221">
        <v>-2.2703987783627899</v>
      </c>
      <c r="J6221">
        <v>328</v>
      </c>
      <c r="K6221">
        <v>370</v>
      </c>
      <c r="L6221">
        <v>223</v>
      </c>
      <c r="M6221">
        <v>49</v>
      </c>
      <c r="N6221">
        <v>0.129555983777037</v>
      </c>
      <c r="O6221">
        <v>-0.75965775780790801</v>
      </c>
      <c r="P6221">
        <v>-1.83590343227505</v>
      </c>
      <c r="Q6221">
        <v>0.61016949152542299</v>
      </c>
      <c r="R6221">
        <v>0.27118644067796599</v>
      </c>
      <c r="S6221">
        <f t="shared" si="97"/>
        <v>-0.14581951082206743</v>
      </c>
    </row>
    <row r="6222" spans="1:19" x14ac:dyDescent="0.2">
      <c r="A6222" t="s">
        <v>12381</v>
      </c>
      <c r="B6222" t="s">
        <v>12382</v>
      </c>
      <c r="C6222">
        <v>34</v>
      </c>
      <c r="D6222">
        <v>37</v>
      </c>
      <c r="E6222">
        <v>15</v>
      </c>
      <c r="F6222">
        <v>1</v>
      </c>
      <c r="G6222">
        <v>0.116981039320268</v>
      </c>
      <c r="H6222">
        <v>-0.84964566776497696</v>
      </c>
      <c r="I6222">
        <v>-2.4156760900042502</v>
      </c>
      <c r="J6222">
        <v>69</v>
      </c>
      <c r="K6222">
        <v>75</v>
      </c>
      <c r="L6222">
        <v>126</v>
      </c>
      <c r="M6222">
        <v>18</v>
      </c>
      <c r="N6222">
        <v>0.113440276076166</v>
      </c>
      <c r="O6222">
        <v>-0.33056732276408202</v>
      </c>
      <c r="P6222">
        <v>-1.5938022542258401</v>
      </c>
      <c r="Q6222">
        <v>0.66101694915254205</v>
      </c>
      <c r="R6222">
        <v>0.322033898305084</v>
      </c>
      <c r="S6222">
        <f t="shared" si="97"/>
        <v>-0.12295697011411223</v>
      </c>
    </row>
    <row r="6223" spans="1:19" x14ac:dyDescent="0.2">
      <c r="A6223" t="s">
        <v>12383</v>
      </c>
      <c r="B6223" t="s">
        <v>12384</v>
      </c>
      <c r="C6223">
        <v>184</v>
      </c>
      <c r="D6223">
        <v>115</v>
      </c>
      <c r="E6223">
        <v>76</v>
      </c>
      <c r="F6223">
        <v>16</v>
      </c>
      <c r="G6223">
        <v>-0.123861750360396</v>
      </c>
      <c r="H6223">
        <v>-0.87826224050714796</v>
      </c>
      <c r="I6223">
        <v>-1.94489501331561</v>
      </c>
      <c r="J6223">
        <v>318</v>
      </c>
      <c r="K6223">
        <v>369</v>
      </c>
      <c r="L6223">
        <v>184</v>
      </c>
      <c r="M6223">
        <v>31</v>
      </c>
      <c r="N6223">
        <v>0.14182734959634899</v>
      </c>
      <c r="O6223">
        <v>-0.82969807411928598</v>
      </c>
      <c r="P6223">
        <v>-2.0212910947420499</v>
      </c>
      <c r="Q6223">
        <v>0.61016949152542299</v>
      </c>
      <c r="R6223">
        <v>0.28813559322033899</v>
      </c>
      <c r="S6223">
        <f t="shared" si="97"/>
        <v>-0.10153779314626508</v>
      </c>
    </row>
    <row r="6224" spans="1:19" x14ac:dyDescent="0.2">
      <c r="A6224" t="s">
        <v>12385</v>
      </c>
      <c r="B6224" t="s">
        <v>12386</v>
      </c>
      <c r="C6224">
        <v>142</v>
      </c>
      <c r="D6224">
        <v>144</v>
      </c>
      <c r="E6224">
        <v>126</v>
      </c>
      <c r="F6224">
        <v>19</v>
      </c>
      <c r="G6224">
        <v>8.6332380007721504E-2</v>
      </c>
      <c r="H6224">
        <v>-0.54617580904389695</v>
      </c>
      <c r="I6224">
        <v>-1.75773191639222</v>
      </c>
      <c r="J6224">
        <v>398</v>
      </c>
      <c r="K6224">
        <v>356</v>
      </c>
      <c r="L6224">
        <v>216</v>
      </c>
      <c r="M6224">
        <v>46</v>
      </c>
      <c r="N6224">
        <v>2.8795029320909001E-2</v>
      </c>
      <c r="O6224">
        <v>-0.85751809806714696</v>
      </c>
      <c r="P6224">
        <v>-1.947350908984</v>
      </c>
      <c r="Q6224">
        <v>0.61016949152542299</v>
      </c>
      <c r="R6224">
        <v>0.322033898305084</v>
      </c>
      <c r="S6224">
        <f t="shared" si="97"/>
        <v>-2.778526912812988E-2</v>
      </c>
    </row>
    <row r="6225" spans="1:19" x14ac:dyDescent="0.2">
      <c r="A6225" t="s">
        <v>12387</v>
      </c>
      <c r="B6225" t="s">
        <v>12388</v>
      </c>
      <c r="C6225">
        <v>256</v>
      </c>
      <c r="D6225">
        <v>230</v>
      </c>
      <c r="E6225">
        <v>155</v>
      </c>
      <c r="F6225">
        <v>35</v>
      </c>
      <c r="G6225">
        <v>3.3746103001271698E-2</v>
      </c>
      <c r="H6225">
        <v>-0.71216627691996104</v>
      </c>
      <c r="I6225">
        <v>-1.7483690939235701</v>
      </c>
      <c r="J6225">
        <v>463</v>
      </c>
      <c r="K6225">
        <v>728</v>
      </c>
      <c r="L6225">
        <v>323</v>
      </c>
      <c r="M6225">
        <v>58</v>
      </c>
      <c r="N6225">
        <v>0.27377849171680502</v>
      </c>
      <c r="O6225">
        <v>-0.74846724583124002</v>
      </c>
      <c r="P6225">
        <v>-1.9123786660469</v>
      </c>
      <c r="Q6225">
        <v>0.61016949152542299</v>
      </c>
      <c r="R6225">
        <v>0.35593220338983</v>
      </c>
      <c r="S6225">
        <f t="shared" si="97"/>
        <v>-1.5730683071265635E-2</v>
      </c>
    </row>
    <row r="6226" spans="1:19" x14ac:dyDescent="0.2">
      <c r="A6226" t="s">
        <v>12389</v>
      </c>
      <c r="B6226" t="s">
        <v>12390</v>
      </c>
      <c r="C6226">
        <v>231</v>
      </c>
      <c r="D6226">
        <v>205</v>
      </c>
      <c r="E6226">
        <v>139</v>
      </c>
      <c r="F6226">
        <v>21</v>
      </c>
      <c r="G6226">
        <v>2.8400113459138499E-2</v>
      </c>
      <c r="H6226">
        <v>-0.71485518941645199</v>
      </c>
      <c r="I6226">
        <v>-1.92558985812022</v>
      </c>
      <c r="J6226">
        <v>437</v>
      </c>
      <c r="K6226">
        <v>568</v>
      </c>
      <c r="L6226">
        <v>311</v>
      </c>
      <c r="M6226">
        <v>56</v>
      </c>
      <c r="N6226">
        <v>0.19109500216231801</v>
      </c>
      <c r="O6226">
        <v>-0.73980982508797399</v>
      </c>
      <c r="P6226">
        <v>-1.9025190785561099</v>
      </c>
      <c r="Q6226">
        <v>0.59322033898305004</v>
      </c>
      <c r="R6226">
        <v>0.27118644067796599</v>
      </c>
      <c r="S6226">
        <f t="shared" si="97"/>
        <v>-6.4200933638917157E-2</v>
      </c>
    </row>
    <row r="6227" spans="1:19" x14ac:dyDescent="0.2">
      <c r="A6227" t="s">
        <v>12391</v>
      </c>
      <c r="B6227" t="s">
        <v>12392</v>
      </c>
      <c r="C6227">
        <v>208</v>
      </c>
      <c r="D6227">
        <v>257</v>
      </c>
      <c r="E6227">
        <v>294</v>
      </c>
      <c r="F6227">
        <v>24</v>
      </c>
      <c r="G6227">
        <v>0.17212802066406099</v>
      </c>
      <c r="H6227">
        <v>-0.34397401432900698</v>
      </c>
      <c r="I6227">
        <v>-1.82204926621315</v>
      </c>
      <c r="J6227">
        <v>614</v>
      </c>
      <c r="K6227">
        <v>802</v>
      </c>
      <c r="L6227">
        <v>479</v>
      </c>
      <c r="M6227">
        <v>72</v>
      </c>
      <c r="N6227">
        <v>0.19323410056471699</v>
      </c>
      <c r="O6227">
        <v>-0.69992163487099401</v>
      </c>
      <c r="P6227">
        <v>-1.9410615433017899</v>
      </c>
      <c r="Q6227">
        <v>0.55932203389830504</v>
      </c>
      <c r="R6227">
        <v>0.305084745762711</v>
      </c>
      <c r="S6227">
        <f t="shared" si="97"/>
        <v>-4.4651023550272964E-2</v>
      </c>
    </row>
    <row r="6228" spans="1:19" x14ac:dyDescent="0.2">
      <c r="A6228" t="s">
        <v>12393</v>
      </c>
      <c r="B6228" t="s">
        <v>12394</v>
      </c>
      <c r="C6228">
        <v>141</v>
      </c>
      <c r="D6228">
        <v>82</v>
      </c>
      <c r="E6228">
        <v>85</v>
      </c>
      <c r="F6228">
        <v>2</v>
      </c>
      <c r="G6228">
        <v>-0.155147027976134</v>
      </c>
      <c r="H6228">
        <v>-0.71405819671949</v>
      </c>
      <c r="I6228">
        <v>-2.7323862899533902</v>
      </c>
      <c r="J6228">
        <v>231</v>
      </c>
      <c r="K6228">
        <v>179</v>
      </c>
      <c r="L6228">
        <v>130</v>
      </c>
      <c r="M6228">
        <v>33</v>
      </c>
      <c r="N6228">
        <v>-3.3530845490529301E-2</v>
      </c>
      <c r="O6228">
        <v>-0.84175740472969696</v>
      </c>
      <c r="P6228">
        <v>-1.85532370860614</v>
      </c>
      <c r="Q6228">
        <v>0.61016949152542299</v>
      </c>
      <c r="R6228">
        <v>0.338983050847457</v>
      </c>
      <c r="S6228">
        <f t="shared" si="97"/>
        <v>-0.28424365325575601</v>
      </c>
    </row>
    <row r="6229" spans="1:19" x14ac:dyDescent="0.2">
      <c r="A6229" t="s">
        <v>12395</v>
      </c>
      <c r="B6229" t="s">
        <v>12396</v>
      </c>
      <c r="C6229">
        <v>8</v>
      </c>
      <c r="D6229">
        <v>2</v>
      </c>
      <c r="E6229">
        <v>0</v>
      </c>
      <c r="F6229">
        <v>0</v>
      </c>
      <c r="G6229">
        <v>-0.52180175903243398</v>
      </c>
      <c r="H6229" t="e">
        <f>-inf</f>
        <v>#NAME?</v>
      </c>
      <c r="I6229" t="e">
        <f>-inf</f>
        <v>#NAME?</v>
      </c>
      <c r="J6229">
        <v>3</v>
      </c>
      <c r="K6229">
        <v>9</v>
      </c>
      <c r="L6229">
        <v>1</v>
      </c>
      <c r="M6229">
        <v>1</v>
      </c>
      <c r="N6229">
        <v>0.55434935814138397</v>
      </c>
      <c r="O6229">
        <v>-1.0692100318640501</v>
      </c>
      <c r="P6229">
        <v>-1.4873469233115499</v>
      </c>
      <c r="Q6229">
        <v>0.57627118644067798</v>
      </c>
      <c r="R6229">
        <v>0.322033898305084</v>
      </c>
      <c r="S6229" t="e">
        <f t="shared" si="97"/>
        <v>#NAME?</v>
      </c>
    </row>
    <row r="6230" spans="1:19" x14ac:dyDescent="0.2">
      <c r="A6230" t="s">
        <v>12397</v>
      </c>
      <c r="B6230" t="s">
        <v>12398</v>
      </c>
      <c r="C6230">
        <v>87</v>
      </c>
      <c r="D6230">
        <v>98</v>
      </c>
      <c r="E6230">
        <v>85</v>
      </c>
      <c r="F6230">
        <v>15</v>
      </c>
      <c r="G6230">
        <v>0.13196505536940401</v>
      </c>
      <c r="H6230">
        <v>-0.504358336682729</v>
      </c>
      <c r="I6230">
        <v>-1.64762516652493</v>
      </c>
      <c r="J6230">
        <v>248</v>
      </c>
      <c r="K6230">
        <v>214</v>
      </c>
      <c r="L6230">
        <v>118</v>
      </c>
      <c r="M6230">
        <v>22</v>
      </c>
      <c r="N6230">
        <v>1.31901959446963E-2</v>
      </c>
      <c r="O6230">
        <v>-0.91465845066448104</v>
      </c>
      <c r="P6230">
        <v>-2.0622546685958998</v>
      </c>
      <c r="Q6230">
        <v>0.644067796610169</v>
      </c>
      <c r="R6230">
        <v>0.25423728813559299</v>
      </c>
      <c r="S6230">
        <f t="shared" si="97"/>
        <v>-2.6767186199447093E-2</v>
      </c>
    </row>
    <row r="6231" spans="1:19" x14ac:dyDescent="0.2">
      <c r="A6231" t="s">
        <v>12399</v>
      </c>
      <c r="B6231" t="s">
        <v>12400</v>
      </c>
      <c r="C6231">
        <v>4</v>
      </c>
      <c r="D6231">
        <v>2</v>
      </c>
      <c r="E6231">
        <v>3</v>
      </c>
      <c r="F6231">
        <v>0</v>
      </c>
      <c r="G6231">
        <v>-0.220771763368452</v>
      </c>
      <c r="H6231">
        <v>-0.61919674638670297</v>
      </c>
      <c r="I6231" t="e">
        <f>-inf</f>
        <v>#NAME?</v>
      </c>
      <c r="J6231">
        <v>27</v>
      </c>
      <c r="K6231">
        <v>57</v>
      </c>
      <c r="L6231">
        <v>46</v>
      </c>
      <c r="M6231">
        <v>7</v>
      </c>
      <c r="N6231">
        <v>0.40173919493522497</v>
      </c>
      <c r="O6231">
        <v>-0.360694709621803</v>
      </c>
      <c r="P6231">
        <v>-1.59649139273662</v>
      </c>
      <c r="Q6231">
        <v>0.61016949152542299</v>
      </c>
      <c r="R6231">
        <v>0.28813559322033899</v>
      </c>
      <c r="S6231" t="e">
        <f t="shared" si="97"/>
        <v>#NAME?</v>
      </c>
    </row>
    <row r="6232" spans="1:19" x14ac:dyDescent="0.2">
      <c r="A6232" t="s">
        <v>12401</v>
      </c>
      <c r="B6232" t="s">
        <v>12402</v>
      </c>
      <c r="C6232">
        <v>106</v>
      </c>
      <c r="D6232">
        <v>69</v>
      </c>
      <c r="E6232">
        <v>84</v>
      </c>
      <c r="F6232">
        <v>12</v>
      </c>
      <c r="G6232">
        <v>-0.10619854223198601</v>
      </c>
      <c r="H6232">
        <v>-0.595284588981292</v>
      </c>
      <c r="I6232">
        <v>-1.8303217921791399</v>
      </c>
      <c r="J6232">
        <v>223</v>
      </c>
      <c r="K6232">
        <v>177</v>
      </c>
      <c r="L6232">
        <v>160</v>
      </c>
      <c r="M6232">
        <v>17</v>
      </c>
      <c r="N6232">
        <v>-2.3103493264632201E-2</v>
      </c>
      <c r="O6232">
        <v>-0.73627365753662599</v>
      </c>
      <c r="P6232">
        <v>-2.1280816102617699</v>
      </c>
      <c r="Q6232">
        <v>0.644067796610169</v>
      </c>
      <c r="R6232">
        <v>0.322033898305084</v>
      </c>
      <c r="S6232">
        <f t="shared" si="97"/>
        <v>-9.7061493803743543E-2</v>
      </c>
    </row>
    <row r="6233" spans="1:19" x14ac:dyDescent="0.2">
      <c r="A6233" t="s">
        <v>12403</v>
      </c>
      <c r="B6233" t="s">
        <v>12404</v>
      </c>
      <c r="C6233">
        <v>129</v>
      </c>
      <c r="D6233">
        <v>108</v>
      </c>
      <c r="E6233">
        <v>94</v>
      </c>
      <c r="F6233">
        <v>15</v>
      </c>
      <c r="G6233">
        <v>3.0922774832292002E-3</v>
      </c>
      <c r="H6233">
        <v>-0.63171986647795297</v>
      </c>
      <c r="I6233">
        <v>-1.8186956242055601</v>
      </c>
      <c r="J6233">
        <v>195</v>
      </c>
      <c r="K6233">
        <v>316</v>
      </c>
      <c r="L6233">
        <v>132</v>
      </c>
      <c r="M6233">
        <v>43</v>
      </c>
      <c r="N6233">
        <v>0.28688057467760703</v>
      </c>
      <c r="O6233">
        <v>-0.76154945730105805</v>
      </c>
      <c r="P6233">
        <v>-1.6667918243748201</v>
      </c>
      <c r="Q6233">
        <v>0.59322033898305004</v>
      </c>
      <c r="R6233">
        <v>0.28813559322033899</v>
      </c>
      <c r="S6233">
        <f t="shared" si="97"/>
        <v>2.9678777912611431E-2</v>
      </c>
    </row>
    <row r="6234" spans="1:19" x14ac:dyDescent="0.2">
      <c r="A6234" t="s">
        <v>12405</v>
      </c>
      <c r="B6234" t="s">
        <v>12406</v>
      </c>
      <c r="C6234">
        <v>105</v>
      </c>
      <c r="D6234">
        <v>110</v>
      </c>
      <c r="E6234">
        <v>68</v>
      </c>
      <c r="F6234">
        <v>23</v>
      </c>
      <c r="G6234">
        <v>0.100461618383815</v>
      </c>
      <c r="H6234">
        <v>-0.68293839614210505</v>
      </c>
      <c r="I6234">
        <v>-1.5436586360143401</v>
      </c>
      <c r="J6234">
        <v>223</v>
      </c>
      <c r="K6234">
        <v>173</v>
      </c>
      <c r="L6234">
        <v>133</v>
      </c>
      <c r="M6234">
        <v>31</v>
      </c>
      <c r="N6234">
        <v>-3.3030656497643397E-2</v>
      </c>
      <c r="O6234">
        <v>-0.816541999225465</v>
      </c>
      <c r="P6234">
        <v>-1.86716883780578</v>
      </c>
      <c r="Q6234">
        <v>0.61016949152542299</v>
      </c>
      <c r="R6234">
        <v>0.28813559322033899</v>
      </c>
      <c r="S6234">
        <f t="shared" si="97"/>
        <v>5.5397307796660675E-2</v>
      </c>
    </row>
    <row r="6235" spans="1:19" x14ac:dyDescent="0.2">
      <c r="A6235" t="s">
        <v>12407</v>
      </c>
      <c r="B6235" t="s">
        <v>12408</v>
      </c>
      <c r="C6235">
        <v>139</v>
      </c>
      <c r="D6235">
        <v>108</v>
      </c>
      <c r="E6235">
        <v>152</v>
      </c>
      <c r="F6235">
        <v>11</v>
      </c>
      <c r="G6235">
        <v>-2.9332812471616902E-2</v>
      </c>
      <c r="H6235">
        <v>-0.45542922208772602</v>
      </c>
      <c r="I6235">
        <v>-1.98581928805786</v>
      </c>
      <c r="J6235">
        <v>358</v>
      </c>
      <c r="K6235">
        <v>214</v>
      </c>
      <c r="L6235">
        <v>218</v>
      </c>
      <c r="M6235">
        <v>27</v>
      </c>
      <c r="N6235">
        <v>-0.146241149872961</v>
      </c>
      <c r="O6235">
        <v>-0.80751531018365996</v>
      </c>
      <c r="P6235">
        <v>-2.1327449310767799</v>
      </c>
      <c r="Q6235">
        <v>0.644067796610169</v>
      </c>
      <c r="R6235">
        <v>0.20338983050847401</v>
      </c>
      <c r="S6235">
        <f t="shared" si="97"/>
        <v>-0.1431517546716739</v>
      </c>
    </row>
    <row r="6236" spans="1:19" x14ac:dyDescent="0.2">
      <c r="A6236" t="s">
        <v>12409</v>
      </c>
      <c r="B6236" t="s">
        <v>12410</v>
      </c>
      <c r="C6236">
        <v>74</v>
      </c>
      <c r="D6236">
        <v>71</v>
      </c>
      <c r="E6236">
        <v>89</v>
      </c>
      <c r="F6236">
        <v>16</v>
      </c>
      <c r="G6236">
        <v>6.22848612836275E-2</v>
      </c>
      <c r="H6236">
        <v>-0.414099722864467</v>
      </c>
      <c r="I6236">
        <v>-1.5493089100370501</v>
      </c>
      <c r="J6236">
        <v>170</v>
      </c>
      <c r="K6236">
        <v>135</v>
      </c>
      <c r="L6236">
        <v>89</v>
      </c>
      <c r="M6236">
        <v>18</v>
      </c>
      <c r="N6236">
        <v>-2.2887049461545999E-2</v>
      </c>
      <c r="O6236">
        <v>-0.87314769187775099</v>
      </c>
      <c r="P6236">
        <v>-1.9854020848668601</v>
      </c>
      <c r="Q6236">
        <v>0.59322033898305004</v>
      </c>
      <c r="R6236">
        <v>0.25423728813559299</v>
      </c>
      <c r="S6236">
        <f t="shared" si="97"/>
        <v>2.2142401477988096E-2</v>
      </c>
    </row>
    <row r="6237" spans="1:19" x14ac:dyDescent="0.2">
      <c r="A6237" t="s">
        <v>12411</v>
      </c>
      <c r="B6237" t="s">
        <v>12412</v>
      </c>
      <c r="C6237">
        <v>90</v>
      </c>
      <c r="D6237">
        <v>100</v>
      </c>
      <c r="E6237">
        <v>88</v>
      </c>
      <c r="F6237">
        <v>1</v>
      </c>
      <c r="G6237">
        <v>0.12601572285620299</v>
      </c>
      <c r="H6237">
        <v>-0.50401784706755903</v>
      </c>
      <c r="I6237">
        <v>-2.8384396824013201</v>
      </c>
      <c r="J6237">
        <v>226</v>
      </c>
      <c r="K6237">
        <v>241</v>
      </c>
      <c r="L6237">
        <v>97</v>
      </c>
      <c r="M6237">
        <v>14</v>
      </c>
      <c r="N6237">
        <v>0.10513670684918899</v>
      </c>
      <c r="O6237">
        <v>-0.95942548202554601</v>
      </c>
      <c r="P6237">
        <v>-2.2182060720610499</v>
      </c>
      <c r="Q6237">
        <v>0.55932203389830504</v>
      </c>
      <c r="R6237">
        <v>0.23728813559322001</v>
      </c>
      <c r="S6237">
        <f t="shared" si="97"/>
        <v>-0.41189279338792484</v>
      </c>
    </row>
    <row r="6238" spans="1:19" x14ac:dyDescent="0.2">
      <c r="A6238" t="s">
        <v>12413</v>
      </c>
      <c r="B6238" t="s">
        <v>12414</v>
      </c>
      <c r="C6238">
        <v>98</v>
      </c>
      <c r="D6238">
        <v>74</v>
      </c>
      <c r="E6238">
        <v>26</v>
      </c>
      <c r="F6238">
        <v>3</v>
      </c>
      <c r="G6238">
        <v>-4.1736123665990103E-2</v>
      </c>
      <c r="H6238">
        <v>-1.07051073750008</v>
      </c>
      <c r="I6238">
        <v>-2.39830199393483</v>
      </c>
      <c r="J6238">
        <v>124</v>
      </c>
      <c r="K6238">
        <v>148</v>
      </c>
      <c r="L6238">
        <v>104</v>
      </c>
      <c r="M6238">
        <v>19</v>
      </c>
      <c r="N6238">
        <v>0.15406813365444399</v>
      </c>
      <c r="O6238">
        <v>-0.66847712300784501</v>
      </c>
      <c r="P6238">
        <v>-1.8248937528012901</v>
      </c>
      <c r="Q6238">
        <v>0.55932203389830504</v>
      </c>
      <c r="R6238">
        <v>0.338983050847457</v>
      </c>
      <c r="S6238">
        <f t="shared" si="97"/>
        <v>-0.17975976752657841</v>
      </c>
    </row>
    <row r="6239" spans="1:19" x14ac:dyDescent="0.2">
      <c r="A6239" t="s">
        <v>12415</v>
      </c>
      <c r="B6239" t="s">
        <v>12416</v>
      </c>
      <c r="C6239">
        <v>121</v>
      </c>
      <c r="D6239">
        <v>89</v>
      </c>
      <c r="E6239">
        <v>68</v>
      </c>
      <c r="F6239">
        <v>13</v>
      </c>
      <c r="G6239">
        <v>-5.3137131376008798E-2</v>
      </c>
      <c r="H6239">
        <v>-0.74453446738861695</v>
      </c>
      <c r="I6239">
        <v>-1.85303919097161</v>
      </c>
      <c r="J6239">
        <v>297</v>
      </c>
      <c r="K6239">
        <v>240</v>
      </c>
      <c r="L6239">
        <v>184</v>
      </c>
      <c r="M6239">
        <v>27</v>
      </c>
      <c r="N6239">
        <v>-1.5317104183884499E-2</v>
      </c>
      <c r="O6239">
        <v>-0.80002740345206602</v>
      </c>
      <c r="P6239">
        <v>-2.05161835375011</v>
      </c>
      <c r="Q6239">
        <v>0.54237288135593198</v>
      </c>
      <c r="R6239">
        <v>0.322033898305084</v>
      </c>
      <c r="S6239">
        <f t="shared" si="97"/>
        <v>-8.3160143546394227E-2</v>
      </c>
    </row>
    <row r="6240" spans="1:19" x14ac:dyDescent="0.2">
      <c r="A6240" t="s">
        <v>12417</v>
      </c>
      <c r="B6240" t="s">
        <v>12418</v>
      </c>
      <c r="C6240">
        <v>168</v>
      </c>
      <c r="D6240">
        <v>158</v>
      </c>
      <c r="E6240">
        <v>93</v>
      </c>
      <c r="F6240">
        <v>15</v>
      </c>
      <c r="G6240">
        <v>5.3606037524088102E-2</v>
      </c>
      <c r="H6240">
        <v>-0.751084342950331</v>
      </c>
      <c r="I6240">
        <v>-1.9334151956321799</v>
      </c>
      <c r="J6240">
        <v>323</v>
      </c>
      <c r="K6240">
        <v>260</v>
      </c>
      <c r="L6240">
        <v>197</v>
      </c>
      <c r="M6240">
        <v>24</v>
      </c>
      <c r="N6240">
        <v>-1.7001070938563002E-2</v>
      </c>
      <c r="O6240">
        <v>-0.80682507331389997</v>
      </c>
      <c r="P6240">
        <v>-2.1392169492113799</v>
      </c>
      <c r="Q6240">
        <v>0.47457627118644002</v>
      </c>
      <c r="R6240">
        <v>0.25423728813559299</v>
      </c>
      <c r="S6240">
        <f t="shared" si="97"/>
        <v>-0.12977044263789839</v>
      </c>
    </row>
    <row r="6241" spans="1:19" x14ac:dyDescent="0.2">
      <c r="A6241" t="s">
        <v>12419</v>
      </c>
      <c r="B6241" t="s">
        <v>12420</v>
      </c>
      <c r="C6241">
        <v>216</v>
      </c>
      <c r="D6241">
        <v>264</v>
      </c>
      <c r="E6241">
        <v>153</v>
      </c>
      <c r="F6241">
        <v>14</v>
      </c>
      <c r="G6241">
        <v>0.167408408014428</v>
      </c>
      <c r="H6241">
        <v>-0.64402033011173498</v>
      </c>
      <c r="I6241">
        <v>-2.07252288843469</v>
      </c>
      <c r="J6241">
        <v>353</v>
      </c>
      <c r="K6241">
        <v>444</v>
      </c>
      <c r="L6241">
        <v>269</v>
      </c>
      <c r="M6241">
        <v>46</v>
      </c>
      <c r="N6241">
        <v>0.176836368148519</v>
      </c>
      <c r="O6241">
        <v>-0.71011120252980497</v>
      </c>
      <c r="P6241">
        <v>-1.89524254229814</v>
      </c>
      <c r="Q6241">
        <v>0.61016949152542299</v>
      </c>
      <c r="R6241">
        <v>0.37288135593220301</v>
      </c>
      <c r="S6241">
        <f t="shared" si="97"/>
        <v>-0.10462762808210795</v>
      </c>
    </row>
    <row r="6242" spans="1:19" x14ac:dyDescent="0.2">
      <c r="A6242" t="s">
        <v>12421</v>
      </c>
      <c r="B6242" t="s">
        <v>12422</v>
      </c>
      <c r="C6242">
        <v>102</v>
      </c>
      <c r="D6242">
        <v>91</v>
      </c>
      <c r="E6242">
        <v>61</v>
      </c>
      <c r="F6242">
        <v>6</v>
      </c>
      <c r="G6242">
        <v>3.06994528547044E-2</v>
      </c>
      <c r="H6242">
        <v>-0.717528346529554</v>
      </c>
      <c r="I6242">
        <v>-2.1146460943402698</v>
      </c>
      <c r="J6242">
        <v>179</v>
      </c>
      <c r="K6242">
        <v>230</v>
      </c>
      <c r="L6242">
        <v>53</v>
      </c>
      <c r="M6242">
        <v>29</v>
      </c>
      <c r="N6242">
        <v>0.18610290845942101</v>
      </c>
      <c r="O6242">
        <v>-1.1206659385234901</v>
      </c>
      <c r="P6242">
        <v>-1.8006807016728299</v>
      </c>
      <c r="Q6242">
        <v>0.54237288135593198</v>
      </c>
      <c r="R6242">
        <v>0.42372881355932202</v>
      </c>
      <c r="S6242">
        <f t="shared" si="97"/>
        <v>-9.1481515317457768E-2</v>
      </c>
    </row>
    <row r="6243" spans="1:19" x14ac:dyDescent="0.2">
      <c r="A6243" t="s">
        <v>12423</v>
      </c>
      <c r="B6243" t="s">
        <v>12424</v>
      </c>
      <c r="C6243">
        <v>275</v>
      </c>
      <c r="D6243">
        <v>239</v>
      </c>
      <c r="E6243">
        <v>145</v>
      </c>
      <c r="F6243">
        <v>15</v>
      </c>
      <c r="G6243">
        <v>1.93234394134035E-2</v>
      </c>
      <c r="H6243">
        <v>-0.77222270137369098</v>
      </c>
      <c r="I6243">
        <v>-2.1474386077365799</v>
      </c>
      <c r="J6243">
        <v>320</v>
      </c>
      <c r="K6243">
        <v>347</v>
      </c>
      <c r="L6243">
        <v>307</v>
      </c>
      <c r="M6243">
        <v>33</v>
      </c>
      <c r="N6243">
        <v>0.112407599892689</v>
      </c>
      <c r="O6243">
        <v>-0.61010037998710898</v>
      </c>
      <c r="P6243">
        <v>-1.9968617070339101</v>
      </c>
      <c r="Q6243">
        <v>0.49152542372881303</v>
      </c>
      <c r="R6243">
        <v>0.42372881355932202</v>
      </c>
      <c r="S6243">
        <f t="shared" si="97"/>
        <v>-0.15341354454626777</v>
      </c>
    </row>
    <row r="6244" spans="1:19" x14ac:dyDescent="0.2">
      <c r="A6244" t="s">
        <v>12425</v>
      </c>
      <c r="B6244" t="s">
        <v>12426</v>
      </c>
      <c r="C6244">
        <v>73</v>
      </c>
      <c r="D6244">
        <v>62</v>
      </c>
      <c r="E6244">
        <v>43</v>
      </c>
      <c r="F6244">
        <v>3</v>
      </c>
      <c r="G6244">
        <v>9.32706167332642E-3</v>
      </c>
      <c r="H6244">
        <v>-0.72411241431927298</v>
      </c>
      <c r="I6244">
        <v>-2.2703987783627899</v>
      </c>
      <c r="J6244">
        <v>136</v>
      </c>
      <c r="K6244">
        <v>113</v>
      </c>
      <c r="L6244">
        <v>28</v>
      </c>
      <c r="M6244">
        <v>11</v>
      </c>
      <c r="N6244">
        <v>-3.2323614650759599E-3</v>
      </c>
      <c r="O6244">
        <v>-1.2784696541723799</v>
      </c>
      <c r="P6244">
        <v>-2.1023718918038798</v>
      </c>
      <c r="Q6244">
        <v>0.47457627118644002</v>
      </c>
      <c r="R6244">
        <v>0.338983050847457</v>
      </c>
      <c r="S6244">
        <f t="shared" si="97"/>
        <v>-0.21709546817918926</v>
      </c>
    </row>
    <row r="6245" spans="1:19" x14ac:dyDescent="0.2">
      <c r="A6245" t="s">
        <v>12427</v>
      </c>
      <c r="B6245" t="s">
        <v>12428</v>
      </c>
      <c r="C6245">
        <v>138</v>
      </c>
      <c r="D6245">
        <v>172</v>
      </c>
      <c r="E6245">
        <v>82</v>
      </c>
      <c r="F6245">
        <v>19</v>
      </c>
      <c r="G6245">
        <v>0.17590759280184001</v>
      </c>
      <c r="H6245">
        <v>-0.72032324379592305</v>
      </c>
      <c r="I6245">
        <v>-1.7453226584104</v>
      </c>
      <c r="J6245">
        <v>160</v>
      </c>
      <c r="K6245">
        <v>224</v>
      </c>
      <c r="L6245">
        <v>121</v>
      </c>
      <c r="M6245">
        <v>30</v>
      </c>
      <c r="N6245">
        <v>0.22335613909995899</v>
      </c>
      <c r="O6245">
        <v>-0.71342338948386497</v>
      </c>
      <c r="P6245">
        <v>-1.73722439652815</v>
      </c>
      <c r="Q6245">
        <v>0.49152542372881303</v>
      </c>
      <c r="R6245">
        <v>0.20338983050847401</v>
      </c>
      <c r="S6245">
        <f t="shared" si="97"/>
        <v>3.199876251121473E-2</v>
      </c>
    </row>
    <row r="6246" spans="1:19" x14ac:dyDescent="0.2">
      <c r="A6246" t="s">
        <v>12429</v>
      </c>
      <c r="B6246" t="s">
        <v>12430</v>
      </c>
      <c r="C6246">
        <v>14</v>
      </c>
      <c r="D6246">
        <v>3</v>
      </c>
      <c r="E6246">
        <v>10</v>
      </c>
      <c r="F6246">
        <v>1</v>
      </c>
      <c r="G6246">
        <v>-0.58874854866304704</v>
      </c>
      <c r="H6246">
        <v>-0.64038604545664102</v>
      </c>
      <c r="I6246">
        <v>-2.0303252086402299</v>
      </c>
      <c r="J6246">
        <v>39</v>
      </c>
      <c r="K6246">
        <v>26</v>
      </c>
      <c r="L6246">
        <v>50</v>
      </c>
      <c r="M6246">
        <v>3</v>
      </c>
      <c r="N6246">
        <v>-9.8863155633959393E-2</v>
      </c>
      <c r="O6246">
        <v>-0.48418337983486998</v>
      </c>
      <c r="P6246">
        <v>-2.1241690208987198</v>
      </c>
      <c r="Q6246">
        <v>0.47457627118644002</v>
      </c>
      <c r="R6246">
        <v>0.25423728813559299</v>
      </c>
      <c r="S6246">
        <f t="shared" si="97"/>
        <v>-0.15369260821025674</v>
      </c>
    </row>
    <row r="6247" spans="1:19" x14ac:dyDescent="0.2">
      <c r="A6247" t="s">
        <v>12431</v>
      </c>
      <c r="B6247" t="s">
        <v>12432</v>
      </c>
      <c r="C6247">
        <v>101</v>
      </c>
      <c r="D6247">
        <v>156</v>
      </c>
      <c r="E6247">
        <v>19</v>
      </c>
      <c r="F6247">
        <v>5</v>
      </c>
      <c r="G6247">
        <v>0.269061456867347</v>
      </c>
      <c r="H6247">
        <v>-1.21982578260821</v>
      </c>
      <c r="I6247">
        <v>-2.1895485424086201</v>
      </c>
      <c r="J6247">
        <v>182</v>
      </c>
      <c r="K6247">
        <v>328</v>
      </c>
      <c r="L6247">
        <v>114</v>
      </c>
      <c r="M6247">
        <v>10</v>
      </c>
      <c r="N6247">
        <v>0.33303055914832602</v>
      </c>
      <c r="O6247">
        <v>-0.79525531379299197</v>
      </c>
      <c r="P6247">
        <v>-2.2702970565769598</v>
      </c>
      <c r="Q6247">
        <v>0.40677966101694901</v>
      </c>
      <c r="R6247">
        <v>0.152542372881355</v>
      </c>
      <c r="S6247">
        <f t="shared" si="97"/>
        <v>-0.23869683784077905</v>
      </c>
    </row>
    <row r="6248" spans="1:19" x14ac:dyDescent="0.2">
      <c r="A6248" t="s">
        <v>12433</v>
      </c>
      <c r="B6248" t="s">
        <v>12434</v>
      </c>
      <c r="C6248">
        <v>199</v>
      </c>
      <c r="D6248">
        <v>237</v>
      </c>
      <c r="E6248">
        <v>263</v>
      </c>
      <c r="F6248">
        <v>32</v>
      </c>
      <c r="G6248">
        <v>0.156153501895925</v>
      </c>
      <c r="H6248">
        <v>-0.37315533769835202</v>
      </c>
      <c r="I6248">
        <v>-1.6779002710517901</v>
      </c>
      <c r="J6248">
        <v>461</v>
      </c>
      <c r="K6248">
        <v>380</v>
      </c>
      <c r="L6248">
        <v>365</v>
      </c>
      <c r="M6248">
        <v>47</v>
      </c>
      <c r="N6248">
        <v>-6.6892253511162498E-3</v>
      </c>
      <c r="O6248">
        <v>-0.69349683807756302</v>
      </c>
      <c r="P6248">
        <v>-2.00182873604582</v>
      </c>
      <c r="Q6248">
        <v>0.45762711864406702</v>
      </c>
      <c r="R6248">
        <v>0.22033898305084701</v>
      </c>
      <c r="S6248">
        <f t="shared" si="97"/>
        <v>-1.9335074947190372E-2</v>
      </c>
    </row>
    <row r="6249" spans="1:19" x14ac:dyDescent="0.2">
      <c r="A6249" t="s">
        <v>12435</v>
      </c>
      <c r="B6249" t="s">
        <v>12436</v>
      </c>
      <c r="C6249">
        <v>142</v>
      </c>
      <c r="D6249">
        <v>109</v>
      </c>
      <c r="E6249">
        <v>82</v>
      </c>
      <c r="F6249">
        <v>13</v>
      </c>
      <c r="G6249">
        <v>-3.4603614146904403E-2</v>
      </c>
      <c r="H6249">
        <v>-0.73273250177774296</v>
      </c>
      <c r="I6249">
        <v>-1.92254216503821</v>
      </c>
      <c r="J6249">
        <v>180</v>
      </c>
      <c r="K6249">
        <v>172</v>
      </c>
      <c r="L6249">
        <v>104</v>
      </c>
      <c r="M6249">
        <v>20</v>
      </c>
      <c r="N6249">
        <v>5.7484045225964599E-2</v>
      </c>
      <c r="O6249">
        <v>-0.83032794294891599</v>
      </c>
      <c r="P6249">
        <v>-1.9644681780312101</v>
      </c>
      <c r="Q6249">
        <v>0.45762711864406702</v>
      </c>
      <c r="R6249">
        <v>0.22033898305084701</v>
      </c>
      <c r="S6249">
        <f t="shared" si="97"/>
        <v>-7.9892401021274317E-2</v>
      </c>
    </row>
    <row r="6250" spans="1:19" x14ac:dyDescent="0.2">
      <c r="A6250" t="s">
        <v>12437</v>
      </c>
      <c r="B6250" t="s">
        <v>12438</v>
      </c>
      <c r="C6250">
        <v>182</v>
      </c>
      <c r="D6250">
        <v>136</v>
      </c>
      <c r="E6250">
        <v>81</v>
      </c>
      <c r="F6250">
        <v>14</v>
      </c>
      <c r="G6250">
        <v>-4.62742473193287E-2</v>
      </c>
      <c r="H6250">
        <v>-0.845844378884828</v>
      </c>
      <c r="I6250">
        <v>-1.99814052526883</v>
      </c>
      <c r="J6250">
        <v>306</v>
      </c>
      <c r="K6250">
        <v>358</v>
      </c>
      <c r="L6250">
        <v>204</v>
      </c>
      <c r="M6250">
        <v>41</v>
      </c>
      <c r="N6250">
        <v>0.14538970358401601</v>
      </c>
      <c r="O6250">
        <v>-0.76818003620007103</v>
      </c>
      <c r="P6250">
        <v>-1.88316323835373</v>
      </c>
      <c r="Q6250">
        <v>0.47457627118644002</v>
      </c>
      <c r="R6250">
        <v>0.27118644067796599</v>
      </c>
      <c r="S6250">
        <f t="shared" si="97"/>
        <v>-7.99459718671513E-2</v>
      </c>
    </row>
    <row r="6251" spans="1:19" x14ac:dyDescent="0.2">
      <c r="A6251" t="s">
        <v>12439</v>
      </c>
      <c r="B6251" t="s">
        <v>12440</v>
      </c>
      <c r="C6251">
        <v>90</v>
      </c>
      <c r="D6251">
        <v>48</v>
      </c>
      <c r="E6251">
        <v>74</v>
      </c>
      <c r="F6251">
        <v>10</v>
      </c>
      <c r="G6251">
        <v>-0.192743039768209</v>
      </c>
      <c r="H6251">
        <v>-0.57926879948675203</v>
      </c>
      <c r="I6251">
        <v>-1.8384396824013201</v>
      </c>
      <c r="J6251">
        <v>139</v>
      </c>
      <c r="K6251">
        <v>229</v>
      </c>
      <c r="L6251">
        <v>130</v>
      </c>
      <c r="M6251">
        <v>23</v>
      </c>
      <c r="N6251">
        <v>0.29404878550751401</v>
      </c>
      <c r="O6251">
        <v>-0.62116022509164803</v>
      </c>
      <c r="P6251">
        <v>-1.7915126328283899</v>
      </c>
      <c r="Q6251">
        <v>0.45762711864406702</v>
      </c>
      <c r="R6251">
        <v>0.22033898305084701</v>
      </c>
      <c r="S6251">
        <f t="shared" si="97"/>
        <v>-9.3758586359821497E-3</v>
      </c>
    </row>
    <row r="6252" spans="1:19" x14ac:dyDescent="0.2">
      <c r="A6252" t="s">
        <v>12441</v>
      </c>
      <c r="B6252" t="s">
        <v>12442</v>
      </c>
      <c r="C6252">
        <v>63</v>
      </c>
      <c r="D6252">
        <v>62</v>
      </c>
      <c r="E6252">
        <v>67</v>
      </c>
      <c r="F6252">
        <v>5</v>
      </c>
      <c r="G6252">
        <v>7.3309372340200601E-2</v>
      </c>
      <c r="H6252">
        <v>-0.46752375653115802</v>
      </c>
      <c r="I6252">
        <v>-1.98456771807956</v>
      </c>
      <c r="J6252">
        <v>98</v>
      </c>
      <c r="K6252">
        <v>94</v>
      </c>
      <c r="L6252">
        <v>63</v>
      </c>
      <c r="M6252">
        <v>12</v>
      </c>
      <c r="N6252">
        <v>5.91298813289255E-2</v>
      </c>
      <c r="O6252">
        <v>-0.78397430338330298</v>
      </c>
      <c r="P6252">
        <v>-1.92227049823676</v>
      </c>
      <c r="Q6252">
        <v>0.52542372881355903</v>
      </c>
      <c r="R6252">
        <v>0.27118644067796599</v>
      </c>
      <c r="S6252">
        <f t="shared" si="97"/>
        <v>-8.649235217849198E-2</v>
      </c>
    </row>
    <row r="6253" spans="1:19" x14ac:dyDescent="0.2">
      <c r="A6253" t="s">
        <v>12443</v>
      </c>
      <c r="B6253" t="s">
        <v>12444</v>
      </c>
      <c r="C6253">
        <v>72</v>
      </c>
      <c r="D6253">
        <v>110</v>
      </c>
      <c r="E6253">
        <v>98</v>
      </c>
      <c r="F6253">
        <v>4</v>
      </c>
      <c r="G6253">
        <v>0.26431842102248498</v>
      </c>
      <c r="H6253">
        <v>-0.36036443051717698</v>
      </c>
      <c r="I6253">
        <v>-2.1394696780653</v>
      </c>
      <c r="J6253">
        <v>125</v>
      </c>
      <c r="K6253">
        <v>231</v>
      </c>
      <c r="L6253">
        <v>113</v>
      </c>
      <c r="M6253">
        <v>14</v>
      </c>
      <c r="N6253">
        <v>0.34393007030580902</v>
      </c>
      <c r="O6253">
        <v>-0.63592034666902697</v>
      </c>
      <c r="P6253">
        <v>-1.9610076459217101</v>
      </c>
      <c r="Q6253">
        <v>0.57627118644067798</v>
      </c>
      <c r="R6253">
        <v>0.25423728813559299</v>
      </c>
      <c r="S6253">
        <f t="shared" si="97"/>
        <v>-0.14152506210539864</v>
      </c>
    </row>
    <row r="6254" spans="1:19" x14ac:dyDescent="0.2">
      <c r="A6254" t="s">
        <v>12445</v>
      </c>
      <c r="B6254" t="s">
        <v>12446</v>
      </c>
      <c r="C6254">
        <v>207</v>
      </c>
      <c r="D6254">
        <v>174</v>
      </c>
      <c r="E6254">
        <v>99</v>
      </c>
      <c r="F6254">
        <v>54</v>
      </c>
      <c r="G6254">
        <v>4.8371351212103501E-3</v>
      </c>
      <c r="H6254">
        <v>-0.81459316063777099</v>
      </c>
      <c r="I6254">
        <v>-1.4677737585959401</v>
      </c>
      <c r="J6254">
        <v>346</v>
      </c>
      <c r="K6254">
        <v>380</v>
      </c>
      <c r="L6254">
        <v>211</v>
      </c>
      <c r="M6254">
        <v>72</v>
      </c>
      <c r="N6254">
        <v>0.117935601245755</v>
      </c>
      <c r="O6254">
        <v>-0.80688242063947402</v>
      </c>
      <c r="P6254">
        <v>-1.6919692709534</v>
      </c>
      <c r="Q6254">
        <v>0.47457627118644002</v>
      </c>
      <c r="R6254">
        <v>0.20338983050847401</v>
      </c>
      <c r="S6254">
        <f t="shared" si="97"/>
        <v>0.12414426824334036</v>
      </c>
    </row>
    <row r="6255" spans="1:19" x14ac:dyDescent="0.2">
      <c r="A6255" t="s">
        <v>12447</v>
      </c>
      <c r="B6255" t="s">
        <v>12448</v>
      </c>
      <c r="C6255">
        <v>56</v>
      </c>
      <c r="D6255">
        <v>19</v>
      </c>
      <c r="E6255">
        <v>21</v>
      </c>
      <c r="F6255">
        <v>1</v>
      </c>
      <c r="G6255">
        <v>-0.38917619375784301</v>
      </c>
      <c r="H6255">
        <v>-0.920226742050684</v>
      </c>
      <c r="I6255">
        <v>-2.6323851999681902</v>
      </c>
      <c r="J6255">
        <v>40</v>
      </c>
      <c r="K6255">
        <v>84</v>
      </c>
      <c r="L6255">
        <v>44</v>
      </c>
      <c r="M6255">
        <v>10</v>
      </c>
      <c r="N6255">
        <v>0.39944739815564101</v>
      </c>
      <c r="O6255">
        <v>-0.55069609198616498</v>
      </c>
      <c r="P6255">
        <v>-1.6122856599198501</v>
      </c>
      <c r="Q6255">
        <v>0.47457627118644002</v>
      </c>
      <c r="R6255">
        <v>0.20338983050847401</v>
      </c>
      <c r="S6255">
        <f t="shared" si="97"/>
        <v>-0.19039629205445213</v>
      </c>
    </row>
    <row r="6256" spans="1:19" x14ac:dyDescent="0.2">
      <c r="A6256" t="s">
        <v>12449</v>
      </c>
      <c r="B6256" t="s">
        <v>12450</v>
      </c>
      <c r="C6256">
        <v>81</v>
      </c>
      <c r="D6256">
        <v>62</v>
      </c>
      <c r="E6256">
        <v>44</v>
      </c>
      <c r="F6256">
        <v>2</v>
      </c>
      <c r="G6256">
        <v>-3.5835097084867401E-2</v>
      </c>
      <c r="H6256">
        <v>-0.75929035217086505</v>
      </c>
      <c r="I6256">
        <v>-2.49165219617666</v>
      </c>
      <c r="J6256">
        <v>138</v>
      </c>
      <c r="K6256">
        <v>176</v>
      </c>
      <c r="L6256">
        <v>89</v>
      </c>
      <c r="M6256">
        <v>29</v>
      </c>
      <c r="N6256">
        <v>0.182861684834635</v>
      </c>
      <c r="O6256">
        <v>-0.78257785690071402</v>
      </c>
      <c r="P6256">
        <v>-1.68770675709417</v>
      </c>
      <c r="Q6256">
        <v>0.38983050847457601</v>
      </c>
      <c r="R6256">
        <v>0.20338983050847401</v>
      </c>
      <c r="S6256">
        <f t="shared" si="97"/>
        <v>-0.16998513861511338</v>
      </c>
    </row>
    <row r="6257" spans="1:19" x14ac:dyDescent="0.2">
      <c r="A6257" t="s">
        <v>12451</v>
      </c>
      <c r="B6257" t="s">
        <v>12452</v>
      </c>
      <c r="C6257">
        <v>116</v>
      </c>
      <c r="D6257">
        <v>102</v>
      </c>
      <c r="E6257">
        <v>127</v>
      </c>
      <c r="F6257">
        <v>8</v>
      </c>
      <c r="G6257">
        <v>2.44004148305275E-2</v>
      </c>
      <c r="H6257">
        <v>-0.45491227804936502</v>
      </c>
      <c r="I6257">
        <v>-2.0455651751969701</v>
      </c>
      <c r="J6257">
        <v>280</v>
      </c>
      <c r="K6257">
        <v>337</v>
      </c>
      <c r="L6257">
        <v>161</v>
      </c>
      <c r="M6257">
        <v>25</v>
      </c>
      <c r="N6257">
        <v>0.15769997295084101</v>
      </c>
      <c r="O6257">
        <v>-0.83242093245475901</v>
      </c>
      <c r="P6257">
        <v>-2.0594436912620702</v>
      </c>
      <c r="Q6257">
        <v>0.44067796610169402</v>
      </c>
      <c r="R6257">
        <v>0.25423728813559299</v>
      </c>
      <c r="S6257">
        <f t="shared" si="97"/>
        <v>-0.14077459409116883</v>
      </c>
    </row>
    <row r="6258" spans="1:19" x14ac:dyDescent="0.2">
      <c r="A6258" t="s">
        <v>12453</v>
      </c>
      <c r="B6258" t="s">
        <v>12454</v>
      </c>
      <c r="C6258">
        <v>96</v>
      </c>
      <c r="D6258">
        <v>75</v>
      </c>
      <c r="E6258">
        <v>124</v>
      </c>
      <c r="F6258">
        <v>14</v>
      </c>
      <c r="G6258">
        <v>-2.69517373523398E-2</v>
      </c>
      <c r="H6258">
        <v>-0.38310755765573601</v>
      </c>
      <c r="I6258">
        <v>-1.72034037032332</v>
      </c>
      <c r="J6258">
        <v>273</v>
      </c>
      <c r="K6258">
        <v>188</v>
      </c>
      <c r="L6258">
        <v>154</v>
      </c>
      <c r="M6258">
        <v>27</v>
      </c>
      <c r="N6258">
        <v>-8.4776694355354398E-2</v>
      </c>
      <c r="O6258">
        <v>-0.84073070334868305</v>
      </c>
      <c r="P6258">
        <v>-2.01502455147366</v>
      </c>
      <c r="Q6258">
        <v>0.47457627118644002</v>
      </c>
      <c r="R6258">
        <v>0.305084745762711</v>
      </c>
      <c r="S6258">
        <f t="shared" si="97"/>
        <v>-3.5103760612144805E-2</v>
      </c>
    </row>
    <row r="6259" spans="1:19" x14ac:dyDescent="0.2">
      <c r="A6259" t="s">
        <v>12455</v>
      </c>
      <c r="B6259" t="s">
        <v>12456</v>
      </c>
      <c r="C6259">
        <v>184</v>
      </c>
      <c r="D6259">
        <v>258</v>
      </c>
      <c r="E6259">
        <v>198</v>
      </c>
      <c r="F6259">
        <v>19</v>
      </c>
      <c r="G6259">
        <v>0.22706011524922201</v>
      </c>
      <c r="H6259">
        <v>-0.46241064252640801</v>
      </c>
      <c r="I6259">
        <v>-1.8702613950186999</v>
      </c>
      <c r="J6259">
        <v>553</v>
      </c>
      <c r="K6259">
        <v>912</v>
      </c>
      <c r="L6259">
        <v>493</v>
      </c>
      <c r="M6259">
        <v>89</v>
      </c>
      <c r="N6259">
        <v>0.29449781044543899</v>
      </c>
      <c r="O6259">
        <v>-0.64196698917185802</v>
      </c>
      <c r="P6259">
        <v>-1.80356079325167</v>
      </c>
      <c r="Q6259">
        <v>0.50847457627118597</v>
      </c>
      <c r="R6259">
        <v>0.23728813559322001</v>
      </c>
      <c r="S6259">
        <f t="shared" si="97"/>
        <v>-2.1775398748713492E-2</v>
      </c>
    </row>
    <row r="6260" spans="1:19" x14ac:dyDescent="0.2">
      <c r="A6260" t="s">
        <v>12457</v>
      </c>
      <c r="B6260" t="s">
        <v>12458</v>
      </c>
      <c r="C6260">
        <v>80</v>
      </c>
      <c r="D6260">
        <v>80</v>
      </c>
      <c r="E6260">
        <v>15</v>
      </c>
      <c r="F6260">
        <v>1</v>
      </c>
      <c r="G6260">
        <v>8.0258232295528406E-2</v>
      </c>
      <c r="H6260">
        <v>-1.2212567377146599</v>
      </c>
      <c r="I6260">
        <v>-2.7872871599539399</v>
      </c>
      <c r="J6260">
        <v>106</v>
      </c>
      <c r="K6260">
        <v>145</v>
      </c>
      <c r="L6260">
        <v>28</v>
      </c>
      <c r="M6260">
        <v>20</v>
      </c>
      <c r="N6260">
        <v>0.21329024039192601</v>
      </c>
      <c r="O6260">
        <v>-1.17023661106694</v>
      </c>
      <c r="P6260">
        <v>-1.73450153819268</v>
      </c>
      <c r="Q6260">
        <v>0.49152542372881303</v>
      </c>
      <c r="R6260">
        <v>0.27118644067796599</v>
      </c>
      <c r="S6260">
        <f t="shared" si="97"/>
        <v>-0.26775819790995009</v>
      </c>
    </row>
    <row r="6261" spans="1:19" x14ac:dyDescent="0.2">
      <c r="A6261" t="s">
        <v>12459</v>
      </c>
      <c r="B6261" t="s">
        <v>12460</v>
      </c>
      <c r="C6261">
        <v>305</v>
      </c>
      <c r="D6261">
        <v>398</v>
      </c>
      <c r="E6261">
        <v>240</v>
      </c>
      <c r="F6261">
        <v>82</v>
      </c>
      <c r="G6261">
        <v>0.19584146502242999</v>
      </c>
      <c r="H6261">
        <v>-0.59834660741358303</v>
      </c>
      <c r="I6261">
        <v>-1.45468315992506</v>
      </c>
      <c r="J6261">
        <v>514</v>
      </c>
      <c r="K6261">
        <v>691</v>
      </c>
      <c r="L6261">
        <v>370</v>
      </c>
      <c r="M6261">
        <v>331</v>
      </c>
      <c r="N6261">
        <v>0.20574303180064399</v>
      </c>
      <c r="O6261">
        <v>-0.734850172072671</v>
      </c>
      <c r="P6261">
        <v>-1.2013607938114499</v>
      </c>
      <c r="Q6261">
        <v>0.57627118644067798</v>
      </c>
      <c r="R6261">
        <v>0.28813559322033899</v>
      </c>
      <c r="S6261">
        <f t="shared" si="97"/>
        <v>0.25914912816548186</v>
      </c>
    </row>
    <row r="6262" spans="1:19" x14ac:dyDescent="0.2">
      <c r="A6262" t="s">
        <v>12461</v>
      </c>
      <c r="B6262" t="s">
        <v>12462</v>
      </c>
      <c r="C6262">
        <v>101</v>
      </c>
      <c r="D6262">
        <v>92</v>
      </c>
      <c r="E6262">
        <v>107</v>
      </c>
      <c r="F6262">
        <v>19</v>
      </c>
      <c r="G6262">
        <v>3.9724685858441099E-2</v>
      </c>
      <c r="H6262">
        <v>-0.46919560587583597</v>
      </c>
      <c r="I6262">
        <v>-1.60976494579181</v>
      </c>
      <c r="J6262">
        <v>199</v>
      </c>
      <c r="K6262">
        <v>368</v>
      </c>
      <c r="L6262">
        <v>168</v>
      </c>
      <c r="M6262">
        <v>29</v>
      </c>
      <c r="N6262">
        <v>0.34422284568553202</v>
      </c>
      <c r="O6262">
        <v>-0.66563257182823399</v>
      </c>
      <c r="P6262">
        <v>-1.8466807471026401</v>
      </c>
      <c r="Q6262">
        <v>0.54237288135593198</v>
      </c>
      <c r="R6262">
        <v>0.25423728813559299</v>
      </c>
      <c r="S6262">
        <f t="shared" si="97"/>
        <v>4.1813573851716038E-2</v>
      </c>
    </row>
    <row r="6263" spans="1:19" x14ac:dyDescent="0.2">
      <c r="A6263" t="s">
        <v>12463</v>
      </c>
      <c r="B6263" t="s">
        <v>12464</v>
      </c>
      <c r="C6263">
        <v>222</v>
      </c>
      <c r="D6263">
        <v>226</v>
      </c>
      <c r="E6263">
        <v>115</v>
      </c>
      <c r="F6263">
        <v>38</v>
      </c>
      <c r="G6263">
        <v>8.8013696992290696E-2</v>
      </c>
      <c r="H6263">
        <v>-0.77991314387542998</v>
      </c>
      <c r="I6263">
        <v>-1.65076655079582</v>
      </c>
      <c r="J6263">
        <v>422</v>
      </c>
      <c r="K6263">
        <v>766</v>
      </c>
      <c r="L6263">
        <v>274</v>
      </c>
      <c r="M6263">
        <v>53</v>
      </c>
      <c r="N6263">
        <v>0.336144422092651</v>
      </c>
      <c r="O6263">
        <v>-0.77965066528567595</v>
      </c>
      <c r="P6263">
        <v>-1.9112622499527701</v>
      </c>
      <c r="Q6263">
        <v>0.57627118644067798</v>
      </c>
      <c r="R6263">
        <v>0.322033898305084</v>
      </c>
      <c r="S6263">
        <f t="shared" si="97"/>
        <v>1.2714894615629687E-2</v>
      </c>
    </row>
    <row r="6264" spans="1:19" x14ac:dyDescent="0.2">
      <c r="A6264" t="s">
        <v>12465</v>
      </c>
      <c r="B6264" t="s">
        <v>12466</v>
      </c>
      <c r="C6264">
        <v>124</v>
      </c>
      <c r="D6264">
        <v>130</v>
      </c>
      <c r="E6264">
        <v>129</v>
      </c>
      <c r="F6264">
        <v>17</v>
      </c>
      <c r="G6264">
        <v>0.10077989944012999</v>
      </c>
      <c r="H6264">
        <v>-0.47708998464138902</v>
      </c>
      <c r="I6264">
        <v>-1.7471699367459601</v>
      </c>
      <c r="J6264">
        <v>225</v>
      </c>
      <c r="K6264">
        <v>288</v>
      </c>
      <c r="L6264">
        <v>123</v>
      </c>
      <c r="M6264">
        <v>21</v>
      </c>
      <c r="N6264">
        <v>0.18443807306959001</v>
      </c>
      <c r="O6264">
        <v>-0.85436618381635498</v>
      </c>
      <c r="P6264">
        <v>-2.0401888919693301</v>
      </c>
      <c r="Q6264">
        <v>0.52542372881355903</v>
      </c>
      <c r="R6264">
        <v>0.27118644067796599</v>
      </c>
      <c r="S6264">
        <f t="shared" si="97"/>
        <v>-4.9572012339141387E-2</v>
      </c>
    </row>
    <row r="6265" spans="1:19" x14ac:dyDescent="0.2">
      <c r="A6265" t="s">
        <v>12467</v>
      </c>
      <c r="B6265" t="s">
        <v>12468</v>
      </c>
      <c r="C6265">
        <v>125</v>
      </c>
      <c r="D6265">
        <v>129</v>
      </c>
      <c r="E6265">
        <v>146</v>
      </c>
      <c r="F6265">
        <v>12</v>
      </c>
      <c r="G6265">
        <v>9.3937929586720995E-2</v>
      </c>
      <c r="H6265">
        <v>-0.42681516700202199</v>
      </c>
      <c r="I6265">
        <v>-1.90192593992243</v>
      </c>
      <c r="J6265">
        <v>248</v>
      </c>
      <c r="K6265">
        <v>372</v>
      </c>
      <c r="L6265">
        <v>247</v>
      </c>
      <c r="M6265">
        <v>34</v>
      </c>
      <c r="N6265">
        <v>0.253319362477403</v>
      </c>
      <c r="O6265">
        <v>-0.59384350471094005</v>
      </c>
      <c r="P6265">
        <v>-1.8731984323758499</v>
      </c>
      <c r="Q6265">
        <v>0.47457627118644002</v>
      </c>
      <c r="R6265">
        <v>0.20338983050847401</v>
      </c>
      <c r="S6265">
        <f t="shared" si="97"/>
        <v>-4.9533858521799735E-2</v>
      </c>
    </row>
    <row r="6266" spans="1:19" x14ac:dyDescent="0.2">
      <c r="A6266" t="s">
        <v>12469</v>
      </c>
      <c r="B6266" t="s">
        <v>12470</v>
      </c>
      <c r="C6266">
        <v>131</v>
      </c>
      <c r="D6266">
        <v>117</v>
      </c>
      <c r="E6266">
        <v>73</v>
      </c>
      <c r="F6266">
        <v>12</v>
      </c>
      <c r="G6266">
        <v>3.11727983859258E-2</v>
      </c>
      <c r="H6266">
        <v>-0.74820644531371105</v>
      </c>
      <c r="I6266">
        <v>-1.92228722257013</v>
      </c>
      <c r="J6266">
        <v>226</v>
      </c>
      <c r="K6266">
        <v>211</v>
      </c>
      <c r="L6266">
        <v>156</v>
      </c>
      <c r="M6266">
        <v>39</v>
      </c>
      <c r="N6266">
        <v>4.7402119572013401E-2</v>
      </c>
      <c r="O6266">
        <v>-0.75307261793732905</v>
      </c>
      <c r="P6266">
        <v>-1.7732695007127901</v>
      </c>
      <c r="Q6266">
        <v>0.54237288135593198</v>
      </c>
      <c r="R6266">
        <v>0.27118644067796599</v>
      </c>
      <c r="S6266">
        <f t="shared" si="97"/>
        <v>-2.8676358901946551E-2</v>
      </c>
    </row>
    <row r="6267" spans="1:19" x14ac:dyDescent="0.2">
      <c r="A6267" t="s">
        <v>12471</v>
      </c>
      <c r="B6267" t="s">
        <v>12472</v>
      </c>
      <c r="C6267">
        <v>41</v>
      </c>
      <c r="D6267">
        <v>52</v>
      </c>
      <c r="E6267">
        <v>25</v>
      </c>
      <c r="F6267">
        <v>16</v>
      </c>
      <c r="G6267">
        <v>0.183477719210592</v>
      </c>
      <c r="H6267">
        <v>-0.70910185782610102</v>
      </c>
      <c r="I6267">
        <v>-1.2928610470258</v>
      </c>
      <c r="J6267">
        <v>117</v>
      </c>
      <c r="K6267">
        <v>192</v>
      </c>
      <c r="L6267">
        <v>134</v>
      </c>
      <c r="M6267">
        <v>12</v>
      </c>
      <c r="N6267">
        <v>0.29234347037910902</v>
      </c>
      <c r="O6267">
        <v>-0.53316984052574401</v>
      </c>
      <c r="P6267">
        <v>-1.9992302842904199</v>
      </c>
      <c r="Q6267">
        <v>0.55932203389830504</v>
      </c>
      <c r="R6267">
        <v>0.22033898305084701</v>
      </c>
      <c r="S6267">
        <f t="shared" si="97"/>
        <v>9.2398894482753333E-2</v>
      </c>
    </row>
    <row r="6268" spans="1:19" x14ac:dyDescent="0.2">
      <c r="A6268" t="s">
        <v>12473</v>
      </c>
      <c r="B6268" t="s">
        <v>12474</v>
      </c>
      <c r="C6268">
        <v>179</v>
      </c>
      <c r="D6268">
        <v>195</v>
      </c>
      <c r="E6268">
        <v>190</v>
      </c>
      <c r="F6268">
        <v>11</v>
      </c>
      <c r="G6268">
        <v>0.117439812678153</v>
      </c>
      <c r="H6268">
        <v>-0.46835743980546701</v>
      </c>
      <c r="I6268">
        <v>-2.0956575187836601</v>
      </c>
      <c r="J6268">
        <v>401</v>
      </c>
      <c r="K6268">
        <v>566</v>
      </c>
      <c r="L6268">
        <v>199</v>
      </c>
      <c r="M6268">
        <v>47</v>
      </c>
      <c r="N6268">
        <v>0.22690016198981</v>
      </c>
      <c r="O6268">
        <v>-0.89638007335486602</v>
      </c>
      <c r="P6268">
        <v>-1.94127218327635</v>
      </c>
      <c r="Q6268">
        <v>0.55932203389830504</v>
      </c>
      <c r="R6268">
        <v>0.25423728813559299</v>
      </c>
      <c r="S6268">
        <f t="shared" si="97"/>
        <v>-0.12361144835340399</v>
      </c>
    </row>
    <row r="6269" spans="1:19" x14ac:dyDescent="0.2">
      <c r="A6269" t="s">
        <v>12475</v>
      </c>
      <c r="B6269" t="s">
        <v>12476</v>
      </c>
      <c r="C6269">
        <v>390</v>
      </c>
      <c r="D6269">
        <v>471</v>
      </c>
      <c r="E6269">
        <v>368</v>
      </c>
      <c r="F6269">
        <v>58</v>
      </c>
      <c r="G6269">
        <v>0.16221453239792499</v>
      </c>
      <c r="H6269">
        <v>-0.51947479813138497</v>
      </c>
      <c r="I6269">
        <v>-1.7118337864255599</v>
      </c>
      <c r="J6269">
        <v>642</v>
      </c>
      <c r="K6269">
        <v>782</v>
      </c>
      <c r="L6269">
        <v>525</v>
      </c>
      <c r="M6269">
        <v>120</v>
      </c>
      <c r="N6269">
        <v>0.162899828412716</v>
      </c>
      <c r="O6269">
        <v>-0.67946450180728601</v>
      </c>
      <c r="P6269">
        <v>-1.73857945061312</v>
      </c>
      <c r="Q6269">
        <v>0.50847457627118597</v>
      </c>
      <c r="R6269">
        <v>0.305084745762711</v>
      </c>
      <c r="S6269">
        <f t="shared" si="97"/>
        <v>4.1293942936111785E-2</v>
      </c>
    </row>
    <row r="6270" spans="1:19" x14ac:dyDescent="0.2">
      <c r="A6270" t="s">
        <v>12477</v>
      </c>
      <c r="B6270" t="s">
        <v>12478</v>
      </c>
      <c r="C6270">
        <v>287</v>
      </c>
      <c r="D6270">
        <v>272</v>
      </c>
      <c r="E6270">
        <v>323</v>
      </c>
      <c r="F6270">
        <v>30</v>
      </c>
      <c r="G6270">
        <v>5.6945239595734901E-2</v>
      </c>
      <c r="H6270">
        <v>-0.44293738418129203</v>
      </c>
      <c r="I6270">
        <v>-1.86495781497632</v>
      </c>
      <c r="J6270">
        <v>484</v>
      </c>
      <c r="K6270">
        <v>674</v>
      </c>
      <c r="L6270">
        <v>381</v>
      </c>
      <c r="M6270">
        <v>70</v>
      </c>
      <c r="N6270">
        <v>0.22104263831262899</v>
      </c>
      <c r="O6270">
        <v>-0.69600916311318295</v>
      </c>
      <c r="P6270">
        <v>-1.8499729902220401</v>
      </c>
      <c r="Q6270">
        <v>0.59322033898305004</v>
      </c>
      <c r="R6270">
        <v>0.40677966101694901</v>
      </c>
      <c r="S6270">
        <f t="shared" si="97"/>
        <v>-3.2660438286008626E-2</v>
      </c>
    </row>
    <row r="6271" spans="1:19" x14ac:dyDescent="0.2">
      <c r="A6271" t="s">
        <v>12479</v>
      </c>
      <c r="B6271" t="s">
        <v>12480</v>
      </c>
      <c r="C6271">
        <v>54</v>
      </c>
      <c r="D6271">
        <v>62</v>
      </c>
      <c r="E6271">
        <v>35</v>
      </c>
      <c r="F6271">
        <v>1</v>
      </c>
      <c r="G6271">
        <v>0.140256161970813</v>
      </c>
      <c r="H6271">
        <v>-0.68258372525109601</v>
      </c>
      <c r="I6271">
        <v>-2.6165909327849599</v>
      </c>
      <c r="J6271">
        <v>84</v>
      </c>
      <c r="K6271">
        <v>65</v>
      </c>
      <c r="L6271">
        <v>87</v>
      </c>
      <c r="M6271">
        <v>49</v>
      </c>
      <c r="N6271">
        <v>-3.4137825997304298E-2</v>
      </c>
      <c r="O6271">
        <v>-0.57684881058765303</v>
      </c>
      <c r="P6271">
        <v>-1.24430887462526</v>
      </c>
      <c r="Q6271">
        <v>0.66101694915254205</v>
      </c>
      <c r="R6271">
        <v>0.49152542372881303</v>
      </c>
      <c r="S6271">
        <f t="shared" si="97"/>
        <v>-8.7413712065419286E-2</v>
      </c>
    </row>
    <row r="6272" spans="1:19" x14ac:dyDescent="0.2">
      <c r="A6272" t="s">
        <v>12481</v>
      </c>
      <c r="B6272" t="s">
        <v>12482</v>
      </c>
      <c r="C6272">
        <v>85</v>
      </c>
      <c r="D6272">
        <v>93</v>
      </c>
      <c r="E6272">
        <v>38</v>
      </c>
      <c r="F6272">
        <v>10</v>
      </c>
      <c r="G6272">
        <v>0.11932225513517</v>
      </c>
      <c r="H6272">
        <v>-0.84389333887588602</v>
      </c>
      <c r="I6272">
        <v>-1.8136160986762899</v>
      </c>
      <c r="J6272">
        <v>182</v>
      </c>
      <c r="K6272">
        <v>213</v>
      </c>
      <c r="L6272">
        <v>89</v>
      </c>
      <c r="M6272">
        <v>16</v>
      </c>
      <c r="N6272">
        <v>0.14553631887538401</v>
      </c>
      <c r="O6272">
        <v>-0.902770158484552</v>
      </c>
      <c r="P6272">
        <v>-2.0661770739210401</v>
      </c>
      <c r="Q6272">
        <v>0.55932203389830504</v>
      </c>
      <c r="R6272">
        <v>0.49152542372881303</v>
      </c>
      <c r="S6272">
        <f t="shared" si="97"/>
        <v>-7.5685397264380477E-2</v>
      </c>
    </row>
    <row r="6273" spans="1:19" x14ac:dyDescent="0.2">
      <c r="A6273" t="s">
        <v>12483</v>
      </c>
      <c r="B6273" t="s">
        <v>12484</v>
      </c>
      <c r="C6273">
        <v>3</v>
      </c>
      <c r="D6273">
        <v>17</v>
      </c>
      <c r="E6273">
        <v>2</v>
      </c>
      <c r="F6273">
        <v>0</v>
      </c>
      <c r="G6273">
        <v>0.83358589895414004</v>
      </c>
      <c r="H6273">
        <v>-0.67034926883408397</v>
      </c>
      <c r="I6273" t="e">
        <f>-inf</f>
        <v>#NAME?</v>
      </c>
      <c r="J6273">
        <v>37</v>
      </c>
      <c r="K6273">
        <v>31</v>
      </c>
      <c r="L6273">
        <v>15</v>
      </c>
      <c r="M6273">
        <v>2</v>
      </c>
      <c r="N6273">
        <v>3.88073188999497E-4</v>
      </c>
      <c r="O6273">
        <v>-0.98419924215570398</v>
      </c>
      <c r="P6273">
        <v>-2.2773973969949002</v>
      </c>
      <c r="Q6273">
        <v>0.52542372881355903</v>
      </c>
      <c r="R6273">
        <v>0.322033898305084</v>
      </c>
      <c r="S6273" t="e">
        <f t="shared" si="97"/>
        <v>#NAME?</v>
      </c>
    </row>
    <row r="6274" spans="1:19" x14ac:dyDescent="0.2">
      <c r="A6274" t="s">
        <v>12485</v>
      </c>
      <c r="B6274" t="s">
        <v>12486</v>
      </c>
      <c r="C6274">
        <v>98</v>
      </c>
      <c r="D6274">
        <v>89</v>
      </c>
      <c r="E6274">
        <v>51</v>
      </c>
      <c r="F6274">
        <v>10</v>
      </c>
      <c r="G6274">
        <v>3.8422163247946298E-2</v>
      </c>
      <c r="H6274">
        <v>-0.77791390937296201</v>
      </c>
      <c r="I6274">
        <v>-1.8754232486544899</v>
      </c>
      <c r="J6274">
        <v>170</v>
      </c>
      <c r="K6274">
        <v>157</v>
      </c>
      <c r="L6274">
        <v>106</v>
      </c>
      <c r="M6274">
        <v>12</v>
      </c>
      <c r="N6274">
        <v>4.2678834452681599E-2</v>
      </c>
      <c r="O6274">
        <v>-0.79723183325789404</v>
      </c>
      <c r="P6274">
        <v>-2.1614933439225399</v>
      </c>
      <c r="Q6274">
        <v>0.50847457627118597</v>
      </c>
      <c r="R6274">
        <v>0.338983050847457</v>
      </c>
      <c r="S6274">
        <f t="shared" si="97"/>
        <v>-0.11900509843328272</v>
      </c>
    </row>
    <row r="6275" spans="1:19" x14ac:dyDescent="0.2">
      <c r="A6275" t="s">
        <v>12487</v>
      </c>
      <c r="B6275" t="s">
        <v>12488</v>
      </c>
      <c r="C6275">
        <v>152</v>
      </c>
      <c r="D6275">
        <v>261</v>
      </c>
      <c r="E6275">
        <v>93</v>
      </c>
      <c r="F6275">
        <v>28</v>
      </c>
      <c r="G6275">
        <v>0.31505515168903597</v>
      </c>
      <c r="H6275">
        <v>-0.707618649169241</v>
      </c>
      <c r="I6275">
        <v>-1.61888272956455</v>
      </c>
      <c r="J6275">
        <v>252</v>
      </c>
      <c r="K6275">
        <v>305</v>
      </c>
      <c r="L6275">
        <v>247</v>
      </c>
      <c r="M6275">
        <v>37</v>
      </c>
      <c r="N6275">
        <v>0.16012740198696301</v>
      </c>
      <c r="O6275">
        <v>-0.60079236466626795</v>
      </c>
      <c r="P6275">
        <v>-1.8434244853064401</v>
      </c>
      <c r="Q6275">
        <v>0.50847457627118597</v>
      </c>
      <c r="R6275">
        <v>0.45762711864406702</v>
      </c>
      <c r="S6275">
        <f t="shared" ref="S6275:S6338" si="98">((I6275+1.7338029)/1.7338029+(P6275+1.8692731)/1.8692731)/2</f>
        <v>4.0055153041792094E-2</v>
      </c>
    </row>
    <row r="6276" spans="1:19" x14ac:dyDescent="0.2">
      <c r="A6276" t="s">
        <v>12489</v>
      </c>
      <c r="B6276" t="s">
        <v>12490</v>
      </c>
      <c r="C6276">
        <v>138</v>
      </c>
      <c r="D6276">
        <v>162</v>
      </c>
      <c r="E6276">
        <v>95</v>
      </c>
      <c r="F6276">
        <v>3</v>
      </c>
      <c r="G6276">
        <v>0.149894160436922</v>
      </c>
      <c r="H6276">
        <v>-0.65641349089079204</v>
      </c>
      <c r="I6276">
        <v>-2.5469550046435701</v>
      </c>
      <c r="J6276">
        <v>197</v>
      </c>
      <c r="K6276">
        <v>265</v>
      </c>
      <c r="L6276">
        <v>164</v>
      </c>
      <c r="M6276">
        <v>28</v>
      </c>
      <c r="N6276">
        <v>0.20600775119693601</v>
      </c>
      <c r="O6276">
        <v>-0.67171115525828495</v>
      </c>
      <c r="P6276">
        <v>-1.8575338634112599</v>
      </c>
      <c r="Q6276">
        <v>0.49152542372881303</v>
      </c>
      <c r="R6276">
        <v>0.38983050847457601</v>
      </c>
      <c r="S6276">
        <f t="shared" si="98"/>
        <v>-0.23135952636700138</v>
      </c>
    </row>
    <row r="6277" spans="1:19" x14ac:dyDescent="0.2">
      <c r="A6277" t="s">
        <v>12491</v>
      </c>
      <c r="B6277" t="s">
        <v>12492</v>
      </c>
      <c r="C6277">
        <v>0</v>
      </c>
      <c r="D6277">
        <v>0</v>
      </c>
      <c r="E6277">
        <v>0</v>
      </c>
      <c r="F6277">
        <v>0</v>
      </c>
      <c r="G6277" t="s">
        <v>373</v>
      </c>
      <c r="H6277" t="s">
        <v>373</v>
      </c>
      <c r="I6277" t="s">
        <v>373</v>
      </c>
      <c r="J6277">
        <v>0</v>
      </c>
      <c r="K6277">
        <v>0</v>
      </c>
      <c r="L6277">
        <v>0</v>
      </c>
      <c r="M6277">
        <v>0</v>
      </c>
      <c r="N6277" t="s">
        <v>373</v>
      </c>
      <c r="O6277" t="s">
        <v>373</v>
      </c>
      <c r="P6277" t="s">
        <v>373</v>
      </c>
      <c r="Q6277">
        <v>0.47457627118644002</v>
      </c>
      <c r="R6277">
        <v>0.37288135593220301</v>
      </c>
      <c r="S6277" t="e">
        <f t="shared" si="98"/>
        <v>#VALUE!</v>
      </c>
    </row>
    <row r="6278" spans="1:19" x14ac:dyDescent="0.2">
      <c r="A6278" t="s">
        <v>12493</v>
      </c>
      <c r="B6278" t="s">
        <v>12494</v>
      </c>
      <c r="C6278">
        <v>105</v>
      </c>
      <c r="D6278">
        <v>79</v>
      </c>
      <c r="E6278">
        <v>81</v>
      </c>
      <c r="F6278">
        <v>7</v>
      </c>
      <c r="G6278">
        <v>-4.3303975483968103E-2</v>
      </c>
      <c r="H6278">
        <v>-0.60696228996969104</v>
      </c>
      <c r="I6278">
        <v>-2.0602884320176802</v>
      </c>
      <c r="J6278">
        <v>188</v>
      </c>
      <c r="K6278">
        <v>263</v>
      </c>
      <c r="L6278">
        <v>168</v>
      </c>
      <c r="M6278">
        <v>32</v>
      </c>
      <c r="N6278">
        <v>0.22302600264779901</v>
      </c>
      <c r="O6278">
        <v>-0.64093734468220698</v>
      </c>
      <c r="P6278">
        <v>-1.77923353953566</v>
      </c>
      <c r="Q6278">
        <v>0.55932203389830504</v>
      </c>
      <c r="R6278">
        <v>0.37288135593220301</v>
      </c>
      <c r="S6278">
        <f t="shared" si="98"/>
        <v>-7.0068901757724039E-2</v>
      </c>
    </row>
    <row r="6279" spans="1:19" x14ac:dyDescent="0.2">
      <c r="A6279" t="s">
        <v>12495</v>
      </c>
      <c r="B6279" t="s">
        <v>12496</v>
      </c>
      <c r="C6279">
        <v>270</v>
      </c>
      <c r="D6279">
        <v>325</v>
      </c>
      <c r="E6279">
        <v>297</v>
      </c>
      <c r="F6279">
        <v>103</v>
      </c>
      <c r="G6279">
        <v>0.16077782911541499</v>
      </c>
      <c r="H6279">
        <v>-0.45286532462017798</v>
      </c>
      <c r="I6279">
        <v>-1.30272371241581</v>
      </c>
      <c r="J6279">
        <v>662</v>
      </c>
      <c r="K6279">
        <v>862</v>
      </c>
      <c r="L6279">
        <v>484</v>
      </c>
      <c r="M6279">
        <v>325</v>
      </c>
      <c r="N6279">
        <v>0.191877379806734</v>
      </c>
      <c r="O6279">
        <v>-0.72810140493967701</v>
      </c>
      <c r="P6279">
        <v>-1.3192002970527099</v>
      </c>
      <c r="Q6279">
        <v>0.47457627118644002</v>
      </c>
      <c r="R6279">
        <v>0.322033898305084</v>
      </c>
      <c r="S6279">
        <f t="shared" si="98"/>
        <v>0.271451571502626</v>
      </c>
    </row>
    <row r="6280" spans="1:19" x14ac:dyDescent="0.2">
      <c r="A6280" t="s">
        <v>12497</v>
      </c>
      <c r="B6280" t="s">
        <v>12498</v>
      </c>
      <c r="C6280">
        <v>225</v>
      </c>
      <c r="D6280">
        <v>254</v>
      </c>
      <c r="E6280">
        <v>137</v>
      </c>
      <c r="F6280">
        <v>29</v>
      </c>
      <c r="G6280">
        <v>0.132909430804104</v>
      </c>
      <c r="H6280">
        <v>-0.70971996073335897</v>
      </c>
      <c r="I6280">
        <v>-1.7739816931743999</v>
      </c>
      <c r="J6280">
        <v>802</v>
      </c>
      <c r="K6280">
        <v>690</v>
      </c>
      <c r="L6280">
        <v>569</v>
      </c>
      <c r="M6280">
        <v>84</v>
      </c>
      <c r="N6280">
        <v>1.19028258748135E-2</v>
      </c>
      <c r="O6280">
        <v>-0.74115087903348198</v>
      </c>
      <c r="P6280">
        <v>-1.9901207508141701</v>
      </c>
      <c r="Q6280">
        <v>0.44067796610169402</v>
      </c>
      <c r="R6280">
        <v>0.23728813559322001</v>
      </c>
      <c r="S6280">
        <f t="shared" si="98"/>
        <v>-4.3911668832007124E-2</v>
      </c>
    </row>
    <row r="6281" spans="1:19" x14ac:dyDescent="0.2">
      <c r="A6281" t="s">
        <v>12499</v>
      </c>
      <c r="B6281" t="s">
        <v>12500</v>
      </c>
      <c r="C6281">
        <v>22</v>
      </c>
      <c r="D6281">
        <v>24</v>
      </c>
      <c r="E6281">
        <v>43</v>
      </c>
      <c r="F6281">
        <v>1</v>
      </c>
      <c r="G6281">
        <v>0.118046793184928</v>
      </c>
      <c r="H6281">
        <v>-0.20321223502102301</v>
      </c>
      <c r="I6281">
        <v>-2.2266198537842001</v>
      </c>
      <c r="J6281">
        <v>65</v>
      </c>
      <c r="K6281">
        <v>121</v>
      </c>
      <c r="L6281">
        <v>36</v>
      </c>
      <c r="M6281">
        <v>2</v>
      </c>
      <c r="N6281">
        <v>0.34710011709531602</v>
      </c>
      <c r="O6281">
        <v>-0.84869963301995799</v>
      </c>
      <c r="P6281">
        <v>-2.52210902957076</v>
      </c>
      <c r="Q6281">
        <v>0.45762711864406702</v>
      </c>
      <c r="R6281">
        <v>0.28813559322033899</v>
      </c>
      <c r="S6281">
        <f t="shared" si="98"/>
        <v>-0.31674317596427454</v>
      </c>
    </row>
    <row r="6282" spans="1:19" x14ac:dyDescent="0.2">
      <c r="A6282" t="s">
        <v>12501</v>
      </c>
      <c r="B6282" t="s">
        <v>12502</v>
      </c>
      <c r="C6282">
        <v>172</v>
      </c>
      <c r="D6282">
        <v>123</v>
      </c>
      <c r="E6282">
        <v>101</v>
      </c>
      <c r="F6282">
        <v>18</v>
      </c>
      <c r="G6282">
        <v>-6.5365103172622493E-2</v>
      </c>
      <c r="H6282">
        <v>-0.72546508290331002</v>
      </c>
      <c r="I6282">
        <v>-1.86445311476624</v>
      </c>
      <c r="J6282">
        <v>246</v>
      </c>
      <c r="K6282">
        <v>197</v>
      </c>
      <c r="L6282">
        <v>116</v>
      </c>
      <c r="M6282">
        <v>23</v>
      </c>
      <c r="N6282">
        <v>-1.9240777520064301E-2</v>
      </c>
      <c r="O6282">
        <v>-0.91856589502085095</v>
      </c>
      <c r="P6282">
        <v>-2.03943293967767</v>
      </c>
      <c r="Q6282">
        <v>0.44067796610169402</v>
      </c>
      <c r="R6282">
        <v>0.23728813559322001</v>
      </c>
      <c r="S6282">
        <f t="shared" si="98"/>
        <v>-8.3192330773294909E-2</v>
      </c>
    </row>
    <row r="6283" spans="1:19" x14ac:dyDescent="0.2">
      <c r="A6283" t="s">
        <v>12503</v>
      </c>
      <c r="B6283" t="s">
        <v>12504</v>
      </c>
      <c r="C6283">
        <v>47</v>
      </c>
      <c r="D6283">
        <v>79</v>
      </c>
      <c r="E6283">
        <v>52</v>
      </c>
      <c r="F6283">
        <v>7</v>
      </c>
      <c r="G6283">
        <v>0.305787465650252</v>
      </c>
      <c r="H6283">
        <v>-0.45035252407932103</v>
      </c>
      <c r="I6283">
        <v>-1.7111969908834499</v>
      </c>
      <c r="J6283">
        <v>131</v>
      </c>
      <c r="K6283">
        <v>169</v>
      </c>
      <c r="L6283">
        <v>64</v>
      </c>
      <c r="M6283">
        <v>32</v>
      </c>
      <c r="N6283">
        <v>0.18784351237963101</v>
      </c>
      <c r="O6283">
        <v>-0.90318009881626704</v>
      </c>
      <c r="P6283">
        <v>-1.62234698592775</v>
      </c>
      <c r="Q6283">
        <v>0.57627118644067798</v>
      </c>
      <c r="R6283">
        <v>0.28813559322033899</v>
      </c>
      <c r="S6283">
        <f t="shared" si="98"/>
        <v>7.2567868631438076E-2</v>
      </c>
    </row>
    <row r="6284" spans="1:19" x14ac:dyDescent="0.2">
      <c r="A6284" t="s">
        <v>12505</v>
      </c>
      <c r="B6284" t="s">
        <v>12506</v>
      </c>
      <c r="C6284">
        <v>44</v>
      </c>
      <c r="D6284">
        <v>64</v>
      </c>
      <c r="E6284">
        <v>42</v>
      </c>
      <c r="F6284">
        <v>0</v>
      </c>
      <c r="G6284">
        <v>0.24298552979322799</v>
      </c>
      <c r="H6284">
        <v>-0.51446139586669004</v>
      </c>
      <c r="I6284" t="e">
        <f>-inf</f>
        <v>#NAME?</v>
      </c>
      <c r="J6284">
        <v>79</v>
      </c>
      <c r="K6284">
        <v>81</v>
      </c>
      <c r="L6284">
        <v>99</v>
      </c>
      <c r="M6284">
        <v>19</v>
      </c>
      <c r="N6284">
        <v>8.8086031009930094E-2</v>
      </c>
      <c r="O6284">
        <v>-0.49408067383728099</v>
      </c>
      <c r="P6284">
        <v>-1.6290991589295001</v>
      </c>
      <c r="Q6284">
        <v>0.61016949152542299</v>
      </c>
      <c r="R6284">
        <v>0.305084745762711</v>
      </c>
      <c r="S6284" t="e">
        <f t="shared" si="98"/>
        <v>#NAME?</v>
      </c>
    </row>
    <row r="6285" spans="1:19" x14ac:dyDescent="0.2">
      <c r="A6285" t="s">
        <v>12507</v>
      </c>
      <c r="B6285" t="s">
        <v>12508</v>
      </c>
      <c r="C6285">
        <v>585</v>
      </c>
      <c r="D6285">
        <v>629</v>
      </c>
      <c r="E6285">
        <v>562</v>
      </c>
      <c r="F6285">
        <v>100</v>
      </c>
      <c r="G6285">
        <v>0.11175301165861599</v>
      </c>
      <c r="H6285">
        <v>-0.511677560291522</v>
      </c>
      <c r="I6285">
        <v>-1.65135303904417</v>
      </c>
      <c r="J6285">
        <v>984</v>
      </c>
      <c r="K6285">
        <v>1148</v>
      </c>
      <c r="L6285">
        <v>734</v>
      </c>
      <c r="M6285">
        <v>145</v>
      </c>
      <c r="N6285">
        <v>0.144174893052335</v>
      </c>
      <c r="O6285">
        <v>-0.71938781565966103</v>
      </c>
      <c r="P6285">
        <v>-1.8418527647882501</v>
      </c>
      <c r="Q6285">
        <v>0.62711864406779605</v>
      </c>
      <c r="R6285">
        <v>0.27118644067796599</v>
      </c>
      <c r="S6285">
        <f t="shared" si="98"/>
        <v>3.1111663879173308E-2</v>
      </c>
    </row>
    <row r="6286" spans="1:19" x14ac:dyDescent="0.2">
      <c r="A6286" t="s">
        <v>12509</v>
      </c>
      <c r="B6286" t="s">
        <v>12510</v>
      </c>
      <c r="C6286">
        <v>132</v>
      </c>
      <c r="D6286">
        <v>122</v>
      </c>
      <c r="E6286">
        <v>88</v>
      </c>
      <c r="F6286">
        <v>24</v>
      </c>
      <c r="G6286">
        <v>4.6044131764426802E-2</v>
      </c>
      <c r="H6286">
        <v>-0.67034926883408397</v>
      </c>
      <c r="I6286">
        <v>-1.6245598624562401</v>
      </c>
      <c r="J6286">
        <v>190</v>
      </c>
      <c r="K6286">
        <v>251</v>
      </c>
      <c r="L6286">
        <v>103</v>
      </c>
      <c r="M6286">
        <v>44</v>
      </c>
      <c r="N6286">
        <v>0.19814822394993101</v>
      </c>
      <c r="O6286">
        <v>-0.85800515339204697</v>
      </c>
      <c r="P6286">
        <v>-1.6455265930585301</v>
      </c>
      <c r="Q6286">
        <v>0.52542372881355903</v>
      </c>
      <c r="R6286">
        <v>0.28813559322033899</v>
      </c>
      <c r="S6286">
        <f t="shared" si="98"/>
        <v>9.1352413506524954E-2</v>
      </c>
    </row>
    <row r="6287" spans="1:19" x14ac:dyDescent="0.2">
      <c r="A6287" t="s">
        <v>12511</v>
      </c>
      <c r="B6287" t="s">
        <v>12512</v>
      </c>
      <c r="C6287">
        <v>102</v>
      </c>
      <c r="D6287">
        <v>113</v>
      </c>
      <c r="E6287">
        <v>82</v>
      </c>
      <c r="F6287">
        <v>36</v>
      </c>
      <c r="G6287">
        <v>0.12473650401703</v>
      </c>
      <c r="H6287">
        <v>-0.58904432915660399</v>
      </c>
      <c r="I6287">
        <v>-1.33649484395662</v>
      </c>
      <c r="J6287">
        <v>149</v>
      </c>
      <c r="K6287">
        <v>232</v>
      </c>
      <c r="L6287">
        <v>143</v>
      </c>
      <c r="M6287">
        <v>54</v>
      </c>
      <c r="N6287">
        <v>0.26952981990034702</v>
      </c>
      <c r="O6287">
        <v>-0.60993900809160195</v>
      </c>
      <c r="P6287">
        <v>-1.4510181771811901</v>
      </c>
      <c r="Q6287">
        <v>0.55932203389830504</v>
      </c>
      <c r="R6287">
        <v>0.322033898305084</v>
      </c>
      <c r="S6287">
        <f t="shared" si="98"/>
        <v>0.22645340898267785</v>
      </c>
    </row>
    <row r="6288" spans="1:19" x14ac:dyDescent="0.2">
      <c r="A6288" t="s">
        <v>12513</v>
      </c>
      <c r="B6288" t="s">
        <v>12514</v>
      </c>
      <c r="C6288">
        <v>71</v>
      </c>
      <c r="D6288">
        <v>91</v>
      </c>
      <c r="E6288">
        <v>80</v>
      </c>
      <c r="F6288">
        <v>14</v>
      </c>
      <c r="G6288">
        <v>0.18804127589754599</v>
      </c>
      <c r="H6288">
        <v>-0.44242637150553499</v>
      </c>
      <c r="I6288">
        <v>-1.5893274860028299</v>
      </c>
      <c r="J6288">
        <v>184</v>
      </c>
      <c r="K6288">
        <v>194</v>
      </c>
      <c r="L6288">
        <v>109</v>
      </c>
      <c r="M6288">
        <v>28</v>
      </c>
      <c r="N6288">
        <v>0.10021201034241101</v>
      </c>
      <c r="O6288">
        <v>-0.81948010221330303</v>
      </c>
      <c r="P6288">
        <v>-1.8278854602592101</v>
      </c>
      <c r="Q6288">
        <v>0.54237288135593198</v>
      </c>
      <c r="R6288">
        <v>0.338983050847457</v>
      </c>
      <c r="S6288">
        <f t="shared" si="98"/>
        <v>5.2734830296771965E-2</v>
      </c>
    </row>
    <row r="6289" spans="1:19" x14ac:dyDescent="0.2">
      <c r="A6289" t="s">
        <v>12515</v>
      </c>
      <c r="B6289" t="s">
        <v>12516</v>
      </c>
      <c r="C6289">
        <v>174</v>
      </c>
      <c r="D6289">
        <v>202</v>
      </c>
      <c r="E6289">
        <v>75</v>
      </c>
      <c r="F6289">
        <v>19</v>
      </c>
      <c r="G6289">
        <v>0.14506035345955201</v>
      </c>
      <c r="H6289">
        <v>-0.85974599466930302</v>
      </c>
      <c r="I6289">
        <v>-1.8459928202917599</v>
      </c>
      <c r="J6289">
        <v>261</v>
      </c>
      <c r="K6289">
        <v>441</v>
      </c>
      <c r="L6289">
        <v>236</v>
      </c>
      <c r="M6289">
        <v>68</v>
      </c>
      <c r="N6289">
        <v>0.30502618555127903</v>
      </c>
      <c r="O6289">
        <v>-0.635817281512564</v>
      </c>
      <c r="P6289">
        <v>-1.59435726322393</v>
      </c>
      <c r="Q6289">
        <v>0.52542372881355903</v>
      </c>
      <c r="R6289">
        <v>0.25423728813559299</v>
      </c>
      <c r="S6289">
        <f t="shared" si="98"/>
        <v>4.1181780431794143E-2</v>
      </c>
    </row>
    <row r="6290" spans="1:19" x14ac:dyDescent="0.2">
      <c r="A6290" t="s">
        <v>12517</v>
      </c>
      <c r="B6290" t="s">
        <v>12518</v>
      </c>
      <c r="C6290">
        <v>29</v>
      </c>
      <c r="D6290">
        <v>31</v>
      </c>
      <c r="E6290">
        <v>7</v>
      </c>
      <c r="F6290">
        <v>2</v>
      </c>
      <c r="G6290">
        <v>0.10922192823084501</v>
      </c>
      <c r="H6290">
        <v>-1.1115579676631</v>
      </c>
      <c r="I6290">
        <v>-2.0455651751969701</v>
      </c>
      <c r="J6290">
        <v>68</v>
      </c>
      <c r="K6290">
        <v>40</v>
      </c>
      <c r="L6290">
        <v>32</v>
      </c>
      <c r="M6290">
        <v>0</v>
      </c>
      <c r="N6290">
        <v>-0.15322081795655201</v>
      </c>
      <c r="O6290">
        <v>-0.91944771153072002</v>
      </c>
      <c r="P6290" t="e">
        <f>-inf</f>
        <v>#NAME?</v>
      </c>
      <c r="Q6290">
        <v>0.59322033898305004</v>
      </c>
      <c r="R6290">
        <v>0.322033898305084</v>
      </c>
      <c r="S6290" t="e">
        <f t="shared" si="98"/>
        <v>#NAME?</v>
      </c>
    </row>
    <row r="6291" spans="1:19" x14ac:dyDescent="0.2">
      <c r="A6291" t="s">
        <v>12519</v>
      </c>
      <c r="B6291" t="s">
        <v>12520</v>
      </c>
      <c r="C6291">
        <v>76</v>
      </c>
      <c r="D6291">
        <v>78</v>
      </c>
      <c r="E6291">
        <v>64</v>
      </c>
      <c r="F6291">
        <v>8</v>
      </c>
      <c r="G6291">
        <v>9.1539242705217502E-2</v>
      </c>
      <c r="H6291">
        <v>-0.56889162807530702</v>
      </c>
      <c r="I6291">
        <v>-1.86192077825084</v>
      </c>
      <c r="J6291">
        <v>199</v>
      </c>
      <c r="K6291">
        <v>286</v>
      </c>
      <c r="L6291">
        <v>142</v>
      </c>
      <c r="M6291">
        <v>22</v>
      </c>
      <c r="N6291">
        <v>0.234741060141058</v>
      </c>
      <c r="O6291">
        <v>-0.73865350917104</v>
      </c>
      <c r="P6291">
        <v>-1.96665606417939</v>
      </c>
      <c r="Q6291">
        <v>0.54237288135593198</v>
      </c>
      <c r="R6291">
        <v>0.25423728813559299</v>
      </c>
      <c r="S6291">
        <f t="shared" si="98"/>
        <v>-6.2995422303304821E-2</v>
      </c>
    </row>
    <row r="6292" spans="1:19" x14ac:dyDescent="0.2">
      <c r="A6292" t="s">
        <v>12521</v>
      </c>
      <c r="B6292" t="s">
        <v>12522</v>
      </c>
      <c r="C6292">
        <v>96</v>
      </c>
      <c r="D6292">
        <v>62</v>
      </c>
      <c r="E6292">
        <v>34</v>
      </c>
      <c r="F6292">
        <v>1</v>
      </c>
      <c r="G6292">
        <v>-0.109621311245786</v>
      </c>
      <c r="H6292">
        <v>-0.94505032577571602</v>
      </c>
      <c r="I6292">
        <v>-2.8664684060015602</v>
      </c>
      <c r="J6292">
        <v>89</v>
      </c>
      <c r="K6292">
        <v>124</v>
      </c>
      <c r="L6292">
        <v>125</v>
      </c>
      <c r="M6292">
        <v>23</v>
      </c>
      <c r="N6292">
        <v>0.221259781939044</v>
      </c>
      <c r="O6292">
        <v>-0.44456877078124601</v>
      </c>
      <c r="P6292">
        <v>-1.59788783921921</v>
      </c>
      <c r="Q6292">
        <v>0.50847457627118597</v>
      </c>
      <c r="R6292">
        <v>0.27118644067796599</v>
      </c>
      <c r="S6292">
        <f t="shared" si="98"/>
        <v>-0.25405082453975336</v>
      </c>
    </row>
    <row r="6293" spans="1:19" x14ac:dyDescent="0.2">
      <c r="A6293" t="s">
        <v>12523</v>
      </c>
      <c r="B6293" t="s">
        <v>12524</v>
      </c>
      <c r="C6293">
        <v>140</v>
      </c>
      <c r="D6293">
        <v>187</v>
      </c>
      <c r="E6293">
        <v>130</v>
      </c>
      <c r="F6293">
        <v>17</v>
      </c>
      <c r="G6293">
        <v>0.20597180315378899</v>
      </c>
      <c r="H6293">
        <v>-0.52644269314980496</v>
      </c>
      <c r="I6293">
        <v>-1.79987628726196</v>
      </c>
      <c r="J6293">
        <v>239</v>
      </c>
      <c r="K6293">
        <v>262</v>
      </c>
      <c r="L6293">
        <v>161</v>
      </c>
      <c r="M6293">
        <v>39</v>
      </c>
      <c r="N6293">
        <v>0.117131493793329</v>
      </c>
      <c r="O6293">
        <v>-0.76366080206067799</v>
      </c>
      <c r="P6293">
        <v>-1.79755896251353</v>
      </c>
      <c r="Q6293">
        <v>0.47457627118644002</v>
      </c>
      <c r="R6293">
        <v>0.28813559322033899</v>
      </c>
      <c r="S6293">
        <f t="shared" si="98"/>
        <v>1.2789056040254584E-4</v>
      </c>
    </row>
    <row r="6294" spans="1:19" x14ac:dyDescent="0.2">
      <c r="A6294" t="s">
        <v>12525</v>
      </c>
      <c r="B6294" t="s">
        <v>12526</v>
      </c>
      <c r="C6294">
        <v>20</v>
      </c>
      <c r="D6294">
        <v>20</v>
      </c>
      <c r="E6294">
        <v>17</v>
      </c>
      <c r="F6294">
        <v>0</v>
      </c>
      <c r="G6294">
        <v>8.0258232295528406E-2</v>
      </c>
      <c r="H6294">
        <v>-0.56483908406410999</v>
      </c>
      <c r="I6294" t="e">
        <f>-inf</f>
        <v>#NAME?</v>
      </c>
      <c r="J6294">
        <v>59</v>
      </c>
      <c r="K6294">
        <v>59</v>
      </c>
      <c r="L6294">
        <v>23</v>
      </c>
      <c r="M6294">
        <v>2</v>
      </c>
      <c r="N6294">
        <v>7.7228103421721706E-2</v>
      </c>
      <c r="O6294">
        <v>-1.00121295276894</v>
      </c>
      <c r="P6294">
        <v>-2.4800476845700499</v>
      </c>
      <c r="Q6294">
        <v>0.45762711864406702</v>
      </c>
      <c r="R6294">
        <v>0.28813559322033899</v>
      </c>
      <c r="S6294" t="e">
        <f t="shared" si="98"/>
        <v>#NAME?</v>
      </c>
    </row>
    <row r="6295" spans="1:19" x14ac:dyDescent="0.2">
      <c r="A6295" t="s">
        <v>12527</v>
      </c>
      <c r="B6295" t="s">
        <v>12528</v>
      </c>
      <c r="C6295">
        <v>114</v>
      </c>
      <c r="D6295">
        <v>86</v>
      </c>
      <c r="E6295">
        <v>84</v>
      </c>
      <c r="F6295">
        <v>17</v>
      </c>
      <c r="G6295">
        <v>-4.2148167797376401E-2</v>
      </c>
      <c r="H6295">
        <v>-0.62688357505299397</v>
      </c>
      <c r="I6295">
        <v>-1.7106531029201899</v>
      </c>
      <c r="J6295">
        <v>205</v>
      </c>
      <c r="K6295">
        <v>191</v>
      </c>
      <c r="L6295">
        <v>127</v>
      </c>
      <c r="M6295">
        <v>17</v>
      </c>
      <c r="N6295">
        <v>4.6507609613694899E-2</v>
      </c>
      <c r="O6295">
        <v>-0.80003891724418696</v>
      </c>
      <c r="P6295">
        <v>-2.0915306082693701</v>
      </c>
      <c r="Q6295">
        <v>0.54237288135593198</v>
      </c>
      <c r="R6295">
        <v>0.28813559322033899</v>
      </c>
      <c r="S6295">
        <f t="shared" si="98"/>
        <v>-5.2774233024530222E-2</v>
      </c>
    </row>
    <row r="6296" spans="1:19" x14ac:dyDescent="0.2">
      <c r="A6296" t="s">
        <v>12529</v>
      </c>
      <c r="B6296" t="s">
        <v>12530</v>
      </c>
      <c r="C6296">
        <v>150</v>
      </c>
      <c r="D6296">
        <v>78</v>
      </c>
      <c r="E6296">
        <v>96</v>
      </c>
      <c r="F6296">
        <v>20</v>
      </c>
      <c r="G6296">
        <v>-0.20373842406967199</v>
      </c>
      <c r="H6296">
        <v>-0.68807803579451599</v>
      </c>
      <c r="I6296">
        <v>-1.7592584363536901</v>
      </c>
      <c r="J6296">
        <v>361</v>
      </c>
      <c r="K6296">
        <v>364</v>
      </c>
      <c r="L6296">
        <v>166</v>
      </c>
      <c r="M6296">
        <v>25</v>
      </c>
      <c r="N6296">
        <v>8.08222851651198E-2</v>
      </c>
      <c r="O6296">
        <v>-0.92948789100999296</v>
      </c>
      <c r="P6296">
        <v>-2.1697928618255098</v>
      </c>
      <c r="Q6296">
        <v>0.50847457627118597</v>
      </c>
      <c r="R6296">
        <v>0.322033898305084</v>
      </c>
      <c r="S6296">
        <f t="shared" si="98"/>
        <v>-8.7725078621218491E-2</v>
      </c>
    </row>
    <row r="6297" spans="1:19" x14ac:dyDescent="0.2">
      <c r="A6297" t="s">
        <v>12531</v>
      </c>
      <c r="B6297" t="s">
        <v>12532</v>
      </c>
      <c r="C6297">
        <v>70</v>
      </c>
      <c r="D6297">
        <v>52</v>
      </c>
      <c r="E6297">
        <v>47</v>
      </c>
      <c r="F6297">
        <v>7</v>
      </c>
      <c r="G6297">
        <v>-4.8836464083929103E-2</v>
      </c>
      <c r="H6297">
        <v>-0.66725819185694302</v>
      </c>
      <c r="I6297">
        <v>-1.88419717296199</v>
      </c>
      <c r="J6297">
        <v>129</v>
      </c>
      <c r="K6297">
        <v>258</v>
      </c>
      <c r="L6297">
        <v>152</v>
      </c>
      <c r="M6297">
        <v>17</v>
      </c>
      <c r="N6297">
        <v>0.37825809908570202</v>
      </c>
      <c r="O6297">
        <v>-0.52083489949886597</v>
      </c>
      <c r="P6297">
        <v>-1.89036645751286</v>
      </c>
      <c r="Q6297">
        <v>0.45762711864406702</v>
      </c>
      <c r="R6297">
        <v>0.305084745762711</v>
      </c>
      <c r="S6297">
        <f t="shared" si="98"/>
        <v>-4.901334227844497E-2</v>
      </c>
    </row>
    <row r="6298" spans="1:19" x14ac:dyDescent="0.2">
      <c r="A6298" t="s">
        <v>12533</v>
      </c>
      <c r="B6298" t="s">
        <v>12534</v>
      </c>
      <c r="C6298">
        <v>97</v>
      </c>
      <c r="D6298">
        <v>144</v>
      </c>
      <c r="E6298">
        <v>94</v>
      </c>
      <c r="F6298">
        <v>15</v>
      </c>
      <c r="G6298">
        <v>0.25184899012453299</v>
      </c>
      <c r="H6298">
        <v>-0.50790189044494904</v>
      </c>
      <c r="I6298">
        <v>-1.69487764817256</v>
      </c>
      <c r="J6298">
        <v>203</v>
      </c>
      <c r="K6298">
        <v>228</v>
      </c>
      <c r="L6298">
        <v>84</v>
      </c>
      <c r="M6298">
        <v>71</v>
      </c>
      <c r="N6298">
        <v>0.127666912508962</v>
      </c>
      <c r="O6298">
        <v>-0.97530552899572098</v>
      </c>
      <c r="P6298">
        <v>-1.46646335778603</v>
      </c>
      <c r="Q6298">
        <v>0.47457627118644002</v>
      </c>
      <c r="R6298">
        <v>0.38983050847457601</v>
      </c>
      <c r="S6298">
        <f t="shared" si="98"/>
        <v>0.11897041892948361</v>
      </c>
    </row>
    <row r="6299" spans="1:19" x14ac:dyDescent="0.2">
      <c r="A6299" t="s">
        <v>12535</v>
      </c>
      <c r="B6299" t="s">
        <v>12536</v>
      </c>
      <c r="C6299">
        <v>127</v>
      </c>
      <c r="D6299">
        <v>152</v>
      </c>
      <c r="E6299">
        <v>125</v>
      </c>
      <c r="F6299">
        <v>7</v>
      </c>
      <c r="G6299">
        <v>0.15829809928434399</v>
      </c>
      <c r="H6299">
        <v>-0.50115171772630396</v>
      </c>
      <c r="I6299">
        <v>-2.1429028539036898</v>
      </c>
      <c r="J6299">
        <v>249</v>
      </c>
      <c r="K6299">
        <v>225</v>
      </c>
      <c r="L6299">
        <v>115</v>
      </c>
      <c r="M6299">
        <v>41</v>
      </c>
      <c r="N6299">
        <v>3.32112744373479E-2</v>
      </c>
      <c r="O6299">
        <v>-0.92759028388651499</v>
      </c>
      <c r="P6299">
        <v>-1.79364115896789</v>
      </c>
      <c r="Q6299">
        <v>0.55932203389830504</v>
      </c>
      <c r="R6299">
        <v>0.47457627118644002</v>
      </c>
      <c r="S6299">
        <f t="shared" si="98"/>
        <v>-9.7747333508448761E-2</v>
      </c>
    </row>
    <row r="6300" spans="1:19" x14ac:dyDescent="0.2">
      <c r="A6300" t="s">
        <v>12537</v>
      </c>
      <c r="B6300" t="s">
        <v>12538</v>
      </c>
      <c r="C6300">
        <v>169</v>
      </c>
      <c r="D6300">
        <v>253</v>
      </c>
      <c r="E6300">
        <v>253</v>
      </c>
      <c r="F6300">
        <v>20</v>
      </c>
      <c r="G6300">
        <v>0.25549204885767202</v>
      </c>
      <c r="H6300">
        <v>-0.31902419321625902</v>
      </c>
      <c r="I6300">
        <v>-1.8110538819116899</v>
      </c>
      <c r="J6300">
        <v>432</v>
      </c>
      <c r="K6300">
        <v>616</v>
      </c>
      <c r="L6300">
        <v>326</v>
      </c>
      <c r="M6300">
        <v>52</v>
      </c>
      <c r="N6300">
        <v>0.23132506877123499</v>
      </c>
      <c r="O6300">
        <v>-0.71435492389136301</v>
      </c>
      <c r="P6300">
        <v>-1.929706071772</v>
      </c>
      <c r="Q6300">
        <v>0.57627118644067798</v>
      </c>
      <c r="R6300">
        <v>0.338983050847457</v>
      </c>
      <c r="S6300">
        <f t="shared" si="98"/>
        <v>-3.8442734060961208E-2</v>
      </c>
    </row>
    <row r="6301" spans="1:19" x14ac:dyDescent="0.2">
      <c r="A6301" t="s">
        <v>12539</v>
      </c>
      <c r="B6301" t="s">
        <v>12540</v>
      </c>
      <c r="C6301">
        <v>102</v>
      </c>
      <c r="D6301">
        <v>130</v>
      </c>
      <c r="E6301">
        <v>98</v>
      </c>
      <c r="F6301">
        <v>6</v>
      </c>
      <c r="G6301">
        <v>0.18560141284044701</v>
      </c>
      <c r="H6301">
        <v>-0.51163210584782604</v>
      </c>
      <c r="I6301">
        <v>-2.1146460943402698</v>
      </c>
      <c r="J6301">
        <v>204</v>
      </c>
      <c r="K6301">
        <v>185</v>
      </c>
      <c r="L6301">
        <v>139</v>
      </c>
      <c r="M6301">
        <v>26</v>
      </c>
      <c r="N6301">
        <v>3.4769664398836803E-2</v>
      </c>
      <c r="O6301">
        <v>-0.75870414431619404</v>
      </c>
      <c r="P6301">
        <v>-1.9048824880469699</v>
      </c>
      <c r="Q6301">
        <v>0.59322033898305004</v>
      </c>
      <c r="R6301">
        <v>0.338983050847457</v>
      </c>
      <c r="S6301">
        <f t="shared" si="98"/>
        <v>-0.11935378993964646</v>
      </c>
    </row>
    <row r="6302" spans="1:19" x14ac:dyDescent="0.2">
      <c r="A6302" t="s">
        <v>12541</v>
      </c>
      <c r="B6302" t="s">
        <v>12542</v>
      </c>
      <c r="C6302">
        <v>67</v>
      </c>
      <c r="D6302">
        <v>55</v>
      </c>
      <c r="E6302">
        <v>65</v>
      </c>
      <c r="F6302">
        <v>1</v>
      </c>
      <c r="G6302">
        <v>-5.4538809110540997E-3</v>
      </c>
      <c r="H6302">
        <v>-0.50741945583637404</v>
      </c>
      <c r="I6302">
        <v>-2.71027197566282</v>
      </c>
      <c r="J6302">
        <v>163</v>
      </c>
      <c r="K6302">
        <v>149</v>
      </c>
      <c r="L6302">
        <v>133</v>
      </c>
      <c r="M6302">
        <v>19</v>
      </c>
      <c r="N6302">
        <v>3.8226767430038E-2</v>
      </c>
      <c r="O6302">
        <v>-0.68042474058126201</v>
      </c>
      <c r="P6302">
        <v>-1.9436596720430199</v>
      </c>
      <c r="Q6302">
        <v>0.62711864406779605</v>
      </c>
      <c r="R6302">
        <v>0.35593220338983</v>
      </c>
      <c r="S6302">
        <f t="shared" si="98"/>
        <v>-0.30149467811773556</v>
      </c>
    </row>
    <row r="6303" spans="1:19" x14ac:dyDescent="0.2">
      <c r="A6303" t="s">
        <v>12543</v>
      </c>
      <c r="B6303" t="s">
        <v>12544</v>
      </c>
      <c r="C6303">
        <v>264</v>
      </c>
      <c r="D6303">
        <v>283</v>
      </c>
      <c r="E6303">
        <v>144</v>
      </c>
      <c r="F6303">
        <v>22</v>
      </c>
      <c r="G6303">
        <v>0.110440740949987</v>
      </c>
      <c r="H6303">
        <v>-0.75749944455298501</v>
      </c>
      <c r="I6303">
        <v>-1.96337841900962</v>
      </c>
      <c r="J6303">
        <v>328</v>
      </c>
      <c r="K6303">
        <v>443</v>
      </c>
      <c r="L6303">
        <v>284</v>
      </c>
      <c r="M6303">
        <v>34</v>
      </c>
      <c r="N6303">
        <v>0.20775798593311201</v>
      </c>
      <c r="O6303">
        <v>-0.65464428080903103</v>
      </c>
      <c r="P6303">
        <v>-1.9946205952613101</v>
      </c>
      <c r="Q6303">
        <v>0.644067796610169</v>
      </c>
      <c r="R6303">
        <v>0.338983050847457</v>
      </c>
      <c r="S6303">
        <f t="shared" si="98"/>
        <v>-9.973417812014207E-2</v>
      </c>
    </row>
    <row r="6304" spans="1:19" x14ac:dyDescent="0.2">
      <c r="A6304" t="s">
        <v>12545</v>
      </c>
      <c r="B6304" t="s">
        <v>12546</v>
      </c>
      <c r="C6304">
        <v>220</v>
      </c>
      <c r="D6304">
        <v>253</v>
      </c>
      <c r="E6304">
        <v>203</v>
      </c>
      <c r="F6304">
        <v>26</v>
      </c>
      <c r="G6304">
        <v>0.14095607264914001</v>
      </c>
      <c r="H6304">
        <v>-0.52918465268739601</v>
      </c>
      <c r="I6304">
        <v>-1.8116465058133799</v>
      </c>
      <c r="J6304">
        <v>315</v>
      </c>
      <c r="K6304">
        <v>380</v>
      </c>
      <c r="L6304">
        <v>208</v>
      </c>
      <c r="M6304">
        <v>35</v>
      </c>
      <c r="N6304">
        <v>0.158701146248931</v>
      </c>
      <c r="O6304">
        <v>-0.77233599597122904</v>
      </c>
      <c r="P6304">
        <v>-1.9644681780312101</v>
      </c>
      <c r="Q6304">
        <v>0.61016949152542299</v>
      </c>
      <c r="R6304">
        <v>0.28813559322033899</v>
      </c>
      <c r="S6304">
        <f t="shared" si="98"/>
        <v>-4.7911932184583006E-2</v>
      </c>
    </row>
    <row r="6305" spans="1:19" x14ac:dyDescent="0.2">
      <c r="A6305" t="s">
        <v>12547</v>
      </c>
      <c r="B6305" t="s">
        <v>12548</v>
      </c>
      <c r="C6305">
        <v>57</v>
      </c>
      <c r="D6305">
        <v>66</v>
      </c>
      <c r="E6305">
        <v>121</v>
      </c>
      <c r="F6305">
        <v>6</v>
      </c>
      <c r="G6305">
        <v>0.14392731216490501</v>
      </c>
      <c r="H6305">
        <v>-0.167347495134444</v>
      </c>
      <c r="I6305">
        <v>-1.86192077825084</v>
      </c>
      <c r="J6305">
        <v>84</v>
      </c>
      <c r="K6305">
        <v>127</v>
      </c>
      <c r="L6305">
        <v>52</v>
      </c>
      <c r="M6305">
        <v>7</v>
      </c>
      <c r="N6305">
        <v>0.25675253831579697</v>
      </c>
      <c r="O6305">
        <v>-0.80036471957147204</v>
      </c>
      <c r="P6305">
        <v>-2.0894069146395098</v>
      </c>
      <c r="Q6305">
        <v>0.71186440677966101</v>
      </c>
      <c r="R6305">
        <v>0.305084745762711</v>
      </c>
      <c r="S6305">
        <f t="shared" si="98"/>
        <v>-9.5829268374304222E-2</v>
      </c>
    </row>
    <row r="6306" spans="1:19" x14ac:dyDescent="0.2">
      <c r="A6306" t="s">
        <v>12549</v>
      </c>
      <c r="B6306" t="s">
        <v>12550</v>
      </c>
      <c r="C6306">
        <v>41</v>
      </c>
      <c r="D6306">
        <v>89</v>
      </c>
      <c r="E6306">
        <v>52</v>
      </c>
      <c r="F6306">
        <v>3</v>
      </c>
      <c r="G6306">
        <v>0.41686438222070499</v>
      </c>
      <c r="H6306">
        <v>-0.39103852286333901</v>
      </c>
      <c r="I6306">
        <v>-2.0198597749620699</v>
      </c>
      <c r="J6306">
        <v>134</v>
      </c>
      <c r="K6306">
        <v>108</v>
      </c>
      <c r="L6306">
        <v>86</v>
      </c>
      <c r="M6306">
        <v>20</v>
      </c>
      <c r="N6306">
        <v>-1.6452939456136E-2</v>
      </c>
      <c r="O6306">
        <v>-0.78469512426563004</v>
      </c>
      <c r="P6306">
        <v>-1.83630047129271</v>
      </c>
      <c r="Q6306">
        <v>0.69491525423728795</v>
      </c>
      <c r="R6306">
        <v>0.28813559322033899</v>
      </c>
      <c r="S6306">
        <f t="shared" si="98"/>
        <v>-7.367441905710885E-2</v>
      </c>
    </row>
    <row r="6307" spans="1:19" x14ac:dyDescent="0.2">
      <c r="A6307" t="s">
        <v>12551</v>
      </c>
      <c r="B6307" t="s">
        <v>12552</v>
      </c>
      <c r="C6307">
        <v>53</v>
      </c>
      <c r="D6307">
        <v>85</v>
      </c>
      <c r="E6307">
        <v>44</v>
      </c>
      <c r="F6307">
        <v>8</v>
      </c>
      <c r="G6307">
        <v>0.28540128840903201</v>
      </c>
      <c r="H6307">
        <v>-0.57508120289300502</v>
      </c>
      <c r="I6307">
        <v>-1.70538305557084</v>
      </c>
      <c r="J6307">
        <v>102</v>
      </c>
      <c r="K6307">
        <v>128</v>
      </c>
      <c r="L6307">
        <v>76</v>
      </c>
      <c r="M6307">
        <v>22</v>
      </c>
      <c r="N6307">
        <v>0.17583790130767199</v>
      </c>
      <c r="O6307">
        <v>-0.71987535662551605</v>
      </c>
      <c r="P6307">
        <v>-1.6764031595316</v>
      </c>
      <c r="Q6307">
        <v>0.74576271186440601</v>
      </c>
      <c r="R6307">
        <v>0.338983050847457</v>
      </c>
      <c r="S6307">
        <f t="shared" si="98"/>
        <v>5.9785368284824926E-2</v>
      </c>
    </row>
    <row r="6308" spans="1:19" x14ac:dyDescent="0.2">
      <c r="A6308" t="s">
        <v>12553</v>
      </c>
      <c r="B6308" t="s">
        <v>12554</v>
      </c>
      <c r="C6308">
        <v>63</v>
      </c>
      <c r="D6308">
        <v>83</v>
      </c>
      <c r="E6308">
        <v>39</v>
      </c>
      <c r="F6308">
        <v>9</v>
      </c>
      <c r="G6308">
        <v>0.19999577521802001</v>
      </c>
      <c r="H6308">
        <v>-0.70253395220548598</v>
      </c>
      <c r="I6308">
        <v>-1.72929521297625</v>
      </c>
      <c r="J6308">
        <v>99</v>
      </c>
      <c r="K6308">
        <v>161</v>
      </c>
      <c r="L6308">
        <v>72</v>
      </c>
      <c r="M6308">
        <v>14</v>
      </c>
      <c r="N6308">
        <v>0.28841878485602102</v>
      </c>
      <c r="O6308">
        <v>-0.73039147531067095</v>
      </c>
      <c r="P6308">
        <v>-1.8597328275111999</v>
      </c>
      <c r="Q6308">
        <v>0.66101694915254205</v>
      </c>
      <c r="R6308">
        <v>0.27118644067796599</v>
      </c>
      <c r="S6308">
        <f t="shared" si="98"/>
        <v>3.8518091244316901E-3</v>
      </c>
    </row>
    <row r="6309" spans="1:19" x14ac:dyDescent="0.2">
      <c r="A6309" t="s">
        <v>12555</v>
      </c>
      <c r="B6309" t="s">
        <v>12556</v>
      </c>
      <c r="C6309">
        <v>101</v>
      </c>
      <c r="D6309">
        <v>132</v>
      </c>
      <c r="E6309">
        <v>99</v>
      </c>
      <c r="F6309">
        <v>20</v>
      </c>
      <c r="G6309">
        <v>0.19651078971873501</v>
      </c>
      <c r="H6309">
        <v>-0.50294418896349602</v>
      </c>
      <c r="I6309">
        <v>-1.58748855108066</v>
      </c>
      <c r="J6309">
        <v>165</v>
      </c>
      <c r="K6309">
        <v>232</v>
      </c>
      <c r="L6309">
        <v>159</v>
      </c>
      <c r="M6309">
        <v>8</v>
      </c>
      <c r="N6309">
        <v>0.225232144098715</v>
      </c>
      <c r="O6309">
        <v>-0.60817559703784496</v>
      </c>
      <c r="P6309">
        <v>-2.3246196258138498</v>
      </c>
      <c r="Q6309">
        <v>0.677966101694915</v>
      </c>
      <c r="R6309">
        <v>0.27118644067796599</v>
      </c>
      <c r="S6309">
        <f t="shared" si="98"/>
        <v>-7.960312127691857E-2</v>
      </c>
    </row>
    <row r="6310" spans="1:19" x14ac:dyDescent="0.2">
      <c r="A6310" t="s">
        <v>12557</v>
      </c>
      <c r="B6310" t="s">
        <v>12558</v>
      </c>
      <c r="C6310">
        <v>126</v>
      </c>
      <c r="D6310">
        <v>102</v>
      </c>
      <c r="E6310">
        <v>82</v>
      </c>
      <c r="F6310">
        <v>6</v>
      </c>
      <c r="G6310">
        <v>-1.15121410601168E-2</v>
      </c>
      <c r="H6310">
        <v>-0.68081470251224896</v>
      </c>
      <c r="I6310">
        <v>-2.2064164676959099</v>
      </c>
      <c r="J6310">
        <v>211</v>
      </c>
      <c r="K6310">
        <v>298</v>
      </c>
      <c r="L6310">
        <v>95</v>
      </c>
      <c r="M6310">
        <v>18</v>
      </c>
      <c r="N6310">
        <v>0.22716191220028401</v>
      </c>
      <c r="O6310">
        <v>-0.93864762715323502</v>
      </c>
      <c r="P6310">
        <v>-2.0792356187862699</v>
      </c>
      <c r="Q6310">
        <v>0.74576271186440601</v>
      </c>
      <c r="R6310">
        <v>0.322033898305084</v>
      </c>
      <c r="S6310">
        <f t="shared" si="98"/>
        <v>-0.19245545611751863</v>
      </c>
    </row>
    <row r="6311" spans="1:19" x14ac:dyDescent="0.2">
      <c r="A6311" t="s">
        <v>12559</v>
      </c>
      <c r="B6311" t="s">
        <v>12560</v>
      </c>
      <c r="C6311">
        <v>52</v>
      </c>
      <c r="D6311">
        <v>41</v>
      </c>
      <c r="E6311">
        <v>26</v>
      </c>
      <c r="F6311">
        <v>5</v>
      </c>
      <c r="G6311">
        <v>-2.2961254619535201E-2</v>
      </c>
      <c r="H6311">
        <v>-0.79528800544238398</v>
      </c>
      <c r="I6311">
        <v>-1.90123051226077</v>
      </c>
      <c r="J6311">
        <v>86</v>
      </c>
      <c r="K6311">
        <v>136</v>
      </c>
      <c r="L6311">
        <v>63</v>
      </c>
      <c r="M6311">
        <v>17</v>
      </c>
      <c r="N6311">
        <v>0.27626856054837101</v>
      </c>
      <c r="O6311">
        <v>-0.727246678934376</v>
      </c>
      <c r="P6311">
        <v>-1.71427519845718</v>
      </c>
      <c r="Q6311">
        <v>0.677966101694915</v>
      </c>
      <c r="R6311">
        <v>0.305084745762711</v>
      </c>
      <c r="S6311">
        <f t="shared" si="98"/>
        <v>-6.8239413287746187E-3</v>
      </c>
    </row>
    <row r="6312" spans="1:19" x14ac:dyDescent="0.2">
      <c r="A6312" t="s">
        <v>12561</v>
      </c>
      <c r="B6312" t="s">
        <v>12562</v>
      </c>
      <c r="C6312">
        <v>49</v>
      </c>
      <c r="D6312">
        <v>33</v>
      </c>
      <c r="E6312">
        <v>55</v>
      </c>
      <c r="F6312">
        <v>2</v>
      </c>
      <c r="G6312">
        <v>-9.14239078550977E-2</v>
      </c>
      <c r="H6312">
        <v>-0.44409140031267302</v>
      </c>
      <c r="I6312">
        <v>-2.2733632573265301</v>
      </c>
      <c r="J6312">
        <v>127</v>
      </c>
      <c r="K6312">
        <v>206</v>
      </c>
      <c r="L6312">
        <v>67</v>
      </c>
      <c r="M6312">
        <v>29</v>
      </c>
      <c r="N6312">
        <v>0.287291602834918</v>
      </c>
      <c r="O6312">
        <v>-0.86981769539952003</v>
      </c>
      <c r="P6312">
        <v>-1.6516313916488901</v>
      </c>
      <c r="Q6312">
        <v>0.66101694915254205</v>
      </c>
      <c r="R6312">
        <v>0.38983050847457601</v>
      </c>
      <c r="S6312">
        <f t="shared" si="98"/>
        <v>-9.7384658542938762E-2</v>
      </c>
    </row>
    <row r="6313" spans="1:19" x14ac:dyDescent="0.2">
      <c r="A6313" t="s">
        <v>12563</v>
      </c>
      <c r="B6313" t="s">
        <v>12564</v>
      </c>
      <c r="C6313">
        <v>88</v>
      </c>
      <c r="D6313">
        <v>65</v>
      </c>
      <c r="E6313">
        <v>51</v>
      </c>
      <c r="F6313">
        <v>3</v>
      </c>
      <c r="G6313">
        <v>-5.13110832117845E-2</v>
      </c>
      <c r="H6313">
        <v>-0.73117050583063503</v>
      </c>
      <c r="I6313">
        <v>-2.3515585903925</v>
      </c>
      <c r="J6313">
        <v>114</v>
      </c>
      <c r="K6313">
        <v>158</v>
      </c>
      <c r="L6313">
        <v>74</v>
      </c>
      <c r="M6313">
        <v>21</v>
      </c>
      <c r="N6313">
        <v>0.21898033903967101</v>
      </c>
      <c r="O6313">
        <v>-0.77976190874988605</v>
      </c>
      <c r="P6313">
        <v>-1.7449112251944401</v>
      </c>
      <c r="Q6313">
        <v>0.62711864406779605</v>
      </c>
      <c r="R6313">
        <v>0.35593220338983</v>
      </c>
      <c r="S6313">
        <f t="shared" si="98"/>
        <v>-0.14488572643928324</v>
      </c>
    </row>
    <row r="6314" spans="1:19" x14ac:dyDescent="0.2">
      <c r="A6314" t="s">
        <v>12565</v>
      </c>
      <c r="B6314" t="s">
        <v>12566</v>
      </c>
      <c r="C6314">
        <v>52</v>
      </c>
      <c r="D6314">
        <v>34</v>
      </c>
      <c r="E6314">
        <v>35</v>
      </c>
      <c r="F6314">
        <v>8</v>
      </c>
      <c r="G6314">
        <v>-0.104266194297015</v>
      </c>
      <c r="H6314">
        <v>-0.66619330906292695</v>
      </c>
      <c r="I6314">
        <v>-1.6971105296048501</v>
      </c>
      <c r="J6314">
        <v>58</v>
      </c>
      <c r="K6314">
        <v>88</v>
      </c>
      <c r="L6314">
        <v>34</v>
      </c>
      <c r="M6314">
        <v>5</v>
      </c>
      <c r="N6314">
        <v>0.25828278200895299</v>
      </c>
      <c r="O6314">
        <v>-0.82403785366507198</v>
      </c>
      <c r="P6314">
        <v>-2.0746836578188099</v>
      </c>
      <c r="Q6314">
        <v>0.61016949152542299</v>
      </c>
      <c r="R6314">
        <v>0.28813559322033899</v>
      </c>
      <c r="S6314">
        <f t="shared" si="98"/>
        <v>-4.4362495620364838E-2</v>
      </c>
    </row>
    <row r="6315" spans="1:19" x14ac:dyDescent="0.2">
      <c r="A6315" t="s">
        <v>12567</v>
      </c>
      <c r="B6315" t="s">
        <v>12568</v>
      </c>
      <c r="C6315">
        <v>340</v>
      </c>
      <c r="D6315">
        <v>554</v>
      </c>
      <c r="E6315">
        <v>367</v>
      </c>
      <c r="F6315">
        <v>39</v>
      </c>
      <c r="G6315">
        <v>0.292289079981703</v>
      </c>
      <c r="H6315">
        <v>-0.461070862568569</v>
      </c>
      <c r="I6315">
        <v>-1.82461148297775</v>
      </c>
      <c r="J6315">
        <v>701</v>
      </c>
      <c r="K6315">
        <v>924</v>
      </c>
      <c r="L6315">
        <v>445</v>
      </c>
      <c r="M6315">
        <v>72</v>
      </c>
      <c r="N6315">
        <v>0.197182056675169</v>
      </c>
      <c r="O6315">
        <v>-0.78944678413011704</v>
      </c>
      <c r="P6315">
        <v>-1.9986111901272801</v>
      </c>
      <c r="Q6315">
        <v>0.71186440677966101</v>
      </c>
      <c r="R6315">
        <v>0.27118644067796599</v>
      </c>
      <c r="S6315">
        <f t="shared" si="98"/>
        <v>-6.0783514215621171E-2</v>
      </c>
    </row>
    <row r="6316" spans="1:19" x14ac:dyDescent="0.2">
      <c r="A6316" t="s">
        <v>12569</v>
      </c>
      <c r="B6316" t="s">
        <v>12570</v>
      </c>
      <c r="C6316">
        <v>229</v>
      </c>
      <c r="D6316">
        <v>300</v>
      </c>
      <c r="E6316">
        <v>174</v>
      </c>
      <c r="F6316">
        <v>34</v>
      </c>
      <c r="G6316">
        <v>0.197544004675302</v>
      </c>
      <c r="H6316">
        <v>-0.61354424383569095</v>
      </c>
      <c r="I6316">
        <v>-1.7125537382596301</v>
      </c>
      <c r="J6316">
        <v>410</v>
      </c>
      <c r="K6316">
        <v>503</v>
      </c>
      <c r="L6316">
        <v>282</v>
      </c>
      <c r="M6316">
        <v>76</v>
      </c>
      <c r="N6316">
        <v>0.16601223175791299</v>
      </c>
      <c r="O6316">
        <v>-0.75462352554476397</v>
      </c>
      <c r="P6316">
        <v>-1.7421959330308301</v>
      </c>
      <c r="Q6316">
        <v>0.677966101694915</v>
      </c>
      <c r="R6316">
        <v>0.322033898305084</v>
      </c>
      <c r="S6316">
        <f t="shared" si="98"/>
        <v>4.0118970834647529E-2</v>
      </c>
    </row>
    <row r="6317" spans="1:19" x14ac:dyDescent="0.2">
      <c r="A6317" t="s">
        <v>12571</v>
      </c>
      <c r="B6317" t="s">
        <v>12572</v>
      </c>
      <c r="C6317">
        <v>291</v>
      </c>
      <c r="D6317">
        <v>357</v>
      </c>
      <c r="E6317">
        <v>249</v>
      </c>
      <c r="F6317">
        <v>29</v>
      </c>
      <c r="G6317">
        <v>0.169033459421814</v>
      </c>
      <c r="H6317">
        <v>-0.56195165166857397</v>
      </c>
      <c r="I6317">
        <v>-1.8856921640489499</v>
      </c>
      <c r="J6317">
        <v>482</v>
      </c>
      <c r="K6317">
        <v>672</v>
      </c>
      <c r="L6317">
        <v>315</v>
      </c>
      <c r="M6317">
        <v>78</v>
      </c>
      <c r="N6317">
        <v>0.22155033823669701</v>
      </c>
      <c r="O6317">
        <v>-0.77682526159363896</v>
      </c>
      <c r="P6317">
        <v>-1.8011781041402599</v>
      </c>
      <c r="Q6317">
        <v>0.69491525423728795</v>
      </c>
      <c r="R6317">
        <v>0.38983050847457601</v>
      </c>
      <c r="S6317">
        <f t="shared" si="98"/>
        <v>-2.5588046215709044E-2</v>
      </c>
    </row>
    <row r="6318" spans="1:19" x14ac:dyDescent="0.2">
      <c r="A6318" t="s">
        <v>12573</v>
      </c>
      <c r="B6318" t="s">
        <v>12574</v>
      </c>
      <c r="C6318">
        <v>56</v>
      </c>
      <c r="D6318">
        <v>130</v>
      </c>
      <c r="E6318">
        <v>43</v>
      </c>
      <c r="F6318">
        <v>4</v>
      </c>
      <c r="G6318">
        <v>0.44601355759616401</v>
      </c>
      <c r="H6318">
        <v>-0.60897758120501699</v>
      </c>
      <c r="I6318">
        <v>-2.0303252086402299</v>
      </c>
      <c r="J6318">
        <v>121</v>
      </c>
      <c r="K6318">
        <v>176</v>
      </c>
      <c r="L6318">
        <v>56</v>
      </c>
      <c r="M6318">
        <v>14</v>
      </c>
      <c r="N6318">
        <v>0.239955400919421</v>
      </c>
      <c r="O6318">
        <v>-0.92668612045463905</v>
      </c>
      <c r="P6318">
        <v>-1.9468830032301001</v>
      </c>
      <c r="Q6318">
        <v>0.66101694915254205</v>
      </c>
      <c r="R6318">
        <v>0.28813559322033899</v>
      </c>
      <c r="S6318">
        <f t="shared" si="98"/>
        <v>-0.1062714963169171</v>
      </c>
    </row>
    <row r="6319" spans="1:19" x14ac:dyDescent="0.2">
      <c r="A6319" t="s">
        <v>12575</v>
      </c>
      <c r="B6319" t="s">
        <v>12576</v>
      </c>
      <c r="C6319">
        <v>86</v>
      </c>
      <c r="D6319">
        <v>81</v>
      </c>
      <c r="E6319">
        <v>103</v>
      </c>
      <c r="F6319">
        <v>4</v>
      </c>
      <c r="G6319">
        <v>5.4244799930610398E-2</v>
      </c>
      <c r="H6319">
        <v>-0.415919236316799</v>
      </c>
      <c r="I6319">
        <v>-2.2166356328775998</v>
      </c>
      <c r="J6319">
        <v>290</v>
      </c>
      <c r="K6319">
        <v>376</v>
      </c>
      <c r="L6319">
        <v>155</v>
      </c>
      <c r="M6319">
        <v>42</v>
      </c>
      <c r="N6319">
        <v>0.19001795045042599</v>
      </c>
      <c r="O6319">
        <v>-0.86415507687305504</v>
      </c>
      <c r="P6319">
        <v>-1.84937437609294</v>
      </c>
      <c r="Q6319">
        <v>0.66101694915254205</v>
      </c>
      <c r="R6319">
        <v>0.322033898305084</v>
      </c>
      <c r="S6319">
        <f t="shared" si="98"/>
        <v>-0.13391836864596135</v>
      </c>
    </row>
    <row r="6320" spans="1:19" x14ac:dyDescent="0.2">
      <c r="A6320" t="s">
        <v>12577</v>
      </c>
      <c r="B6320" t="s">
        <v>12578</v>
      </c>
      <c r="C6320">
        <v>60</v>
      </c>
      <c r="D6320">
        <v>91</v>
      </c>
      <c r="E6320">
        <v>71</v>
      </c>
      <c r="F6320">
        <v>8</v>
      </c>
      <c r="G6320">
        <v>0.26114837423297799</v>
      </c>
      <c r="H6320">
        <v>-0.42115091144297101</v>
      </c>
      <c r="I6320">
        <v>-1.7592584363536901</v>
      </c>
      <c r="J6320">
        <v>187</v>
      </c>
      <c r="K6320">
        <v>243</v>
      </c>
      <c r="L6320">
        <v>160</v>
      </c>
      <c r="M6320">
        <v>12</v>
      </c>
      <c r="N6320">
        <v>0.190992770483535</v>
      </c>
      <c r="O6320">
        <v>-0.65981040102496402</v>
      </c>
      <c r="P6320">
        <v>-2.2028860290807599</v>
      </c>
      <c r="Q6320">
        <v>0.72881355932203395</v>
      </c>
      <c r="R6320">
        <v>0.338983050847457</v>
      </c>
      <c r="S6320">
        <f t="shared" si="98"/>
        <v>-9.6576959936808537E-2</v>
      </c>
    </row>
    <row r="6321" spans="1:19" x14ac:dyDescent="0.2">
      <c r="A6321" t="s">
        <v>12579</v>
      </c>
      <c r="B6321" t="s">
        <v>12580</v>
      </c>
      <c r="C6321">
        <v>141</v>
      </c>
      <c r="D6321">
        <v>151</v>
      </c>
      <c r="E6321">
        <v>121</v>
      </c>
      <c r="F6321">
        <v>34</v>
      </c>
      <c r="G6321">
        <v>0.110016066933318</v>
      </c>
      <c r="H6321">
        <v>-0.56069175211733302</v>
      </c>
      <c r="I6321">
        <v>-1.5019373685751201</v>
      </c>
      <c r="J6321">
        <v>390</v>
      </c>
      <c r="K6321">
        <v>527</v>
      </c>
      <c r="L6321">
        <v>199</v>
      </c>
      <c r="M6321">
        <v>45</v>
      </c>
      <c r="N6321">
        <v>0.20797411160776899</v>
      </c>
      <c r="O6321">
        <v>-0.88430030776118296</v>
      </c>
      <c r="P6321">
        <v>-1.94807776184304</v>
      </c>
      <c r="Q6321">
        <v>0.72881355932203395</v>
      </c>
      <c r="R6321">
        <v>0.25423728813559299</v>
      </c>
      <c r="S6321">
        <f t="shared" si="98"/>
        <v>4.5787214667964343E-2</v>
      </c>
    </row>
    <row r="6322" spans="1:19" x14ac:dyDescent="0.2">
      <c r="A6322" t="s">
        <v>12581</v>
      </c>
      <c r="B6322" t="s">
        <v>12582</v>
      </c>
      <c r="C6322">
        <v>57</v>
      </c>
      <c r="D6322">
        <v>18</v>
      </c>
      <c r="E6322">
        <v>45</v>
      </c>
      <c r="F6322">
        <v>2</v>
      </c>
      <c r="G6322">
        <v>-0.42034411827365598</v>
      </c>
      <c r="H6322">
        <v>-0.59692035167555102</v>
      </c>
      <c r="I6322">
        <v>-2.3390420329705002</v>
      </c>
      <c r="J6322">
        <v>95</v>
      </c>
      <c r="K6322">
        <v>89</v>
      </c>
      <c r="L6322">
        <v>74</v>
      </c>
      <c r="M6322">
        <v>17</v>
      </c>
      <c r="N6322">
        <v>4.8894504777786701E-2</v>
      </c>
      <c r="O6322">
        <v>-0.70058066270226105</v>
      </c>
      <c r="P6322">
        <v>-1.75750035250246</v>
      </c>
      <c r="Q6322">
        <v>0.77966101694915202</v>
      </c>
      <c r="R6322">
        <v>0.305084745762711</v>
      </c>
      <c r="S6322">
        <f t="shared" si="98"/>
        <v>-0.14464354465382859</v>
      </c>
    </row>
    <row r="6323" spans="1:19" x14ac:dyDescent="0.2">
      <c r="A6323" t="s">
        <v>12583</v>
      </c>
      <c r="B6323" t="s">
        <v>12584</v>
      </c>
      <c r="C6323">
        <v>154</v>
      </c>
      <c r="D6323">
        <v>147</v>
      </c>
      <c r="E6323">
        <v>84</v>
      </c>
      <c r="F6323">
        <v>18</v>
      </c>
      <c r="G6323">
        <v>6.00548462072414E-2</v>
      </c>
      <c r="H6323">
        <v>-0.75749944455298501</v>
      </c>
      <c r="I6323">
        <v>-1.8164453886951499</v>
      </c>
      <c r="J6323">
        <v>201</v>
      </c>
      <c r="K6323">
        <v>288</v>
      </c>
      <c r="L6323">
        <v>139</v>
      </c>
      <c r="M6323">
        <v>25</v>
      </c>
      <c r="N6323">
        <v>0.23342453376046299</v>
      </c>
      <c r="O6323">
        <v>-0.75227003431078399</v>
      </c>
      <c r="P6323">
        <v>-1.91548171734034</v>
      </c>
      <c r="Q6323">
        <v>0.677966101694915</v>
      </c>
      <c r="R6323">
        <v>0.35593220338983</v>
      </c>
      <c r="S6323">
        <f t="shared" si="98"/>
        <v>-3.6192772889389005E-2</v>
      </c>
    </row>
    <row r="6324" spans="1:19" x14ac:dyDescent="0.2">
      <c r="A6324" t="s">
        <v>12585</v>
      </c>
      <c r="B6324" t="s">
        <v>12586</v>
      </c>
      <c r="C6324">
        <v>295</v>
      </c>
      <c r="D6324">
        <v>262</v>
      </c>
      <c r="E6324">
        <v>241</v>
      </c>
      <c r="F6324">
        <v>28</v>
      </c>
      <c r="G6324">
        <v>2.8737507637110801E-2</v>
      </c>
      <c r="H6324">
        <v>-0.58206298318169802</v>
      </c>
      <c r="I6324">
        <v>-1.9068611575979399</v>
      </c>
      <c r="J6324">
        <v>584</v>
      </c>
      <c r="K6324">
        <v>841</v>
      </c>
      <c r="L6324">
        <v>322</v>
      </c>
      <c r="M6324">
        <v>70</v>
      </c>
      <c r="N6324">
        <v>0.23561125210723399</v>
      </c>
      <c r="O6324">
        <v>-0.85064575256095898</v>
      </c>
      <c r="P6324">
        <v>-1.9315404756900301</v>
      </c>
      <c r="Q6324">
        <v>0.66101694915254205</v>
      </c>
      <c r="R6324">
        <v>0.35593220338983</v>
      </c>
      <c r="S6324">
        <f t="shared" si="98"/>
        <v>-6.6562636400526676E-2</v>
      </c>
    </row>
    <row r="6325" spans="1:19" x14ac:dyDescent="0.2">
      <c r="A6325" t="s">
        <v>12587</v>
      </c>
      <c r="B6325" t="s">
        <v>12588</v>
      </c>
      <c r="C6325">
        <v>160</v>
      </c>
      <c r="D6325">
        <v>154</v>
      </c>
      <c r="E6325">
        <v>146</v>
      </c>
      <c r="F6325">
        <v>5</v>
      </c>
      <c r="G6325">
        <v>6.3658970476066695E-2</v>
      </c>
      <c r="H6325">
        <v>-0.53402513664989104</v>
      </c>
      <c r="I6325">
        <v>-2.3893471512818998</v>
      </c>
      <c r="J6325">
        <v>245</v>
      </c>
      <c r="K6325">
        <v>367</v>
      </c>
      <c r="L6325">
        <v>469</v>
      </c>
      <c r="M6325">
        <v>37</v>
      </c>
      <c r="N6325">
        <v>0.25272808330927798</v>
      </c>
      <c r="O6325">
        <v>-0.31008201879383901</v>
      </c>
      <c r="P6325">
        <v>-1.8311900288894301</v>
      </c>
      <c r="Q6325">
        <v>0.59322033898305004</v>
      </c>
      <c r="R6325">
        <v>0.37288135593220301</v>
      </c>
      <c r="S6325">
        <f t="shared" si="98"/>
        <v>-0.17886149036557736</v>
      </c>
    </row>
    <row r="6326" spans="1:19" x14ac:dyDescent="0.2">
      <c r="A6326" t="s">
        <v>12589</v>
      </c>
      <c r="B6326" t="s">
        <v>12590</v>
      </c>
      <c r="C6326">
        <v>172</v>
      </c>
      <c r="D6326">
        <v>177</v>
      </c>
      <c r="E6326">
        <v>138</v>
      </c>
      <c r="F6326">
        <v>11</v>
      </c>
      <c r="G6326">
        <v>9.27030517497862E-2</v>
      </c>
      <c r="H6326">
        <v>-0.58990737028471596</v>
      </c>
      <c r="I6326">
        <v>-2.07833293471132</v>
      </c>
      <c r="J6326">
        <v>315</v>
      </c>
      <c r="K6326">
        <v>449</v>
      </c>
      <c r="L6326">
        <v>149</v>
      </c>
      <c r="M6326">
        <v>44</v>
      </c>
      <c r="N6326">
        <v>0.23116389063544401</v>
      </c>
      <c r="O6326">
        <v>-0.91721306252171597</v>
      </c>
      <c r="P6326">
        <v>-1.8650835458952999</v>
      </c>
      <c r="Q6326">
        <v>0.644067796610169</v>
      </c>
      <c r="R6326">
        <v>0.28813559322033899</v>
      </c>
      <c r="S6326">
        <f t="shared" si="98"/>
        <v>-9.8236110491385822E-2</v>
      </c>
    </row>
    <row r="6327" spans="1:19" x14ac:dyDescent="0.2">
      <c r="A6327" t="s">
        <v>12591</v>
      </c>
      <c r="B6327" t="s">
        <v>12592</v>
      </c>
      <c r="C6327">
        <v>27</v>
      </c>
      <c r="D6327">
        <v>25</v>
      </c>
      <c r="E6327">
        <v>18</v>
      </c>
      <c r="F6327">
        <v>1</v>
      </c>
      <c r="G6327">
        <v>4.6834476808578697E-2</v>
      </c>
      <c r="H6327">
        <v>-0.67034926883408397</v>
      </c>
      <c r="I6327">
        <v>-2.31556093712098</v>
      </c>
      <c r="J6327">
        <v>123</v>
      </c>
      <c r="K6327">
        <v>135</v>
      </c>
      <c r="L6327">
        <v>81</v>
      </c>
      <c r="M6327">
        <v>30</v>
      </c>
      <c r="N6327">
        <v>0.11765676047732999</v>
      </c>
      <c r="O6327">
        <v>-0.77350886970513799</v>
      </c>
      <c r="P6327">
        <v>-1.6230095253116199</v>
      </c>
      <c r="Q6327">
        <v>0.55932203389830504</v>
      </c>
      <c r="R6327">
        <v>0.28813559322033899</v>
      </c>
      <c r="S6327">
        <f t="shared" si="98"/>
        <v>-0.10189788811119513</v>
      </c>
    </row>
    <row r="6328" spans="1:19" x14ac:dyDescent="0.2">
      <c r="A6328" t="s">
        <v>12593</v>
      </c>
      <c r="B6328" t="s">
        <v>12594</v>
      </c>
      <c r="C6328">
        <v>663</v>
      </c>
      <c r="D6328">
        <v>745</v>
      </c>
      <c r="E6328">
        <v>459</v>
      </c>
      <c r="F6328">
        <v>66</v>
      </c>
      <c r="G6328">
        <v>0.13090097663904801</v>
      </c>
      <c r="H6328">
        <v>-0.65395885264591502</v>
      </c>
      <c r="I6328">
        <v>-1.8861667658248999</v>
      </c>
      <c r="J6328">
        <v>1067</v>
      </c>
      <c r="K6328">
        <v>1596</v>
      </c>
      <c r="L6328">
        <v>1046</v>
      </c>
      <c r="M6328">
        <v>209</v>
      </c>
      <c r="N6328">
        <v>0.25209657101196198</v>
      </c>
      <c r="O6328">
        <v>-0.60072151203760404</v>
      </c>
      <c r="P6328">
        <v>-1.7182438019052999</v>
      </c>
      <c r="Q6328">
        <v>0.50847457627118597</v>
      </c>
      <c r="R6328">
        <v>0.305084745762711</v>
      </c>
      <c r="S6328">
        <f t="shared" si="98"/>
        <v>-3.5413432531338565E-3</v>
      </c>
    </row>
    <row r="6329" spans="1:19" x14ac:dyDescent="0.2">
      <c r="A6329" t="s">
        <v>12595</v>
      </c>
      <c r="B6329" t="s">
        <v>12596</v>
      </c>
      <c r="C6329">
        <v>194</v>
      </c>
      <c r="D6329">
        <v>201</v>
      </c>
      <c r="E6329">
        <v>172</v>
      </c>
      <c r="F6329">
        <v>8</v>
      </c>
      <c r="G6329">
        <v>9.5652559785791194E-2</v>
      </c>
      <c r="H6329">
        <v>-0.54653129280108004</v>
      </c>
      <c r="I6329">
        <v>-2.2689089159002802</v>
      </c>
      <c r="J6329">
        <v>436</v>
      </c>
      <c r="K6329">
        <v>611</v>
      </c>
      <c r="L6329">
        <v>359</v>
      </c>
      <c r="M6329">
        <v>72</v>
      </c>
      <c r="N6329">
        <v>0.223782824395689</v>
      </c>
      <c r="O6329">
        <v>-0.67648081783465697</v>
      </c>
      <c r="P6329">
        <v>-1.79237966142921</v>
      </c>
      <c r="Q6329">
        <v>0.47457627118644002</v>
      </c>
      <c r="R6329">
        <v>0.20338983050847401</v>
      </c>
      <c r="S6329">
        <f t="shared" si="98"/>
        <v>-0.13374796191593108</v>
      </c>
    </row>
    <row r="6330" spans="1:19" x14ac:dyDescent="0.2">
      <c r="A6330" t="s">
        <v>12597</v>
      </c>
      <c r="B6330" t="s">
        <v>12598</v>
      </c>
      <c r="C6330">
        <v>186</v>
      </c>
      <c r="D6330">
        <v>188</v>
      </c>
      <c r="E6330">
        <v>87</v>
      </c>
      <c r="F6330">
        <v>19</v>
      </c>
      <c r="G6330">
        <v>8.4903137341291998E-2</v>
      </c>
      <c r="H6330">
        <v>-0.82425170137770098</v>
      </c>
      <c r="I6330">
        <v>-1.87495651622708</v>
      </c>
      <c r="J6330">
        <v>311</v>
      </c>
      <c r="K6330">
        <v>327</v>
      </c>
      <c r="L6330">
        <v>156</v>
      </c>
      <c r="M6330">
        <v>36</v>
      </c>
      <c r="N6330">
        <v>9.9015467055170198E-2</v>
      </c>
      <c r="O6330">
        <v>-0.89172456781676601</v>
      </c>
      <c r="P6330">
        <v>-1.94668355685144</v>
      </c>
      <c r="Q6330">
        <v>0.55932203389830504</v>
      </c>
      <c r="R6330">
        <v>0.28813559322033899</v>
      </c>
      <c r="S6330">
        <f t="shared" si="98"/>
        <v>-6.1412393679512525E-2</v>
      </c>
    </row>
    <row r="6331" spans="1:19" x14ac:dyDescent="0.2">
      <c r="A6331" t="s">
        <v>12599</v>
      </c>
      <c r="B6331" t="s">
        <v>12600</v>
      </c>
      <c r="C6331">
        <v>134</v>
      </c>
      <c r="D6331">
        <v>81</v>
      </c>
      <c r="E6331">
        <v>76</v>
      </c>
      <c r="F6331">
        <v>8</v>
      </c>
      <c r="G6331">
        <v>-0.13836154719062899</v>
      </c>
      <c r="H6331">
        <v>-0.74054921586241995</v>
      </c>
      <c r="I6331">
        <v>-2.1082119843348601</v>
      </c>
      <c r="J6331">
        <v>188</v>
      </c>
      <c r="K6331">
        <v>180</v>
      </c>
      <c r="L6331">
        <v>134</v>
      </c>
      <c r="M6331">
        <v>16</v>
      </c>
      <c r="N6331">
        <v>5.8342759261348E-2</v>
      </c>
      <c r="O6331">
        <v>-0.73914182804326201</v>
      </c>
      <c r="P6331">
        <v>-2.0802635351996401</v>
      </c>
      <c r="Q6331">
        <v>0.57627118644067798</v>
      </c>
      <c r="R6331">
        <v>0.338983050847457</v>
      </c>
      <c r="S6331">
        <f t="shared" si="98"/>
        <v>-0.16440986274646444</v>
      </c>
    </row>
    <row r="6332" spans="1:19" x14ac:dyDescent="0.2">
      <c r="A6332" t="s">
        <v>12601</v>
      </c>
      <c r="B6332" t="s">
        <v>12602</v>
      </c>
      <c r="C6332">
        <v>0</v>
      </c>
      <c r="D6332">
        <v>4</v>
      </c>
      <c r="E6332">
        <v>0</v>
      </c>
      <c r="F6332">
        <v>0</v>
      </c>
      <c r="G6332" t="s">
        <v>599</v>
      </c>
      <c r="H6332" t="s">
        <v>373</v>
      </c>
      <c r="I6332" t="s">
        <v>373</v>
      </c>
      <c r="J6332">
        <v>0</v>
      </c>
      <c r="K6332">
        <v>0</v>
      </c>
      <c r="L6332">
        <v>0</v>
      </c>
      <c r="M6332">
        <v>14</v>
      </c>
      <c r="N6332" t="s">
        <v>373</v>
      </c>
      <c r="O6332" t="s">
        <v>373</v>
      </c>
      <c r="P6332" t="s">
        <v>599</v>
      </c>
      <c r="Q6332">
        <v>0.52542372881355903</v>
      </c>
      <c r="R6332">
        <v>0.28813559322033899</v>
      </c>
      <c r="S6332" t="e">
        <f t="shared" si="98"/>
        <v>#VALUE!</v>
      </c>
    </row>
    <row r="6333" spans="1:19" x14ac:dyDescent="0.2">
      <c r="A6333" t="s">
        <v>12603</v>
      </c>
      <c r="B6333" t="s">
        <v>12604</v>
      </c>
      <c r="C6333">
        <v>227</v>
      </c>
      <c r="D6333">
        <v>246</v>
      </c>
      <c r="E6333">
        <v>164</v>
      </c>
      <c r="F6333">
        <v>22</v>
      </c>
      <c r="G6333">
        <v>0.115167482205784</v>
      </c>
      <c r="H6333">
        <v>-0.63544001892382795</v>
      </c>
      <c r="I6333">
        <v>-1.8978003493329101</v>
      </c>
      <c r="J6333">
        <v>410</v>
      </c>
      <c r="K6333">
        <v>633</v>
      </c>
      <c r="L6333">
        <v>359</v>
      </c>
      <c r="M6333">
        <v>76</v>
      </c>
      <c r="N6333">
        <v>0.26584795671934103</v>
      </c>
      <c r="O6333">
        <v>-0.649778185285806</v>
      </c>
      <c r="P6333">
        <v>-1.7421959330308301</v>
      </c>
      <c r="Q6333">
        <v>0.57627118644067798</v>
      </c>
      <c r="R6333">
        <v>0.338983050847457</v>
      </c>
      <c r="S6333">
        <f t="shared" si="98"/>
        <v>-1.3303079351472243E-2</v>
      </c>
    </row>
    <row r="6334" spans="1:19" x14ac:dyDescent="0.2">
      <c r="A6334" t="s">
        <v>12605</v>
      </c>
      <c r="B6334" t="s">
        <v>12606</v>
      </c>
      <c r="C6334">
        <v>169</v>
      </c>
      <c r="D6334">
        <v>126</v>
      </c>
      <c r="E6334">
        <v>128</v>
      </c>
      <c r="F6334">
        <v>8</v>
      </c>
      <c r="G6334">
        <v>-4.7257927200582202E-2</v>
      </c>
      <c r="H6334">
        <v>-0.61493474474420795</v>
      </c>
      <c r="I6334">
        <v>-2.2089938905837201</v>
      </c>
      <c r="J6334">
        <v>278</v>
      </c>
      <c r="K6334">
        <v>296</v>
      </c>
      <c r="L6334">
        <v>178</v>
      </c>
      <c r="M6334">
        <v>30</v>
      </c>
      <c r="N6334">
        <v>0.104475018562584</v>
      </c>
      <c r="O6334">
        <v>-0.78571357075357195</v>
      </c>
      <c r="P6334">
        <v>-1.9771492097903001</v>
      </c>
      <c r="Q6334">
        <v>0.47457627118644002</v>
      </c>
      <c r="R6334">
        <v>0.322033898305084</v>
      </c>
      <c r="S6334">
        <f t="shared" si="98"/>
        <v>-0.16589229637948097</v>
      </c>
    </row>
    <row r="6335" spans="1:19" x14ac:dyDescent="0.2">
      <c r="A6335" t="s">
        <v>12607</v>
      </c>
      <c r="B6335" t="s">
        <v>12608</v>
      </c>
      <c r="C6335">
        <v>52</v>
      </c>
      <c r="D6335">
        <v>72</v>
      </c>
      <c r="E6335">
        <v>58</v>
      </c>
      <c r="F6335">
        <v>5</v>
      </c>
      <c r="G6335">
        <v>0.22158738509199699</v>
      </c>
      <c r="H6335">
        <v>-0.44683335985026501</v>
      </c>
      <c r="I6335">
        <v>-1.90123051226077</v>
      </c>
      <c r="J6335">
        <v>118</v>
      </c>
      <c r="K6335">
        <v>75</v>
      </c>
      <c r="L6335">
        <v>58</v>
      </c>
      <c r="M6335">
        <v>5</v>
      </c>
      <c r="N6335">
        <v>-0.119592640492703</v>
      </c>
      <c r="O6335">
        <v>-0.90054279088757805</v>
      </c>
      <c r="P6335">
        <v>-2.3831376715619901</v>
      </c>
      <c r="Q6335">
        <v>0.50847457627118597</v>
      </c>
      <c r="R6335">
        <v>0.40677966101694901</v>
      </c>
      <c r="S6335">
        <f t="shared" si="98"/>
        <v>-0.18573371997610283</v>
      </c>
    </row>
    <row r="6336" spans="1:19" x14ac:dyDescent="0.2">
      <c r="A6336" t="s">
        <v>12609</v>
      </c>
      <c r="B6336" t="s">
        <v>12610</v>
      </c>
      <c r="C6336">
        <v>80</v>
      </c>
      <c r="D6336">
        <v>52</v>
      </c>
      <c r="E6336">
        <v>73</v>
      </c>
      <c r="F6336">
        <v>11</v>
      </c>
      <c r="G6336">
        <v>-0.106828411061615</v>
      </c>
      <c r="H6336">
        <v>-0.53402513664989104</v>
      </c>
      <c r="I6336">
        <v>-1.7458944747957099</v>
      </c>
      <c r="J6336">
        <v>221</v>
      </c>
      <c r="K6336">
        <v>176</v>
      </c>
      <c r="L6336">
        <v>80</v>
      </c>
      <c r="M6336">
        <v>24</v>
      </c>
      <c r="N6336">
        <v>-2.1651502449239E-2</v>
      </c>
      <c r="O6336">
        <v>-1.0333910638375501</v>
      </c>
      <c r="P6336">
        <v>-1.97440670056539</v>
      </c>
      <c r="Q6336">
        <v>0.45762711864406702</v>
      </c>
      <c r="R6336">
        <v>0.35593220338983</v>
      </c>
      <c r="S6336">
        <f t="shared" si="98"/>
        <v>-3.1608529311030649E-2</v>
      </c>
    </row>
    <row r="6337" spans="1:19" x14ac:dyDescent="0.2">
      <c r="A6337" t="s">
        <v>12611</v>
      </c>
      <c r="B6337" t="s">
        <v>12612</v>
      </c>
      <c r="C6337">
        <v>350</v>
      </c>
      <c r="D6337">
        <v>271</v>
      </c>
      <c r="E6337">
        <v>225</v>
      </c>
      <c r="F6337">
        <v>42</v>
      </c>
      <c r="G6337">
        <v>-3.0840521180341401E-2</v>
      </c>
      <c r="H6337">
        <v>-0.68614353601731604</v>
      </c>
      <c r="I6337">
        <v>-1.80501592691437</v>
      </c>
      <c r="J6337">
        <v>637</v>
      </c>
      <c r="K6337">
        <v>640</v>
      </c>
      <c r="L6337">
        <v>428</v>
      </c>
      <c r="M6337">
        <v>83</v>
      </c>
      <c r="N6337">
        <v>7.9268645070258395E-2</v>
      </c>
      <c r="O6337">
        <v>-0.76478444046656802</v>
      </c>
      <c r="P6337">
        <v>-1.8952870085511599</v>
      </c>
      <c r="Q6337">
        <v>0.44067796610169402</v>
      </c>
      <c r="R6337">
        <v>0.305084745762711</v>
      </c>
      <c r="S6337">
        <f t="shared" si="98"/>
        <v>-2.7494951169612397E-2</v>
      </c>
    </row>
    <row r="6338" spans="1:19" x14ac:dyDescent="0.2">
      <c r="A6338" t="s">
        <v>12613</v>
      </c>
      <c r="B6338" t="s">
        <v>12614</v>
      </c>
      <c r="C6338">
        <v>184</v>
      </c>
      <c r="D6338">
        <v>158</v>
      </c>
      <c r="E6338">
        <v>85</v>
      </c>
      <c r="F6338">
        <v>25</v>
      </c>
      <c r="G6338">
        <v>1.4097496240414601E-2</v>
      </c>
      <c r="H6338">
        <v>-0.82965690707364703</v>
      </c>
      <c r="I6338">
        <v>-1.75107498729949</v>
      </c>
      <c r="J6338">
        <v>337</v>
      </c>
      <c r="K6338">
        <v>702</v>
      </c>
      <c r="L6338">
        <v>290</v>
      </c>
      <c r="M6338">
        <v>64</v>
      </c>
      <c r="N6338">
        <v>0.395935314680188</v>
      </c>
      <c r="O6338">
        <v>-0.65732068011677203</v>
      </c>
      <c r="P6338">
        <v>-1.7316755954793399</v>
      </c>
      <c r="Q6338">
        <v>0.55932203389830504</v>
      </c>
      <c r="R6338">
        <v>0.322033898305084</v>
      </c>
      <c r="S6338">
        <f t="shared" si="98"/>
        <v>3.1824099848577175E-2</v>
      </c>
    </row>
    <row r="6339" spans="1:19" x14ac:dyDescent="0.2">
      <c r="A6339" t="s">
        <v>12615</v>
      </c>
      <c r="B6339" t="s">
        <v>12616</v>
      </c>
      <c r="C6339">
        <v>114</v>
      </c>
      <c r="D6339">
        <v>80</v>
      </c>
      <c r="E6339">
        <v>105</v>
      </c>
      <c r="F6339">
        <v>10</v>
      </c>
      <c r="G6339">
        <v>-7.3556632049000495E-2</v>
      </c>
      <c r="H6339">
        <v>-0.52997356204493795</v>
      </c>
      <c r="I6339">
        <v>-1.94110202429847</v>
      </c>
      <c r="J6339">
        <v>119</v>
      </c>
      <c r="K6339">
        <v>256</v>
      </c>
      <c r="L6339">
        <v>125</v>
      </c>
      <c r="M6339">
        <v>19</v>
      </c>
      <c r="N6339">
        <v>0.40992110734103998</v>
      </c>
      <c r="O6339">
        <v>-0.57072572552886403</v>
      </c>
      <c r="P6339">
        <v>-1.80701902903159</v>
      </c>
      <c r="Q6339">
        <v>0.55932203389830504</v>
      </c>
      <c r="R6339">
        <v>0.322033898305084</v>
      </c>
      <c r="S6339">
        <f t="shared" ref="S6339:S6402" si="99">((I6339+1.7338029)/1.7338029+(P6339+1.8692731)/1.8692731)/2</f>
        <v>-4.3129682834992362E-2</v>
      </c>
    </row>
    <row r="6340" spans="1:19" x14ac:dyDescent="0.2">
      <c r="A6340" t="s">
        <v>12617</v>
      </c>
      <c r="B6340" t="s">
        <v>12618</v>
      </c>
      <c r="C6340">
        <v>204</v>
      </c>
      <c r="D6340">
        <v>286</v>
      </c>
      <c r="E6340">
        <v>196</v>
      </c>
      <c r="F6340">
        <v>28</v>
      </c>
      <c r="G6340">
        <v>0.22699409799867201</v>
      </c>
      <c r="H6340">
        <v>-0.51163210584782604</v>
      </c>
      <c r="I6340">
        <v>-1.74666930904567</v>
      </c>
      <c r="J6340">
        <v>490</v>
      </c>
      <c r="K6340">
        <v>533</v>
      </c>
      <c r="L6340">
        <v>300</v>
      </c>
      <c r="M6340">
        <v>58</v>
      </c>
      <c r="N6340">
        <v>0.11375923241978</v>
      </c>
      <c r="O6340">
        <v>-0.80516360245324103</v>
      </c>
      <c r="P6340">
        <v>-1.9369937550574601</v>
      </c>
      <c r="Q6340">
        <v>0.54237288135593198</v>
      </c>
      <c r="R6340">
        <v>0.28813559322033899</v>
      </c>
      <c r="S6340">
        <f t="shared" si="99"/>
        <v>-2.182462726840053E-2</v>
      </c>
    </row>
    <row r="6341" spans="1:19" x14ac:dyDescent="0.2">
      <c r="A6341" t="s">
        <v>12619</v>
      </c>
      <c r="B6341" t="s">
        <v>12620</v>
      </c>
      <c r="C6341">
        <v>278</v>
      </c>
      <c r="D6341">
        <v>367</v>
      </c>
      <c r="E6341">
        <v>215</v>
      </c>
      <c r="F6341">
        <v>30</v>
      </c>
      <c r="G6341">
        <v>0.20087950062954099</v>
      </c>
      <c r="H6341">
        <v>-0.605864345780874</v>
      </c>
      <c r="I6341">
        <v>-1.85112071416041</v>
      </c>
      <c r="J6341">
        <v>451</v>
      </c>
      <c r="K6341">
        <v>621</v>
      </c>
      <c r="L6341">
        <v>318</v>
      </c>
      <c r="M6341">
        <v>53</v>
      </c>
      <c r="N6341">
        <v>0.21614316172034101</v>
      </c>
      <c r="O6341">
        <v>-0.74383819903791804</v>
      </c>
      <c r="P6341">
        <v>-1.9401263408690601</v>
      </c>
      <c r="Q6341">
        <v>0.54237288135593198</v>
      </c>
      <c r="R6341">
        <v>0.27118644067796599</v>
      </c>
      <c r="S6341">
        <f t="shared" si="99"/>
        <v>-5.2784595603144732E-2</v>
      </c>
    </row>
    <row r="6342" spans="1:19" x14ac:dyDescent="0.2">
      <c r="A6342" t="s">
        <v>12621</v>
      </c>
      <c r="B6342" t="s">
        <v>12622</v>
      </c>
      <c r="C6342">
        <v>167</v>
      </c>
      <c r="D6342">
        <v>101</v>
      </c>
      <c r="E6342">
        <v>96</v>
      </c>
      <c r="F6342">
        <v>18</v>
      </c>
      <c r="G6342">
        <v>-0.138136865069412</v>
      </c>
      <c r="H6342">
        <v>-0.73470324788641805</v>
      </c>
      <c r="I6342">
        <v>-1.8516411390062699</v>
      </c>
      <c r="J6342">
        <v>192</v>
      </c>
      <c r="K6342">
        <v>255</v>
      </c>
      <c r="L6342">
        <v>122</v>
      </c>
      <c r="M6342">
        <v>23</v>
      </c>
      <c r="N6342">
        <v>0.20046705515212701</v>
      </c>
      <c r="O6342">
        <v>-0.78903017517319096</v>
      </c>
      <c r="P6342">
        <v>-1.93179906127784</v>
      </c>
      <c r="Q6342">
        <v>0.52542372881355903</v>
      </c>
      <c r="R6342">
        <v>0.23728813559322001</v>
      </c>
      <c r="S6342">
        <f t="shared" si="99"/>
        <v>-5.0707266320177295E-2</v>
      </c>
    </row>
    <row r="6343" spans="1:19" x14ac:dyDescent="0.2">
      <c r="A6343" t="s">
        <v>12623</v>
      </c>
      <c r="B6343" t="s">
        <v>12624</v>
      </c>
      <c r="C6343">
        <v>102</v>
      </c>
      <c r="D6343">
        <v>160</v>
      </c>
      <c r="E6343">
        <v>93</v>
      </c>
      <c r="F6343">
        <v>3</v>
      </c>
      <c r="G6343">
        <v>0.27577804318953503</v>
      </c>
      <c r="H6343">
        <v>-0.53437523298638601</v>
      </c>
      <c r="I6343">
        <v>-2.4156760900042502</v>
      </c>
      <c r="J6343">
        <v>284</v>
      </c>
      <c r="K6343">
        <v>433</v>
      </c>
      <c r="L6343">
        <v>135</v>
      </c>
      <c r="M6343">
        <v>38</v>
      </c>
      <c r="N6343">
        <v>0.26039765972804901</v>
      </c>
      <c r="O6343">
        <v>-0.91507334869642198</v>
      </c>
      <c r="P6343">
        <v>-1.8837604120221201</v>
      </c>
      <c r="Q6343">
        <v>0.61016949152542299</v>
      </c>
      <c r="R6343">
        <v>0.27118644067796599</v>
      </c>
      <c r="S6343">
        <f t="shared" si="99"/>
        <v>-0.20051603780632907</v>
      </c>
    </row>
    <row r="6344" spans="1:19" x14ac:dyDescent="0.2">
      <c r="A6344" t="s">
        <v>12625</v>
      </c>
      <c r="B6344" t="s">
        <v>12626</v>
      </c>
      <c r="C6344">
        <v>240</v>
      </c>
      <c r="D6344">
        <v>246</v>
      </c>
      <c r="E6344">
        <v>206</v>
      </c>
      <c r="F6344">
        <v>35</v>
      </c>
      <c r="G6344">
        <v>9.0982097687301505E-2</v>
      </c>
      <c r="H6344">
        <v>-0.56060203112085605</v>
      </c>
      <c r="I6344">
        <v>-1.72034037032332</v>
      </c>
      <c r="J6344">
        <v>441</v>
      </c>
      <c r="K6344">
        <v>688</v>
      </c>
      <c r="L6344">
        <v>304</v>
      </c>
      <c r="M6344">
        <v>63</v>
      </c>
      <c r="N6344">
        <v>0.27037795218939398</v>
      </c>
      <c r="O6344">
        <v>-0.75365378300347496</v>
      </c>
      <c r="P6344">
        <v>-1.85532370860614</v>
      </c>
      <c r="Q6344">
        <v>0.55932203389830504</v>
      </c>
      <c r="R6344">
        <v>0.338983050847457</v>
      </c>
      <c r="S6344">
        <f t="shared" si="99"/>
        <v>7.6136044608132248E-3</v>
      </c>
    </row>
    <row r="6345" spans="1:19" x14ac:dyDescent="0.2">
      <c r="A6345" t="s">
        <v>12627</v>
      </c>
      <c r="B6345" t="s">
        <v>12628</v>
      </c>
      <c r="C6345">
        <v>63</v>
      </c>
      <c r="D6345">
        <v>37</v>
      </c>
      <c r="E6345">
        <v>65</v>
      </c>
      <c r="F6345">
        <v>4</v>
      </c>
      <c r="G6345">
        <v>-0.150880593091058</v>
      </c>
      <c r="H6345">
        <v>-0.480685202589129</v>
      </c>
      <c r="I6345">
        <v>-2.08147773108761</v>
      </c>
      <c r="J6345">
        <v>143</v>
      </c>
      <c r="K6345">
        <v>138</v>
      </c>
      <c r="L6345">
        <v>118</v>
      </c>
      <c r="M6345">
        <v>7</v>
      </c>
      <c r="N6345">
        <v>6.1771152357896403E-2</v>
      </c>
      <c r="O6345">
        <v>-0.67554280730332605</v>
      </c>
      <c r="P6345">
        <v>-2.3204636660426901</v>
      </c>
      <c r="Q6345">
        <v>0.59322033898305004</v>
      </c>
      <c r="R6345">
        <v>0.322033898305084</v>
      </c>
      <c r="S6345">
        <f t="shared" si="99"/>
        <v>-0.22094975631994712</v>
      </c>
    </row>
    <row r="6346" spans="1:19" x14ac:dyDescent="0.2">
      <c r="A6346" t="s">
        <v>12629</v>
      </c>
      <c r="B6346" t="s">
        <v>12630</v>
      </c>
      <c r="C6346">
        <v>200</v>
      </c>
      <c r="D6346">
        <v>333</v>
      </c>
      <c r="E6346">
        <v>190</v>
      </c>
      <c r="F6346">
        <v>21</v>
      </c>
      <c r="G6346">
        <v>0.30167247013786702</v>
      </c>
      <c r="H6346">
        <v>-0.51653440448955501</v>
      </c>
      <c r="I6346">
        <v>-1.8630078738920599</v>
      </c>
      <c r="J6346">
        <v>358</v>
      </c>
      <c r="K6346">
        <v>519</v>
      </c>
      <c r="L6346">
        <v>205</v>
      </c>
      <c r="M6346">
        <v>60</v>
      </c>
      <c r="N6346">
        <v>0.238512434626305</v>
      </c>
      <c r="O6346">
        <v>-0.83421794273251004</v>
      </c>
      <c r="P6346">
        <v>-1.78595744485212</v>
      </c>
      <c r="Q6346">
        <v>0.55932203389830504</v>
      </c>
      <c r="R6346">
        <v>0.28813559322033899</v>
      </c>
      <c r="S6346">
        <f t="shared" si="99"/>
        <v>-1.4974995599711442E-2</v>
      </c>
    </row>
    <row r="6347" spans="1:19" x14ac:dyDescent="0.2">
      <c r="A6347" t="s">
        <v>12631</v>
      </c>
      <c r="B6347" t="s">
        <v>12632</v>
      </c>
      <c r="C6347">
        <v>44</v>
      </c>
      <c r="D6347">
        <v>35</v>
      </c>
      <c r="E6347">
        <v>34</v>
      </c>
      <c r="F6347">
        <v>7</v>
      </c>
      <c r="G6347">
        <v>-1.91263998403833E-2</v>
      </c>
      <c r="H6347">
        <v>-0.60623176922233502</v>
      </c>
      <c r="I6347">
        <v>-1.68255180943392</v>
      </c>
      <c r="J6347">
        <v>54</v>
      </c>
      <c r="K6347">
        <v>63</v>
      </c>
      <c r="L6347">
        <v>48</v>
      </c>
      <c r="M6347">
        <v>4</v>
      </c>
      <c r="N6347">
        <v>0.144174893052334</v>
      </c>
      <c r="O6347">
        <v>-0.64324129959177101</v>
      </c>
      <c r="P6347">
        <v>-2.1405594370868899</v>
      </c>
      <c r="Q6347">
        <v>0.52542372881355903</v>
      </c>
      <c r="R6347">
        <v>0.23728813559322001</v>
      </c>
      <c r="S6347">
        <f t="shared" si="99"/>
        <v>-5.7784696369866786E-2</v>
      </c>
    </row>
    <row r="6348" spans="1:19" x14ac:dyDescent="0.2">
      <c r="A6348" t="s">
        <v>12633</v>
      </c>
      <c r="B6348" t="s">
        <v>12634</v>
      </c>
      <c r="C6348">
        <v>54</v>
      </c>
      <c r="D6348">
        <v>88</v>
      </c>
      <c r="E6348">
        <v>58</v>
      </c>
      <c r="F6348">
        <v>13</v>
      </c>
      <c r="G6348">
        <v>0.29234714462272798</v>
      </c>
      <c r="H6348">
        <v>-0.46322377603843401</v>
      </c>
      <c r="I6348">
        <v>-1.5026475804781301</v>
      </c>
      <c r="J6348">
        <v>144</v>
      </c>
      <c r="K6348">
        <v>190</v>
      </c>
      <c r="L6348">
        <v>87</v>
      </c>
      <c r="M6348">
        <v>32</v>
      </c>
      <c r="N6348">
        <v>0.19761921227930099</v>
      </c>
      <c r="O6348">
        <v>-0.81093201662102099</v>
      </c>
      <c r="P6348">
        <v>-1.66343818236723</v>
      </c>
      <c r="Q6348">
        <v>0.45762711864406702</v>
      </c>
      <c r="R6348">
        <v>0.186440677966101</v>
      </c>
      <c r="S6348">
        <f t="shared" si="99"/>
        <v>0.12171883626095364</v>
      </c>
    </row>
    <row r="6349" spans="1:19" x14ac:dyDescent="0.2">
      <c r="A6349" t="s">
        <v>12635</v>
      </c>
      <c r="B6349" t="s">
        <v>12636</v>
      </c>
      <c r="C6349">
        <v>30</v>
      </c>
      <c r="D6349">
        <v>22</v>
      </c>
      <c r="E6349">
        <v>31</v>
      </c>
      <c r="F6349">
        <v>7</v>
      </c>
      <c r="G6349">
        <v>-5.4440341601927698E-2</v>
      </c>
      <c r="H6349">
        <v>-0.48001757066379303</v>
      </c>
      <c r="I6349">
        <v>-1.5162203876674001</v>
      </c>
      <c r="J6349">
        <v>41</v>
      </c>
      <c r="K6349">
        <v>45</v>
      </c>
      <c r="L6349">
        <v>37</v>
      </c>
      <c r="M6349">
        <v>2</v>
      </c>
      <c r="N6349">
        <v>0.11765676047732999</v>
      </c>
      <c r="O6349">
        <v>-0.63667090979713004</v>
      </c>
      <c r="P6349">
        <v>-2.3219795296476402</v>
      </c>
      <c r="Q6349">
        <v>0.40677966101694901</v>
      </c>
      <c r="R6349">
        <v>0.152542372881355</v>
      </c>
      <c r="S6349">
        <f t="shared" si="99"/>
        <v>-5.834438241124644E-2</v>
      </c>
    </row>
    <row r="6350" spans="1:19" x14ac:dyDescent="0.2">
      <c r="A6350" t="s">
        <v>12637</v>
      </c>
      <c r="B6350" t="s">
        <v>12638</v>
      </c>
      <c r="C6350">
        <v>360</v>
      </c>
      <c r="D6350">
        <v>485</v>
      </c>
      <c r="E6350">
        <v>268</v>
      </c>
      <c r="F6350">
        <v>44</v>
      </c>
      <c r="G6350">
        <v>0.20969747013050399</v>
      </c>
      <c r="H6350">
        <v>-0.62242571651690204</v>
      </c>
      <c r="I6350">
        <v>-1.79704699724309</v>
      </c>
      <c r="J6350">
        <v>696</v>
      </c>
      <c r="K6350">
        <v>995</v>
      </c>
      <c r="L6350">
        <v>468</v>
      </c>
      <c r="M6350">
        <v>88</v>
      </c>
      <c r="N6350">
        <v>0.23244194455688499</v>
      </c>
      <c r="O6350">
        <v>-0.76445216368082802</v>
      </c>
      <c r="P6350">
        <v>-1.90835223605228</v>
      </c>
      <c r="Q6350">
        <v>0.54237288135593198</v>
      </c>
      <c r="R6350">
        <v>0.23728813559322001</v>
      </c>
      <c r="S6350">
        <f t="shared" si="99"/>
        <v>-2.8691578821356305E-2</v>
      </c>
    </row>
    <row r="6351" spans="1:19" x14ac:dyDescent="0.2">
      <c r="A6351" t="s">
        <v>12639</v>
      </c>
      <c r="B6351" t="s">
        <v>12640</v>
      </c>
      <c r="C6351">
        <v>182</v>
      </c>
      <c r="D6351">
        <v>178</v>
      </c>
      <c r="E6351">
        <v>189</v>
      </c>
      <c r="F6351">
        <v>18</v>
      </c>
      <c r="G6351">
        <v>7.0606846619347602E-2</v>
      </c>
      <c r="H6351">
        <v>-0.47786759359023401</v>
      </c>
      <c r="I6351">
        <v>-1.88899605584376</v>
      </c>
      <c r="J6351">
        <v>326</v>
      </c>
      <c r="K6351">
        <v>398</v>
      </c>
      <c r="L6351">
        <v>229</v>
      </c>
      <c r="M6351">
        <v>56</v>
      </c>
      <c r="N6351">
        <v>0.16389357542746999</v>
      </c>
      <c r="O6351">
        <v>-0.745470894872441</v>
      </c>
      <c r="P6351">
        <v>-1.77525524165363</v>
      </c>
      <c r="Q6351">
        <v>0.54237288135593198</v>
      </c>
      <c r="R6351">
        <v>0.322033898305084</v>
      </c>
      <c r="S6351">
        <f t="shared" si="99"/>
        <v>-1.9606891819546769E-2</v>
      </c>
    </row>
    <row r="6352" spans="1:19" x14ac:dyDescent="0.2">
      <c r="A6352" t="s">
        <v>12641</v>
      </c>
      <c r="B6352" t="s">
        <v>12642</v>
      </c>
      <c r="C6352">
        <v>303</v>
      </c>
      <c r="D6352">
        <v>261</v>
      </c>
      <c r="E6352">
        <v>190</v>
      </c>
      <c r="F6352">
        <v>20</v>
      </c>
      <c r="G6352">
        <v>1.5456111131504399E-2</v>
      </c>
      <c r="H6352">
        <v>-0.69694703732787899</v>
      </c>
      <c r="I6352">
        <v>-2.0646098058003202</v>
      </c>
      <c r="J6352">
        <v>447</v>
      </c>
      <c r="K6352">
        <v>462</v>
      </c>
      <c r="L6352">
        <v>224</v>
      </c>
      <c r="M6352">
        <v>36</v>
      </c>
      <c r="N6352">
        <v>9.1562555845910804E-2</v>
      </c>
      <c r="O6352">
        <v>-0.892148281942164</v>
      </c>
      <c r="P6352">
        <v>-2.1042306909565398</v>
      </c>
      <c r="Q6352">
        <v>0.62711864406779605</v>
      </c>
      <c r="R6352">
        <v>0.22033898305084701</v>
      </c>
      <c r="S6352">
        <f t="shared" si="99"/>
        <v>-0.15824654003961988</v>
      </c>
    </row>
    <row r="6353" spans="1:19" x14ac:dyDescent="0.2">
      <c r="A6353" t="s">
        <v>12643</v>
      </c>
      <c r="B6353" t="s">
        <v>12644</v>
      </c>
      <c r="C6353">
        <v>72</v>
      </c>
      <c r="D6353">
        <v>65</v>
      </c>
      <c r="E6353">
        <v>74</v>
      </c>
      <c r="F6353">
        <v>3</v>
      </c>
      <c r="G6353">
        <v>3.5839092507115498E-2</v>
      </c>
      <c r="H6353">
        <v>-0.48235878647869501</v>
      </c>
      <c r="I6353">
        <v>-2.2644084146735999</v>
      </c>
      <c r="J6353">
        <v>170</v>
      </c>
      <c r="K6353">
        <v>238</v>
      </c>
      <c r="L6353">
        <v>164</v>
      </c>
      <c r="M6353">
        <v>8</v>
      </c>
      <c r="N6353">
        <v>0.22335613909995899</v>
      </c>
      <c r="O6353">
        <v>-0.60769385047496605</v>
      </c>
      <c r="P6353">
        <v>-2.3375846029782199</v>
      </c>
      <c r="Q6353">
        <v>0.74576271186440601</v>
      </c>
      <c r="R6353">
        <v>0.23728813559322001</v>
      </c>
      <c r="S6353">
        <f t="shared" si="99"/>
        <v>-0.27828350220959791</v>
      </c>
    </row>
    <row r="6354" spans="1:19" x14ac:dyDescent="0.2">
      <c r="A6354" t="s">
        <v>12645</v>
      </c>
      <c r="B6354" t="s">
        <v>12646</v>
      </c>
      <c r="C6354">
        <v>24</v>
      </c>
      <c r="D6354">
        <v>30</v>
      </c>
      <c r="E6354">
        <v>20</v>
      </c>
      <c r="F6354">
        <v>5</v>
      </c>
      <c r="G6354">
        <v>0.17716824530358399</v>
      </c>
      <c r="H6354">
        <v>-0.57343925582602795</v>
      </c>
      <c r="I6354">
        <v>-1.56543841033758</v>
      </c>
      <c r="J6354">
        <v>58</v>
      </c>
      <c r="K6354">
        <v>64</v>
      </c>
      <c r="L6354">
        <v>29</v>
      </c>
      <c r="M6354">
        <v>10</v>
      </c>
      <c r="N6354">
        <v>0.119980083842671</v>
      </c>
      <c r="O6354">
        <v>-0.89311877280837104</v>
      </c>
      <c r="P6354">
        <v>-1.77365366215483</v>
      </c>
      <c r="Q6354">
        <v>0.61016949152542299</v>
      </c>
      <c r="R6354">
        <v>0.22033898305084701</v>
      </c>
      <c r="S6354">
        <f t="shared" si="99"/>
        <v>7.4130163046955383E-2</v>
      </c>
    </row>
    <row r="6355" spans="1:19" x14ac:dyDescent="0.2">
      <c r="A6355" t="s">
        <v>12647</v>
      </c>
      <c r="B6355" t="s">
        <v>12648</v>
      </c>
      <c r="C6355">
        <v>109</v>
      </c>
      <c r="D6355">
        <v>128</v>
      </c>
      <c r="E6355">
        <v>78</v>
      </c>
      <c r="F6355">
        <v>13</v>
      </c>
      <c r="G6355">
        <v>0.150041704002773</v>
      </c>
      <c r="H6355">
        <v>-0.63958990502854596</v>
      </c>
      <c r="I6355">
        <v>-1.8076803185957799</v>
      </c>
      <c r="J6355">
        <v>372</v>
      </c>
      <c r="K6355">
        <v>464</v>
      </c>
      <c r="L6355">
        <v>336</v>
      </c>
      <c r="M6355">
        <v>61</v>
      </c>
      <c r="N6355">
        <v>0.173203144094705</v>
      </c>
      <c r="O6355">
        <v>-0.636292439636443</v>
      </c>
      <c r="P6355">
        <v>-1.7954387734630199</v>
      </c>
      <c r="Q6355">
        <v>0.55932203389830504</v>
      </c>
      <c r="R6355">
        <v>0.23728813559322001</v>
      </c>
      <c r="S6355">
        <f t="shared" si="99"/>
        <v>-1.5555467254264876E-3</v>
      </c>
    </row>
    <row r="6356" spans="1:19" x14ac:dyDescent="0.2">
      <c r="A6356" t="s">
        <v>12649</v>
      </c>
      <c r="B6356" t="s">
        <v>12650</v>
      </c>
      <c r="C6356">
        <v>55</v>
      </c>
      <c r="D6356">
        <v>49</v>
      </c>
      <c r="E6356">
        <v>60</v>
      </c>
      <c r="F6356">
        <v>4</v>
      </c>
      <c r="G6356">
        <v>3.0091622829798301E-2</v>
      </c>
      <c r="H6356">
        <v>-0.45646944888900298</v>
      </c>
      <c r="I6356">
        <v>-2.02249987112828</v>
      </c>
      <c r="J6356">
        <v>117</v>
      </c>
      <c r="K6356">
        <v>205</v>
      </c>
      <c r="L6356">
        <v>88</v>
      </c>
      <c r="M6356">
        <v>22</v>
      </c>
      <c r="N6356">
        <v>0.32079610273131398</v>
      </c>
      <c r="O6356">
        <v>-0.71579196674038303</v>
      </c>
      <c r="P6356">
        <v>-1.73598884951584</v>
      </c>
      <c r="Q6356">
        <v>0.61016949152542299</v>
      </c>
      <c r="R6356">
        <v>0.169491525423728</v>
      </c>
      <c r="S6356">
        <f t="shared" si="99"/>
        <v>-4.7604059824361146E-2</v>
      </c>
    </row>
    <row r="6357" spans="1:19" x14ac:dyDescent="0.2">
      <c r="A6357" t="s">
        <v>12651</v>
      </c>
      <c r="B6357" t="s">
        <v>12652</v>
      </c>
      <c r="C6357">
        <v>93</v>
      </c>
      <c r="D6357">
        <v>107</v>
      </c>
      <c r="E6357">
        <v>45</v>
      </c>
      <c r="F6357">
        <v>1</v>
      </c>
      <c r="G6357">
        <v>0.14115906142680301</v>
      </c>
      <c r="H6357">
        <v>-0.80952844455699502</v>
      </c>
      <c r="I6357">
        <v>-2.8526801215159301</v>
      </c>
      <c r="J6357">
        <v>192</v>
      </c>
      <c r="K6357">
        <v>298</v>
      </c>
      <c r="L6357">
        <v>143</v>
      </c>
      <c r="M6357">
        <v>39</v>
      </c>
      <c r="N6357">
        <v>0.26814313879442703</v>
      </c>
      <c r="O6357">
        <v>-0.72005396838287805</v>
      </c>
      <c r="P6357">
        <v>-1.7024622902689399</v>
      </c>
      <c r="Q6357">
        <v>0.644067796610169</v>
      </c>
      <c r="R6357">
        <v>0.25423728813559299</v>
      </c>
      <c r="S6357">
        <f t="shared" si="99"/>
        <v>-0.27804646831415769</v>
      </c>
    </row>
    <row r="6358" spans="1:19" x14ac:dyDescent="0.2">
      <c r="A6358" t="s">
        <v>12653</v>
      </c>
      <c r="B6358" t="s">
        <v>12654</v>
      </c>
      <c r="C6358">
        <v>71</v>
      </c>
      <c r="D6358">
        <v>52</v>
      </c>
      <c r="E6358">
        <v>54</v>
      </c>
      <c r="F6358">
        <v>6</v>
      </c>
      <c r="G6358">
        <v>-5.4996772788747601E-2</v>
      </c>
      <c r="H6358">
        <v>-0.61312259867451002</v>
      </c>
      <c r="I6358">
        <v>-1.95730427129743</v>
      </c>
      <c r="J6358">
        <v>96</v>
      </c>
      <c r="K6358">
        <v>77</v>
      </c>
      <c r="L6358">
        <v>82</v>
      </c>
      <c r="M6358">
        <v>15</v>
      </c>
      <c r="N6358">
        <v>-1.8552404445364701E-2</v>
      </c>
      <c r="O6358">
        <v>-0.66054615780024195</v>
      </c>
      <c r="P6358">
        <v>-1.81640564257578</v>
      </c>
      <c r="Q6358">
        <v>0.49152542372881303</v>
      </c>
      <c r="R6358">
        <v>0.25423728813559299</v>
      </c>
      <c r="S6358">
        <f t="shared" si="99"/>
        <v>-5.0312907837593908E-2</v>
      </c>
    </row>
    <row r="6359" spans="1:19" x14ac:dyDescent="0.2">
      <c r="A6359" t="s">
        <v>12655</v>
      </c>
      <c r="B6359" t="s">
        <v>12656</v>
      </c>
      <c r="C6359">
        <v>94</v>
      </c>
      <c r="D6359">
        <v>80</v>
      </c>
      <c r="E6359">
        <v>90</v>
      </c>
      <c r="F6359">
        <v>5</v>
      </c>
      <c r="G6359">
        <v>1.0220365687773399E-2</v>
      </c>
      <c r="H6359">
        <v>-0.51314335393877697</v>
      </c>
      <c r="I6359">
        <v>-2.15835502222567</v>
      </c>
      <c r="J6359">
        <v>123</v>
      </c>
      <c r="K6359">
        <v>154</v>
      </c>
      <c r="L6359">
        <v>81</v>
      </c>
      <c r="M6359">
        <v>19</v>
      </c>
      <c r="N6359">
        <v>0.17484371281878699</v>
      </c>
      <c r="O6359">
        <v>-0.77350886970513799</v>
      </c>
      <c r="P6359">
        <v>-1.8213771790784601</v>
      </c>
      <c r="Q6359">
        <v>0.50847457627118597</v>
      </c>
      <c r="R6359">
        <v>0.27118644067796599</v>
      </c>
      <c r="S6359">
        <f t="shared" si="99"/>
        <v>-0.1096224145870249</v>
      </c>
    </row>
    <row r="6360" spans="1:19" x14ac:dyDescent="0.2">
      <c r="A6360" t="s">
        <v>12657</v>
      </c>
      <c r="B6360" t="s">
        <v>12658</v>
      </c>
      <c r="C6360">
        <v>142</v>
      </c>
      <c r="D6360">
        <v>204</v>
      </c>
      <c r="E6360">
        <v>107</v>
      </c>
      <c r="F6360">
        <v>13</v>
      </c>
      <c r="G6360">
        <v>0.23760005533837</v>
      </c>
      <c r="H6360">
        <v>-0.61716257647624995</v>
      </c>
      <c r="I6360">
        <v>-1.92254216503821</v>
      </c>
      <c r="J6360">
        <v>363</v>
      </c>
      <c r="K6360">
        <v>568</v>
      </c>
      <c r="L6360">
        <v>244</v>
      </c>
      <c r="M6360">
        <v>61</v>
      </c>
      <c r="N6360">
        <v>0.27166981409662799</v>
      </c>
      <c r="O6360">
        <v>-0.76460557584177302</v>
      </c>
      <c r="P6360">
        <v>-1.78480245861723</v>
      </c>
      <c r="Q6360">
        <v>0.47457627118644002</v>
      </c>
      <c r="R6360">
        <v>0.27118644067796599</v>
      </c>
      <c r="S6360">
        <f t="shared" si="99"/>
        <v>-3.1834757808524891E-2</v>
      </c>
    </row>
    <row r="6361" spans="1:19" x14ac:dyDescent="0.2">
      <c r="A6361" t="s">
        <v>12659</v>
      </c>
      <c r="B6361" t="s">
        <v>12660</v>
      </c>
      <c r="C6361">
        <v>87</v>
      </c>
      <c r="D6361">
        <v>86</v>
      </c>
      <c r="E6361">
        <v>42</v>
      </c>
      <c r="F6361">
        <v>12</v>
      </c>
      <c r="G6361">
        <v>7.5237430920477605E-2</v>
      </c>
      <c r="H6361">
        <v>-0.81052797199912097</v>
      </c>
      <c r="I6361">
        <v>-1.74453517953299</v>
      </c>
      <c r="J6361">
        <v>179</v>
      </c>
      <c r="K6361">
        <v>162</v>
      </c>
      <c r="L6361">
        <v>105</v>
      </c>
      <c r="M6361">
        <v>38</v>
      </c>
      <c r="N6361">
        <v>3.3890086984459597E-2</v>
      </c>
      <c r="O6361">
        <v>-0.82375250905434505</v>
      </c>
      <c r="P6361">
        <v>-1.6832951029549701</v>
      </c>
      <c r="Q6361">
        <v>0.644067796610169</v>
      </c>
      <c r="R6361">
        <v>0.305084745762711</v>
      </c>
      <c r="S6361">
        <f t="shared" si="99"/>
        <v>4.6651062886774612E-2</v>
      </c>
    </row>
    <row r="6362" spans="1:19" x14ac:dyDescent="0.2">
      <c r="A6362" t="s">
        <v>12661</v>
      </c>
      <c r="B6362" t="s">
        <v>12662</v>
      </c>
      <c r="C6362">
        <v>157</v>
      </c>
      <c r="D6362">
        <v>241</v>
      </c>
      <c r="E6362">
        <v>146</v>
      </c>
      <c r="F6362">
        <v>22</v>
      </c>
      <c r="G6362">
        <v>0.26637562246116298</v>
      </c>
      <c r="H6362">
        <v>-0.52580480640320004</v>
      </c>
      <c r="I6362">
        <v>-1.73767414454902</v>
      </c>
      <c r="J6362">
        <v>267</v>
      </c>
      <c r="K6362">
        <v>329</v>
      </c>
      <c r="L6362">
        <v>211</v>
      </c>
      <c r="M6362">
        <v>51</v>
      </c>
      <c r="N6362">
        <v>0.16791274000712</v>
      </c>
      <c r="O6362">
        <v>-0.69431758321127202</v>
      </c>
      <c r="P6362">
        <v>-1.72916675385853</v>
      </c>
      <c r="Q6362">
        <v>0.49152542372881303</v>
      </c>
      <c r="R6362">
        <v>0.35593220338983</v>
      </c>
      <c r="S6362">
        <f t="shared" si="99"/>
        <v>3.6359754760493468E-2</v>
      </c>
    </row>
    <row r="6363" spans="1:19" x14ac:dyDescent="0.2">
      <c r="A6363" t="s">
        <v>12663</v>
      </c>
      <c r="B6363" t="s">
        <v>12664</v>
      </c>
      <c r="C6363">
        <v>70</v>
      </c>
      <c r="D6363">
        <v>55</v>
      </c>
      <c r="E6363">
        <v>65</v>
      </c>
      <c r="F6363">
        <v>0</v>
      </c>
      <c r="G6363">
        <v>-2.44771182244845E-2</v>
      </c>
      <c r="H6363">
        <v>-0.52644269314980496</v>
      </c>
      <c r="I6363" t="e">
        <f>-inf</f>
        <v>#NAME?</v>
      </c>
      <c r="J6363">
        <v>96</v>
      </c>
      <c r="K6363">
        <v>59</v>
      </c>
      <c r="L6363">
        <v>19</v>
      </c>
      <c r="M6363">
        <v>5</v>
      </c>
      <c r="N6363">
        <v>-0.13419111797570199</v>
      </c>
      <c r="O6363">
        <v>-1.2956064092311299</v>
      </c>
      <c r="P6363">
        <v>-2.2935268972954401</v>
      </c>
      <c r="Q6363">
        <v>0.52542372881355903</v>
      </c>
      <c r="R6363">
        <v>0.305084745762711</v>
      </c>
      <c r="S6363" t="e">
        <f t="shared" si="99"/>
        <v>#NAME?</v>
      </c>
    </row>
    <row r="6364" spans="1:19" x14ac:dyDescent="0.2">
      <c r="A6364" t="s">
        <v>12665</v>
      </c>
      <c r="B6364" t="s">
        <v>12666</v>
      </c>
      <c r="C6364">
        <v>212</v>
      </c>
      <c r="D6364">
        <v>152</v>
      </c>
      <c r="E6364">
        <v>170</v>
      </c>
      <c r="F6364">
        <v>19</v>
      </c>
      <c r="G6364">
        <v>-6.42340406884504E-2</v>
      </c>
      <c r="H6364">
        <v>-0.59014494932888095</v>
      </c>
      <c r="I6364">
        <v>-1.9317794329379201</v>
      </c>
      <c r="J6364">
        <v>362</v>
      </c>
      <c r="K6364">
        <v>561</v>
      </c>
      <c r="L6364">
        <v>292</v>
      </c>
      <c r="M6364">
        <v>40</v>
      </c>
      <c r="N6364">
        <v>0.26748239414471697</v>
      </c>
      <c r="O6364">
        <v>-0.68541449622913697</v>
      </c>
      <c r="P6364">
        <v>-1.96687424779709</v>
      </c>
      <c r="Q6364">
        <v>0.55932203389830504</v>
      </c>
      <c r="R6364">
        <v>0.22033898305084701</v>
      </c>
      <c r="S6364">
        <f t="shared" si="99"/>
        <v>-8.3199860210761631E-2</v>
      </c>
    </row>
    <row r="6365" spans="1:19" x14ac:dyDescent="0.2">
      <c r="A6365" t="s">
        <v>12667</v>
      </c>
      <c r="B6365" t="s">
        <v>12668</v>
      </c>
      <c r="C6365">
        <v>105</v>
      </c>
      <c r="D6365">
        <v>80</v>
      </c>
      <c r="E6365">
        <v>55</v>
      </c>
      <c r="F6365">
        <v>5</v>
      </c>
      <c r="G6365">
        <v>-3.7841079782465897E-2</v>
      </c>
      <c r="H6365">
        <v>-0.775084619354097</v>
      </c>
      <c r="I6365">
        <v>-2.2064164676959099</v>
      </c>
      <c r="J6365">
        <v>188</v>
      </c>
      <c r="K6365">
        <v>229</v>
      </c>
      <c r="L6365">
        <v>129</v>
      </c>
      <c r="M6365">
        <v>16</v>
      </c>
      <c r="N6365">
        <v>0.162905736497929</v>
      </c>
      <c r="O6365">
        <v>-0.75565691610882102</v>
      </c>
      <c r="P6365">
        <v>-2.0802635351996401</v>
      </c>
      <c r="Q6365">
        <v>0.54237288135593198</v>
      </c>
      <c r="R6365">
        <v>0.305084745762711</v>
      </c>
      <c r="S6365">
        <f t="shared" si="99"/>
        <v>-0.19273040695626181</v>
      </c>
    </row>
    <row r="6366" spans="1:19" x14ac:dyDescent="0.2">
      <c r="A6366" t="s">
        <v>12669</v>
      </c>
      <c r="B6366" t="s">
        <v>12670</v>
      </c>
      <c r="C6366">
        <v>19</v>
      </c>
      <c r="D6366">
        <v>3</v>
      </c>
      <c r="E6366">
        <v>7</v>
      </c>
      <c r="F6366">
        <v>2</v>
      </c>
      <c r="G6366">
        <v>-0.72137411393763795</v>
      </c>
      <c r="H6366">
        <v>-0.927913570716975</v>
      </c>
      <c r="I6366">
        <v>-1.86192077825084</v>
      </c>
      <c r="J6366">
        <v>22</v>
      </c>
      <c r="K6366">
        <v>22</v>
      </c>
      <c r="L6366">
        <v>38</v>
      </c>
      <c r="M6366">
        <v>1</v>
      </c>
      <c r="N6366">
        <v>7.7228103421721706E-2</v>
      </c>
      <c r="O6366">
        <v>-0.35472786134978601</v>
      </c>
      <c r="P6366">
        <v>-2.35264834941409</v>
      </c>
      <c r="Q6366">
        <v>0.61016949152542299</v>
      </c>
      <c r="R6366">
        <v>0.25423728813559299</v>
      </c>
      <c r="S6366">
        <f t="shared" si="99"/>
        <v>-0.16624204935707773</v>
      </c>
    </row>
    <row r="6367" spans="1:19" x14ac:dyDescent="0.2">
      <c r="A6367" t="s">
        <v>12671</v>
      </c>
      <c r="B6367" t="s">
        <v>12672</v>
      </c>
      <c r="C6367">
        <v>231</v>
      </c>
      <c r="D6367">
        <v>370</v>
      </c>
      <c r="E6367">
        <v>209</v>
      </c>
      <c r="F6367">
        <v>30</v>
      </c>
      <c r="G6367">
        <v>0.28484797647037902</v>
      </c>
      <c r="H6367">
        <v>-0.53772370355949395</v>
      </c>
      <c r="I6367">
        <v>-1.77068789813448</v>
      </c>
      <c r="J6367">
        <v>400</v>
      </c>
      <c r="K6367">
        <v>616</v>
      </c>
      <c r="L6367">
        <v>281</v>
      </c>
      <c r="M6367">
        <v>74</v>
      </c>
      <c r="N6367">
        <v>0.26474882425818402</v>
      </c>
      <c r="O6367">
        <v>-0.74544244856727204</v>
      </c>
      <c r="P6367">
        <v>-1.7430539401888701</v>
      </c>
      <c r="Q6367">
        <v>0.74576271186440601</v>
      </c>
      <c r="R6367">
        <v>0.27118644067796599</v>
      </c>
      <c r="S6367">
        <f t="shared" si="99"/>
        <v>2.3124540433124265E-2</v>
      </c>
    </row>
    <row r="6368" spans="1:19" x14ac:dyDescent="0.2">
      <c r="A6368" t="s">
        <v>12673</v>
      </c>
      <c r="B6368" t="s">
        <v>12674</v>
      </c>
      <c r="C6368">
        <v>190</v>
      </c>
      <c r="D6368">
        <v>166</v>
      </c>
      <c r="E6368">
        <v>147</v>
      </c>
      <c r="F6368">
        <v>32</v>
      </c>
      <c r="G6368">
        <v>2.1612719382754501E-2</v>
      </c>
      <c r="H6368">
        <v>-0.60569427598305603</v>
      </c>
      <c r="I6368">
        <v>-1.6578007955949201</v>
      </c>
      <c r="J6368">
        <v>353</v>
      </c>
      <c r="K6368">
        <v>461</v>
      </c>
      <c r="L6368">
        <v>234</v>
      </c>
      <c r="M6368">
        <v>25</v>
      </c>
      <c r="N6368">
        <v>0.19315432342354699</v>
      </c>
      <c r="O6368">
        <v>-0.77064762512206997</v>
      </c>
      <c r="P6368">
        <v>-2.16006036530767</v>
      </c>
      <c r="Q6368">
        <v>0.69491525423728795</v>
      </c>
      <c r="R6368">
        <v>0.305084745762711</v>
      </c>
      <c r="S6368">
        <f t="shared" si="99"/>
        <v>-5.586309403810065E-2</v>
      </c>
    </row>
    <row r="6369" spans="1:19" x14ac:dyDescent="0.2">
      <c r="A6369" t="s">
        <v>12675</v>
      </c>
      <c r="B6369" t="s">
        <v>12676</v>
      </c>
      <c r="C6369">
        <v>198</v>
      </c>
      <c r="D6369">
        <v>187</v>
      </c>
      <c r="E6369">
        <v>144</v>
      </c>
      <c r="F6369">
        <v>13</v>
      </c>
      <c r="G6369">
        <v>5.5434648570496299E-2</v>
      </c>
      <c r="H6369">
        <v>-0.632560707944685</v>
      </c>
      <c r="I6369">
        <v>-2.0669190109166902</v>
      </c>
      <c r="J6369">
        <v>384</v>
      </c>
      <c r="K6369">
        <v>440</v>
      </c>
      <c r="L6369">
        <v>200</v>
      </c>
      <c r="M6369">
        <v>37</v>
      </c>
      <c r="N6369">
        <v>0.136349555540378</v>
      </c>
      <c r="O6369">
        <v>-0.87539000584794002</v>
      </c>
      <c r="P6369">
        <v>-2.0263551688924202</v>
      </c>
      <c r="Q6369">
        <v>0.71186440677966101</v>
      </c>
      <c r="R6369">
        <v>0.338983050847457</v>
      </c>
      <c r="S6369">
        <f t="shared" si="99"/>
        <v>-0.13808204725949702</v>
      </c>
    </row>
    <row r="6370" spans="1:19" x14ac:dyDescent="0.2">
      <c r="A6370" t="s">
        <v>12677</v>
      </c>
      <c r="B6370" t="s">
        <v>12678</v>
      </c>
      <c r="C6370">
        <v>164</v>
      </c>
      <c r="D6370">
        <v>213</v>
      </c>
      <c r="E6370">
        <v>147</v>
      </c>
      <c r="F6370">
        <v>18</v>
      </c>
      <c r="G6370">
        <v>0.193793987686568</v>
      </c>
      <c r="H6370">
        <v>-0.54178452307792502</v>
      </c>
      <c r="I6370">
        <v>-1.8437685159063899</v>
      </c>
      <c r="J6370">
        <v>136</v>
      </c>
      <c r="K6370">
        <v>304</v>
      </c>
      <c r="L6370">
        <v>84</v>
      </c>
      <c r="M6370">
        <v>31</v>
      </c>
      <c r="N6370">
        <v>0.42656277866025799</v>
      </c>
      <c r="O6370">
        <v>-0.80134839945272596</v>
      </c>
      <c r="P6370">
        <v>-1.6524028831278299</v>
      </c>
      <c r="Q6370">
        <v>0.71186440677966101</v>
      </c>
      <c r="R6370">
        <v>0.27118644067796599</v>
      </c>
      <c r="S6370">
        <f t="shared" si="99"/>
        <v>2.6296978386689457E-2</v>
      </c>
    </row>
    <row r="6371" spans="1:19" x14ac:dyDescent="0.2">
      <c r="A6371" t="s">
        <v>12679</v>
      </c>
      <c r="B6371" t="s">
        <v>12680</v>
      </c>
      <c r="C6371">
        <v>29</v>
      </c>
      <c r="D6371">
        <v>46</v>
      </c>
      <c r="E6371">
        <v>39</v>
      </c>
      <c r="F6371">
        <v>2</v>
      </c>
      <c r="G6371">
        <v>0.28061806607814599</v>
      </c>
      <c r="H6371">
        <v>-0.36559140065085999</v>
      </c>
      <c r="I6371">
        <v>-2.0455651751969701</v>
      </c>
      <c r="J6371">
        <v>167</v>
      </c>
      <c r="K6371">
        <v>112</v>
      </c>
      <c r="L6371">
        <v>82</v>
      </c>
      <c r="M6371">
        <v>30</v>
      </c>
      <c r="N6371">
        <v>-9.6270345055679898E-2</v>
      </c>
      <c r="O6371">
        <v>-0.90099139590825605</v>
      </c>
      <c r="P6371">
        <v>-1.75582088501981</v>
      </c>
      <c r="Q6371">
        <v>0.644067796610169</v>
      </c>
      <c r="R6371">
        <v>0.25423728813559299</v>
      </c>
      <c r="S6371">
        <f t="shared" si="99"/>
        <v>-5.9560456295503744E-2</v>
      </c>
    </row>
    <row r="6372" spans="1:19" x14ac:dyDescent="0.2">
      <c r="A6372" t="s">
        <v>12681</v>
      </c>
      <c r="B6372" t="s">
        <v>12682</v>
      </c>
      <c r="C6372">
        <v>205</v>
      </c>
      <c r="D6372">
        <v>247</v>
      </c>
      <c r="E6372">
        <v>243</v>
      </c>
      <c r="F6372">
        <v>17</v>
      </c>
      <c r="G6372">
        <v>0.161201324499439</v>
      </c>
      <c r="H6372">
        <v>-0.42040559723584497</v>
      </c>
      <c r="I6372">
        <v>-1.9655021126394701</v>
      </c>
      <c r="J6372">
        <v>415</v>
      </c>
      <c r="K6372">
        <v>476</v>
      </c>
      <c r="L6372">
        <v>216</v>
      </c>
      <c r="M6372">
        <v>58</v>
      </c>
      <c r="N6372">
        <v>0.13678695943012201</v>
      </c>
      <c r="O6372">
        <v>-0.87568312270555204</v>
      </c>
      <c r="P6372">
        <v>-1.86484577174104</v>
      </c>
      <c r="Q6372">
        <v>0.66101694915254205</v>
      </c>
      <c r="R6372">
        <v>0.28813559322033899</v>
      </c>
      <c r="S6372">
        <f t="shared" si="99"/>
        <v>-6.5633972085951439E-2</v>
      </c>
    </row>
    <row r="6373" spans="1:19" x14ac:dyDescent="0.2">
      <c r="A6373" t="s">
        <v>12683</v>
      </c>
      <c r="B6373" t="s">
        <v>12684</v>
      </c>
      <c r="C6373">
        <v>147</v>
      </c>
      <c r="D6373">
        <v>163</v>
      </c>
      <c r="E6373">
        <v>77</v>
      </c>
      <c r="F6373">
        <v>12</v>
      </c>
      <c r="G6373">
        <v>0.12512850195131001</v>
      </c>
      <c r="H6373">
        <v>-0.775084619354097</v>
      </c>
      <c r="I6373">
        <v>-1.97233326166255</v>
      </c>
      <c r="J6373">
        <v>280</v>
      </c>
      <c r="K6373">
        <v>232</v>
      </c>
      <c r="L6373">
        <v>134</v>
      </c>
      <c r="M6373">
        <v>31</v>
      </c>
      <c r="N6373">
        <v>-4.4419430295977499E-3</v>
      </c>
      <c r="O6373">
        <v>-0.91214201012180196</v>
      </c>
      <c r="P6373">
        <v>-1.9660220060998299</v>
      </c>
      <c r="Q6373">
        <v>0.677966101694915</v>
      </c>
      <c r="R6373">
        <v>0.27118644067796599</v>
      </c>
      <c r="S6373">
        <f t="shared" si="99"/>
        <v>-9.4666951077038208E-2</v>
      </c>
    </row>
    <row r="6374" spans="1:19" x14ac:dyDescent="0.2">
      <c r="A6374" t="s">
        <v>12685</v>
      </c>
      <c r="B6374" t="s">
        <v>12686</v>
      </c>
      <c r="C6374">
        <v>228</v>
      </c>
      <c r="D6374">
        <v>273</v>
      </c>
      <c r="E6374">
        <v>137</v>
      </c>
      <c r="F6374">
        <v>38</v>
      </c>
      <c r="G6374">
        <v>0.15848603233583</v>
      </c>
      <c r="H6374">
        <v>-0.71547228962245002</v>
      </c>
      <c r="I6374">
        <v>-1.66234842334564</v>
      </c>
      <c r="J6374">
        <v>414</v>
      </c>
      <c r="K6374">
        <v>573</v>
      </c>
      <c r="L6374">
        <v>216</v>
      </c>
      <c r="M6374">
        <v>86</v>
      </c>
      <c r="N6374">
        <v>0.21838238426821199</v>
      </c>
      <c r="O6374">
        <v>-0.87463536711435796</v>
      </c>
      <c r="P6374">
        <v>-1.6927275584692201</v>
      </c>
      <c r="Q6374">
        <v>0.66101694915254205</v>
      </c>
      <c r="R6374">
        <v>0.305084745762711</v>
      </c>
      <c r="S6374">
        <f t="shared" si="99"/>
        <v>6.7829332573502321E-2</v>
      </c>
    </row>
    <row r="6375" spans="1:19" x14ac:dyDescent="0.2">
      <c r="A6375" t="s">
        <v>12687</v>
      </c>
      <c r="B6375" t="s">
        <v>12688</v>
      </c>
      <c r="C6375">
        <v>93</v>
      </c>
      <c r="D6375">
        <v>117</v>
      </c>
      <c r="E6375">
        <v>91</v>
      </c>
      <c r="F6375">
        <v>7</v>
      </c>
      <c r="G6375">
        <v>0.17996114548775399</v>
      </c>
      <c r="H6375">
        <v>-0.50369956601124499</v>
      </c>
      <c r="I6375">
        <v>-2.0075820815016701</v>
      </c>
      <c r="J6375">
        <v>243</v>
      </c>
      <c r="K6375">
        <v>259</v>
      </c>
      <c r="L6375">
        <v>110</v>
      </c>
      <c r="M6375">
        <v>30</v>
      </c>
      <c r="N6375">
        <v>0.10492159390466101</v>
      </c>
      <c r="O6375">
        <v>-0.93630236558447699</v>
      </c>
      <c r="P6375">
        <v>-1.91871068747054</v>
      </c>
      <c r="Q6375">
        <v>0.69491525423728795</v>
      </c>
      <c r="R6375">
        <v>0.27118644067796599</v>
      </c>
      <c r="S6375">
        <f t="shared" si="99"/>
        <v>-9.2177121686777691E-2</v>
      </c>
    </row>
    <row r="6376" spans="1:19" x14ac:dyDescent="0.2">
      <c r="A6376" t="s">
        <v>12689</v>
      </c>
      <c r="B6376" t="s">
        <v>12690</v>
      </c>
      <c r="C6376">
        <v>78</v>
      </c>
      <c r="D6376">
        <v>72</v>
      </c>
      <c r="E6376">
        <v>141</v>
      </c>
      <c r="F6376">
        <v>10</v>
      </c>
      <c r="G6376">
        <v>4.5496126036316503E-2</v>
      </c>
      <c r="H6376">
        <v>-0.23713349981350401</v>
      </c>
      <c r="I6376">
        <v>-1.7762917756524701</v>
      </c>
      <c r="J6376">
        <v>192</v>
      </c>
      <c r="K6376">
        <v>283</v>
      </c>
      <c r="L6376">
        <v>136</v>
      </c>
      <c r="M6376">
        <v>8</v>
      </c>
      <c r="N6376">
        <v>0.24571331024246201</v>
      </c>
      <c r="O6376">
        <v>-0.74185109747772204</v>
      </c>
      <c r="P6376">
        <v>-2.3904369103034901</v>
      </c>
      <c r="Q6376">
        <v>0.61016949152542299</v>
      </c>
      <c r="R6376">
        <v>0.338983050847457</v>
      </c>
      <c r="S6376">
        <f t="shared" si="99"/>
        <v>-0.15165588758995452</v>
      </c>
    </row>
    <row r="6377" spans="1:19" x14ac:dyDescent="0.2">
      <c r="A6377" t="s">
        <v>12691</v>
      </c>
      <c r="B6377" t="s">
        <v>12692</v>
      </c>
      <c r="C6377">
        <v>124</v>
      </c>
      <c r="D6377">
        <v>91</v>
      </c>
      <c r="E6377">
        <v>64</v>
      </c>
      <c r="F6377">
        <v>5</v>
      </c>
      <c r="G6377">
        <v>-5.4122060545612999E-2</v>
      </c>
      <c r="H6377">
        <v>-0.78149972095675102</v>
      </c>
      <c r="I6377">
        <v>-2.2786488537882099</v>
      </c>
      <c r="J6377">
        <v>217</v>
      </c>
      <c r="K6377">
        <v>195</v>
      </c>
      <c r="L6377">
        <v>114</v>
      </c>
      <c r="M6377">
        <v>22</v>
      </c>
      <c r="N6377">
        <v>3.0802980935710201E-2</v>
      </c>
      <c r="O6377">
        <v>-0.87164365965644697</v>
      </c>
      <c r="P6377">
        <v>-2.0042627216182098</v>
      </c>
      <c r="Q6377">
        <v>0.71186440677966101</v>
      </c>
      <c r="R6377">
        <v>0.28813559322033899</v>
      </c>
      <c r="S6377">
        <f t="shared" si="99"/>
        <v>-0.1932320537197017</v>
      </c>
    </row>
    <row r="6378" spans="1:19" x14ac:dyDescent="0.2">
      <c r="A6378" t="s">
        <v>12693</v>
      </c>
      <c r="B6378" t="s">
        <v>12694</v>
      </c>
      <c r="C6378">
        <v>90</v>
      </c>
      <c r="D6378">
        <v>129</v>
      </c>
      <c r="E6378">
        <v>192</v>
      </c>
      <c r="F6378">
        <v>17</v>
      </c>
      <c r="G6378">
        <v>0.23660543315545199</v>
      </c>
      <c r="H6378">
        <v>-0.165199290514178</v>
      </c>
      <c r="I6378">
        <v>-1.6079907610230499</v>
      </c>
      <c r="J6378">
        <v>199</v>
      </c>
      <c r="K6378">
        <v>304</v>
      </c>
      <c r="L6378">
        <v>172</v>
      </c>
      <c r="M6378">
        <v>27</v>
      </c>
      <c r="N6378">
        <v>0.26124861062076798</v>
      </c>
      <c r="O6378">
        <v>-0.65541340664654801</v>
      </c>
      <c r="P6378">
        <v>-1.8777149808426099</v>
      </c>
      <c r="Q6378">
        <v>0.66101694915254205</v>
      </c>
      <c r="R6378">
        <v>0.27118644067796599</v>
      </c>
      <c r="S6378">
        <f t="shared" si="99"/>
        <v>3.4024069058302686E-2</v>
      </c>
    </row>
    <row r="6379" spans="1:19" x14ac:dyDescent="0.2">
      <c r="A6379" t="s">
        <v>12695</v>
      </c>
      <c r="B6379" t="s">
        <v>12696</v>
      </c>
      <c r="C6379">
        <v>156</v>
      </c>
      <c r="D6379">
        <v>210</v>
      </c>
      <c r="E6379">
        <v>101</v>
      </c>
      <c r="F6379">
        <v>13</v>
      </c>
      <c r="G6379">
        <v>0.20935292867498601</v>
      </c>
      <c r="H6379">
        <v>-0.68306123435022204</v>
      </c>
      <c r="I6379">
        <v>-1.96337841900962</v>
      </c>
      <c r="J6379">
        <v>413</v>
      </c>
      <c r="K6379">
        <v>491</v>
      </c>
      <c r="L6379">
        <v>290</v>
      </c>
      <c r="M6379">
        <v>34</v>
      </c>
      <c r="N6379">
        <v>0.15235954388828901</v>
      </c>
      <c r="O6379">
        <v>-0.74564083090183497</v>
      </c>
      <c r="P6379">
        <v>-2.09469680320603</v>
      </c>
      <c r="Q6379">
        <v>0.57627118644067798</v>
      </c>
      <c r="R6379">
        <v>0.27118644067796599</v>
      </c>
      <c r="S6379">
        <f t="shared" si="99"/>
        <v>-0.12650292794720586</v>
      </c>
    </row>
    <row r="6380" spans="1:19" x14ac:dyDescent="0.2">
      <c r="A6380" t="s">
        <v>12697</v>
      </c>
      <c r="B6380" t="s">
        <v>12698</v>
      </c>
      <c r="C6380">
        <v>273</v>
      </c>
      <c r="D6380">
        <v>245</v>
      </c>
      <c r="E6380">
        <v>198</v>
      </c>
      <c r="F6380">
        <v>28</v>
      </c>
      <c r="G6380">
        <v>3.32616696193049E-2</v>
      </c>
      <c r="H6380">
        <v>-0.63375546655762804</v>
      </c>
      <c r="I6380">
        <v>-1.8732017886605301</v>
      </c>
      <c r="J6380">
        <v>691</v>
      </c>
      <c r="K6380">
        <v>740</v>
      </c>
      <c r="L6380">
        <v>445</v>
      </c>
      <c r="M6380">
        <v>65</v>
      </c>
      <c r="N6380">
        <v>0.106981775778499</v>
      </c>
      <c r="O6380">
        <v>-0.78320681353765698</v>
      </c>
      <c r="P6380">
        <v>-2.0367903593232302</v>
      </c>
      <c r="Q6380">
        <v>0.69491525423728795</v>
      </c>
      <c r="R6380">
        <v>0.27118644067796599</v>
      </c>
      <c r="S6380">
        <f t="shared" si="99"/>
        <v>-8.5008456170950514E-2</v>
      </c>
    </row>
    <row r="6381" spans="1:19" x14ac:dyDescent="0.2">
      <c r="A6381" t="s">
        <v>12699</v>
      </c>
      <c r="B6381" t="s">
        <v>12700</v>
      </c>
      <c r="C6381">
        <v>57</v>
      </c>
      <c r="D6381">
        <v>54</v>
      </c>
      <c r="E6381">
        <v>72</v>
      </c>
      <c r="F6381">
        <v>16</v>
      </c>
      <c r="G6381">
        <v>5.6777136446005502E-2</v>
      </c>
      <c r="H6381">
        <v>-0.39280036901962601</v>
      </c>
      <c r="I6381">
        <v>-1.43595204597856</v>
      </c>
      <c r="J6381">
        <v>230</v>
      </c>
      <c r="K6381">
        <v>404</v>
      </c>
      <c r="L6381">
        <v>132</v>
      </c>
      <c r="M6381">
        <v>34</v>
      </c>
      <c r="N6381">
        <v>0.32188163251473301</v>
      </c>
      <c r="O6381">
        <v>-0.83324268195613305</v>
      </c>
      <c r="P6381">
        <v>-1.8404745875672299</v>
      </c>
      <c r="Q6381">
        <v>0.77966101694915202</v>
      </c>
      <c r="R6381">
        <v>0.23728813559322001</v>
      </c>
      <c r="S6381">
        <f t="shared" si="99"/>
        <v>9.3598377579501457E-2</v>
      </c>
    </row>
    <row r="6382" spans="1:19" x14ac:dyDescent="0.2">
      <c r="A6382" t="s">
        <v>12701</v>
      </c>
      <c r="B6382" t="s">
        <v>12702</v>
      </c>
      <c r="C6382">
        <v>54</v>
      </c>
      <c r="D6382">
        <v>68</v>
      </c>
      <c r="E6382">
        <v>38</v>
      </c>
      <c r="F6382">
        <v>0</v>
      </c>
      <c r="G6382">
        <v>0.180373385178796</v>
      </c>
      <c r="H6382">
        <v>-0.64686817298456201</v>
      </c>
      <c r="I6382" t="e">
        <f>-inf</f>
        <v>#NAME?</v>
      </c>
      <c r="J6382">
        <v>260</v>
      </c>
      <c r="K6382">
        <v>231</v>
      </c>
      <c r="L6382">
        <v>174</v>
      </c>
      <c r="M6382">
        <v>16</v>
      </c>
      <c r="N6382">
        <v>2.5866735343048002E-2</v>
      </c>
      <c r="O6382">
        <v>-0.76651287683260805</v>
      </c>
      <c r="P6382">
        <v>-2.2210790339067801</v>
      </c>
      <c r="Q6382">
        <v>0.644067796610169</v>
      </c>
      <c r="R6382">
        <v>0.305084745762711</v>
      </c>
      <c r="S6382" t="e">
        <f t="shared" si="99"/>
        <v>#NAME?</v>
      </c>
    </row>
    <row r="6383" spans="1:19" x14ac:dyDescent="0.2">
      <c r="A6383" t="s">
        <v>12703</v>
      </c>
      <c r="B6383" t="s">
        <v>12704</v>
      </c>
      <c r="C6383">
        <v>20</v>
      </c>
      <c r="D6383">
        <v>72</v>
      </c>
      <c r="E6383">
        <v>7</v>
      </c>
      <c r="F6383">
        <v>3</v>
      </c>
      <c r="G6383">
        <v>0.63656073306281502</v>
      </c>
      <c r="H6383">
        <v>-0.95018996542812795</v>
      </c>
      <c r="I6383">
        <v>-1.7081059139063099</v>
      </c>
      <c r="J6383">
        <v>109</v>
      </c>
      <c r="K6383">
        <v>105</v>
      </c>
      <c r="L6383">
        <v>38</v>
      </c>
      <c r="M6383">
        <v>2</v>
      </c>
      <c r="N6383">
        <v>6.0990904551036201E-2</v>
      </c>
      <c r="O6383">
        <v>-1.0497316784682</v>
      </c>
      <c r="P6383">
        <v>-2.7466221708685299</v>
      </c>
      <c r="Q6383">
        <v>0.66101694915254205</v>
      </c>
      <c r="R6383">
        <v>0.23728813559322001</v>
      </c>
      <c r="S6383">
        <f t="shared" si="99"/>
        <v>-0.22726595113970446</v>
      </c>
    </row>
    <row r="6384" spans="1:19" x14ac:dyDescent="0.2">
      <c r="A6384" t="s">
        <v>12705</v>
      </c>
      <c r="B6384" t="s">
        <v>12706</v>
      </c>
      <c r="C6384">
        <v>331</v>
      </c>
      <c r="D6384">
        <v>504</v>
      </c>
      <c r="E6384">
        <v>277</v>
      </c>
      <c r="F6384">
        <v>38</v>
      </c>
      <c r="G6384">
        <v>0.262860774965335</v>
      </c>
      <c r="H6384">
        <v>-0.57160623448967296</v>
      </c>
      <c r="I6384">
        <v>-1.8242415701209</v>
      </c>
      <c r="J6384">
        <v>516</v>
      </c>
      <c r="K6384">
        <v>926</v>
      </c>
      <c r="L6384">
        <v>605</v>
      </c>
      <c r="M6384">
        <v>66</v>
      </c>
      <c r="N6384">
        <v>0.33118938847644402</v>
      </c>
      <c r="O6384">
        <v>-0.52298310411913196</v>
      </c>
      <c r="P6384">
        <v>-1.9033314346772301</v>
      </c>
      <c r="Q6384">
        <v>0.62711864406779605</v>
      </c>
      <c r="R6384">
        <v>0.25423728813559299</v>
      </c>
      <c r="S6384">
        <f t="shared" si="99"/>
        <v>-3.5191060297701471E-2</v>
      </c>
    </row>
    <row r="6385" spans="1:19" x14ac:dyDescent="0.2">
      <c r="A6385" t="s">
        <v>12707</v>
      </c>
      <c r="B6385" t="s">
        <v>12708</v>
      </c>
      <c r="C6385">
        <v>169</v>
      </c>
      <c r="D6385">
        <v>189</v>
      </c>
      <c r="E6385">
        <v>166</v>
      </c>
      <c r="F6385">
        <v>23</v>
      </c>
      <c r="G6385">
        <v>0.12883333185509899</v>
      </c>
      <c r="H6385">
        <v>-0.50203662635202195</v>
      </c>
      <c r="I6385">
        <v>-1.7503560415580699</v>
      </c>
      <c r="J6385">
        <v>375</v>
      </c>
      <c r="K6385">
        <v>501</v>
      </c>
      <c r="L6385">
        <v>247</v>
      </c>
      <c r="M6385">
        <v>36</v>
      </c>
      <c r="N6385">
        <v>0.20303456156124799</v>
      </c>
      <c r="O6385">
        <v>-0.77342309161244305</v>
      </c>
      <c r="P6385">
        <v>-2.0279544355523198</v>
      </c>
      <c r="Q6385">
        <v>0.644067796610169</v>
      </c>
      <c r="R6385">
        <v>0.23728813559322001</v>
      </c>
      <c r="S6385">
        <f t="shared" si="99"/>
        <v>-4.7218315010190637E-2</v>
      </c>
    </row>
    <row r="6386" spans="1:19" x14ac:dyDescent="0.2">
      <c r="A6386" t="s">
        <v>12709</v>
      </c>
      <c r="B6386" t="s">
        <v>12710</v>
      </c>
      <c r="C6386">
        <v>71</v>
      </c>
      <c r="D6386">
        <v>94</v>
      </c>
      <c r="E6386">
        <v>139</v>
      </c>
      <c r="F6386">
        <v>16</v>
      </c>
      <c r="G6386">
        <v>0.20212773717615101</v>
      </c>
      <c r="H6386">
        <v>-0.20250155824338301</v>
      </c>
      <c r="I6386">
        <v>-1.53133553902514</v>
      </c>
      <c r="J6386">
        <v>278</v>
      </c>
      <c r="K6386">
        <v>256</v>
      </c>
      <c r="L6386">
        <v>137</v>
      </c>
      <c r="M6386">
        <v>21</v>
      </c>
      <c r="N6386">
        <v>4.1423272815495002E-2</v>
      </c>
      <c r="O6386">
        <v>-0.89941300590605899</v>
      </c>
      <c r="P6386">
        <v>-2.1320511697760498</v>
      </c>
      <c r="Q6386">
        <v>0.61016949152542299</v>
      </c>
      <c r="R6386">
        <v>0.25423728813559299</v>
      </c>
      <c r="S6386">
        <f t="shared" si="99"/>
        <v>-1.1900609580317668E-2</v>
      </c>
    </row>
    <row r="6387" spans="1:19" x14ac:dyDescent="0.2">
      <c r="A6387" t="s">
        <v>12711</v>
      </c>
      <c r="B6387" t="s">
        <v>12712</v>
      </c>
      <c r="C6387">
        <v>123</v>
      </c>
      <c r="D6387">
        <v>130</v>
      </c>
      <c r="E6387">
        <v>172</v>
      </c>
      <c r="F6387">
        <v>8</v>
      </c>
      <c r="G6387">
        <v>0.104296473162967</v>
      </c>
      <c r="H6387">
        <v>-0.34863467431025202</v>
      </c>
      <c r="I6387">
        <v>-2.07101229740945</v>
      </c>
      <c r="J6387">
        <v>249</v>
      </c>
      <c r="K6387">
        <v>309</v>
      </c>
      <c r="L6387">
        <v>163</v>
      </c>
      <c r="M6387">
        <v>26</v>
      </c>
      <c r="N6387">
        <v>0.17098723575082</v>
      </c>
      <c r="O6387">
        <v>-0.77610051983616801</v>
      </c>
      <c r="P6387">
        <v>-1.9914516677168099</v>
      </c>
      <c r="Q6387">
        <v>0.66101694915254205</v>
      </c>
      <c r="R6387">
        <v>0.25423728813559299</v>
      </c>
      <c r="S6387">
        <f t="shared" si="99"/>
        <v>-0.12992636714549941</v>
      </c>
    </row>
    <row r="6388" spans="1:19" x14ac:dyDescent="0.2">
      <c r="A6388" t="s">
        <v>12713</v>
      </c>
      <c r="B6388" t="s">
        <v>12714</v>
      </c>
      <c r="C6388">
        <v>72</v>
      </c>
      <c r="D6388">
        <v>69</v>
      </c>
      <c r="E6388">
        <v>36</v>
      </c>
      <c r="F6388">
        <v>12</v>
      </c>
      <c r="G6388">
        <v>6.1774826601515301E-2</v>
      </c>
      <c r="H6388">
        <v>-0.79528800544238398</v>
      </c>
      <c r="I6388">
        <v>-1.66234842334564</v>
      </c>
      <c r="J6388">
        <v>175</v>
      </c>
      <c r="K6388">
        <v>147</v>
      </c>
      <c r="L6388">
        <v>134</v>
      </c>
      <c r="M6388">
        <v>13</v>
      </c>
      <c r="N6388">
        <v>1.5073894836034401E-3</v>
      </c>
      <c r="O6388">
        <v>-0.70802202746587695</v>
      </c>
      <c r="P6388">
        <v>-2.1393203649713501</v>
      </c>
      <c r="Q6388">
        <v>0.61016949152542299</v>
      </c>
      <c r="R6388">
        <v>0.322033898305084</v>
      </c>
      <c r="S6388">
        <f t="shared" si="99"/>
        <v>-5.1626943371978852E-2</v>
      </c>
    </row>
    <row r="6389" spans="1:19" x14ac:dyDescent="0.2">
      <c r="A6389" t="s">
        <v>12715</v>
      </c>
      <c r="B6389" t="s">
        <v>12716</v>
      </c>
      <c r="C6389">
        <v>31</v>
      </c>
      <c r="D6389">
        <v>50</v>
      </c>
      <c r="E6389">
        <v>50</v>
      </c>
      <c r="F6389">
        <v>6</v>
      </c>
      <c r="G6389">
        <v>0.28786654279727403</v>
      </c>
      <c r="H6389">
        <v>-0.28664969927665701</v>
      </c>
      <c r="I6389">
        <v>-1.5974076164126201</v>
      </c>
      <c r="J6389">
        <v>83</v>
      </c>
      <c r="K6389">
        <v>97</v>
      </c>
      <c r="L6389">
        <v>26</v>
      </c>
      <c r="M6389">
        <v>4</v>
      </c>
      <c r="N6389">
        <v>0.144921745311892</v>
      </c>
      <c r="O6389">
        <v>-1.0961935215496399</v>
      </c>
      <c r="P6389">
        <v>-2.3272437696399999</v>
      </c>
      <c r="Q6389">
        <v>0.62711864406779605</v>
      </c>
      <c r="R6389">
        <v>0.338983050847457</v>
      </c>
      <c r="S6389">
        <f t="shared" si="99"/>
        <v>-8.3165530784356484E-2</v>
      </c>
    </row>
    <row r="6390" spans="1:19" x14ac:dyDescent="0.2">
      <c r="A6390" t="s">
        <v>12717</v>
      </c>
      <c r="B6390" t="s">
        <v>12718</v>
      </c>
      <c r="C6390">
        <v>135</v>
      </c>
      <c r="D6390">
        <v>167</v>
      </c>
      <c r="E6390">
        <v>171</v>
      </c>
      <c r="F6390">
        <v>20</v>
      </c>
      <c r="G6390">
        <v>0.17264093494810501</v>
      </c>
      <c r="H6390">
        <v>-0.39159566788125499</v>
      </c>
      <c r="I6390">
        <v>-1.7135009457930199</v>
      </c>
      <c r="J6390">
        <v>319</v>
      </c>
      <c r="K6390">
        <v>435</v>
      </c>
      <c r="L6390">
        <v>232</v>
      </c>
      <c r="M6390">
        <v>38</v>
      </c>
      <c r="N6390">
        <v>0.211926677319178</v>
      </c>
      <c r="O6390">
        <v>-0.73039147531067095</v>
      </c>
      <c r="P6390">
        <v>-1.93423275503226</v>
      </c>
      <c r="Q6390">
        <v>0.59322033898305004</v>
      </c>
      <c r="R6390">
        <v>0.305084745762711</v>
      </c>
      <c r="S6390">
        <f t="shared" si="99"/>
        <v>-1.1520899050595175E-2</v>
      </c>
    </row>
    <row r="6391" spans="1:19" x14ac:dyDescent="0.2">
      <c r="A6391" t="s">
        <v>12719</v>
      </c>
      <c r="B6391" t="s">
        <v>12720</v>
      </c>
      <c r="C6391">
        <v>51</v>
      </c>
      <c r="D6391">
        <v>202</v>
      </c>
      <c r="E6391">
        <v>76</v>
      </c>
      <c r="F6391">
        <v>8</v>
      </c>
      <c r="G6391">
        <v>0.67803942564421504</v>
      </c>
      <c r="H6391">
        <v>-0.32101459359554801</v>
      </c>
      <c r="I6391">
        <v>-1.68867736206799</v>
      </c>
      <c r="J6391">
        <v>141</v>
      </c>
      <c r="K6391">
        <v>198</v>
      </c>
      <c r="L6391">
        <v>115</v>
      </c>
      <c r="M6391">
        <v>23</v>
      </c>
      <c r="N6391">
        <v>0.22467418102787201</v>
      </c>
      <c r="O6391">
        <v>-0.68061004944615799</v>
      </c>
      <c r="P6391">
        <v>-1.79771694522968</v>
      </c>
      <c r="Q6391">
        <v>0.62711864406779605</v>
      </c>
      <c r="R6391">
        <v>0.338983050847457</v>
      </c>
      <c r="S6391">
        <f t="shared" si="99"/>
        <v>3.2153558478451333E-2</v>
      </c>
    </row>
    <row r="6392" spans="1:19" x14ac:dyDescent="0.2">
      <c r="A6392" t="s">
        <v>12721</v>
      </c>
      <c r="B6392" t="s">
        <v>12722</v>
      </c>
      <c r="C6392">
        <v>154</v>
      </c>
      <c r="D6392">
        <v>161</v>
      </c>
      <c r="E6392">
        <v>75</v>
      </c>
      <c r="F6392">
        <v>13</v>
      </c>
      <c r="G6392">
        <v>9.9563387490915006E-2</v>
      </c>
      <c r="H6392">
        <v>-0.80671746722316595</v>
      </c>
      <c r="I6392">
        <v>-1.9577745414916199</v>
      </c>
      <c r="J6392">
        <v>456</v>
      </c>
      <c r="K6392">
        <v>502</v>
      </c>
      <c r="L6392">
        <v>289</v>
      </c>
      <c r="M6392">
        <v>38</v>
      </c>
      <c r="N6392">
        <v>0.118966977902306</v>
      </c>
      <c r="O6392">
        <v>-0.79015577705227702</v>
      </c>
      <c r="P6392">
        <v>-2.0894069146395098</v>
      </c>
      <c r="Q6392">
        <v>0.644067796610169</v>
      </c>
      <c r="R6392">
        <v>0.338983050847457</v>
      </c>
      <c r="S6392">
        <f t="shared" si="99"/>
        <v>-0.12347190388978868</v>
      </c>
    </row>
    <row r="6393" spans="1:19" x14ac:dyDescent="0.2">
      <c r="A6393" t="s">
        <v>12723</v>
      </c>
      <c r="B6393" t="s">
        <v>12724</v>
      </c>
      <c r="C6393">
        <v>120</v>
      </c>
      <c r="D6393">
        <v>119</v>
      </c>
      <c r="E6393">
        <v>114</v>
      </c>
      <c r="F6393">
        <v>10</v>
      </c>
      <c r="G6393">
        <v>7.6623947640434301E-2</v>
      </c>
      <c r="H6393">
        <v>-0.51653440448955501</v>
      </c>
      <c r="I6393">
        <v>-1.96337841900962</v>
      </c>
      <c r="J6393">
        <v>275</v>
      </c>
      <c r="K6393">
        <v>331</v>
      </c>
      <c r="L6393">
        <v>149</v>
      </c>
      <c r="M6393">
        <v>37</v>
      </c>
      <c r="N6393">
        <v>0.157723403367177</v>
      </c>
      <c r="O6393">
        <v>-0.85823520256237895</v>
      </c>
      <c r="P6393">
        <v>-1.8813566383551601</v>
      </c>
      <c r="Q6393">
        <v>0.72881355932203395</v>
      </c>
      <c r="R6393">
        <v>0.338983050847457</v>
      </c>
      <c r="S6393">
        <f t="shared" si="99"/>
        <v>-6.9437921006574782E-2</v>
      </c>
    </row>
    <row r="6394" spans="1:19" x14ac:dyDescent="0.2">
      <c r="A6394" t="s">
        <v>12725</v>
      </c>
      <c r="B6394" t="s">
        <v>12726</v>
      </c>
      <c r="C6394">
        <v>102</v>
      </c>
      <c r="D6394">
        <v>92</v>
      </c>
      <c r="E6394">
        <v>74</v>
      </c>
      <c r="F6394">
        <v>19</v>
      </c>
      <c r="G6394">
        <v>3.5445887879166103E-2</v>
      </c>
      <c r="H6394">
        <v>-0.63362646180934401</v>
      </c>
      <c r="I6394">
        <v>-1.61404374377108</v>
      </c>
      <c r="J6394">
        <v>205</v>
      </c>
      <c r="K6394">
        <v>343</v>
      </c>
      <c r="L6394">
        <v>132</v>
      </c>
      <c r="M6394">
        <v>32</v>
      </c>
      <c r="N6394">
        <v>0.300768362408737</v>
      </c>
      <c r="O6394">
        <v>-0.78326870699429396</v>
      </c>
      <c r="P6394">
        <v>-1.8168295513277399</v>
      </c>
      <c r="Q6394">
        <v>0.69491525423728795</v>
      </c>
      <c r="R6394">
        <v>0.338983050847457</v>
      </c>
      <c r="S6394">
        <f t="shared" si="99"/>
        <v>4.8564346417738484E-2</v>
      </c>
    </row>
    <row r="6395" spans="1:19" x14ac:dyDescent="0.2">
      <c r="A6395" t="s">
        <v>12727</v>
      </c>
      <c r="B6395" t="s">
        <v>12728</v>
      </c>
      <c r="C6395">
        <v>23</v>
      </c>
      <c r="D6395">
        <v>39</v>
      </c>
      <c r="E6395">
        <v>28</v>
      </c>
      <c r="F6395">
        <v>3</v>
      </c>
      <c r="G6395">
        <v>0.30959500330443401</v>
      </c>
      <c r="H6395">
        <v>-0.40882781445377703</v>
      </c>
      <c r="I6395">
        <v>-1.76880375425992</v>
      </c>
      <c r="J6395">
        <v>121</v>
      </c>
      <c r="K6395">
        <v>137</v>
      </c>
      <c r="L6395">
        <v>66</v>
      </c>
      <c r="M6395">
        <v>33</v>
      </c>
      <c r="N6395">
        <v>0.131163300261678</v>
      </c>
      <c r="O6395">
        <v>-0.85533021191897096</v>
      </c>
      <c r="P6395">
        <v>-1.5744970990304501</v>
      </c>
      <c r="Q6395">
        <v>0.69491525423728795</v>
      </c>
      <c r="R6395">
        <v>0.35593220338983</v>
      </c>
      <c r="S6395">
        <f t="shared" si="99"/>
        <v>6.8754096136508097E-2</v>
      </c>
    </row>
    <row r="6396" spans="1:19" x14ac:dyDescent="0.2">
      <c r="A6396" t="s">
        <v>12729</v>
      </c>
      <c r="B6396" t="s">
        <v>12730</v>
      </c>
      <c r="C6396">
        <v>96</v>
      </c>
      <c r="D6396">
        <v>117</v>
      </c>
      <c r="E6396">
        <v>93</v>
      </c>
      <c r="F6396">
        <v>35</v>
      </c>
      <c r="G6396">
        <v>0.166172861002121</v>
      </c>
      <c r="H6396">
        <v>-0.50804629426403602</v>
      </c>
      <c r="I6396">
        <v>-1.32240036165129</v>
      </c>
      <c r="J6396">
        <v>137</v>
      </c>
      <c r="K6396">
        <v>129</v>
      </c>
      <c r="L6396">
        <v>102</v>
      </c>
      <c r="M6396">
        <v>51</v>
      </c>
      <c r="N6396">
        <v>5.1097246564563902E-2</v>
      </c>
      <c r="O6396">
        <v>-0.72020917253887895</v>
      </c>
      <c r="P6396">
        <v>-1.43937605965036</v>
      </c>
      <c r="Q6396">
        <v>0.69491525423728795</v>
      </c>
      <c r="R6396">
        <v>0.322033898305084</v>
      </c>
      <c r="S6396">
        <f t="shared" si="99"/>
        <v>0.23363210005544971</v>
      </c>
    </row>
    <row r="6397" spans="1:19" x14ac:dyDescent="0.2">
      <c r="A6397" t="s">
        <v>12731</v>
      </c>
      <c r="B6397" t="s">
        <v>12732</v>
      </c>
      <c r="C6397">
        <v>258</v>
      </c>
      <c r="D6397">
        <v>266</v>
      </c>
      <c r="E6397">
        <v>135</v>
      </c>
      <c r="F6397">
        <v>21</v>
      </c>
      <c r="G6397">
        <v>9.3520162963365294E-2</v>
      </c>
      <c r="H6397">
        <v>-0.77554394724662701</v>
      </c>
      <c r="I6397">
        <v>-1.9735975841913</v>
      </c>
      <c r="J6397">
        <v>437</v>
      </c>
      <c r="K6397">
        <v>606</v>
      </c>
      <c r="L6397">
        <v>317</v>
      </c>
      <c r="M6397">
        <v>45</v>
      </c>
      <c r="N6397">
        <v>0.21921929061758599</v>
      </c>
      <c r="O6397">
        <v>-0.73151095189705995</v>
      </c>
      <c r="P6397">
        <v>-1.99749459178697</v>
      </c>
      <c r="Q6397">
        <v>0.72881355932203395</v>
      </c>
      <c r="R6397">
        <v>0.322033898305084</v>
      </c>
      <c r="S6397">
        <f t="shared" si="99"/>
        <v>-0.10344996296001414</v>
      </c>
    </row>
    <row r="6398" spans="1:19" x14ac:dyDescent="0.2">
      <c r="A6398" t="s">
        <v>12733</v>
      </c>
      <c r="B6398" t="s">
        <v>12734</v>
      </c>
      <c r="C6398">
        <v>19</v>
      </c>
      <c r="D6398">
        <v>13</v>
      </c>
      <c r="E6398">
        <v>14</v>
      </c>
      <c r="F6398">
        <v>3</v>
      </c>
      <c r="G6398">
        <v>-8.4552016350463693E-2</v>
      </c>
      <c r="H6398">
        <v>-0.62688357505299397</v>
      </c>
      <c r="I6398">
        <v>-1.68582951919516</v>
      </c>
      <c r="J6398">
        <v>67</v>
      </c>
      <c r="K6398">
        <v>110</v>
      </c>
      <c r="L6398">
        <v>57</v>
      </c>
      <c r="M6398">
        <v>16</v>
      </c>
      <c r="N6398">
        <v>0.29254598587912001</v>
      </c>
      <c r="O6398">
        <v>-0.662288724172725</v>
      </c>
      <c r="P6398">
        <v>-1.6321804886367901</v>
      </c>
      <c r="Q6398">
        <v>0.677966101694915</v>
      </c>
      <c r="R6398">
        <v>0.28813559322033899</v>
      </c>
      <c r="S6398">
        <f t="shared" si="99"/>
        <v>7.7253125487791521E-2</v>
      </c>
    </row>
    <row r="6399" spans="1:19" x14ac:dyDescent="0.2">
      <c r="A6399" t="s">
        <v>12735</v>
      </c>
      <c r="B6399" t="s">
        <v>12736</v>
      </c>
      <c r="C6399">
        <v>175</v>
      </c>
      <c r="D6399">
        <v>216</v>
      </c>
      <c r="E6399">
        <v>147</v>
      </c>
      <c r="F6399">
        <v>16</v>
      </c>
      <c r="G6399">
        <v>0.17167393476016399</v>
      </c>
      <c r="H6399">
        <v>-0.56997872371652103</v>
      </c>
      <c r="I6399">
        <v>-1.92311523899236</v>
      </c>
      <c r="J6399">
        <v>414</v>
      </c>
      <c r="K6399">
        <v>478</v>
      </c>
      <c r="L6399">
        <v>341</v>
      </c>
      <c r="M6399">
        <v>52</v>
      </c>
      <c r="N6399">
        <v>0.13965565891294099</v>
      </c>
      <c r="O6399">
        <v>-0.67633473927279097</v>
      </c>
      <c r="P6399">
        <v>-1.9112226660779901</v>
      </c>
      <c r="Q6399">
        <v>0.57627118644067798</v>
      </c>
      <c r="R6399">
        <v>0.25423728813559299</v>
      </c>
      <c r="S6399">
        <f t="shared" si="99"/>
        <v>-6.5815361923165228E-2</v>
      </c>
    </row>
    <row r="6400" spans="1:19" x14ac:dyDescent="0.2">
      <c r="A6400" t="s">
        <v>12737</v>
      </c>
      <c r="B6400" t="s">
        <v>12738</v>
      </c>
      <c r="C6400">
        <v>61</v>
      </c>
      <c r="D6400">
        <v>118</v>
      </c>
      <c r="E6400">
        <v>79</v>
      </c>
      <c r="F6400">
        <v>15</v>
      </c>
      <c r="G6400">
        <v>0.36681040459088599</v>
      </c>
      <c r="H6400">
        <v>-0.38196075349872899</v>
      </c>
      <c r="I6400">
        <v>-1.49343574891708</v>
      </c>
      <c r="J6400">
        <v>199</v>
      </c>
      <c r="K6400">
        <v>221</v>
      </c>
      <c r="L6400">
        <v>168</v>
      </c>
      <c r="M6400">
        <v>19</v>
      </c>
      <c r="N6400">
        <v>0.12276730069712501</v>
      </c>
      <c r="O6400">
        <v>-0.66563257182823399</v>
      </c>
      <c r="P6400">
        <v>-2.0303251440487702</v>
      </c>
      <c r="Q6400">
        <v>0.55932203389830504</v>
      </c>
      <c r="R6400">
        <v>0.322033898305084</v>
      </c>
      <c r="S6400">
        <f t="shared" si="99"/>
        <v>2.6239110408507127E-2</v>
      </c>
    </row>
    <row r="6401" spans="1:19" x14ac:dyDescent="0.2">
      <c r="A6401" t="s">
        <v>12739</v>
      </c>
      <c r="B6401" t="s">
        <v>12740</v>
      </c>
      <c r="C6401">
        <v>202</v>
      </c>
      <c r="D6401">
        <v>248</v>
      </c>
      <c r="E6401">
        <v>185</v>
      </c>
      <c r="F6401">
        <v>14</v>
      </c>
      <c r="G6401">
        <v>0.16935854367511999</v>
      </c>
      <c r="H6401">
        <v>-0.532437650822013</v>
      </c>
      <c r="I6401">
        <v>-2.0434205067303801</v>
      </c>
      <c r="J6401">
        <v>434</v>
      </c>
      <c r="K6401">
        <v>498</v>
      </c>
      <c r="L6401">
        <v>348</v>
      </c>
      <c r="M6401">
        <v>44</v>
      </c>
      <c r="N6401">
        <v>0.13696771666892801</v>
      </c>
      <c r="O6401">
        <v>-0.68799926271031997</v>
      </c>
      <c r="P6401">
        <v>-2.0042627216182098</v>
      </c>
      <c r="Q6401">
        <v>0.62711864406779605</v>
      </c>
      <c r="R6401">
        <v>0.27118644067796599</v>
      </c>
      <c r="S6401">
        <f t="shared" si="99"/>
        <v>-0.12539609985844397</v>
      </c>
    </row>
    <row r="6402" spans="1:19" x14ac:dyDescent="0.2">
      <c r="A6402" t="s">
        <v>12741</v>
      </c>
      <c r="B6402" t="s">
        <v>12742</v>
      </c>
      <c r="C6402">
        <v>163</v>
      </c>
      <c r="D6402">
        <v>140</v>
      </c>
      <c r="E6402">
        <v>116</v>
      </c>
      <c r="F6402">
        <v>20</v>
      </c>
      <c r="G6402">
        <v>1.41986635698086E-2</v>
      </c>
      <c r="H6402">
        <v>-0.64198762495544304</v>
      </c>
      <c r="I6402">
        <v>-1.7953547817019699</v>
      </c>
      <c r="J6402">
        <v>257</v>
      </c>
      <c r="K6402">
        <v>387</v>
      </c>
      <c r="L6402">
        <v>103</v>
      </c>
      <c r="M6402">
        <v>35</v>
      </c>
      <c r="N6402">
        <v>0.25500594510933799</v>
      </c>
      <c r="O6402">
        <v>-0.98918467577051195</v>
      </c>
      <c r="P6402">
        <v>-1.8760907475729101</v>
      </c>
      <c r="Q6402">
        <v>0.50847457627118597</v>
      </c>
      <c r="R6402">
        <v>0.35593220338983</v>
      </c>
      <c r="S6402">
        <f t="shared" si="99"/>
        <v>-1.9574151088632984E-2</v>
      </c>
    </row>
    <row r="6403" spans="1:19" x14ac:dyDescent="0.2">
      <c r="A6403" t="s">
        <v>12743</v>
      </c>
      <c r="B6403" t="s">
        <v>12744</v>
      </c>
      <c r="C6403">
        <v>40</v>
      </c>
      <c r="D6403">
        <v>29</v>
      </c>
      <c r="E6403">
        <v>12</v>
      </c>
      <c r="F6403">
        <v>1</v>
      </c>
      <c r="G6403">
        <v>-5.9403761133477902E-2</v>
      </c>
      <c r="H6403">
        <v>-1.01713675505874</v>
      </c>
      <c r="I6403">
        <v>-2.48625716428996</v>
      </c>
      <c r="J6403">
        <v>71</v>
      </c>
      <c r="K6403">
        <v>76</v>
      </c>
      <c r="L6403">
        <v>11</v>
      </c>
      <c r="M6403">
        <v>0</v>
      </c>
      <c r="N6403">
        <v>0.106783346983437</v>
      </c>
      <c r="O6403">
        <v>-1.40195444070524</v>
      </c>
      <c r="P6403" t="e">
        <f>-inf</f>
        <v>#NAME?</v>
      </c>
      <c r="Q6403">
        <v>0.61016949152542299</v>
      </c>
      <c r="R6403">
        <v>0.27118644067796599</v>
      </c>
      <c r="S6403" t="e">
        <f t="shared" ref="S6403:S6466" si="100">((I6403+1.7338029)/1.7338029+(P6403+1.8692731)/1.8692731)/2</f>
        <v>#NAME?</v>
      </c>
    </row>
    <row r="6404" spans="1:19" x14ac:dyDescent="0.2">
      <c r="A6404" t="s">
        <v>12745</v>
      </c>
      <c r="B6404" t="s">
        <v>12746</v>
      </c>
      <c r="C6404">
        <v>89</v>
      </c>
      <c r="D6404">
        <v>91</v>
      </c>
      <c r="E6404">
        <v>64</v>
      </c>
      <c r="F6404">
        <v>11</v>
      </c>
      <c r="G6404">
        <v>8.9909617971709196E-2</v>
      </c>
      <c r="H6404">
        <v>-0.63746804243942901</v>
      </c>
      <c r="I6404">
        <v>-1.7921944944486801</v>
      </c>
      <c r="J6404">
        <v>113</v>
      </c>
      <c r="K6404">
        <v>140</v>
      </c>
      <c r="L6404">
        <v>82</v>
      </c>
      <c r="M6404">
        <v>6</v>
      </c>
      <c r="N6404">
        <v>0.17027769561653999</v>
      </c>
      <c r="O6404">
        <v>-0.73135336824409303</v>
      </c>
      <c r="P6404">
        <v>-2.2851528616916599</v>
      </c>
      <c r="Q6404">
        <v>0.57627118644067798</v>
      </c>
      <c r="R6404">
        <v>0.322033898305084</v>
      </c>
      <c r="S6404">
        <f t="shared" si="100"/>
        <v>-0.12808020585220029</v>
      </c>
    </row>
    <row r="6405" spans="1:19" x14ac:dyDescent="0.2">
      <c r="A6405" t="s">
        <v>12747</v>
      </c>
      <c r="B6405" t="s">
        <v>12748</v>
      </c>
      <c r="C6405">
        <v>44</v>
      </c>
      <c r="D6405">
        <v>45</v>
      </c>
      <c r="E6405">
        <v>67</v>
      </c>
      <c r="F6405">
        <v>7</v>
      </c>
      <c r="G6405">
        <v>9.0018069584684599E-2</v>
      </c>
      <c r="H6405">
        <v>-0.31163588356376398</v>
      </c>
      <c r="I6405">
        <v>-1.68255180943392</v>
      </c>
      <c r="J6405">
        <v>35</v>
      </c>
      <c r="K6405">
        <v>107</v>
      </c>
      <c r="L6405">
        <v>32</v>
      </c>
      <c r="M6405">
        <v>22</v>
      </c>
      <c r="N6405">
        <v>0.56254383675665498</v>
      </c>
      <c r="O6405">
        <v>-0.63100684317475997</v>
      </c>
      <c r="P6405">
        <v>-1.2118710321199599</v>
      </c>
      <c r="Q6405">
        <v>0.59322033898305004</v>
      </c>
      <c r="R6405">
        <v>0.322033898305084</v>
      </c>
      <c r="S6405">
        <f t="shared" si="100"/>
        <v>0.19062427205933974</v>
      </c>
    </row>
    <row r="6406" spans="1:19" x14ac:dyDescent="0.2">
      <c r="A6406" t="s">
        <v>12749</v>
      </c>
      <c r="B6406" t="s">
        <v>12750</v>
      </c>
      <c r="C6406">
        <v>53</v>
      </c>
      <c r="D6406">
        <v>46</v>
      </c>
      <c r="E6406">
        <v>33</v>
      </c>
      <c r="F6406">
        <v>0</v>
      </c>
      <c r="G6406">
        <v>1.8740194376313399E-2</v>
      </c>
      <c r="H6406">
        <v>-0.70001993950130503</v>
      </c>
      <c r="I6406" t="e">
        <f>-inf</f>
        <v>#NAME?</v>
      </c>
      <c r="J6406">
        <v>122</v>
      </c>
      <c r="K6406">
        <v>93</v>
      </c>
      <c r="L6406">
        <v>22</v>
      </c>
      <c r="M6406">
        <v>9</v>
      </c>
      <c r="N6406">
        <v>-4.0648778699091302E-2</v>
      </c>
      <c r="O6406">
        <v>-1.3360259269969299</v>
      </c>
      <c r="P6406">
        <v>-2.1423429898273101</v>
      </c>
      <c r="Q6406">
        <v>0.59322033898305004</v>
      </c>
      <c r="R6406">
        <v>0.28813559322033899</v>
      </c>
      <c r="S6406" t="e">
        <f t="shared" si="100"/>
        <v>#NAME?</v>
      </c>
    </row>
    <row r="6407" spans="1:19" x14ac:dyDescent="0.2">
      <c r="A6407" t="s">
        <v>12751</v>
      </c>
      <c r="B6407" t="s">
        <v>12752</v>
      </c>
      <c r="C6407">
        <v>31</v>
      </c>
      <c r="D6407">
        <v>16</v>
      </c>
      <c r="E6407">
        <v>9</v>
      </c>
      <c r="F6407">
        <v>1</v>
      </c>
      <c r="G6407">
        <v>-0.20698347888281901</v>
      </c>
      <c r="H6407">
        <v>-1.0313771941733501</v>
      </c>
      <c r="I6407">
        <v>-2.3755588667962702</v>
      </c>
      <c r="J6407">
        <v>72</v>
      </c>
      <c r="K6407">
        <v>93</v>
      </c>
      <c r="L6407">
        <v>55</v>
      </c>
      <c r="M6407">
        <v>8</v>
      </c>
      <c r="N6407">
        <v>0.18837855554438801</v>
      </c>
      <c r="O6407">
        <v>-0.70905858408141498</v>
      </c>
      <c r="P6407">
        <v>-1.9644681780312101</v>
      </c>
      <c r="Q6407">
        <v>0.54237288135593198</v>
      </c>
      <c r="R6407">
        <v>0.28813559322033899</v>
      </c>
      <c r="S6407">
        <f t="shared" si="100"/>
        <v>-0.2105349042025933</v>
      </c>
    </row>
    <row r="6408" spans="1:19" x14ac:dyDescent="0.2">
      <c r="A6408" t="s">
        <v>12753</v>
      </c>
      <c r="B6408" t="s">
        <v>12754</v>
      </c>
      <c r="C6408">
        <v>69</v>
      </c>
      <c r="D6408">
        <v>59</v>
      </c>
      <c r="E6408">
        <v>32</v>
      </c>
      <c r="F6408">
        <v>8</v>
      </c>
      <c r="G6408">
        <v>1.2261153200417299E-2</v>
      </c>
      <c r="H6408">
        <v>-0.82795712219575301</v>
      </c>
      <c r="I6408">
        <v>-1.8199562767073101</v>
      </c>
      <c r="J6408">
        <v>156</v>
      </c>
      <c r="K6408">
        <v>96</v>
      </c>
      <c r="L6408">
        <v>65</v>
      </c>
      <c r="M6408">
        <v>7</v>
      </c>
      <c r="N6408">
        <v>-0.133625261893171</v>
      </c>
      <c r="O6408">
        <v>-0.97230001885599604</v>
      </c>
      <c r="P6408">
        <v>-2.3582522269320898</v>
      </c>
      <c r="Q6408">
        <v>0.50847457627118597</v>
      </c>
      <c r="R6408">
        <v>0.25423728813559299</v>
      </c>
      <c r="S6408">
        <f t="shared" si="100"/>
        <v>-0.15563912876091335</v>
      </c>
    </row>
    <row r="6409" spans="1:19" x14ac:dyDescent="0.2">
      <c r="A6409" t="s">
        <v>12755</v>
      </c>
      <c r="B6409" t="s">
        <v>12756</v>
      </c>
      <c r="C6409">
        <v>44</v>
      </c>
      <c r="D6409">
        <v>28</v>
      </c>
      <c r="E6409">
        <v>51</v>
      </c>
      <c r="F6409">
        <v>1</v>
      </c>
      <c r="G6409">
        <v>-0.11603641284843901</v>
      </c>
      <c r="H6409">
        <v>-0.430140510166654</v>
      </c>
      <c r="I6409">
        <v>-2.5276498494481801</v>
      </c>
      <c r="J6409">
        <v>111</v>
      </c>
      <c r="K6409">
        <v>63</v>
      </c>
      <c r="L6409">
        <v>50</v>
      </c>
      <c r="M6409">
        <v>2</v>
      </c>
      <c r="N6409">
        <v>-0.168754325911353</v>
      </c>
      <c r="O6409">
        <v>-0.93844175159502896</v>
      </c>
      <c r="P6409">
        <v>-2.7545186517145601</v>
      </c>
      <c r="Q6409">
        <v>0.54237288135593198</v>
      </c>
      <c r="R6409">
        <v>0.338983050847457</v>
      </c>
      <c r="S6409">
        <f t="shared" si="100"/>
        <v>-0.46572100898238561</v>
      </c>
    </row>
    <row r="6410" spans="1:19" x14ac:dyDescent="0.2">
      <c r="A6410" t="s">
        <v>12757</v>
      </c>
      <c r="B6410" t="s">
        <v>12758</v>
      </c>
      <c r="C6410">
        <v>31</v>
      </c>
      <c r="D6410">
        <v>19</v>
      </c>
      <c r="E6410">
        <v>48</v>
      </c>
      <c r="F6410">
        <v>5</v>
      </c>
      <c r="G6410">
        <v>-0.132349860585915</v>
      </c>
      <c r="H6410">
        <v>-0.30437846623708897</v>
      </c>
      <c r="I6410">
        <v>-1.6765888624602501</v>
      </c>
      <c r="J6410">
        <v>80</v>
      </c>
      <c r="K6410">
        <v>79</v>
      </c>
      <c r="L6410">
        <v>57</v>
      </c>
      <c r="M6410">
        <v>10</v>
      </c>
      <c r="N6410">
        <v>7.1765207720219604E-2</v>
      </c>
      <c r="O6410">
        <v>-0.73930390846384197</v>
      </c>
      <c r="P6410">
        <v>-1.91331565558383</v>
      </c>
      <c r="Q6410">
        <v>0.50847457627118597</v>
      </c>
      <c r="R6410">
        <v>0.322033898305084</v>
      </c>
      <c r="S6410">
        <f t="shared" si="100"/>
        <v>4.7189157707829051E-3</v>
      </c>
    </row>
    <row r="6411" spans="1:19" x14ac:dyDescent="0.2">
      <c r="A6411" t="s">
        <v>12759</v>
      </c>
      <c r="B6411" t="s">
        <v>12760</v>
      </c>
      <c r="C6411">
        <v>194</v>
      </c>
      <c r="D6411">
        <v>135</v>
      </c>
      <c r="E6411">
        <v>201</v>
      </c>
      <c r="F6411">
        <v>7</v>
      </c>
      <c r="G6411">
        <v>-7.7209729139691402E-2</v>
      </c>
      <c r="H6411">
        <v>-0.47886368228814002</v>
      </c>
      <c r="I6411">
        <v>-2.3269008628779599</v>
      </c>
      <c r="J6411">
        <v>419</v>
      </c>
      <c r="K6411">
        <v>479</v>
      </c>
      <c r="L6411">
        <v>208</v>
      </c>
      <c r="M6411">
        <v>56</v>
      </c>
      <c r="N6411">
        <v>0.13534959386998899</v>
      </c>
      <c r="O6411">
        <v>-0.89623946514792396</v>
      </c>
      <c r="P6411">
        <v>-1.88425166455198</v>
      </c>
      <c r="Q6411">
        <v>0.44067796610169402</v>
      </c>
      <c r="R6411">
        <v>0.28813559322033899</v>
      </c>
      <c r="S6411">
        <f t="shared" si="100"/>
        <v>-0.17504613672564098</v>
      </c>
    </row>
    <row r="6412" spans="1:19" x14ac:dyDescent="0.2">
      <c r="A6412" t="s">
        <v>12761</v>
      </c>
      <c r="B6412" t="s">
        <v>12762</v>
      </c>
      <c r="C6412">
        <v>215</v>
      </c>
      <c r="D6412">
        <v>152</v>
      </c>
      <c r="E6412">
        <v>127</v>
      </c>
      <c r="F6412">
        <v>22</v>
      </c>
      <c r="G6412">
        <v>-7.0336639675304305E-2</v>
      </c>
      <c r="H6412">
        <v>-0.72289274873805198</v>
      </c>
      <c r="I6412">
        <v>-1.8742129520553901</v>
      </c>
      <c r="J6412">
        <v>348</v>
      </c>
      <c r="K6412">
        <v>351</v>
      </c>
      <c r="L6412">
        <v>184</v>
      </c>
      <c r="M6412">
        <v>41</v>
      </c>
      <c r="N6412">
        <v>8.0955975940964903E-2</v>
      </c>
      <c r="O6412">
        <v>-0.86885019808143404</v>
      </c>
      <c r="P6412">
        <v>-1.93902105581873</v>
      </c>
      <c r="Q6412">
        <v>0.45762711864406702</v>
      </c>
      <c r="R6412">
        <v>0.322033898305084</v>
      </c>
      <c r="S6412">
        <f t="shared" si="100"/>
        <v>-5.9148368326291723E-2</v>
      </c>
    </row>
    <row r="6413" spans="1:19" x14ac:dyDescent="0.2">
      <c r="A6413" t="s">
        <v>12763</v>
      </c>
      <c r="B6413" t="s">
        <v>12764</v>
      </c>
      <c r="C6413">
        <v>101</v>
      </c>
      <c r="D6413">
        <v>115</v>
      </c>
      <c r="E6413">
        <v>81</v>
      </c>
      <c r="F6413">
        <v>17</v>
      </c>
      <c r="G6413">
        <v>0.13663469886649701</v>
      </c>
      <c r="H6413">
        <v>-0.59009436468239596</v>
      </c>
      <c r="I6413">
        <v>-1.65806962536636</v>
      </c>
      <c r="J6413">
        <v>261</v>
      </c>
      <c r="K6413">
        <v>279</v>
      </c>
      <c r="L6413">
        <v>167</v>
      </c>
      <c r="M6413">
        <v>21</v>
      </c>
      <c r="N6413">
        <v>0.106191799357038</v>
      </c>
      <c r="O6413">
        <v>-0.78601281333508799</v>
      </c>
      <c r="P6413">
        <v>-2.10464688119625</v>
      </c>
      <c r="Q6413">
        <v>0.45762711864406702</v>
      </c>
      <c r="R6413">
        <v>0.28813559322033899</v>
      </c>
      <c r="S6413">
        <f t="shared" si="100"/>
        <v>-4.1118418848129543E-2</v>
      </c>
    </row>
    <row r="6414" spans="1:19" x14ac:dyDescent="0.2">
      <c r="A6414" t="s">
        <v>12765</v>
      </c>
      <c r="B6414" t="s">
        <v>12766</v>
      </c>
      <c r="C6414">
        <v>83</v>
      </c>
      <c r="D6414">
        <v>103</v>
      </c>
      <c r="E6414">
        <v>50</v>
      </c>
      <c r="F6414">
        <v>8</v>
      </c>
      <c r="G6414">
        <v>0.174017364624626</v>
      </c>
      <c r="H6414">
        <v>-0.71436609781845795</v>
      </c>
      <c r="I6414">
        <v>-1.9001852783461199</v>
      </c>
      <c r="J6414">
        <v>127</v>
      </c>
      <c r="K6414">
        <v>163</v>
      </c>
      <c r="L6414">
        <v>71</v>
      </c>
      <c r="M6414">
        <v>17</v>
      </c>
      <c r="N6414">
        <v>0.185611986869722</v>
      </c>
      <c r="O6414">
        <v>-0.84463414938127201</v>
      </c>
      <c r="P6414">
        <v>-1.88358046816957</v>
      </c>
      <c r="Q6414">
        <v>0.49152542372881303</v>
      </c>
      <c r="R6414">
        <v>0.338983050847457</v>
      </c>
      <c r="S6414">
        <f t="shared" si="100"/>
        <v>-5.180890546830353E-2</v>
      </c>
    </row>
    <row r="6415" spans="1:19" x14ac:dyDescent="0.2">
      <c r="A6415" t="s">
        <v>12767</v>
      </c>
      <c r="B6415" t="s">
        <v>12768</v>
      </c>
      <c r="C6415">
        <v>123</v>
      </c>
      <c r="D6415">
        <v>75</v>
      </c>
      <c r="E6415">
        <v>80</v>
      </c>
      <c r="F6415">
        <v>7</v>
      </c>
      <c r="G6415">
        <v>-0.13458561575216901</v>
      </c>
      <c r="H6415">
        <v>-0.68107313422585702</v>
      </c>
      <c r="I6415">
        <v>-2.12900424438714</v>
      </c>
      <c r="J6415">
        <v>211</v>
      </c>
      <c r="K6415">
        <v>366</v>
      </c>
      <c r="L6415">
        <v>180</v>
      </c>
      <c r="M6415">
        <v>91</v>
      </c>
      <c r="N6415">
        <v>0.31642673351843897</v>
      </c>
      <c r="O6415">
        <v>-0.66109872733877695</v>
      </c>
      <c r="P6415">
        <v>-1.3754667315684901</v>
      </c>
      <c r="Q6415">
        <v>0.69491525423728795</v>
      </c>
      <c r="R6415">
        <v>0.37288135593220301</v>
      </c>
      <c r="S6415">
        <f t="shared" si="100"/>
        <v>1.8115619006578085E-2</v>
      </c>
    </row>
    <row r="6416" spans="1:19" x14ac:dyDescent="0.2">
      <c r="A6416" t="s">
        <v>12769</v>
      </c>
      <c r="B6416" t="s">
        <v>12770</v>
      </c>
      <c r="C6416">
        <v>78</v>
      </c>
      <c r="D6416">
        <v>69</v>
      </c>
      <c r="E6416">
        <v>100</v>
      </c>
      <c r="F6416">
        <v>15</v>
      </c>
      <c r="G6416">
        <v>2.7012720342303301E-2</v>
      </c>
      <c r="H6416">
        <v>-0.38635261246888403</v>
      </c>
      <c r="I6416">
        <v>-1.6002005165967901</v>
      </c>
      <c r="J6416">
        <v>125</v>
      </c>
      <c r="K6416">
        <v>212</v>
      </c>
      <c r="L6416">
        <v>112</v>
      </c>
      <c r="M6416">
        <v>18</v>
      </c>
      <c r="N6416">
        <v>0.30665395134241602</v>
      </c>
      <c r="O6416">
        <v>-0.63978076748226498</v>
      </c>
      <c r="P6416">
        <v>-1.85186317649664</v>
      </c>
      <c r="Q6416">
        <v>0.77966101694915202</v>
      </c>
      <c r="R6416">
        <v>0.35593220338983</v>
      </c>
      <c r="S6416">
        <f t="shared" si="100"/>
        <v>4.318558144530095E-2</v>
      </c>
    </row>
    <row r="6417" spans="1:19" x14ac:dyDescent="0.2">
      <c r="A6417" t="s">
        <v>12771</v>
      </c>
      <c r="B6417" t="s">
        <v>12772</v>
      </c>
      <c r="C6417">
        <v>116</v>
      </c>
      <c r="D6417">
        <v>73</v>
      </c>
      <c r="E6417">
        <v>75</v>
      </c>
      <c r="F6417">
        <v>8</v>
      </c>
      <c r="G6417">
        <v>-0.120876896810934</v>
      </c>
      <c r="H6417">
        <v>-0.683654735613622</v>
      </c>
      <c r="I6417">
        <v>-2.0455651751969701</v>
      </c>
      <c r="J6417">
        <v>209</v>
      </c>
      <c r="K6417">
        <v>233</v>
      </c>
      <c r="L6417">
        <v>103</v>
      </c>
      <c r="M6417">
        <v>14</v>
      </c>
      <c r="N6417">
        <v>0.124437738336686</v>
      </c>
      <c r="O6417">
        <v>-0.899397838550272</v>
      </c>
      <c r="P6417">
        <v>-2.1842439190246998</v>
      </c>
      <c r="Q6417">
        <v>0.76271186440677896</v>
      </c>
      <c r="R6417">
        <v>0.37288135593220301</v>
      </c>
      <c r="S6417">
        <f t="shared" si="100"/>
        <v>-0.1741566150924419</v>
      </c>
    </row>
    <row r="6418" spans="1:19" x14ac:dyDescent="0.2">
      <c r="A6418" t="s">
        <v>12773</v>
      </c>
      <c r="B6418" t="s">
        <v>12774</v>
      </c>
      <c r="C6418">
        <v>4</v>
      </c>
      <c r="D6418">
        <v>4</v>
      </c>
      <c r="E6418">
        <v>18</v>
      </c>
      <c r="F6418">
        <v>2</v>
      </c>
      <c r="G6418">
        <v>8.0258232295528406E-2</v>
      </c>
      <c r="H6418">
        <v>0.15895450399694</v>
      </c>
      <c r="I6418">
        <v>-1.1852271686259801</v>
      </c>
      <c r="J6418">
        <v>26</v>
      </c>
      <c r="K6418">
        <v>31</v>
      </c>
      <c r="L6418">
        <v>15</v>
      </c>
      <c r="M6418">
        <v>0</v>
      </c>
      <c r="N6418">
        <v>0.15361644928517601</v>
      </c>
      <c r="O6418">
        <v>-0.83097086605952697</v>
      </c>
      <c r="P6418" t="e">
        <f>-inf</f>
        <v>#NAME?</v>
      </c>
      <c r="Q6418">
        <v>0.72881355932203395</v>
      </c>
      <c r="R6418">
        <v>0.338983050847457</v>
      </c>
      <c r="S6418" t="e">
        <f t="shared" si="100"/>
        <v>#NAME?</v>
      </c>
    </row>
    <row r="6419" spans="1:19" x14ac:dyDescent="0.2">
      <c r="A6419" t="s">
        <v>12775</v>
      </c>
      <c r="B6419" t="s">
        <v>12776</v>
      </c>
      <c r="C6419">
        <v>199</v>
      </c>
      <c r="D6419">
        <v>268</v>
      </c>
      <c r="E6419">
        <v>229</v>
      </c>
      <c r="F6419">
        <v>25</v>
      </c>
      <c r="G6419">
        <v>0.20953994991461</v>
      </c>
      <c r="H6419">
        <v>-0.433275603848222</v>
      </c>
      <c r="I6419">
        <v>-1.78511024069966</v>
      </c>
      <c r="J6419">
        <v>324</v>
      </c>
      <c r="K6419">
        <v>535</v>
      </c>
      <c r="L6419">
        <v>335</v>
      </c>
      <c r="M6419">
        <v>47</v>
      </c>
      <c r="N6419">
        <v>0.29503687523633798</v>
      </c>
      <c r="O6419">
        <v>-0.57758898031415695</v>
      </c>
      <c r="P6419">
        <v>-1.8486728208627801</v>
      </c>
      <c r="Q6419">
        <v>0.54237288135593198</v>
      </c>
      <c r="R6419">
        <v>0.35593220338983</v>
      </c>
      <c r="S6419">
        <f t="shared" si="100"/>
        <v>-9.2859481420435926E-3</v>
      </c>
    </row>
    <row r="6420" spans="1:19" x14ac:dyDescent="0.2">
      <c r="A6420" t="s">
        <v>12777</v>
      </c>
      <c r="B6420" t="s">
        <v>12778</v>
      </c>
      <c r="C6420">
        <v>218</v>
      </c>
      <c r="D6420">
        <v>209</v>
      </c>
      <c r="E6420">
        <v>94</v>
      </c>
      <c r="F6420">
        <v>19</v>
      </c>
      <c r="G6420">
        <v>6.19480248019776E-2</v>
      </c>
      <c r="H6420">
        <v>-0.85958664978330901</v>
      </c>
      <c r="I6420">
        <v>-1.9439000656137699</v>
      </c>
      <c r="J6420">
        <v>327</v>
      </c>
      <c r="K6420">
        <v>458</v>
      </c>
      <c r="L6420">
        <v>263</v>
      </c>
      <c r="M6420">
        <v>39</v>
      </c>
      <c r="N6420">
        <v>0.22354582876530399</v>
      </c>
      <c r="O6420">
        <v>-0.68668078131491805</v>
      </c>
      <c r="P6420">
        <v>-1.93370881422567</v>
      </c>
      <c r="Q6420">
        <v>0.47457627118644002</v>
      </c>
      <c r="R6420">
        <v>0.322033898305084</v>
      </c>
      <c r="S6420">
        <f t="shared" si="100"/>
        <v>-7.7824038271188292E-2</v>
      </c>
    </row>
    <row r="6421" spans="1:19" x14ac:dyDescent="0.2">
      <c r="A6421" t="s">
        <v>12779</v>
      </c>
      <c r="B6421" t="s">
        <v>12780</v>
      </c>
      <c r="C6421">
        <v>287</v>
      </c>
      <c r="D6421">
        <v>380</v>
      </c>
      <c r="E6421">
        <v>243</v>
      </c>
      <c r="F6421">
        <v>24</v>
      </c>
      <c r="G6421">
        <v>0.20215993217834599</v>
      </c>
      <c r="H6421">
        <v>-0.56653363291408299</v>
      </c>
      <c r="I6421">
        <v>-1.96186782798438</v>
      </c>
      <c r="J6421">
        <v>479</v>
      </c>
      <c r="K6421">
        <v>706</v>
      </c>
      <c r="L6421">
        <v>343</v>
      </c>
      <c r="M6421">
        <v>63</v>
      </c>
      <c r="N6421">
        <v>0.24569729105896199</v>
      </c>
      <c r="O6421">
        <v>-0.73713017051618301</v>
      </c>
      <c r="P6421">
        <v>-1.89122063255287</v>
      </c>
      <c r="Q6421">
        <v>0.55932203389830504</v>
      </c>
      <c r="R6421">
        <v>0.37288135593220301</v>
      </c>
      <c r="S6421">
        <f t="shared" si="100"/>
        <v>-7.1640748824851747E-2</v>
      </c>
    </row>
    <row r="6422" spans="1:19" x14ac:dyDescent="0.2">
      <c r="A6422" t="s">
        <v>12781</v>
      </c>
      <c r="B6422" t="s">
        <v>12782</v>
      </c>
      <c r="C6422">
        <v>208</v>
      </c>
      <c r="D6422">
        <v>198</v>
      </c>
      <c r="E6422">
        <v>197</v>
      </c>
      <c r="F6422">
        <v>8</v>
      </c>
      <c r="G6422">
        <v>5.8860087594297901E-2</v>
      </c>
      <c r="H6422">
        <v>-0.517855118579572</v>
      </c>
      <c r="I6422">
        <v>-2.2991705209328099</v>
      </c>
      <c r="J6422">
        <v>455</v>
      </c>
      <c r="K6422">
        <v>530</v>
      </c>
      <c r="L6422">
        <v>320</v>
      </c>
      <c r="M6422">
        <v>49</v>
      </c>
      <c r="N6422">
        <v>0.143492576365398</v>
      </c>
      <c r="O6422">
        <v>-0.74495019548159602</v>
      </c>
      <c r="P6422">
        <v>-1.9780409852204901</v>
      </c>
      <c r="Q6422">
        <v>0.49152542372881303</v>
      </c>
      <c r="R6422">
        <v>0.38983050847457601</v>
      </c>
      <c r="S6422">
        <f t="shared" si="100"/>
        <v>-0.19213627627934599</v>
      </c>
    </row>
    <row r="6423" spans="1:19" x14ac:dyDescent="0.2">
      <c r="A6423" t="s">
        <v>12783</v>
      </c>
      <c r="B6423" t="s">
        <v>12784</v>
      </c>
      <c r="C6423">
        <v>270</v>
      </c>
      <c r="D6423">
        <v>218</v>
      </c>
      <c r="E6423">
        <v>179</v>
      </c>
      <c r="F6423">
        <v>28</v>
      </c>
      <c r="G6423">
        <v>-1.2649038258854E-2</v>
      </c>
      <c r="H6423">
        <v>-0.672768742957497</v>
      </c>
      <c r="I6423">
        <v>-1.8684029057787599</v>
      </c>
      <c r="J6423">
        <v>491</v>
      </c>
      <c r="K6423">
        <v>598</v>
      </c>
      <c r="L6423">
        <v>291</v>
      </c>
      <c r="M6423">
        <v>73</v>
      </c>
      <c r="N6423">
        <v>0.162847795287164</v>
      </c>
      <c r="O6423">
        <v>-0.81927728028145097</v>
      </c>
      <c r="P6423">
        <v>-1.8379843005944001</v>
      </c>
      <c r="Q6423">
        <v>0.54237288135593198</v>
      </c>
      <c r="R6423">
        <v>0.35593220338983</v>
      </c>
      <c r="S6423">
        <f t="shared" si="100"/>
        <v>-3.0447166820170742E-2</v>
      </c>
    </row>
    <row r="6424" spans="1:19" x14ac:dyDescent="0.2">
      <c r="A6424" t="s">
        <v>12785</v>
      </c>
      <c r="B6424" t="s">
        <v>12786</v>
      </c>
      <c r="C6424">
        <v>178</v>
      </c>
      <c r="D6424">
        <v>171</v>
      </c>
      <c r="E6424">
        <v>91</v>
      </c>
      <c r="F6424">
        <v>15</v>
      </c>
      <c r="G6424">
        <v>6.2834340378788198E-2</v>
      </c>
      <c r="H6424">
        <v>-0.78563661976620303</v>
      </c>
      <c r="I6424">
        <v>-1.95852591621521</v>
      </c>
      <c r="J6424">
        <v>225</v>
      </c>
      <c r="K6424">
        <v>281</v>
      </c>
      <c r="L6424">
        <v>135</v>
      </c>
      <c r="M6424">
        <v>31</v>
      </c>
      <c r="N6424">
        <v>0.17375190521543901</v>
      </c>
      <c r="O6424">
        <v>-0.81393752676074604</v>
      </c>
      <c r="P6424">
        <v>-1.8710464928689801</v>
      </c>
      <c r="Q6424">
        <v>0.55932203389830504</v>
      </c>
      <c r="R6424">
        <v>0.322033898305084</v>
      </c>
      <c r="S6424">
        <f t="shared" si="100"/>
        <v>-6.5280744290079795E-2</v>
      </c>
    </row>
    <row r="6425" spans="1:19" x14ac:dyDescent="0.2">
      <c r="A6425" t="s">
        <v>12787</v>
      </c>
      <c r="B6425" t="s">
        <v>12788</v>
      </c>
      <c r="C6425">
        <v>127</v>
      </c>
      <c r="D6425">
        <v>115</v>
      </c>
      <c r="E6425">
        <v>97</v>
      </c>
      <c r="F6425">
        <v>15</v>
      </c>
      <c r="G6425">
        <v>3.7152351693183303E-2</v>
      </c>
      <c r="H6425">
        <v>-0.61128999646811499</v>
      </c>
      <c r="I6425">
        <v>-1.8119096348622701</v>
      </c>
      <c r="J6425">
        <v>244</v>
      </c>
      <c r="K6425">
        <v>266</v>
      </c>
      <c r="L6425">
        <v>177</v>
      </c>
      <c r="M6425">
        <v>48</v>
      </c>
      <c r="N6425">
        <v>0.114719913714059</v>
      </c>
      <c r="O6425">
        <v>-0.73150533712131305</v>
      </c>
      <c r="P6425">
        <v>-1.71637425755503</v>
      </c>
      <c r="Q6425">
        <v>0.57627118644067798</v>
      </c>
      <c r="R6425">
        <v>0.305084745762711</v>
      </c>
      <c r="S6425">
        <f t="shared" si="100"/>
        <v>1.8373254263923985E-2</v>
      </c>
    </row>
    <row r="6426" spans="1:19" x14ac:dyDescent="0.2">
      <c r="A6426" t="s">
        <v>12789</v>
      </c>
      <c r="B6426" t="s">
        <v>12790</v>
      </c>
      <c r="C6426">
        <v>72</v>
      </c>
      <c r="D6426">
        <v>94</v>
      </c>
      <c r="E6426">
        <v>50</v>
      </c>
      <c r="F6426">
        <v>16</v>
      </c>
      <c r="G6426">
        <v>0.19605358946395801</v>
      </c>
      <c r="H6426">
        <v>-0.65262050187365295</v>
      </c>
      <c r="I6426">
        <v>-1.5374096867373399</v>
      </c>
      <c r="J6426">
        <v>202</v>
      </c>
      <c r="K6426">
        <v>243</v>
      </c>
      <c r="L6426">
        <v>169</v>
      </c>
      <c r="M6426">
        <v>22</v>
      </c>
      <c r="N6426">
        <v>0.15748300757340999</v>
      </c>
      <c r="O6426">
        <v>-0.66955344197734001</v>
      </c>
      <c r="P6426">
        <v>-1.9731543572163099</v>
      </c>
      <c r="Q6426">
        <v>0.55932203389830504</v>
      </c>
      <c r="R6426">
        <v>0.28813559322033899</v>
      </c>
      <c r="S6426">
        <f t="shared" si="100"/>
        <v>2.8850007071488278E-2</v>
      </c>
    </row>
    <row r="6427" spans="1:19" x14ac:dyDescent="0.2">
      <c r="A6427" t="s">
        <v>12791</v>
      </c>
      <c r="B6427" t="s">
        <v>12792</v>
      </c>
      <c r="C6427">
        <v>71</v>
      </c>
      <c r="D6427">
        <v>57</v>
      </c>
      <c r="E6427">
        <v>51</v>
      </c>
      <c r="F6427">
        <v>5</v>
      </c>
      <c r="G6427">
        <v>-1.51252607510554E-2</v>
      </c>
      <c r="H6427">
        <v>-0.63794618239954204</v>
      </c>
      <c r="I6427">
        <v>-2.0364855173450498</v>
      </c>
      <c r="J6427">
        <v>119</v>
      </c>
      <c r="K6427">
        <v>151</v>
      </c>
      <c r="L6427">
        <v>107</v>
      </c>
      <c r="M6427">
        <v>10</v>
      </c>
      <c r="N6427">
        <v>0.18065808932235999</v>
      </c>
      <c r="O6427">
        <v>-0.63825196085171099</v>
      </c>
      <c r="P6427">
        <v>-2.0857726299844201</v>
      </c>
      <c r="Q6427">
        <v>0.50847457627118597</v>
      </c>
      <c r="R6427">
        <v>0.305084745762711</v>
      </c>
      <c r="S6427">
        <f t="shared" si="100"/>
        <v>-0.14519873210719358</v>
      </c>
    </row>
    <row r="6428" spans="1:19" x14ac:dyDescent="0.2">
      <c r="A6428" t="s">
        <v>12793</v>
      </c>
      <c r="B6428" t="s">
        <v>12794</v>
      </c>
      <c r="C6428">
        <v>114</v>
      </c>
      <c r="D6428">
        <v>150</v>
      </c>
      <c r="E6428">
        <v>90</v>
      </c>
      <c r="F6428">
        <v>6</v>
      </c>
      <c r="G6428">
        <v>0.199444640014737</v>
      </c>
      <c r="H6428">
        <v>-0.59692035167555102</v>
      </c>
      <c r="I6428">
        <v>-2.1629507739148202</v>
      </c>
      <c r="J6428">
        <v>407</v>
      </c>
      <c r="K6428">
        <v>405</v>
      </c>
      <c r="L6428">
        <v>193</v>
      </c>
      <c r="M6428">
        <v>34</v>
      </c>
      <c r="N6428">
        <v>7.5088717411170194E-2</v>
      </c>
      <c r="O6428">
        <v>-0.91612587736183604</v>
      </c>
      <c r="P6428">
        <v>-2.0883411607748501</v>
      </c>
      <c r="Q6428">
        <v>0.55932203389830504</v>
      </c>
      <c r="R6428">
        <v>0.25423728813559299</v>
      </c>
      <c r="S6428">
        <f t="shared" si="100"/>
        <v>-0.18235625458772436</v>
      </c>
    </row>
    <row r="6429" spans="1:19" x14ac:dyDescent="0.2">
      <c r="A6429" t="s">
        <v>12795</v>
      </c>
      <c r="B6429" t="s">
        <v>12796</v>
      </c>
      <c r="C6429">
        <v>122</v>
      </c>
      <c r="D6429">
        <v>135</v>
      </c>
      <c r="E6429">
        <v>112</v>
      </c>
      <c r="F6429">
        <v>17</v>
      </c>
      <c r="G6429">
        <v>0.12423217011578599</v>
      </c>
      <c r="H6429">
        <v>-0.53139981778296996</v>
      </c>
      <c r="I6429">
        <v>-1.74010808225847</v>
      </c>
      <c r="J6429">
        <v>224</v>
      </c>
      <c r="K6429">
        <v>271</v>
      </c>
      <c r="L6429">
        <v>153</v>
      </c>
      <c r="M6429">
        <v>49</v>
      </c>
      <c r="N6429">
        <v>0.15994937596196401</v>
      </c>
      <c r="O6429">
        <v>-0.757645364660954</v>
      </c>
      <c r="P6429">
        <v>-1.67027760689754</v>
      </c>
      <c r="Q6429">
        <v>0.59322033898305004</v>
      </c>
      <c r="R6429">
        <v>0.37288135593220301</v>
      </c>
      <c r="S6429">
        <f t="shared" si="100"/>
        <v>5.1409731731731058E-2</v>
      </c>
    </row>
    <row r="6430" spans="1:19" x14ac:dyDescent="0.2">
      <c r="A6430" t="s">
        <v>12797</v>
      </c>
      <c r="B6430" t="s">
        <v>12798</v>
      </c>
      <c r="C6430">
        <v>50</v>
      </c>
      <c r="D6430">
        <v>70</v>
      </c>
      <c r="E6430">
        <v>30</v>
      </c>
      <c r="F6430">
        <v>5</v>
      </c>
      <c r="G6430">
        <v>0.22638626797376599</v>
      </c>
      <c r="H6430">
        <v>-0.71610675939475998</v>
      </c>
      <c r="I6430">
        <v>-1.88419717296199</v>
      </c>
      <c r="J6430">
        <v>151</v>
      </c>
      <c r="K6430">
        <v>146</v>
      </c>
      <c r="L6430">
        <v>108</v>
      </c>
      <c r="M6430">
        <v>9</v>
      </c>
      <c r="N6430">
        <v>6.2604011912989393E-2</v>
      </c>
      <c r="O6430">
        <v>-0.73764196895060996</v>
      </c>
      <c r="P6430">
        <v>-2.2349601064457301</v>
      </c>
      <c r="Q6430">
        <v>0.62711864406779605</v>
      </c>
      <c r="R6430">
        <v>0.322033898305084</v>
      </c>
      <c r="S6430">
        <f t="shared" si="100"/>
        <v>-0.14118651080391886</v>
      </c>
    </row>
    <row r="6431" spans="1:19" x14ac:dyDescent="0.2">
      <c r="A6431" t="s">
        <v>12799</v>
      </c>
      <c r="B6431" t="s">
        <v>12800</v>
      </c>
      <c r="C6431">
        <v>165</v>
      </c>
      <c r="D6431">
        <v>135</v>
      </c>
      <c r="E6431">
        <v>168</v>
      </c>
      <c r="F6431">
        <v>15</v>
      </c>
      <c r="G6431">
        <v>-6.8919434233716999E-3</v>
      </c>
      <c r="H6431">
        <v>-0.48643267226644699</v>
      </c>
      <c r="I6431">
        <v>-1.92558985812022</v>
      </c>
      <c r="J6431">
        <v>343</v>
      </c>
      <c r="K6431">
        <v>375</v>
      </c>
      <c r="L6431">
        <v>255</v>
      </c>
      <c r="M6431">
        <v>68</v>
      </c>
      <c r="N6431">
        <v>0.11596525110667</v>
      </c>
      <c r="O6431">
        <v>-0.72084271675320499</v>
      </c>
      <c r="P6431">
        <v>-1.7130108759284199</v>
      </c>
      <c r="Q6431">
        <v>0.62711864406779605</v>
      </c>
      <c r="R6431">
        <v>0.37288135593220301</v>
      </c>
      <c r="S6431">
        <f t="shared" si="100"/>
        <v>-1.3510587047054795E-2</v>
      </c>
    </row>
    <row r="6432" spans="1:19" x14ac:dyDescent="0.2">
      <c r="A6432" t="s">
        <v>12801</v>
      </c>
      <c r="B6432" t="s">
        <v>12802</v>
      </c>
      <c r="C6432">
        <v>181</v>
      </c>
      <c r="D6432">
        <v>227</v>
      </c>
      <c r="E6432">
        <v>130</v>
      </c>
      <c r="F6432">
        <v>17</v>
      </c>
      <c r="G6432">
        <v>0.178605514619466</v>
      </c>
      <c r="H6432">
        <v>-0.637993232340751</v>
      </c>
      <c r="I6432">
        <v>-1.9114268264529</v>
      </c>
      <c r="J6432">
        <v>349</v>
      </c>
      <c r="K6432">
        <v>540</v>
      </c>
      <c r="L6432">
        <v>271</v>
      </c>
      <c r="M6432">
        <v>39</v>
      </c>
      <c r="N6432">
        <v>0.26679643628550997</v>
      </c>
      <c r="O6432">
        <v>-0.70194491322916397</v>
      </c>
      <c r="P6432">
        <v>-1.9619864885245699</v>
      </c>
      <c r="Q6432">
        <v>0.54237288135593198</v>
      </c>
      <c r="R6432">
        <v>0.35593220338983</v>
      </c>
      <c r="S6432">
        <f t="shared" si="100"/>
        <v>-7.602311035059528E-2</v>
      </c>
    </row>
    <row r="6433" spans="1:19" x14ac:dyDescent="0.2">
      <c r="A6433" t="s">
        <v>12803</v>
      </c>
      <c r="B6433" t="s">
        <v>12804</v>
      </c>
      <c r="C6433">
        <v>52</v>
      </c>
      <c r="D6433">
        <v>56</v>
      </c>
      <c r="E6433">
        <v>66</v>
      </c>
      <c r="F6433">
        <v>28</v>
      </c>
      <c r="G6433">
        <v>0.112442915666929</v>
      </c>
      <c r="H6433">
        <v>-0.39071741787133402</v>
      </c>
      <c r="I6433">
        <v>-1.15304248525457</v>
      </c>
      <c r="J6433">
        <v>64</v>
      </c>
      <c r="K6433">
        <v>62</v>
      </c>
      <c r="L6433">
        <v>38</v>
      </c>
      <c r="M6433">
        <v>12</v>
      </c>
      <c r="N6433">
        <v>6.3439818936088493E-2</v>
      </c>
      <c r="O6433">
        <v>-0.81848515451146697</v>
      </c>
      <c r="P6433">
        <v>-1.73722439652815</v>
      </c>
      <c r="Q6433">
        <v>0.50847457627118597</v>
      </c>
      <c r="R6433">
        <v>0.22033898305084701</v>
      </c>
      <c r="S6433">
        <f t="shared" si="100"/>
        <v>0.20280254105946552</v>
      </c>
    </row>
    <row r="6434" spans="1:19" x14ac:dyDescent="0.2">
      <c r="A6434" t="s">
        <v>12805</v>
      </c>
      <c r="B6434" t="s">
        <v>12806</v>
      </c>
      <c r="C6434">
        <v>215</v>
      </c>
      <c r="D6434">
        <v>257</v>
      </c>
      <c r="E6434">
        <v>153</v>
      </c>
      <c r="F6434">
        <v>23</v>
      </c>
      <c r="G6434">
        <v>0.15775289571121701</v>
      </c>
      <c r="H6434">
        <v>-0.64200503887641003</v>
      </c>
      <c r="I6434">
        <v>-1.8549077968600101</v>
      </c>
      <c r="J6434">
        <v>472</v>
      </c>
      <c r="K6434">
        <v>595</v>
      </c>
      <c r="L6434">
        <v>345</v>
      </c>
      <c r="M6434">
        <v>66</v>
      </c>
      <c r="N6434">
        <v>0.17780307051618299</v>
      </c>
      <c r="O6434">
        <v>-0.72821168070520403</v>
      </c>
      <c r="P6434">
        <v>-1.8646237316841101</v>
      </c>
      <c r="Q6434">
        <v>0.47457627118644002</v>
      </c>
      <c r="R6434">
        <v>0.28813559322033899</v>
      </c>
      <c r="S6434">
        <f t="shared" si="100"/>
        <v>-3.3681013615041E-2</v>
      </c>
    </row>
    <row r="6435" spans="1:19" x14ac:dyDescent="0.2">
      <c r="A6435" t="s">
        <v>12807</v>
      </c>
      <c r="B6435" t="s">
        <v>12808</v>
      </c>
      <c r="C6435">
        <v>30</v>
      </c>
      <c r="D6435">
        <v>81</v>
      </c>
      <c r="E6435">
        <v>45</v>
      </c>
      <c r="F6435">
        <v>2</v>
      </c>
      <c r="G6435">
        <v>0.511621996454515</v>
      </c>
      <c r="H6435">
        <v>-0.31816675072272199</v>
      </c>
      <c r="I6435">
        <v>-2.0602884320176802</v>
      </c>
      <c r="J6435">
        <v>168</v>
      </c>
      <c r="K6435">
        <v>223</v>
      </c>
      <c r="L6435">
        <v>125</v>
      </c>
      <c r="M6435">
        <v>35</v>
      </c>
      <c r="N6435">
        <v>0.200223684744019</v>
      </c>
      <c r="O6435">
        <v>-0.72048804586219595</v>
      </c>
      <c r="P6435">
        <v>-1.6914669059674801</v>
      </c>
      <c r="Q6435">
        <v>0.52542372881355903</v>
      </c>
      <c r="R6435">
        <v>0.23728813559322001</v>
      </c>
      <c r="S6435">
        <f t="shared" si="100"/>
        <v>-4.6592761869930242E-2</v>
      </c>
    </row>
    <row r="6436" spans="1:19" x14ac:dyDescent="0.2">
      <c r="A6436" t="s">
        <v>12809</v>
      </c>
      <c r="B6436" t="s">
        <v>12810</v>
      </c>
      <c r="C6436">
        <v>267</v>
      </c>
      <c r="D6436">
        <v>338</v>
      </c>
      <c r="E6436">
        <v>201</v>
      </c>
      <c r="F6436">
        <v>38</v>
      </c>
      <c r="G6436">
        <v>0.18266367120860799</v>
      </c>
      <c r="H6436">
        <v>-0.61757321372248997</v>
      </c>
      <c r="I6436">
        <v>-1.7309248377097599</v>
      </c>
      <c r="J6436">
        <v>651</v>
      </c>
      <c r="K6436">
        <v>778</v>
      </c>
      <c r="L6436">
        <v>419</v>
      </c>
      <c r="M6436">
        <v>90</v>
      </c>
      <c r="N6436">
        <v>0.154626711843218</v>
      </c>
      <c r="O6436">
        <v>-0.78345574274628704</v>
      </c>
      <c r="P6436">
        <v>-1.8695641477207601</v>
      </c>
      <c r="Q6436">
        <v>0.50847457627118597</v>
      </c>
      <c r="R6436">
        <v>0.23728813559322001</v>
      </c>
      <c r="S6436">
        <f t="shared" si="100"/>
        <v>7.521349218100454E-4</v>
      </c>
    </row>
    <row r="6437" spans="1:19" x14ac:dyDescent="0.2">
      <c r="A6437" t="s">
        <v>12811</v>
      </c>
      <c r="B6437" t="s">
        <v>12812</v>
      </c>
      <c r="C6437">
        <v>47</v>
      </c>
      <c r="D6437">
        <v>50</v>
      </c>
      <c r="E6437">
        <v>15</v>
      </c>
      <c r="F6437">
        <v>6</v>
      </c>
      <c r="G6437">
        <v>0.107130378695829</v>
      </c>
      <c r="H6437">
        <v>-0.99026460865843902</v>
      </c>
      <c r="I6437">
        <v>-1.7781437805140701</v>
      </c>
      <c r="J6437">
        <v>225</v>
      </c>
      <c r="K6437">
        <v>253</v>
      </c>
      <c r="L6437">
        <v>134</v>
      </c>
      <c r="M6437">
        <v>30</v>
      </c>
      <c r="N6437">
        <v>0.12816610648617699</v>
      </c>
      <c r="O6437">
        <v>-0.817166496890945</v>
      </c>
      <c r="P6437">
        <v>-1.8852869319835901</v>
      </c>
      <c r="Q6437">
        <v>0.49152542372881303</v>
      </c>
      <c r="R6437">
        <v>0.27118644067796599</v>
      </c>
      <c r="S6437">
        <f t="shared" si="100"/>
        <v>-1.7070612816191277E-2</v>
      </c>
    </row>
    <row r="6438" spans="1:19" x14ac:dyDescent="0.2">
      <c r="A6438" t="s">
        <v>12813</v>
      </c>
      <c r="B6438" t="s">
        <v>12814</v>
      </c>
      <c r="C6438">
        <v>164</v>
      </c>
      <c r="D6438">
        <v>235</v>
      </c>
      <c r="E6438">
        <v>109</v>
      </c>
      <c r="F6438">
        <v>15</v>
      </c>
      <c r="G6438">
        <v>0.23648224651956601</v>
      </c>
      <c r="H6438">
        <v>-0.671675359885477</v>
      </c>
      <c r="I6438">
        <v>-1.9229497619540099</v>
      </c>
      <c r="J6438">
        <v>323</v>
      </c>
      <c r="K6438">
        <v>306</v>
      </c>
      <c r="L6438">
        <v>148</v>
      </c>
      <c r="M6438">
        <v>47</v>
      </c>
      <c r="N6438">
        <v>5.3747007572198899E-2</v>
      </c>
      <c r="O6438">
        <v>-0.93102958408053504</v>
      </c>
      <c r="P6438">
        <v>-1.8473303329872699</v>
      </c>
      <c r="Q6438">
        <v>0.49152542372881303</v>
      </c>
      <c r="R6438">
        <v>0.305084745762711</v>
      </c>
      <c r="S6438">
        <f t="shared" si="100"/>
        <v>-4.867748634181375E-2</v>
      </c>
    </row>
    <row r="6439" spans="1:19" x14ac:dyDescent="0.2">
      <c r="A6439" t="s">
        <v>12815</v>
      </c>
      <c r="B6439" t="s">
        <v>12816</v>
      </c>
      <c r="C6439">
        <v>151</v>
      </c>
      <c r="D6439">
        <v>181</v>
      </c>
      <c r="E6439">
        <v>121</v>
      </c>
      <c r="F6439">
        <v>20</v>
      </c>
      <c r="G6439">
        <v>0.15895985987154301</v>
      </c>
      <c r="H6439">
        <v>-0.59044958675512205</v>
      </c>
      <c r="I6439">
        <v>-1.76214412459118</v>
      </c>
      <c r="J6439">
        <v>151</v>
      </c>
      <c r="K6439">
        <v>228</v>
      </c>
      <c r="L6439">
        <v>123</v>
      </c>
      <c r="M6439">
        <v>19</v>
      </c>
      <c r="N6439">
        <v>0.25618600312900602</v>
      </c>
      <c r="O6439">
        <v>-0.681160612998161</v>
      </c>
      <c r="P6439">
        <v>-1.91044901493223</v>
      </c>
      <c r="Q6439">
        <v>0.49152542372881303</v>
      </c>
      <c r="R6439">
        <v>0.305084745762711</v>
      </c>
      <c r="S6439">
        <f t="shared" si="100"/>
        <v>-1.9187023315063743E-2</v>
      </c>
    </row>
    <row r="6440" spans="1:19" x14ac:dyDescent="0.2">
      <c r="A6440" t="s">
        <v>12817</v>
      </c>
      <c r="B6440" t="s">
        <v>12818</v>
      </c>
      <c r="C6440">
        <v>88</v>
      </c>
      <c r="D6440">
        <v>102</v>
      </c>
      <c r="E6440">
        <v>65</v>
      </c>
      <c r="F6440">
        <v>32</v>
      </c>
      <c r="G6440">
        <v>0.14437573190727701</v>
      </c>
      <c r="H6440">
        <v>-0.62582732528571605</v>
      </c>
      <c r="I6440">
        <v>-1.3235298667922599</v>
      </c>
      <c r="J6440">
        <v>226</v>
      </c>
      <c r="K6440">
        <v>313</v>
      </c>
      <c r="L6440">
        <v>118</v>
      </c>
      <c r="M6440">
        <v>18</v>
      </c>
      <c r="N6440">
        <v>0.21866400182076901</v>
      </c>
      <c r="O6440">
        <v>-0.87431520898566495</v>
      </c>
      <c r="P6440">
        <v>-2.1090616026359799</v>
      </c>
      <c r="Q6440">
        <v>0.50847457627118597</v>
      </c>
      <c r="R6440">
        <v>0.28813559322033899</v>
      </c>
      <c r="S6440">
        <f t="shared" si="100"/>
        <v>5.4176433119508247E-2</v>
      </c>
    </row>
    <row r="6441" spans="1:19" x14ac:dyDescent="0.2">
      <c r="A6441" t="s">
        <v>12819</v>
      </c>
      <c r="B6441" t="s">
        <v>12820</v>
      </c>
      <c r="C6441">
        <v>72</v>
      </c>
      <c r="D6441">
        <v>22</v>
      </c>
      <c r="E6441">
        <v>29</v>
      </c>
      <c r="F6441">
        <v>1</v>
      </c>
      <c r="G6441">
        <v>-0.43465158331353299</v>
      </c>
      <c r="H6441">
        <v>-0.88919250831071595</v>
      </c>
      <c r="I6441">
        <v>-2.7415296693932598</v>
      </c>
      <c r="J6441">
        <v>48</v>
      </c>
      <c r="K6441">
        <v>32</v>
      </c>
      <c r="L6441">
        <v>49</v>
      </c>
      <c r="M6441">
        <v>1</v>
      </c>
      <c r="N6441">
        <v>-9.8863155633959393E-2</v>
      </c>
      <c r="O6441">
        <v>-0.583133934491464</v>
      </c>
      <c r="P6441">
        <v>-2.6914669059674798</v>
      </c>
      <c r="Q6441">
        <v>0.50847457627118597</v>
      </c>
      <c r="R6441">
        <v>0.305084745762711</v>
      </c>
      <c r="S6441">
        <f t="shared" si="100"/>
        <v>-0.51053509033143929</v>
      </c>
    </row>
    <row r="6442" spans="1:19" x14ac:dyDescent="0.2">
      <c r="A6442" t="s">
        <v>12821</v>
      </c>
      <c r="B6442" t="s">
        <v>12822</v>
      </c>
      <c r="C6442">
        <v>83</v>
      </c>
      <c r="D6442">
        <v>135</v>
      </c>
      <c r="E6442">
        <v>87</v>
      </c>
      <c r="F6442">
        <v>19</v>
      </c>
      <c r="G6442">
        <v>0.29151390841446001</v>
      </c>
      <c r="H6442">
        <v>-0.47381684953585901</v>
      </c>
      <c r="I6442">
        <v>-1.5245216643852399</v>
      </c>
      <c r="J6442">
        <v>224</v>
      </c>
      <c r="K6442">
        <v>297</v>
      </c>
      <c r="L6442">
        <v>159</v>
      </c>
      <c r="M6442">
        <v>57</v>
      </c>
      <c r="N6442">
        <v>0.19973653440477099</v>
      </c>
      <c r="O6442">
        <v>-0.740939671158101</v>
      </c>
      <c r="P6442">
        <v>-1.60459883125356</v>
      </c>
      <c r="Q6442">
        <v>0.57627118644067798</v>
      </c>
      <c r="R6442">
        <v>0.28813559322033899</v>
      </c>
      <c r="S6442">
        <f t="shared" si="100"/>
        <v>0.13114927792228309</v>
      </c>
    </row>
    <row r="6443" spans="1:19" x14ac:dyDescent="0.2">
      <c r="A6443" t="s">
        <v>12823</v>
      </c>
      <c r="B6443" t="s">
        <v>12824</v>
      </c>
      <c r="C6443">
        <v>75</v>
      </c>
      <c r="D6443">
        <v>128</v>
      </c>
      <c r="E6443">
        <v>29</v>
      </c>
      <c r="F6443">
        <v>8</v>
      </c>
      <c r="G6443">
        <v>0.31240693855169599</v>
      </c>
      <c r="H6443">
        <v>-0.90692127527114696</v>
      </c>
      <c r="I6443">
        <v>-1.8561684493617501</v>
      </c>
      <c r="J6443">
        <v>200</v>
      </c>
      <c r="K6443">
        <v>308</v>
      </c>
      <c r="L6443">
        <v>197</v>
      </c>
      <c r="M6443">
        <v>36</v>
      </c>
      <c r="N6443">
        <v>0.26474882425818402</v>
      </c>
      <c r="O6443">
        <v>-0.59865254664677803</v>
      </c>
      <c r="P6443">
        <v>-1.75495316348858</v>
      </c>
      <c r="Q6443">
        <v>0.62711864406779605</v>
      </c>
      <c r="R6443">
        <v>0.27118644067796599</v>
      </c>
      <c r="S6443">
        <f t="shared" si="100"/>
        <v>-4.7094805184191395E-3</v>
      </c>
    </row>
    <row r="6444" spans="1:19" x14ac:dyDescent="0.2">
      <c r="A6444" t="s">
        <v>12825</v>
      </c>
      <c r="B6444" t="s">
        <v>12826</v>
      </c>
      <c r="C6444">
        <v>134</v>
      </c>
      <c r="D6444">
        <v>130</v>
      </c>
      <c r="E6444">
        <v>49</v>
      </c>
      <c r="F6444">
        <v>13</v>
      </c>
      <c r="G6444">
        <v>6.7096786237557604E-2</v>
      </c>
      <c r="H6444">
        <v>-0.93116672811469703</v>
      </c>
      <c r="I6444">
        <v>-1.8973586190199601</v>
      </c>
      <c r="J6444">
        <v>273</v>
      </c>
      <c r="K6444">
        <v>328</v>
      </c>
      <c r="L6444">
        <v>117</v>
      </c>
      <c r="M6444">
        <v>30</v>
      </c>
      <c r="N6444">
        <v>0.15693930009264401</v>
      </c>
      <c r="O6444">
        <v>-0.960065562438984</v>
      </c>
      <c r="P6444">
        <v>-1.9692670609129801</v>
      </c>
      <c r="Q6444">
        <v>0.52542372881355903</v>
      </c>
      <c r="R6444">
        <v>0.25423728813559299</v>
      </c>
      <c r="S6444">
        <f t="shared" si="100"/>
        <v>-7.3913506767330703E-2</v>
      </c>
    </row>
    <row r="6445" spans="1:19" x14ac:dyDescent="0.2">
      <c r="A6445" t="s">
        <v>12827</v>
      </c>
      <c r="B6445" t="s">
        <v>12828</v>
      </c>
      <c r="C6445">
        <v>121</v>
      </c>
      <c r="D6445">
        <v>119</v>
      </c>
      <c r="E6445">
        <v>91</v>
      </c>
      <c r="F6445">
        <v>7</v>
      </c>
      <c r="G6445">
        <v>7.3019823371609005E-2</v>
      </c>
      <c r="H6445">
        <v>-0.61800198777376003</v>
      </c>
      <c r="I6445">
        <v>-2.12188450326419</v>
      </c>
      <c r="J6445">
        <v>283</v>
      </c>
      <c r="K6445">
        <v>250</v>
      </c>
      <c r="L6445">
        <v>150</v>
      </c>
      <c r="M6445">
        <v>35</v>
      </c>
      <c r="N6445">
        <v>2.3381676569469101E-2</v>
      </c>
      <c r="O6445">
        <v>-0.86778395361299898</v>
      </c>
      <c r="P6445">
        <v>-1.9179440597659001</v>
      </c>
      <c r="Q6445">
        <v>0.54237288135593198</v>
      </c>
      <c r="R6445">
        <v>0.305084745762711</v>
      </c>
      <c r="S6445">
        <f t="shared" si="100"/>
        <v>-0.12493498395568883</v>
      </c>
    </row>
    <row r="6446" spans="1:19" x14ac:dyDescent="0.2">
      <c r="A6446" t="s">
        <v>12829</v>
      </c>
      <c r="B6446" t="s">
        <v>12830</v>
      </c>
      <c r="C6446">
        <v>204</v>
      </c>
      <c r="D6446">
        <v>221</v>
      </c>
      <c r="E6446">
        <v>107</v>
      </c>
      <c r="F6446">
        <v>23</v>
      </c>
      <c r="G6446">
        <v>0.11502033855474</v>
      </c>
      <c r="H6446">
        <v>-0.774504399519092</v>
      </c>
      <c r="I6446">
        <v>-1.8320995043702999</v>
      </c>
      <c r="J6446">
        <v>451</v>
      </c>
      <c r="K6446">
        <v>504</v>
      </c>
      <c r="L6446">
        <v>264</v>
      </c>
      <c r="M6446">
        <v>62</v>
      </c>
      <c r="N6446">
        <v>0.125482097989286</v>
      </c>
      <c r="O6446">
        <v>-0.82466139215251899</v>
      </c>
      <c r="P6446">
        <v>-1.87201052097159</v>
      </c>
      <c r="Q6446">
        <v>0.50847457627118597</v>
      </c>
      <c r="R6446">
        <v>0.305084745762711</v>
      </c>
      <c r="S6446">
        <f t="shared" si="100"/>
        <v>-2.9079325746290043E-2</v>
      </c>
    </row>
    <row r="6447" spans="1:19" x14ac:dyDescent="0.2">
      <c r="A6447" t="s">
        <v>12831</v>
      </c>
      <c r="B6447" t="s">
        <v>12832</v>
      </c>
      <c r="C6447">
        <v>106</v>
      </c>
      <c r="D6447">
        <v>126</v>
      </c>
      <c r="E6447">
        <v>152</v>
      </c>
      <c r="F6447">
        <v>25</v>
      </c>
      <c r="G6447">
        <v>0.155322912148321</v>
      </c>
      <c r="H6447">
        <v>-0.33772028709840102</v>
      </c>
      <c r="I6447">
        <v>-1.51156302955473</v>
      </c>
      <c r="J6447">
        <v>254</v>
      </c>
      <c r="K6447">
        <v>404</v>
      </c>
      <c r="L6447">
        <v>220</v>
      </c>
      <c r="M6447">
        <v>62</v>
      </c>
      <c r="N6447">
        <v>0.27877575191238801</v>
      </c>
      <c r="O6447">
        <v>-0.65449981294212201</v>
      </c>
      <c r="P6447">
        <v>-1.6226676957135699</v>
      </c>
      <c r="Q6447">
        <v>0.45762711864406702</v>
      </c>
      <c r="R6447">
        <v>0.25423728813559299</v>
      </c>
      <c r="S6447">
        <f t="shared" si="100"/>
        <v>0.13005320738120507</v>
      </c>
    </row>
    <row r="6448" spans="1:19" x14ac:dyDescent="0.2">
      <c r="A6448" t="s">
        <v>12833</v>
      </c>
      <c r="B6448" t="s">
        <v>12834</v>
      </c>
      <c r="C6448">
        <v>202</v>
      </c>
      <c r="D6448">
        <v>217</v>
      </c>
      <c r="E6448">
        <v>118</v>
      </c>
      <c r="F6448">
        <v>16</v>
      </c>
      <c r="G6448">
        <v>0.111366596697434</v>
      </c>
      <c r="H6448">
        <v>-0.72772737191890102</v>
      </c>
      <c r="I6448">
        <v>-1.9854285597526899</v>
      </c>
      <c r="J6448">
        <v>405</v>
      </c>
      <c r="K6448">
        <v>451</v>
      </c>
      <c r="L6448">
        <v>207</v>
      </c>
      <c r="M6448">
        <v>41</v>
      </c>
      <c r="N6448">
        <v>0.12394962208501301</v>
      </c>
      <c r="O6448">
        <v>-0.88357345490214101</v>
      </c>
      <c r="P6448">
        <v>-2.0048968350868202</v>
      </c>
      <c r="Q6448">
        <v>0.47457627118644002</v>
      </c>
      <c r="R6448">
        <v>0.23728813559322001</v>
      </c>
      <c r="S6448">
        <f t="shared" si="100"/>
        <v>-0.10884179917589312</v>
      </c>
    </row>
    <row r="6449" spans="1:19" x14ac:dyDescent="0.2">
      <c r="A6449" t="s">
        <v>12835</v>
      </c>
      <c r="B6449" t="s">
        <v>12836</v>
      </c>
      <c r="C6449">
        <v>373</v>
      </c>
      <c r="D6449">
        <v>433</v>
      </c>
      <c r="E6449">
        <v>234</v>
      </c>
      <c r="F6449">
        <v>33</v>
      </c>
      <c r="G6449">
        <v>0.145037296840206</v>
      </c>
      <c r="H6449">
        <v>-0.69675098417694803</v>
      </c>
      <c r="I6449">
        <v>-1.93739206489279</v>
      </c>
      <c r="J6449">
        <v>605</v>
      </c>
      <c r="K6449">
        <v>648</v>
      </c>
      <c r="L6449">
        <v>335</v>
      </c>
      <c r="M6449">
        <v>78</v>
      </c>
      <c r="N6449">
        <v>0.107047734639846</v>
      </c>
      <c r="O6449">
        <v>-0.84879934476001395</v>
      </c>
      <c r="P6449">
        <v>-1.89988644055388</v>
      </c>
      <c r="Q6449">
        <v>0.42372881355932202</v>
      </c>
      <c r="R6449">
        <v>0.22033898305084701</v>
      </c>
      <c r="S6449">
        <f t="shared" si="100"/>
        <v>-6.6900306690347189E-2</v>
      </c>
    </row>
    <row r="6450" spans="1:19" x14ac:dyDescent="0.2">
      <c r="A6450" t="s">
        <v>12837</v>
      </c>
      <c r="B6450" t="s">
        <v>12838</v>
      </c>
      <c r="C6450">
        <v>7</v>
      </c>
      <c r="D6450">
        <v>22</v>
      </c>
      <c r="E6450">
        <v>14</v>
      </c>
      <c r="F6450">
        <v>2</v>
      </c>
      <c r="G6450">
        <v>0.577582873103477</v>
      </c>
      <c r="H6450">
        <v>-0.193228014114422</v>
      </c>
      <c r="I6450">
        <v>-1.4282652173122701</v>
      </c>
      <c r="J6450">
        <v>60</v>
      </c>
      <c r="K6450">
        <v>129</v>
      </c>
      <c r="L6450">
        <v>83</v>
      </c>
      <c r="M6450">
        <v>24</v>
      </c>
      <c r="N6450">
        <v>0.40966656333732698</v>
      </c>
      <c r="O6450">
        <v>-0.45116193515196001</v>
      </c>
      <c r="P6450">
        <v>-1.4081656772639299</v>
      </c>
      <c r="Q6450">
        <v>0.47457627118644002</v>
      </c>
      <c r="R6450">
        <v>0.22033898305084701</v>
      </c>
      <c r="S6450">
        <f t="shared" si="100"/>
        <v>0.21145069866538846</v>
      </c>
    </row>
    <row r="6451" spans="1:19" x14ac:dyDescent="0.2">
      <c r="A6451" t="s">
        <v>12839</v>
      </c>
      <c r="B6451" t="s">
        <v>12840</v>
      </c>
      <c r="C6451">
        <v>142</v>
      </c>
      <c r="D6451">
        <v>199</v>
      </c>
      <c r="E6451">
        <v>126</v>
      </c>
      <c r="F6451">
        <v>20</v>
      </c>
      <c r="G6451">
        <v>0.22682296432217799</v>
      </c>
      <c r="H6451">
        <v>-0.54617580904389695</v>
      </c>
      <c r="I6451">
        <v>-1.7354555216810701</v>
      </c>
      <c r="J6451">
        <v>259</v>
      </c>
      <c r="K6451">
        <v>218</v>
      </c>
      <c r="L6451">
        <v>157</v>
      </c>
      <c r="M6451">
        <v>42</v>
      </c>
      <c r="N6451">
        <v>2.3848329450748399E-3</v>
      </c>
      <c r="O6451">
        <v>-0.80948888881640801</v>
      </c>
      <c r="P6451">
        <v>-1.80027614227524</v>
      </c>
      <c r="Q6451">
        <v>0.49152542372881303</v>
      </c>
      <c r="R6451">
        <v>0.27118644067796599</v>
      </c>
      <c r="S6451">
        <f t="shared" si="100"/>
        <v>1.7978969716973662E-2</v>
      </c>
    </row>
    <row r="6452" spans="1:19" x14ac:dyDescent="0.2">
      <c r="A6452" t="s">
        <v>12841</v>
      </c>
      <c r="B6452" t="s">
        <v>12842</v>
      </c>
      <c r="C6452">
        <v>165</v>
      </c>
      <c r="D6452">
        <v>354</v>
      </c>
      <c r="E6452">
        <v>112</v>
      </c>
      <c r="F6452">
        <v>9</v>
      </c>
      <c r="G6452">
        <v>0.41177755010740902</v>
      </c>
      <c r="H6452">
        <v>-0.66252393132212795</v>
      </c>
      <c r="I6452">
        <v>-2.1474386077365799</v>
      </c>
      <c r="J6452">
        <v>326</v>
      </c>
      <c r="K6452">
        <v>511</v>
      </c>
      <c r="L6452">
        <v>215</v>
      </c>
      <c r="M6452">
        <v>45</v>
      </c>
      <c r="N6452">
        <v>0.27243140348849498</v>
      </c>
      <c r="O6452">
        <v>-0.77286791729672399</v>
      </c>
      <c r="P6452">
        <v>-1.8702307548844801</v>
      </c>
      <c r="Q6452">
        <v>0.42372881355932202</v>
      </c>
      <c r="R6452">
        <v>0.22033898305084701</v>
      </c>
      <c r="S6452">
        <f t="shared" si="100"/>
        <v>-0.11954183469567664</v>
      </c>
    </row>
    <row r="6453" spans="1:19" x14ac:dyDescent="0.2">
      <c r="A6453" t="s">
        <v>12843</v>
      </c>
      <c r="B6453" t="s">
        <v>12844</v>
      </c>
      <c r="C6453">
        <v>60</v>
      </c>
      <c r="D6453">
        <v>34</v>
      </c>
      <c r="E6453">
        <v>39</v>
      </c>
      <c r="F6453">
        <v>17</v>
      </c>
      <c r="G6453">
        <v>-0.16641410104585999</v>
      </c>
      <c r="H6453">
        <v>-0.68134465313554804</v>
      </c>
      <c r="I6453">
        <v>-1.4318995019673599</v>
      </c>
      <c r="J6453">
        <v>89</v>
      </c>
      <c r="K6453">
        <v>105</v>
      </c>
      <c r="L6453">
        <v>117</v>
      </c>
      <c r="M6453">
        <v>12</v>
      </c>
      <c r="N6453">
        <v>0.14902739584674701</v>
      </c>
      <c r="O6453">
        <v>-0.473292922043141</v>
      </c>
      <c r="P6453">
        <v>-1.8804344291891799</v>
      </c>
      <c r="Q6453">
        <v>0.62711864406779605</v>
      </c>
      <c r="R6453">
        <v>0.305084745762711</v>
      </c>
      <c r="S6453">
        <f t="shared" si="100"/>
        <v>8.4078459588707938E-2</v>
      </c>
    </row>
    <row r="6454" spans="1:19" x14ac:dyDescent="0.2">
      <c r="A6454" t="s">
        <v>12845</v>
      </c>
      <c r="B6454" t="s">
        <v>12846</v>
      </c>
      <c r="C6454">
        <v>102</v>
      </c>
      <c r="D6454">
        <v>143</v>
      </c>
      <c r="E6454">
        <v>140</v>
      </c>
      <c r="F6454">
        <v>11</v>
      </c>
      <c r="G6454">
        <v>0.22699409799867201</v>
      </c>
      <c r="H6454">
        <v>-0.35673014586208301</v>
      </c>
      <c r="I6454">
        <v>-1.8514046595656899</v>
      </c>
      <c r="J6454">
        <v>191</v>
      </c>
      <c r="K6454">
        <v>269</v>
      </c>
      <c r="L6454">
        <v>161</v>
      </c>
      <c r="M6454">
        <v>45</v>
      </c>
      <c r="N6454">
        <v>0.225947016176402</v>
      </c>
      <c r="O6454">
        <v>-0.66629626836026801</v>
      </c>
      <c r="P6454">
        <v>-1.6380465220642699</v>
      </c>
      <c r="Q6454">
        <v>0.644067796610169</v>
      </c>
      <c r="R6454">
        <v>0.322033898305084</v>
      </c>
      <c r="S6454">
        <f t="shared" si="100"/>
        <v>2.793493312849147E-2</v>
      </c>
    </row>
    <row r="6455" spans="1:19" x14ac:dyDescent="0.2">
      <c r="A6455" t="s">
        <v>12847</v>
      </c>
      <c r="B6455" t="s">
        <v>12848</v>
      </c>
      <c r="C6455">
        <v>234</v>
      </c>
      <c r="D6455">
        <v>266</v>
      </c>
      <c r="E6455">
        <v>171</v>
      </c>
      <c r="F6455">
        <v>34</v>
      </c>
      <c r="G6455">
        <v>0.135924011516452</v>
      </c>
      <c r="H6455">
        <v>-0.63047775679639195</v>
      </c>
      <c r="I6455">
        <v>-1.72193411332988</v>
      </c>
      <c r="J6455">
        <v>546</v>
      </c>
      <c r="K6455">
        <v>886</v>
      </c>
      <c r="L6455">
        <v>510</v>
      </c>
      <c r="M6455">
        <v>123</v>
      </c>
      <c r="N6455">
        <v>0.28746918260403498</v>
      </c>
      <c r="O6455">
        <v>-0.62171124375119102</v>
      </c>
      <c r="P6455">
        <v>-1.6575131998572299</v>
      </c>
      <c r="Q6455">
        <v>0.59322033898305004</v>
      </c>
      <c r="R6455">
        <v>0.27118644067796599</v>
      </c>
      <c r="S6455">
        <f t="shared" si="100"/>
        <v>6.0065073184825235E-2</v>
      </c>
    </row>
    <row r="6456" spans="1:19" x14ac:dyDescent="0.2">
      <c r="A6456" t="s">
        <v>12849</v>
      </c>
      <c r="B6456" t="s">
        <v>12850</v>
      </c>
      <c r="C6456">
        <v>293</v>
      </c>
      <c r="D6456">
        <v>307</v>
      </c>
      <c r="E6456">
        <v>226</v>
      </c>
      <c r="F6456">
        <v>49</v>
      </c>
      <c r="G6456">
        <v>0.100528987418605</v>
      </c>
      <c r="H6456">
        <v>-0.60701719098511198</v>
      </c>
      <c r="I6456">
        <v>-1.6608687132875899</v>
      </c>
      <c r="J6456">
        <v>457</v>
      </c>
      <c r="K6456">
        <v>733</v>
      </c>
      <c r="L6456">
        <v>356</v>
      </c>
      <c r="M6456">
        <v>55</v>
      </c>
      <c r="N6456">
        <v>0.282415877992999</v>
      </c>
      <c r="O6456">
        <v>-0.70055497924136501</v>
      </c>
      <c r="P6456">
        <v>-1.9297791791674901</v>
      </c>
      <c r="Q6456">
        <v>0.54237288135593198</v>
      </c>
      <c r="R6456">
        <v>0.305084745762711</v>
      </c>
      <c r="S6456">
        <f t="shared" si="100"/>
        <v>4.8486226085766998E-3</v>
      </c>
    </row>
    <row r="6457" spans="1:19" x14ac:dyDescent="0.2">
      <c r="A6457" t="s">
        <v>12851</v>
      </c>
      <c r="B6457" t="s">
        <v>12852</v>
      </c>
      <c r="C6457">
        <v>229</v>
      </c>
      <c r="D6457">
        <v>372</v>
      </c>
      <c r="E6457">
        <v>253</v>
      </c>
      <c r="F6457">
        <v>45</v>
      </c>
      <c r="G6457">
        <v>0.29096568983753701</v>
      </c>
      <c r="H6457">
        <v>-0.45097297094247302</v>
      </c>
      <c r="I6457">
        <v>-1.5908201415265399</v>
      </c>
      <c r="J6457">
        <v>569</v>
      </c>
      <c r="K6457">
        <v>692</v>
      </c>
      <c r="L6457">
        <v>486</v>
      </c>
      <c r="M6457">
        <v>113</v>
      </c>
      <c r="N6457">
        <v>0.16222193148340799</v>
      </c>
      <c r="O6457">
        <v>-0.66056477427716798</v>
      </c>
      <c r="P6457">
        <v>-1.7122594915035401</v>
      </c>
      <c r="Q6457">
        <v>0.59322033898305004</v>
      </c>
      <c r="R6457">
        <v>0.25423728813559299</v>
      </c>
      <c r="S6457">
        <f t="shared" si="100"/>
        <v>8.3232429875482836E-2</v>
      </c>
    </row>
    <row r="6458" spans="1:19" x14ac:dyDescent="0.2">
      <c r="A6458" t="s">
        <v>12853</v>
      </c>
      <c r="B6458" t="s">
        <v>12854</v>
      </c>
      <c r="C6458">
        <v>40</v>
      </c>
      <c r="D6458">
        <v>15</v>
      </c>
      <c r="E6458">
        <v>19</v>
      </c>
      <c r="F6458">
        <v>3</v>
      </c>
      <c r="G6458">
        <v>-0.34571049997675202</v>
      </c>
      <c r="H6458">
        <v>-0.81756440015353604</v>
      </c>
      <c r="I6458">
        <v>-2.0091359095702899</v>
      </c>
      <c r="J6458">
        <v>28</v>
      </c>
      <c r="K6458">
        <v>50</v>
      </c>
      <c r="L6458">
        <v>7</v>
      </c>
      <c r="M6458">
        <v>6</v>
      </c>
      <c r="N6458">
        <v>0.32904007641552102</v>
      </c>
      <c r="O6458">
        <v>-1.19414876847235</v>
      </c>
      <c r="P6458">
        <v>-1.67923244955046</v>
      </c>
      <c r="Q6458">
        <v>0.57627118644067798</v>
      </c>
      <c r="R6458">
        <v>0.25423728813559299</v>
      </c>
      <c r="S6458">
        <f t="shared" si="100"/>
        <v>-2.8568705684298264E-2</v>
      </c>
    </row>
    <row r="6459" spans="1:19" x14ac:dyDescent="0.2">
      <c r="A6459" t="s">
        <v>12855</v>
      </c>
      <c r="B6459" t="s">
        <v>12856</v>
      </c>
      <c r="C6459">
        <v>164</v>
      </c>
      <c r="D6459">
        <v>193</v>
      </c>
      <c r="E6459">
        <v>122</v>
      </c>
      <c r="F6459">
        <v>15</v>
      </c>
      <c r="G6459">
        <v>0.150971693255604</v>
      </c>
      <c r="H6459">
        <v>-0.62274202715135296</v>
      </c>
      <c r="I6459">
        <v>-1.9229497619540099</v>
      </c>
      <c r="J6459">
        <v>266</v>
      </c>
      <c r="K6459">
        <v>266</v>
      </c>
      <c r="L6459">
        <v>206</v>
      </c>
      <c r="M6459">
        <v>31</v>
      </c>
      <c r="N6459">
        <v>7.7228103421721706E-2</v>
      </c>
      <c r="O6459">
        <v>-0.70310319340630401</v>
      </c>
      <c r="P6459">
        <v>-1.94374561138868</v>
      </c>
      <c r="Q6459">
        <v>0.57627118644067798</v>
      </c>
      <c r="R6459">
        <v>0.25423728813559299</v>
      </c>
      <c r="S6459">
        <f t="shared" si="100"/>
        <v>-7.4466997355857142E-2</v>
      </c>
    </row>
    <row r="6460" spans="1:19" x14ac:dyDescent="0.2">
      <c r="A6460" t="s">
        <v>12857</v>
      </c>
      <c r="B6460" t="s">
        <v>12858</v>
      </c>
      <c r="C6460">
        <v>221</v>
      </c>
      <c r="D6460">
        <v>251</v>
      </c>
      <c r="E6460">
        <v>161</v>
      </c>
      <c r="F6460">
        <v>28</v>
      </c>
      <c r="G6460">
        <v>0.13553968009145501</v>
      </c>
      <c r="H6460">
        <v>-0.63182440743166401</v>
      </c>
      <c r="I6460">
        <v>-1.78143141530489</v>
      </c>
      <c r="J6460">
        <v>442</v>
      </c>
      <c r="K6460">
        <v>560</v>
      </c>
      <c r="L6460">
        <v>297</v>
      </c>
      <c r="M6460">
        <v>53</v>
      </c>
      <c r="N6460">
        <v>0.17999386107883</v>
      </c>
      <c r="O6460">
        <v>-0.76475459717626904</v>
      </c>
      <c r="P6460">
        <v>-1.93137206834019</v>
      </c>
      <c r="Q6460">
        <v>0.66101694915254205</v>
      </c>
      <c r="R6460">
        <v>0.305084745762711</v>
      </c>
      <c r="S6460">
        <f t="shared" si="100"/>
        <v>-3.0345732851738208E-2</v>
      </c>
    </row>
    <row r="6461" spans="1:19" x14ac:dyDescent="0.2">
      <c r="A6461" t="s">
        <v>12859</v>
      </c>
      <c r="B6461" t="s">
        <v>12860</v>
      </c>
      <c r="C6461">
        <v>76</v>
      </c>
      <c r="D6461">
        <v>41</v>
      </c>
      <c r="E6461">
        <v>30</v>
      </c>
      <c r="F6461">
        <v>9</v>
      </c>
      <c r="G6461">
        <v>-0.187771503265527</v>
      </c>
      <c r="H6461">
        <v>-0.89795034733953205</v>
      </c>
      <c r="I6461">
        <v>-1.8107682558034599</v>
      </c>
      <c r="J6461">
        <v>64</v>
      </c>
      <c r="K6461">
        <v>145</v>
      </c>
      <c r="L6461">
        <v>60</v>
      </c>
      <c r="M6461">
        <v>13</v>
      </c>
      <c r="N6461">
        <v>0.43241613167280901</v>
      </c>
      <c r="O6461">
        <v>-0.62011750074463301</v>
      </c>
      <c r="P6461">
        <v>-1.7024622902689399</v>
      </c>
      <c r="Q6461">
        <v>0.54237288135593198</v>
      </c>
      <c r="R6461">
        <v>0.27118644067796599</v>
      </c>
      <c r="S6461">
        <f t="shared" si="100"/>
        <v>2.2423632904518997E-2</v>
      </c>
    </row>
    <row r="6462" spans="1:19" x14ac:dyDescent="0.2">
      <c r="A6462" t="s">
        <v>12861</v>
      </c>
      <c r="B6462" t="s">
        <v>12862</v>
      </c>
      <c r="C6462">
        <v>59</v>
      </c>
      <c r="D6462">
        <v>47</v>
      </c>
      <c r="E6462">
        <v>35</v>
      </c>
      <c r="F6462">
        <v>1</v>
      </c>
      <c r="G6462">
        <v>-1.84959214108983E-2</v>
      </c>
      <c r="H6462">
        <v>-0.72104197707027196</v>
      </c>
      <c r="I6462">
        <v>-2.65504918460414</v>
      </c>
      <c r="J6462">
        <v>134</v>
      </c>
      <c r="K6462">
        <v>91</v>
      </c>
      <c r="L6462">
        <v>33</v>
      </c>
      <c r="M6462">
        <v>5</v>
      </c>
      <c r="N6462">
        <v>-9.0835302621992201E-2</v>
      </c>
      <c r="O6462">
        <v>-1.2006796356313101</v>
      </c>
      <c r="P6462">
        <v>-2.4383604626206798</v>
      </c>
      <c r="Q6462">
        <v>0.52542372881355903</v>
      </c>
      <c r="R6462">
        <v>0.338983050847457</v>
      </c>
      <c r="S6462">
        <f t="shared" si="100"/>
        <v>-0.41789371642129569</v>
      </c>
    </row>
    <row r="6463" spans="1:19" x14ac:dyDescent="0.2">
      <c r="A6463" t="s">
        <v>12863</v>
      </c>
      <c r="B6463" t="s">
        <v>12864</v>
      </c>
      <c r="C6463">
        <v>225</v>
      </c>
      <c r="D6463">
        <v>209</v>
      </c>
      <c r="E6463">
        <v>181</v>
      </c>
      <c r="F6463">
        <v>23</v>
      </c>
      <c r="G6463">
        <v>4.8222000295220002E-2</v>
      </c>
      <c r="H6463">
        <v>-0.58876195302058099</v>
      </c>
      <c r="I6463">
        <v>-1.87465185505576</v>
      </c>
      <c r="J6463">
        <v>472</v>
      </c>
      <c r="K6463">
        <v>506</v>
      </c>
      <c r="L6463">
        <v>302</v>
      </c>
      <c r="M6463">
        <v>54</v>
      </c>
      <c r="N6463">
        <v>0.107436621627433</v>
      </c>
      <c r="O6463">
        <v>-0.78602383282132704</v>
      </c>
      <c r="P6463">
        <v>-1.95177390740301</v>
      </c>
      <c r="Q6463">
        <v>0.50847457627118597</v>
      </c>
      <c r="R6463">
        <v>0.305084745762711</v>
      </c>
      <c r="S6463">
        <f t="shared" si="100"/>
        <v>-6.268612001882036E-2</v>
      </c>
    </row>
    <row r="6464" spans="1:19" x14ac:dyDescent="0.2">
      <c r="A6464" t="s">
        <v>12865</v>
      </c>
      <c r="B6464" t="s">
        <v>12866</v>
      </c>
      <c r="C6464">
        <v>48</v>
      </c>
      <c r="D6464">
        <v>33</v>
      </c>
      <c r="E6464">
        <v>89</v>
      </c>
      <c r="F6464">
        <v>37</v>
      </c>
      <c r="G6464">
        <v>-8.2469065202171205E-2</v>
      </c>
      <c r="H6464">
        <v>-0.22610924050907799</v>
      </c>
      <c r="I6464">
        <v>-0.99723668627059103</v>
      </c>
      <c r="J6464">
        <v>130</v>
      </c>
      <c r="K6464">
        <v>112</v>
      </c>
      <c r="L6464">
        <v>71</v>
      </c>
      <c r="M6464">
        <v>37</v>
      </c>
      <c r="N6464">
        <v>1.25027737850666E-2</v>
      </c>
      <c r="O6464">
        <v>-0.85477378073215105</v>
      </c>
      <c r="P6464">
        <v>-1.55596729683173</v>
      </c>
      <c r="Q6464">
        <v>0.57627118644067798</v>
      </c>
      <c r="R6464">
        <v>0.338983050847457</v>
      </c>
      <c r="S6464">
        <f t="shared" si="100"/>
        <v>0.29621766076229261</v>
      </c>
    </row>
    <row r="6465" spans="1:19" x14ac:dyDescent="0.2">
      <c r="A6465" t="s">
        <v>12867</v>
      </c>
      <c r="B6465" t="s">
        <v>12868</v>
      </c>
      <c r="C6465">
        <v>81</v>
      </c>
      <c r="D6465">
        <v>86</v>
      </c>
      <c r="E6465">
        <v>54</v>
      </c>
      <c r="F6465">
        <v>2</v>
      </c>
      <c r="G6465">
        <v>0.10627166466044601</v>
      </c>
      <c r="H6465">
        <v>-0.67034926883408397</v>
      </c>
      <c r="I6465">
        <v>-2.49165219617666</v>
      </c>
      <c r="J6465">
        <v>211</v>
      </c>
      <c r="K6465">
        <v>187</v>
      </c>
      <c r="L6465">
        <v>101</v>
      </c>
      <c r="M6465">
        <v>15</v>
      </c>
      <c r="N6465">
        <v>2.4787254660527999E-2</v>
      </c>
      <c r="O6465">
        <v>-0.91204985865943999</v>
      </c>
      <c r="P6465">
        <v>-2.1584168648338999</v>
      </c>
      <c r="Q6465">
        <v>0.49152542372881303</v>
      </c>
      <c r="R6465">
        <v>0.27118644067796599</v>
      </c>
      <c r="S6465">
        <f t="shared" si="100"/>
        <v>-0.29589239843170467</v>
      </c>
    </row>
    <row r="6466" spans="1:19" x14ac:dyDescent="0.2">
      <c r="A6466" t="s">
        <v>12869</v>
      </c>
      <c r="B6466" t="s">
        <v>12870</v>
      </c>
      <c r="C6466">
        <v>68</v>
      </c>
      <c r="D6466">
        <v>81</v>
      </c>
      <c r="E6466">
        <v>68</v>
      </c>
      <c r="F6466">
        <v>4</v>
      </c>
      <c r="G6466">
        <v>0.15623433846794099</v>
      </c>
      <c r="H6466">
        <v>-0.49425800977840301</v>
      </c>
      <c r="I6466">
        <v>-2.1146460943402698</v>
      </c>
      <c r="J6466">
        <v>181</v>
      </c>
      <c r="K6466">
        <v>278</v>
      </c>
      <c r="L6466">
        <v>100</v>
      </c>
      <c r="M6466">
        <v>38</v>
      </c>
      <c r="N6466">
        <v>0.26359432447061298</v>
      </c>
      <c r="O6466">
        <v>-0.84976735201357501</v>
      </c>
      <c r="P6466">
        <v>-1.68812064684426</v>
      </c>
      <c r="Q6466">
        <v>0.47457627118644002</v>
      </c>
      <c r="R6466">
        <v>0.27118644067796599</v>
      </c>
      <c r="S6466">
        <f t="shared" si="100"/>
        <v>-6.1373540503994205E-2</v>
      </c>
    </row>
    <row r="6467" spans="1:19" x14ac:dyDescent="0.2">
      <c r="A6467" t="s">
        <v>12871</v>
      </c>
      <c r="B6467" t="s">
        <v>12872</v>
      </c>
      <c r="C6467">
        <v>369</v>
      </c>
      <c r="D6467">
        <v>348</v>
      </c>
      <c r="E6467">
        <v>275</v>
      </c>
      <c r="F6467">
        <v>20</v>
      </c>
      <c r="G6467">
        <v>5.4811110083049001E-2</v>
      </c>
      <c r="H6467">
        <v>-0.62195168210720098</v>
      </c>
      <c r="I6467">
        <v>-2.1501935434570698</v>
      </c>
      <c r="J6467">
        <v>601</v>
      </c>
      <c r="K6467">
        <v>762</v>
      </c>
      <c r="L6467">
        <v>371</v>
      </c>
      <c r="M6467">
        <v>49</v>
      </c>
      <c r="N6467">
        <v>0.18030860275858199</v>
      </c>
      <c r="O6467">
        <v>-0.801589339532084</v>
      </c>
      <c r="P6467">
        <v>-2.09890406056611</v>
      </c>
      <c r="Q6467">
        <v>0.54237288135593198</v>
      </c>
      <c r="R6467">
        <v>0.35593220338983</v>
      </c>
      <c r="S6467">
        <f t="shared" ref="S6467:S6530" si="101">((I6467+1.7338029)/1.7338029+(P6467+1.8692731)/1.8692731)/2</f>
        <v>-0.18150268394951258</v>
      </c>
    </row>
    <row r="6468" spans="1:19" x14ac:dyDescent="0.2">
      <c r="A6468" t="s">
        <v>12873</v>
      </c>
      <c r="B6468" t="s">
        <v>12874</v>
      </c>
      <c r="C6468">
        <v>39</v>
      </c>
      <c r="D6468">
        <v>52</v>
      </c>
      <c r="E6468">
        <v>32</v>
      </c>
      <c r="F6468">
        <v>6</v>
      </c>
      <c r="G6468">
        <v>0.20519696890382799</v>
      </c>
      <c r="H6468">
        <v>-0.58017263848499601</v>
      </c>
      <c r="I6468">
        <v>-1.6971105296048501</v>
      </c>
      <c r="J6468">
        <v>49</v>
      </c>
      <c r="K6468">
        <v>113</v>
      </c>
      <c r="L6468">
        <v>19</v>
      </c>
      <c r="M6468">
        <v>2</v>
      </c>
      <c r="N6468">
        <v>0.44011046687662703</v>
      </c>
      <c r="O6468">
        <v>-1.00353125622007</v>
      </c>
      <c r="P6468">
        <v>-2.3993917529564199</v>
      </c>
      <c r="Q6468">
        <v>0.50847457627118597</v>
      </c>
      <c r="R6468">
        <v>0.338983050847457</v>
      </c>
      <c r="S6468">
        <f t="shared" si="101"/>
        <v>-0.13121660354542136</v>
      </c>
    </row>
    <row r="6469" spans="1:19" x14ac:dyDescent="0.2">
      <c r="A6469" t="s">
        <v>12875</v>
      </c>
      <c r="B6469" t="s">
        <v>12876</v>
      </c>
      <c r="C6469">
        <v>176</v>
      </c>
      <c r="D6469">
        <v>181</v>
      </c>
      <c r="E6469">
        <v>81</v>
      </c>
      <c r="F6469">
        <v>17</v>
      </c>
      <c r="G6469">
        <v>9.2424139350563206E-2</v>
      </c>
      <c r="H6469">
        <v>-0.83128565871390303</v>
      </c>
      <c r="I6469">
        <v>-1.89926091939787</v>
      </c>
      <c r="J6469">
        <v>261</v>
      </c>
      <c r="K6469">
        <v>286</v>
      </c>
      <c r="L6469">
        <v>118</v>
      </c>
      <c r="M6469">
        <v>11</v>
      </c>
      <c r="N6469">
        <v>0.11695362921248301</v>
      </c>
      <c r="O6469">
        <v>-0.93684727717654503</v>
      </c>
      <c r="P6469">
        <v>-2.3854734907719402</v>
      </c>
      <c r="Q6469">
        <v>0.47457627118644002</v>
      </c>
      <c r="R6469">
        <v>0.20338983050847401</v>
      </c>
      <c r="S6469">
        <f t="shared" si="101"/>
        <v>-0.18579051552001807</v>
      </c>
    </row>
    <row r="6470" spans="1:19" x14ac:dyDescent="0.2">
      <c r="A6470" t="s">
        <v>12877</v>
      </c>
      <c r="B6470" t="s">
        <v>12878</v>
      </c>
      <c r="C6470">
        <v>136</v>
      </c>
      <c r="D6470">
        <v>192</v>
      </c>
      <c r="E6470">
        <v>116</v>
      </c>
      <c r="F6470">
        <v>15</v>
      </c>
      <c r="G6470">
        <v>0.23002055262886001</v>
      </c>
      <c r="H6470">
        <v>-0.56333892892170201</v>
      </c>
      <c r="I6470">
        <v>-1.84164482227653</v>
      </c>
      <c r="J6470">
        <v>278</v>
      </c>
      <c r="K6470">
        <v>407</v>
      </c>
      <c r="L6470">
        <v>152</v>
      </c>
      <c r="M6470">
        <v>44</v>
      </c>
      <c r="N6470">
        <v>0.242777716728865</v>
      </c>
      <c r="O6470">
        <v>-0.85428998511769405</v>
      </c>
      <c r="P6470">
        <v>-1.8108177880237799</v>
      </c>
      <c r="Q6470">
        <v>0.55932203389830504</v>
      </c>
      <c r="R6470">
        <v>0.20338983050847401</v>
      </c>
      <c r="S6470">
        <f t="shared" si="101"/>
        <v>-1.5463981278329507E-2</v>
      </c>
    </row>
    <row r="6471" spans="1:19" x14ac:dyDescent="0.2">
      <c r="A6471" t="s">
        <v>12879</v>
      </c>
      <c r="B6471" t="s">
        <v>12880</v>
      </c>
      <c r="C6471">
        <v>348</v>
      </c>
      <c r="D6471">
        <v>268</v>
      </c>
      <c r="E6471">
        <v>229</v>
      </c>
      <c r="F6471">
        <v>24</v>
      </c>
      <c r="G6471">
        <v>-3.3186217622263599E-2</v>
      </c>
      <c r="H6471">
        <v>-0.67600177138509598</v>
      </c>
      <c r="I6471">
        <v>-2.0455651751969701</v>
      </c>
      <c r="J6471">
        <v>456</v>
      </c>
      <c r="K6471">
        <v>526</v>
      </c>
      <c r="L6471">
        <v>311</v>
      </c>
      <c r="M6471">
        <v>48</v>
      </c>
      <c r="N6471">
        <v>0.13924900491102499</v>
      </c>
      <c r="O6471">
        <v>-0.75829323078198696</v>
      </c>
      <c r="P6471">
        <v>-1.9879492738807401</v>
      </c>
      <c r="Q6471">
        <v>0.52542372881355903</v>
      </c>
      <c r="R6471">
        <v>0.25423728813559299</v>
      </c>
      <c r="S6471">
        <f t="shared" si="101"/>
        <v>-0.12165100605544252</v>
      </c>
    </row>
    <row r="6472" spans="1:19" x14ac:dyDescent="0.2">
      <c r="A6472" t="s">
        <v>12881</v>
      </c>
      <c r="B6472" t="s">
        <v>12882</v>
      </c>
      <c r="C6472">
        <v>216</v>
      </c>
      <c r="D6472">
        <v>172</v>
      </c>
      <c r="E6472">
        <v>149</v>
      </c>
      <c r="F6472">
        <v>12</v>
      </c>
      <c r="G6472">
        <v>-1.8667071947853501E-2</v>
      </c>
      <c r="H6472">
        <v>-0.65552549251706005</v>
      </c>
      <c r="I6472">
        <v>-2.1394696780653</v>
      </c>
      <c r="J6472">
        <v>463</v>
      </c>
      <c r="K6472">
        <v>465</v>
      </c>
      <c r="L6472">
        <v>234</v>
      </c>
      <c r="M6472">
        <v>40</v>
      </c>
      <c r="N6472">
        <v>7.9100065293722502E-2</v>
      </c>
      <c r="O6472">
        <v>-0.88845391075220004</v>
      </c>
      <c r="P6472">
        <v>-2.0737466682818799</v>
      </c>
      <c r="Q6472">
        <v>0.57627118644067798</v>
      </c>
      <c r="R6472">
        <v>0.22033898305084701</v>
      </c>
      <c r="S6472">
        <f t="shared" si="101"/>
        <v>-0.17168090780824694</v>
      </c>
    </row>
    <row r="6473" spans="1:19" x14ac:dyDescent="0.2">
      <c r="A6473" t="s">
        <v>12883</v>
      </c>
      <c r="B6473" t="s">
        <v>12884</v>
      </c>
      <c r="C6473">
        <v>87</v>
      </c>
      <c r="D6473">
        <v>116</v>
      </c>
      <c r="E6473">
        <v>77</v>
      </c>
      <c r="F6473">
        <v>4</v>
      </c>
      <c r="G6473">
        <v>0.20519696890382799</v>
      </c>
      <c r="H6473">
        <v>-0.54728653722454002</v>
      </c>
      <c r="I6473">
        <v>-2.2216564342526501</v>
      </c>
      <c r="J6473">
        <v>160</v>
      </c>
      <c r="K6473">
        <v>155</v>
      </c>
      <c r="L6473">
        <v>138</v>
      </c>
      <c r="M6473">
        <v>13</v>
      </c>
      <c r="N6473">
        <v>6.3439818936088493E-2</v>
      </c>
      <c r="O6473">
        <v>-0.656329673399078</v>
      </c>
      <c r="P6473">
        <v>-2.1004022989409799</v>
      </c>
      <c r="Q6473">
        <v>0.50847457627118597</v>
      </c>
      <c r="R6473">
        <v>0.20338983050847401</v>
      </c>
      <c r="S6473">
        <f t="shared" si="101"/>
        <v>-0.20251215066763473</v>
      </c>
    </row>
    <row r="6474" spans="1:19" x14ac:dyDescent="0.2">
      <c r="A6474" t="s">
        <v>12885</v>
      </c>
      <c r="B6474" t="s">
        <v>12886</v>
      </c>
      <c r="C6474">
        <v>182</v>
      </c>
      <c r="D6474">
        <v>168</v>
      </c>
      <c r="E6474">
        <v>109</v>
      </c>
      <c r="F6474">
        <v>6</v>
      </c>
      <c r="G6474">
        <v>4.5496126036316503E-2</v>
      </c>
      <c r="H6474">
        <v>-0.71690289982285405</v>
      </c>
      <c r="I6474">
        <v>-2.3661173105634301</v>
      </c>
      <c r="J6474">
        <v>283</v>
      </c>
      <c r="K6474">
        <v>263</v>
      </c>
      <c r="L6474">
        <v>175</v>
      </c>
      <c r="M6474">
        <v>29</v>
      </c>
      <c r="N6474">
        <v>4.5397416387189402E-2</v>
      </c>
      <c r="O6474">
        <v>-0.80083716398238602</v>
      </c>
      <c r="P6474">
        <v>-1.9996141062172199</v>
      </c>
      <c r="Q6474">
        <v>0.52542372881355903</v>
      </c>
      <c r="R6474">
        <v>0.169491525423728</v>
      </c>
      <c r="S6474">
        <f t="shared" si="101"/>
        <v>-0.21721307729111228</v>
      </c>
    </row>
    <row r="6475" spans="1:19" x14ac:dyDescent="0.2">
      <c r="A6475" t="s">
        <v>12887</v>
      </c>
      <c r="B6475" t="s">
        <v>12888</v>
      </c>
      <c r="C6475">
        <v>77</v>
      </c>
      <c r="D6475">
        <v>65</v>
      </c>
      <c r="E6475">
        <v>85</v>
      </c>
      <c r="F6475">
        <v>4</v>
      </c>
      <c r="G6475">
        <v>6.6808637659021997E-3</v>
      </c>
      <c r="H6475">
        <v>-0.45132980923659199</v>
      </c>
      <c r="I6475">
        <v>-2.1686279068065102</v>
      </c>
      <c r="J6475">
        <v>223</v>
      </c>
      <c r="K6475">
        <v>214</v>
      </c>
      <c r="L6475">
        <v>169</v>
      </c>
      <c r="M6475">
        <v>10</v>
      </c>
      <c r="N6475">
        <v>5.9337013722751901E-2</v>
      </c>
      <c r="O6475">
        <v>-0.71250693557887701</v>
      </c>
      <c r="P6475">
        <v>-2.3585305316400502</v>
      </c>
      <c r="Q6475">
        <v>0.62711864406779605</v>
      </c>
      <c r="R6475">
        <v>0.27118644067796599</v>
      </c>
      <c r="S6475">
        <f t="shared" si="101"/>
        <v>-0.25626468587373408</v>
      </c>
    </row>
    <row r="6476" spans="1:19" x14ac:dyDescent="0.2">
      <c r="A6476" t="s">
        <v>12889</v>
      </c>
      <c r="B6476" t="s">
        <v>12890</v>
      </c>
      <c r="C6476">
        <v>138</v>
      </c>
      <c r="D6476">
        <v>194</v>
      </c>
      <c r="E6476">
        <v>105</v>
      </c>
      <c r="F6476">
        <v>14</v>
      </c>
      <c r="G6476">
        <v>0.22818087582451799</v>
      </c>
      <c r="H6476">
        <v>-0.61294779710970204</v>
      </c>
      <c r="I6476">
        <v>-1.87794822368499</v>
      </c>
      <c r="J6476">
        <v>398</v>
      </c>
      <c r="K6476">
        <v>324</v>
      </c>
      <c r="L6476">
        <v>189</v>
      </c>
      <c r="M6476">
        <v>24</v>
      </c>
      <c r="N6476">
        <v>-1.21099584453538E-2</v>
      </c>
      <c r="O6476">
        <v>-0.91551004504483402</v>
      </c>
      <c r="P6476">
        <v>-2.2298974989539699</v>
      </c>
      <c r="Q6476">
        <v>0.62711864406779605</v>
      </c>
      <c r="R6476">
        <v>0.20338983050847401</v>
      </c>
      <c r="S6476">
        <f t="shared" si="101"/>
        <v>-0.13803025272265207</v>
      </c>
    </row>
    <row r="6477" spans="1:19" x14ac:dyDescent="0.2">
      <c r="A6477" t="s">
        <v>12891</v>
      </c>
      <c r="B6477" t="s">
        <v>12892</v>
      </c>
      <c r="C6477">
        <v>154</v>
      </c>
      <c r="D6477">
        <v>164</v>
      </c>
      <c r="E6477">
        <v>117</v>
      </c>
      <c r="F6477">
        <v>12</v>
      </c>
      <c r="G6477">
        <v>0.10758135950676299</v>
      </c>
      <c r="H6477">
        <v>-0.61359286886870501</v>
      </c>
      <c r="I6477">
        <v>-1.9925366477508299</v>
      </c>
      <c r="J6477">
        <v>374</v>
      </c>
      <c r="K6477">
        <v>348</v>
      </c>
      <c r="L6477">
        <v>233</v>
      </c>
      <c r="M6477">
        <v>28</v>
      </c>
      <c r="N6477">
        <v>4.5935745167822499E-2</v>
      </c>
      <c r="O6477">
        <v>-0.79760445831885096</v>
      </c>
      <c r="P6477">
        <v>-2.13593923945015</v>
      </c>
      <c r="Q6477">
        <v>0.61016949152542299</v>
      </c>
      <c r="R6477">
        <v>0.169491525423728</v>
      </c>
      <c r="S6477">
        <f t="shared" si="101"/>
        <v>-0.14594335507214543</v>
      </c>
    </row>
    <row r="6478" spans="1:19" x14ac:dyDescent="0.2">
      <c r="A6478" t="s">
        <v>12893</v>
      </c>
      <c r="B6478" t="s">
        <v>12894</v>
      </c>
      <c r="C6478">
        <v>146</v>
      </c>
      <c r="D6478">
        <v>130</v>
      </c>
      <c r="E6478">
        <v>84</v>
      </c>
      <c r="F6478">
        <v>3</v>
      </c>
      <c r="G6478">
        <v>2.9848728817928102E-2</v>
      </c>
      <c r="H6478">
        <v>-0.73433157950095895</v>
      </c>
      <c r="I6478">
        <v>-2.5714287740267698</v>
      </c>
      <c r="J6478">
        <v>150</v>
      </c>
      <c r="K6478">
        <v>265</v>
      </c>
      <c r="L6478">
        <v>152</v>
      </c>
      <c r="M6478">
        <v>15</v>
      </c>
      <c r="N6478">
        <v>0.32438271830284798</v>
      </c>
      <c r="O6478">
        <v>-0.58633644825529896</v>
      </c>
      <c r="P6478">
        <v>-2.01022566859189</v>
      </c>
      <c r="Q6478">
        <v>0.54237288135593198</v>
      </c>
      <c r="R6478">
        <v>0.27118644067796599</v>
      </c>
      <c r="S6478">
        <f t="shared" si="101"/>
        <v>-0.27925991760027807</v>
      </c>
    </row>
    <row r="6479" spans="1:19" x14ac:dyDescent="0.2">
      <c r="A6479" t="s">
        <v>12895</v>
      </c>
      <c r="B6479" t="s">
        <v>12896</v>
      </c>
      <c r="C6479">
        <v>208</v>
      </c>
      <c r="D6479">
        <v>186</v>
      </c>
      <c r="E6479">
        <v>111</v>
      </c>
      <c r="F6479">
        <v>25</v>
      </c>
      <c r="G6479">
        <v>3.1707841550683097E-2</v>
      </c>
      <c r="H6479">
        <v>-0.76699836595450699</v>
      </c>
      <c r="I6479">
        <v>-1.80432049925272</v>
      </c>
      <c r="J6479">
        <v>347</v>
      </c>
      <c r="K6479">
        <v>368</v>
      </c>
      <c r="L6479">
        <v>228</v>
      </c>
      <c r="M6479">
        <v>52</v>
      </c>
      <c r="N6479">
        <v>0.102746447304365</v>
      </c>
      <c r="O6479">
        <v>-0.77448340493481005</v>
      </c>
      <c r="P6479">
        <v>-1.8345517997479599</v>
      </c>
      <c r="Q6479">
        <v>0.57627118644067798</v>
      </c>
      <c r="R6479">
        <v>0.186440677966101</v>
      </c>
      <c r="S6479">
        <f t="shared" si="101"/>
        <v>-1.1048725760168991E-2</v>
      </c>
    </row>
    <row r="6480" spans="1:19" x14ac:dyDescent="0.2">
      <c r="A6480" t="s">
        <v>12897</v>
      </c>
      <c r="B6480" t="s">
        <v>12898</v>
      </c>
      <c r="C6480">
        <v>57</v>
      </c>
      <c r="D6480">
        <v>71</v>
      </c>
      <c r="E6480">
        <v>31</v>
      </c>
      <c r="F6480">
        <v>5</v>
      </c>
      <c r="G6480">
        <v>0.175641725342112</v>
      </c>
      <c r="H6480">
        <v>-0.758771171616622</v>
      </c>
      <c r="I6480">
        <v>-1.94110202429847</v>
      </c>
      <c r="J6480">
        <v>97</v>
      </c>
      <c r="K6480">
        <v>99</v>
      </c>
      <c r="L6480">
        <v>110</v>
      </c>
      <c r="M6480">
        <v>14</v>
      </c>
      <c r="N6480">
        <v>8.6091563753026804E-2</v>
      </c>
      <c r="O6480">
        <v>-0.53746782625240996</v>
      </c>
      <c r="P6480">
        <v>-1.8508693671798899</v>
      </c>
      <c r="Q6480">
        <v>0.52542372881355903</v>
      </c>
      <c r="R6480">
        <v>0.28813559322033899</v>
      </c>
      <c r="S6480">
        <f t="shared" si="101"/>
        <v>-5.4858931532868555E-2</v>
      </c>
    </row>
    <row r="6481" spans="1:19" x14ac:dyDescent="0.2">
      <c r="A6481" t="s">
        <v>12899</v>
      </c>
      <c r="B6481" t="s">
        <v>12900</v>
      </c>
      <c r="C6481">
        <v>239</v>
      </c>
      <c r="D6481">
        <v>174</v>
      </c>
      <c r="E6481">
        <v>196</v>
      </c>
      <c r="F6481">
        <v>18</v>
      </c>
      <c r="G6481">
        <v>-5.7590420370009401E-2</v>
      </c>
      <c r="H6481">
        <v>-0.58039983937006501</v>
      </c>
      <c r="I6481">
        <v>-2.0073225688068299</v>
      </c>
      <c r="J6481">
        <v>339</v>
      </c>
      <c r="K6481">
        <v>305</v>
      </c>
      <c r="L6481">
        <v>223</v>
      </c>
      <c r="M6481">
        <v>34</v>
      </c>
      <c r="N6481">
        <v>3.1328244565425503E-2</v>
      </c>
      <c r="O6481">
        <v>-0.77398361229931101</v>
      </c>
      <c r="P6481">
        <v>-2.0089464497527199</v>
      </c>
      <c r="Q6481">
        <v>0.55932203389830504</v>
      </c>
      <c r="R6481">
        <v>0.27118644067796599</v>
      </c>
      <c r="S6481">
        <f t="shared" si="101"/>
        <v>-0.11623887398937319</v>
      </c>
    </row>
    <row r="6482" spans="1:19" x14ac:dyDescent="0.2">
      <c r="A6482" t="s">
        <v>12901</v>
      </c>
      <c r="B6482" t="e">
        <f>-RVLYVEAMYDFKRQQDDKGDLKFRRGDIIEVTKQITDWIHGSLANGRTGIFPSNFVGPYNP</f>
        <v>#NAME?</v>
      </c>
      <c r="C6482">
        <v>103</v>
      </c>
      <c r="D6482">
        <v>90</v>
      </c>
      <c r="E6482">
        <v>69</v>
      </c>
      <c r="F6482">
        <v>7</v>
      </c>
      <c r="G6482">
        <v>2.1663517029681102E-2</v>
      </c>
      <c r="H6482">
        <v>-0.66824614374631996</v>
      </c>
      <c r="I6482">
        <v>-2.0519363576529099</v>
      </c>
      <c r="J6482">
        <v>200</v>
      </c>
      <c r="K6482">
        <v>97</v>
      </c>
      <c r="L6482">
        <v>114</v>
      </c>
      <c r="M6482">
        <v>13</v>
      </c>
      <c r="N6482">
        <v>-0.23703015797601401</v>
      </c>
      <c r="O6482">
        <v>-0.83621392147189899</v>
      </c>
      <c r="P6482">
        <v>-2.1973123119490299</v>
      </c>
      <c r="Q6482">
        <v>0.52542372881355903</v>
      </c>
      <c r="R6482">
        <v>0.25423728813559299</v>
      </c>
      <c r="S6482">
        <f t="shared" si="101"/>
        <v>-0.17948953993963768</v>
      </c>
    </row>
    <row r="6483" spans="1:19" x14ac:dyDescent="0.2">
      <c r="A6483" t="s">
        <v>12902</v>
      </c>
      <c r="B6483" t="s">
        <v>12903</v>
      </c>
      <c r="C6483">
        <v>186</v>
      </c>
      <c r="D6483">
        <v>209</v>
      </c>
      <c r="E6483">
        <v>134</v>
      </c>
      <c r="F6483">
        <v>32</v>
      </c>
      <c r="G6483">
        <v>0.13089157418866601</v>
      </c>
      <c r="H6483">
        <v>-0.63666615563151197</v>
      </c>
      <c r="I6483">
        <v>-1.64856013886</v>
      </c>
      <c r="J6483">
        <v>418</v>
      </c>
      <c r="K6483">
        <v>384</v>
      </c>
      <c r="L6483">
        <v>278</v>
      </c>
      <c r="M6483">
        <v>59</v>
      </c>
      <c r="N6483">
        <v>4.0383046014217397E-2</v>
      </c>
      <c r="O6483">
        <v>-0.76922026300134905</v>
      </c>
      <c r="P6483">
        <v>-1.8605499387247799</v>
      </c>
      <c r="Q6483">
        <v>0.52542372881355903</v>
      </c>
      <c r="R6483">
        <v>0.169491525423728</v>
      </c>
      <c r="S6483">
        <f t="shared" si="101"/>
        <v>2.6915901557143098E-2</v>
      </c>
    </row>
    <row r="6484" spans="1:19" x14ac:dyDescent="0.2">
      <c r="A6484" t="s">
        <v>12904</v>
      </c>
      <c r="B6484" t="s">
        <v>12905</v>
      </c>
      <c r="C6484">
        <v>270</v>
      </c>
      <c r="D6484">
        <v>224</v>
      </c>
      <c r="E6484">
        <v>155</v>
      </c>
      <c r="F6484">
        <v>22</v>
      </c>
      <c r="G6484">
        <v>-8.5751352929601204E-4</v>
      </c>
      <c r="H6484">
        <v>-0.73529007576709904</v>
      </c>
      <c r="I6484">
        <v>-1.97313825629878</v>
      </c>
      <c r="J6484">
        <v>462</v>
      </c>
      <c r="K6484">
        <v>580</v>
      </c>
      <c r="L6484">
        <v>376</v>
      </c>
      <c r="M6484">
        <v>82</v>
      </c>
      <c r="N6484">
        <v>0.17601412142853301</v>
      </c>
      <c r="O6484">
        <v>-0.68154290777285398</v>
      </c>
      <c r="P6484">
        <v>-1.7610537917643001</v>
      </c>
      <c r="Q6484">
        <v>0.59322033898305004</v>
      </c>
      <c r="R6484">
        <v>0.338983050847457</v>
      </c>
      <c r="S6484">
        <f t="shared" si="101"/>
        <v>-4.0073451157012517E-2</v>
      </c>
    </row>
    <row r="6485" spans="1:19" x14ac:dyDescent="0.2">
      <c r="A6485" t="s">
        <v>12906</v>
      </c>
      <c r="B6485" t="s">
        <v>12907</v>
      </c>
      <c r="C6485">
        <v>145</v>
      </c>
      <c r="D6485">
        <v>95</v>
      </c>
      <c r="E6485">
        <v>74</v>
      </c>
      <c r="F6485">
        <v>6</v>
      </c>
      <c r="G6485">
        <v>-0.10338616465059799</v>
      </c>
      <c r="H6485">
        <v>-0.78639429228240199</v>
      </c>
      <c r="I6485">
        <v>-2.2674139248133298</v>
      </c>
      <c r="J6485">
        <v>259</v>
      </c>
      <c r="K6485">
        <v>352</v>
      </c>
      <c r="L6485">
        <v>249</v>
      </c>
      <c r="M6485">
        <v>32</v>
      </c>
      <c r="N6485">
        <v>0.21047100281860101</v>
      </c>
      <c r="O6485">
        <v>-0.60918919412990502</v>
      </c>
      <c r="P6485">
        <v>-1.9183754543532301</v>
      </c>
      <c r="Q6485">
        <v>0.54237288135593198</v>
      </c>
      <c r="R6485">
        <v>0.338983050847457</v>
      </c>
      <c r="S6485">
        <f t="shared" si="101"/>
        <v>-0.1670186464217549</v>
      </c>
    </row>
    <row r="6486" spans="1:19" x14ac:dyDescent="0.2">
      <c r="A6486" t="s">
        <v>12908</v>
      </c>
      <c r="B6486" t="s">
        <v>12909</v>
      </c>
      <c r="C6486">
        <v>273</v>
      </c>
      <c r="D6486">
        <v>296</v>
      </c>
      <c r="E6486">
        <v>218</v>
      </c>
      <c r="F6486">
        <v>25</v>
      </c>
      <c r="G6486">
        <v>0.115387296313711</v>
      </c>
      <c r="H6486">
        <v>-0.59196416321455403</v>
      </c>
      <c r="I6486">
        <v>-1.92241981133071</v>
      </c>
      <c r="J6486">
        <v>417</v>
      </c>
      <c r="K6486">
        <v>632</v>
      </c>
      <c r="L6486">
        <v>326</v>
      </c>
      <c r="M6486">
        <v>26</v>
      </c>
      <c r="N6486">
        <v>0.257809126730349</v>
      </c>
      <c r="O6486">
        <v>-0.69900723205020798</v>
      </c>
      <c r="P6486">
        <v>-2.2153883755948298</v>
      </c>
      <c r="Q6486">
        <v>0.52542372881355903</v>
      </c>
      <c r="R6486">
        <v>0.322033898305084</v>
      </c>
      <c r="S6486">
        <f t="shared" si="101"/>
        <v>-0.14697416766728622</v>
      </c>
    </row>
    <row r="6487" spans="1:19" x14ac:dyDescent="0.2">
      <c r="A6487" t="s">
        <v>12910</v>
      </c>
      <c r="B6487" t="s">
        <v>12911</v>
      </c>
      <c r="C6487">
        <v>130</v>
      </c>
      <c r="D6487">
        <v>96</v>
      </c>
      <c r="E6487">
        <v>109</v>
      </c>
      <c r="F6487">
        <v>22</v>
      </c>
      <c r="G6487">
        <v>-5.1413886971739903E-2</v>
      </c>
      <c r="H6487">
        <v>-0.57077486414461598</v>
      </c>
      <c r="I6487">
        <v>-1.6557178444466201</v>
      </c>
      <c r="J6487">
        <v>290</v>
      </c>
      <c r="K6487">
        <v>244</v>
      </c>
      <c r="L6487">
        <v>163</v>
      </c>
      <c r="M6487">
        <v>25</v>
      </c>
      <c r="N6487">
        <v>2.21993186149518E-3</v>
      </c>
      <c r="O6487">
        <v>-0.84229917063938797</v>
      </c>
      <c r="P6487">
        <v>-2.0746836578188099</v>
      </c>
      <c r="Q6487">
        <v>0.55932203389830504</v>
      </c>
      <c r="R6487">
        <v>0.37288135593220301</v>
      </c>
      <c r="S6487">
        <f t="shared" si="101"/>
        <v>-3.2425531747992141E-2</v>
      </c>
    </row>
    <row r="6488" spans="1:19" x14ac:dyDescent="0.2">
      <c r="A6488" t="s">
        <v>12912</v>
      </c>
      <c r="B6488" t="s">
        <v>12913</v>
      </c>
      <c r="C6488">
        <v>86</v>
      </c>
      <c r="D6488">
        <v>68</v>
      </c>
      <c r="E6488">
        <v>45</v>
      </c>
      <c r="F6488">
        <v>5</v>
      </c>
      <c r="G6488">
        <v>-2.1731306241802899E-2</v>
      </c>
      <c r="H6488">
        <v>-0.77554394724662701</v>
      </c>
      <c r="I6488">
        <v>-2.11972561986954</v>
      </c>
      <c r="J6488">
        <v>142</v>
      </c>
      <c r="K6488">
        <v>164</v>
      </c>
      <c r="L6488">
        <v>94</v>
      </c>
      <c r="M6488">
        <v>13</v>
      </c>
      <c r="N6488">
        <v>0.139783607086363</v>
      </c>
      <c r="O6488">
        <v>-0.77124926792774795</v>
      </c>
      <c r="P6488">
        <v>-2.0485706606681102</v>
      </c>
      <c r="Q6488">
        <v>0.50847457627118597</v>
      </c>
      <c r="R6488">
        <v>0.35593220338983</v>
      </c>
      <c r="S6488">
        <f t="shared" si="101"/>
        <v>-0.15925287837227914</v>
      </c>
    </row>
    <row r="6489" spans="1:19" x14ac:dyDescent="0.2">
      <c r="A6489" t="s">
        <v>12914</v>
      </c>
      <c r="B6489" t="s">
        <v>12915</v>
      </c>
      <c r="C6489">
        <v>233</v>
      </c>
      <c r="D6489">
        <v>414</v>
      </c>
      <c r="E6489">
        <v>164</v>
      </c>
      <c r="F6489">
        <v>39</v>
      </c>
      <c r="G6489">
        <v>0.329902652390408</v>
      </c>
      <c r="H6489">
        <v>-0.64677008275672399</v>
      </c>
      <c r="I6489">
        <v>-1.66048848696151</v>
      </c>
      <c r="J6489">
        <v>208</v>
      </c>
      <c r="K6489">
        <v>494</v>
      </c>
      <c r="L6489">
        <v>366</v>
      </c>
      <c r="M6489">
        <v>96</v>
      </c>
      <c r="N6489">
        <v>0.45289171738260697</v>
      </c>
      <c r="O6489">
        <v>-0.34667102671274103</v>
      </c>
      <c r="P6489">
        <v>-1.34601777051508</v>
      </c>
      <c r="Q6489">
        <v>0.57627118644067798</v>
      </c>
      <c r="R6489">
        <v>0.25423728813559299</v>
      </c>
      <c r="S6489">
        <f t="shared" si="101"/>
        <v>0.16110490850257203</v>
      </c>
    </row>
    <row r="6490" spans="1:19" x14ac:dyDescent="0.2">
      <c r="A6490" t="s">
        <v>12916</v>
      </c>
      <c r="B6490" t="s">
        <v>12917</v>
      </c>
      <c r="C6490">
        <v>117</v>
      </c>
      <c r="D6490">
        <v>182</v>
      </c>
      <c r="E6490">
        <v>92</v>
      </c>
      <c r="F6490">
        <v>16</v>
      </c>
      <c r="G6490">
        <v>0.272143758534441</v>
      </c>
      <c r="H6490">
        <v>-0.59865604417900997</v>
      </c>
      <c r="I6490">
        <v>-1.74826305205223</v>
      </c>
      <c r="J6490">
        <v>210</v>
      </c>
      <c r="K6490">
        <v>335</v>
      </c>
      <c r="L6490">
        <v>239</v>
      </c>
      <c r="M6490">
        <v>62</v>
      </c>
      <c r="N6490">
        <v>0.28005361572464699</v>
      </c>
      <c r="O6490">
        <v>-0.53591017093017201</v>
      </c>
      <c r="P6490">
        <v>-1.5400532738275501</v>
      </c>
      <c r="Q6490">
        <v>0.677966101694915</v>
      </c>
      <c r="R6490">
        <v>0.305084745762711</v>
      </c>
      <c r="S6490">
        <f t="shared" si="101"/>
        <v>8.3890854210355512E-2</v>
      </c>
    </row>
    <row r="6491" spans="1:19" x14ac:dyDescent="0.2">
      <c r="A6491" t="s">
        <v>12918</v>
      </c>
      <c r="B6491" t="s">
        <v>12919</v>
      </c>
      <c r="C6491">
        <v>46</v>
      </c>
      <c r="D6491">
        <v>52</v>
      </c>
      <c r="E6491">
        <v>28</v>
      </c>
      <c r="F6491">
        <v>0</v>
      </c>
      <c r="G6491">
        <v>0.133503744248753</v>
      </c>
      <c r="H6491">
        <v>-0.70985781011775795</v>
      </c>
      <c r="I6491" t="e">
        <f>-inf</f>
        <v>#NAME?</v>
      </c>
      <c r="J6491">
        <v>106</v>
      </c>
      <c r="K6491">
        <v>130</v>
      </c>
      <c r="L6491">
        <v>57</v>
      </c>
      <c r="M6491">
        <v>18</v>
      </c>
      <c r="N6491">
        <v>0.16586559046378799</v>
      </c>
      <c r="O6491">
        <v>-0.86151978673666896</v>
      </c>
      <c r="P6491">
        <v>-1.78025902875335</v>
      </c>
      <c r="Q6491">
        <v>0.71186440677966101</v>
      </c>
      <c r="R6491">
        <v>0.305084745762711</v>
      </c>
      <c r="S6491" t="e">
        <f t="shared" si="101"/>
        <v>#NAME?</v>
      </c>
    </row>
    <row r="6492" spans="1:19" x14ac:dyDescent="0.2">
      <c r="A6492" t="s">
        <v>12920</v>
      </c>
      <c r="B6492" t="s">
        <v>12921</v>
      </c>
      <c r="C6492">
        <v>118</v>
      </c>
      <c r="D6492">
        <v>102</v>
      </c>
      <c r="E6492">
        <v>65</v>
      </c>
      <c r="F6492">
        <v>28</v>
      </c>
      <c r="G6492">
        <v>1.69763967513205E-2</v>
      </c>
      <c r="H6492">
        <v>-0.75322666044167297</v>
      </c>
      <c r="I6492">
        <v>-1.5089211489259</v>
      </c>
      <c r="J6492">
        <v>237</v>
      </c>
      <c r="K6492">
        <v>280</v>
      </c>
      <c r="L6492">
        <v>63</v>
      </c>
      <c r="M6492">
        <v>57</v>
      </c>
      <c r="N6492">
        <v>0.14963778875383699</v>
      </c>
      <c r="O6492">
        <v>-1.16749657370091</v>
      </c>
      <c r="P6492">
        <v>-1.6290991589295001</v>
      </c>
      <c r="Q6492">
        <v>0.61016949152542299</v>
      </c>
      <c r="R6492">
        <v>0.322033898305084</v>
      </c>
      <c r="S6492">
        <f t="shared" si="101"/>
        <v>0.12909477065246244</v>
      </c>
    </row>
    <row r="6493" spans="1:19" x14ac:dyDescent="0.2">
      <c r="A6493" t="s">
        <v>12922</v>
      </c>
      <c r="B6493" t="s">
        <v>12923</v>
      </c>
      <c r="C6493">
        <v>118</v>
      </c>
      <c r="D6493">
        <v>59</v>
      </c>
      <c r="E6493">
        <v>72</v>
      </c>
      <c r="F6493">
        <v>17</v>
      </c>
      <c r="G6493">
        <v>-0.220771763368452</v>
      </c>
      <c r="H6493">
        <v>-0.70880752065326003</v>
      </c>
      <c r="I6493">
        <v>-1.72563025888985</v>
      </c>
      <c r="J6493">
        <v>137</v>
      </c>
      <c r="K6493">
        <v>219</v>
      </c>
      <c r="L6493">
        <v>120</v>
      </c>
      <c r="M6493">
        <v>17</v>
      </c>
      <c r="N6493">
        <v>0.28095165110543302</v>
      </c>
      <c r="O6493">
        <v>-0.64962809825317203</v>
      </c>
      <c r="P6493">
        <v>-1.9164973143700199</v>
      </c>
      <c r="Q6493">
        <v>0.40677966101694901</v>
      </c>
      <c r="R6493">
        <v>0.27118644067796599</v>
      </c>
      <c r="S6493">
        <f t="shared" si="101"/>
        <v>-1.0274851292333879E-2</v>
      </c>
    </row>
    <row r="6494" spans="1:19" x14ac:dyDescent="0.2">
      <c r="A6494" t="s">
        <v>12924</v>
      </c>
      <c r="B6494" t="s">
        <v>12925</v>
      </c>
      <c r="C6494">
        <v>145</v>
      </c>
      <c r="D6494">
        <v>145</v>
      </c>
      <c r="E6494">
        <v>89</v>
      </c>
      <c r="F6494">
        <v>25</v>
      </c>
      <c r="G6494">
        <v>8.0258232295528406E-2</v>
      </c>
      <c r="H6494">
        <v>-0.70623600536846498</v>
      </c>
      <c r="I6494">
        <v>-1.64762516652493</v>
      </c>
      <c r="J6494">
        <v>253</v>
      </c>
      <c r="K6494">
        <v>272</v>
      </c>
      <c r="L6494">
        <v>188</v>
      </c>
      <c r="M6494">
        <v>69</v>
      </c>
      <c r="N6494">
        <v>0.108676486280102</v>
      </c>
      <c r="O6494">
        <v>-0.72105144905652796</v>
      </c>
      <c r="P6494">
        <v>-1.5744970990304501</v>
      </c>
      <c r="Q6494">
        <v>0.47457627118644002</v>
      </c>
      <c r="R6494">
        <v>0.305084745762711</v>
      </c>
      <c r="S6494">
        <f t="shared" si="101"/>
        <v>0.10369999100581245</v>
      </c>
    </row>
    <row r="6495" spans="1:19" x14ac:dyDescent="0.2">
      <c r="A6495" t="s">
        <v>12926</v>
      </c>
      <c r="B6495" t="s">
        <v>12927</v>
      </c>
      <c r="C6495">
        <v>60</v>
      </c>
      <c r="D6495">
        <v>69</v>
      </c>
      <c r="E6495">
        <v>62</v>
      </c>
      <c r="F6495">
        <v>10</v>
      </c>
      <c r="G6495">
        <v>0.14095607264914001</v>
      </c>
      <c r="H6495">
        <v>-0.48001757066379303</v>
      </c>
      <c r="I6495">
        <v>-1.66234842334564</v>
      </c>
      <c r="J6495">
        <v>116</v>
      </c>
      <c r="K6495">
        <v>119</v>
      </c>
      <c r="L6495">
        <v>61</v>
      </c>
      <c r="M6495">
        <v>24</v>
      </c>
      <c r="N6495">
        <v>8.8317075587333996E-2</v>
      </c>
      <c r="O6495">
        <v>-0.87121693136054101</v>
      </c>
      <c r="P6495">
        <v>-1.6944724161072</v>
      </c>
      <c r="Q6495">
        <v>0.42372881355932202</v>
      </c>
      <c r="R6495">
        <v>0.23728813559322001</v>
      </c>
      <c r="S6495">
        <f t="shared" si="101"/>
        <v>6.7362611675956668E-2</v>
      </c>
    </row>
    <row r="6496" spans="1:19" x14ac:dyDescent="0.2">
      <c r="A6496" t="s">
        <v>12928</v>
      </c>
      <c r="B6496" t="s">
        <v>12929</v>
      </c>
      <c r="C6496">
        <v>72</v>
      </c>
      <c r="D6496">
        <v>89</v>
      </c>
      <c r="E6496">
        <v>91</v>
      </c>
      <c r="F6496">
        <v>4</v>
      </c>
      <c r="G6496">
        <v>0.172315742509172</v>
      </c>
      <c r="H6496">
        <v>-0.39254911388857799</v>
      </c>
      <c r="I6496">
        <v>-2.1394696780653</v>
      </c>
      <c r="J6496">
        <v>180</v>
      </c>
      <c r="K6496">
        <v>159</v>
      </c>
      <c r="L6496">
        <v>90</v>
      </c>
      <c r="M6496">
        <v>48</v>
      </c>
      <c r="N6496">
        <v>2.3352722638867202E-2</v>
      </c>
      <c r="O6496">
        <v>-0.89311877280837104</v>
      </c>
      <c r="P6496">
        <v>-1.58425693631961</v>
      </c>
      <c r="Q6496">
        <v>0.50847457627118597</v>
      </c>
      <c r="R6496">
        <v>0.25423728813559299</v>
      </c>
      <c r="S6496">
        <f t="shared" si="101"/>
        <v>-4.0750405474941562E-2</v>
      </c>
    </row>
    <row r="6497" spans="1:19" x14ac:dyDescent="0.2">
      <c r="A6497" t="s">
        <v>12930</v>
      </c>
      <c r="B6497" t="s">
        <v>12931</v>
      </c>
      <c r="C6497">
        <v>22</v>
      </c>
      <c r="D6497">
        <v>63</v>
      </c>
      <c r="E6497">
        <v>42</v>
      </c>
      <c r="F6497">
        <v>2</v>
      </c>
      <c r="G6497">
        <v>0.53717610092690304</v>
      </c>
      <c r="H6497">
        <v>-0.21343140020270901</v>
      </c>
      <c r="I6497">
        <v>-1.92558985812022</v>
      </c>
      <c r="J6497">
        <v>78</v>
      </c>
      <c r="K6497">
        <v>86</v>
      </c>
      <c r="L6497">
        <v>32</v>
      </c>
      <c r="M6497">
        <v>5</v>
      </c>
      <c r="N6497">
        <v>0.119631951974809</v>
      </c>
      <c r="O6497">
        <v>-0.97903340151496399</v>
      </c>
      <c r="P6497">
        <v>-2.2033502669463498</v>
      </c>
      <c r="Q6497">
        <v>0.59322033898305004</v>
      </c>
      <c r="R6497">
        <v>0.25423728813559299</v>
      </c>
      <c r="S6497">
        <f t="shared" si="101"/>
        <v>-0.14466835928962596</v>
      </c>
    </row>
    <row r="6498" spans="1:19" x14ac:dyDescent="0.2">
      <c r="A6498" t="s">
        <v>12932</v>
      </c>
      <c r="B6498" t="s">
        <v>12933</v>
      </c>
      <c r="C6498">
        <v>54</v>
      </c>
      <c r="D6498">
        <v>77</v>
      </c>
      <c r="E6498">
        <v>26</v>
      </c>
      <c r="F6498">
        <v>9</v>
      </c>
      <c r="G6498">
        <v>0.23435519764504101</v>
      </c>
      <c r="H6498">
        <v>-0.81167842163055404</v>
      </c>
      <c r="I6498">
        <v>-1.66234842334564</v>
      </c>
      <c r="J6498">
        <v>92</v>
      </c>
      <c r="K6498">
        <v>99</v>
      </c>
      <c r="L6498">
        <v>55</v>
      </c>
      <c r="M6498">
        <v>11</v>
      </c>
      <c r="N6498">
        <v>0.10907547067371599</v>
      </c>
      <c r="O6498">
        <v>-0.81551391499570103</v>
      </c>
      <c r="P6498">
        <v>-1.93262081077922</v>
      </c>
      <c r="Q6498">
        <v>0.57627118644067798</v>
      </c>
      <c r="R6498">
        <v>0.23728813559322001</v>
      </c>
      <c r="S6498">
        <f t="shared" si="101"/>
        <v>3.6618087617062076E-3</v>
      </c>
    </row>
    <row r="6499" spans="1:19" x14ac:dyDescent="0.2">
      <c r="A6499" t="s">
        <v>12934</v>
      </c>
      <c r="B6499" t="s">
        <v>12935</v>
      </c>
      <c r="C6499">
        <v>78</v>
      </c>
      <c r="D6499">
        <v>92</v>
      </c>
      <c r="E6499">
        <v>126</v>
      </c>
      <c r="F6499">
        <v>1</v>
      </c>
      <c r="G6499">
        <v>0.151951456950603</v>
      </c>
      <c r="H6499">
        <v>-0.28598206735132098</v>
      </c>
      <c r="I6499">
        <v>-2.7762917756524699</v>
      </c>
      <c r="J6499">
        <v>184</v>
      </c>
      <c r="K6499">
        <v>242</v>
      </c>
      <c r="L6499">
        <v>114</v>
      </c>
      <c r="M6499">
        <v>26</v>
      </c>
      <c r="N6499">
        <v>0.196225646392616</v>
      </c>
      <c r="O6499">
        <v>-0.80000174881745401</v>
      </c>
      <c r="P6499">
        <v>-1.86007014363061</v>
      </c>
      <c r="Q6499">
        <v>0.57627118644067798</v>
      </c>
      <c r="R6499">
        <v>0.25423728813559299</v>
      </c>
      <c r="S6499">
        <f t="shared" si="101"/>
        <v>-0.29817486091359108</v>
      </c>
    </row>
    <row r="6500" spans="1:19" x14ac:dyDescent="0.2">
      <c r="A6500" t="s">
        <v>12936</v>
      </c>
      <c r="B6500" t="s">
        <v>12937</v>
      </c>
      <c r="C6500">
        <v>168</v>
      </c>
      <c r="D6500">
        <v>194</v>
      </c>
      <c r="E6500">
        <v>106</v>
      </c>
      <c r="F6500">
        <v>12</v>
      </c>
      <c r="G6500">
        <v>0.14275068049989101</v>
      </c>
      <c r="H6500">
        <v>-0.69426142623949605</v>
      </c>
      <c r="I6500">
        <v>-2.0303252086402299</v>
      </c>
      <c r="J6500">
        <v>277</v>
      </c>
      <c r="K6500">
        <v>337</v>
      </c>
      <c r="L6500">
        <v>153</v>
      </c>
      <c r="M6500">
        <v>22</v>
      </c>
      <c r="N6500">
        <v>0.162378235228611</v>
      </c>
      <c r="O6500">
        <v>-0.84987711539124</v>
      </c>
      <c r="P6500">
        <v>-2.1102827568341298</v>
      </c>
      <c r="Q6500">
        <v>0.52542372881355903</v>
      </c>
      <c r="R6500">
        <v>0.20338983050847401</v>
      </c>
      <c r="S6500">
        <f t="shared" si="101"/>
        <v>-0.14997825955125393</v>
      </c>
    </row>
    <row r="6501" spans="1:19" x14ac:dyDescent="0.2">
      <c r="A6501" t="s">
        <v>12938</v>
      </c>
      <c r="B6501" t="s">
        <v>12939</v>
      </c>
      <c r="C6501">
        <v>112</v>
      </c>
      <c r="D6501">
        <v>60</v>
      </c>
      <c r="E6501">
        <v>85</v>
      </c>
      <c r="F6501">
        <v>8</v>
      </c>
      <c r="G6501">
        <v>-0.190808539991009</v>
      </c>
      <c r="H6501">
        <v>-0.61405710673429204</v>
      </c>
      <c r="I6501">
        <v>-2.0303252086402299</v>
      </c>
      <c r="J6501">
        <v>105</v>
      </c>
      <c r="K6501">
        <v>135</v>
      </c>
      <c r="L6501">
        <v>91</v>
      </c>
      <c r="M6501">
        <v>15</v>
      </c>
      <c r="N6501">
        <v>0.18637257284678899</v>
      </c>
      <c r="O6501">
        <v>-0.65423668389323397</v>
      </c>
      <c r="P6501">
        <v>-1.85532370860614</v>
      </c>
      <c r="Q6501">
        <v>0.57627118644067798</v>
      </c>
      <c r="R6501">
        <v>0.338983050847457</v>
      </c>
      <c r="S6501">
        <f t="shared" si="101"/>
        <v>-8.1780881589737842E-2</v>
      </c>
    </row>
    <row r="6502" spans="1:19" x14ac:dyDescent="0.2">
      <c r="A6502" t="s">
        <v>12940</v>
      </c>
      <c r="B6502" t="s">
        <v>12941</v>
      </c>
      <c r="C6502">
        <v>72</v>
      </c>
      <c r="D6502">
        <v>87</v>
      </c>
      <c r="E6502">
        <v>76</v>
      </c>
      <c r="F6502">
        <v>8</v>
      </c>
      <c r="G6502">
        <v>0.162444988482878</v>
      </c>
      <c r="H6502">
        <v>-0.47077691392887999</v>
      </c>
      <c r="I6502">
        <v>-1.8384396824013201</v>
      </c>
      <c r="J6502">
        <v>182</v>
      </c>
      <c r="K6502">
        <v>213</v>
      </c>
      <c r="L6502">
        <v>105</v>
      </c>
      <c r="M6502">
        <v>24</v>
      </c>
      <c r="N6502">
        <v>0.14553631887538401</v>
      </c>
      <c r="O6502">
        <v>-0.83097086605952697</v>
      </c>
      <c r="P6502">
        <v>-1.8900858148653601</v>
      </c>
      <c r="Q6502">
        <v>0.66101694915254205</v>
      </c>
      <c r="R6502">
        <v>0.338983050847457</v>
      </c>
      <c r="S6502">
        <f t="shared" si="101"/>
        <v>-3.5742573600470263E-2</v>
      </c>
    </row>
    <row r="6503" spans="1:19" x14ac:dyDescent="0.2">
      <c r="A6503" t="s">
        <v>12942</v>
      </c>
      <c r="B6503" t="s">
        <v>12943</v>
      </c>
      <c r="C6503">
        <v>130</v>
      </c>
      <c r="D6503">
        <v>112</v>
      </c>
      <c r="E6503">
        <v>117</v>
      </c>
      <c r="F6503">
        <v>18</v>
      </c>
      <c r="G6503">
        <v>1.5532902658873299E-2</v>
      </c>
      <c r="H6503">
        <v>-0.54001550033907797</v>
      </c>
      <c r="I6503">
        <v>-1.74286802016552</v>
      </c>
      <c r="J6503">
        <v>400</v>
      </c>
      <c r="K6503">
        <v>406</v>
      </c>
      <c r="L6503">
        <v>294</v>
      </c>
      <c r="M6503">
        <v>53</v>
      </c>
      <c r="N6503">
        <v>8.3694145670953596E-2</v>
      </c>
      <c r="O6503">
        <v>-0.72580143806019504</v>
      </c>
      <c r="P6503">
        <v>-1.88800979031906</v>
      </c>
      <c r="Q6503">
        <v>0.55932203389830504</v>
      </c>
      <c r="R6503">
        <v>0.305084745762711</v>
      </c>
      <c r="S6503">
        <f t="shared" si="101"/>
        <v>-7.6259887035508931E-3</v>
      </c>
    </row>
    <row r="6504" spans="1:19" x14ac:dyDescent="0.2">
      <c r="A6504" t="s">
        <v>12944</v>
      </c>
      <c r="B6504" t="s">
        <v>12945</v>
      </c>
      <c r="C6504">
        <v>73</v>
      </c>
      <c r="D6504">
        <v>167</v>
      </c>
      <c r="E6504">
        <v>103</v>
      </c>
      <c r="F6504">
        <v>10</v>
      </c>
      <c r="G6504">
        <v>0.439651843322655</v>
      </c>
      <c r="H6504">
        <v>-0.344743645193687</v>
      </c>
      <c r="I6504">
        <v>-1.7475200330824501</v>
      </c>
      <c r="J6504">
        <v>145</v>
      </c>
      <c r="K6504">
        <v>157</v>
      </c>
      <c r="L6504">
        <v>102</v>
      </c>
      <c r="M6504">
        <v>24</v>
      </c>
      <c r="N6504">
        <v>0.11175975359598</v>
      </c>
      <c r="O6504">
        <v>-0.74485660761744699</v>
      </c>
      <c r="P6504">
        <v>-1.79138242911526</v>
      </c>
      <c r="Q6504">
        <v>0.62711864406779605</v>
      </c>
      <c r="R6504">
        <v>0.338983050847457</v>
      </c>
      <c r="S6504">
        <f t="shared" si="101"/>
        <v>1.6878687625242809E-2</v>
      </c>
    </row>
    <row r="6505" spans="1:19" x14ac:dyDescent="0.2">
      <c r="A6505" t="s">
        <v>12946</v>
      </c>
      <c r="B6505" t="s">
        <v>12947</v>
      </c>
      <c r="C6505">
        <v>62</v>
      </c>
      <c r="D6505">
        <v>77</v>
      </c>
      <c r="E6505">
        <v>78</v>
      </c>
      <c r="F6505">
        <v>13</v>
      </c>
      <c r="G6505">
        <v>0.17435726796975601</v>
      </c>
      <c r="H6505">
        <v>-0.39455509658617699</v>
      </c>
      <c r="I6505">
        <v>-1.56264551015341</v>
      </c>
      <c r="J6505">
        <v>282</v>
      </c>
      <c r="K6505">
        <v>202</v>
      </c>
      <c r="L6505">
        <v>80</v>
      </c>
      <c r="M6505">
        <v>21</v>
      </c>
      <c r="N6505">
        <v>-6.7669635451015495E-2</v>
      </c>
      <c r="O6505">
        <v>-1.1392478984718</v>
      </c>
      <c r="P6505">
        <v>-2.1382554821773301</v>
      </c>
      <c r="Q6505">
        <v>0.61016949152542299</v>
      </c>
      <c r="R6505">
        <v>0.37288135593220301</v>
      </c>
      <c r="S6505">
        <f t="shared" si="101"/>
        <v>-2.2589438110066425E-2</v>
      </c>
    </row>
    <row r="6506" spans="1:19" x14ac:dyDescent="0.2">
      <c r="A6506" t="s">
        <v>12948</v>
      </c>
      <c r="B6506" t="s">
        <v>12949</v>
      </c>
      <c r="C6506">
        <v>150</v>
      </c>
      <c r="D6506">
        <v>202</v>
      </c>
      <c r="E6506">
        <v>90</v>
      </c>
      <c r="F6506">
        <v>9</v>
      </c>
      <c r="G6506">
        <v>0.20951834268646999</v>
      </c>
      <c r="H6506">
        <v>-0.71610675939475998</v>
      </c>
      <c r="I6506">
        <v>-2.1060459225783501</v>
      </c>
      <c r="J6506">
        <v>371</v>
      </c>
      <c r="K6506">
        <v>356</v>
      </c>
      <c r="L6506">
        <v>216</v>
      </c>
      <c r="M6506">
        <v>35</v>
      </c>
      <c r="N6506">
        <v>5.9304191779550999E-2</v>
      </c>
      <c r="O6506">
        <v>-0.82700893560850497</v>
      </c>
      <c r="P6506">
        <v>-2.03553153385666</v>
      </c>
      <c r="Q6506">
        <v>0.54237288135593198</v>
      </c>
      <c r="R6506">
        <v>0.37288135593220301</v>
      </c>
      <c r="S6506">
        <f t="shared" si="101"/>
        <v>-0.15182012727036351</v>
      </c>
    </row>
    <row r="6507" spans="1:19" x14ac:dyDescent="0.2">
      <c r="A6507" t="s">
        <v>12950</v>
      </c>
      <c r="B6507" t="s">
        <v>12951</v>
      </c>
      <c r="C6507">
        <v>57</v>
      </c>
      <c r="D6507">
        <v>98</v>
      </c>
      <c r="E6507">
        <v>85</v>
      </c>
      <c r="F6507">
        <v>6</v>
      </c>
      <c r="G6507">
        <v>0.315609452315531</v>
      </c>
      <c r="H6507">
        <v>-0.32071393973660201</v>
      </c>
      <c r="I6507">
        <v>-1.86192077825084</v>
      </c>
      <c r="J6507">
        <v>138</v>
      </c>
      <c r="K6507">
        <v>156</v>
      </c>
      <c r="L6507">
        <v>116</v>
      </c>
      <c r="M6507">
        <v>10</v>
      </c>
      <c r="N6507">
        <v>0.13047361537494601</v>
      </c>
      <c r="O6507">
        <v>-0.66750987431870801</v>
      </c>
      <c r="P6507">
        <v>-2.1501047549931198</v>
      </c>
      <c r="Q6507">
        <v>0.57627118644067798</v>
      </c>
      <c r="R6507">
        <v>0.338983050847457</v>
      </c>
      <c r="S6507">
        <f t="shared" si="101"/>
        <v>-0.11206494853083407</v>
      </c>
    </row>
    <row r="6508" spans="1:19" x14ac:dyDescent="0.2">
      <c r="A6508" t="s">
        <v>12952</v>
      </c>
      <c r="B6508" t="s">
        <v>12953</v>
      </c>
      <c r="C6508">
        <v>54</v>
      </c>
      <c r="D6508">
        <v>112</v>
      </c>
      <c r="E6508">
        <v>59</v>
      </c>
      <c r="F6508">
        <v>5</v>
      </c>
      <c r="G6508">
        <v>0.39708249514274102</v>
      </c>
      <c r="H6508">
        <v>-0.455799757959227</v>
      </c>
      <c r="I6508">
        <v>-1.9176209284489401</v>
      </c>
      <c r="J6508">
        <v>112</v>
      </c>
      <c r="K6508">
        <v>96</v>
      </c>
      <c r="L6508">
        <v>45</v>
      </c>
      <c r="M6508">
        <v>10</v>
      </c>
      <c r="N6508">
        <v>1.02813137911085E-2</v>
      </c>
      <c r="O6508">
        <v>-0.988094286039228</v>
      </c>
      <c r="P6508">
        <v>-2.0594436912620702</v>
      </c>
      <c r="Q6508">
        <v>0.66101694915254205</v>
      </c>
      <c r="R6508">
        <v>0.305084745762711</v>
      </c>
      <c r="S6508">
        <f t="shared" si="101"/>
        <v>-0.10387759537579291</v>
      </c>
    </row>
    <row r="6509" spans="1:19" x14ac:dyDescent="0.2">
      <c r="A6509" t="s">
        <v>12954</v>
      </c>
      <c r="B6509" t="s">
        <v>12955</v>
      </c>
      <c r="C6509">
        <v>83</v>
      </c>
      <c r="D6509">
        <v>78</v>
      </c>
      <c r="E6509">
        <v>72</v>
      </c>
      <c r="F6509">
        <v>7</v>
      </c>
      <c r="G6509">
        <v>5.3274742609934901E-2</v>
      </c>
      <c r="H6509">
        <v>-0.55600360572320895</v>
      </c>
      <c r="I6509">
        <v>-1.9581772253238099</v>
      </c>
      <c r="J6509">
        <v>193</v>
      </c>
      <c r="K6509">
        <v>168</v>
      </c>
      <c r="L6509">
        <v>96</v>
      </c>
      <c r="M6509">
        <v>19</v>
      </c>
      <c r="N6509">
        <v>1.6980076139810899E-2</v>
      </c>
      <c r="O6509">
        <v>-0.89537485311259501</v>
      </c>
      <c r="P6509">
        <v>-2.0170293766468301</v>
      </c>
      <c r="Q6509">
        <v>0.62711864406779605</v>
      </c>
      <c r="R6509">
        <v>0.28813559322033899</v>
      </c>
      <c r="S6509">
        <f t="shared" si="101"/>
        <v>-0.1042282228640008</v>
      </c>
    </row>
    <row r="6510" spans="1:19" x14ac:dyDescent="0.2">
      <c r="A6510" t="s">
        <v>12956</v>
      </c>
      <c r="B6510" t="s">
        <v>12957</v>
      </c>
      <c r="C6510">
        <v>73</v>
      </c>
      <c r="D6510">
        <v>126</v>
      </c>
      <c r="E6510">
        <v>81</v>
      </c>
      <c r="F6510">
        <v>10</v>
      </c>
      <c r="G6510">
        <v>0.31730591729263502</v>
      </c>
      <c r="H6510">
        <v>-0.44909585102020899</v>
      </c>
      <c r="I6510">
        <v>-1.7475200330824501</v>
      </c>
      <c r="J6510">
        <v>169</v>
      </c>
      <c r="K6510">
        <v>248</v>
      </c>
      <c r="L6510">
        <v>153</v>
      </c>
      <c r="M6510">
        <v>18</v>
      </c>
      <c r="N6510">
        <v>0.243793079634264</v>
      </c>
      <c r="O6510">
        <v>-0.63528405094046503</v>
      </c>
      <c r="P6510">
        <v>-1.9828398681022601</v>
      </c>
      <c r="Q6510">
        <v>0.72881355932203395</v>
      </c>
      <c r="R6510">
        <v>0.28813559322033899</v>
      </c>
      <c r="S6510">
        <f t="shared" si="101"/>
        <v>-3.4333047831443558E-2</v>
      </c>
    </row>
    <row r="6511" spans="1:19" x14ac:dyDescent="0.2">
      <c r="A6511" t="s">
        <v>12958</v>
      </c>
      <c r="B6511" t="s">
        <v>12959</v>
      </c>
      <c r="C6511">
        <v>215</v>
      </c>
      <c r="D6511">
        <v>176</v>
      </c>
      <c r="E6511">
        <v>185</v>
      </c>
      <c r="F6511">
        <v>8</v>
      </c>
      <c r="G6511">
        <v>-6.6675598059270603E-3</v>
      </c>
      <c r="H6511">
        <v>-0.55952474129099505</v>
      </c>
      <c r="I6511">
        <v>-2.31354564588566</v>
      </c>
      <c r="J6511">
        <v>306</v>
      </c>
      <c r="K6511">
        <v>286</v>
      </c>
      <c r="L6511">
        <v>151</v>
      </c>
      <c r="M6511">
        <v>25</v>
      </c>
      <c r="N6511">
        <v>4.7872710069184699E-2</v>
      </c>
      <c r="O6511">
        <v>-0.89883325633279998</v>
      </c>
      <c r="P6511">
        <v>-2.09800708640143</v>
      </c>
      <c r="Q6511">
        <v>0.644067796610169</v>
      </c>
      <c r="R6511">
        <v>0.28813559322033899</v>
      </c>
      <c r="S6511">
        <f t="shared" si="101"/>
        <v>-0.22837079505103625</v>
      </c>
    </row>
    <row r="6512" spans="1:19" x14ac:dyDescent="0.2">
      <c r="A6512" t="s">
        <v>12960</v>
      </c>
      <c r="B6512" t="s">
        <v>12961</v>
      </c>
      <c r="C6512">
        <v>58</v>
      </c>
      <c r="D6512">
        <v>56</v>
      </c>
      <c r="E6512">
        <v>34</v>
      </c>
      <c r="F6512">
        <v>13</v>
      </c>
      <c r="G6512">
        <v>6.5018265738791603E-2</v>
      </c>
      <c r="H6512">
        <v>-0.72620708629908504</v>
      </c>
      <c r="I6512">
        <v>-1.5336818142180899</v>
      </c>
      <c r="J6512">
        <v>130</v>
      </c>
      <c r="K6512">
        <v>73</v>
      </c>
      <c r="L6512">
        <v>47</v>
      </c>
      <c r="M6512">
        <v>14</v>
      </c>
      <c r="N6512">
        <v>-0.17339238876465901</v>
      </c>
      <c r="O6512">
        <v>-1.0339342715155</v>
      </c>
      <c r="P6512">
        <v>-1.9780409852204901</v>
      </c>
      <c r="Q6512">
        <v>0.71186440677966101</v>
      </c>
      <c r="R6512">
        <v>0.28813559322033899</v>
      </c>
      <c r="S6512">
        <f t="shared" si="101"/>
        <v>2.8617970559991986E-2</v>
      </c>
    </row>
    <row r="6513" spans="1:19" x14ac:dyDescent="0.2">
      <c r="A6513" t="s">
        <v>12962</v>
      </c>
      <c r="B6513" t="s">
        <v>12963</v>
      </c>
      <c r="C6513">
        <v>17</v>
      </c>
      <c r="D6513">
        <v>48</v>
      </c>
      <c r="E6513">
        <v>32</v>
      </c>
      <c r="F6513">
        <v>1</v>
      </c>
      <c r="G6513">
        <v>0.53105054829284104</v>
      </c>
      <c r="H6513">
        <v>-0.21955695283677101</v>
      </c>
      <c r="I6513">
        <v>-2.1146460943402698</v>
      </c>
      <c r="J6513">
        <v>29</v>
      </c>
      <c r="K6513">
        <v>77</v>
      </c>
      <c r="L6513">
        <v>11</v>
      </c>
      <c r="M6513">
        <v>3</v>
      </c>
      <c r="N6513">
        <v>0.50132083069524702</v>
      </c>
      <c r="O6513">
        <v>-1.01309408988512</v>
      </c>
      <c r="P6513">
        <v>-1.9955024117711799</v>
      </c>
      <c r="Q6513">
        <v>0.677966101694915</v>
      </c>
      <c r="R6513">
        <v>0.305084745762711</v>
      </c>
      <c r="S6513">
        <f t="shared" si="101"/>
        <v>-0.14359313830565301</v>
      </c>
    </row>
    <row r="6514" spans="1:19" x14ac:dyDescent="0.2">
      <c r="A6514" t="s">
        <v>12964</v>
      </c>
      <c r="B6514" t="s">
        <v>12965</v>
      </c>
      <c r="C6514">
        <v>158</v>
      </c>
      <c r="D6514">
        <v>160</v>
      </c>
      <c r="E6514">
        <v>158</v>
      </c>
      <c r="F6514">
        <v>39</v>
      </c>
      <c r="G6514">
        <v>8.5721127997030605E-2</v>
      </c>
      <c r="H6514">
        <v>-0.49425800977840301</v>
      </c>
      <c r="I6514">
        <v>-1.4917896528899199</v>
      </c>
      <c r="J6514">
        <v>277</v>
      </c>
      <c r="K6514">
        <v>325</v>
      </c>
      <c r="L6514">
        <v>278</v>
      </c>
      <c r="M6514">
        <v>39</v>
      </c>
      <c r="N6514">
        <v>0.14663169533614701</v>
      </c>
      <c r="O6514">
        <v>-0.59052375029076198</v>
      </c>
      <c r="P6514">
        <v>-1.86164083062984</v>
      </c>
      <c r="Q6514">
        <v>0.644067796610169</v>
      </c>
      <c r="R6514">
        <v>0.305084745762711</v>
      </c>
      <c r="S6514">
        <f t="shared" si="101"/>
        <v>7.1834113806979918E-2</v>
      </c>
    </row>
    <row r="6515" spans="1:19" x14ac:dyDescent="0.2">
      <c r="A6515" t="s">
        <v>12966</v>
      </c>
      <c r="B6515" t="s">
        <v>12967</v>
      </c>
      <c r="C6515">
        <v>92</v>
      </c>
      <c r="D6515">
        <v>93</v>
      </c>
      <c r="E6515">
        <v>95</v>
      </c>
      <c r="F6515">
        <v>11</v>
      </c>
      <c r="G6515">
        <v>8.4953353503908299E-2</v>
      </c>
      <c r="H6515">
        <v>-0.48032223183511102</v>
      </c>
      <c r="I6515">
        <v>-1.8065923151493199</v>
      </c>
      <c r="J6515">
        <v>99</v>
      </c>
      <c r="K6515">
        <v>173</v>
      </c>
      <c r="L6515">
        <v>78</v>
      </c>
      <c r="M6515">
        <v>25</v>
      </c>
      <c r="N6515">
        <v>0.31963901195296701</v>
      </c>
      <c r="O6515">
        <v>-0.695629369051459</v>
      </c>
      <c r="P6515">
        <v>-1.6079208545174</v>
      </c>
      <c r="Q6515">
        <v>0.49152542372881303</v>
      </c>
      <c r="R6515">
        <v>0.27118644067796599</v>
      </c>
      <c r="S6515">
        <f t="shared" si="101"/>
        <v>4.8916193662358096E-2</v>
      </c>
    </row>
    <row r="6516" spans="1:19" x14ac:dyDescent="0.2">
      <c r="A6516" t="s">
        <v>12968</v>
      </c>
      <c r="B6516" t="s">
        <v>12969</v>
      </c>
      <c r="C6516">
        <v>66</v>
      </c>
      <c r="D6516">
        <v>66</v>
      </c>
      <c r="E6516">
        <v>94</v>
      </c>
      <c r="F6516">
        <v>3</v>
      </c>
      <c r="G6516">
        <v>8.0258232295528406E-2</v>
      </c>
      <c r="H6516">
        <v>-0.340674091720573</v>
      </c>
      <c r="I6516">
        <v>-2.2266198537842001</v>
      </c>
      <c r="J6516">
        <v>194</v>
      </c>
      <c r="K6516">
        <v>193</v>
      </c>
      <c r="L6516">
        <v>79</v>
      </c>
      <c r="M6516">
        <v>17</v>
      </c>
      <c r="N6516">
        <v>7.49836824992694E-2</v>
      </c>
      <c r="O6516">
        <v>-0.98226341578417498</v>
      </c>
      <c r="P6516">
        <v>-2.0675784771438401</v>
      </c>
      <c r="Q6516">
        <v>0.57627118644067798</v>
      </c>
      <c r="R6516">
        <v>0.23728813559322001</v>
      </c>
      <c r="S6516">
        <f t="shared" si="101"/>
        <v>-0.19516368273053575</v>
      </c>
    </row>
    <row r="6517" spans="1:19" x14ac:dyDescent="0.2">
      <c r="A6517" t="s">
        <v>12970</v>
      </c>
      <c r="B6517" t="s">
        <v>12971</v>
      </c>
      <c r="C6517">
        <v>0</v>
      </c>
      <c r="D6517">
        <v>0</v>
      </c>
      <c r="E6517">
        <v>0</v>
      </c>
      <c r="F6517">
        <v>0</v>
      </c>
      <c r="G6517" t="s">
        <v>373</v>
      </c>
      <c r="H6517" t="s">
        <v>373</v>
      </c>
      <c r="I6517" t="s">
        <v>373</v>
      </c>
      <c r="J6517">
        <v>0</v>
      </c>
      <c r="K6517">
        <v>0</v>
      </c>
      <c r="L6517">
        <v>0</v>
      </c>
      <c r="M6517">
        <v>0</v>
      </c>
      <c r="N6517" t="s">
        <v>373</v>
      </c>
      <c r="O6517" t="s">
        <v>373</v>
      </c>
      <c r="P6517" t="s">
        <v>373</v>
      </c>
      <c r="Q6517">
        <v>0.52542372881355903</v>
      </c>
      <c r="R6517">
        <v>0.338983050847457</v>
      </c>
      <c r="S6517" t="e">
        <f t="shared" si="101"/>
        <v>#VALUE!</v>
      </c>
    </row>
    <row r="6518" spans="1:19" x14ac:dyDescent="0.2">
      <c r="A6518" t="s">
        <v>12972</v>
      </c>
      <c r="B6518" t="s">
        <v>12973</v>
      </c>
      <c r="C6518">
        <v>278</v>
      </c>
      <c r="D6518">
        <v>404</v>
      </c>
      <c r="E6518">
        <v>263</v>
      </c>
      <c r="F6518">
        <v>46</v>
      </c>
      <c r="G6518">
        <v>0.24259480148805701</v>
      </c>
      <c r="H6518">
        <v>-0.51834705720672103</v>
      </c>
      <c r="I6518">
        <v>-1.6654841371985001</v>
      </c>
      <c r="J6518">
        <v>559</v>
      </c>
      <c r="K6518">
        <v>710</v>
      </c>
      <c r="L6518">
        <v>398</v>
      </c>
      <c r="M6518">
        <v>101</v>
      </c>
      <c r="N6518">
        <v>0.181074644254373</v>
      </c>
      <c r="O6518">
        <v>-0.73961751295712497</v>
      </c>
      <c r="P6518">
        <v>-1.7533161026956701</v>
      </c>
      <c r="Q6518">
        <v>0.61016949152542299</v>
      </c>
      <c r="R6518">
        <v>0.322033898305084</v>
      </c>
      <c r="S6518">
        <f t="shared" si="101"/>
        <v>5.0718599477375295E-2</v>
      </c>
    </row>
    <row r="6519" spans="1:19" x14ac:dyDescent="0.2">
      <c r="A6519" t="s">
        <v>12974</v>
      </c>
      <c r="B6519" t="s">
        <v>12975</v>
      </c>
      <c r="C6519">
        <v>101</v>
      </c>
      <c r="D6519">
        <v>41</v>
      </c>
      <c r="E6519">
        <v>30</v>
      </c>
      <c r="F6519">
        <v>4</v>
      </c>
      <c r="G6519">
        <v>-0.31127928476737798</v>
      </c>
      <c r="H6519">
        <v>-1.02145812884138</v>
      </c>
      <c r="I6519">
        <v>-2.2864585554166701</v>
      </c>
      <c r="J6519">
        <v>167</v>
      </c>
      <c r="K6519">
        <v>132</v>
      </c>
      <c r="L6519">
        <v>112</v>
      </c>
      <c r="M6519">
        <v>11</v>
      </c>
      <c r="N6519">
        <v>-2.4914436520011601E-2</v>
      </c>
      <c r="O6519">
        <v>-0.76558722562179204</v>
      </c>
      <c r="P6519">
        <v>-2.1915494545812502</v>
      </c>
      <c r="Q6519">
        <v>0.644067796610169</v>
      </c>
      <c r="R6519">
        <v>0.338983050847457</v>
      </c>
      <c r="S6519">
        <f t="shared" si="101"/>
        <v>-0.2455803819075239</v>
      </c>
    </row>
    <row r="6520" spans="1:19" x14ac:dyDescent="0.2">
      <c r="A6520" t="s">
        <v>12976</v>
      </c>
      <c r="B6520" t="s">
        <v>12977</v>
      </c>
      <c r="C6520">
        <v>27</v>
      </c>
      <c r="D6520">
        <v>59</v>
      </c>
      <c r="E6520">
        <v>45</v>
      </c>
      <c r="F6520">
        <v>3</v>
      </c>
      <c r="G6520">
        <v>0.41974647977868501</v>
      </c>
      <c r="H6520">
        <v>-0.27240926016204697</v>
      </c>
      <c r="I6520">
        <v>-1.8384396824013201</v>
      </c>
      <c r="J6520">
        <v>109</v>
      </c>
      <c r="K6520">
        <v>120</v>
      </c>
      <c r="L6520">
        <v>60</v>
      </c>
      <c r="M6520">
        <v>3</v>
      </c>
      <c r="N6520">
        <v>0.118982851528722</v>
      </c>
      <c r="O6520">
        <v>-0.85136402470136996</v>
      </c>
      <c r="P6520">
        <v>-2.5705309118128499</v>
      </c>
      <c r="Q6520">
        <v>0.52542372881355903</v>
      </c>
      <c r="R6520">
        <v>0.23728813559322001</v>
      </c>
      <c r="S6520">
        <f t="shared" si="101"/>
        <v>-0.21775051480164886</v>
      </c>
    </row>
    <row r="6521" spans="1:19" x14ac:dyDescent="0.2">
      <c r="A6521" t="s">
        <v>12978</v>
      </c>
      <c r="B6521" t="s">
        <v>12979</v>
      </c>
      <c r="C6521">
        <v>114</v>
      </c>
      <c r="D6521">
        <v>86</v>
      </c>
      <c r="E6521">
        <v>84</v>
      </c>
      <c r="F6521">
        <v>4</v>
      </c>
      <c r="G6521">
        <v>-4.2148167797376401E-2</v>
      </c>
      <c r="H6521">
        <v>-0.62688357505299397</v>
      </c>
      <c r="I6521">
        <v>-2.3390420329705002</v>
      </c>
      <c r="J6521">
        <v>128</v>
      </c>
      <c r="K6521">
        <v>192</v>
      </c>
      <c r="L6521">
        <v>123</v>
      </c>
      <c r="M6521">
        <v>11</v>
      </c>
      <c r="N6521">
        <v>0.253319362477403</v>
      </c>
      <c r="O6521">
        <v>-0.60939363535285995</v>
      </c>
      <c r="P6521">
        <v>-2.0760429530815299</v>
      </c>
      <c r="Q6521">
        <v>0.54237288135593198</v>
      </c>
      <c r="R6521">
        <v>0.25423728813559299</v>
      </c>
      <c r="S6521">
        <f t="shared" si="101"/>
        <v>-0.22984848356272047</v>
      </c>
    </row>
    <row r="6522" spans="1:19" x14ac:dyDescent="0.2">
      <c r="A6522" t="s">
        <v>12980</v>
      </c>
      <c r="B6522" t="s">
        <v>12981</v>
      </c>
      <c r="C6522">
        <v>56</v>
      </c>
      <c r="D6522">
        <v>54</v>
      </c>
      <c r="E6522">
        <v>29</v>
      </c>
      <c r="F6522">
        <v>7</v>
      </c>
      <c r="G6522">
        <v>6.4463965112296504E-2</v>
      </c>
      <c r="H6522">
        <v>-0.780048038885648</v>
      </c>
      <c r="I6522">
        <v>-1.7872871599539399</v>
      </c>
      <c r="J6522">
        <v>106</v>
      </c>
      <c r="K6522">
        <v>113</v>
      </c>
      <c r="L6522">
        <v>60</v>
      </c>
      <c r="M6522">
        <v>8</v>
      </c>
      <c r="N6522">
        <v>0.105000681640371</v>
      </c>
      <c r="O6522">
        <v>-0.83924339202551601</v>
      </c>
      <c r="P6522">
        <v>-2.13244154686471</v>
      </c>
      <c r="Q6522">
        <v>0.54237288135593198</v>
      </c>
      <c r="R6522">
        <v>0.338983050847457</v>
      </c>
      <c r="S6522">
        <f t="shared" si="101"/>
        <v>-8.5817231405956262E-2</v>
      </c>
    </row>
    <row r="6523" spans="1:19" x14ac:dyDescent="0.2">
      <c r="A6523" t="s">
        <v>12982</v>
      </c>
      <c r="B6523" t="s">
        <v>12983</v>
      </c>
      <c r="C6523">
        <v>59</v>
      </c>
      <c r="D6523">
        <v>99</v>
      </c>
      <c r="E6523">
        <v>89</v>
      </c>
      <c r="F6523">
        <v>11</v>
      </c>
      <c r="G6523">
        <v>0.30504141525093398</v>
      </c>
      <c r="H6523">
        <v>-0.31572001477563499</v>
      </c>
      <c r="I6523">
        <v>-1.6136564994459099</v>
      </c>
      <c r="J6523">
        <v>121</v>
      </c>
      <c r="K6523">
        <v>140</v>
      </c>
      <c r="L6523">
        <v>76</v>
      </c>
      <c r="M6523">
        <v>9</v>
      </c>
      <c r="N6523">
        <v>0.14057076878350899</v>
      </c>
      <c r="O6523">
        <v>-0.79406055518004903</v>
      </c>
      <c r="P6523">
        <v>-2.1387685294690102</v>
      </c>
      <c r="Q6523">
        <v>0.49152542372881303</v>
      </c>
      <c r="R6523">
        <v>0.25423728813559299</v>
      </c>
      <c r="S6523">
        <f t="shared" si="101"/>
        <v>-3.7437393132812795E-2</v>
      </c>
    </row>
    <row r="6524" spans="1:19" x14ac:dyDescent="0.2">
      <c r="A6524" t="s">
        <v>12984</v>
      </c>
      <c r="B6524" t="s">
        <v>12985</v>
      </c>
      <c r="C6524">
        <v>99</v>
      </c>
      <c r="D6524">
        <v>118</v>
      </c>
      <c r="E6524">
        <v>52</v>
      </c>
      <c r="F6524">
        <v>17</v>
      </c>
      <c r="G6524">
        <v>0.15650504500410301</v>
      </c>
      <c r="H6524">
        <v>-0.77388986074115396</v>
      </c>
      <c r="I6524">
        <v>-1.64938344618127</v>
      </c>
      <c r="J6524">
        <v>168</v>
      </c>
      <c r="K6524">
        <v>341</v>
      </c>
      <c r="L6524">
        <v>164</v>
      </c>
      <c r="M6524">
        <v>39</v>
      </c>
      <c r="N6524">
        <v>0.38467320068835598</v>
      </c>
      <c r="O6524">
        <v>-0.602554210822555</v>
      </c>
      <c r="P6524">
        <v>-1.64447034329125</v>
      </c>
      <c r="Q6524">
        <v>0.52542372881355903</v>
      </c>
      <c r="R6524">
        <v>0.322033898305084</v>
      </c>
      <c r="S6524">
        <f t="shared" si="101"/>
        <v>8.4476233224890881E-2</v>
      </c>
    </row>
    <row r="6525" spans="1:19" x14ac:dyDescent="0.2">
      <c r="A6525" t="s">
        <v>12986</v>
      </c>
      <c r="B6525" t="s">
        <v>12987</v>
      </c>
      <c r="C6525">
        <v>136</v>
      </c>
      <c r="D6525">
        <v>234</v>
      </c>
      <c r="E6525">
        <v>193</v>
      </c>
      <c r="F6525">
        <v>11</v>
      </c>
      <c r="G6525">
        <v>0.31593518133545301</v>
      </c>
      <c r="H6525">
        <v>-0.342239609140847</v>
      </c>
      <c r="I6525">
        <v>-1.97634339617399</v>
      </c>
      <c r="J6525">
        <v>519</v>
      </c>
      <c r="K6525">
        <v>843</v>
      </c>
      <c r="L6525">
        <v>458</v>
      </c>
      <c r="M6525">
        <v>75</v>
      </c>
      <c r="N6525">
        <v>0.28788832019800598</v>
      </c>
      <c r="O6525">
        <v>-0.64639065698897902</v>
      </c>
      <c r="P6525">
        <v>-1.85033176304865</v>
      </c>
      <c r="Q6525">
        <v>0.45762711864406702</v>
      </c>
      <c r="R6525">
        <v>0.27118644067796599</v>
      </c>
      <c r="S6525">
        <f t="shared" si="101"/>
        <v>-6.4878158360748978E-2</v>
      </c>
    </row>
    <row r="6526" spans="1:19" x14ac:dyDescent="0.2">
      <c r="A6526" t="s">
        <v>12988</v>
      </c>
      <c r="B6526" t="s">
        <v>12989</v>
      </c>
      <c r="C6526">
        <v>123</v>
      </c>
      <c r="D6526">
        <v>133</v>
      </c>
      <c r="E6526">
        <v>67</v>
      </c>
      <c r="F6526">
        <v>21</v>
      </c>
      <c r="G6526">
        <v>0.114204761823216</v>
      </c>
      <c r="H6526">
        <v>-0.758088318516975</v>
      </c>
      <c r="I6526">
        <v>-1.65188298966747</v>
      </c>
      <c r="J6526">
        <v>204</v>
      </c>
      <c r="K6526">
        <v>246</v>
      </c>
      <c r="L6526">
        <v>138</v>
      </c>
      <c r="M6526">
        <v>14</v>
      </c>
      <c r="N6526">
        <v>0.15853304309920199</v>
      </c>
      <c r="O6526">
        <v>-0.76183985816905198</v>
      </c>
      <c r="P6526">
        <v>-2.1737278003395502</v>
      </c>
      <c r="Q6526">
        <v>0.54237288135593198</v>
      </c>
      <c r="R6526">
        <v>0.38983050847457601</v>
      </c>
      <c r="S6526">
        <f t="shared" si="101"/>
        <v>-5.7812312429292308E-2</v>
      </c>
    </row>
    <row r="6527" spans="1:19" x14ac:dyDescent="0.2">
      <c r="A6527" t="s">
        <v>12990</v>
      </c>
      <c r="B6527" t="s">
        <v>12991</v>
      </c>
      <c r="C6527">
        <v>90</v>
      </c>
      <c r="D6527">
        <v>99</v>
      </c>
      <c r="E6527">
        <v>94</v>
      </c>
      <c r="F6527">
        <v>9</v>
      </c>
      <c r="G6527">
        <v>0.121650917453753</v>
      </c>
      <c r="H6527">
        <v>-0.47537266561802899</v>
      </c>
      <c r="I6527">
        <v>-1.88419717296199</v>
      </c>
      <c r="J6527">
        <v>179</v>
      </c>
      <c r="K6527">
        <v>197</v>
      </c>
      <c r="L6527">
        <v>76</v>
      </c>
      <c r="M6527">
        <v>19</v>
      </c>
      <c r="N6527">
        <v>0.11884129860342101</v>
      </c>
      <c r="O6527">
        <v>-0.96412821584349195</v>
      </c>
      <c r="P6527">
        <v>-1.98432509861895</v>
      </c>
      <c r="Q6527">
        <v>0.50847457627118597</v>
      </c>
      <c r="R6527">
        <v>0.28813559322033899</v>
      </c>
      <c r="S6527">
        <f t="shared" si="101"/>
        <v>-7.4145742971016323E-2</v>
      </c>
    </row>
    <row r="6528" spans="1:19" x14ac:dyDescent="0.2">
      <c r="A6528" t="s">
        <v>12992</v>
      </c>
      <c r="B6528" t="s">
        <v>12993</v>
      </c>
      <c r="C6528">
        <v>178</v>
      </c>
      <c r="D6528">
        <v>156</v>
      </c>
      <c r="E6528">
        <v>104</v>
      </c>
      <c r="F6528">
        <v>17</v>
      </c>
      <c r="G6528">
        <v>2.2962828341096E-2</v>
      </c>
      <c r="H6528">
        <v>-0.72764467278851697</v>
      </c>
      <c r="I6528">
        <v>-1.9041682538926099</v>
      </c>
      <c r="J6528">
        <v>417</v>
      </c>
      <c r="K6528">
        <v>359</v>
      </c>
      <c r="L6528">
        <v>209</v>
      </c>
      <c r="M6528">
        <v>77</v>
      </c>
      <c r="N6528">
        <v>1.2186497026283299E-2</v>
      </c>
      <c r="O6528">
        <v>-0.89207854600709302</v>
      </c>
      <c r="P6528">
        <v>-1.74387099839316</v>
      </c>
      <c r="Q6528">
        <v>0.50847457627118597</v>
      </c>
      <c r="R6528">
        <v>0.338983050847457</v>
      </c>
      <c r="S6528">
        <f t="shared" si="101"/>
        <v>-1.5587530014842955E-2</v>
      </c>
    </row>
    <row r="6529" spans="1:19" x14ac:dyDescent="0.2">
      <c r="A6529" t="s">
        <v>12994</v>
      </c>
      <c r="B6529" t="s">
        <v>12995</v>
      </c>
      <c r="C6529">
        <v>11</v>
      </c>
      <c r="D6529">
        <v>9</v>
      </c>
      <c r="E6529">
        <v>11</v>
      </c>
      <c r="F6529">
        <v>1</v>
      </c>
      <c r="G6529">
        <v>-6.8919434233716999E-3</v>
      </c>
      <c r="H6529">
        <v>-0.49425800977840301</v>
      </c>
      <c r="I6529">
        <v>-1.92558985812022</v>
      </c>
      <c r="J6529">
        <v>21</v>
      </c>
      <c r="K6529">
        <v>12</v>
      </c>
      <c r="L6529">
        <v>13</v>
      </c>
      <c r="M6529">
        <v>0</v>
      </c>
      <c r="N6529">
        <v>-0.16580994526457199</v>
      </c>
      <c r="O6529">
        <v>-0.80036471957147204</v>
      </c>
      <c r="P6529" t="e">
        <f>-inf</f>
        <v>#NAME?</v>
      </c>
      <c r="Q6529">
        <v>0.49152542372881303</v>
      </c>
      <c r="R6529">
        <v>0.27118644067796599</v>
      </c>
      <c r="S6529" t="e">
        <f t="shared" si="101"/>
        <v>#NAME?</v>
      </c>
    </row>
    <row r="6530" spans="1:19" x14ac:dyDescent="0.2">
      <c r="A6530" t="s">
        <v>12996</v>
      </c>
      <c r="B6530" t="s">
        <v>12997</v>
      </c>
      <c r="C6530">
        <v>117</v>
      </c>
      <c r="D6530">
        <v>98</v>
      </c>
      <c r="E6530">
        <v>48</v>
      </c>
      <c r="F6530">
        <v>1</v>
      </c>
      <c r="G6530">
        <v>3.29844624186167E-3</v>
      </c>
      <c r="H6530">
        <v>-0.88120263414897804</v>
      </c>
      <c r="I6530">
        <v>-2.9523830347081601</v>
      </c>
      <c r="J6530">
        <v>143</v>
      </c>
      <c r="K6530">
        <v>233</v>
      </c>
      <c r="L6530">
        <v>55</v>
      </c>
      <c r="M6530">
        <v>21</v>
      </c>
      <c r="N6530">
        <v>0.28924798698267801</v>
      </c>
      <c r="O6530">
        <v>-1.0070621251152001</v>
      </c>
      <c r="P6530">
        <v>-1.8433424113230299</v>
      </c>
      <c r="Q6530">
        <v>0.52542372881355903</v>
      </c>
      <c r="R6530">
        <v>0.322033898305084</v>
      </c>
      <c r="S6530">
        <f t="shared" si="101"/>
        <v>-0.3444822644571805</v>
      </c>
    </row>
    <row r="6531" spans="1:19" x14ac:dyDescent="0.2">
      <c r="A6531" t="s">
        <v>12998</v>
      </c>
      <c r="B6531" t="s">
        <v>12999</v>
      </c>
      <c r="C6531">
        <v>280</v>
      </c>
      <c r="D6531">
        <v>286</v>
      </c>
      <c r="E6531">
        <v>236</v>
      </c>
      <c r="F6531">
        <v>33</v>
      </c>
      <c r="G6531">
        <v>8.94662340823522E-2</v>
      </c>
      <c r="H6531">
        <v>-0.56850403815051598</v>
      </c>
      <c r="I6531">
        <v>-1.8128412644263301</v>
      </c>
      <c r="J6531">
        <v>726</v>
      </c>
      <c r="K6531">
        <v>866</v>
      </c>
      <c r="L6531">
        <v>386</v>
      </c>
      <c r="M6531">
        <v>69</v>
      </c>
      <c r="N6531">
        <v>0.15380937473897399</v>
      </c>
      <c r="O6531">
        <v>-0.86643809317272902</v>
      </c>
      <c r="P6531">
        <v>-2.0323131985547298</v>
      </c>
      <c r="Q6531">
        <v>0.57627118644067798</v>
      </c>
      <c r="R6531">
        <v>0.28813559322033899</v>
      </c>
      <c r="S6531">
        <f t="shared" ref="S6531:S6594" si="102">((I6531+1.7338029)/1.7338029+(P6531+1.8692731)/1.8692731)/2</f>
        <v>-6.6403914780201745E-2</v>
      </c>
    </row>
    <row r="6532" spans="1:19" x14ac:dyDescent="0.2">
      <c r="A6532" t="s">
        <v>13000</v>
      </c>
      <c r="B6532" t="s">
        <v>13001</v>
      </c>
      <c r="C6532">
        <v>49</v>
      </c>
      <c r="D6532">
        <v>39</v>
      </c>
      <c r="E6532">
        <v>59</v>
      </c>
      <c r="F6532">
        <v>9</v>
      </c>
      <c r="G6532">
        <v>-1.8873240706486001E-2</v>
      </c>
      <c r="H6532">
        <v>-0.41360207816477301</v>
      </c>
      <c r="I6532">
        <v>-1.6201507435511799</v>
      </c>
      <c r="J6532">
        <v>160</v>
      </c>
      <c r="K6532">
        <v>202</v>
      </c>
      <c r="L6532">
        <v>34</v>
      </c>
      <c r="M6532">
        <v>16</v>
      </c>
      <c r="N6532">
        <v>0.17845949021242</v>
      </c>
      <c r="O6532">
        <v>-1.26472984275806</v>
      </c>
      <c r="P6532">
        <v>-2.01022566859189</v>
      </c>
      <c r="Q6532">
        <v>0.66101694915254205</v>
      </c>
      <c r="R6532">
        <v>0.305084745762711</v>
      </c>
      <c r="S6532">
        <f t="shared" si="102"/>
        <v>-4.9271112369971282E-3</v>
      </c>
    </row>
    <row r="6533" spans="1:19" x14ac:dyDescent="0.2">
      <c r="A6533" t="s">
        <v>13002</v>
      </c>
      <c r="B6533" t="s">
        <v>13003</v>
      </c>
      <c r="C6533">
        <v>38</v>
      </c>
      <c r="D6533">
        <v>49</v>
      </c>
      <c r="E6533">
        <v>10</v>
      </c>
      <c r="F6533">
        <v>16</v>
      </c>
      <c r="G6533">
        <v>0.19067071570723099</v>
      </c>
      <c r="H6533">
        <v>-1.0740416063952101</v>
      </c>
      <c r="I6533">
        <v>-1.2598607869228799</v>
      </c>
      <c r="J6533">
        <v>32</v>
      </c>
      <c r="K6533">
        <v>88</v>
      </c>
      <c r="L6533">
        <v>46</v>
      </c>
      <c r="M6533">
        <v>7</v>
      </c>
      <c r="N6533">
        <v>0.51656079725198401</v>
      </c>
      <c r="O6533">
        <v>-0.43448092378272202</v>
      </c>
      <c r="P6533">
        <v>-1.67027760689754</v>
      </c>
      <c r="Q6533">
        <v>0.57627118644067798</v>
      </c>
      <c r="R6533">
        <v>0.338983050847457</v>
      </c>
      <c r="S6533">
        <f t="shared" si="102"/>
        <v>0.18990508646195733</v>
      </c>
    </row>
    <row r="6534" spans="1:19" x14ac:dyDescent="0.2">
      <c r="A6534" t="s">
        <v>13004</v>
      </c>
      <c r="B6534" t="s">
        <v>13005</v>
      </c>
      <c r="C6534">
        <v>118</v>
      </c>
      <c r="D6534">
        <v>95</v>
      </c>
      <c r="E6534">
        <v>90</v>
      </c>
      <c r="F6534">
        <v>3</v>
      </c>
      <c r="G6534">
        <v>-1.39001697217491E-2</v>
      </c>
      <c r="H6534">
        <v>-0.61189750764520401</v>
      </c>
      <c r="I6534">
        <v>-2.47895792554846</v>
      </c>
      <c r="J6534">
        <v>186</v>
      </c>
      <c r="K6534">
        <v>193</v>
      </c>
      <c r="L6534">
        <v>144</v>
      </c>
      <c r="M6534">
        <v>39</v>
      </c>
      <c r="N6534">
        <v>9.3272468211579196E-2</v>
      </c>
      <c r="O6534">
        <v>-0.70323922926705695</v>
      </c>
      <c r="P6534">
        <v>-1.6886740057833101</v>
      </c>
      <c r="Q6534">
        <v>0.57627118644067798</v>
      </c>
      <c r="R6534">
        <v>0.322033898305084</v>
      </c>
      <c r="S6534">
        <f t="shared" si="102"/>
        <v>-0.16658304472364713</v>
      </c>
    </row>
    <row r="6535" spans="1:19" x14ac:dyDescent="0.2">
      <c r="A6535" t="s">
        <v>13006</v>
      </c>
      <c r="B6535" t="s">
        <v>13007</v>
      </c>
      <c r="C6535">
        <v>110</v>
      </c>
      <c r="D6535">
        <v>106</v>
      </c>
      <c r="E6535">
        <v>75</v>
      </c>
      <c r="F6535">
        <v>8</v>
      </c>
      <c r="G6535">
        <v>6.4171412402073594E-2</v>
      </c>
      <c r="H6535">
        <v>-0.660589431544928</v>
      </c>
      <c r="I6535">
        <v>-2.02249987112828</v>
      </c>
      <c r="J6535">
        <v>252</v>
      </c>
      <c r="K6535">
        <v>198</v>
      </c>
      <c r="L6535">
        <v>92</v>
      </c>
      <c r="M6535">
        <v>14</v>
      </c>
      <c r="N6535">
        <v>-2.75072470982912E-2</v>
      </c>
      <c r="O6535">
        <v>-1.0297014905803701</v>
      </c>
      <c r="P6535">
        <v>-2.2654981736951898</v>
      </c>
      <c r="Q6535">
        <v>0.644067796610169</v>
      </c>
      <c r="R6535">
        <v>0.338983050847457</v>
      </c>
      <c r="S6535">
        <f t="shared" si="102"/>
        <v>-0.18923914893449434</v>
      </c>
    </row>
    <row r="6536" spans="1:19" x14ac:dyDescent="0.2">
      <c r="A6536" t="s">
        <v>13008</v>
      </c>
      <c r="B6536" t="s">
        <v>13009</v>
      </c>
      <c r="C6536">
        <v>125</v>
      </c>
      <c r="D6536">
        <v>173</v>
      </c>
      <c r="E6536">
        <v>75</v>
      </c>
      <c r="F6536">
        <v>17</v>
      </c>
      <c r="G6536">
        <v>0.221394322416267</v>
      </c>
      <c r="H6536">
        <v>-0.71610675939475998</v>
      </c>
      <c r="I6536">
        <v>-1.7506582645917801</v>
      </c>
      <c r="J6536">
        <v>295</v>
      </c>
      <c r="K6536">
        <v>335</v>
      </c>
      <c r="L6536">
        <v>156</v>
      </c>
      <c r="M6536">
        <v>33</v>
      </c>
      <c r="N6536">
        <v>0.13245089448040401</v>
      </c>
      <c r="O6536">
        <v>-0.86878619476809105</v>
      </c>
      <c r="P6536">
        <v>-1.9615337446921599</v>
      </c>
      <c r="Q6536">
        <v>0.54237288135593198</v>
      </c>
      <c r="R6536">
        <v>0.322033898305084</v>
      </c>
      <c r="S6536">
        <f t="shared" si="102"/>
        <v>-2.9539021996491215E-2</v>
      </c>
    </row>
    <row r="6537" spans="1:19" x14ac:dyDescent="0.2">
      <c r="A6537" t="s">
        <v>13010</v>
      </c>
      <c r="B6537" t="s">
        <v>13011</v>
      </c>
      <c r="C6537">
        <v>159</v>
      </c>
      <c r="D6537">
        <v>88</v>
      </c>
      <c r="E6537">
        <v>79</v>
      </c>
      <c r="F6537">
        <v>13</v>
      </c>
      <c r="G6537">
        <v>-0.17665621987475399</v>
      </c>
      <c r="H6537">
        <v>-0.798028042808413</v>
      </c>
      <c r="I6537">
        <v>-1.9716509449756101</v>
      </c>
      <c r="J6537">
        <v>235</v>
      </c>
      <c r="K6537">
        <v>299</v>
      </c>
      <c r="L6537">
        <v>217</v>
      </c>
      <c r="M6537">
        <v>21</v>
      </c>
      <c r="N6537">
        <v>0.181831429474415</v>
      </c>
      <c r="O6537">
        <v>-0.62669690556759705</v>
      </c>
      <c r="P6537">
        <v>-2.0590742361297099</v>
      </c>
      <c r="Q6537">
        <v>0.677966101694915</v>
      </c>
      <c r="R6537">
        <v>0.28813559322033899</v>
      </c>
      <c r="S6537">
        <f t="shared" si="102"/>
        <v>-0.11936013280668455</v>
      </c>
    </row>
    <row r="6538" spans="1:19" x14ac:dyDescent="0.2">
      <c r="A6538" t="s">
        <v>13012</v>
      </c>
      <c r="B6538" t="s">
        <v>13013</v>
      </c>
      <c r="C6538">
        <v>223</v>
      </c>
      <c r="D6538">
        <v>257</v>
      </c>
      <c r="E6538">
        <v>198</v>
      </c>
      <c r="F6538">
        <v>53</v>
      </c>
      <c r="G6538">
        <v>0.14188649257866201</v>
      </c>
      <c r="H6538">
        <v>-0.54589768256503302</v>
      </c>
      <c r="I6538">
        <v>-1.5082261664093699</v>
      </c>
      <c r="J6538">
        <v>444</v>
      </c>
      <c r="K6538">
        <v>612</v>
      </c>
      <c r="L6538">
        <v>404</v>
      </c>
      <c r="M6538">
        <v>58</v>
      </c>
      <c r="N6538">
        <v>0.21659655545266299</v>
      </c>
      <c r="O6538">
        <v>-0.63309038214840496</v>
      </c>
      <c r="P6538">
        <v>-1.8941806451435701</v>
      </c>
      <c r="Q6538">
        <v>0.61016949152542299</v>
      </c>
      <c r="R6538">
        <v>0.22033898305084701</v>
      </c>
      <c r="S6538">
        <f t="shared" si="102"/>
        <v>5.839022741721768E-2</v>
      </c>
    </row>
    <row r="6539" spans="1:19" x14ac:dyDescent="0.2">
      <c r="A6539" t="s">
        <v>13014</v>
      </c>
      <c r="B6539" t="s">
        <v>13015</v>
      </c>
      <c r="C6539">
        <v>129</v>
      </c>
      <c r="D6539">
        <v>115</v>
      </c>
      <c r="E6539">
        <v>72</v>
      </c>
      <c r="F6539">
        <v>8</v>
      </c>
      <c r="G6539">
        <v>3.03663623498912E-2</v>
      </c>
      <c r="H6539">
        <v>-0.74751522364638401</v>
      </c>
      <c r="I6539">
        <v>-2.0916968962692999</v>
      </c>
      <c r="J6539">
        <v>217</v>
      </c>
      <c r="K6539">
        <v>266</v>
      </c>
      <c r="L6539">
        <v>165</v>
      </c>
      <c r="M6539">
        <v>21</v>
      </c>
      <c r="N6539">
        <v>0.16565000620425899</v>
      </c>
      <c r="O6539">
        <v>-0.71106456677901297</v>
      </c>
      <c r="P6539">
        <v>-2.0244661077065</v>
      </c>
      <c r="Q6539">
        <v>0.62711864406779605</v>
      </c>
      <c r="R6539">
        <v>0.23728813559322001</v>
      </c>
      <c r="S6539">
        <f t="shared" si="102"/>
        <v>-0.14472228544671886</v>
      </c>
    </row>
    <row r="6540" spans="1:19" x14ac:dyDescent="0.2">
      <c r="A6540" t="s">
        <v>13016</v>
      </c>
      <c r="B6540" t="s">
        <v>13017</v>
      </c>
      <c r="C6540">
        <v>349</v>
      </c>
      <c r="D6540">
        <v>382</v>
      </c>
      <c r="E6540">
        <v>228</v>
      </c>
      <c r="F6540">
        <v>32</v>
      </c>
      <c r="G6540">
        <v>0.11949616824805701</v>
      </c>
      <c r="H6540">
        <v>-0.67914858973712899</v>
      </c>
      <c r="I6540">
        <v>-1.92187262160127</v>
      </c>
      <c r="J6540">
        <v>539</v>
      </c>
      <c r="K6540">
        <v>776</v>
      </c>
      <c r="L6540">
        <v>241</v>
      </c>
      <c r="M6540">
        <v>50</v>
      </c>
      <c r="N6540">
        <v>0.23550105949317099</v>
      </c>
      <c r="O6540">
        <v>-0.94166049975625998</v>
      </c>
      <c r="P6540">
        <v>-2.04284442944261</v>
      </c>
      <c r="Q6540">
        <v>0.69491525423728795</v>
      </c>
      <c r="R6540">
        <v>0.27118644067796599</v>
      </c>
      <c r="S6540">
        <f t="shared" si="102"/>
        <v>-0.10066368195049767</v>
      </c>
    </row>
    <row r="6541" spans="1:19" x14ac:dyDescent="0.2">
      <c r="A6541" t="s">
        <v>13018</v>
      </c>
      <c r="B6541" t="s">
        <v>13019</v>
      </c>
      <c r="C6541">
        <v>422</v>
      </c>
      <c r="D6541">
        <v>486</v>
      </c>
      <c r="E6541">
        <v>339</v>
      </c>
      <c r="F6541">
        <v>42</v>
      </c>
      <c r="G6541">
        <v>0.14158205059614701</v>
      </c>
      <c r="H6541">
        <v>-0.58937076253699505</v>
      </c>
      <c r="I6541">
        <v>-1.8862603335257699</v>
      </c>
      <c r="J6541">
        <v>562</v>
      </c>
      <c r="K6541">
        <v>952</v>
      </c>
      <c r="L6541">
        <v>473</v>
      </c>
      <c r="M6541">
        <v>64</v>
      </c>
      <c r="N6541">
        <v>0.30612873623713499</v>
      </c>
      <c r="O6541">
        <v>-0.66696395197563896</v>
      </c>
      <c r="P6541">
        <v>-1.95378201017706</v>
      </c>
      <c r="Q6541">
        <v>0.69491525423728795</v>
      </c>
      <c r="R6541">
        <v>0.27118644067796599</v>
      </c>
      <c r="S6541">
        <f t="shared" si="102"/>
        <v>-6.6570947343225315E-2</v>
      </c>
    </row>
    <row r="6542" spans="1:19" x14ac:dyDescent="0.2">
      <c r="A6542" t="s">
        <v>13020</v>
      </c>
      <c r="B6542" t="s">
        <v>13021</v>
      </c>
      <c r="C6542">
        <v>95</v>
      </c>
      <c r="D6542">
        <v>65</v>
      </c>
      <c r="E6542">
        <v>34</v>
      </c>
      <c r="F6542">
        <v>18</v>
      </c>
      <c r="G6542">
        <v>-8.4552016350463693E-2</v>
      </c>
      <c r="H6542">
        <v>-0.94050269802499598</v>
      </c>
      <c r="I6542">
        <v>-1.60664827314754</v>
      </c>
      <c r="J6542">
        <v>114</v>
      </c>
      <c r="K6542">
        <v>144</v>
      </c>
      <c r="L6542">
        <v>94</v>
      </c>
      <c r="M6542">
        <v>24</v>
      </c>
      <c r="N6542">
        <v>0.17868574418049801</v>
      </c>
      <c r="O6542">
        <v>-0.67586577488116395</v>
      </c>
      <c r="P6542">
        <v>-1.6869192782167499</v>
      </c>
      <c r="Q6542">
        <v>0.61016949152542299</v>
      </c>
      <c r="R6542">
        <v>0.305084745762711</v>
      </c>
      <c r="S6542">
        <f t="shared" si="102"/>
        <v>8.5445952091988603E-2</v>
      </c>
    </row>
    <row r="6543" spans="1:19" x14ac:dyDescent="0.2">
      <c r="A6543" t="s">
        <v>13022</v>
      </c>
      <c r="B6543" t="s">
        <v>13023</v>
      </c>
      <c r="C6543">
        <v>7</v>
      </c>
      <c r="D6543">
        <v>2</v>
      </c>
      <c r="E6543">
        <v>2</v>
      </c>
      <c r="F6543">
        <v>0</v>
      </c>
      <c r="G6543">
        <v>-0.46380981205474697</v>
      </c>
      <c r="H6543">
        <v>-1.0383260541286701</v>
      </c>
      <c r="I6543" t="e">
        <f>-inf</f>
        <v>#NAME?</v>
      </c>
      <c r="J6543">
        <v>267</v>
      </c>
      <c r="K6543">
        <v>427</v>
      </c>
      <c r="L6543">
        <v>165</v>
      </c>
      <c r="M6543">
        <v>35</v>
      </c>
      <c r="N6543">
        <v>0.28114471708216998</v>
      </c>
      <c r="O6543">
        <v>-0.80111609429505903</v>
      </c>
      <c r="P6543">
        <v>-1.89266888560619</v>
      </c>
      <c r="Q6543">
        <v>0.677966101694915</v>
      </c>
      <c r="R6543">
        <v>0.23728813559322001</v>
      </c>
      <c r="S6543" t="e">
        <f t="shared" si="102"/>
        <v>#NAME?</v>
      </c>
    </row>
    <row r="6544" spans="1:19" x14ac:dyDescent="0.2">
      <c r="A6544" t="s">
        <v>13024</v>
      </c>
      <c r="B6544" t="s">
        <v>13025</v>
      </c>
      <c r="C6544">
        <v>5</v>
      </c>
      <c r="D6544">
        <v>24</v>
      </c>
      <c r="E6544">
        <v>25</v>
      </c>
      <c r="F6544">
        <v>6</v>
      </c>
      <c r="G6544">
        <v>0.76149946967111504</v>
      </c>
      <c r="H6544">
        <v>0.20471199455761499</v>
      </c>
      <c r="I6544">
        <v>-0.80501592691437396</v>
      </c>
      <c r="J6544">
        <v>26</v>
      </c>
      <c r="K6544">
        <v>26</v>
      </c>
      <c r="L6544">
        <v>22</v>
      </c>
      <c r="M6544">
        <v>4</v>
      </c>
      <c r="N6544">
        <v>7.7228103421721706E-2</v>
      </c>
      <c r="O6544">
        <v>-0.66463944429300204</v>
      </c>
      <c r="P6544">
        <v>-1.8231390252347399</v>
      </c>
      <c r="Q6544">
        <v>0.61016949152542299</v>
      </c>
      <c r="R6544">
        <v>0.322033898305084</v>
      </c>
      <c r="S6544">
        <f t="shared" si="102"/>
        <v>0.28018686935631265</v>
      </c>
    </row>
    <row r="6545" spans="1:19" x14ac:dyDescent="0.2">
      <c r="A6545" t="s">
        <v>13026</v>
      </c>
      <c r="B6545" t="s">
        <v>13027</v>
      </c>
      <c r="C6545">
        <v>145</v>
      </c>
      <c r="D6545">
        <v>240</v>
      </c>
      <c r="E6545">
        <v>121</v>
      </c>
      <c r="F6545">
        <v>31</v>
      </c>
      <c r="G6545">
        <v>0.29910147177215901</v>
      </c>
      <c r="H6545">
        <v>-0.57284064169692805</v>
      </c>
      <c r="I6545">
        <v>-1.5542034813626999</v>
      </c>
      <c r="J6545">
        <v>265</v>
      </c>
      <c r="K6545">
        <v>360</v>
      </c>
      <c r="L6545">
        <v>164</v>
      </c>
      <c r="M6545">
        <v>70</v>
      </c>
      <c r="N6545">
        <v>0.21028473025220101</v>
      </c>
      <c r="O6545">
        <v>-0.80049080303349995</v>
      </c>
      <c r="P6545">
        <v>-1.5883735025144401</v>
      </c>
      <c r="Q6545">
        <v>0.54237288135593198</v>
      </c>
      <c r="R6545">
        <v>0.322033898305084</v>
      </c>
      <c r="S6545">
        <f t="shared" si="102"/>
        <v>0.12692954442632726</v>
      </c>
    </row>
    <row r="6546" spans="1:19" x14ac:dyDescent="0.2">
      <c r="A6546" t="s">
        <v>13028</v>
      </c>
      <c r="B6546" t="s">
        <v>13029</v>
      </c>
      <c r="C6546">
        <v>127</v>
      </c>
      <c r="D6546">
        <v>172</v>
      </c>
      <c r="E6546">
        <v>127</v>
      </c>
      <c r="F6546">
        <v>26</v>
      </c>
      <c r="G6546">
        <v>0.21198295824711999</v>
      </c>
      <c r="H6546">
        <v>-0.49425800977840301</v>
      </c>
      <c r="I6546">
        <v>-1.5730275459471299</v>
      </c>
      <c r="J6546">
        <v>201</v>
      </c>
      <c r="K6546">
        <v>320</v>
      </c>
      <c r="L6546">
        <v>129</v>
      </c>
      <c r="M6546">
        <v>29</v>
      </c>
      <c r="N6546">
        <v>0.27918202432113798</v>
      </c>
      <c r="O6546">
        <v>-0.78469512426563004</v>
      </c>
      <c r="P6546">
        <v>-1.8510237281134201</v>
      </c>
      <c r="Q6546">
        <v>0.52542372881355903</v>
      </c>
      <c r="R6546">
        <v>0.44067796610169402</v>
      </c>
      <c r="S6546">
        <f t="shared" si="102"/>
        <v>5.1246354218814925E-2</v>
      </c>
    </row>
    <row r="6547" spans="1:19" x14ac:dyDescent="0.2">
      <c r="A6547" t="s">
        <v>13030</v>
      </c>
      <c r="B6547" t="s">
        <v>13031</v>
      </c>
      <c r="C6547">
        <v>200</v>
      </c>
      <c r="D6547">
        <v>186</v>
      </c>
      <c r="E6547">
        <v>171</v>
      </c>
      <c r="F6547">
        <v>19</v>
      </c>
      <c r="G6547">
        <v>4.8741180849463502E-2</v>
      </c>
      <c r="H6547">
        <v>-0.56229189505023003</v>
      </c>
      <c r="I6547">
        <v>-1.9064735676731499</v>
      </c>
      <c r="J6547">
        <v>521</v>
      </c>
      <c r="K6547">
        <v>662</v>
      </c>
      <c r="L6547">
        <v>307</v>
      </c>
      <c r="M6547">
        <v>63</v>
      </c>
      <c r="N6547">
        <v>0.18124836956189699</v>
      </c>
      <c r="O6547">
        <v>-0.82178812496672804</v>
      </c>
      <c r="P6547">
        <v>-1.9277228424378301</v>
      </c>
      <c r="Q6547">
        <v>0.55932203389830504</v>
      </c>
      <c r="R6547">
        <v>0.35593220338983</v>
      </c>
      <c r="S6547">
        <f t="shared" si="102"/>
        <v>-6.5429707400928974E-2</v>
      </c>
    </row>
    <row r="6548" spans="1:19" x14ac:dyDescent="0.2">
      <c r="A6548" t="s">
        <v>13032</v>
      </c>
      <c r="B6548" t="s">
        <v>13033</v>
      </c>
      <c r="C6548">
        <v>74</v>
      </c>
      <c r="D6548">
        <v>49</v>
      </c>
      <c r="E6548">
        <v>11</v>
      </c>
      <c r="F6548">
        <v>5</v>
      </c>
      <c r="G6548">
        <v>-9.8777407406933998E-2</v>
      </c>
      <c r="H6548">
        <v>-1.3220970443511499</v>
      </c>
      <c r="I6548">
        <v>-2.0544588883569501</v>
      </c>
      <c r="J6548">
        <v>137</v>
      </c>
      <c r="K6548">
        <v>150</v>
      </c>
      <c r="L6548">
        <v>127</v>
      </c>
      <c r="M6548">
        <v>14</v>
      </c>
      <c r="N6548">
        <v>0.116598795320996</v>
      </c>
      <c r="O6548">
        <v>-0.62500562334484</v>
      </c>
      <c r="P6548">
        <v>-2.0008182000700598</v>
      </c>
      <c r="Q6548">
        <v>0.49152542372881303</v>
      </c>
      <c r="R6548">
        <v>0.28813559322033899</v>
      </c>
      <c r="S6548">
        <f t="shared" si="102"/>
        <v>-0.12765803282848248</v>
      </c>
    </row>
    <row r="6549" spans="1:19" x14ac:dyDescent="0.2">
      <c r="A6549" t="s">
        <v>13034</v>
      </c>
      <c r="B6549" t="s">
        <v>13035</v>
      </c>
      <c r="C6549">
        <v>21</v>
      </c>
      <c r="D6549">
        <v>9</v>
      </c>
      <c r="E6549">
        <v>9</v>
      </c>
      <c r="F6549">
        <v>1</v>
      </c>
      <c r="G6549">
        <v>-0.28771855299906601</v>
      </c>
      <c r="H6549">
        <v>-0.86223479507299705</v>
      </c>
      <c r="I6549">
        <v>-2.2064164676959099</v>
      </c>
      <c r="J6549">
        <v>6</v>
      </c>
      <c r="K6549">
        <v>49</v>
      </c>
      <c r="L6549">
        <v>2</v>
      </c>
      <c r="M6549">
        <v>0</v>
      </c>
      <c r="N6549">
        <v>0.98927293306659103</v>
      </c>
      <c r="O6549">
        <v>-1.0692100318640501</v>
      </c>
      <c r="P6549" t="e">
        <f>-inf</f>
        <v>#NAME?</v>
      </c>
      <c r="Q6549">
        <v>0.49152542372881303</v>
      </c>
      <c r="R6549">
        <v>0.28813559322033899</v>
      </c>
      <c r="S6549" t="e">
        <f t="shared" si="102"/>
        <v>#NAME?</v>
      </c>
    </row>
    <row r="6550" spans="1:19" x14ac:dyDescent="0.2">
      <c r="A6550" t="s">
        <v>13036</v>
      </c>
      <c r="B6550" t="s">
        <v>13037</v>
      </c>
      <c r="C6550">
        <v>73</v>
      </c>
      <c r="D6550">
        <v>42</v>
      </c>
      <c r="E6550">
        <v>20</v>
      </c>
      <c r="F6550">
        <v>9</v>
      </c>
      <c r="G6550">
        <v>-0.159815337427026</v>
      </c>
      <c r="H6550">
        <v>-1.0565508742348699</v>
      </c>
      <c r="I6550">
        <v>-1.79327752364313</v>
      </c>
      <c r="J6550">
        <v>150</v>
      </c>
      <c r="K6550">
        <v>115</v>
      </c>
      <c r="L6550">
        <v>69</v>
      </c>
      <c r="M6550">
        <v>15</v>
      </c>
      <c r="N6550">
        <v>-3.8165315280347799E-2</v>
      </c>
      <c r="O6550">
        <v>-0.92933094546281603</v>
      </c>
      <c r="P6550">
        <v>-2.01022566859189</v>
      </c>
      <c r="Q6550">
        <v>0.50847457627118597</v>
      </c>
      <c r="R6550">
        <v>0.28813559322033899</v>
      </c>
      <c r="S6550">
        <f t="shared" si="102"/>
        <v>-5.4854003184158492E-2</v>
      </c>
    </row>
    <row r="6551" spans="1:19" x14ac:dyDescent="0.2">
      <c r="A6551" t="s">
        <v>13038</v>
      </c>
      <c r="B6551" t="s">
        <v>13039</v>
      </c>
      <c r="C6551">
        <v>149</v>
      </c>
      <c r="D6551">
        <v>112</v>
      </c>
      <c r="E6551">
        <v>107</v>
      </c>
      <c r="F6551">
        <v>2</v>
      </c>
      <c r="G6551">
        <v>-4.3710013446563903E-2</v>
      </c>
      <c r="H6551">
        <v>-0.63806050050546803</v>
      </c>
      <c r="I6551">
        <v>-2.7563534457102898</v>
      </c>
      <c r="J6551">
        <v>431</v>
      </c>
      <c r="K6551">
        <v>366</v>
      </c>
      <c r="L6551">
        <v>208</v>
      </c>
      <c r="M6551">
        <v>49</v>
      </c>
      <c r="N6551">
        <v>6.2319186554008997E-3</v>
      </c>
      <c r="O6551">
        <v>-0.90850271234236002</v>
      </c>
      <c r="P6551">
        <v>-1.9545068587241099</v>
      </c>
      <c r="Q6551">
        <v>0.59322033898305004</v>
      </c>
      <c r="R6551">
        <v>0.28813559322033899</v>
      </c>
      <c r="S6551">
        <f t="shared" si="102"/>
        <v>-0.3176852549195488</v>
      </c>
    </row>
    <row r="6552" spans="1:19" x14ac:dyDescent="0.2">
      <c r="A6552" t="s">
        <v>13040</v>
      </c>
      <c r="B6552" t="s">
        <v>13041</v>
      </c>
      <c r="C6552">
        <v>60</v>
      </c>
      <c r="D6552">
        <v>48</v>
      </c>
      <c r="E6552">
        <v>30</v>
      </c>
      <c r="F6552">
        <v>4</v>
      </c>
      <c r="G6552">
        <v>-1.6651780712527899E-2</v>
      </c>
      <c r="H6552">
        <v>-0.79528800544238398</v>
      </c>
      <c r="I6552">
        <v>-2.0602884320176802</v>
      </c>
      <c r="J6552">
        <v>159</v>
      </c>
      <c r="K6552">
        <v>154</v>
      </c>
      <c r="L6552">
        <v>83</v>
      </c>
      <c r="M6552">
        <v>26</v>
      </c>
      <c r="N6552">
        <v>6.3351699937733305E-2</v>
      </c>
      <c r="O6552">
        <v>-0.87440780908876703</v>
      </c>
      <c r="P6552">
        <v>-1.79664944494152</v>
      </c>
      <c r="Q6552">
        <v>0.50847457627118597</v>
      </c>
      <c r="R6552">
        <v>0.305084745762711</v>
      </c>
      <c r="S6552">
        <f t="shared" si="102"/>
        <v>-7.4727371781676127E-2</v>
      </c>
    </row>
    <row r="6553" spans="1:19" x14ac:dyDescent="0.2">
      <c r="A6553" t="s">
        <v>13042</v>
      </c>
      <c r="B6553" t="s">
        <v>13043</v>
      </c>
      <c r="C6553">
        <v>144</v>
      </c>
      <c r="D6553">
        <v>199</v>
      </c>
      <c r="E6553">
        <v>136</v>
      </c>
      <c r="F6553">
        <v>15</v>
      </c>
      <c r="G6553">
        <v>0.22074881660998499</v>
      </c>
      <c r="H6553">
        <v>-0.51908159350343497</v>
      </c>
      <c r="I6553">
        <v>-1.8664684060015599</v>
      </c>
      <c r="J6553">
        <v>319</v>
      </c>
      <c r="K6553">
        <v>294</v>
      </c>
      <c r="L6553">
        <v>152</v>
      </c>
      <c r="M6553">
        <v>43</v>
      </c>
      <c r="N6553">
        <v>4.1784750776697903E-2</v>
      </c>
      <c r="O6553">
        <v>-0.91403587225679805</v>
      </c>
      <c r="P6553">
        <v>-1.8805478960694799</v>
      </c>
      <c r="Q6553">
        <v>0.62711864406779605</v>
      </c>
      <c r="R6553">
        <v>0.23728813559322001</v>
      </c>
      <c r="S6553">
        <f t="shared" si="102"/>
        <v>-4.1274355234761598E-2</v>
      </c>
    </row>
    <row r="6554" spans="1:19" x14ac:dyDescent="0.2">
      <c r="A6554" t="s">
        <v>13044</v>
      </c>
      <c r="B6554" t="s">
        <v>13045</v>
      </c>
      <c r="C6554">
        <v>77</v>
      </c>
      <c r="D6554">
        <v>90</v>
      </c>
      <c r="E6554">
        <v>56</v>
      </c>
      <c r="F6554">
        <v>5</v>
      </c>
      <c r="G6554">
        <v>0.14801001656237101</v>
      </c>
      <c r="H6554">
        <v>-0.632560707944685</v>
      </c>
      <c r="I6554">
        <v>-2.0717178937984602</v>
      </c>
      <c r="J6554">
        <v>157</v>
      </c>
      <c r="K6554">
        <v>253</v>
      </c>
      <c r="L6554">
        <v>85</v>
      </c>
      <c r="M6554">
        <v>14</v>
      </c>
      <c r="N6554">
        <v>0.284448972188305</v>
      </c>
      <c r="O6554">
        <v>-0.85856950383933095</v>
      </c>
      <c r="P6554">
        <v>-2.0599972853228801</v>
      </c>
      <c r="Q6554">
        <v>0.71186440677966101</v>
      </c>
      <c r="R6554">
        <v>0.28813559322033899</v>
      </c>
      <c r="S6554">
        <f t="shared" si="102"/>
        <v>-0.14846468173679406</v>
      </c>
    </row>
    <row r="6555" spans="1:19" x14ac:dyDescent="0.2">
      <c r="A6555" t="s">
        <v>13046</v>
      </c>
      <c r="B6555" t="s">
        <v>13047</v>
      </c>
      <c r="C6555">
        <v>43</v>
      </c>
      <c r="D6555">
        <v>36</v>
      </c>
      <c r="E6555">
        <v>29</v>
      </c>
      <c r="F6555">
        <v>2</v>
      </c>
      <c r="G6555">
        <v>3.0922774832291E-3</v>
      </c>
      <c r="H6555">
        <v>-0.66532846745903396</v>
      </c>
      <c r="I6555">
        <v>-2.2166356328775998</v>
      </c>
      <c r="J6555">
        <v>74</v>
      </c>
      <c r="K6555">
        <v>79</v>
      </c>
      <c r="L6555">
        <v>47</v>
      </c>
      <c r="M6555">
        <v>7</v>
      </c>
      <c r="N6555">
        <v>0.105623474981187</v>
      </c>
      <c r="O6555">
        <v>-0.78922263893964895</v>
      </c>
      <c r="P6555">
        <v>-2.0343593483086102</v>
      </c>
      <c r="Q6555">
        <v>0.59322033898305004</v>
      </c>
      <c r="R6555">
        <v>0.305084745762711</v>
      </c>
      <c r="S6555">
        <f t="shared" si="102"/>
        <v>-0.18339882503718377</v>
      </c>
    </row>
    <row r="6556" spans="1:19" x14ac:dyDescent="0.2">
      <c r="A6556" t="s">
        <v>13048</v>
      </c>
      <c r="B6556" t="s">
        <v>13049</v>
      </c>
      <c r="C6556">
        <v>78</v>
      </c>
      <c r="D6556">
        <v>82</v>
      </c>
      <c r="E6556">
        <v>32</v>
      </c>
      <c r="F6556">
        <v>5</v>
      </c>
      <c r="G6556">
        <v>0.101977481988764</v>
      </c>
      <c r="H6556">
        <v>-0.88120263414897804</v>
      </c>
      <c r="I6556">
        <v>-2.07732177131646</v>
      </c>
      <c r="J6556">
        <v>106</v>
      </c>
      <c r="K6556">
        <v>158</v>
      </c>
      <c r="L6556">
        <v>51</v>
      </c>
      <c r="M6556">
        <v>14</v>
      </c>
      <c r="N6556">
        <v>0.25057932511137399</v>
      </c>
      <c r="O6556">
        <v>-0.90982446631122404</v>
      </c>
      <c r="P6556">
        <v>-1.88940349817842</v>
      </c>
      <c r="Q6556">
        <v>0.644067796610169</v>
      </c>
      <c r="R6556">
        <v>0.25423728813559299</v>
      </c>
      <c r="S6556">
        <f t="shared" si="102"/>
        <v>-0.10444969745252469</v>
      </c>
    </row>
    <row r="6557" spans="1:19" x14ac:dyDescent="0.2">
      <c r="A6557" t="s">
        <v>13050</v>
      </c>
      <c r="B6557" t="s">
        <v>13051</v>
      </c>
      <c r="C6557">
        <v>48</v>
      </c>
      <c r="D6557">
        <v>127</v>
      </c>
      <c r="E6557">
        <v>85</v>
      </c>
      <c r="F6557">
        <v>9</v>
      </c>
      <c r="G6557">
        <v>0.50282071587589805</v>
      </c>
      <c r="H6557">
        <v>-0.24608032143969799</v>
      </c>
      <c r="I6557">
        <v>-1.6111959008982599</v>
      </c>
      <c r="J6557">
        <v>177</v>
      </c>
      <c r="K6557">
        <v>185</v>
      </c>
      <c r="L6557">
        <v>55</v>
      </c>
      <c r="M6557">
        <v>12</v>
      </c>
      <c r="N6557">
        <v>9.6426565462928895E-2</v>
      </c>
      <c r="O6557">
        <v>-1.09969935401195</v>
      </c>
      <c r="P6557">
        <v>-2.1790176889060699</v>
      </c>
      <c r="Q6557">
        <v>0.55932203389830504</v>
      </c>
      <c r="R6557">
        <v>0.305084745762711</v>
      </c>
      <c r="S6557">
        <f t="shared" si="102"/>
        <v>-4.7493789578231409E-2</v>
      </c>
    </row>
    <row r="6558" spans="1:19" x14ac:dyDescent="0.2">
      <c r="A6558" t="s">
        <v>13052</v>
      </c>
      <c r="B6558" t="s">
        <v>13053</v>
      </c>
      <c r="C6558">
        <v>177</v>
      </c>
      <c r="D6558">
        <v>183</v>
      </c>
      <c r="E6558">
        <v>90</v>
      </c>
      <c r="F6558">
        <v>21</v>
      </c>
      <c r="G6558">
        <v>9.4736055664151206E-2</v>
      </c>
      <c r="H6558">
        <v>-0.78798876670088502</v>
      </c>
      <c r="I6558">
        <v>-1.8099511445898799</v>
      </c>
      <c r="J6558">
        <v>476</v>
      </c>
      <c r="K6558">
        <v>565</v>
      </c>
      <c r="L6558">
        <v>235</v>
      </c>
      <c r="M6558">
        <v>70</v>
      </c>
      <c r="N6558">
        <v>0.151669598520667</v>
      </c>
      <c r="O6558">
        <v>-0.89862786759314695</v>
      </c>
      <c r="P6558">
        <v>-1.84273458129812</v>
      </c>
      <c r="Q6558">
        <v>0.59322033898305004</v>
      </c>
      <c r="R6558">
        <v>0.322033898305084</v>
      </c>
      <c r="S6558">
        <f t="shared" si="102"/>
        <v>-1.4861270799937824E-2</v>
      </c>
    </row>
    <row r="6559" spans="1:19" x14ac:dyDescent="0.2">
      <c r="A6559" t="s">
        <v>13054</v>
      </c>
      <c r="B6559" t="s">
        <v>13055</v>
      </c>
      <c r="C6559">
        <v>44</v>
      </c>
      <c r="D6559">
        <v>66</v>
      </c>
      <c r="E6559">
        <v>71</v>
      </c>
      <c r="F6559">
        <v>10</v>
      </c>
      <c r="G6559">
        <v>0.25634949135120899</v>
      </c>
      <c r="H6559">
        <v>-0.28645233754551502</v>
      </c>
      <c r="I6559">
        <v>-1.5276498494481801</v>
      </c>
      <c r="J6559">
        <v>122</v>
      </c>
      <c r="K6559">
        <v>203</v>
      </c>
      <c r="L6559">
        <v>78</v>
      </c>
      <c r="M6559">
        <v>14</v>
      </c>
      <c r="N6559">
        <v>0.29836431066018598</v>
      </c>
      <c r="O6559">
        <v>-0.78635400512865805</v>
      </c>
      <c r="P6559">
        <v>-1.9504574635884</v>
      </c>
      <c r="Q6559">
        <v>0.62711864406779605</v>
      </c>
      <c r="R6559">
        <v>0.28813559322033899</v>
      </c>
      <c r="S6559">
        <f t="shared" si="102"/>
        <v>3.7735630324632535E-2</v>
      </c>
    </row>
    <row r="6560" spans="1:19" x14ac:dyDescent="0.2">
      <c r="A6560" t="s">
        <v>13056</v>
      </c>
      <c r="B6560" t="s">
        <v>13057</v>
      </c>
      <c r="C6560">
        <v>23</v>
      </c>
      <c r="D6560">
        <v>28</v>
      </c>
      <c r="E6560">
        <v>19</v>
      </c>
      <c r="F6560">
        <v>6</v>
      </c>
      <c r="G6560">
        <v>0.16568842762015401</v>
      </c>
      <c r="H6560">
        <v>-0.57723224484316704</v>
      </c>
      <c r="I6560">
        <v>-1.4677737585959401</v>
      </c>
      <c r="J6560">
        <v>74</v>
      </c>
      <c r="K6560">
        <v>96</v>
      </c>
      <c r="L6560">
        <v>43</v>
      </c>
      <c r="M6560">
        <v>7</v>
      </c>
      <c r="N6560">
        <v>0.190267616730314</v>
      </c>
      <c r="O6560">
        <v>-0.82785204129578005</v>
      </c>
      <c r="P6560">
        <v>-2.0343593483086102</v>
      </c>
      <c r="Q6560">
        <v>0.52542372881355903</v>
      </c>
      <c r="R6560">
        <v>0.28813559322033899</v>
      </c>
      <c r="S6560">
        <f t="shared" si="102"/>
        <v>3.2560519096356384E-2</v>
      </c>
    </row>
    <row r="6561" spans="1:19" x14ac:dyDescent="0.2">
      <c r="A6561" t="s">
        <v>13058</v>
      </c>
      <c r="B6561" t="s">
        <v>13059</v>
      </c>
      <c r="C6561">
        <v>273</v>
      </c>
      <c r="D6561">
        <v>264</v>
      </c>
      <c r="E6561">
        <v>233</v>
      </c>
      <c r="F6561">
        <v>30</v>
      </c>
      <c r="G6561">
        <v>6.5699512124603496E-2</v>
      </c>
      <c r="H6561">
        <v>-0.56306473579313998</v>
      </c>
      <c r="I6561">
        <v>-1.84323856528309</v>
      </c>
      <c r="J6561">
        <v>489</v>
      </c>
      <c r="K6561">
        <v>799</v>
      </c>
      <c r="L6561">
        <v>271</v>
      </c>
      <c r="M6561">
        <v>69</v>
      </c>
      <c r="N6561">
        <v>0.29046602361209301</v>
      </c>
      <c r="O6561">
        <v>-0.84842834539360401</v>
      </c>
      <c r="P6561">
        <v>-1.86068543697825</v>
      </c>
      <c r="Q6561">
        <v>0.57627118644067798</v>
      </c>
      <c r="R6561">
        <v>0.322033898305084</v>
      </c>
      <c r="S6561">
        <f t="shared" si="102"/>
        <v>-2.9262371310477899E-2</v>
      </c>
    </row>
    <row r="6562" spans="1:19" x14ac:dyDescent="0.2">
      <c r="A6562" t="s">
        <v>13060</v>
      </c>
      <c r="B6562" t="s">
        <v>13061</v>
      </c>
      <c r="C6562">
        <v>82</v>
      </c>
      <c r="D6562">
        <v>133</v>
      </c>
      <c r="E6562">
        <v>34</v>
      </c>
      <c r="F6562">
        <v>9</v>
      </c>
      <c r="G6562">
        <v>0.290296020878897</v>
      </c>
      <c r="H6562">
        <v>-0.87659294511986496</v>
      </c>
      <c r="I6562">
        <v>-1.8437685159063899</v>
      </c>
      <c r="J6562">
        <v>175</v>
      </c>
      <c r="K6562">
        <v>215</v>
      </c>
      <c r="L6562">
        <v>152</v>
      </c>
      <c r="M6562">
        <v>29</v>
      </c>
      <c r="N6562">
        <v>0.16662851465103201</v>
      </c>
      <c r="O6562">
        <v>-0.65328323788591203</v>
      </c>
      <c r="P6562">
        <v>-1.7908657193792299</v>
      </c>
      <c r="Q6562">
        <v>0.54237288135593198</v>
      </c>
      <c r="R6562">
        <v>0.322033898305084</v>
      </c>
      <c r="S6562">
        <f t="shared" si="102"/>
        <v>-1.0739567062822437E-2</v>
      </c>
    </row>
    <row r="6563" spans="1:19" x14ac:dyDescent="0.2">
      <c r="A6563" t="s">
        <v>13062</v>
      </c>
      <c r="B6563" t="e">
        <f>-KEQIARALYDFNGQHDDAKDAMFK-GDIITLTEKVNYWYKGRQAGWKEGLFPA-YCSKLFP</f>
        <v>#NAME?</v>
      </c>
      <c r="C6563">
        <v>29</v>
      </c>
      <c r="D6563">
        <v>35</v>
      </c>
      <c r="E6563">
        <v>35</v>
      </c>
      <c r="F6563">
        <v>7</v>
      </c>
      <c r="G6563">
        <v>0.16192827874684701</v>
      </c>
      <c r="H6563">
        <v>-0.41258796332708397</v>
      </c>
      <c r="I6563">
        <v>-1.50149713084669</v>
      </c>
      <c r="J6563">
        <v>125</v>
      </c>
      <c r="K6563">
        <v>116</v>
      </c>
      <c r="L6563">
        <v>76</v>
      </c>
      <c r="M6563">
        <v>6</v>
      </c>
      <c r="N6563">
        <v>4.4776079640583701E-2</v>
      </c>
      <c r="O6563">
        <v>-0.80818519787165499</v>
      </c>
      <c r="P6563">
        <v>-2.3289844312163002</v>
      </c>
      <c r="Q6563">
        <v>0.49152542372881303</v>
      </c>
      <c r="R6563">
        <v>0.22033898305084701</v>
      </c>
      <c r="S6563">
        <f t="shared" si="102"/>
        <v>-5.5972136010712187E-2</v>
      </c>
    </row>
    <row r="6564" spans="1:19" x14ac:dyDescent="0.2">
      <c r="A6564" t="s">
        <v>13063</v>
      </c>
      <c r="B6564" t="s">
        <v>13064</v>
      </c>
      <c r="C6564">
        <v>49</v>
      </c>
      <c r="D6564">
        <v>69</v>
      </c>
      <c r="E6564">
        <v>58</v>
      </c>
      <c r="F6564">
        <v>5</v>
      </c>
      <c r="G6564">
        <v>0.22891124300426999</v>
      </c>
      <c r="H6564">
        <v>-0.42102609624398002</v>
      </c>
      <c r="I6564">
        <v>-1.8754232486544899</v>
      </c>
      <c r="J6564">
        <v>89</v>
      </c>
      <c r="K6564">
        <v>107</v>
      </c>
      <c r="L6564">
        <v>57</v>
      </c>
      <c r="M6564">
        <v>9</v>
      </c>
      <c r="N6564">
        <v>0.15722187446201799</v>
      </c>
      <c r="O6564">
        <v>-0.78560392811681101</v>
      </c>
      <c r="P6564">
        <v>-2.0053731657974798</v>
      </c>
      <c r="Q6564">
        <v>0.55932203389830504</v>
      </c>
      <c r="R6564">
        <v>0.25423728813559299</v>
      </c>
      <c r="S6564">
        <f t="shared" si="102"/>
        <v>-7.7245502651088011E-2</v>
      </c>
    </row>
    <row r="6565" spans="1:19" x14ac:dyDescent="0.2">
      <c r="A6565" t="s">
        <v>13065</v>
      </c>
      <c r="B6565" t="s">
        <v>13066</v>
      </c>
      <c r="C6565">
        <v>198</v>
      </c>
      <c r="D6565">
        <v>194</v>
      </c>
      <c r="E6565">
        <v>209</v>
      </c>
      <c r="F6565">
        <v>21</v>
      </c>
      <c r="G6565">
        <v>7.1394771964223294E-2</v>
      </c>
      <c r="H6565">
        <v>-0.47077691392887999</v>
      </c>
      <c r="I6565">
        <v>-1.85864306848961</v>
      </c>
      <c r="J6565">
        <v>482</v>
      </c>
      <c r="K6565">
        <v>389</v>
      </c>
      <c r="L6565">
        <v>215</v>
      </c>
      <c r="M6565">
        <v>44</v>
      </c>
      <c r="N6565">
        <v>-1.5869333491420001E-2</v>
      </c>
      <c r="O6565">
        <v>-0.942697355467634</v>
      </c>
      <c r="P6565">
        <v>-2.04982003034455</v>
      </c>
      <c r="Q6565">
        <v>0.50847457627118597</v>
      </c>
      <c r="R6565">
        <v>0.25423728813559299</v>
      </c>
      <c r="S6565">
        <f t="shared" si="102"/>
        <v>-8.4295186761825194E-2</v>
      </c>
    </row>
    <row r="6566" spans="1:19" x14ac:dyDescent="0.2">
      <c r="A6566" t="s">
        <v>13067</v>
      </c>
      <c r="B6566" t="s">
        <v>13068</v>
      </c>
      <c r="C6566">
        <v>245</v>
      </c>
      <c r="D6566">
        <v>235</v>
      </c>
      <c r="E6566">
        <v>218</v>
      </c>
      <c r="F6566">
        <v>24</v>
      </c>
      <c r="G6566">
        <v>6.2160010202732201E-2</v>
      </c>
      <c r="H6566">
        <v>-0.54496760053833104</v>
      </c>
      <c r="I6566">
        <v>-1.89315201561492</v>
      </c>
      <c r="J6566">
        <v>571</v>
      </c>
      <c r="K6566">
        <v>724</v>
      </c>
      <c r="L6566">
        <v>382</v>
      </c>
      <c r="M6566">
        <v>65</v>
      </c>
      <c r="N6566">
        <v>0.18033056137302</v>
      </c>
      <c r="O6566">
        <v>-0.76666152247852903</v>
      </c>
      <c r="P6566">
        <v>-1.95394842019488</v>
      </c>
      <c r="Q6566">
        <v>0.55932203389830504</v>
      </c>
      <c r="R6566">
        <v>0.37288135593220301</v>
      </c>
      <c r="S6566">
        <f t="shared" si="102"/>
        <v>-6.8602906113972004E-2</v>
      </c>
    </row>
    <row r="6567" spans="1:19" x14ac:dyDescent="0.2">
      <c r="A6567" t="s">
        <v>13069</v>
      </c>
      <c r="B6567" t="s">
        <v>13070</v>
      </c>
      <c r="C6567">
        <v>35</v>
      </c>
      <c r="D6567">
        <v>18</v>
      </c>
      <c r="E6567">
        <v>44</v>
      </c>
      <c r="F6567">
        <v>3</v>
      </c>
      <c r="G6567">
        <v>-0.20853730695144099</v>
      </c>
      <c r="H6567">
        <v>-0.39487337764249097</v>
      </c>
      <c r="I6567">
        <v>-1.9511439625926099</v>
      </c>
      <c r="J6567">
        <v>99</v>
      </c>
      <c r="K6567">
        <v>97</v>
      </c>
      <c r="L6567">
        <v>46</v>
      </c>
      <c r="M6567">
        <v>24</v>
      </c>
      <c r="N6567">
        <v>6.8364643090416705E-2</v>
      </c>
      <c r="O6567">
        <v>-0.92496614006036604</v>
      </c>
      <c r="P6567">
        <v>-1.62564962147783</v>
      </c>
      <c r="Q6567">
        <v>0.54237288135593198</v>
      </c>
      <c r="R6567">
        <v>0.305084745762711</v>
      </c>
      <c r="S6567">
        <f t="shared" si="102"/>
        <v>2.487740656163473E-3</v>
      </c>
    </row>
    <row r="6568" spans="1:19" x14ac:dyDescent="0.2">
      <c r="A6568" t="s">
        <v>13071</v>
      </c>
      <c r="B6568" t="s">
        <v>13072</v>
      </c>
      <c r="C6568">
        <v>328</v>
      </c>
      <c r="D6568">
        <v>373</v>
      </c>
      <c r="E6568">
        <v>238</v>
      </c>
      <c r="F6568">
        <v>18</v>
      </c>
      <c r="G6568">
        <v>0.13609322039253599</v>
      </c>
      <c r="H6568">
        <v>-0.63355489643356999</v>
      </c>
      <c r="I6568">
        <v>-2.1447985115703698</v>
      </c>
      <c r="J6568">
        <v>579</v>
      </c>
      <c r="K6568">
        <v>787</v>
      </c>
      <c r="L6568">
        <v>378</v>
      </c>
      <c r="M6568">
        <v>75</v>
      </c>
      <c r="N6568">
        <v>0.21052427205335</v>
      </c>
      <c r="O6568">
        <v>-0.77727554103460095</v>
      </c>
      <c r="P6568">
        <v>-1.8978429689276199</v>
      </c>
      <c r="Q6568">
        <v>0.49152542372881303</v>
      </c>
      <c r="R6568">
        <v>0.305084745762711</v>
      </c>
      <c r="S6568">
        <f t="shared" si="102"/>
        <v>-0.12616629066963081</v>
      </c>
    </row>
    <row r="6569" spans="1:19" x14ac:dyDescent="0.2">
      <c r="A6569" t="s">
        <v>13073</v>
      </c>
      <c r="B6569" t="s">
        <v>13074</v>
      </c>
      <c r="C6569">
        <v>87</v>
      </c>
      <c r="D6569">
        <v>65</v>
      </c>
      <c r="E6569">
        <v>85</v>
      </c>
      <c r="F6569">
        <v>17</v>
      </c>
      <c r="G6569">
        <v>-4.6347663680234401E-2</v>
      </c>
      <c r="H6569">
        <v>-0.504358336682729</v>
      </c>
      <c r="I6569">
        <v>-1.5932675042023401</v>
      </c>
      <c r="J6569">
        <v>119</v>
      </c>
      <c r="K6569">
        <v>191</v>
      </c>
      <c r="L6569">
        <v>106</v>
      </c>
      <c r="M6569">
        <v>16</v>
      </c>
      <c r="N6569">
        <v>0.28271450927691799</v>
      </c>
      <c r="O6569">
        <v>-0.64232987327215096</v>
      </c>
      <c r="P6569">
        <v>-1.88165264732849</v>
      </c>
      <c r="Q6569">
        <v>0.59322033898305004</v>
      </c>
      <c r="R6569">
        <v>0.322033898305084</v>
      </c>
      <c r="S6569">
        <f t="shared" si="102"/>
        <v>3.7216750707913068E-2</v>
      </c>
    </row>
    <row r="6570" spans="1:19" x14ac:dyDescent="0.2">
      <c r="A6570" t="s">
        <v>13075</v>
      </c>
      <c r="B6570" t="s">
        <v>13076</v>
      </c>
      <c r="C6570">
        <v>172</v>
      </c>
      <c r="D6570">
        <v>234</v>
      </c>
      <c r="E6570">
        <v>178</v>
      </c>
      <c r="F6570">
        <v>25</v>
      </c>
      <c r="G6570">
        <v>0.213945642798122</v>
      </c>
      <c r="H6570">
        <v>-0.47936645437705799</v>
      </c>
      <c r="I6570">
        <v>-1.7217856111975101</v>
      </c>
      <c r="J6570">
        <v>331</v>
      </c>
      <c r="K6570">
        <v>584</v>
      </c>
      <c r="L6570">
        <v>293</v>
      </c>
      <c r="M6570">
        <v>55</v>
      </c>
      <c r="N6570">
        <v>0.32381295675840199</v>
      </c>
      <c r="O6570">
        <v>-0.64504915056599899</v>
      </c>
      <c r="P6570">
        <v>-1.7896909728733601</v>
      </c>
      <c r="Q6570">
        <v>0.52542372881355903</v>
      </c>
      <c r="R6570">
        <v>0.28813559322033899</v>
      </c>
      <c r="S6570">
        <f t="shared" si="102"/>
        <v>2.4752504970051912E-2</v>
      </c>
    </row>
    <row r="6571" spans="1:19" x14ac:dyDescent="0.2">
      <c r="A6571" t="s">
        <v>13077</v>
      </c>
      <c r="B6571" t="s">
        <v>13078</v>
      </c>
      <c r="C6571">
        <v>74</v>
      </c>
      <c r="D6571">
        <v>117</v>
      </c>
      <c r="E6571">
        <v>70</v>
      </c>
      <c r="F6571">
        <v>10</v>
      </c>
      <c r="G6571">
        <v>0.279212374310713</v>
      </c>
      <c r="H6571">
        <v>-0.51839168949512204</v>
      </c>
      <c r="I6571">
        <v>-1.75342889269297</v>
      </c>
      <c r="J6571">
        <v>306</v>
      </c>
      <c r="K6571">
        <v>428</v>
      </c>
      <c r="L6571">
        <v>256</v>
      </c>
      <c r="M6571">
        <v>53</v>
      </c>
      <c r="N6571">
        <v>0.22295044595331301</v>
      </c>
      <c r="O6571">
        <v>-0.66957023831411999</v>
      </c>
      <c r="P6571">
        <v>-1.7716712254726801</v>
      </c>
      <c r="Q6571">
        <v>0.44067796610169402</v>
      </c>
      <c r="R6571">
        <v>0.27118644067796599</v>
      </c>
      <c r="S6571">
        <f t="shared" si="102"/>
        <v>2.0447095300647932E-2</v>
      </c>
    </row>
    <row r="6572" spans="1:19" x14ac:dyDescent="0.2">
      <c r="A6572" t="s">
        <v>13079</v>
      </c>
      <c r="B6572" t="s">
        <v>13080</v>
      </c>
      <c r="C6572">
        <v>86</v>
      </c>
      <c r="D6572">
        <v>95</v>
      </c>
      <c r="E6572">
        <v>109</v>
      </c>
      <c r="F6572">
        <v>15</v>
      </c>
      <c r="G6572">
        <v>0.12348338634080799</v>
      </c>
      <c r="H6572">
        <v>-0.39132996308134699</v>
      </c>
      <c r="I6572">
        <v>-1.6426043651498801</v>
      </c>
      <c r="J6572">
        <v>153</v>
      </c>
      <c r="K6572">
        <v>216</v>
      </c>
      <c r="L6572">
        <v>82</v>
      </c>
      <c r="M6572">
        <v>13</v>
      </c>
      <c r="N6572">
        <v>0.22699042375505299</v>
      </c>
      <c r="O6572">
        <v>-0.86296635557827195</v>
      </c>
      <c r="P6572">
        <v>-2.0809737471026502</v>
      </c>
      <c r="Q6572">
        <v>0.49152542372881303</v>
      </c>
      <c r="R6572">
        <v>0.37288135593220301</v>
      </c>
      <c r="S6572">
        <f t="shared" si="102"/>
        <v>-3.0326317883853059E-2</v>
      </c>
    </row>
    <row r="6573" spans="1:19" x14ac:dyDescent="0.2">
      <c r="A6573" t="s">
        <v>13081</v>
      </c>
      <c r="B6573" t="s">
        <v>13082</v>
      </c>
      <c r="C6573">
        <v>41</v>
      </c>
      <c r="D6573">
        <v>51</v>
      </c>
      <c r="E6573">
        <v>11</v>
      </c>
      <c r="F6573">
        <v>4</v>
      </c>
      <c r="G6573">
        <v>0.17504455167372901</v>
      </c>
      <c r="H6573">
        <v>-1.06564918133991</v>
      </c>
      <c r="I6573">
        <v>-1.89492103835377</v>
      </c>
      <c r="J6573">
        <v>55</v>
      </c>
      <c r="K6573">
        <v>66</v>
      </c>
      <c r="L6573">
        <v>23</v>
      </c>
      <c r="M6573">
        <v>5</v>
      </c>
      <c r="N6573">
        <v>0.15640934946934601</v>
      </c>
      <c r="O6573">
        <v>-0.97072363062104094</v>
      </c>
      <c r="P6573">
        <v>-2.05161835375011</v>
      </c>
      <c r="Q6573">
        <v>0.50847457627118597</v>
      </c>
      <c r="R6573">
        <v>0.38983050847457601</v>
      </c>
      <c r="S6573">
        <f t="shared" si="102"/>
        <v>-9.5238173691043315E-2</v>
      </c>
    </row>
    <row r="6574" spans="1:19" x14ac:dyDescent="0.2">
      <c r="A6574" t="s">
        <v>13083</v>
      </c>
      <c r="B6574" t="s">
        <v>13084</v>
      </c>
      <c r="C6574">
        <v>85</v>
      </c>
      <c r="D6574">
        <v>111</v>
      </c>
      <c r="E6574">
        <v>56</v>
      </c>
      <c r="F6574">
        <v>1</v>
      </c>
      <c r="G6574">
        <v>0.19616228536789301</v>
      </c>
      <c r="H6574">
        <v>-0.67548890848649501</v>
      </c>
      <c r="I6574">
        <v>-2.8136160986762899</v>
      </c>
      <c r="J6574">
        <v>178</v>
      </c>
      <c r="K6574">
        <v>233</v>
      </c>
      <c r="L6574">
        <v>154</v>
      </c>
      <c r="M6574">
        <v>14</v>
      </c>
      <c r="N6574">
        <v>0.19416402213884601</v>
      </c>
      <c r="O6574">
        <v>-0.65498805861682097</v>
      </c>
      <c r="P6574">
        <v>-2.1145176352225401</v>
      </c>
      <c r="Q6574">
        <v>0.57627118644067798</v>
      </c>
      <c r="R6574">
        <v>0.338983050847457</v>
      </c>
      <c r="S6574">
        <f t="shared" si="102"/>
        <v>-0.37699912154612486</v>
      </c>
    </row>
    <row r="6575" spans="1:19" x14ac:dyDescent="0.2">
      <c r="A6575" t="s">
        <v>13085</v>
      </c>
      <c r="B6575" t="s">
        <v>13086</v>
      </c>
      <c r="C6575">
        <v>303</v>
      </c>
      <c r="D6575">
        <v>366</v>
      </c>
      <c r="E6575">
        <v>334</v>
      </c>
      <c r="F6575">
        <v>112</v>
      </c>
      <c r="G6575">
        <v>0.16229668918763401</v>
      </c>
      <c r="H6575">
        <v>-0.45195417146914402</v>
      </c>
      <c r="I6575">
        <v>-1.3164217787941199</v>
      </c>
      <c r="J6575">
        <v>452</v>
      </c>
      <c r="K6575">
        <v>586</v>
      </c>
      <c r="L6575">
        <v>334</v>
      </c>
      <c r="M6575">
        <v>131</v>
      </c>
      <c r="N6575">
        <v>0.18998728462843001</v>
      </c>
      <c r="O6575">
        <v>-0.72348074514420802</v>
      </c>
      <c r="P6575">
        <v>-1.54809280774751</v>
      </c>
      <c r="Q6575">
        <v>0.62711864406779605</v>
      </c>
      <c r="R6575">
        <v>0.322033898305084</v>
      </c>
      <c r="S6575">
        <f t="shared" si="102"/>
        <v>0.20627627110871422</v>
      </c>
    </row>
    <row r="6576" spans="1:19" x14ac:dyDescent="0.2">
      <c r="A6576" t="s">
        <v>13087</v>
      </c>
      <c r="B6576" t="s">
        <v>13088</v>
      </c>
      <c r="C6576">
        <v>202</v>
      </c>
      <c r="D6576">
        <v>208</v>
      </c>
      <c r="E6576">
        <v>160</v>
      </c>
      <c r="F6576">
        <v>36</v>
      </c>
      <c r="G6576">
        <v>9.2970197811666197E-2</v>
      </c>
      <c r="H6576">
        <v>-0.59548939656910205</v>
      </c>
      <c r="I6576">
        <v>-1.6332460416413299</v>
      </c>
      <c r="J6576">
        <v>478</v>
      </c>
      <c r="K6576">
        <v>528</v>
      </c>
      <c r="L6576">
        <v>313</v>
      </c>
      <c r="M6576">
        <v>52</v>
      </c>
      <c r="N6576">
        <v>0.12043412934341501</v>
      </c>
      <c r="O6576">
        <v>-0.77597233621006001</v>
      </c>
      <c r="P6576">
        <v>-1.97365022156921</v>
      </c>
      <c r="Q6576">
        <v>0.52542372881355903</v>
      </c>
      <c r="R6576">
        <v>0.27118644067796599</v>
      </c>
      <c r="S6576">
        <f t="shared" si="102"/>
        <v>1.0797562223666818E-3</v>
      </c>
    </row>
    <row r="6577" spans="1:19" x14ac:dyDescent="0.2">
      <c r="A6577" t="s">
        <v>13089</v>
      </c>
      <c r="B6577" t="s">
        <v>13090</v>
      </c>
      <c r="C6577">
        <v>248</v>
      </c>
      <c r="D6577">
        <v>348</v>
      </c>
      <c r="E6577">
        <v>235</v>
      </c>
      <c r="F6577">
        <v>35</v>
      </c>
      <c r="G6577">
        <v>0.22738579541589299</v>
      </c>
      <c r="H6577">
        <v>-0.51764182833288297</v>
      </c>
      <c r="I6577">
        <v>-1.73458080943793</v>
      </c>
      <c r="J6577">
        <v>405</v>
      </c>
      <c r="K6577">
        <v>595</v>
      </c>
      <c r="L6577">
        <v>343</v>
      </c>
      <c r="M6577">
        <v>42</v>
      </c>
      <c r="N6577">
        <v>0.244290045935602</v>
      </c>
      <c r="O6577">
        <v>-0.66424968031628795</v>
      </c>
      <c r="P6577">
        <v>-1.9944314014086599</v>
      </c>
      <c r="Q6577">
        <v>0.54237288135593198</v>
      </c>
      <c r="R6577">
        <v>0.27118644067796599</v>
      </c>
      <c r="S6577">
        <f t="shared" si="102"/>
        <v>-3.3702136028399624E-2</v>
      </c>
    </row>
    <row r="6578" spans="1:19" x14ac:dyDescent="0.2">
      <c r="A6578" t="s">
        <v>13091</v>
      </c>
      <c r="B6578" t="s">
        <v>13092</v>
      </c>
      <c r="C6578">
        <v>34</v>
      </c>
      <c r="D6578">
        <v>62</v>
      </c>
      <c r="E6578">
        <v>47</v>
      </c>
      <c r="F6578">
        <v>5</v>
      </c>
      <c r="G6578">
        <v>0.34117100475152701</v>
      </c>
      <c r="H6578">
        <v>-0.35363906888494101</v>
      </c>
      <c r="I6578">
        <v>-1.7167060856682299</v>
      </c>
      <c r="J6578">
        <v>126</v>
      </c>
      <c r="K6578">
        <v>173</v>
      </c>
      <c r="L6578">
        <v>63</v>
      </c>
      <c r="M6578">
        <v>27</v>
      </c>
      <c r="N6578">
        <v>0.214903661432954</v>
      </c>
      <c r="O6578">
        <v>-0.89311877280837104</v>
      </c>
      <c r="P6578">
        <v>-1.67923244955046</v>
      </c>
      <c r="Q6578">
        <v>0.57627118644067798</v>
      </c>
      <c r="R6578">
        <v>0.322033898305084</v>
      </c>
      <c r="S6578">
        <f t="shared" si="102"/>
        <v>5.576320537146822E-2</v>
      </c>
    </row>
    <row r="6579" spans="1:19" x14ac:dyDescent="0.2">
      <c r="A6579" t="s">
        <v>13093</v>
      </c>
      <c r="B6579" t="s">
        <v>13094</v>
      </c>
      <c r="C6579">
        <v>149</v>
      </c>
      <c r="D6579">
        <v>178</v>
      </c>
      <c r="E6579">
        <v>189</v>
      </c>
      <c r="F6579">
        <v>26</v>
      </c>
      <c r="G6579">
        <v>0.157491966192148</v>
      </c>
      <c r="H6579">
        <v>-0.39098247401743302</v>
      </c>
      <c r="I6579">
        <v>-1.64241009340345</v>
      </c>
      <c r="J6579">
        <v>364</v>
      </c>
      <c r="K6579">
        <v>503</v>
      </c>
      <c r="L6579">
        <v>228</v>
      </c>
      <c r="M6579">
        <v>66</v>
      </c>
      <c r="N6579">
        <v>0.21769470482859299</v>
      </c>
      <c r="O6579">
        <v>-0.79525531379299197</v>
      </c>
      <c r="P6579">
        <v>-1.75178311669908</v>
      </c>
      <c r="Q6579">
        <v>0.47457627118644002</v>
      </c>
      <c r="R6579">
        <v>0.28813559322033899</v>
      </c>
      <c r="S6579">
        <f t="shared" si="102"/>
        <v>5.7782819704990704E-2</v>
      </c>
    </row>
    <row r="6580" spans="1:19" x14ac:dyDescent="0.2">
      <c r="A6580" t="s">
        <v>13095</v>
      </c>
      <c r="B6580" t="s">
        <v>13096</v>
      </c>
      <c r="C6580">
        <v>80</v>
      </c>
      <c r="D6580">
        <v>68</v>
      </c>
      <c r="E6580">
        <v>42</v>
      </c>
      <c r="F6580">
        <v>10</v>
      </c>
      <c r="G6580">
        <v>9.6771580098211907E-3</v>
      </c>
      <c r="H6580">
        <v>-0.77409870637244604</v>
      </c>
      <c r="I6580">
        <v>-1.7872871599539399</v>
      </c>
      <c r="J6580">
        <v>112</v>
      </c>
      <c r="K6580">
        <v>103</v>
      </c>
      <c r="L6580">
        <v>48</v>
      </c>
      <c r="M6580">
        <v>10</v>
      </c>
      <c r="N6580">
        <v>4.08473054567123E-2</v>
      </c>
      <c r="O6580">
        <v>-0.960065562438984</v>
      </c>
      <c r="P6580">
        <v>-2.0594436912620702</v>
      </c>
      <c r="Q6580">
        <v>0.50847457627118597</v>
      </c>
      <c r="R6580">
        <v>0.23728813559322001</v>
      </c>
      <c r="S6580">
        <f t="shared" si="102"/>
        <v>-6.629149822051647E-2</v>
      </c>
    </row>
    <row r="6581" spans="1:19" x14ac:dyDescent="0.2">
      <c r="A6581" t="s">
        <v>13097</v>
      </c>
      <c r="B6581" t="s">
        <v>13098</v>
      </c>
      <c r="C6581">
        <v>182</v>
      </c>
      <c r="D6581">
        <v>228</v>
      </c>
      <c r="E6581">
        <v>212</v>
      </c>
      <c r="F6581">
        <v>18</v>
      </c>
      <c r="G6581">
        <v>0.17812169131090699</v>
      </c>
      <c r="H6581">
        <v>-0.42799353683472602</v>
      </c>
      <c r="I6581">
        <v>-1.88899605584376</v>
      </c>
      <c r="J6581">
        <v>453</v>
      </c>
      <c r="K6581">
        <v>720</v>
      </c>
      <c r="L6581">
        <v>264</v>
      </c>
      <c r="M6581">
        <v>55</v>
      </c>
      <c r="N6581">
        <v>0.27846239784015803</v>
      </c>
      <c r="O6581">
        <v>-0.82658305228739104</v>
      </c>
      <c r="P6581">
        <v>-1.92596118111048</v>
      </c>
      <c r="Q6581">
        <v>0.644067796610169</v>
      </c>
      <c r="R6581">
        <v>0.338983050847457</v>
      </c>
      <c r="S6581">
        <f t="shared" si="102"/>
        <v>-5.9918267256568236E-2</v>
      </c>
    </row>
    <row r="6582" spans="1:19" x14ac:dyDescent="0.2">
      <c r="A6582" t="s">
        <v>13099</v>
      </c>
      <c r="B6582" t="s">
        <v>13100</v>
      </c>
      <c r="C6582">
        <v>348</v>
      </c>
      <c r="D6582">
        <v>462</v>
      </c>
      <c r="E6582">
        <v>293</v>
      </c>
      <c r="F6582">
        <v>85</v>
      </c>
      <c r="G6582">
        <v>0.20332096390507201</v>
      </c>
      <c r="H6582">
        <v>-0.56896963337087503</v>
      </c>
      <c r="I6582">
        <v>-1.4963574911942801</v>
      </c>
      <c r="J6582">
        <v>646</v>
      </c>
      <c r="K6582">
        <v>778</v>
      </c>
      <c r="L6582">
        <v>456</v>
      </c>
      <c r="M6582">
        <v>93</v>
      </c>
      <c r="N6582">
        <v>0.15797518241632599</v>
      </c>
      <c r="O6582">
        <v>-0.74335645247503901</v>
      </c>
      <c r="P6582">
        <v>-1.8519752380330401</v>
      </c>
      <c r="Q6582">
        <v>0.52542372881355903</v>
      </c>
      <c r="R6582">
        <v>0.20338983050847401</v>
      </c>
      <c r="S6582">
        <f t="shared" si="102"/>
        <v>7.3102213031324234E-2</v>
      </c>
    </row>
    <row r="6583" spans="1:19" x14ac:dyDescent="0.2">
      <c r="A6583" t="s">
        <v>13101</v>
      </c>
      <c r="B6583" t="s">
        <v>13102</v>
      </c>
      <c r="C6583">
        <v>114</v>
      </c>
      <c r="D6583">
        <v>96</v>
      </c>
      <c r="E6583">
        <v>80</v>
      </c>
      <c r="F6583">
        <v>11</v>
      </c>
      <c r="G6583">
        <v>5.6246139986242203E-3</v>
      </c>
      <c r="H6583">
        <v>-0.64807287412293202</v>
      </c>
      <c r="I6583">
        <v>-1.89970933914024</v>
      </c>
      <c r="J6583">
        <v>181</v>
      </c>
      <c r="K6583">
        <v>282</v>
      </c>
      <c r="L6583">
        <v>156</v>
      </c>
      <c r="M6583">
        <v>27</v>
      </c>
      <c r="N6583">
        <v>0.26979863687189798</v>
      </c>
      <c r="O6583">
        <v>-0.65664275365911295</v>
      </c>
      <c r="P6583">
        <v>-1.8365404793020901</v>
      </c>
      <c r="Q6583">
        <v>0.42372881355932202</v>
      </c>
      <c r="R6583">
        <v>0.338983050847457</v>
      </c>
      <c r="S6583">
        <f t="shared" si="102"/>
        <v>-3.9089224366377975E-2</v>
      </c>
    </row>
    <row r="6584" spans="1:19" x14ac:dyDescent="0.2">
      <c r="A6584" t="s">
        <v>13103</v>
      </c>
      <c r="B6584" t="s">
        <v>13104</v>
      </c>
      <c r="C6584">
        <v>38</v>
      </c>
      <c r="D6584">
        <v>94</v>
      </c>
      <c r="E6584">
        <v>32</v>
      </c>
      <c r="F6584">
        <v>7</v>
      </c>
      <c r="G6584">
        <v>0.47360248927841597</v>
      </c>
      <c r="H6584">
        <v>-0.56889162807530702</v>
      </c>
      <c r="I6584">
        <v>-1.61888272956455</v>
      </c>
      <c r="J6584">
        <v>97</v>
      </c>
      <c r="K6584">
        <v>103</v>
      </c>
      <c r="L6584">
        <v>73</v>
      </c>
      <c r="M6584">
        <v>11</v>
      </c>
      <c r="N6584">
        <v>0.103293593860649</v>
      </c>
      <c r="O6584">
        <v>-0.71553765129017899</v>
      </c>
      <c r="P6584">
        <v>-1.9556047176999101</v>
      </c>
      <c r="Q6584">
        <v>0.49152542372881303</v>
      </c>
      <c r="R6584">
        <v>0.37288135593220301</v>
      </c>
      <c r="S6584">
        <f t="shared" si="102"/>
        <v>1.0048774521320691E-2</v>
      </c>
    </row>
    <row r="6585" spans="1:19" x14ac:dyDescent="0.2">
      <c r="A6585" t="s">
        <v>13105</v>
      </c>
      <c r="B6585" t="s">
        <v>13106</v>
      </c>
      <c r="C6585">
        <v>137</v>
      </c>
      <c r="D6585">
        <v>353</v>
      </c>
      <c r="E6585">
        <v>143</v>
      </c>
      <c r="F6585">
        <v>13</v>
      </c>
      <c r="G6585">
        <v>0.49131237052694399</v>
      </c>
      <c r="H6585">
        <v>-0.47564253946974799</v>
      </c>
      <c r="I6585">
        <v>-1.9069743878115599</v>
      </c>
      <c r="J6585">
        <v>251</v>
      </c>
      <c r="K6585">
        <v>488</v>
      </c>
      <c r="L6585">
        <v>298</v>
      </c>
      <c r="M6585">
        <v>41</v>
      </c>
      <c r="N6585">
        <v>0.36597420394339403</v>
      </c>
      <c r="O6585">
        <v>-0.51754623454917303</v>
      </c>
      <c r="P6585">
        <v>-1.7971155333531901</v>
      </c>
      <c r="Q6585">
        <v>0.47457627118644002</v>
      </c>
      <c r="R6585">
        <v>0.42372881355932202</v>
      </c>
      <c r="S6585">
        <f t="shared" si="102"/>
        <v>-3.0638815287268056E-2</v>
      </c>
    </row>
    <row r="6586" spans="1:19" x14ac:dyDescent="0.2">
      <c r="A6586" t="s">
        <v>13107</v>
      </c>
      <c r="B6586" t="s">
        <v>13108</v>
      </c>
      <c r="C6586">
        <v>254</v>
      </c>
      <c r="D6586">
        <v>332</v>
      </c>
      <c r="E6586">
        <v>245</v>
      </c>
      <c r="F6586">
        <v>33</v>
      </c>
      <c r="G6586">
        <v>0.196562599379626</v>
      </c>
      <c r="H6586">
        <v>-0.50992564203380897</v>
      </c>
      <c r="I6586">
        <v>-1.7705169497040401</v>
      </c>
      <c r="J6586">
        <v>498</v>
      </c>
      <c r="K6586">
        <v>647</v>
      </c>
      <c r="L6586">
        <v>342</v>
      </c>
      <c r="M6586">
        <v>56</v>
      </c>
      <c r="N6586">
        <v>0.19090304133070399</v>
      </c>
      <c r="O6586">
        <v>-0.75529201384797195</v>
      </c>
      <c r="P6586">
        <v>-1.95926698434541</v>
      </c>
      <c r="Q6586">
        <v>0.62711864406779605</v>
      </c>
      <c r="R6586">
        <v>0.38983050847457601</v>
      </c>
      <c r="S6586">
        <f t="shared" si="102"/>
        <v>-3.4659616071016308E-2</v>
      </c>
    </row>
    <row r="6587" spans="1:19" x14ac:dyDescent="0.2">
      <c r="A6587" t="s">
        <v>13109</v>
      </c>
      <c r="B6587" t="s">
        <v>13110</v>
      </c>
      <c r="C6587">
        <v>22</v>
      </c>
      <c r="D6587">
        <v>7</v>
      </c>
      <c r="E6587">
        <v>85</v>
      </c>
      <c r="F6587">
        <v>1</v>
      </c>
      <c r="G6587">
        <v>-0.41706640851241999</v>
      </c>
      <c r="H6587">
        <v>9.2738235113682801E-2</v>
      </c>
      <c r="I6587">
        <v>-2.2266198537842001</v>
      </c>
      <c r="J6587">
        <v>36</v>
      </c>
      <c r="K6587">
        <v>62</v>
      </c>
      <c r="L6587">
        <v>31</v>
      </c>
      <c r="M6587">
        <v>1</v>
      </c>
      <c r="N6587">
        <v>0.313317292152688</v>
      </c>
      <c r="O6587">
        <v>-0.65702958407740497</v>
      </c>
      <c r="P6587">
        <v>-2.5665281693591799</v>
      </c>
      <c r="Q6587">
        <v>0.55932203389830504</v>
      </c>
      <c r="R6587">
        <v>0.305084745762711</v>
      </c>
      <c r="S6587">
        <f t="shared" si="102"/>
        <v>-0.32862456980352145</v>
      </c>
    </row>
    <row r="6588" spans="1:19" x14ac:dyDescent="0.2">
      <c r="A6588" t="s">
        <v>13111</v>
      </c>
      <c r="B6588" t="s">
        <v>13112</v>
      </c>
      <c r="C6588">
        <v>84</v>
      </c>
      <c r="D6588">
        <v>118</v>
      </c>
      <c r="E6588">
        <v>48</v>
      </c>
      <c r="F6588">
        <v>1</v>
      </c>
      <c r="G6588">
        <v>0.22786095353977201</v>
      </c>
      <c r="H6588">
        <v>-0.73729605846469704</v>
      </c>
      <c r="I6588">
        <v>-2.80847645902388</v>
      </c>
      <c r="J6588">
        <v>139</v>
      </c>
      <c r="K6588">
        <v>194</v>
      </c>
      <c r="L6588">
        <v>112</v>
      </c>
      <c r="M6588">
        <v>10</v>
      </c>
      <c r="N6588">
        <v>0.222015033097852</v>
      </c>
      <c r="O6588">
        <v>-0.68588555472830304</v>
      </c>
      <c r="P6588">
        <v>-2.1532404688459801</v>
      </c>
      <c r="Q6588">
        <v>0.44067796610169402</v>
      </c>
      <c r="R6588">
        <v>0.305084745762711</v>
      </c>
      <c r="S6588">
        <f t="shared" si="102"/>
        <v>-0.3858746597641951</v>
      </c>
    </row>
    <row r="6589" spans="1:19" x14ac:dyDescent="0.2">
      <c r="A6589" t="s">
        <v>13113</v>
      </c>
      <c r="B6589" t="s">
        <v>13114</v>
      </c>
      <c r="C6589">
        <v>279</v>
      </c>
      <c r="D6589">
        <v>319</v>
      </c>
      <c r="E6589">
        <v>224</v>
      </c>
      <c r="F6589">
        <v>30</v>
      </c>
      <c r="G6589">
        <v>0.13844471207911199</v>
      </c>
      <c r="H6589">
        <v>-0.58961419471783805</v>
      </c>
      <c r="I6589">
        <v>-1.8526801215159301</v>
      </c>
      <c r="J6589">
        <v>502</v>
      </c>
      <c r="K6589">
        <v>687</v>
      </c>
      <c r="L6589">
        <v>256</v>
      </c>
      <c r="M6589">
        <v>59</v>
      </c>
      <c r="N6589">
        <v>0.21348112333625199</v>
      </c>
      <c r="O6589">
        <v>-0.88455252897755998</v>
      </c>
      <c r="P6589">
        <v>-1.9400773740947601</v>
      </c>
      <c r="Q6589">
        <v>0.42372881355932202</v>
      </c>
      <c r="R6589">
        <v>0.20338983050847401</v>
      </c>
      <c r="S6589">
        <f t="shared" si="102"/>
        <v>-5.3221205008853814E-2</v>
      </c>
    </row>
    <row r="6590" spans="1:19" x14ac:dyDescent="0.2">
      <c r="A6590" t="s">
        <v>13115</v>
      </c>
      <c r="B6590" t="s">
        <v>13116</v>
      </c>
      <c r="C6590">
        <v>227</v>
      </c>
      <c r="D6590">
        <v>233</v>
      </c>
      <c r="E6590">
        <v>184</v>
      </c>
      <c r="F6590">
        <v>24</v>
      </c>
      <c r="G6590">
        <v>9.1588296128424604E-2</v>
      </c>
      <c r="H6590">
        <v>-0.58546604396198898</v>
      </c>
      <c r="I6590">
        <v>-1.8600117884435099</v>
      </c>
      <c r="J6590">
        <v>369</v>
      </c>
      <c r="K6590">
        <v>590</v>
      </c>
      <c r="L6590">
        <v>316</v>
      </c>
      <c r="M6590">
        <v>60</v>
      </c>
      <c r="N6590">
        <v>0.281053748904805</v>
      </c>
      <c r="O6590">
        <v>-0.659428060685047</v>
      </c>
      <c r="P6590">
        <v>-1.7991007843672999</v>
      </c>
      <c r="Q6590">
        <v>0.49152542372881303</v>
      </c>
      <c r="R6590">
        <v>0.305084745762711</v>
      </c>
      <c r="S6590">
        <f t="shared" si="102"/>
        <v>-1.762660273409497E-2</v>
      </c>
    </row>
    <row r="6591" spans="1:19" x14ac:dyDescent="0.2">
      <c r="A6591" t="s">
        <v>13117</v>
      </c>
      <c r="B6591" t="s">
        <v>13118</v>
      </c>
      <c r="C6591">
        <v>80</v>
      </c>
      <c r="D6591">
        <v>69</v>
      </c>
      <c r="E6591">
        <v>99</v>
      </c>
      <c r="F6591">
        <v>4</v>
      </c>
      <c r="G6591">
        <v>1.6017336040840099E-2</v>
      </c>
      <c r="H6591">
        <v>-0.40171280217279698</v>
      </c>
      <c r="I6591">
        <v>-2.1852271686259801</v>
      </c>
      <c r="J6591">
        <v>212</v>
      </c>
      <c r="K6591">
        <v>119</v>
      </c>
      <c r="L6591">
        <v>68</v>
      </c>
      <c r="M6591">
        <v>6</v>
      </c>
      <c r="N6591">
        <v>-0.17356079611449801</v>
      </c>
      <c r="O6591">
        <v>-1.0859157253669001</v>
      </c>
      <c r="P6591">
        <v>-2.558410279137</v>
      </c>
      <c r="Q6591">
        <v>0.42372881355932202</v>
      </c>
      <c r="R6591">
        <v>0.27118644067796599</v>
      </c>
      <c r="S6591">
        <f t="shared" si="102"/>
        <v>-0.31451620298789529</v>
      </c>
    </row>
    <row r="6592" spans="1:19" x14ac:dyDescent="0.2">
      <c r="A6592" t="s">
        <v>13119</v>
      </c>
      <c r="B6592" t="s">
        <v>13120</v>
      </c>
      <c r="C6592">
        <v>293</v>
      </c>
      <c r="D6592">
        <v>303</v>
      </c>
      <c r="E6592">
        <v>214</v>
      </c>
      <c r="F6592">
        <v>109</v>
      </c>
      <c r="G6592">
        <v>9.4833240443723904E-2</v>
      </c>
      <c r="H6592">
        <v>-0.63071185678332198</v>
      </c>
      <c r="I6592">
        <v>-1.3136382953754799</v>
      </c>
      <c r="J6592">
        <v>591</v>
      </c>
      <c r="K6592">
        <v>728</v>
      </c>
      <c r="L6592">
        <v>326</v>
      </c>
      <c r="M6592">
        <v>229</v>
      </c>
      <c r="N6592">
        <v>0.16777200185350299</v>
      </c>
      <c r="O6592">
        <v>-0.85045865795770603</v>
      </c>
      <c r="P6592">
        <v>-1.42197766713326</v>
      </c>
      <c r="Q6592">
        <v>0.50847457627118597</v>
      </c>
      <c r="R6592">
        <v>0.25423728813559299</v>
      </c>
      <c r="S6592">
        <f t="shared" si="102"/>
        <v>0.24081272025672931</v>
      </c>
    </row>
    <row r="6593" spans="1:19" x14ac:dyDescent="0.2">
      <c r="A6593" t="s">
        <v>13121</v>
      </c>
      <c r="B6593" t="s">
        <v>13122</v>
      </c>
      <c r="C6593">
        <v>171</v>
      </c>
      <c r="D6593">
        <v>225</v>
      </c>
      <c r="E6593">
        <v>186</v>
      </c>
      <c r="F6593">
        <v>27</v>
      </c>
      <c r="G6593">
        <v>0.199444640014737</v>
      </c>
      <c r="H6593">
        <v>-0.45774117595264102</v>
      </c>
      <c r="I6593">
        <v>-1.68582951919516</v>
      </c>
      <c r="J6593">
        <v>283</v>
      </c>
      <c r="K6593">
        <v>466</v>
      </c>
      <c r="L6593">
        <v>332</v>
      </c>
      <c r="M6593">
        <v>60</v>
      </c>
      <c r="N6593">
        <v>0.29382758458743102</v>
      </c>
      <c r="O6593">
        <v>-0.52273712896464397</v>
      </c>
      <c r="P6593">
        <v>-1.6838608537325299</v>
      </c>
      <c r="Q6593">
        <v>0.47457627118644002</v>
      </c>
      <c r="R6593">
        <v>0.27118644067796599</v>
      </c>
      <c r="S6593">
        <f t="shared" si="102"/>
        <v>6.3429472567375619E-2</v>
      </c>
    </row>
    <row r="6594" spans="1:19" x14ac:dyDescent="0.2">
      <c r="A6594" t="s">
        <v>13123</v>
      </c>
      <c r="B6594" t="s">
        <v>13124</v>
      </c>
      <c r="C6594">
        <v>145</v>
      </c>
      <c r="D6594">
        <v>201</v>
      </c>
      <c r="E6594">
        <v>204</v>
      </c>
      <c r="F6594">
        <v>19</v>
      </c>
      <c r="G6594">
        <v>0.22208628748104201</v>
      </c>
      <c r="H6594">
        <v>-0.34599584458747901</v>
      </c>
      <c r="I6594">
        <v>-1.7668115742441399</v>
      </c>
      <c r="J6594">
        <v>194</v>
      </c>
      <c r="K6594">
        <v>307</v>
      </c>
      <c r="L6594">
        <v>163</v>
      </c>
      <c r="M6594">
        <v>23</v>
      </c>
      <c r="N6594">
        <v>0.27656474896868199</v>
      </c>
      <c r="O6594">
        <v>-0.66770290267065802</v>
      </c>
      <c r="P6594">
        <v>-1.9362995625045201</v>
      </c>
      <c r="Q6594">
        <v>0.52542372881355903</v>
      </c>
      <c r="R6594">
        <v>0.338983050847457</v>
      </c>
      <c r="S6594">
        <f t="shared" si="102"/>
        <v>-2.744763731680833E-2</v>
      </c>
    </row>
    <row r="6595" spans="1:19" x14ac:dyDescent="0.2">
      <c r="A6595" t="s">
        <v>13125</v>
      </c>
      <c r="B6595" t="s">
        <v>13126</v>
      </c>
      <c r="C6595">
        <v>95</v>
      </c>
      <c r="D6595">
        <v>109</v>
      </c>
      <c r="E6595">
        <v>81</v>
      </c>
      <c r="F6595">
        <v>7</v>
      </c>
      <c r="G6595">
        <v>0.13996112494730401</v>
      </c>
      <c r="H6595">
        <v>-0.56349659618860104</v>
      </c>
      <c r="I6595">
        <v>-2.01682273823659</v>
      </c>
      <c r="J6595">
        <v>166</v>
      </c>
      <c r="K6595">
        <v>184</v>
      </c>
      <c r="L6595">
        <v>91</v>
      </c>
      <c r="M6595">
        <v>8</v>
      </c>
      <c r="N6595">
        <v>0.12193783839120299</v>
      </c>
      <c r="O6595">
        <v>-0.85315547286335103</v>
      </c>
      <c r="P6595">
        <v>-2.3272437696399999</v>
      </c>
      <c r="Q6595">
        <v>0.45762711864406702</v>
      </c>
      <c r="R6595">
        <v>0.28813559322033899</v>
      </c>
      <c r="S6595">
        <f t="shared" ref="S6595:S6658" si="103">((I6595+1.7338029)/1.7338029+(P6595+1.8692731)/1.8692731)/2</f>
        <v>-0.20411789561889732</v>
      </c>
    </row>
    <row r="6596" spans="1:19" x14ac:dyDescent="0.2">
      <c r="A6596" t="s">
        <v>13127</v>
      </c>
      <c r="B6596" t="s">
        <v>13128</v>
      </c>
      <c r="C6596">
        <v>251</v>
      </c>
      <c r="D6596">
        <v>245</v>
      </c>
      <c r="E6596">
        <v>115</v>
      </c>
      <c r="F6596">
        <v>25</v>
      </c>
      <c r="G6596">
        <v>6.9750595179022795E-2</v>
      </c>
      <c r="H6596">
        <v>-0.83323389090583</v>
      </c>
      <c r="I6596">
        <v>-1.88593088577099</v>
      </c>
      <c r="J6596">
        <v>470</v>
      </c>
      <c r="K6596">
        <v>539</v>
      </c>
      <c r="L6596">
        <v>342</v>
      </c>
      <c r="M6596">
        <v>84</v>
      </c>
      <c r="N6596">
        <v>0.136719010672742</v>
      </c>
      <c r="O6596">
        <v>-0.73016052902397199</v>
      </c>
      <c r="P6596">
        <v>-1.7580442404657199</v>
      </c>
      <c r="Q6596">
        <v>0.49152542372881303</v>
      </c>
      <c r="R6596">
        <v>0.22033898305084701</v>
      </c>
      <c r="S6596">
        <f t="shared" si="103"/>
        <v>-1.4119286113678329E-2</v>
      </c>
    </row>
    <row r="6597" spans="1:19" x14ac:dyDescent="0.2">
      <c r="A6597" t="s">
        <v>13129</v>
      </c>
      <c r="B6597" t="s">
        <v>13130</v>
      </c>
      <c r="C6597">
        <v>55</v>
      </c>
      <c r="D6597">
        <v>76</v>
      </c>
      <c r="E6597">
        <v>34</v>
      </c>
      <c r="F6597">
        <v>2</v>
      </c>
      <c r="G6597">
        <v>0.22070913508207499</v>
      </c>
      <c r="H6597">
        <v>-0.70314178223039203</v>
      </c>
      <c r="I6597">
        <v>-2.3235298667922599</v>
      </c>
      <c r="J6597">
        <v>149</v>
      </c>
      <c r="K6597">
        <v>241</v>
      </c>
      <c r="L6597">
        <v>117</v>
      </c>
      <c r="M6597">
        <v>11</v>
      </c>
      <c r="N6597">
        <v>0.28605887758431597</v>
      </c>
      <c r="O6597">
        <v>-0.697089183810502</v>
      </c>
      <c r="P6597">
        <v>-2.14201925184594</v>
      </c>
      <c r="Q6597">
        <v>0.55932203389830504</v>
      </c>
      <c r="R6597">
        <v>0.25423728813559299</v>
      </c>
      <c r="S6597">
        <f t="shared" si="103"/>
        <v>-0.24302261361952188</v>
      </c>
    </row>
    <row r="6598" spans="1:19" x14ac:dyDescent="0.2">
      <c r="A6598" t="s">
        <v>13131</v>
      </c>
      <c r="B6598" t="s">
        <v>13132</v>
      </c>
      <c r="C6598">
        <v>73</v>
      </c>
      <c r="D6598">
        <v>86</v>
      </c>
      <c r="E6598">
        <v>118</v>
      </c>
      <c r="F6598">
        <v>19</v>
      </c>
      <c r="G6598">
        <v>0.15143382341864001</v>
      </c>
      <c r="H6598">
        <v>-0.28569886259273403</v>
      </c>
      <c r="I6598">
        <v>-1.4687664321296201</v>
      </c>
      <c r="J6598">
        <v>180</v>
      </c>
      <c r="K6598">
        <v>161</v>
      </c>
      <c r="L6598">
        <v>156</v>
      </c>
      <c r="M6598">
        <v>7</v>
      </c>
      <c r="N6598">
        <v>2.8781474350265401E-2</v>
      </c>
      <c r="O6598">
        <v>-0.65423668389323397</v>
      </c>
      <c r="P6598">
        <v>-2.42040013368094</v>
      </c>
      <c r="Q6598">
        <v>0.644067796610169</v>
      </c>
      <c r="R6598">
        <v>0.27118644067796599</v>
      </c>
      <c r="S6598">
        <f t="shared" si="103"/>
        <v>-7.098535153438576E-2</v>
      </c>
    </row>
    <row r="6599" spans="1:19" x14ac:dyDescent="0.2">
      <c r="A6599" t="s">
        <v>13133</v>
      </c>
      <c r="B6599" t="s">
        <v>13134</v>
      </c>
      <c r="C6599">
        <v>139</v>
      </c>
      <c r="D6599">
        <v>155</v>
      </c>
      <c r="E6599">
        <v>81</v>
      </c>
      <c r="F6599">
        <v>13</v>
      </c>
      <c r="G6599">
        <v>0.12757513021172401</v>
      </c>
      <c r="H6599">
        <v>-0.72878779115384895</v>
      </c>
      <c r="I6599">
        <v>-1.91326862090925</v>
      </c>
      <c r="J6599">
        <v>255</v>
      </c>
      <c r="K6599">
        <v>301</v>
      </c>
      <c r="L6599">
        <v>224</v>
      </c>
      <c r="M6599">
        <v>31</v>
      </c>
      <c r="N6599">
        <v>0.14925441858160901</v>
      </c>
      <c r="O6599">
        <v>-0.64838093924418205</v>
      </c>
      <c r="P6599">
        <v>-1.9254041551915699</v>
      </c>
      <c r="Q6599">
        <v>0.54237288135593198</v>
      </c>
      <c r="R6599">
        <v>0.23728813559322001</v>
      </c>
      <c r="S6599">
        <f t="shared" si="103"/>
        <v>-6.676907711519238E-2</v>
      </c>
    </row>
    <row r="6600" spans="1:19" x14ac:dyDescent="0.2">
      <c r="A6600" t="s">
        <v>13135</v>
      </c>
      <c r="B6600" t="s">
        <v>13136</v>
      </c>
      <c r="C6600">
        <v>97</v>
      </c>
      <c r="D6600">
        <v>128</v>
      </c>
      <c r="E6600">
        <v>39</v>
      </c>
      <c r="F6600">
        <v>9</v>
      </c>
      <c r="G6600">
        <v>0.20069646767715099</v>
      </c>
      <c r="H6600">
        <v>-0.88996513701814906</v>
      </c>
      <c r="I6600">
        <v>-1.91672639778891</v>
      </c>
      <c r="J6600">
        <v>217</v>
      </c>
      <c r="K6600">
        <v>306</v>
      </c>
      <c r="L6600">
        <v>100</v>
      </c>
      <c r="M6600">
        <v>25</v>
      </c>
      <c r="N6600">
        <v>0.22648979605477201</v>
      </c>
      <c r="O6600">
        <v>-0.92854851099291902</v>
      </c>
      <c r="P6600">
        <v>-1.9487453937683801</v>
      </c>
      <c r="Q6600">
        <v>0.55932203389830504</v>
      </c>
      <c r="R6600">
        <v>0.25423728813559299</v>
      </c>
      <c r="S6600">
        <f t="shared" si="103"/>
        <v>-7.4009642412086352E-2</v>
      </c>
    </row>
    <row r="6601" spans="1:19" x14ac:dyDescent="0.2">
      <c r="A6601" t="s">
        <v>13137</v>
      </c>
      <c r="B6601" t="s">
        <v>13138</v>
      </c>
      <c r="C6601">
        <v>94</v>
      </c>
      <c r="D6601">
        <v>151</v>
      </c>
      <c r="E6601">
        <v>61</v>
      </c>
      <c r="F6601">
        <v>14</v>
      </c>
      <c r="G6601">
        <v>0.28610732598899902</v>
      </c>
      <c r="H6601">
        <v>-0.68205602836733503</v>
      </c>
      <c r="I6601">
        <v>-1.7111969908834499</v>
      </c>
      <c r="J6601">
        <v>186</v>
      </c>
      <c r="K6601">
        <v>305</v>
      </c>
      <c r="L6601">
        <v>127</v>
      </c>
      <c r="M6601">
        <v>16</v>
      </c>
      <c r="N6601">
        <v>0.29201499855059099</v>
      </c>
      <c r="O6601">
        <v>-0.75779800040634904</v>
      </c>
      <c r="P6601">
        <v>-2.0756186301538802</v>
      </c>
      <c r="Q6601">
        <v>0.57627118644067798</v>
      </c>
      <c r="R6601">
        <v>0.25423728813559299</v>
      </c>
      <c r="S6601">
        <f t="shared" si="103"/>
        <v>-4.8674887236104816E-2</v>
      </c>
    </row>
    <row r="6602" spans="1:19" x14ac:dyDescent="0.2">
      <c r="A6602" t="s">
        <v>13139</v>
      </c>
      <c r="B6602" t="s">
        <v>13140</v>
      </c>
      <c r="C6602">
        <v>50</v>
      </c>
      <c r="D6602">
        <v>56</v>
      </c>
      <c r="E6602">
        <v>62</v>
      </c>
      <c r="F6602">
        <v>7</v>
      </c>
      <c r="G6602">
        <v>0.12947625496571</v>
      </c>
      <c r="H6602">
        <v>-0.40083632461616803</v>
      </c>
      <c r="I6602">
        <v>-1.73806913728376</v>
      </c>
      <c r="J6602">
        <v>127</v>
      </c>
      <c r="K6602">
        <v>113</v>
      </c>
      <c r="L6602">
        <v>82</v>
      </c>
      <c r="M6602">
        <v>3</v>
      </c>
      <c r="N6602">
        <v>2.65028259491846E-2</v>
      </c>
      <c r="O6602">
        <v>-0.78207864571662999</v>
      </c>
      <c r="P6602">
        <v>-2.6369081348281802</v>
      </c>
      <c r="Q6602">
        <v>0.57627118644067798</v>
      </c>
      <c r="R6602">
        <v>0.20338983050847401</v>
      </c>
      <c r="S6602">
        <f t="shared" si="103"/>
        <v>-0.20656013649300528</v>
      </c>
    </row>
    <row r="6603" spans="1:19" x14ac:dyDescent="0.2">
      <c r="A6603" t="s">
        <v>13141</v>
      </c>
      <c r="B6603" t="s">
        <v>13142</v>
      </c>
      <c r="C6603">
        <v>128</v>
      </c>
      <c r="D6603">
        <v>120</v>
      </c>
      <c r="E6603">
        <v>97</v>
      </c>
      <c r="F6603">
        <v>10</v>
      </c>
      <c r="G6603">
        <v>5.22295086952849E-2</v>
      </c>
      <c r="H6603">
        <v>-0.61469624516002697</v>
      </c>
      <c r="I6603">
        <v>-1.9914071426098601</v>
      </c>
      <c r="J6603">
        <v>226</v>
      </c>
      <c r="K6603">
        <v>236</v>
      </c>
      <c r="L6603">
        <v>214</v>
      </c>
      <c r="M6603">
        <v>20</v>
      </c>
      <c r="N6603">
        <v>9.6031667244427396E-2</v>
      </c>
      <c r="O6603">
        <v>-0.61578344294260001</v>
      </c>
      <c r="P6603">
        <v>-2.0633041120753099</v>
      </c>
      <c r="Q6603">
        <v>0.62711864406779605</v>
      </c>
      <c r="R6603">
        <v>0.27118644067796599</v>
      </c>
      <c r="S6603">
        <f t="shared" si="103"/>
        <v>-0.12618891520965297</v>
      </c>
    </row>
    <row r="6604" spans="1:19" x14ac:dyDescent="0.2">
      <c r="A6604" t="s">
        <v>13143</v>
      </c>
      <c r="B6604" t="s">
        <v>13144</v>
      </c>
      <c r="C6604">
        <v>343</v>
      </c>
      <c r="D6604">
        <v>273</v>
      </c>
      <c r="E6604">
        <v>230</v>
      </c>
      <c r="F6604">
        <v>20</v>
      </c>
      <c r="G6604">
        <v>-1.8873240706486001E-2</v>
      </c>
      <c r="H6604">
        <v>-0.66782429380358099</v>
      </c>
      <c r="I6604">
        <v>-2.1184612973407799</v>
      </c>
      <c r="J6604">
        <v>569</v>
      </c>
      <c r="K6604">
        <v>660</v>
      </c>
      <c r="L6604">
        <v>376</v>
      </c>
      <c r="M6604">
        <v>39</v>
      </c>
      <c r="N6604">
        <v>0.141659772568519</v>
      </c>
      <c r="O6604">
        <v>-0.77201319861179996</v>
      </c>
      <c r="P6604">
        <v>-2.17427332796046</v>
      </c>
      <c r="Q6604">
        <v>0.66101694915254205</v>
      </c>
      <c r="R6604">
        <v>0.23728813559322001</v>
      </c>
      <c r="S6604">
        <f t="shared" si="103"/>
        <v>-0.19251167754930271</v>
      </c>
    </row>
    <row r="6605" spans="1:19" x14ac:dyDescent="0.2">
      <c r="A6605" t="s">
        <v>13145</v>
      </c>
      <c r="B6605" t="s">
        <v>13146</v>
      </c>
      <c r="C6605">
        <v>90</v>
      </c>
      <c r="D6605">
        <v>90</v>
      </c>
      <c r="E6605">
        <v>96</v>
      </c>
      <c r="F6605">
        <v>5</v>
      </c>
      <c r="G6605">
        <v>8.0258232295528406E-2</v>
      </c>
      <c r="H6605">
        <v>-0.46622928617816001</v>
      </c>
      <c r="I6605">
        <v>-2.1394696780653</v>
      </c>
      <c r="J6605">
        <v>265</v>
      </c>
      <c r="K6605">
        <v>298</v>
      </c>
      <c r="L6605">
        <v>156</v>
      </c>
      <c r="M6605">
        <v>34</v>
      </c>
      <c r="N6605">
        <v>0.128198493561169</v>
      </c>
      <c r="O6605">
        <v>-0.82221005272673597</v>
      </c>
      <c r="P6605">
        <v>-1.9019926254864401</v>
      </c>
      <c r="Q6605">
        <v>0.71186440677966101</v>
      </c>
      <c r="R6605">
        <v>0.27118644067796599</v>
      </c>
      <c r="S6605">
        <f t="shared" si="103"/>
        <v>-0.1257395087704499</v>
      </c>
    </row>
    <row r="6606" spans="1:19" x14ac:dyDescent="0.2">
      <c r="A6606" t="s">
        <v>13147</v>
      </c>
      <c r="B6606" t="s">
        <v>13148</v>
      </c>
      <c r="C6606">
        <v>186</v>
      </c>
      <c r="D6606">
        <v>200</v>
      </c>
      <c r="E6606">
        <v>94</v>
      </c>
      <c r="F6606">
        <v>12</v>
      </c>
      <c r="G6606">
        <v>0.111775283741593</v>
      </c>
      <c r="H6606">
        <v>-0.790643100396621</v>
      </c>
      <c r="I6606">
        <v>-2.0745288711322898</v>
      </c>
      <c r="J6606">
        <v>241</v>
      </c>
      <c r="K6606">
        <v>244</v>
      </c>
      <c r="L6606">
        <v>163</v>
      </c>
      <c r="M6606">
        <v>36</v>
      </c>
      <c r="N6606">
        <v>8.2600887185582797E-2</v>
      </c>
      <c r="O6606">
        <v>-0.76191821531530002</v>
      </c>
      <c r="P6606">
        <v>-1.83594021039947</v>
      </c>
      <c r="Q6606">
        <v>0.66101694915254205</v>
      </c>
      <c r="R6606">
        <v>0.28813559322033899</v>
      </c>
      <c r="S6606">
        <f t="shared" si="103"/>
        <v>-8.9343715766287704E-2</v>
      </c>
    </row>
    <row r="6607" spans="1:19" x14ac:dyDescent="0.2">
      <c r="A6607" t="s">
        <v>13149</v>
      </c>
      <c r="B6607" t="s">
        <v>13150</v>
      </c>
      <c r="C6607">
        <v>239</v>
      </c>
      <c r="D6607">
        <v>331</v>
      </c>
      <c r="E6607">
        <v>211</v>
      </c>
      <c r="F6607">
        <v>60</v>
      </c>
      <c r="G6607">
        <v>0.22168832512310899</v>
      </c>
      <c r="H6607">
        <v>-0.54837345542884797</v>
      </c>
      <c r="I6607">
        <v>-1.4844438235264901</v>
      </c>
      <c r="J6607">
        <v>432</v>
      </c>
      <c r="K6607">
        <v>749</v>
      </c>
      <c r="L6607">
        <v>327</v>
      </c>
      <c r="M6607">
        <v>49</v>
      </c>
      <c r="N6607">
        <v>0.31622617430627598</v>
      </c>
      <c r="O6607">
        <v>-0.71302477129901598</v>
      </c>
      <c r="P6607">
        <v>-1.9555133353782901</v>
      </c>
      <c r="Q6607">
        <v>0.62711864406779605</v>
      </c>
      <c r="R6607">
        <v>0.25423728813559299</v>
      </c>
      <c r="S6607">
        <f t="shared" si="103"/>
        <v>4.8843168534717415E-2</v>
      </c>
    </row>
    <row r="6608" spans="1:19" x14ac:dyDescent="0.2">
      <c r="A6608" t="s">
        <v>13151</v>
      </c>
      <c r="B6608" t="s">
        <v>13152</v>
      </c>
      <c r="C6608">
        <v>69</v>
      </c>
      <c r="D6608">
        <v>46</v>
      </c>
      <c r="E6608">
        <v>50</v>
      </c>
      <c r="F6608">
        <v>0</v>
      </c>
      <c r="G6608">
        <v>-9.5833026760152706E-2</v>
      </c>
      <c r="H6608">
        <v>-0.63413709617963998</v>
      </c>
      <c r="I6608" t="e">
        <f>-inf</f>
        <v>#NAME?</v>
      </c>
      <c r="J6608">
        <v>135</v>
      </c>
      <c r="K6608">
        <v>149</v>
      </c>
      <c r="L6608">
        <v>55</v>
      </c>
      <c r="M6608">
        <v>12</v>
      </c>
      <c r="N6608">
        <v>0.120080603338989</v>
      </c>
      <c r="O6608">
        <v>-0.98205985614515201</v>
      </c>
      <c r="P6608">
        <v>-2.0613781910392701</v>
      </c>
      <c r="Q6608">
        <v>0.66101694915254205</v>
      </c>
      <c r="R6608">
        <v>0.22033898305084701</v>
      </c>
      <c r="S6608" t="e">
        <f t="shared" si="103"/>
        <v>#NAME?</v>
      </c>
    </row>
    <row r="6609" spans="1:19" x14ac:dyDescent="0.2">
      <c r="A6609" t="s">
        <v>13153</v>
      </c>
      <c r="B6609" t="s">
        <v>13154</v>
      </c>
      <c r="C6609">
        <v>130</v>
      </c>
      <c r="D6609">
        <v>146</v>
      </c>
      <c r="E6609">
        <v>68</v>
      </c>
      <c r="F6609">
        <v>20</v>
      </c>
      <c r="G6609">
        <v>0.13066773577312801</v>
      </c>
      <c r="H6609">
        <v>-0.77569244937900395</v>
      </c>
      <c r="I6609">
        <v>-1.6971105296048501</v>
      </c>
      <c r="J6609">
        <v>236</v>
      </c>
      <c r="K6609">
        <v>333</v>
      </c>
      <c r="L6609">
        <v>170</v>
      </c>
      <c r="M6609">
        <v>31</v>
      </c>
      <c r="N6609">
        <v>0.22676033395793499</v>
      </c>
      <c r="O6609">
        <v>-0.73455185873622297</v>
      </c>
      <c r="P6609">
        <v>-1.8917759777277201</v>
      </c>
      <c r="Q6609">
        <v>0.62711864406779605</v>
      </c>
      <c r="R6609">
        <v>0.23728813559322001</v>
      </c>
      <c r="S6609">
        <f t="shared" si="103"/>
        <v>4.5623190819624512E-3</v>
      </c>
    </row>
    <row r="6610" spans="1:19" x14ac:dyDescent="0.2">
      <c r="A6610" t="s">
        <v>13155</v>
      </c>
      <c r="B6610" t="s">
        <v>13156</v>
      </c>
      <c r="C6610">
        <v>30</v>
      </c>
      <c r="D6610">
        <v>88</v>
      </c>
      <c r="E6610">
        <v>77</v>
      </c>
      <c r="F6610">
        <v>8</v>
      </c>
      <c r="G6610">
        <v>0.54761964972603405</v>
      </c>
      <c r="H6610">
        <v>-8.48885393255841E-2</v>
      </c>
      <c r="I6610">
        <v>-1.4582284406897099</v>
      </c>
      <c r="J6610">
        <v>114</v>
      </c>
      <c r="K6610">
        <v>178</v>
      </c>
      <c r="L6610">
        <v>73</v>
      </c>
      <c r="M6610">
        <v>41</v>
      </c>
      <c r="N6610">
        <v>0.27074325439414298</v>
      </c>
      <c r="O6610">
        <v>-0.78567076836040695</v>
      </c>
      <c r="P6610">
        <v>-1.4543466632086299</v>
      </c>
      <c r="Q6610">
        <v>0.644067796610169</v>
      </c>
      <c r="R6610">
        <v>0.25423728813559299</v>
      </c>
      <c r="S6610">
        <f t="shared" si="103"/>
        <v>0.19045714311705339</v>
      </c>
    </row>
    <row r="6611" spans="1:19" x14ac:dyDescent="0.2">
      <c r="A6611" t="s">
        <v>13157</v>
      </c>
      <c r="B6611" t="s">
        <v>13158</v>
      </c>
      <c r="C6611">
        <v>22</v>
      </c>
      <c r="D6611">
        <v>27</v>
      </c>
      <c r="E6611">
        <v>34</v>
      </c>
      <c r="F6611">
        <v>7</v>
      </c>
      <c r="G6611">
        <v>0.169199315632309</v>
      </c>
      <c r="H6611">
        <v>-0.30520177355835398</v>
      </c>
      <c r="I6611">
        <v>-1.3815218137699401</v>
      </c>
      <c r="J6611">
        <v>23</v>
      </c>
      <c r="K6611">
        <v>76</v>
      </c>
      <c r="L6611">
        <v>30</v>
      </c>
      <c r="M6611">
        <v>2</v>
      </c>
      <c r="N6611">
        <v>0.59631385968492001</v>
      </c>
      <c r="O6611">
        <v>-0.47669535844232003</v>
      </c>
      <c r="P6611">
        <v>-2.0709235089455</v>
      </c>
      <c r="Q6611">
        <v>0.61016949152542299</v>
      </c>
      <c r="R6611">
        <v>0.20338983050847401</v>
      </c>
      <c r="S6611">
        <f t="shared" si="103"/>
        <v>4.7653834124067866E-2</v>
      </c>
    </row>
    <row r="6612" spans="1:19" x14ac:dyDescent="0.2">
      <c r="A6612" t="s">
        <v>13159</v>
      </c>
      <c r="B6612" t="s">
        <v>13160</v>
      </c>
      <c r="C6612">
        <v>134</v>
      </c>
      <c r="D6612">
        <v>68</v>
      </c>
      <c r="E6612">
        <v>46</v>
      </c>
      <c r="F6612">
        <v>17</v>
      </c>
      <c r="G6612">
        <v>-0.214337653363042</v>
      </c>
      <c r="H6612">
        <v>-0.958604976461637</v>
      </c>
      <c r="I6612">
        <v>-1.78085304994853</v>
      </c>
      <c r="J6612">
        <v>154</v>
      </c>
      <c r="K6612">
        <v>263</v>
      </c>
      <c r="L6612">
        <v>71</v>
      </c>
      <c r="M6612">
        <v>30</v>
      </c>
      <c r="N6612">
        <v>0.30966313107501597</v>
      </c>
      <c r="O6612">
        <v>-0.92835114926177797</v>
      </c>
      <c r="P6612">
        <v>-1.7206251347086901</v>
      </c>
      <c r="Q6612">
        <v>0.644067796610169</v>
      </c>
      <c r="R6612">
        <v>0.20338983050847401</v>
      </c>
      <c r="S6612">
        <f t="shared" si="103"/>
        <v>2.619241810160839E-2</v>
      </c>
    </row>
    <row r="6613" spans="1:19" x14ac:dyDescent="0.2">
      <c r="A6613" t="s">
        <v>13161</v>
      </c>
      <c r="B6613" t="s">
        <v>13162</v>
      </c>
      <c r="C6613">
        <v>155</v>
      </c>
      <c r="D6613">
        <v>90</v>
      </c>
      <c r="E6613">
        <v>113</v>
      </c>
      <c r="F6613">
        <v>12</v>
      </c>
      <c r="G6613">
        <v>-0.15583095643543801</v>
      </c>
      <c r="H6613">
        <v>-0.63151126446527495</v>
      </c>
      <c r="I6613">
        <v>-1.99534762508466</v>
      </c>
      <c r="J6613">
        <v>154</v>
      </c>
      <c r="K6613">
        <v>338</v>
      </c>
      <c r="L6613">
        <v>132</v>
      </c>
      <c r="M6613">
        <v>41</v>
      </c>
      <c r="N6613">
        <v>0.41862408286291303</v>
      </c>
      <c r="O6613">
        <v>-0.65903556677500297</v>
      </c>
      <c r="P6613">
        <v>-1.5849625327086201</v>
      </c>
      <c r="Q6613">
        <v>0.677966101694915</v>
      </c>
      <c r="R6613">
        <v>0.20338983050847401</v>
      </c>
      <c r="S6613">
        <f t="shared" si="103"/>
        <v>6.2326873672582939E-4</v>
      </c>
    </row>
    <row r="6614" spans="1:19" x14ac:dyDescent="0.2">
      <c r="A6614" t="s">
        <v>13163</v>
      </c>
      <c r="B6614" t="s">
        <v>13164</v>
      </c>
      <c r="C6614">
        <v>207</v>
      </c>
      <c r="D6614">
        <v>294</v>
      </c>
      <c r="E6614">
        <v>174</v>
      </c>
      <c r="F6614">
        <v>12</v>
      </c>
      <c r="G6614">
        <v>0.23263521725076799</v>
      </c>
      <c r="H6614">
        <v>-0.56967910695272095</v>
      </c>
      <c r="I6614">
        <v>-2.1209862723712898</v>
      </c>
      <c r="J6614">
        <v>298</v>
      </c>
      <c r="K6614">
        <v>386</v>
      </c>
      <c r="L6614">
        <v>243</v>
      </c>
      <c r="M6614">
        <v>47</v>
      </c>
      <c r="N6614">
        <v>0.189599144017221</v>
      </c>
      <c r="O6614">
        <v>-0.68069876762233295</v>
      </c>
      <c r="P6614">
        <v>-1.81234407473243</v>
      </c>
      <c r="Q6614">
        <v>0.61016949152542299</v>
      </c>
      <c r="R6614">
        <v>0.20338983050847401</v>
      </c>
      <c r="S6614">
        <f t="shared" si="103"/>
        <v>-9.6429679154709097E-2</v>
      </c>
    </row>
    <row r="6615" spans="1:19" x14ac:dyDescent="0.2">
      <c r="A6615" t="s">
        <v>13165</v>
      </c>
      <c r="B6615" t="s">
        <v>13166</v>
      </c>
      <c r="C6615">
        <v>238</v>
      </c>
      <c r="D6615">
        <v>301</v>
      </c>
      <c r="E6615">
        <v>186</v>
      </c>
      <c r="F6615">
        <v>18</v>
      </c>
      <c r="G6615">
        <v>0.18224777083285901</v>
      </c>
      <c r="H6615">
        <v>-0.60132202261699896</v>
      </c>
      <c r="I6615">
        <v>-2.0055016249151998</v>
      </c>
      <c r="J6615">
        <v>419</v>
      </c>
      <c r="K6615">
        <v>421</v>
      </c>
      <c r="L6615">
        <v>245</v>
      </c>
      <c r="M6615">
        <v>24</v>
      </c>
      <c r="N6615">
        <v>7.92961762910947E-2</v>
      </c>
      <c r="O6615">
        <v>-0.82513671574615299</v>
      </c>
      <c r="P6615">
        <v>-2.2522284498465801</v>
      </c>
      <c r="Q6615">
        <v>0.66101694915254205</v>
      </c>
      <c r="R6615">
        <v>0.186440677966101</v>
      </c>
      <c r="S6615">
        <f t="shared" si="103"/>
        <v>-0.18078770242580017</v>
      </c>
    </row>
    <row r="6616" spans="1:19" x14ac:dyDescent="0.2">
      <c r="A6616" t="s">
        <v>13167</v>
      </c>
      <c r="B6616" t="s">
        <v>13168</v>
      </c>
      <c r="C6616">
        <v>224</v>
      </c>
      <c r="D6616">
        <v>232</v>
      </c>
      <c r="E6616">
        <v>179</v>
      </c>
      <c r="F6616">
        <v>14</v>
      </c>
      <c r="G6616">
        <v>9.5498198852265195E-2</v>
      </c>
      <c r="H6616">
        <v>-0.59165299713267305</v>
      </c>
      <c r="I6616">
        <v>-2.0883171556179199</v>
      </c>
      <c r="J6616">
        <v>459</v>
      </c>
      <c r="K6616">
        <v>518</v>
      </c>
      <c r="L6616">
        <v>342</v>
      </c>
      <c r="M6616">
        <v>62</v>
      </c>
      <c r="N6616">
        <v>0.12974517762969301</v>
      </c>
      <c r="O6616">
        <v>-0.71987535662551605</v>
      </c>
      <c r="P6616">
        <v>-1.8796466646309</v>
      </c>
      <c r="Q6616">
        <v>0.57627118644067798</v>
      </c>
      <c r="R6616">
        <v>0.186440677966101</v>
      </c>
      <c r="S6616">
        <f t="shared" si="103"/>
        <v>-0.10501079042536432</v>
      </c>
    </row>
    <row r="6617" spans="1:19" x14ac:dyDescent="0.2">
      <c r="A6617" t="s">
        <v>13169</v>
      </c>
      <c r="B6617" t="s">
        <v>13170</v>
      </c>
      <c r="C6617">
        <v>26</v>
      </c>
      <c r="D6617">
        <v>19</v>
      </c>
      <c r="E6617">
        <v>23</v>
      </c>
      <c r="F6617">
        <v>3</v>
      </c>
      <c r="G6617">
        <v>-5.5961514722460498E-2</v>
      </c>
      <c r="H6617">
        <v>-0.54750352173162797</v>
      </c>
      <c r="I6617">
        <v>-1.82204926621315</v>
      </c>
      <c r="J6617">
        <v>26</v>
      </c>
      <c r="K6617">
        <v>25</v>
      </c>
      <c r="L6617">
        <v>12</v>
      </c>
      <c r="M6617">
        <v>4</v>
      </c>
      <c r="N6617">
        <v>6.0194764122941398E-2</v>
      </c>
      <c r="O6617">
        <v>-0.92788087906758299</v>
      </c>
      <c r="P6617">
        <v>-1.8231390252347399</v>
      </c>
      <c r="Q6617">
        <v>0.66101694915254205</v>
      </c>
      <c r="R6617">
        <v>0.27118644067796599</v>
      </c>
      <c r="S6617">
        <f t="shared" si="103"/>
        <v>-1.3108677472792363E-2</v>
      </c>
    </row>
    <row r="6618" spans="1:19" x14ac:dyDescent="0.2">
      <c r="A6618" t="s">
        <v>13171</v>
      </c>
      <c r="B6618" t="s">
        <v>13172</v>
      </c>
      <c r="C6618">
        <v>19</v>
      </c>
      <c r="D6618">
        <v>40</v>
      </c>
      <c r="E6618">
        <v>17</v>
      </c>
      <c r="F6618">
        <v>2</v>
      </c>
      <c r="G6618">
        <v>0.40356462267066201</v>
      </c>
      <c r="H6618">
        <v>-0.54256268935295804</v>
      </c>
      <c r="I6618">
        <v>-1.86192077825084</v>
      </c>
      <c r="J6618">
        <v>47</v>
      </c>
      <c r="K6618">
        <v>48</v>
      </c>
      <c r="L6618">
        <v>17</v>
      </c>
      <c r="M6618">
        <v>1</v>
      </c>
      <c r="N6618">
        <v>8.6371482861591603E-2</v>
      </c>
      <c r="O6618">
        <v>-1.03373771370183</v>
      </c>
      <c r="P6618">
        <v>-2.6823235265276102</v>
      </c>
      <c r="Q6618">
        <v>0.69491525423728795</v>
      </c>
      <c r="R6618">
        <v>0.22033898305084701</v>
      </c>
      <c r="S6618">
        <f t="shared" si="103"/>
        <v>-0.25442477052112811</v>
      </c>
    </row>
    <row r="6619" spans="1:19" x14ac:dyDescent="0.2">
      <c r="A6619" t="s">
        <v>13173</v>
      </c>
      <c r="B6619" t="s">
        <v>13174</v>
      </c>
      <c r="C6619">
        <v>187</v>
      </c>
      <c r="D6619">
        <v>208</v>
      </c>
      <c r="E6619">
        <v>271</v>
      </c>
      <c r="F6619">
        <v>29</v>
      </c>
      <c r="G6619">
        <v>0.12647996072179099</v>
      </c>
      <c r="H6619">
        <v>-0.33313032544049598</v>
      </c>
      <c r="I6619">
        <v>-1.69364078159954</v>
      </c>
      <c r="J6619">
        <v>285</v>
      </c>
      <c r="K6619">
        <v>313</v>
      </c>
      <c r="L6619">
        <v>300</v>
      </c>
      <c r="M6619">
        <v>51</v>
      </c>
      <c r="N6619">
        <v>0.117927580959659</v>
      </c>
      <c r="O6619">
        <v>-0.56981238243323795</v>
      </c>
      <c r="P6619">
        <v>-1.75750035250246</v>
      </c>
      <c r="Q6619">
        <v>0.66101694915254205</v>
      </c>
      <c r="R6619">
        <v>0.27118644067796599</v>
      </c>
      <c r="S6619">
        <f t="shared" si="103"/>
        <v>4.1479471800625445E-2</v>
      </c>
    </row>
    <row r="6620" spans="1:19" x14ac:dyDescent="0.2">
      <c r="A6620" t="s">
        <v>13175</v>
      </c>
      <c r="B6620" t="s">
        <v>13176</v>
      </c>
      <c r="C6620">
        <v>125</v>
      </c>
      <c r="D6620">
        <v>95</v>
      </c>
      <c r="E6620">
        <v>147</v>
      </c>
      <c r="F6620">
        <v>20</v>
      </c>
      <c r="G6620">
        <v>-3.89281754236801E-2</v>
      </c>
      <c r="H6620">
        <v>-0.42385068803828302</v>
      </c>
      <c r="I6620">
        <v>-1.6800771903060701</v>
      </c>
      <c r="J6620">
        <v>263</v>
      </c>
      <c r="K6620">
        <v>267</v>
      </c>
      <c r="L6620">
        <v>148</v>
      </c>
      <c r="M6620">
        <v>24</v>
      </c>
      <c r="N6620">
        <v>8.3783616296539104E-2</v>
      </c>
      <c r="O6620">
        <v>-0.84178281023919099</v>
      </c>
      <c r="P6620">
        <v>-2.0499701753700399</v>
      </c>
      <c r="Q6620">
        <v>0.69491525423728795</v>
      </c>
      <c r="R6620">
        <v>0.22033898305084701</v>
      </c>
      <c r="S6620">
        <f t="shared" si="103"/>
        <v>-3.2839910476496995E-2</v>
      </c>
    </row>
    <row r="6621" spans="1:19" x14ac:dyDescent="0.2">
      <c r="A6621" t="s">
        <v>13177</v>
      </c>
      <c r="B6621" t="s">
        <v>13178</v>
      </c>
      <c r="C6621">
        <v>306</v>
      </c>
      <c r="D6621">
        <v>210</v>
      </c>
      <c r="E6621">
        <v>180</v>
      </c>
      <c r="F6621">
        <v>29</v>
      </c>
      <c r="G6621">
        <v>-8.32438994521323E-2</v>
      </c>
      <c r="H6621">
        <v>-0.72470693115667695</v>
      </c>
      <c r="I6621">
        <v>-1.90752060154462</v>
      </c>
      <c r="J6621">
        <v>404</v>
      </c>
      <c r="K6621">
        <v>464</v>
      </c>
      <c r="L6621">
        <v>235</v>
      </c>
      <c r="M6621">
        <v>44</v>
      </c>
      <c r="N6621">
        <v>0.13736471886599699</v>
      </c>
      <c r="O6621">
        <v>-0.82740227998325899</v>
      </c>
      <c r="P6621">
        <v>-1.9731543572163099</v>
      </c>
      <c r="Q6621">
        <v>0.71186440677966101</v>
      </c>
      <c r="R6621">
        <v>0.23728813559322001</v>
      </c>
      <c r="S6621">
        <f t="shared" si="103"/>
        <v>-7.7883842204943349E-2</v>
      </c>
    </row>
    <row r="6622" spans="1:19" x14ac:dyDescent="0.2">
      <c r="A6622" t="s">
        <v>13179</v>
      </c>
      <c r="B6622" t="s">
        <v>13180</v>
      </c>
      <c r="C6622">
        <v>56</v>
      </c>
      <c r="D6622">
        <v>39</v>
      </c>
      <c r="E6622">
        <v>38</v>
      </c>
      <c r="F6622">
        <v>6</v>
      </c>
      <c r="G6622">
        <v>-7.6865187684172706E-2</v>
      </c>
      <c r="H6622">
        <v>-0.66266244016779297</v>
      </c>
      <c r="I6622">
        <v>-1.8542339495845499</v>
      </c>
      <c r="J6622">
        <v>146</v>
      </c>
      <c r="K6622">
        <v>86</v>
      </c>
      <c r="L6622">
        <v>61</v>
      </c>
      <c r="M6622">
        <v>23</v>
      </c>
      <c r="N6622">
        <v>-0.15262630111914699</v>
      </c>
      <c r="O6622">
        <v>-0.97111179791806002</v>
      </c>
      <c r="P6622">
        <v>-1.8128506883587301</v>
      </c>
      <c r="Q6622">
        <v>0.69491525423728795</v>
      </c>
      <c r="R6622">
        <v>0.23728813559322001</v>
      </c>
      <c r="S6622">
        <f t="shared" si="103"/>
        <v>-1.96382444050665E-2</v>
      </c>
    </row>
    <row r="6623" spans="1:19" x14ac:dyDescent="0.2">
      <c r="A6623" t="s">
        <v>13181</v>
      </c>
      <c r="B6623" t="s">
        <v>13182</v>
      </c>
      <c r="C6623">
        <v>121</v>
      </c>
      <c r="D6623">
        <v>104</v>
      </c>
      <c r="E6623">
        <v>112</v>
      </c>
      <c r="F6623">
        <v>16</v>
      </c>
      <c r="G6623">
        <v>1.4506201277858699E-2</v>
      </c>
      <c r="H6623">
        <v>-0.52782535742467196</v>
      </c>
      <c r="I6623">
        <v>-1.7628625606225199</v>
      </c>
      <c r="J6623">
        <v>241</v>
      </c>
      <c r="K6623">
        <v>341</v>
      </c>
      <c r="L6623">
        <v>143</v>
      </c>
      <c r="M6623">
        <v>20</v>
      </c>
      <c r="N6623">
        <v>0.227965439839351</v>
      </c>
      <c r="O6623">
        <v>-0.81876978225419605</v>
      </c>
      <c r="P6623">
        <v>-2.0912127155027802</v>
      </c>
      <c r="Q6623">
        <v>0.61016949152542299</v>
      </c>
      <c r="R6623">
        <v>0.186440677966101</v>
      </c>
      <c r="S6623">
        <f t="shared" si="103"/>
        <v>-6.7745543575780831E-2</v>
      </c>
    </row>
    <row r="6624" spans="1:19" x14ac:dyDescent="0.2">
      <c r="A6624" t="s">
        <v>13183</v>
      </c>
      <c r="B6624" t="s">
        <v>13184</v>
      </c>
      <c r="C6624">
        <v>147</v>
      </c>
      <c r="D6624">
        <v>183</v>
      </c>
      <c r="E6624">
        <v>96</v>
      </c>
      <c r="F6624">
        <v>20</v>
      </c>
      <c r="G6624">
        <v>0.17539198727778099</v>
      </c>
      <c r="H6624">
        <v>-0.67930411148701098</v>
      </c>
      <c r="I6624">
        <v>-1.75048451204619</v>
      </c>
      <c r="J6624">
        <v>187</v>
      </c>
      <c r="K6624">
        <v>229</v>
      </c>
      <c r="L6624">
        <v>106</v>
      </c>
      <c r="M6624">
        <v>23</v>
      </c>
      <c r="N6624">
        <v>0.16522197922511001</v>
      </c>
      <c r="O6624">
        <v>-0.83862451841611896</v>
      </c>
      <c r="P6624">
        <v>-1.92033943911079</v>
      </c>
      <c r="Q6624">
        <v>0.66101694915254205</v>
      </c>
      <c r="R6624">
        <v>0.25423728813559299</v>
      </c>
      <c r="S6624">
        <f t="shared" si="103"/>
        <v>-1.8470111243684306E-2</v>
      </c>
    </row>
    <row r="6625" spans="1:19" x14ac:dyDescent="0.2">
      <c r="A6625" t="s">
        <v>13185</v>
      </c>
      <c r="B6625" t="s">
        <v>13186</v>
      </c>
      <c r="C6625">
        <v>93</v>
      </c>
      <c r="D6625">
        <v>108</v>
      </c>
      <c r="E6625">
        <v>40</v>
      </c>
      <c r="F6625">
        <v>9</v>
      </c>
      <c r="G6625">
        <v>0.14519903922854299</v>
      </c>
      <c r="H6625">
        <v>-0.86068096700437602</v>
      </c>
      <c r="I6625">
        <v>-1.8984376120766</v>
      </c>
      <c r="J6625">
        <v>160</v>
      </c>
      <c r="K6625">
        <v>189</v>
      </c>
      <c r="L6625">
        <v>87</v>
      </c>
      <c r="M6625">
        <v>9</v>
      </c>
      <c r="N6625">
        <v>0.149569924939041</v>
      </c>
      <c r="O6625">
        <v>-0.85668950718169601</v>
      </c>
      <c r="P6625">
        <v>-2.2601031418084898</v>
      </c>
      <c r="Q6625">
        <v>0.62711864406779605</v>
      </c>
      <c r="R6625">
        <v>0.23728813559322001</v>
      </c>
      <c r="S6625">
        <f t="shared" si="103"/>
        <v>-0.15201856824014173</v>
      </c>
    </row>
    <row r="6626" spans="1:19" x14ac:dyDescent="0.2">
      <c r="A6626" t="s">
        <v>13187</v>
      </c>
      <c r="B6626" t="s">
        <v>13188</v>
      </c>
      <c r="C6626">
        <v>240</v>
      </c>
      <c r="D6626">
        <v>259</v>
      </c>
      <c r="E6626">
        <v>194</v>
      </c>
      <c r="F6626">
        <v>25</v>
      </c>
      <c r="G6626">
        <v>0.11334675466517399</v>
      </c>
      <c r="H6626">
        <v>-0.58666752155978297</v>
      </c>
      <c r="I6626">
        <v>-1.8664684060015599</v>
      </c>
      <c r="J6626">
        <v>368</v>
      </c>
      <c r="K6626">
        <v>442</v>
      </c>
      <c r="L6626">
        <v>318</v>
      </c>
      <c r="M6626">
        <v>64</v>
      </c>
      <c r="N6626">
        <v>0.15680255409729599</v>
      </c>
      <c r="O6626">
        <v>-0.65550947583347496</v>
      </c>
      <c r="P6626">
        <v>-1.7698935132815199</v>
      </c>
      <c r="Q6626">
        <v>0.66101694915254205</v>
      </c>
      <c r="R6626">
        <v>0.23728813559322001</v>
      </c>
      <c r="S6626">
        <f t="shared" si="103"/>
        <v>-1.1676116542951392E-2</v>
      </c>
    </row>
    <row r="6627" spans="1:19" x14ac:dyDescent="0.2">
      <c r="A6627" t="s">
        <v>13189</v>
      </c>
      <c r="B6627" t="s">
        <v>13190</v>
      </c>
      <c r="C6627">
        <v>93</v>
      </c>
      <c r="D6627">
        <v>89</v>
      </c>
      <c r="E6627">
        <v>95</v>
      </c>
      <c r="F6627">
        <v>22</v>
      </c>
      <c r="G6627">
        <v>6.1165290386506102E-2</v>
      </c>
      <c r="H6627">
        <v>-0.48501735304348997</v>
      </c>
      <c r="I6627">
        <v>-1.5102574406937199</v>
      </c>
      <c r="J6627">
        <v>218</v>
      </c>
      <c r="K6627">
        <v>239</v>
      </c>
      <c r="L6627">
        <v>128</v>
      </c>
      <c r="M6627">
        <v>24</v>
      </c>
      <c r="N6627">
        <v>0.117169510765254</v>
      </c>
      <c r="O6627">
        <v>-0.82333530110112596</v>
      </c>
      <c r="P6627">
        <v>-1.96847092048489</v>
      </c>
      <c r="Q6627">
        <v>0.644067796610169</v>
      </c>
      <c r="R6627">
        <v>0.28813559322033899</v>
      </c>
      <c r="S6627">
        <f t="shared" si="103"/>
        <v>3.7933007263488902E-2</v>
      </c>
    </row>
    <row r="6628" spans="1:19" x14ac:dyDescent="0.2">
      <c r="A6628" t="s">
        <v>13191</v>
      </c>
      <c r="B6628" t="s">
        <v>13192</v>
      </c>
      <c r="C6628">
        <v>96</v>
      </c>
      <c r="D6628">
        <v>132</v>
      </c>
      <c r="E6628">
        <v>74</v>
      </c>
      <c r="F6628">
        <v>16</v>
      </c>
      <c r="G6628">
        <v>0.21856093046180899</v>
      </c>
      <c r="H6628">
        <v>-0.60729752308699503</v>
      </c>
      <c r="I6628">
        <v>-1.66234842334564</v>
      </c>
      <c r="J6628">
        <v>246</v>
      </c>
      <c r="K6628">
        <v>272</v>
      </c>
      <c r="L6628">
        <v>121</v>
      </c>
      <c r="M6628">
        <v>32</v>
      </c>
      <c r="N6628">
        <v>0.120861900352541</v>
      </c>
      <c r="O6628">
        <v>-0.90023851393131904</v>
      </c>
      <c r="P6628">
        <v>-1.8960107973753599</v>
      </c>
      <c r="Q6628">
        <v>0.644067796610169</v>
      </c>
      <c r="R6628">
        <v>0.23728813559322001</v>
      </c>
      <c r="S6628">
        <f t="shared" si="103"/>
        <v>1.3454388937353108E-2</v>
      </c>
    </row>
    <row r="6629" spans="1:19" x14ac:dyDescent="0.2">
      <c r="A6629" t="s">
        <v>13193</v>
      </c>
      <c r="B6629" t="e">
        <f>-KEPKGKMYYPFTAEGDDDDELTVSEGQEVVLVEPDDGWVKMRWAGGLEGLVPAAYIEYLEP</f>
        <v>#NAME?</v>
      </c>
      <c r="C6629">
        <v>257</v>
      </c>
      <c r="D6629">
        <v>288</v>
      </c>
      <c r="E6629">
        <v>258</v>
      </c>
      <c r="F6629">
        <v>27</v>
      </c>
      <c r="G6629">
        <v>0.129717596723464</v>
      </c>
      <c r="H6629">
        <v>-0.49257142714646801</v>
      </c>
      <c r="I6629">
        <v>-1.8627665321343001</v>
      </c>
      <c r="J6629">
        <v>434</v>
      </c>
      <c r="K6629">
        <v>589</v>
      </c>
      <c r="L6629">
        <v>304</v>
      </c>
      <c r="M6629">
        <v>137</v>
      </c>
      <c r="N6629">
        <v>0.209853668696312</v>
      </c>
      <c r="O6629">
        <v>-0.74670492304814695</v>
      </c>
      <c r="P6629">
        <v>-1.5109948309479899</v>
      </c>
      <c r="Q6629">
        <v>0.62711864406779605</v>
      </c>
      <c r="R6629">
        <v>0.22033898305084701</v>
      </c>
      <c r="S6629">
        <f t="shared" si="103"/>
        <v>5.8642608171503796E-2</v>
      </c>
    </row>
    <row r="6630" spans="1:19" x14ac:dyDescent="0.2">
      <c r="A6630" t="s">
        <v>13194</v>
      </c>
      <c r="B6630" t="s">
        <v>13195</v>
      </c>
      <c r="C6630">
        <v>251</v>
      </c>
      <c r="D6630">
        <v>165</v>
      </c>
      <c r="E6630">
        <v>166</v>
      </c>
      <c r="F6630">
        <v>39</v>
      </c>
      <c r="G6630">
        <v>-0.10193154497160301</v>
      </c>
      <c r="H6630">
        <v>-0.67382364321938604</v>
      </c>
      <c r="I6630">
        <v>-1.6928062874165299</v>
      </c>
      <c r="J6630">
        <v>371</v>
      </c>
      <c r="K6630">
        <v>679</v>
      </c>
      <c r="L6630">
        <v>204</v>
      </c>
      <c r="M6630">
        <v>61</v>
      </c>
      <c r="N6630">
        <v>0.33972396808717698</v>
      </c>
      <c r="O6630">
        <v>-0.85183251933353699</v>
      </c>
      <c r="P6630">
        <v>-1.7942697431961701</v>
      </c>
      <c r="Q6630">
        <v>0.644067796610169</v>
      </c>
      <c r="R6630">
        <v>0.20338983050847401</v>
      </c>
      <c r="S6630">
        <f t="shared" si="103"/>
        <v>3.1884915086746901E-2</v>
      </c>
    </row>
    <row r="6631" spans="1:19" x14ac:dyDescent="0.2">
      <c r="A6631" t="s">
        <v>13196</v>
      </c>
      <c r="B6631" t="s">
        <v>13197</v>
      </c>
      <c r="C6631">
        <v>59</v>
      </c>
      <c r="D6631">
        <v>47</v>
      </c>
      <c r="E6631">
        <v>53</v>
      </c>
      <c r="F6631">
        <v>5</v>
      </c>
      <c r="G6631">
        <v>-1.84959214108983E-2</v>
      </c>
      <c r="H6631">
        <v>-0.54083415181975802</v>
      </c>
      <c r="I6631">
        <v>-1.9560791802681201</v>
      </c>
      <c r="J6631">
        <v>105</v>
      </c>
      <c r="K6631">
        <v>92</v>
      </c>
      <c r="L6631">
        <v>37</v>
      </c>
      <c r="M6631">
        <v>10</v>
      </c>
      <c r="N6631">
        <v>1.9826631697339E-2</v>
      </c>
      <c r="O6631">
        <v>-1.0450763521473301</v>
      </c>
      <c r="P6631">
        <v>-2.0314149676618301</v>
      </c>
      <c r="Q6631">
        <v>0.59322033898305004</v>
      </c>
      <c r="R6631">
        <v>0.20338983050847401</v>
      </c>
      <c r="S6631">
        <f t="shared" si="103"/>
        <v>-0.10747109192399264</v>
      </c>
    </row>
    <row r="6632" spans="1:19" x14ac:dyDescent="0.2">
      <c r="A6632" t="s">
        <v>13198</v>
      </c>
      <c r="B6632" t="s">
        <v>13199</v>
      </c>
      <c r="C6632">
        <v>60</v>
      </c>
      <c r="D6632">
        <v>52</v>
      </c>
      <c r="E6632">
        <v>19</v>
      </c>
      <c r="F6632">
        <v>4</v>
      </c>
      <c r="G6632">
        <v>1.81103255466839E-2</v>
      </c>
      <c r="H6632">
        <v>-0.99365565920921795</v>
      </c>
      <c r="I6632">
        <v>-2.0602884320176802</v>
      </c>
      <c r="J6632">
        <v>123</v>
      </c>
      <c r="K6632">
        <v>90</v>
      </c>
      <c r="L6632">
        <v>47</v>
      </c>
      <c r="M6632">
        <v>14</v>
      </c>
      <c r="N6632">
        <v>-5.8434498578351202E-2</v>
      </c>
      <c r="O6632">
        <v>-1.00989603064807</v>
      </c>
      <c r="P6632">
        <v>-1.9540027443530501</v>
      </c>
      <c r="Q6632">
        <v>0.61016949152542299</v>
      </c>
      <c r="R6632">
        <v>0.20338983050847401</v>
      </c>
      <c r="S6632">
        <f t="shared" si="103"/>
        <v>-0.11681680735198688</v>
      </c>
    </row>
    <row r="6633" spans="1:19" x14ac:dyDescent="0.2">
      <c r="A6633" t="s">
        <v>13200</v>
      </c>
      <c r="B6633" t="s">
        <v>13201</v>
      </c>
      <c r="C6633">
        <v>341</v>
      </c>
      <c r="D6633">
        <v>321</v>
      </c>
      <c r="E6633">
        <v>259</v>
      </c>
      <c r="F6633">
        <v>38</v>
      </c>
      <c r="G6633">
        <v>5.4008885707902701E-2</v>
      </c>
      <c r="H6633">
        <v>-0.61371262468964904</v>
      </c>
      <c r="I6633">
        <v>-1.8371679553376801</v>
      </c>
      <c r="J6633">
        <v>846</v>
      </c>
      <c r="K6633">
        <v>1114</v>
      </c>
      <c r="L6633">
        <v>553</v>
      </c>
      <c r="M6633">
        <v>128</v>
      </c>
      <c r="N6633">
        <v>0.19674293122040801</v>
      </c>
      <c r="O6633">
        <v>-0.77673400887871502</v>
      </c>
      <c r="P6633">
        <v>-1.8303860619830401</v>
      </c>
      <c r="Q6633">
        <v>0.54237288135593198</v>
      </c>
      <c r="R6633">
        <v>0.20338983050847401</v>
      </c>
      <c r="S6633">
        <f t="shared" si="103"/>
        <v>-1.94071205355952E-2</v>
      </c>
    </row>
    <row r="6634" spans="1:19" x14ac:dyDescent="0.2">
      <c r="A6634" t="s">
        <v>13202</v>
      </c>
      <c r="B6634" t="s">
        <v>13203</v>
      </c>
      <c r="C6634">
        <v>49</v>
      </c>
      <c r="D6634">
        <v>66</v>
      </c>
      <c r="E6634">
        <v>28</v>
      </c>
      <c r="F6634">
        <v>5</v>
      </c>
      <c r="G6634">
        <v>0.20960608780888301</v>
      </c>
      <c r="H6634">
        <v>-0.73729605846469803</v>
      </c>
      <c r="I6634">
        <v>-1.8754232486544899</v>
      </c>
      <c r="J6634">
        <v>97</v>
      </c>
      <c r="K6634">
        <v>169</v>
      </c>
      <c r="L6634">
        <v>103</v>
      </c>
      <c r="M6634">
        <v>8</v>
      </c>
      <c r="N6634">
        <v>0.31834307376915</v>
      </c>
      <c r="O6634">
        <v>-0.56602328670546298</v>
      </c>
      <c r="P6634">
        <v>-2.0939074158661901</v>
      </c>
      <c r="Q6634">
        <v>0.66101694915254205</v>
      </c>
      <c r="R6634">
        <v>0.169491525423728</v>
      </c>
      <c r="S6634">
        <f t="shared" si="103"/>
        <v>-0.10092696740567905</v>
      </c>
    </row>
    <row r="6635" spans="1:19" x14ac:dyDescent="0.2">
      <c r="A6635" t="s">
        <v>13204</v>
      </c>
      <c r="B6635" t="s">
        <v>13205</v>
      </c>
      <c r="C6635">
        <v>68</v>
      </c>
      <c r="D6635">
        <v>103</v>
      </c>
      <c r="E6635">
        <v>103</v>
      </c>
      <c r="F6635">
        <v>5</v>
      </c>
      <c r="G6635">
        <v>0.26058654429446398</v>
      </c>
      <c r="H6635">
        <v>-0.313929697779467</v>
      </c>
      <c r="I6635">
        <v>-2.0177360813322101</v>
      </c>
      <c r="J6635">
        <v>155</v>
      </c>
      <c r="K6635">
        <v>169</v>
      </c>
      <c r="L6635">
        <v>107</v>
      </c>
      <c r="M6635">
        <v>15</v>
      </c>
      <c r="N6635">
        <v>0.114783109865103</v>
      </c>
      <c r="O6635">
        <v>-0.75303669762947201</v>
      </c>
      <c r="P6635">
        <v>-2.0244661077065</v>
      </c>
      <c r="Q6635">
        <v>0.677966101694915</v>
      </c>
      <c r="R6635">
        <v>0.28813559322033899</v>
      </c>
      <c r="S6635">
        <f t="shared" si="103"/>
        <v>-0.12339321311182722</v>
      </c>
    </row>
    <row r="6636" spans="1:19" x14ac:dyDescent="0.2">
      <c r="A6636" t="s">
        <v>13206</v>
      </c>
      <c r="B6636" t="s">
        <v>13207</v>
      </c>
      <c r="C6636">
        <v>58</v>
      </c>
      <c r="D6636">
        <v>41</v>
      </c>
      <c r="E6636">
        <v>53</v>
      </c>
      <c r="F6636">
        <v>5</v>
      </c>
      <c r="G6636">
        <v>-7.0385904547673295E-2</v>
      </c>
      <c r="H6636">
        <v>-0.53341013374055102</v>
      </c>
      <c r="I6636">
        <v>-1.9486551621889101</v>
      </c>
      <c r="J6636">
        <v>100</v>
      </c>
      <c r="K6636">
        <v>114</v>
      </c>
      <c r="L6636">
        <v>104</v>
      </c>
      <c r="M6636">
        <v>8</v>
      </c>
      <c r="N6636">
        <v>0.13413295475819401</v>
      </c>
      <c r="O6636">
        <v>-0.57505543784560997</v>
      </c>
      <c r="P6636">
        <v>-2.10713568159994</v>
      </c>
      <c r="Q6636">
        <v>0.69491525423728795</v>
      </c>
      <c r="R6636">
        <v>0.25423728813559299</v>
      </c>
      <c r="S6636">
        <f t="shared" si="103"/>
        <v>-0.12558418152622255</v>
      </c>
    </row>
    <row r="6637" spans="1:19" x14ac:dyDescent="0.2">
      <c r="A6637" t="s">
        <v>13208</v>
      </c>
      <c r="B6637" t="s">
        <v>13209</v>
      </c>
      <c r="C6637">
        <v>78</v>
      </c>
      <c r="D6637">
        <v>78</v>
      </c>
      <c r="E6637">
        <v>56</v>
      </c>
      <c r="F6637">
        <v>3</v>
      </c>
      <c r="G6637">
        <v>8.0258232295528406E-2</v>
      </c>
      <c r="H6637">
        <v>-0.63816458546268295</v>
      </c>
      <c r="I6637">
        <v>-2.2991705209328099</v>
      </c>
      <c r="J6637">
        <v>171</v>
      </c>
      <c r="K6637">
        <v>338</v>
      </c>
      <c r="L6637">
        <v>100</v>
      </c>
      <c r="M6637">
        <v>26</v>
      </c>
      <c r="N6637">
        <v>0.373148693307222</v>
      </c>
      <c r="O6637">
        <v>-0.82508488753654396</v>
      </c>
      <c r="P6637">
        <v>-1.8282484310132201</v>
      </c>
      <c r="Q6637">
        <v>0.72881355932203395</v>
      </c>
      <c r="R6637">
        <v>0.169491525423728</v>
      </c>
      <c r="S6637">
        <f t="shared" si="103"/>
        <v>-0.15206921646682581</v>
      </c>
    </row>
    <row r="6638" spans="1:19" x14ac:dyDescent="0.2">
      <c r="A6638" t="s">
        <v>13210</v>
      </c>
      <c r="B6638" t="s">
        <v>13211</v>
      </c>
      <c r="C6638">
        <v>177</v>
      </c>
      <c r="D6638">
        <v>93</v>
      </c>
      <c r="E6638">
        <v>86</v>
      </c>
      <c r="F6638">
        <v>10</v>
      </c>
      <c r="G6638">
        <v>-0.19923208551234201</v>
      </c>
      <c r="H6638">
        <v>-0.807732824896642</v>
      </c>
      <c r="I6638">
        <v>-2.1321704393237999</v>
      </c>
      <c r="J6638">
        <v>308</v>
      </c>
      <c r="K6638">
        <v>325</v>
      </c>
      <c r="L6638">
        <v>202</v>
      </c>
      <c r="M6638">
        <v>12</v>
      </c>
      <c r="N6638">
        <v>0.100560747900151</v>
      </c>
      <c r="O6638">
        <v>-0.77528812419821003</v>
      </c>
      <c r="P6638">
        <v>-2.4195951390447101</v>
      </c>
      <c r="Q6638">
        <v>0.66101694915254205</v>
      </c>
      <c r="R6638">
        <v>0.27118644067796599</v>
      </c>
      <c r="S6638">
        <f t="shared" si="103"/>
        <v>-0.26208474127255538</v>
      </c>
    </row>
    <row r="6639" spans="1:19" x14ac:dyDescent="0.2">
      <c r="A6639" t="s">
        <v>13212</v>
      </c>
      <c r="B6639" t="s">
        <v>13213</v>
      </c>
      <c r="C6639">
        <v>115</v>
      </c>
      <c r="D6639">
        <v>166</v>
      </c>
      <c r="E6639">
        <v>62</v>
      </c>
      <c r="F6639">
        <v>10</v>
      </c>
      <c r="G6639">
        <v>0.23966847998197099</v>
      </c>
      <c r="H6639">
        <v>-0.76256416063376098</v>
      </c>
      <c r="I6639">
        <v>-1.94489501331561</v>
      </c>
      <c r="J6639">
        <v>260</v>
      </c>
      <c r="K6639">
        <v>371</v>
      </c>
      <c r="L6639">
        <v>176</v>
      </c>
      <c r="M6639">
        <v>44</v>
      </c>
      <c r="N6639">
        <v>0.23162866506594901</v>
      </c>
      <c r="O6639">
        <v>-0.76154945730105805</v>
      </c>
      <c r="P6639">
        <v>-1.7817463400765201</v>
      </c>
      <c r="Q6639">
        <v>0.69491525423728795</v>
      </c>
      <c r="R6639">
        <v>0.22033898305084701</v>
      </c>
      <c r="S6639">
        <f t="shared" si="103"/>
        <v>-3.7463486757987781E-2</v>
      </c>
    </row>
    <row r="6640" spans="1:19" x14ac:dyDescent="0.2">
      <c r="A6640" t="s">
        <v>13214</v>
      </c>
      <c r="B6640" t="s">
        <v>13215</v>
      </c>
      <c r="C6640">
        <v>45</v>
      </c>
      <c r="D6640">
        <v>38</v>
      </c>
      <c r="E6640">
        <v>16</v>
      </c>
      <c r="F6640">
        <v>1</v>
      </c>
      <c r="G6640">
        <v>6.8293151369948997E-3</v>
      </c>
      <c r="H6640">
        <v>-0.943350540897822</v>
      </c>
      <c r="I6640">
        <v>-2.5374096867373401</v>
      </c>
      <c r="J6640">
        <v>62</v>
      </c>
      <c r="K6640">
        <v>55</v>
      </c>
      <c r="L6640">
        <v>19</v>
      </c>
      <c r="M6640">
        <v>9</v>
      </c>
      <c r="N6640">
        <v>2.5199103417711699E-2</v>
      </c>
      <c r="O6640">
        <v>-1.10572686568981</v>
      </c>
      <c r="P6640">
        <v>-1.84837484865082</v>
      </c>
      <c r="Q6640">
        <v>0.66101694915254205</v>
      </c>
      <c r="R6640">
        <v>0.20338983050847401</v>
      </c>
      <c r="S6640">
        <f t="shared" si="103"/>
        <v>-0.22615692825924899</v>
      </c>
    </row>
    <row r="6641" spans="1:19" x14ac:dyDescent="0.2">
      <c r="A6641" t="s">
        <v>13216</v>
      </c>
      <c r="B6641" t="s">
        <v>13217</v>
      </c>
      <c r="C6641">
        <v>66</v>
      </c>
      <c r="D6641">
        <v>73</v>
      </c>
      <c r="E6641">
        <v>31</v>
      </c>
      <c r="F6641">
        <v>2</v>
      </c>
      <c r="G6641">
        <v>0.124037156874115</v>
      </c>
      <c r="H6641">
        <v>-0.82244025148599897</v>
      </c>
      <c r="I6641">
        <v>-2.4027111128398801</v>
      </c>
      <c r="J6641">
        <v>119</v>
      </c>
      <c r="K6641">
        <v>153</v>
      </c>
      <c r="L6641">
        <v>112</v>
      </c>
      <c r="M6641">
        <v>15</v>
      </c>
      <c r="N6641">
        <v>0.18637257284678899</v>
      </c>
      <c r="O6641">
        <v>-0.61841771586673899</v>
      </c>
      <c r="P6641">
        <v>-1.9096813709287399</v>
      </c>
      <c r="Q6641">
        <v>0.66101694915254205</v>
      </c>
      <c r="R6641">
        <v>0.20338983050847401</v>
      </c>
      <c r="S6641">
        <f t="shared" si="103"/>
        <v>-0.20371058624137683</v>
      </c>
    </row>
    <row r="6642" spans="1:19" x14ac:dyDescent="0.2">
      <c r="A6642" t="s">
        <v>13218</v>
      </c>
      <c r="B6642" t="s">
        <v>13219</v>
      </c>
      <c r="C6642">
        <v>203</v>
      </c>
      <c r="D6642">
        <v>153</v>
      </c>
      <c r="E6642">
        <v>143</v>
      </c>
      <c r="F6642">
        <v>31</v>
      </c>
      <c r="G6642">
        <v>-4.25463748000856E-2</v>
      </c>
      <c r="H6642">
        <v>-0.64641801022655399</v>
      </c>
      <c r="I6642">
        <v>-1.7003315170409301</v>
      </c>
      <c r="J6642">
        <v>362</v>
      </c>
      <c r="K6642">
        <v>549</v>
      </c>
      <c r="L6642">
        <v>202</v>
      </c>
      <c r="M6642">
        <v>33</v>
      </c>
      <c r="N6642">
        <v>0.25809187733864802</v>
      </c>
      <c r="O6642">
        <v>-0.84544597823093204</v>
      </c>
      <c r="P6642">
        <v>-2.0504202992471701</v>
      </c>
      <c r="Q6642">
        <v>0.71186440677966101</v>
      </c>
      <c r="R6642">
        <v>0.22033898305084701</v>
      </c>
      <c r="S6642">
        <f t="shared" si="103"/>
        <v>-3.8801323153970113E-2</v>
      </c>
    </row>
    <row r="6643" spans="1:19" x14ac:dyDescent="0.2">
      <c r="A6643" t="s">
        <v>13220</v>
      </c>
      <c r="B6643" t="s">
        <v>13221</v>
      </c>
      <c r="C6643">
        <v>261</v>
      </c>
      <c r="D6643">
        <v>253</v>
      </c>
      <c r="E6643">
        <v>258</v>
      </c>
      <c r="F6643">
        <v>17</v>
      </c>
      <c r="G6643">
        <v>6.6738246133065393E-2</v>
      </c>
      <c r="H6643">
        <v>-0.49927881115345402</v>
      </c>
      <c r="I6643">
        <v>-2.0703887589219998</v>
      </c>
      <c r="J6643">
        <v>590</v>
      </c>
      <c r="K6643">
        <v>789</v>
      </c>
      <c r="L6643">
        <v>450</v>
      </c>
      <c r="M6643">
        <v>59</v>
      </c>
      <c r="N6643">
        <v>0.203453094988997</v>
      </c>
      <c r="O6643">
        <v>-0.70972827501119096</v>
      </c>
      <c r="P6643">
        <v>-2.01022566859189</v>
      </c>
      <c r="Q6643">
        <v>0.69491525423728795</v>
      </c>
      <c r="R6643">
        <v>0.23728813559322001</v>
      </c>
      <c r="S6643">
        <f t="shared" si="103"/>
        <v>-0.13476828735073526</v>
      </c>
    </row>
    <row r="6644" spans="1:19" x14ac:dyDescent="0.2">
      <c r="A6644" t="s">
        <v>13222</v>
      </c>
      <c r="B6644" t="s">
        <v>13223</v>
      </c>
      <c r="C6644">
        <v>192</v>
      </c>
      <c r="D6644">
        <v>226</v>
      </c>
      <c r="E6644">
        <v>101</v>
      </c>
      <c r="F6644">
        <v>7</v>
      </c>
      <c r="G6644">
        <v>0.151065442739379</v>
      </c>
      <c r="H6644">
        <v>-0.77323786469931</v>
      </c>
      <c r="I6644">
        <v>-2.3224003616512898</v>
      </c>
      <c r="J6644">
        <v>317</v>
      </c>
      <c r="K6644">
        <v>461</v>
      </c>
      <c r="L6644">
        <v>265</v>
      </c>
      <c r="M6644">
        <v>52</v>
      </c>
      <c r="N6644">
        <v>0.239869766593618</v>
      </c>
      <c r="O6644">
        <v>-0.66990216542533398</v>
      </c>
      <c r="P6644">
        <v>-1.79528158717484</v>
      </c>
      <c r="Q6644">
        <v>0.644067796610169</v>
      </c>
      <c r="R6644">
        <v>0.22033898305084701</v>
      </c>
      <c r="S6644">
        <f t="shared" si="103"/>
        <v>-0.14995022538012817</v>
      </c>
    </row>
    <row r="6645" spans="1:19" x14ac:dyDescent="0.2">
      <c r="A6645" t="s">
        <v>13224</v>
      </c>
      <c r="B6645" t="s">
        <v>13225</v>
      </c>
      <c r="C6645">
        <v>4</v>
      </c>
      <c r="D6645">
        <v>10</v>
      </c>
      <c r="E6645">
        <v>1</v>
      </c>
      <c r="F6645">
        <v>0</v>
      </c>
      <c r="G6645">
        <v>0.47819824096756602</v>
      </c>
      <c r="H6645">
        <v>-1.09631800110636</v>
      </c>
      <c r="I6645" t="e">
        <f>-inf</f>
        <v>#NAME?</v>
      </c>
      <c r="J6645">
        <v>24</v>
      </c>
      <c r="K6645">
        <v>18</v>
      </c>
      <c r="L6645">
        <v>5</v>
      </c>
      <c r="M6645">
        <v>1</v>
      </c>
      <c r="N6645">
        <v>-4.77106331865782E-2</v>
      </c>
      <c r="O6645">
        <v>-1.27333001451997</v>
      </c>
      <c r="P6645">
        <v>-2.3904369103034901</v>
      </c>
      <c r="Q6645">
        <v>0.69491525423728795</v>
      </c>
      <c r="R6645">
        <v>0.23728813559322001</v>
      </c>
      <c r="S6645" t="e">
        <f t="shared" si="103"/>
        <v>#NAME?</v>
      </c>
    </row>
    <row r="6646" spans="1:19" x14ac:dyDescent="0.2">
      <c r="A6646" t="s">
        <v>13226</v>
      </c>
      <c r="B6646" t="s">
        <v>13227</v>
      </c>
      <c r="C6646">
        <v>56</v>
      </c>
      <c r="D6646">
        <v>64</v>
      </c>
      <c r="E6646">
        <v>65</v>
      </c>
      <c r="F6646">
        <v>3</v>
      </c>
      <c r="G6646">
        <v>0.13825017927321501</v>
      </c>
      <c r="H6646">
        <v>-0.429532680141748</v>
      </c>
      <c r="I6646">
        <v>-2.1552639452485298</v>
      </c>
      <c r="J6646">
        <v>155</v>
      </c>
      <c r="K6646">
        <v>163</v>
      </c>
      <c r="L6646">
        <v>86</v>
      </c>
      <c r="M6646">
        <v>19</v>
      </c>
      <c r="N6646">
        <v>9.9084009655388106E-2</v>
      </c>
      <c r="O6646">
        <v>-0.84792202407111406</v>
      </c>
      <c r="P6646">
        <v>-1.9218037658093501</v>
      </c>
      <c r="Q6646">
        <v>0.74576271186440601</v>
      </c>
      <c r="R6646">
        <v>0.22033898305084701</v>
      </c>
      <c r="S6646">
        <f t="shared" si="103"/>
        <v>-0.1355934696797772</v>
      </c>
    </row>
    <row r="6647" spans="1:19" x14ac:dyDescent="0.2">
      <c r="A6647" t="s">
        <v>13228</v>
      </c>
      <c r="B6647" t="s">
        <v>13229</v>
      </c>
      <c r="C6647">
        <v>201</v>
      </c>
      <c r="D6647">
        <v>251</v>
      </c>
      <c r="E6647">
        <v>223</v>
      </c>
      <c r="F6647">
        <v>9</v>
      </c>
      <c r="G6647">
        <v>0.176735896356077</v>
      </c>
      <c r="H6647">
        <v>-0.44914920415073101</v>
      </c>
      <c r="I6647">
        <v>-2.23315072094316</v>
      </c>
      <c r="J6647">
        <v>364</v>
      </c>
      <c r="K6647">
        <v>336</v>
      </c>
      <c r="L6647">
        <v>168</v>
      </c>
      <c r="M6647">
        <v>26</v>
      </c>
      <c r="N6647">
        <v>4.24659971625099E-2</v>
      </c>
      <c r="O6647">
        <v>-0.92788087906758299</v>
      </c>
      <c r="P6647">
        <v>-2.15635370427013</v>
      </c>
      <c r="Q6647">
        <v>0.72881355932203395</v>
      </c>
      <c r="R6647">
        <v>0.23728813559322001</v>
      </c>
      <c r="S6647">
        <f t="shared" si="103"/>
        <v>-0.22079299867867835</v>
      </c>
    </row>
    <row r="6648" spans="1:19" x14ac:dyDescent="0.2">
      <c r="A6648" t="s">
        <v>13230</v>
      </c>
      <c r="B6648" t="s">
        <v>13231</v>
      </c>
      <c r="C6648">
        <v>123</v>
      </c>
      <c r="D6648">
        <v>148</v>
      </c>
      <c r="E6648">
        <v>116</v>
      </c>
      <c r="F6648">
        <v>16</v>
      </c>
      <c r="G6648">
        <v>0.160614836251087</v>
      </c>
      <c r="H6648">
        <v>-0.51970513199088297</v>
      </c>
      <c r="I6648">
        <v>-1.7699823017454701</v>
      </c>
      <c r="J6648">
        <v>273</v>
      </c>
      <c r="K6648">
        <v>302</v>
      </c>
      <c r="L6648">
        <v>180</v>
      </c>
      <c r="M6648">
        <v>14</v>
      </c>
      <c r="N6648">
        <v>0.121072399338116</v>
      </c>
      <c r="O6648">
        <v>-0.77297891908184002</v>
      </c>
      <c r="P6648">
        <v>-2.3002602799544101</v>
      </c>
      <c r="Q6648">
        <v>0.66101694915254205</v>
      </c>
      <c r="R6648">
        <v>0.23728813559322001</v>
      </c>
      <c r="S6648">
        <f t="shared" si="103"/>
        <v>-0.12571556532828673</v>
      </c>
    </row>
    <row r="6649" spans="1:19" x14ac:dyDescent="0.2">
      <c r="A6649" t="s">
        <v>13232</v>
      </c>
      <c r="B6649" t="s">
        <v>13233</v>
      </c>
      <c r="C6649">
        <v>112</v>
      </c>
      <c r="D6649">
        <v>114</v>
      </c>
      <c r="E6649">
        <v>53</v>
      </c>
      <c r="F6649">
        <v>11</v>
      </c>
      <c r="G6649">
        <v>8.7945060961819296E-2</v>
      </c>
      <c r="H6649">
        <v>-0.81920016284779595</v>
      </c>
      <c r="I6649">
        <v>-1.8920225104739501</v>
      </c>
      <c r="J6649">
        <v>187</v>
      </c>
      <c r="K6649">
        <v>178</v>
      </c>
      <c r="L6649">
        <v>72</v>
      </c>
      <c r="M6649">
        <v>37</v>
      </c>
      <c r="N6649">
        <v>5.5806499194116801E-2</v>
      </c>
      <c r="O6649">
        <v>-1.00659788724962</v>
      </c>
      <c r="P6649">
        <v>-1.71386555106139</v>
      </c>
      <c r="Q6649">
        <v>0.66101694915254205</v>
      </c>
      <c r="R6649">
        <v>0.23728813559322001</v>
      </c>
      <c r="S6649">
        <f t="shared" si="103"/>
        <v>-4.0589323522729343E-3</v>
      </c>
    </row>
    <row r="6650" spans="1:19" x14ac:dyDescent="0.2">
      <c r="A6650" t="s">
        <v>13234</v>
      </c>
      <c r="B6650" t="s">
        <v>13235</v>
      </c>
      <c r="C6650">
        <v>33</v>
      </c>
      <c r="D6650">
        <v>78</v>
      </c>
      <c r="E6650">
        <v>44</v>
      </c>
      <c r="F6650">
        <v>12</v>
      </c>
      <c r="G6650">
        <v>0.45383889510812098</v>
      </c>
      <c r="H6650">
        <v>-0.36931927317010299</v>
      </c>
      <c r="I6650">
        <v>-1.3235298667922599</v>
      </c>
      <c r="J6650">
        <v>92</v>
      </c>
      <c r="K6650">
        <v>78</v>
      </c>
      <c r="L6650">
        <v>75</v>
      </c>
      <c r="M6650">
        <v>34</v>
      </c>
      <c r="N6650">
        <v>5.5348787666468901E-3</v>
      </c>
      <c r="O6650">
        <v>-0.68081534109824504</v>
      </c>
      <c r="P6650">
        <v>-1.44253457889519</v>
      </c>
      <c r="Q6650">
        <v>0.61016949152542299</v>
      </c>
      <c r="R6650">
        <v>0.27118644067796599</v>
      </c>
      <c r="S6650">
        <f t="shared" si="103"/>
        <v>0.23246151723610681</v>
      </c>
    </row>
    <row r="6651" spans="1:19" x14ac:dyDescent="0.2">
      <c r="A6651" t="s">
        <v>13236</v>
      </c>
      <c r="B6651" t="s">
        <v>13237</v>
      </c>
      <c r="C6651">
        <v>252</v>
      </c>
      <c r="D6651">
        <v>273</v>
      </c>
      <c r="E6651">
        <v>254</v>
      </c>
      <c r="F6651">
        <v>41</v>
      </c>
      <c r="G6651">
        <v>0.11502033855474</v>
      </c>
      <c r="H6651">
        <v>-0.49082483394000898</v>
      </c>
      <c r="I6651">
        <v>-1.6728138570238</v>
      </c>
      <c r="J6651">
        <v>689</v>
      </c>
      <c r="K6651">
        <v>950</v>
      </c>
      <c r="L6651">
        <v>412</v>
      </c>
      <c r="M6651">
        <v>132</v>
      </c>
      <c r="N6651">
        <v>0.21673248680294299</v>
      </c>
      <c r="O6651">
        <v>-0.81541078301888104</v>
      </c>
      <c r="P6651">
        <v>-1.7278709592936601</v>
      </c>
      <c r="Q6651">
        <v>0.62711864406779605</v>
      </c>
      <c r="R6651">
        <v>0.25423728813559299</v>
      </c>
      <c r="S6651">
        <f t="shared" si="103"/>
        <v>5.5410989794212231E-2</v>
      </c>
    </row>
    <row r="6652" spans="1:19" x14ac:dyDescent="0.2">
      <c r="A6652" t="s">
        <v>13238</v>
      </c>
      <c r="B6652" t="s">
        <v>13239</v>
      </c>
      <c r="C6652">
        <v>111</v>
      </c>
      <c r="D6652">
        <v>89</v>
      </c>
      <c r="E6652">
        <v>56</v>
      </c>
      <c r="F6652">
        <v>30</v>
      </c>
      <c r="G6652">
        <v>-1.5674739846216101E-2</v>
      </c>
      <c r="H6652">
        <v>-0.79139296155885996</v>
      </c>
      <c r="I6652">
        <v>-1.4523988970289901</v>
      </c>
      <c r="J6652">
        <v>197</v>
      </c>
      <c r="K6652">
        <v>225</v>
      </c>
      <c r="L6652">
        <v>114</v>
      </c>
      <c r="M6652">
        <v>23</v>
      </c>
      <c r="N6652">
        <v>0.134944395371491</v>
      </c>
      <c r="O6652">
        <v>-0.82965015196950997</v>
      </c>
      <c r="P6652">
        <v>-1.9429640587358901</v>
      </c>
      <c r="Q6652">
        <v>0.644067796610169</v>
      </c>
      <c r="R6652">
        <v>0.22033898305084701</v>
      </c>
      <c r="S6652">
        <f t="shared" si="103"/>
        <v>6.1441120225920666E-2</v>
      </c>
    </row>
    <row r="6653" spans="1:19" x14ac:dyDescent="0.2">
      <c r="A6653" t="s">
        <v>13240</v>
      </c>
      <c r="B6653" t="s">
        <v>13241</v>
      </c>
      <c r="C6653">
        <v>181</v>
      </c>
      <c r="D6653">
        <v>164</v>
      </c>
      <c r="E6653">
        <v>113</v>
      </c>
      <c r="F6653">
        <v>23</v>
      </c>
      <c r="G6653">
        <v>3.7423505474041698E-2</v>
      </c>
      <c r="H6653">
        <v>-0.698858141164168</v>
      </c>
      <c r="I6653">
        <v>-1.7801479118135899</v>
      </c>
      <c r="J6653">
        <v>321</v>
      </c>
      <c r="K6653">
        <v>377</v>
      </c>
      <c r="L6653">
        <v>213</v>
      </c>
      <c r="M6653">
        <v>48</v>
      </c>
      <c r="N6653">
        <v>0.14706442122264199</v>
      </c>
      <c r="O6653">
        <v>-0.77021420611052405</v>
      </c>
      <c r="P6653">
        <v>-1.83548946362117</v>
      </c>
      <c r="Q6653">
        <v>0.644067796610169</v>
      </c>
      <c r="R6653">
        <v>0.20338983050847401</v>
      </c>
      <c r="S6653">
        <f t="shared" si="103"/>
        <v>-4.3285622218348051E-3</v>
      </c>
    </row>
    <row r="6654" spans="1:19" x14ac:dyDescent="0.2">
      <c r="A6654" t="s">
        <v>13242</v>
      </c>
      <c r="B6654" t="s">
        <v>13243</v>
      </c>
      <c r="C6654">
        <v>145</v>
      </c>
      <c r="D6654">
        <v>221</v>
      </c>
      <c r="E6654">
        <v>90</v>
      </c>
      <c r="F6654">
        <v>14</v>
      </c>
      <c r="G6654">
        <v>0.26328250374566398</v>
      </c>
      <c r="H6654">
        <v>-0.70138350257405302</v>
      </c>
      <c r="I6654">
        <v>-1.8994371395187299</v>
      </c>
      <c r="J6654">
        <v>381</v>
      </c>
      <c r="K6654">
        <v>455</v>
      </c>
      <c r="L6654">
        <v>180</v>
      </c>
      <c r="M6654">
        <v>43</v>
      </c>
      <c r="N6654">
        <v>0.154314524403214</v>
      </c>
      <c r="O6654">
        <v>-0.91774124771670296</v>
      </c>
      <c r="P6654">
        <v>-1.9576821886879201</v>
      </c>
      <c r="Q6654">
        <v>0.677966101694915</v>
      </c>
      <c r="R6654">
        <v>0.25423728813559299</v>
      </c>
      <c r="S6654">
        <f t="shared" si="103"/>
        <v>-7.1414153646042117E-2</v>
      </c>
    </row>
    <row r="6655" spans="1:19" x14ac:dyDescent="0.2">
      <c r="A6655" t="s">
        <v>13244</v>
      </c>
      <c r="B6655" t="s">
        <v>13245</v>
      </c>
      <c r="C6655">
        <v>155</v>
      </c>
      <c r="D6655">
        <v>188</v>
      </c>
      <c r="E6655">
        <v>97</v>
      </c>
      <c r="F6655">
        <v>29</v>
      </c>
      <c r="G6655">
        <v>0.16408438338891601</v>
      </c>
      <c r="H6655">
        <v>-0.69781797368245002</v>
      </c>
      <c r="I6655">
        <v>-1.6121308732333299</v>
      </c>
      <c r="J6655">
        <v>275</v>
      </c>
      <c r="K6655">
        <v>252</v>
      </c>
      <c r="L6655">
        <v>197</v>
      </c>
      <c r="M6655">
        <v>46</v>
      </c>
      <c r="N6655">
        <v>3.9295950373003201E-2</v>
      </c>
      <c r="O6655">
        <v>-0.73695524481305996</v>
      </c>
      <c r="P6655">
        <v>-1.7868005307405801</v>
      </c>
      <c r="Q6655">
        <v>0.677966101694915</v>
      </c>
      <c r="R6655">
        <v>0.25423728813559299</v>
      </c>
      <c r="S6655">
        <f t="shared" si="103"/>
        <v>5.7148258721462404E-2</v>
      </c>
    </row>
    <row r="6656" spans="1:19" x14ac:dyDescent="0.2">
      <c r="A6656" t="s">
        <v>13246</v>
      </c>
      <c r="B6656" t="s">
        <v>13247</v>
      </c>
      <c r="C6656">
        <v>61</v>
      </c>
      <c r="D6656">
        <v>123</v>
      </c>
      <c r="E6656">
        <v>70</v>
      </c>
      <c r="F6656">
        <v>4</v>
      </c>
      <c r="G6656">
        <v>0.384833508724159</v>
      </c>
      <c r="H6656">
        <v>-0.434489804774913</v>
      </c>
      <c r="I6656">
        <v>-2.0674670166447999</v>
      </c>
      <c r="J6656">
        <v>233</v>
      </c>
      <c r="K6656">
        <v>305</v>
      </c>
      <c r="L6656">
        <v>146</v>
      </c>
      <c r="M6656">
        <v>19</v>
      </c>
      <c r="N6656">
        <v>0.19417202174248799</v>
      </c>
      <c r="O6656">
        <v>-0.79509184238597197</v>
      </c>
      <c r="P6656">
        <v>-2.09882798866508</v>
      </c>
      <c r="Q6656">
        <v>0.677966101694915</v>
      </c>
      <c r="R6656">
        <v>0.22033898305084701</v>
      </c>
      <c r="S6656">
        <f t="shared" si="103"/>
        <v>-0.15762537770532367</v>
      </c>
    </row>
    <row r="6657" spans="1:19" x14ac:dyDescent="0.2">
      <c r="A6657" t="s">
        <v>13248</v>
      </c>
      <c r="B6657" t="s">
        <v>13249</v>
      </c>
      <c r="C6657">
        <v>204</v>
      </c>
      <c r="D6657">
        <v>276</v>
      </c>
      <c r="E6657">
        <v>193</v>
      </c>
      <c r="F6657">
        <v>31</v>
      </c>
      <c r="G6657">
        <v>0.21153714693484699</v>
      </c>
      <c r="H6657">
        <v>-0.51833086819652796</v>
      </c>
      <c r="I6657">
        <v>-1.7024656465536201</v>
      </c>
      <c r="J6657">
        <v>415</v>
      </c>
      <c r="K6657">
        <v>503</v>
      </c>
      <c r="L6657">
        <v>292</v>
      </c>
      <c r="M6657">
        <v>19</v>
      </c>
      <c r="N6657">
        <v>0.16074799176555599</v>
      </c>
      <c r="O6657">
        <v>-0.74475402240806399</v>
      </c>
      <c r="P6657">
        <v>-2.3495201643511501</v>
      </c>
      <c r="Q6657">
        <v>0.677966101694915</v>
      </c>
      <c r="R6657">
        <v>0.28813559322033899</v>
      </c>
      <c r="S6657">
        <f t="shared" si="103"/>
        <v>-0.11942109568038914</v>
      </c>
    </row>
    <row r="6658" spans="1:19" x14ac:dyDescent="0.2">
      <c r="A6658" t="s">
        <v>13250</v>
      </c>
      <c r="B6658" t="s">
        <v>13251</v>
      </c>
      <c r="C6658">
        <v>162</v>
      </c>
      <c r="D6658">
        <v>217</v>
      </c>
      <c r="E6658">
        <v>113</v>
      </c>
      <c r="F6658">
        <v>22</v>
      </c>
      <c r="G6658">
        <v>0.20720295160142699</v>
      </c>
      <c r="H6658">
        <v>-0.650694580837614</v>
      </c>
      <c r="I6658">
        <v>-1.7512895066824199</v>
      </c>
      <c r="J6658">
        <v>354</v>
      </c>
      <c r="K6658">
        <v>439</v>
      </c>
      <c r="L6658">
        <v>211</v>
      </c>
      <c r="M6658">
        <v>40</v>
      </c>
      <c r="N6658">
        <v>0.17068936163805501</v>
      </c>
      <c r="O6658">
        <v>-0.81680958387248503</v>
      </c>
      <c r="P6658">
        <v>-1.95716893928971</v>
      </c>
      <c r="Q6658">
        <v>0.62711864406779605</v>
      </c>
      <c r="R6658">
        <v>0.27118644067796599</v>
      </c>
      <c r="S6658">
        <f t="shared" si="103"/>
        <v>-2.8553547645710647E-2</v>
      </c>
    </row>
    <row r="6659" spans="1:19" x14ac:dyDescent="0.2">
      <c r="A6659" t="s">
        <v>13252</v>
      </c>
      <c r="B6659" t="s">
        <v>13253</v>
      </c>
      <c r="C6659">
        <v>154</v>
      </c>
      <c r="D6659">
        <v>227</v>
      </c>
      <c r="E6659">
        <v>121</v>
      </c>
      <c r="F6659">
        <v>38</v>
      </c>
      <c r="G6659">
        <v>0.24876336865218801</v>
      </c>
      <c r="H6659">
        <v>-0.59899336029841599</v>
      </c>
      <c r="I6659">
        <v>-1.49193429718165</v>
      </c>
      <c r="J6659">
        <v>372</v>
      </c>
      <c r="K6659">
        <v>531</v>
      </c>
      <c r="L6659">
        <v>201</v>
      </c>
      <c r="M6659">
        <v>82</v>
      </c>
      <c r="N6659">
        <v>0.231779684621293</v>
      </c>
      <c r="O6659">
        <v>-0.85943565960579904</v>
      </c>
      <c r="P6659">
        <v>-1.6669547560900699</v>
      </c>
      <c r="Q6659">
        <v>0.61016949152542299</v>
      </c>
      <c r="R6659">
        <v>0.28813559322033899</v>
      </c>
      <c r="S6659">
        <f t="shared" ref="S6659:S6722" si="104">((I6659+1.7338029)/1.7338029+(P6659+1.8692731)/1.8692731)/2</f>
        <v>0.12386774348558341</v>
      </c>
    </row>
    <row r="6660" spans="1:19" x14ac:dyDescent="0.2">
      <c r="A6660" t="s">
        <v>13254</v>
      </c>
      <c r="B6660" t="s">
        <v>13255</v>
      </c>
      <c r="C6660">
        <v>212</v>
      </c>
      <c r="D6660">
        <v>286</v>
      </c>
      <c r="E6660">
        <v>118</v>
      </c>
      <c r="F6660">
        <v>13</v>
      </c>
      <c r="G6660">
        <v>0.21028840449582001</v>
      </c>
      <c r="H6660">
        <v>-0.74871186340102902</v>
      </c>
      <c r="I6660">
        <v>-2.09658968158391</v>
      </c>
      <c r="J6660">
        <v>360</v>
      </c>
      <c r="K6660">
        <v>483</v>
      </c>
      <c r="L6660">
        <v>248</v>
      </c>
      <c r="M6660">
        <v>73</v>
      </c>
      <c r="N6660">
        <v>0.204872733405946</v>
      </c>
      <c r="O6660">
        <v>-0.75393959708546099</v>
      </c>
      <c r="P6660">
        <v>-1.70320530923872</v>
      </c>
      <c r="Q6660">
        <v>0.61016949152542299</v>
      </c>
      <c r="R6660">
        <v>0.27118644067796599</v>
      </c>
      <c r="S6660">
        <f t="shared" si="104"/>
        <v>-6.0201271167361244E-2</v>
      </c>
    </row>
    <row r="6661" spans="1:19" x14ac:dyDescent="0.2">
      <c r="A6661" t="s">
        <v>13256</v>
      </c>
      <c r="B6661" t="s">
        <v>13257</v>
      </c>
      <c r="C6661">
        <v>164</v>
      </c>
      <c r="D6661">
        <v>186</v>
      </c>
      <c r="E6661">
        <v>139</v>
      </c>
      <c r="F6661">
        <v>20</v>
      </c>
      <c r="G6661">
        <v>0.13492732846574601</v>
      </c>
      <c r="H6661">
        <v>-0.56608705757200595</v>
      </c>
      <c r="I6661">
        <v>-1.79801102534571</v>
      </c>
      <c r="J6661">
        <v>336</v>
      </c>
      <c r="K6661">
        <v>453</v>
      </c>
      <c r="L6661">
        <v>261</v>
      </c>
      <c r="M6661">
        <v>42</v>
      </c>
      <c r="N6661">
        <v>0.206987028044709</v>
      </c>
      <c r="O6661">
        <v>-0.70178754719595304</v>
      </c>
      <c r="P6661">
        <v>-1.91331565558383</v>
      </c>
      <c r="Q6661">
        <v>0.677966101694915</v>
      </c>
      <c r="R6661">
        <v>0.22033898305084701</v>
      </c>
      <c r="S6661">
        <f t="shared" si="104"/>
        <v>-3.0297222132049051E-2</v>
      </c>
    </row>
    <row r="6662" spans="1:19" x14ac:dyDescent="0.2">
      <c r="A6662" t="s">
        <v>13258</v>
      </c>
      <c r="B6662" t="s">
        <v>13259</v>
      </c>
      <c r="C6662">
        <v>54</v>
      </c>
      <c r="D6662">
        <v>69</v>
      </c>
      <c r="E6662">
        <v>38</v>
      </c>
      <c r="F6662">
        <v>18</v>
      </c>
      <c r="G6662">
        <v>0.186713563209815</v>
      </c>
      <c r="H6662">
        <v>-0.64686817298456201</v>
      </c>
      <c r="I6662">
        <v>-1.3613184276816599</v>
      </c>
      <c r="J6662">
        <v>178</v>
      </c>
      <c r="K6662">
        <v>216</v>
      </c>
      <c r="L6662">
        <v>89</v>
      </c>
      <c r="M6662">
        <v>17</v>
      </c>
      <c r="N6662">
        <v>0.161261852263758</v>
      </c>
      <c r="O6662">
        <v>-0.89311877280837104</v>
      </c>
      <c r="P6662">
        <v>-2.0301967495225099</v>
      </c>
      <c r="Q6662">
        <v>0.71186440677966101</v>
      </c>
      <c r="R6662">
        <v>0.186440677966101</v>
      </c>
      <c r="S6662">
        <f t="shared" si="104"/>
        <v>6.4373898029722737E-2</v>
      </c>
    </row>
    <row r="6663" spans="1:19" x14ac:dyDescent="0.2">
      <c r="A6663" t="s">
        <v>13260</v>
      </c>
      <c r="B6663" t="s">
        <v>13261</v>
      </c>
      <c r="C6663">
        <v>159</v>
      </c>
      <c r="D6663">
        <v>249</v>
      </c>
      <c r="E6663">
        <v>228</v>
      </c>
      <c r="F6663">
        <v>21</v>
      </c>
      <c r="G6663">
        <v>0.275060455070813</v>
      </c>
      <c r="H6663">
        <v>-0.33772028709840102</v>
      </c>
      <c r="I6663">
        <v>-1.76337500254853</v>
      </c>
      <c r="J6663">
        <v>362</v>
      </c>
      <c r="K6663">
        <v>483</v>
      </c>
      <c r="L6663">
        <v>277</v>
      </c>
      <c r="M6663">
        <v>49</v>
      </c>
      <c r="N6663">
        <v>0.20246666364006799</v>
      </c>
      <c r="O6663">
        <v>-0.70831757861310696</v>
      </c>
      <c r="P6663">
        <v>-1.87873815909654</v>
      </c>
      <c r="Q6663">
        <v>0.57627118644067798</v>
      </c>
      <c r="R6663">
        <v>0.25423728813559299</v>
      </c>
      <c r="S6663">
        <f t="shared" si="104"/>
        <v>-1.10598524975096E-2</v>
      </c>
    </row>
    <row r="6664" spans="1:19" x14ac:dyDescent="0.2">
      <c r="A6664" t="s">
        <v>13262</v>
      </c>
      <c r="B6664" t="s">
        <v>13263</v>
      </c>
      <c r="C6664">
        <v>158</v>
      </c>
      <c r="D6664">
        <v>237</v>
      </c>
      <c r="E6664">
        <v>140</v>
      </c>
      <c r="F6664">
        <v>26</v>
      </c>
      <c r="G6664">
        <v>0.25634949135120899</v>
      </c>
      <c r="H6664">
        <v>-0.54678706105458796</v>
      </c>
      <c r="I6664">
        <v>-1.6678809119456</v>
      </c>
      <c r="J6664">
        <v>374</v>
      </c>
      <c r="K6664">
        <v>402</v>
      </c>
      <c r="L6664">
        <v>164</v>
      </c>
      <c r="M6664">
        <v>41</v>
      </c>
      <c r="N6664">
        <v>0.108582554305711</v>
      </c>
      <c r="O6664">
        <v>-0.950116531297172</v>
      </c>
      <c r="P6664">
        <v>-1.9703134140726299</v>
      </c>
      <c r="Q6664">
        <v>0.644067796610169</v>
      </c>
      <c r="R6664">
        <v>0.20338983050847401</v>
      </c>
      <c r="S6664">
        <f t="shared" si="104"/>
        <v>-8.0158244658470219E-3</v>
      </c>
    </row>
    <row r="6665" spans="1:19" x14ac:dyDescent="0.2">
      <c r="A6665" t="s">
        <v>13264</v>
      </c>
      <c r="B6665" t="s">
        <v>13265</v>
      </c>
      <c r="C6665">
        <v>25</v>
      </c>
      <c r="D6665">
        <v>24</v>
      </c>
      <c r="E6665">
        <v>18</v>
      </c>
      <c r="F6665">
        <v>2</v>
      </c>
      <c r="G6665">
        <v>6.2529465335096804E-2</v>
      </c>
      <c r="H6665">
        <v>-0.63692551334713499</v>
      </c>
      <c r="I6665">
        <v>-1.98110718597005</v>
      </c>
      <c r="J6665">
        <v>88</v>
      </c>
      <c r="K6665">
        <v>109</v>
      </c>
      <c r="L6665">
        <v>53</v>
      </c>
      <c r="M6665">
        <v>2</v>
      </c>
      <c r="N6665">
        <v>0.170171929212176</v>
      </c>
      <c r="O6665">
        <v>-0.81229557969376998</v>
      </c>
      <c r="P6665">
        <v>-2.6536783450780801</v>
      </c>
      <c r="Q6665">
        <v>0.57627118644067798</v>
      </c>
      <c r="R6665">
        <v>0.22033898305084701</v>
      </c>
      <c r="S6665">
        <f t="shared" si="104"/>
        <v>-0.28113403589838798</v>
      </c>
    </row>
    <row r="6666" spans="1:19" x14ac:dyDescent="0.2">
      <c r="A6666" t="s">
        <v>13266</v>
      </c>
      <c r="B6666" t="s">
        <v>13267</v>
      </c>
      <c r="C6666">
        <v>175</v>
      </c>
      <c r="D6666">
        <v>211</v>
      </c>
      <c r="E6666">
        <v>132</v>
      </c>
      <c r="F6666">
        <v>20</v>
      </c>
      <c r="G6666">
        <v>0.16150263890692601</v>
      </c>
      <c r="H6666">
        <v>-0.61672212725884801</v>
      </c>
      <c r="I6666">
        <v>-1.82620522598431</v>
      </c>
      <c r="J6666">
        <v>339</v>
      </c>
      <c r="K6666">
        <v>395</v>
      </c>
      <c r="L6666">
        <v>199</v>
      </c>
      <c r="M6666">
        <v>105</v>
      </c>
      <c r="N6666">
        <v>0.14362550084509901</v>
      </c>
      <c r="O6666">
        <v>-0.82343539893776596</v>
      </c>
      <c r="P6666">
        <v>-1.5192360677250301</v>
      </c>
      <c r="Q6666">
        <v>0.57627118644067798</v>
      </c>
      <c r="R6666">
        <v>0.27118644067796599</v>
      </c>
      <c r="S6666">
        <f t="shared" si="104"/>
        <v>6.6981886339255947E-2</v>
      </c>
    </row>
    <row r="6667" spans="1:19" x14ac:dyDescent="0.2">
      <c r="A6667" t="s">
        <v>13268</v>
      </c>
      <c r="B6667" t="s">
        <v>13269</v>
      </c>
      <c r="C6667">
        <v>195</v>
      </c>
      <c r="D6667">
        <v>184</v>
      </c>
      <c r="E6667">
        <v>98</v>
      </c>
      <c r="F6667">
        <v>14</v>
      </c>
      <c r="G6667">
        <v>5.5041443942546897E-2</v>
      </c>
      <c r="H6667">
        <v>-0.79306654544842603</v>
      </c>
      <c r="I6667">
        <v>-2.0281037486462701</v>
      </c>
      <c r="J6667">
        <v>164</v>
      </c>
      <c r="K6667">
        <v>269</v>
      </c>
      <c r="L6667">
        <v>239</v>
      </c>
      <c r="M6667">
        <v>35</v>
      </c>
      <c r="N6667">
        <v>0.29213653537643097</v>
      </c>
      <c r="O6667">
        <v>-0.42853472424395</v>
      </c>
      <c r="P6667">
        <v>-1.6810014722893101</v>
      </c>
      <c r="Q6667">
        <v>0.55932203389830504</v>
      </c>
      <c r="R6667">
        <v>0.322033898305084</v>
      </c>
      <c r="S6667">
        <f t="shared" si="104"/>
        <v>-3.4511900545683406E-2</v>
      </c>
    </row>
    <row r="6668" spans="1:19" x14ac:dyDescent="0.2">
      <c r="A6668" t="s">
        <v>13270</v>
      </c>
      <c r="B6668" t="s">
        <v>13271</v>
      </c>
      <c r="C6668">
        <v>61</v>
      </c>
      <c r="D6668">
        <v>38</v>
      </c>
      <c r="E6668">
        <v>50</v>
      </c>
      <c r="F6668">
        <v>6</v>
      </c>
      <c r="G6668">
        <v>-0.125288006098428</v>
      </c>
      <c r="H6668">
        <v>-0.58061784045315101</v>
      </c>
      <c r="I6668">
        <v>-1.8913757575891199</v>
      </c>
      <c r="J6668">
        <v>102</v>
      </c>
      <c r="K6668">
        <v>89</v>
      </c>
      <c r="L6668">
        <v>117</v>
      </c>
      <c r="M6668">
        <v>16</v>
      </c>
      <c r="N6668">
        <v>1.8017938304716999E-2</v>
      </c>
      <c r="O6668">
        <v>-0.53250308716014605</v>
      </c>
      <c r="P6668">
        <v>-1.8147058576978801</v>
      </c>
      <c r="Q6668">
        <v>0.62711864406779605</v>
      </c>
      <c r="R6668">
        <v>0.22033898305084701</v>
      </c>
      <c r="S6668">
        <f t="shared" si="104"/>
        <v>-3.0845553284664734E-2</v>
      </c>
    </row>
    <row r="6669" spans="1:19" x14ac:dyDescent="0.2">
      <c r="A6669" t="s">
        <v>13272</v>
      </c>
      <c r="B6669" t="s">
        <v>13273</v>
      </c>
      <c r="C6669">
        <v>144</v>
      </c>
      <c r="D6669">
        <v>165</v>
      </c>
      <c r="E6669">
        <v>106</v>
      </c>
      <c r="F6669">
        <v>15</v>
      </c>
      <c r="G6669">
        <v>0.139379684414185</v>
      </c>
      <c r="H6669">
        <v>-0.62731463660888298</v>
      </c>
      <c r="I6669">
        <v>-1.8664684060015599</v>
      </c>
      <c r="J6669">
        <v>239</v>
      </c>
      <c r="K6669">
        <v>310</v>
      </c>
      <c r="L6669">
        <v>186</v>
      </c>
      <c r="M6669">
        <v>20</v>
      </c>
      <c r="N6669">
        <v>0.19019189630785599</v>
      </c>
      <c r="O6669">
        <v>-0.70097373387461104</v>
      </c>
      <c r="P6669">
        <v>-2.0875935738760401</v>
      </c>
      <c r="Q6669">
        <v>0.69491525423728795</v>
      </c>
      <c r="R6669">
        <v>0.28813559322033899</v>
      </c>
      <c r="S6669">
        <f t="shared" si="104"/>
        <v>-9.6655689777734519E-2</v>
      </c>
    </row>
    <row r="6670" spans="1:19" x14ac:dyDescent="0.2">
      <c r="A6670" t="s">
        <v>13274</v>
      </c>
      <c r="B6670" t="s">
        <v>13275</v>
      </c>
      <c r="C6670">
        <v>168</v>
      </c>
      <c r="D6670">
        <v>189</v>
      </c>
      <c r="E6670">
        <v>138</v>
      </c>
      <c r="F6670">
        <v>17</v>
      </c>
      <c r="G6670">
        <v>0.131410754742909</v>
      </c>
      <c r="H6670">
        <v>-0.57968820510302999</v>
      </c>
      <c r="I6670">
        <v>-1.87905753330958</v>
      </c>
      <c r="J6670">
        <v>281</v>
      </c>
      <c r="K6670">
        <v>493</v>
      </c>
      <c r="L6670">
        <v>231</v>
      </c>
      <c r="M6670">
        <v>56</v>
      </c>
      <c r="N6670">
        <v>0.32136870279387098</v>
      </c>
      <c r="O6670">
        <v>-0.67718311715732504</v>
      </c>
      <c r="P6670">
        <v>-1.71074396149077</v>
      </c>
      <c r="Q6670">
        <v>0.57627118644067798</v>
      </c>
      <c r="R6670">
        <v>0.27118644067796599</v>
      </c>
      <c r="S6670">
        <f t="shared" si="104"/>
        <v>5.1492621464168525E-4</v>
      </c>
    </row>
    <row r="6671" spans="1:19" x14ac:dyDescent="0.2">
      <c r="A6671" t="s">
        <v>13276</v>
      </c>
      <c r="B6671" t="s">
        <v>13277</v>
      </c>
      <c r="C6671">
        <v>309</v>
      </c>
      <c r="D6671">
        <v>231</v>
      </c>
      <c r="E6671">
        <v>152</v>
      </c>
      <c r="F6671">
        <v>52</v>
      </c>
      <c r="G6671">
        <v>-4.6088267237161799E-2</v>
      </c>
      <c r="H6671">
        <v>-0.80237290125846505</v>
      </c>
      <c r="I6671">
        <v>-1.65815230875203</v>
      </c>
      <c r="J6671">
        <v>356</v>
      </c>
      <c r="K6671">
        <v>462</v>
      </c>
      <c r="L6671">
        <v>230</v>
      </c>
      <c r="M6671">
        <v>58</v>
      </c>
      <c r="N6671">
        <v>0.19042008100497201</v>
      </c>
      <c r="O6671">
        <v>-0.78181093909967203</v>
      </c>
      <c r="P6671">
        <v>-1.79824767300183</v>
      </c>
      <c r="Q6671">
        <v>0.66101694915254205</v>
      </c>
      <c r="R6671">
        <v>0.23728813559322001</v>
      </c>
      <c r="S6671">
        <f t="shared" si="104"/>
        <v>4.0814516570926898E-2</v>
      </c>
    </row>
    <row r="6672" spans="1:19" x14ac:dyDescent="0.2">
      <c r="A6672" t="s">
        <v>13278</v>
      </c>
      <c r="B6672" t="s">
        <v>13279</v>
      </c>
      <c r="C6672">
        <v>121</v>
      </c>
      <c r="D6672">
        <v>149</v>
      </c>
      <c r="E6672">
        <v>148</v>
      </c>
      <c r="F6672">
        <v>13</v>
      </c>
      <c r="G6672">
        <v>0.170659130391352</v>
      </c>
      <c r="H6672">
        <v>-0.40678166469989602</v>
      </c>
      <c r="I6672">
        <v>-1.85303919097161</v>
      </c>
      <c r="J6672">
        <v>234</v>
      </c>
      <c r="K6672">
        <v>317</v>
      </c>
      <c r="L6672">
        <v>185</v>
      </c>
      <c r="M6672">
        <v>29</v>
      </c>
      <c r="N6672">
        <v>0.20907150822932999</v>
      </c>
      <c r="O6672">
        <v>-0.69413290615151901</v>
      </c>
      <c r="P6672">
        <v>-1.91704352810307</v>
      </c>
      <c r="Q6672">
        <v>0.677966101694915</v>
      </c>
      <c r="R6672">
        <v>0.28813559322033899</v>
      </c>
      <c r="S6672">
        <f t="shared" si="104"/>
        <v>-4.7163577381974471E-2</v>
      </c>
    </row>
    <row r="6673" spans="1:19" x14ac:dyDescent="0.2">
      <c r="A6673" t="s">
        <v>13280</v>
      </c>
      <c r="B6673" t="s">
        <v>13281</v>
      </c>
      <c r="C6673">
        <v>53</v>
      </c>
      <c r="D6673">
        <v>39</v>
      </c>
      <c r="E6673">
        <v>13</v>
      </c>
      <c r="F6673">
        <v>4</v>
      </c>
      <c r="G6673">
        <v>-5.2953030278761297E-2</v>
      </c>
      <c r="H6673">
        <v>-1.1045905270723499</v>
      </c>
      <c r="I6673">
        <v>-2.0064130512348202</v>
      </c>
      <c r="J6673">
        <v>54</v>
      </c>
      <c r="K6673">
        <v>50</v>
      </c>
      <c r="L6673">
        <v>16</v>
      </c>
      <c r="M6673">
        <v>10</v>
      </c>
      <c r="N6673">
        <v>4.3804347934772003E-2</v>
      </c>
      <c r="O6673">
        <v>-1.1203625543114299</v>
      </c>
      <c r="P6673">
        <v>-1.74261942841486</v>
      </c>
      <c r="Q6673">
        <v>0.69491525423728795</v>
      </c>
      <c r="R6673">
        <v>0.25423728813559299</v>
      </c>
      <c r="S6673">
        <f t="shared" si="104"/>
        <v>-4.4738459253685588E-2</v>
      </c>
    </row>
    <row r="6674" spans="1:19" x14ac:dyDescent="0.2">
      <c r="A6674" t="s">
        <v>13282</v>
      </c>
      <c r="B6674" t="s">
        <v>13283</v>
      </c>
      <c r="C6674">
        <v>126</v>
      </c>
      <c r="D6674">
        <v>214</v>
      </c>
      <c r="E6674">
        <v>64</v>
      </c>
      <c r="F6674">
        <v>2</v>
      </c>
      <c r="G6674">
        <v>0.31030146052715601</v>
      </c>
      <c r="H6674">
        <v>-0.78844858091207903</v>
      </c>
      <c r="I6674">
        <v>-2.6835377224155801</v>
      </c>
      <c r="J6674">
        <v>259</v>
      </c>
      <c r="K6674">
        <v>315</v>
      </c>
      <c r="L6674">
        <v>121</v>
      </c>
      <c r="M6674">
        <v>34</v>
      </c>
      <c r="N6674">
        <v>0.16223889313007001</v>
      </c>
      <c r="O6674">
        <v>-0.92260317090919197</v>
      </c>
      <c r="P6674">
        <v>-1.8920465156308801</v>
      </c>
      <c r="Q6674">
        <v>0.72881355932203395</v>
      </c>
      <c r="R6674">
        <v>0.22033898305084701</v>
      </c>
      <c r="S6674">
        <f t="shared" si="104"/>
        <v>-0.2799792871918107</v>
      </c>
    </row>
    <row r="6675" spans="1:19" x14ac:dyDescent="0.2">
      <c r="A6675" t="s">
        <v>13284</v>
      </c>
      <c r="B6675" t="s">
        <v>13285</v>
      </c>
      <c r="C6675">
        <v>163</v>
      </c>
      <c r="D6675">
        <v>129</v>
      </c>
      <c r="E6675">
        <v>87</v>
      </c>
      <c r="F6675">
        <v>18</v>
      </c>
      <c r="G6675">
        <v>-2.1339661809180299E-2</v>
      </c>
      <c r="H6675">
        <v>-0.76692636156374205</v>
      </c>
      <c r="I6675">
        <v>-1.8411122722626501</v>
      </c>
      <c r="J6675">
        <v>199</v>
      </c>
      <c r="K6675">
        <v>319</v>
      </c>
      <c r="L6675">
        <v>195</v>
      </c>
      <c r="M6675">
        <v>21</v>
      </c>
      <c r="N6675">
        <v>0.282165710069196</v>
      </c>
      <c r="O6675">
        <v>-0.60090724219157898</v>
      </c>
      <c r="P6675">
        <v>-1.98685945026768</v>
      </c>
      <c r="Q6675">
        <v>0.61016949152542299</v>
      </c>
      <c r="R6675">
        <v>0.25423728813559299</v>
      </c>
      <c r="S6675">
        <f t="shared" si="104"/>
        <v>-6.2398669843918751E-2</v>
      </c>
    </row>
    <row r="6676" spans="1:19" x14ac:dyDescent="0.2">
      <c r="A6676" t="s">
        <v>13286</v>
      </c>
      <c r="B6676" t="s">
        <v>13287</v>
      </c>
      <c r="C6676">
        <v>203</v>
      </c>
      <c r="D6676">
        <v>190</v>
      </c>
      <c r="E6676">
        <v>132</v>
      </c>
      <c r="F6676">
        <v>18</v>
      </c>
      <c r="G6676">
        <v>5.1515795335144499E-2</v>
      </c>
      <c r="H6676">
        <v>-0.68118011648576604</v>
      </c>
      <c r="I6676">
        <v>-1.9364207057719001</v>
      </c>
      <c r="J6676">
        <v>320</v>
      </c>
      <c r="K6676">
        <v>398</v>
      </c>
      <c r="L6676">
        <v>153</v>
      </c>
      <c r="M6676">
        <v>46</v>
      </c>
      <c r="N6676">
        <v>0.17196119717550301</v>
      </c>
      <c r="O6676">
        <v>-0.91254732464669697</v>
      </c>
      <c r="P6676">
        <v>-1.85261781523022</v>
      </c>
      <c r="Q6676">
        <v>0.71186440677966101</v>
      </c>
      <c r="R6676">
        <v>0.20338983050847401</v>
      </c>
      <c r="S6676">
        <f t="shared" si="104"/>
        <v>-5.3976598186980751E-2</v>
      </c>
    </row>
    <row r="6677" spans="1:19" x14ac:dyDescent="0.2">
      <c r="A6677" t="s">
        <v>13288</v>
      </c>
      <c r="B6677" t="s">
        <v>13289</v>
      </c>
      <c r="C6677">
        <v>68</v>
      </c>
      <c r="D6677">
        <v>116</v>
      </c>
      <c r="E6677">
        <v>63</v>
      </c>
      <c r="F6677">
        <v>16</v>
      </c>
      <c r="G6677">
        <v>0.31220730881621001</v>
      </c>
      <c r="H6677">
        <v>-0.52742637303105799</v>
      </c>
      <c r="I6677">
        <v>-1.51258610301231</v>
      </c>
      <c r="J6677">
        <v>122</v>
      </c>
      <c r="K6677">
        <v>216</v>
      </c>
      <c r="L6677">
        <v>22</v>
      </c>
      <c r="M6677">
        <v>12</v>
      </c>
      <c r="N6677">
        <v>0.32532202389790399</v>
      </c>
      <c r="O6677">
        <v>-1.3360259269969299</v>
      </c>
      <c r="P6677">
        <v>-2.0174042532190102</v>
      </c>
      <c r="Q6677">
        <v>0.69491525423728795</v>
      </c>
      <c r="R6677">
        <v>0.25423728813559299</v>
      </c>
      <c r="S6677">
        <f t="shared" si="104"/>
        <v>2.4172593007967522E-2</v>
      </c>
    </row>
    <row r="6678" spans="1:19" x14ac:dyDescent="0.2">
      <c r="A6678" t="s">
        <v>13290</v>
      </c>
      <c r="B6678" t="s">
        <v>13291</v>
      </c>
      <c r="C6678">
        <v>152</v>
      </c>
      <c r="D6678">
        <v>208</v>
      </c>
      <c r="E6678">
        <v>173</v>
      </c>
      <c r="F6678">
        <v>25</v>
      </c>
      <c r="G6678">
        <v>0.216477979313517</v>
      </c>
      <c r="H6678">
        <v>-0.43805549459437998</v>
      </c>
      <c r="I6678">
        <v>-1.66810075223473</v>
      </c>
      <c r="J6678">
        <v>278</v>
      </c>
      <c r="K6678">
        <v>404</v>
      </c>
      <c r="L6678">
        <v>213</v>
      </c>
      <c r="M6678">
        <v>35</v>
      </c>
      <c r="N6678">
        <v>0.23956467261424999</v>
      </c>
      <c r="O6678">
        <v>-0.70775396962372805</v>
      </c>
      <c r="P6678">
        <v>-1.9102024201596901</v>
      </c>
      <c r="Q6678">
        <v>0.644067796610169</v>
      </c>
      <c r="R6678">
        <v>0.25423728813559299</v>
      </c>
      <c r="S6678">
        <f t="shared" si="104"/>
        <v>7.9994855669398325E-3</v>
      </c>
    </row>
    <row r="6679" spans="1:19" x14ac:dyDescent="0.2">
      <c r="A6679" t="s">
        <v>13292</v>
      </c>
      <c r="B6679" t="e">
        <f>-GAKLGKMLYKYAASGDDDGEVSVQEGRETVILEPDDGWTKVRAASGKEGLVPTSYSELLTQ</f>
        <v>#NAME?</v>
      </c>
      <c r="C6679">
        <v>180</v>
      </c>
      <c r="D6679">
        <v>151</v>
      </c>
      <c r="E6679">
        <v>100</v>
      </c>
      <c r="F6679">
        <v>19</v>
      </c>
      <c r="G6679">
        <v>3.9626744853918597E-3</v>
      </c>
      <c r="H6679">
        <v>-0.74953051488170896</v>
      </c>
      <c r="I6679">
        <v>-1.86071607711247</v>
      </c>
      <c r="J6679">
        <v>406</v>
      </c>
      <c r="K6679">
        <v>490</v>
      </c>
      <c r="L6679">
        <v>208</v>
      </c>
      <c r="M6679">
        <v>34</v>
      </c>
      <c r="N6679">
        <v>0.15889814987304099</v>
      </c>
      <c r="O6679">
        <v>-0.88255147575882298</v>
      </c>
      <c r="P6679">
        <v>-2.0872727851268298</v>
      </c>
      <c r="Q6679">
        <v>0.66101694915254205</v>
      </c>
      <c r="R6679">
        <v>0.25423728813559299</v>
      </c>
      <c r="S6679">
        <f t="shared" si="104"/>
        <v>-9.4911007785652715E-2</v>
      </c>
    </row>
    <row r="6680" spans="1:19" x14ac:dyDescent="0.2">
      <c r="A6680" t="s">
        <v>13293</v>
      </c>
      <c r="B6680" t="s">
        <v>13294</v>
      </c>
      <c r="C6680">
        <v>200</v>
      </c>
      <c r="D6680">
        <v>208</v>
      </c>
      <c r="E6680">
        <v>209</v>
      </c>
      <c r="F6680">
        <v>16</v>
      </c>
      <c r="G6680">
        <v>9.7291571594308804E-2</v>
      </c>
      <c r="H6680">
        <v>-0.47514171933132998</v>
      </c>
      <c r="I6680">
        <v>-1.98110718597005</v>
      </c>
      <c r="J6680">
        <v>459</v>
      </c>
      <c r="K6680">
        <v>434</v>
      </c>
      <c r="L6680">
        <v>253</v>
      </c>
      <c r="M6680">
        <v>25</v>
      </c>
      <c r="N6680">
        <v>5.2905147396971199E-2</v>
      </c>
      <c r="O6680">
        <v>-0.85078094150583305</v>
      </c>
      <c r="P6680">
        <v>-2.27409834545711</v>
      </c>
      <c r="Q6680">
        <v>0.69491525423728795</v>
      </c>
      <c r="R6680">
        <v>0.27118644067796599</v>
      </c>
      <c r="S6680">
        <f t="shared" si="104"/>
        <v>-0.17960259043411361</v>
      </c>
    </row>
    <row r="6681" spans="1:19" x14ac:dyDescent="0.2">
      <c r="A6681" t="s">
        <v>13295</v>
      </c>
      <c r="B6681" t="s">
        <v>13296</v>
      </c>
      <c r="C6681">
        <v>241</v>
      </c>
      <c r="D6681">
        <v>259</v>
      </c>
      <c r="E6681">
        <v>118</v>
      </c>
      <c r="F6681">
        <v>24</v>
      </c>
      <c r="G6681">
        <v>0.11154095380191099</v>
      </c>
      <c r="H6681">
        <v>-0.80439304504714604</v>
      </c>
      <c r="I6681">
        <v>-1.8860029738252599</v>
      </c>
      <c r="J6681">
        <v>339</v>
      </c>
      <c r="K6681">
        <v>490</v>
      </c>
      <c r="L6681">
        <v>157</v>
      </c>
      <c r="M6681">
        <v>63</v>
      </c>
      <c r="N6681">
        <v>0.23722448524715301</v>
      </c>
      <c r="O6681">
        <v>-0.92638882293823799</v>
      </c>
      <c r="P6681">
        <v>-1.74108481734139</v>
      </c>
      <c r="Q6681">
        <v>0.74576271186440601</v>
      </c>
      <c r="R6681">
        <v>0.25423728813559299</v>
      </c>
      <c r="S6681">
        <f t="shared" si="104"/>
        <v>-9.603706637812584E-3</v>
      </c>
    </row>
    <row r="6682" spans="1:19" x14ac:dyDescent="0.2">
      <c r="A6682" t="s">
        <v>13297</v>
      </c>
      <c r="B6682" t="s">
        <v>13298</v>
      </c>
      <c r="C6682">
        <v>109</v>
      </c>
      <c r="D6682">
        <v>127</v>
      </c>
      <c r="E6682">
        <v>84</v>
      </c>
      <c r="F6682">
        <v>8</v>
      </c>
      <c r="G6682">
        <v>0.146635455310861</v>
      </c>
      <c r="H6682">
        <v>-0.60740522165714494</v>
      </c>
      <c r="I6682">
        <v>-2.01853368391067</v>
      </c>
      <c r="J6682">
        <v>216</v>
      </c>
      <c r="K6682">
        <v>243</v>
      </c>
      <c r="L6682">
        <v>63</v>
      </c>
      <c r="M6682">
        <v>47</v>
      </c>
      <c r="N6682">
        <v>0.12838062586910301</v>
      </c>
      <c r="O6682">
        <v>-1.12720197884173</v>
      </c>
      <c r="P6682">
        <v>-1.6725815618071</v>
      </c>
      <c r="Q6682">
        <v>0.66101694915254205</v>
      </c>
      <c r="R6682">
        <v>0.22033898305084701</v>
      </c>
      <c r="S6682">
        <f t="shared" si="104"/>
        <v>-2.9499864176163619E-2</v>
      </c>
    </row>
    <row r="6683" spans="1:19" x14ac:dyDescent="0.2">
      <c r="A6683" t="s">
        <v>13299</v>
      </c>
      <c r="B6683" t="s">
        <v>13300</v>
      </c>
      <c r="C6683">
        <v>51</v>
      </c>
      <c r="D6683">
        <v>86</v>
      </c>
      <c r="E6683">
        <v>9</v>
      </c>
      <c r="F6683">
        <v>4</v>
      </c>
      <c r="G6683">
        <v>0.307186507441159</v>
      </c>
      <c r="H6683">
        <v>-1.2475856764370099</v>
      </c>
      <c r="I6683">
        <v>-1.9897073577319699</v>
      </c>
      <c r="J6683">
        <v>89</v>
      </c>
      <c r="K6683">
        <v>75</v>
      </c>
      <c r="L6683">
        <v>34</v>
      </c>
      <c r="M6683">
        <v>13</v>
      </c>
      <c r="N6683">
        <v>2.8993601685089899E-3</v>
      </c>
      <c r="O6683">
        <v>-1.00999986674704</v>
      </c>
      <c r="P6683">
        <v>-1.8456723229299601</v>
      </c>
      <c r="Q6683">
        <v>0.71186440677966101</v>
      </c>
      <c r="R6683">
        <v>0.23728813559322001</v>
      </c>
      <c r="S6683">
        <f t="shared" si="104"/>
        <v>-6.7485779152463538E-2</v>
      </c>
    </row>
    <row r="6684" spans="1:19" x14ac:dyDescent="0.2">
      <c r="A6684" t="s">
        <v>13301</v>
      </c>
      <c r="B6684" t="s">
        <v>13302</v>
      </c>
      <c r="C6684">
        <v>141</v>
      </c>
      <c r="D6684">
        <v>191</v>
      </c>
      <c r="E6684">
        <v>120</v>
      </c>
      <c r="F6684">
        <v>22</v>
      </c>
      <c r="G6684">
        <v>0.212072486887876</v>
      </c>
      <c r="H6684">
        <v>-0.56429587638615797</v>
      </c>
      <c r="I6684">
        <v>-1.6909936047951699</v>
      </c>
      <c r="J6684">
        <v>271</v>
      </c>
      <c r="K6684">
        <v>332</v>
      </c>
      <c r="L6684">
        <v>169</v>
      </c>
      <c r="M6684">
        <v>53</v>
      </c>
      <c r="N6684">
        <v>0.16539689625135201</v>
      </c>
      <c r="O6684">
        <v>-0.79717136340512196</v>
      </c>
      <c r="P6684">
        <v>-1.7189190898655</v>
      </c>
      <c r="Q6684">
        <v>0.71186440677966101</v>
      </c>
      <c r="R6684">
        <v>0.23728813559322001</v>
      </c>
      <c r="S6684">
        <f t="shared" si="104"/>
        <v>5.2562730810084619E-2</v>
      </c>
    </row>
    <row r="6685" spans="1:19" x14ac:dyDescent="0.2">
      <c r="A6685" t="s">
        <v>13303</v>
      </c>
      <c r="B6685" t="s">
        <v>13304</v>
      </c>
      <c r="C6685">
        <v>9</v>
      </c>
      <c r="D6685">
        <v>14</v>
      </c>
      <c r="E6685">
        <v>11</v>
      </c>
      <c r="F6685">
        <v>0</v>
      </c>
      <c r="G6685">
        <v>0.272143758534441</v>
      </c>
      <c r="H6685">
        <v>-0.40710783405950302</v>
      </c>
      <c r="I6685" t="e">
        <f>-inf</f>
        <v>#NAME?</v>
      </c>
      <c r="J6685">
        <v>16</v>
      </c>
      <c r="K6685">
        <v>27</v>
      </c>
      <c r="L6685">
        <v>7</v>
      </c>
      <c r="M6685">
        <v>1</v>
      </c>
      <c r="N6685">
        <v>0.304471884924784</v>
      </c>
      <c r="O6685">
        <v>-0.95111071978605799</v>
      </c>
      <c r="P6685">
        <v>-2.2143456512478101</v>
      </c>
      <c r="Q6685">
        <v>0.69491525423728795</v>
      </c>
      <c r="R6685">
        <v>0.186440677966101</v>
      </c>
      <c r="S6685" t="e">
        <f t="shared" si="104"/>
        <v>#NAME?</v>
      </c>
    </row>
    <row r="6686" spans="1:19" x14ac:dyDescent="0.2">
      <c r="A6686" t="s">
        <v>13305</v>
      </c>
      <c r="B6686" t="s">
        <v>13306</v>
      </c>
      <c r="C6686">
        <v>194</v>
      </c>
      <c r="D6686">
        <v>164</v>
      </c>
      <c r="E6686">
        <v>124</v>
      </c>
      <c r="F6686">
        <v>31</v>
      </c>
      <c r="G6686">
        <v>7.3003504130002804E-3</v>
      </c>
      <c r="H6686">
        <v>-0.68863805454639404</v>
      </c>
      <c r="I6686">
        <v>-1.68063720905795</v>
      </c>
      <c r="J6686">
        <v>234</v>
      </c>
      <c r="K6686">
        <v>242</v>
      </c>
      <c r="L6686">
        <v>213</v>
      </c>
      <c r="M6686">
        <v>19</v>
      </c>
      <c r="N6686">
        <v>9.18276119920102E-2</v>
      </c>
      <c r="O6686">
        <v>-0.63292503111579501</v>
      </c>
      <c r="P6686">
        <v>-2.1006879250492001</v>
      </c>
      <c r="Q6686">
        <v>0.72881355932203395</v>
      </c>
      <c r="R6686">
        <v>0.20338983050847401</v>
      </c>
      <c r="S6686">
        <f t="shared" si="104"/>
        <v>-4.6567579627163132E-2</v>
      </c>
    </row>
    <row r="6687" spans="1:19" x14ac:dyDescent="0.2">
      <c r="A6687" t="s">
        <v>13307</v>
      </c>
      <c r="B6687" t="s">
        <v>13308</v>
      </c>
      <c r="C6687">
        <v>145</v>
      </c>
      <c r="D6687">
        <v>99</v>
      </c>
      <c r="E6687">
        <v>93</v>
      </c>
      <c r="F6687">
        <v>21</v>
      </c>
      <c r="G6687">
        <v>-8.5474575341896494E-2</v>
      </c>
      <c r="H6687">
        <v>-0.68714306345944298</v>
      </c>
      <c r="I6687">
        <v>-1.7233458804630499</v>
      </c>
      <c r="J6687">
        <v>273</v>
      </c>
      <c r="K6687">
        <v>394</v>
      </c>
      <c r="L6687">
        <v>136</v>
      </c>
      <c r="M6687">
        <v>48</v>
      </c>
      <c r="N6687">
        <v>0.23656167820653901</v>
      </c>
      <c r="O6687">
        <v>-0.89471251581492806</v>
      </c>
      <c r="P6687">
        <v>-1.76514707825706</v>
      </c>
      <c r="Q6687">
        <v>0.72881355932203395</v>
      </c>
      <c r="R6687">
        <v>0.23728813559322001</v>
      </c>
      <c r="S6687">
        <f t="shared" si="104"/>
        <v>3.0867639819070588E-2</v>
      </c>
    </row>
    <row r="6688" spans="1:19" x14ac:dyDescent="0.2">
      <c r="A6688" t="s">
        <v>13309</v>
      </c>
      <c r="B6688" t="s">
        <v>13310</v>
      </c>
      <c r="C6688">
        <v>150</v>
      </c>
      <c r="D6688">
        <v>175</v>
      </c>
      <c r="E6688">
        <v>167</v>
      </c>
      <c r="F6688">
        <v>13</v>
      </c>
      <c r="G6688">
        <v>0.14720502192614099</v>
      </c>
      <c r="H6688">
        <v>-0.44763279768650099</v>
      </c>
      <c r="I6688">
        <v>-1.9463450797108399</v>
      </c>
      <c r="J6688">
        <v>287</v>
      </c>
      <c r="K6688">
        <v>382</v>
      </c>
      <c r="L6688">
        <v>199</v>
      </c>
      <c r="M6688">
        <v>48</v>
      </c>
      <c r="N6688">
        <v>0.20140956959943801</v>
      </c>
      <c r="O6688">
        <v>-0.75111759746867601</v>
      </c>
      <c r="P6688">
        <v>-1.7868663279502901</v>
      </c>
      <c r="Q6688">
        <v>0.677966101694915</v>
      </c>
      <c r="R6688">
        <v>0.20338983050847401</v>
      </c>
      <c r="S6688">
        <f t="shared" si="104"/>
        <v>-3.9251174923328969E-2</v>
      </c>
    </row>
    <row r="6689" spans="1:19" x14ac:dyDescent="0.2">
      <c r="A6689" t="s">
        <v>13311</v>
      </c>
      <c r="B6689" t="s">
        <v>13312</v>
      </c>
      <c r="C6689">
        <v>264</v>
      </c>
      <c r="D6689">
        <v>183</v>
      </c>
      <c r="E6689">
        <v>158</v>
      </c>
      <c r="F6689">
        <v>22</v>
      </c>
      <c r="G6689">
        <v>-7.8894604843873103E-2</v>
      </c>
      <c r="H6689">
        <v>-0.71720484969381104</v>
      </c>
      <c r="I6689">
        <v>-1.96337841900962</v>
      </c>
      <c r="J6689">
        <v>295</v>
      </c>
      <c r="K6689">
        <v>547</v>
      </c>
      <c r="L6689">
        <v>269</v>
      </c>
      <c r="M6689">
        <v>45</v>
      </c>
      <c r="N6689">
        <v>0.34539341377698901</v>
      </c>
      <c r="O6689">
        <v>-0.63215851312014504</v>
      </c>
      <c r="P6689">
        <v>-1.8268351707947099</v>
      </c>
      <c r="Q6689">
        <v>0.62711864406779605</v>
      </c>
      <c r="R6689">
        <v>0.169491525423728</v>
      </c>
      <c r="S6689">
        <f t="shared" si="104"/>
        <v>-5.485431961615992E-2</v>
      </c>
    </row>
    <row r="6690" spans="1:19" x14ac:dyDescent="0.2">
      <c r="A6690" t="s">
        <v>13313</v>
      </c>
      <c r="B6690" t="s">
        <v>13314</v>
      </c>
      <c r="C6690">
        <v>240</v>
      </c>
      <c r="D6690">
        <v>282</v>
      </c>
      <c r="E6690">
        <v>188</v>
      </c>
      <c r="F6690">
        <v>35</v>
      </c>
      <c r="G6690">
        <v>0.15029609890328299</v>
      </c>
      <c r="H6690">
        <v>-0.60031140222632895</v>
      </c>
      <c r="I6690">
        <v>-1.72034037032332</v>
      </c>
      <c r="J6690">
        <v>346</v>
      </c>
      <c r="K6690">
        <v>539</v>
      </c>
      <c r="L6690">
        <v>273</v>
      </c>
      <c r="M6690">
        <v>44</v>
      </c>
      <c r="N6690">
        <v>0.26974076981568301</v>
      </c>
      <c r="O6690">
        <v>-0.69500222889641095</v>
      </c>
      <c r="P6690">
        <v>-1.90584909089848</v>
      </c>
      <c r="Q6690">
        <v>0.66101694915254205</v>
      </c>
      <c r="R6690">
        <v>0.27118644067796599</v>
      </c>
      <c r="S6690">
        <f t="shared" si="104"/>
        <v>-5.9011094384933934E-3</v>
      </c>
    </row>
    <row r="6691" spans="1:19" x14ac:dyDescent="0.2">
      <c r="A6691" t="s">
        <v>13315</v>
      </c>
      <c r="B6691" t="s">
        <v>13316</v>
      </c>
      <c r="C6691">
        <v>218</v>
      </c>
      <c r="D6691">
        <v>264</v>
      </c>
      <c r="E6691">
        <v>221</v>
      </c>
      <c r="F6691">
        <v>53</v>
      </c>
      <c r="G6691">
        <v>0.163405665560754</v>
      </c>
      <c r="H6691">
        <v>-0.48832222969789701</v>
      </c>
      <c r="I6691">
        <v>-1.4983777969658101</v>
      </c>
      <c r="J6691">
        <v>510</v>
      </c>
      <c r="K6691">
        <v>588</v>
      </c>
      <c r="L6691">
        <v>293</v>
      </c>
      <c r="M6691">
        <v>167</v>
      </c>
      <c r="N6691">
        <v>0.13903525339992301</v>
      </c>
      <c r="O6691">
        <v>-0.83279133288821705</v>
      </c>
      <c r="P6691">
        <v>-1.4950793735422401</v>
      </c>
      <c r="Q6691">
        <v>0.62711864406779605</v>
      </c>
      <c r="R6691">
        <v>0.22033898305084701</v>
      </c>
      <c r="S6691">
        <f t="shared" si="104"/>
        <v>0.16798340045607929</v>
      </c>
    </row>
    <row r="6692" spans="1:19" x14ac:dyDescent="0.2">
      <c r="A6692" t="s">
        <v>13317</v>
      </c>
      <c r="B6692" t="s">
        <v>13318</v>
      </c>
      <c r="C6692">
        <v>49</v>
      </c>
      <c r="D6692">
        <v>42</v>
      </c>
      <c r="E6692">
        <v>36</v>
      </c>
      <c r="F6692">
        <v>2</v>
      </c>
      <c r="G6692">
        <v>1.3311442664915201E-2</v>
      </c>
      <c r="H6692">
        <v>-0.62815158903962998</v>
      </c>
      <c r="I6692">
        <v>-2.2733632573265301</v>
      </c>
      <c r="J6692">
        <v>197</v>
      </c>
      <c r="K6692">
        <v>177</v>
      </c>
      <c r="L6692">
        <v>124</v>
      </c>
      <c r="M6692">
        <v>17</v>
      </c>
      <c r="N6692">
        <v>3.0735143621935399E-2</v>
      </c>
      <c r="O6692">
        <v>-0.79313331814374799</v>
      </c>
      <c r="P6692">
        <v>-2.0742429733752101</v>
      </c>
      <c r="Q6692">
        <v>0.62711864406779605</v>
      </c>
      <c r="R6692">
        <v>0.28813559322033899</v>
      </c>
      <c r="S6692">
        <f t="shared" si="104"/>
        <v>-0.21042634884659744</v>
      </c>
    </row>
    <row r="6693" spans="1:19" x14ac:dyDescent="0.2">
      <c r="A6693" t="s">
        <v>13319</v>
      </c>
      <c r="B6693" t="s">
        <v>13320</v>
      </c>
      <c r="C6693">
        <v>211</v>
      </c>
      <c r="D6693">
        <v>187</v>
      </c>
      <c r="E6693">
        <v>98</v>
      </c>
      <c r="F6693">
        <v>8</v>
      </c>
      <c r="G6693">
        <v>2.7817383534334699E-2</v>
      </c>
      <c r="H6693">
        <v>-0.82731438938360102</v>
      </c>
      <c r="I6693">
        <v>-2.3053896412677402</v>
      </c>
      <c r="J6693">
        <v>324</v>
      </c>
      <c r="K6693">
        <v>447</v>
      </c>
      <c r="L6693">
        <v>213</v>
      </c>
      <c r="M6693">
        <v>24</v>
      </c>
      <c r="N6693">
        <v>0.216990616347046</v>
      </c>
      <c r="O6693">
        <v>-0.77425418391226397</v>
      </c>
      <c r="P6693">
        <v>-2.1405594370868899</v>
      </c>
      <c r="Q6693">
        <v>0.57627118644067798</v>
      </c>
      <c r="R6693">
        <v>0.25423728813559299</v>
      </c>
      <c r="S6693">
        <f t="shared" si="104"/>
        <v>-0.23740079686024551</v>
      </c>
    </row>
    <row r="6694" spans="1:19" x14ac:dyDescent="0.2">
      <c r="A6694" t="s">
        <v>13321</v>
      </c>
      <c r="B6694" t="s">
        <v>13322</v>
      </c>
      <c r="C6694">
        <v>110</v>
      </c>
      <c r="D6694">
        <v>113</v>
      </c>
      <c r="E6694">
        <v>117</v>
      </c>
      <c r="F6694">
        <v>12</v>
      </c>
      <c r="G6694">
        <v>9.1943990620723101E-2</v>
      </c>
      <c r="H6694">
        <v>-0.467464833190466</v>
      </c>
      <c r="I6694">
        <v>-1.84640861207259</v>
      </c>
      <c r="J6694">
        <v>209</v>
      </c>
      <c r="K6694">
        <v>301</v>
      </c>
      <c r="L6694">
        <v>149</v>
      </c>
      <c r="M6694">
        <v>36</v>
      </c>
      <c r="N6694">
        <v>0.23564831290451099</v>
      </c>
      <c r="O6694">
        <v>-0.73904879484316999</v>
      </c>
      <c r="P6694">
        <v>-1.7740694539356501</v>
      </c>
      <c r="Q6694">
        <v>0.62711864406779605</v>
      </c>
      <c r="R6694">
        <v>0.25423728813559299</v>
      </c>
      <c r="S6694">
        <f t="shared" si="104"/>
        <v>-7.0082005468905459E-3</v>
      </c>
    </row>
    <row r="6695" spans="1:19" x14ac:dyDescent="0.2">
      <c r="A6695" t="s">
        <v>13323</v>
      </c>
      <c r="B6695" t="s">
        <v>13324</v>
      </c>
      <c r="C6695">
        <v>127</v>
      </c>
      <c r="D6695">
        <v>153</v>
      </c>
      <c r="E6695">
        <v>90</v>
      </c>
      <c r="F6695">
        <v>14</v>
      </c>
      <c r="G6695">
        <v>0.16114594215717001</v>
      </c>
      <c r="H6695">
        <v>-0.64381922129503499</v>
      </c>
      <c r="I6695">
        <v>-1.8418728582397099</v>
      </c>
      <c r="J6695">
        <v>163</v>
      </c>
      <c r="K6695">
        <v>187</v>
      </c>
      <c r="L6695">
        <v>106</v>
      </c>
      <c r="M6695">
        <v>26</v>
      </c>
      <c r="N6695">
        <v>0.136882105554262</v>
      </c>
      <c r="O6695">
        <v>-0.77897051628357805</v>
      </c>
      <c r="P6695">
        <v>-1.8074399250250299</v>
      </c>
      <c r="Q6695">
        <v>0.644067796610169</v>
      </c>
      <c r="R6695">
        <v>0.22033898305084701</v>
      </c>
      <c r="S6695">
        <f t="shared" si="104"/>
        <v>-1.4626219928749323E-2</v>
      </c>
    </row>
    <row r="6696" spans="1:19" x14ac:dyDescent="0.2">
      <c r="A6696" t="s">
        <v>13325</v>
      </c>
      <c r="B6696" t="s">
        <v>13326</v>
      </c>
      <c r="C6696">
        <v>0</v>
      </c>
      <c r="D6696">
        <v>0</v>
      </c>
      <c r="E6696">
        <v>0</v>
      </c>
      <c r="F6696">
        <v>0</v>
      </c>
      <c r="G6696" t="s">
        <v>373</v>
      </c>
      <c r="H6696" t="s">
        <v>373</v>
      </c>
      <c r="I6696" t="s">
        <v>373</v>
      </c>
      <c r="J6696">
        <v>8</v>
      </c>
      <c r="K6696">
        <v>11</v>
      </c>
      <c r="L6696">
        <v>3</v>
      </c>
      <c r="M6696">
        <v>0</v>
      </c>
      <c r="N6696">
        <v>0.215530801588003</v>
      </c>
      <c r="O6696">
        <v>-1.0180575094166699</v>
      </c>
      <c r="P6696" t="e">
        <f>-inf</f>
        <v>#NAME?</v>
      </c>
      <c r="Q6696">
        <v>0.62711864406779605</v>
      </c>
      <c r="R6696">
        <v>0.23728813559322001</v>
      </c>
      <c r="S6696" t="e">
        <f t="shared" si="104"/>
        <v>#VALUE!</v>
      </c>
    </row>
    <row r="6697" spans="1:19" x14ac:dyDescent="0.2">
      <c r="A6697" t="s">
        <v>13327</v>
      </c>
      <c r="B6697" t="s">
        <v>13328</v>
      </c>
      <c r="C6697">
        <v>256</v>
      </c>
      <c r="D6697">
        <v>265</v>
      </c>
      <c r="E6697">
        <v>138</v>
      </c>
      <c r="F6697">
        <v>33</v>
      </c>
      <c r="G6697">
        <v>9.5264140920486698E-2</v>
      </c>
      <c r="H6697">
        <v>-0.76261888868901595</v>
      </c>
      <c r="I6697">
        <v>-1.77392319839596</v>
      </c>
      <c r="J6697">
        <v>401</v>
      </c>
      <c r="K6697">
        <v>402</v>
      </c>
      <c r="L6697">
        <v>326</v>
      </c>
      <c r="M6697">
        <v>47</v>
      </c>
      <c r="N6697">
        <v>7.8309783886009399E-2</v>
      </c>
      <c r="O6697">
        <v>-0.68201554969663303</v>
      </c>
      <c r="P6697">
        <v>-1.94127218327635</v>
      </c>
      <c r="Q6697">
        <v>0.61016949152542299</v>
      </c>
      <c r="R6697">
        <v>0.25423728813559299</v>
      </c>
      <c r="S6697">
        <f t="shared" si="104"/>
        <v>-3.0828606547192876E-2</v>
      </c>
    </row>
    <row r="6698" spans="1:19" x14ac:dyDescent="0.2">
      <c r="A6698" t="s">
        <v>13329</v>
      </c>
      <c r="B6698" t="s">
        <v>13330</v>
      </c>
      <c r="C6698">
        <v>225</v>
      </c>
      <c r="D6698">
        <v>205</v>
      </c>
      <c r="E6698">
        <v>194</v>
      </c>
      <c r="F6698">
        <v>15</v>
      </c>
      <c r="G6698">
        <v>3.9829575239920298E-2</v>
      </c>
      <c r="H6698">
        <v>-0.55863879795953997</v>
      </c>
      <c r="I6698">
        <v>-2.0602884320176802</v>
      </c>
      <c r="J6698">
        <v>280</v>
      </c>
      <c r="K6698">
        <v>463</v>
      </c>
      <c r="L6698">
        <v>223</v>
      </c>
      <c r="M6698">
        <v>29</v>
      </c>
      <c r="N6698">
        <v>0.29565106309745498</v>
      </c>
      <c r="O6698">
        <v>-0.690941945438449</v>
      </c>
      <c r="P6698">
        <v>-1.99498570203515</v>
      </c>
      <c r="Q6698">
        <v>0.50847457627118597</v>
      </c>
      <c r="R6698">
        <v>0.23728813559322001</v>
      </c>
      <c r="S6698">
        <f t="shared" si="104"/>
        <v>-0.12777907864399338</v>
      </c>
    </row>
    <row r="6699" spans="1:19" x14ac:dyDescent="0.2">
      <c r="A6699" t="s">
        <v>13331</v>
      </c>
      <c r="B6699" t="s">
        <v>13332</v>
      </c>
      <c r="C6699">
        <v>114</v>
      </c>
      <c r="D6699">
        <v>105</v>
      </c>
      <c r="E6699">
        <v>98</v>
      </c>
      <c r="F6699">
        <v>19</v>
      </c>
      <c r="G6699">
        <v>4.4542680028993899E-2</v>
      </c>
      <c r="H6699">
        <v>-0.55993678542238101</v>
      </c>
      <c r="I6699">
        <v>-1.66234842334564</v>
      </c>
      <c r="J6699">
        <v>248</v>
      </c>
      <c r="K6699">
        <v>272</v>
      </c>
      <c r="L6699">
        <v>147</v>
      </c>
      <c r="M6699">
        <v>47</v>
      </c>
      <c r="N6699">
        <v>0.117345326629704</v>
      </c>
      <c r="O6699">
        <v>-0.81922312322242996</v>
      </c>
      <c r="P6699">
        <v>-1.73257949148239</v>
      </c>
      <c r="Q6699">
        <v>0.37288135593220301</v>
      </c>
      <c r="R6699">
        <v>0.25423728813559299</v>
      </c>
      <c r="S6699">
        <f t="shared" si="104"/>
        <v>5.7169591893242735E-2</v>
      </c>
    </row>
    <row r="6700" spans="1:19" x14ac:dyDescent="0.2">
      <c r="A6700" t="s">
        <v>13333</v>
      </c>
      <c r="B6700" t="s">
        <v>13334</v>
      </c>
      <c r="C6700">
        <v>35</v>
      </c>
      <c r="D6700">
        <v>51</v>
      </c>
      <c r="E6700">
        <v>45</v>
      </c>
      <c r="F6700">
        <v>8</v>
      </c>
      <c r="G6700">
        <v>0.24376036404318899</v>
      </c>
      <c r="H6700">
        <v>-0.385113540353335</v>
      </c>
      <c r="I6700">
        <v>-1.5251752303203301</v>
      </c>
      <c r="J6700">
        <v>75</v>
      </c>
      <c r="K6700">
        <v>110</v>
      </c>
      <c r="L6700">
        <v>41</v>
      </c>
      <c r="M6700">
        <v>13</v>
      </c>
      <c r="N6700">
        <v>0.243559525188246</v>
      </c>
      <c r="O6700">
        <v>-0.85436618381635498</v>
      </c>
      <c r="P6700">
        <v>-1.77134357967675</v>
      </c>
      <c r="Q6700">
        <v>0.45762711864406702</v>
      </c>
      <c r="R6700">
        <v>0.20338983050847401</v>
      </c>
      <c r="S6700">
        <f t="shared" si="104"/>
        <v>8.6359305673695014E-2</v>
      </c>
    </row>
    <row r="6701" spans="1:19" x14ac:dyDescent="0.2">
      <c r="A6701" t="s">
        <v>13335</v>
      </c>
      <c r="B6701" t="s">
        <v>13336</v>
      </c>
      <c r="C6701">
        <v>104</v>
      </c>
      <c r="D6701">
        <v>31</v>
      </c>
      <c r="E6701">
        <v>45</v>
      </c>
      <c r="F6701">
        <v>24</v>
      </c>
      <c r="G6701">
        <v>-0.44541341316897898</v>
      </c>
      <c r="H6701">
        <v>-0.85807883530184004</v>
      </c>
      <c r="I6701">
        <v>-1.5210192705491701</v>
      </c>
      <c r="J6701">
        <v>194</v>
      </c>
      <c r="K6701">
        <v>242</v>
      </c>
      <c r="L6701">
        <v>80</v>
      </c>
      <c r="M6701">
        <v>47</v>
      </c>
      <c r="N6701">
        <v>0.173241739471927</v>
      </c>
      <c r="O6701">
        <v>-0.97680052008267204</v>
      </c>
      <c r="P6701">
        <v>-1.6259295405864</v>
      </c>
      <c r="Q6701">
        <v>0.38983050847457601</v>
      </c>
      <c r="R6701">
        <v>0.22033898305084701</v>
      </c>
      <c r="S6701">
        <f t="shared" si="104"/>
        <v>0.12645369413000701</v>
      </c>
    </row>
    <row r="6702" spans="1:19" x14ac:dyDescent="0.2">
      <c r="A6702" t="s">
        <v>13337</v>
      </c>
      <c r="B6702" t="s">
        <v>13338</v>
      </c>
      <c r="C6702">
        <v>77</v>
      </c>
      <c r="D6702">
        <v>41</v>
      </c>
      <c r="E6702">
        <v>81</v>
      </c>
      <c r="F6702">
        <v>1</v>
      </c>
      <c r="G6702">
        <v>-0.193448636157217</v>
      </c>
      <c r="H6702">
        <v>-0.472263716072235</v>
      </c>
      <c r="I6702">
        <v>-2.7706878981344798</v>
      </c>
      <c r="J6702">
        <v>109</v>
      </c>
      <c r="K6702">
        <v>94</v>
      </c>
      <c r="L6702">
        <v>77</v>
      </c>
      <c r="M6702">
        <v>33</v>
      </c>
      <c r="N6702">
        <v>1.29294590807967E-2</v>
      </c>
      <c r="O6702">
        <v>-0.74302454991253197</v>
      </c>
      <c r="P6702">
        <v>-1.5291382266546201</v>
      </c>
      <c r="Q6702">
        <v>0.50847457627118597</v>
      </c>
      <c r="R6702">
        <v>0.186440677966101</v>
      </c>
      <c r="S6702">
        <f t="shared" si="104"/>
        <v>-0.20803991704652736</v>
      </c>
    </row>
    <row r="6703" spans="1:19" x14ac:dyDescent="0.2">
      <c r="A6703" t="s">
        <v>13339</v>
      </c>
      <c r="B6703" t="s">
        <v>13340</v>
      </c>
      <c r="C6703">
        <v>188</v>
      </c>
      <c r="D6703">
        <v>224</v>
      </c>
      <c r="E6703">
        <v>210</v>
      </c>
      <c r="F6703">
        <v>24</v>
      </c>
      <c r="G6703">
        <v>0.156348401366011</v>
      </c>
      <c r="H6703">
        <v>-0.44619656430816401</v>
      </c>
      <c r="I6703">
        <v>-1.7781437805140701</v>
      </c>
      <c r="J6703">
        <v>396</v>
      </c>
      <c r="K6703">
        <v>613</v>
      </c>
      <c r="L6703">
        <v>302</v>
      </c>
      <c r="M6703">
        <v>32</v>
      </c>
      <c r="N6703">
        <v>0.26699339201462402</v>
      </c>
      <c r="O6703">
        <v>-0.70977702011275201</v>
      </c>
      <c r="P6703">
        <v>-2.1027708761974901</v>
      </c>
      <c r="Q6703">
        <v>0.35593220338983</v>
      </c>
      <c r="R6703">
        <v>0.23728813559322001</v>
      </c>
      <c r="S6703">
        <f t="shared" si="104"/>
        <v>-7.5244013004184152E-2</v>
      </c>
    </row>
    <row r="6704" spans="1:19" x14ac:dyDescent="0.2">
      <c r="A6704" t="s">
        <v>13341</v>
      </c>
      <c r="B6704" t="e">
        <f>-HESEHIALFDFLANIDDENELTVRKNNVLLLLRCDEGWILVFDANSLGGYVPSNYVIIDLD</f>
        <v>#NAME?</v>
      </c>
      <c r="C6704">
        <v>192</v>
      </c>
      <c r="D6704">
        <v>165</v>
      </c>
      <c r="E6704">
        <v>181</v>
      </c>
      <c r="F6704">
        <v>22</v>
      </c>
      <c r="G6704">
        <v>1.4440947805885101E-2</v>
      </c>
      <c r="H6704">
        <v>-0.51988066361276797</v>
      </c>
      <c r="I6704">
        <v>-1.8250757208433399</v>
      </c>
      <c r="J6704">
        <v>252</v>
      </c>
      <c r="K6704">
        <v>298</v>
      </c>
      <c r="L6704">
        <v>214</v>
      </c>
      <c r="M6704">
        <v>51</v>
      </c>
      <c r="N6704">
        <v>0.15004382671643199</v>
      </c>
      <c r="O6704">
        <v>-0.663075544576743</v>
      </c>
      <c r="P6704">
        <v>-1.7040560332754999</v>
      </c>
      <c r="Q6704">
        <v>0.40677966101694901</v>
      </c>
      <c r="R6704">
        <v>0.23728813559322001</v>
      </c>
      <c r="S6704">
        <f t="shared" si="104"/>
        <v>1.7871297082860012E-2</v>
      </c>
    </row>
    <row r="6705" spans="1:19" x14ac:dyDescent="0.2">
      <c r="A6705" t="s">
        <v>13342</v>
      </c>
      <c r="B6705" t="s">
        <v>13343</v>
      </c>
      <c r="C6705">
        <v>103</v>
      </c>
      <c r="D6705">
        <v>127</v>
      </c>
      <c r="E6705">
        <v>54</v>
      </c>
      <c r="F6705">
        <v>6</v>
      </c>
      <c r="G6705">
        <v>0.17122472854631299</v>
      </c>
      <c r="H6705">
        <v>-0.77470147466060701</v>
      </c>
      <c r="I6705">
        <v>-2.1188831472835199</v>
      </c>
      <c r="J6705">
        <v>167</v>
      </c>
      <c r="K6705">
        <v>188</v>
      </c>
      <c r="L6705">
        <v>105</v>
      </c>
      <c r="M6705">
        <v>11</v>
      </c>
      <c r="N6705">
        <v>0.12866948153781799</v>
      </c>
      <c r="O6705">
        <v>-0.79361594922203504</v>
      </c>
      <c r="P6705">
        <v>-2.1915494545812502</v>
      </c>
      <c r="Q6705">
        <v>0.50847457627118597</v>
      </c>
      <c r="R6705">
        <v>0.27118644067796599</v>
      </c>
      <c r="S6705">
        <f t="shared" si="104"/>
        <v>-0.19725441355980972</v>
      </c>
    </row>
    <row r="6706" spans="1:19" x14ac:dyDescent="0.2">
      <c r="A6706" t="s">
        <v>13344</v>
      </c>
      <c r="B6706" t="s">
        <v>13345</v>
      </c>
      <c r="C6706">
        <v>109</v>
      </c>
      <c r="D6706">
        <v>70</v>
      </c>
      <c r="E6706">
        <v>80</v>
      </c>
      <c r="F6706">
        <v>5</v>
      </c>
      <c r="G6706">
        <v>-0.112070225630838</v>
      </c>
      <c r="H6706">
        <v>-0.62859452072708299</v>
      </c>
      <c r="I6706">
        <v>-2.2226536665665999</v>
      </c>
      <c r="J6706">
        <v>169</v>
      </c>
      <c r="K6706">
        <v>167</v>
      </c>
      <c r="L6706">
        <v>78</v>
      </c>
      <c r="M6706">
        <v>29</v>
      </c>
      <c r="N6706">
        <v>7.2057869955631501E-2</v>
      </c>
      <c r="O6706">
        <v>-0.92788087906758299</v>
      </c>
      <c r="P6706">
        <v>-1.77571437530661</v>
      </c>
      <c r="Q6706">
        <v>0.54237288135593198</v>
      </c>
      <c r="R6706">
        <v>0.25423728813559299</v>
      </c>
      <c r="S6706">
        <f t="shared" si="104"/>
        <v>-0.11595102354951371</v>
      </c>
    </row>
    <row r="6707" spans="1:19" x14ac:dyDescent="0.2">
      <c r="A6707" t="s">
        <v>13346</v>
      </c>
      <c r="B6707" t="s">
        <v>13347</v>
      </c>
      <c r="C6707">
        <v>329</v>
      </c>
      <c r="D6707">
        <v>263</v>
      </c>
      <c r="E6707">
        <v>214</v>
      </c>
      <c r="F6707">
        <v>30</v>
      </c>
      <c r="G6707">
        <v>-1.6981917164687901E-2</v>
      </c>
      <c r="H6707">
        <v>-0.68104013437918698</v>
      </c>
      <c r="I6707">
        <v>-1.92427181619231</v>
      </c>
      <c r="J6707">
        <v>657</v>
      </c>
      <c r="K6707">
        <v>817</v>
      </c>
      <c r="L6707">
        <v>435</v>
      </c>
      <c r="M6707">
        <v>68</v>
      </c>
      <c r="N6707">
        <v>0.171884790394356</v>
      </c>
      <c r="O6707">
        <v>-0.77116488974953301</v>
      </c>
      <c r="P6707">
        <v>-1.99528212544543</v>
      </c>
      <c r="Q6707">
        <v>0.44067796610169402</v>
      </c>
      <c r="R6707">
        <v>0.27118644067796599</v>
      </c>
      <c r="S6707">
        <f t="shared" si="104"/>
        <v>-8.8633430989775552E-2</v>
      </c>
    </row>
    <row r="6708" spans="1:19" x14ac:dyDescent="0.2">
      <c r="A6708" t="s">
        <v>13348</v>
      </c>
      <c r="B6708" t="s">
        <v>13349</v>
      </c>
      <c r="C6708">
        <v>284</v>
      </c>
      <c r="D6708">
        <v>336</v>
      </c>
      <c r="E6708">
        <v>199</v>
      </c>
      <c r="F6708">
        <v>31</v>
      </c>
      <c r="G6708">
        <v>0.15327916963833399</v>
      </c>
      <c r="H6708">
        <v>-0.64872327341573399</v>
      </c>
      <c r="I6708">
        <v>-1.84615381917476</v>
      </c>
      <c r="J6708">
        <v>473</v>
      </c>
      <c r="K6708">
        <v>628</v>
      </c>
      <c r="L6708">
        <v>233</v>
      </c>
      <c r="M6708">
        <v>42</v>
      </c>
      <c r="N6708">
        <v>0.200326606421106</v>
      </c>
      <c r="O6708">
        <v>-0.89959399685618302</v>
      </c>
      <c r="P6708">
        <v>-2.0618375189317999</v>
      </c>
      <c r="Q6708">
        <v>0.47457627118644002</v>
      </c>
      <c r="R6708">
        <v>0.186440677966101</v>
      </c>
      <c r="S6708">
        <f t="shared" si="104"/>
        <v>-8.3907976167477041E-2</v>
      </c>
    </row>
    <row r="6709" spans="1:19" x14ac:dyDescent="0.2">
      <c r="A6709" t="s">
        <v>13350</v>
      </c>
      <c r="B6709" t="s">
        <v>13351</v>
      </c>
      <c r="C6709">
        <v>34</v>
      </c>
      <c r="D6709">
        <v>41</v>
      </c>
      <c r="E6709">
        <v>29</v>
      </c>
      <c r="F6709">
        <v>9</v>
      </c>
      <c r="G6709">
        <v>0.16156317197300801</v>
      </c>
      <c r="H6709">
        <v>-0.56333892892170201</v>
      </c>
      <c r="I6709">
        <v>-1.4614335805649199</v>
      </c>
      <c r="J6709">
        <v>88</v>
      </c>
      <c r="K6709">
        <v>83</v>
      </c>
      <c r="L6709">
        <v>64</v>
      </c>
      <c r="M6709">
        <v>15</v>
      </c>
      <c r="N6709">
        <v>5.18235236476269E-2</v>
      </c>
      <c r="O6709">
        <v>-0.73039147531067095</v>
      </c>
      <c r="P6709">
        <v>-1.77861708168638</v>
      </c>
      <c r="Q6709">
        <v>0.52542372881355903</v>
      </c>
      <c r="R6709">
        <v>0.23728813559322001</v>
      </c>
      <c r="S6709">
        <f t="shared" si="104"/>
        <v>0.10279579736397917</v>
      </c>
    </row>
    <row r="6710" spans="1:19" x14ac:dyDescent="0.2">
      <c r="A6710" t="s">
        <v>13352</v>
      </c>
      <c r="B6710" t="s">
        <v>13353</v>
      </c>
      <c r="C6710">
        <v>183</v>
      </c>
      <c r="D6710">
        <v>161</v>
      </c>
      <c r="E6710">
        <v>52</v>
      </c>
      <c r="F6710">
        <v>32</v>
      </c>
      <c r="G6710">
        <v>2.4633018596948601E-2</v>
      </c>
      <c r="H6710">
        <v>-1.04070575587403</v>
      </c>
      <c r="I6710">
        <v>-1.6414982843725201</v>
      </c>
      <c r="J6710">
        <v>234</v>
      </c>
      <c r="K6710">
        <v>358</v>
      </c>
      <c r="L6710">
        <v>238</v>
      </c>
      <c r="M6710">
        <v>55</v>
      </c>
      <c r="N6710">
        <v>0.26189527265545298</v>
      </c>
      <c r="O6710">
        <v>-0.58472767749802101</v>
      </c>
      <c r="P6710">
        <v>-1.63907883650779</v>
      </c>
      <c r="Q6710">
        <v>0.55932203389830504</v>
      </c>
      <c r="R6710">
        <v>0.23728813559322001</v>
      </c>
      <c r="S6710">
        <f t="shared" si="104"/>
        <v>8.8192323047058513E-2</v>
      </c>
    </row>
    <row r="6711" spans="1:19" x14ac:dyDescent="0.2">
      <c r="A6711" t="s">
        <v>13354</v>
      </c>
      <c r="B6711" t="s">
        <v>13355</v>
      </c>
      <c r="C6711">
        <v>99</v>
      </c>
      <c r="D6711">
        <v>70</v>
      </c>
      <c r="E6711">
        <v>35</v>
      </c>
      <c r="F6711">
        <v>20</v>
      </c>
      <c r="G6711">
        <v>-7.0278922287764597E-2</v>
      </c>
      <c r="H6711">
        <v>-0.94582516002567696</v>
      </c>
      <c r="I6711">
        <v>-1.5788023718955599</v>
      </c>
      <c r="J6711">
        <v>201</v>
      </c>
      <c r="K6711">
        <v>268</v>
      </c>
      <c r="L6711">
        <v>171</v>
      </c>
      <c r="M6711">
        <v>24</v>
      </c>
      <c r="N6711">
        <v>0.202166840030021</v>
      </c>
      <c r="O6711">
        <v>-0.662288724172725</v>
      </c>
      <c r="P6711">
        <v>-1.93321048430077</v>
      </c>
      <c r="Q6711">
        <v>0.50847457627118597</v>
      </c>
      <c r="R6711">
        <v>0.186440677966101</v>
      </c>
      <c r="S6711">
        <f t="shared" si="104"/>
        <v>2.7597376300456063E-2</v>
      </c>
    </row>
    <row r="6712" spans="1:19" x14ac:dyDescent="0.2">
      <c r="A6712" t="s">
        <v>13356</v>
      </c>
      <c r="B6712" t="e">
        <f>-FEERGKMLYDFEGDGDDEGMLSVKSNEILTIIEPDDG-TKAKSAGGREGFIPNTYIECQAI</f>
        <v>#NAME?</v>
      </c>
      <c r="C6712">
        <v>148</v>
      </c>
      <c r="D6712">
        <v>204</v>
      </c>
      <c r="E6712">
        <v>153</v>
      </c>
      <c r="F6712">
        <v>12</v>
      </c>
      <c r="G6712">
        <v>0.21962668432646901</v>
      </c>
      <c r="H6712">
        <v>-0.47982829435576202</v>
      </c>
      <c r="I6712">
        <v>-1.9752776423093299</v>
      </c>
      <c r="J6712">
        <v>433</v>
      </c>
      <c r="K6712">
        <v>426</v>
      </c>
      <c r="L6712">
        <v>265</v>
      </c>
      <c r="M6712">
        <v>62</v>
      </c>
      <c r="N6712">
        <v>7.0149806171075205E-2</v>
      </c>
      <c r="O6712">
        <v>-0.805330799560948</v>
      </c>
      <c r="P6712">
        <v>-1.8543218754469999</v>
      </c>
      <c r="Q6712">
        <v>0.52542372881355903</v>
      </c>
      <c r="R6712">
        <v>0.28813559322033899</v>
      </c>
      <c r="S6712">
        <f t="shared" si="104"/>
        <v>-6.5638102468547427E-2</v>
      </c>
    </row>
    <row r="6713" spans="1:19" x14ac:dyDescent="0.2">
      <c r="A6713" t="s">
        <v>13357</v>
      </c>
      <c r="B6713" t="s">
        <v>13358</v>
      </c>
      <c r="C6713">
        <v>104</v>
      </c>
      <c r="D6713">
        <v>67</v>
      </c>
      <c r="E6713">
        <v>102</v>
      </c>
      <c r="F6713">
        <v>12</v>
      </c>
      <c r="G6713">
        <v>-0.110700304302425</v>
      </c>
      <c r="H6713">
        <v>-0.50269117731526602</v>
      </c>
      <c r="I6713">
        <v>-1.82204926621315</v>
      </c>
      <c r="J6713">
        <v>169</v>
      </c>
      <c r="K6713">
        <v>324</v>
      </c>
      <c r="L6713">
        <v>165</v>
      </c>
      <c r="M6713">
        <v>34</v>
      </c>
      <c r="N6713">
        <v>0.35988640901466001</v>
      </c>
      <c r="O6713">
        <v>-0.60249153754415696</v>
      </c>
      <c r="P6713">
        <v>-1.7066334561633101</v>
      </c>
      <c r="Q6713">
        <v>0.47457627118644002</v>
      </c>
      <c r="R6713">
        <v>0.22033898305084701</v>
      </c>
      <c r="S6713">
        <f t="shared" si="104"/>
        <v>1.8054657909134929E-2</v>
      </c>
    </row>
    <row r="6714" spans="1:19" x14ac:dyDescent="0.2">
      <c r="A6714" t="s">
        <v>13359</v>
      </c>
      <c r="B6714" t="s">
        <v>13360</v>
      </c>
      <c r="C6714">
        <v>94</v>
      </c>
      <c r="D6714">
        <v>80</v>
      </c>
      <c r="E6714">
        <v>70</v>
      </c>
      <c r="F6714">
        <v>23</v>
      </c>
      <c r="G6714">
        <v>1.0220365687773399E-2</v>
      </c>
      <c r="H6714">
        <v>-0.62228782336384503</v>
      </c>
      <c r="I6714">
        <v>-1.4955971905440999</v>
      </c>
      <c r="J6714">
        <v>199</v>
      </c>
      <c r="K6714">
        <v>255</v>
      </c>
      <c r="L6714">
        <v>142</v>
      </c>
      <c r="M6714">
        <v>24</v>
      </c>
      <c r="N6714">
        <v>0.18491520744597001</v>
      </c>
      <c r="O6714">
        <v>-0.73865350917104</v>
      </c>
      <c r="P6714">
        <v>-1.92886750328999</v>
      </c>
      <c r="Q6714">
        <v>0.52542372881355903</v>
      </c>
      <c r="R6714">
        <v>0.37288135593220301</v>
      </c>
      <c r="S6714">
        <f t="shared" si="104"/>
        <v>5.2754047016908875E-2</v>
      </c>
    </row>
    <row r="6715" spans="1:19" x14ac:dyDescent="0.2">
      <c r="A6715" t="s">
        <v>13361</v>
      </c>
      <c r="B6715" t="s">
        <v>13362</v>
      </c>
      <c r="C6715">
        <v>46</v>
      </c>
      <c r="D6715">
        <v>21</v>
      </c>
      <c r="E6715">
        <v>54</v>
      </c>
      <c r="F6715">
        <v>6</v>
      </c>
      <c r="G6715">
        <v>-0.26028030465212598</v>
      </c>
      <c r="H6715">
        <v>-0.42462208163700899</v>
      </c>
      <c r="I6715">
        <v>-1.76880375425992</v>
      </c>
      <c r="J6715">
        <v>108</v>
      </c>
      <c r="K6715">
        <v>71</v>
      </c>
      <c r="L6715">
        <v>49</v>
      </c>
      <c r="M6715">
        <v>9</v>
      </c>
      <c r="N6715">
        <v>-0.10493730334615201</v>
      </c>
      <c r="O6715">
        <v>-0.93531645260282603</v>
      </c>
      <c r="P6715">
        <v>-2.0894069146395098</v>
      </c>
      <c r="Q6715">
        <v>0.52542372881355903</v>
      </c>
      <c r="R6715">
        <v>0.27118644067796599</v>
      </c>
      <c r="S6715">
        <f t="shared" si="104"/>
        <v>-6.8975863067703341E-2</v>
      </c>
    </row>
    <row r="6716" spans="1:19" x14ac:dyDescent="0.2">
      <c r="A6716" t="s">
        <v>13363</v>
      </c>
      <c r="B6716" t="s">
        <v>13364</v>
      </c>
      <c r="C6716">
        <v>113</v>
      </c>
      <c r="D6716">
        <v>55</v>
      </c>
      <c r="E6716">
        <v>72</v>
      </c>
      <c r="F6716">
        <v>13</v>
      </c>
      <c r="G6716">
        <v>-0.232457521693647</v>
      </c>
      <c r="H6716">
        <v>-0.69000395683055404</v>
      </c>
      <c r="I6716">
        <v>-1.8233322641385801</v>
      </c>
      <c r="J6716">
        <v>133</v>
      </c>
      <c r="K6716">
        <v>211</v>
      </c>
      <c r="L6716">
        <v>152</v>
      </c>
      <c r="M6716">
        <v>11</v>
      </c>
      <c r="N6716">
        <v>0.27765891775232798</v>
      </c>
      <c r="O6716">
        <v>-0.53409683016670295</v>
      </c>
      <c r="P6716">
        <v>-2.09268462440075</v>
      </c>
      <c r="Q6716">
        <v>0.62711864406779605</v>
      </c>
      <c r="R6716">
        <v>0.305084745762711</v>
      </c>
      <c r="S6716">
        <f t="shared" si="104"/>
        <v>-8.5577714707654004E-2</v>
      </c>
    </row>
    <row r="6717" spans="1:19" x14ac:dyDescent="0.2">
      <c r="A6717" t="s">
        <v>13365</v>
      </c>
      <c r="B6717" t="s">
        <v>13366</v>
      </c>
      <c r="C6717">
        <v>329</v>
      </c>
      <c r="D6717">
        <v>365</v>
      </c>
      <c r="E6717">
        <v>248</v>
      </c>
      <c r="F6717">
        <v>20</v>
      </c>
      <c r="G6717">
        <v>0.125355198802028</v>
      </c>
      <c r="H6717">
        <v>-0.617002226902161</v>
      </c>
      <c r="I6717">
        <v>-2.1003630752479898</v>
      </c>
      <c r="J6717">
        <v>529</v>
      </c>
      <c r="K6717">
        <v>663</v>
      </c>
      <c r="L6717">
        <v>298</v>
      </c>
      <c r="M6717">
        <v>60</v>
      </c>
      <c r="N6717">
        <v>0.17528595979130901</v>
      </c>
      <c r="O6717">
        <v>-0.84132818510331997</v>
      </c>
      <c r="P6717">
        <v>-1.9555300902434301</v>
      </c>
      <c r="Q6717">
        <v>0.54237288135593198</v>
      </c>
      <c r="R6717">
        <v>0.22033898305084701</v>
      </c>
      <c r="S6717">
        <f t="shared" si="104"/>
        <v>-0.1287822098534209</v>
      </c>
    </row>
    <row r="6718" spans="1:19" x14ac:dyDescent="0.2">
      <c r="A6718" t="s">
        <v>13367</v>
      </c>
      <c r="B6718" t="s">
        <v>13368</v>
      </c>
      <c r="C6718">
        <v>151</v>
      </c>
      <c r="D6718">
        <v>148</v>
      </c>
      <c r="E6718">
        <v>187</v>
      </c>
      <c r="F6718">
        <v>16</v>
      </c>
      <c r="G6718">
        <v>7.15430003973163E-2</v>
      </c>
      <c r="H6718">
        <v>-0.40139335053507402</v>
      </c>
      <c r="I6718">
        <v>-1.85905413759924</v>
      </c>
      <c r="J6718">
        <v>181</v>
      </c>
      <c r="K6718">
        <v>339</v>
      </c>
      <c r="L6718">
        <v>140</v>
      </c>
      <c r="M6718">
        <v>32</v>
      </c>
      <c r="N6718">
        <v>0.34974922675561898</v>
      </c>
      <c r="O6718">
        <v>-0.70363931633533605</v>
      </c>
      <c r="P6718">
        <v>-1.7627542651411701</v>
      </c>
      <c r="Q6718">
        <v>0.54237288135593198</v>
      </c>
      <c r="R6718">
        <v>0.28813559322033899</v>
      </c>
      <c r="S6718">
        <f t="shared" si="104"/>
        <v>-7.6283323238763544E-3</v>
      </c>
    </row>
    <row r="6719" spans="1:19" x14ac:dyDescent="0.2">
      <c r="A6719" t="s">
        <v>13369</v>
      </c>
      <c r="B6719" t="s">
        <v>13370</v>
      </c>
      <c r="C6719">
        <v>50</v>
      </c>
      <c r="D6719">
        <v>65</v>
      </c>
      <c r="E6719">
        <v>26</v>
      </c>
      <c r="F6719">
        <v>0</v>
      </c>
      <c r="G6719">
        <v>0.194201584602365</v>
      </c>
      <c r="H6719">
        <v>-0.77825466614360395</v>
      </c>
      <c r="I6719" t="e">
        <f>-inf</f>
        <v>#NAME?</v>
      </c>
      <c r="J6719">
        <v>85</v>
      </c>
      <c r="K6719">
        <v>122</v>
      </c>
      <c r="L6719">
        <v>59</v>
      </c>
      <c r="M6719">
        <v>11</v>
      </c>
      <c r="N6719">
        <v>0.234169008382177</v>
      </c>
      <c r="O6719">
        <v>-0.75065569121653797</v>
      </c>
      <c r="P6719">
        <v>-1.8982519091479599</v>
      </c>
      <c r="Q6719">
        <v>0.44067796610169402</v>
      </c>
      <c r="R6719">
        <v>0.322033898305084</v>
      </c>
      <c r="S6719" t="e">
        <f t="shared" si="104"/>
        <v>#NAME?</v>
      </c>
    </row>
    <row r="6720" spans="1:19" x14ac:dyDescent="0.2">
      <c r="A6720" t="s">
        <v>13371</v>
      </c>
      <c r="B6720" t="s">
        <v>13372</v>
      </c>
      <c r="C6720">
        <v>11</v>
      </c>
      <c r="D6720">
        <v>18</v>
      </c>
      <c r="E6720">
        <v>15</v>
      </c>
      <c r="F6720">
        <v>14</v>
      </c>
      <c r="G6720">
        <v>0.29413805224060902</v>
      </c>
      <c r="H6720">
        <v>-0.35955943588094702</v>
      </c>
      <c r="I6720">
        <v>-0.77946182244198503</v>
      </c>
      <c r="J6720">
        <v>13</v>
      </c>
      <c r="K6720">
        <v>4</v>
      </c>
      <c r="L6720">
        <v>35</v>
      </c>
      <c r="M6720">
        <v>36</v>
      </c>
      <c r="N6720">
        <v>-0.43465525755715201</v>
      </c>
      <c r="O6720">
        <v>-0.16196408510095101</v>
      </c>
      <c r="P6720">
        <v>-0.56786652013144201</v>
      </c>
      <c r="Q6720">
        <v>0.45762711864406702</v>
      </c>
      <c r="R6720">
        <v>0.25423728813559299</v>
      </c>
      <c r="S6720">
        <f t="shared" si="104"/>
        <v>0.62332112628021141</v>
      </c>
    </row>
    <row r="6721" spans="1:19" x14ac:dyDescent="0.2">
      <c r="A6721" t="s">
        <v>13373</v>
      </c>
      <c r="B6721" t="s">
        <v>13374</v>
      </c>
      <c r="C6721">
        <v>172</v>
      </c>
      <c r="D6721">
        <v>188</v>
      </c>
      <c r="E6721">
        <v>156</v>
      </c>
      <c r="F6721">
        <v>20</v>
      </c>
      <c r="G6721">
        <v>0.118887634651659</v>
      </c>
      <c r="H6721">
        <v>-0.53666185833149005</v>
      </c>
      <c r="I6721">
        <v>-1.8186956242055601</v>
      </c>
      <c r="J6721">
        <v>440</v>
      </c>
      <c r="K6721">
        <v>404</v>
      </c>
      <c r="L6721">
        <v>175</v>
      </c>
      <c r="M6721">
        <v>32</v>
      </c>
      <c r="N6721">
        <v>4.0156792046139297E-2</v>
      </c>
      <c r="O6721">
        <v>-0.99250340494428302</v>
      </c>
      <c r="P6721">
        <v>-2.1485283667581698</v>
      </c>
      <c r="Q6721">
        <v>0.55932203389830504</v>
      </c>
      <c r="R6721">
        <v>0.27118644067796599</v>
      </c>
      <c r="S6721">
        <f t="shared" si="104"/>
        <v>-9.9177872938286102E-2</v>
      </c>
    </row>
    <row r="6722" spans="1:19" x14ac:dyDescent="0.2">
      <c r="A6722" t="s">
        <v>13375</v>
      </c>
      <c r="B6722" t="s">
        <v>13376</v>
      </c>
      <c r="C6722">
        <v>27</v>
      </c>
      <c r="D6722">
        <v>56</v>
      </c>
      <c r="E6722">
        <v>28</v>
      </c>
      <c r="F6722">
        <v>3</v>
      </c>
      <c r="G6722">
        <v>0.39708249514274102</v>
      </c>
      <c r="H6722">
        <v>-0.47846374259517099</v>
      </c>
      <c r="I6722">
        <v>-1.8384396824013201</v>
      </c>
      <c r="J6722">
        <v>68</v>
      </c>
      <c r="K6722">
        <v>113</v>
      </c>
      <c r="L6722">
        <v>89</v>
      </c>
      <c r="M6722">
        <v>7</v>
      </c>
      <c r="N6722">
        <v>0.29779763419890498</v>
      </c>
      <c r="O6722">
        <v>-0.47520768320571299</v>
      </c>
      <c r="P6722">
        <v>-1.9976365412838699</v>
      </c>
      <c r="Q6722">
        <v>0.61016949152542299</v>
      </c>
      <c r="R6722">
        <v>0.322033898305084</v>
      </c>
      <c r="S6722">
        <f t="shared" si="104"/>
        <v>-6.4510634944345002E-2</v>
      </c>
    </row>
    <row r="6723" spans="1:19" x14ac:dyDescent="0.2">
      <c r="A6723" t="s">
        <v>13377</v>
      </c>
      <c r="B6723" t="s">
        <v>13378</v>
      </c>
      <c r="C6723">
        <v>48</v>
      </c>
      <c r="D6723">
        <v>78</v>
      </c>
      <c r="E6723">
        <v>97</v>
      </c>
      <c r="F6723">
        <v>5</v>
      </c>
      <c r="G6723">
        <v>0.29111159761042099</v>
      </c>
      <c r="H6723">
        <v>-0.188727512887745</v>
      </c>
      <c r="I6723">
        <v>-1.8664684060015599</v>
      </c>
      <c r="J6723">
        <v>185</v>
      </c>
      <c r="K6723">
        <v>159</v>
      </c>
      <c r="L6723">
        <v>97</v>
      </c>
      <c r="M6723">
        <v>19</v>
      </c>
      <c r="N6723">
        <v>1.1453499339159399E-2</v>
      </c>
      <c r="O6723">
        <v>-0.87248877128115898</v>
      </c>
      <c r="P6723">
        <v>-1.99864379604207</v>
      </c>
      <c r="Q6723">
        <v>0.644067796610169</v>
      </c>
      <c r="R6723">
        <v>0.37288135593220301</v>
      </c>
      <c r="S6723">
        <f t="shared" ref="S6723:S6786" si="105">((I6723+1.7338029)/1.7338029+(P6723+1.8692731)/1.8692731)/2</f>
        <v>-7.2863078137955922E-2</v>
      </c>
    </row>
    <row r="6724" spans="1:19" x14ac:dyDescent="0.2">
      <c r="A6724" t="s">
        <v>13379</v>
      </c>
      <c r="B6724" t="s">
        <v>13380</v>
      </c>
      <c r="C6724">
        <v>212</v>
      </c>
      <c r="D6724">
        <v>172</v>
      </c>
      <c r="E6724">
        <v>95</v>
      </c>
      <c r="F6724">
        <v>12</v>
      </c>
      <c r="G6724">
        <v>-1.0549181725674E-2</v>
      </c>
      <c r="H6724">
        <v>-0.84287026541830701</v>
      </c>
      <c r="I6724">
        <v>-2.1313517878431201</v>
      </c>
      <c r="J6724">
        <v>354</v>
      </c>
      <c r="K6724">
        <v>402</v>
      </c>
      <c r="L6724">
        <v>282</v>
      </c>
      <c r="M6724">
        <v>49</v>
      </c>
      <c r="N6724">
        <v>0.13245089448040401</v>
      </c>
      <c r="O6724">
        <v>-0.69084293085081705</v>
      </c>
      <c r="P6724">
        <v>-1.86903285058916</v>
      </c>
      <c r="Q6724">
        <v>0.66101694915254205</v>
      </c>
      <c r="R6724">
        <v>0.338983050847457</v>
      </c>
      <c r="S6724">
        <f t="shared" si="105"/>
        <v>-0.11458224283118208</v>
      </c>
    </row>
    <row r="6725" spans="1:19" x14ac:dyDescent="0.2">
      <c r="A6725" t="s">
        <v>13381</v>
      </c>
      <c r="B6725" t="s">
        <v>13382</v>
      </c>
      <c r="C6725">
        <v>323</v>
      </c>
      <c r="D6725">
        <v>385</v>
      </c>
      <c r="E6725">
        <v>189</v>
      </c>
      <c r="F6725">
        <v>24</v>
      </c>
      <c r="G6725">
        <v>0.15651643947292601</v>
      </c>
      <c r="H6725">
        <v>-0.72699872793626197</v>
      </c>
      <c r="I6725">
        <v>-2.0131884535814901</v>
      </c>
      <c r="J6725">
        <v>537</v>
      </c>
      <c r="K6725">
        <v>500</v>
      </c>
      <c r="L6725">
        <v>391</v>
      </c>
      <c r="M6725">
        <v>59</v>
      </c>
      <c r="N6725">
        <v>4.6223822058185003E-2</v>
      </c>
      <c r="O6725">
        <v>-0.72988630544807898</v>
      </c>
      <c r="P6725">
        <v>-1.9693479426492999</v>
      </c>
      <c r="Q6725">
        <v>0.74576271186440601</v>
      </c>
      <c r="R6725">
        <v>0.35593220338983</v>
      </c>
      <c r="S6725">
        <f t="shared" si="105"/>
        <v>-0.1073385444767137</v>
      </c>
    </row>
    <row r="6726" spans="1:19" x14ac:dyDescent="0.2">
      <c r="A6726" t="s">
        <v>13383</v>
      </c>
      <c r="B6726" t="s">
        <v>13384</v>
      </c>
      <c r="C6726">
        <v>10</v>
      </c>
      <c r="D6726">
        <v>5</v>
      </c>
      <c r="E6726">
        <v>1</v>
      </c>
      <c r="F6726">
        <v>0</v>
      </c>
      <c r="G6726">
        <v>-0.220771763368452</v>
      </c>
      <c r="H6726">
        <v>-1.4942580097784</v>
      </c>
      <c r="I6726" t="e">
        <f>-inf</f>
        <v>#NAME?</v>
      </c>
      <c r="J6726">
        <v>63</v>
      </c>
      <c r="K6726">
        <v>77</v>
      </c>
      <c r="L6726">
        <v>21</v>
      </c>
      <c r="M6726">
        <v>6</v>
      </c>
      <c r="N6726">
        <v>0.164378279140621</v>
      </c>
      <c r="O6726">
        <v>-1.0692100318640501</v>
      </c>
      <c r="P6726">
        <v>-2.0314149676618301</v>
      </c>
      <c r="Q6726">
        <v>0.77966101694915202</v>
      </c>
      <c r="R6726">
        <v>0.35593220338983</v>
      </c>
      <c r="S6726" t="e">
        <f t="shared" si="105"/>
        <v>#NAME?</v>
      </c>
    </row>
    <row r="6727" spans="1:19" x14ac:dyDescent="0.2">
      <c r="A6727" t="s">
        <v>13385</v>
      </c>
      <c r="B6727" t="s">
        <v>13386</v>
      </c>
      <c r="C6727">
        <v>186</v>
      </c>
      <c r="D6727">
        <v>206</v>
      </c>
      <c r="E6727">
        <v>137</v>
      </c>
      <c r="F6727">
        <v>6</v>
      </c>
      <c r="G6727">
        <v>0.124612508446765</v>
      </c>
      <c r="H6727">
        <v>-0.62705038683991299</v>
      </c>
      <c r="I6727">
        <v>-2.3755588667962702</v>
      </c>
      <c r="J6727">
        <v>313</v>
      </c>
      <c r="K6727">
        <v>439</v>
      </c>
      <c r="L6727">
        <v>295</v>
      </c>
      <c r="M6727">
        <v>36</v>
      </c>
      <c r="N6727">
        <v>0.22414828611739401</v>
      </c>
      <c r="O6727">
        <v>-0.61781109871267503</v>
      </c>
      <c r="P6727">
        <v>-1.94946750537105</v>
      </c>
      <c r="Q6727">
        <v>0.69491525423728795</v>
      </c>
      <c r="R6727">
        <v>0.28813559322033899</v>
      </c>
      <c r="S6727">
        <f t="shared" si="105"/>
        <v>-0.20652246945986893</v>
      </c>
    </row>
    <row r="6728" spans="1:19" x14ac:dyDescent="0.2">
      <c r="A6728" t="s">
        <v>13387</v>
      </c>
      <c r="B6728" t="s">
        <v>13388</v>
      </c>
      <c r="C6728">
        <v>279</v>
      </c>
      <c r="D6728">
        <v>347</v>
      </c>
      <c r="E6728">
        <v>219</v>
      </c>
      <c r="F6728">
        <v>28</v>
      </c>
      <c r="G6728">
        <v>0.174983503812804</v>
      </c>
      <c r="H6728">
        <v>-0.59941809821188197</v>
      </c>
      <c r="I6728">
        <v>-1.8826433448933699</v>
      </c>
      <c r="J6728">
        <v>489</v>
      </c>
      <c r="K6728">
        <v>565</v>
      </c>
      <c r="L6728">
        <v>291</v>
      </c>
      <c r="M6728">
        <v>106</v>
      </c>
      <c r="N6728">
        <v>0.13996769211754001</v>
      </c>
      <c r="O6728">
        <v>-0.81750464728210304</v>
      </c>
      <c r="P6728">
        <v>-1.6742286624507401</v>
      </c>
      <c r="Q6728">
        <v>0.72881355932203395</v>
      </c>
      <c r="R6728">
        <v>0.27118644067796599</v>
      </c>
      <c r="S6728">
        <f t="shared" si="105"/>
        <v>9.2480832586024006E-3</v>
      </c>
    </row>
    <row r="6729" spans="1:19" x14ac:dyDescent="0.2">
      <c r="A6729" t="s">
        <v>13389</v>
      </c>
      <c r="B6729" t="s">
        <v>13390</v>
      </c>
      <c r="C6729">
        <v>224</v>
      </c>
      <c r="D6729">
        <v>224</v>
      </c>
      <c r="E6729">
        <v>212</v>
      </c>
      <c r="F6729">
        <v>16</v>
      </c>
      <c r="G6729">
        <v>8.0258232295528406E-2</v>
      </c>
      <c r="H6729">
        <v>-0.51817016718381403</v>
      </c>
      <c r="I6729">
        <v>-2.0303252086402299</v>
      </c>
      <c r="J6729">
        <v>410</v>
      </c>
      <c r="K6729">
        <v>600</v>
      </c>
      <c r="L6729">
        <v>261</v>
      </c>
      <c r="M6729">
        <v>74</v>
      </c>
      <c r="N6729">
        <v>0.242595497085629</v>
      </c>
      <c r="O6729">
        <v>-0.78823212652584496</v>
      </c>
      <c r="P6729">
        <v>-1.7537778055806501</v>
      </c>
      <c r="Q6729">
        <v>0.72881355932203395</v>
      </c>
      <c r="R6729">
        <v>0.322033898305084</v>
      </c>
      <c r="S6729">
        <f t="shared" si="105"/>
        <v>-5.4619012351505625E-2</v>
      </c>
    </row>
    <row r="6730" spans="1:19" x14ac:dyDescent="0.2">
      <c r="A6730" t="s">
        <v>13391</v>
      </c>
      <c r="B6730" t="s">
        <v>13392</v>
      </c>
      <c r="C6730">
        <v>168</v>
      </c>
      <c r="D6730">
        <v>148</v>
      </c>
      <c r="E6730">
        <v>134</v>
      </c>
      <c r="F6730">
        <v>16</v>
      </c>
      <c r="G6730">
        <v>2.5210665964623E-2</v>
      </c>
      <c r="H6730">
        <v>-0.59246249313945798</v>
      </c>
      <c r="I6730">
        <v>-1.90538647203193</v>
      </c>
      <c r="J6730">
        <v>297</v>
      </c>
      <c r="K6730">
        <v>320</v>
      </c>
      <c r="L6730">
        <v>182</v>
      </c>
      <c r="M6730">
        <v>32</v>
      </c>
      <c r="N6730">
        <v>0.109621632424415</v>
      </c>
      <c r="O6730">
        <v>-0.80477383847652695</v>
      </c>
      <c r="P6730">
        <v>-1.97783213958919</v>
      </c>
      <c r="Q6730">
        <v>0.69491525423728795</v>
      </c>
      <c r="R6730">
        <v>0.28813559322033899</v>
      </c>
      <c r="S6730">
        <f t="shared" si="105"/>
        <v>-7.8519624973483651E-2</v>
      </c>
    </row>
    <row r="6731" spans="1:19" x14ac:dyDescent="0.2">
      <c r="A6731" t="s">
        <v>13393</v>
      </c>
      <c r="B6731" t="s">
        <v>13394</v>
      </c>
      <c r="C6731">
        <v>354</v>
      </c>
      <c r="D6731">
        <v>286</v>
      </c>
      <c r="E6731">
        <v>255</v>
      </c>
      <c r="F6731">
        <v>37</v>
      </c>
      <c r="G6731">
        <v>-1.23789966012163E-2</v>
      </c>
      <c r="H6731">
        <v>-0.63672109137023603</v>
      </c>
      <c r="I6731">
        <v>-1.8649987109207899</v>
      </c>
      <c r="J6731">
        <v>759</v>
      </c>
      <c r="K6731">
        <v>812</v>
      </c>
      <c r="L6731">
        <v>628</v>
      </c>
      <c r="M6731">
        <v>91</v>
      </c>
      <c r="N6731">
        <v>0.106542356767416</v>
      </c>
      <c r="O6731">
        <v>-0.67437090930267396</v>
      </c>
      <c r="P6731">
        <v>-1.9314260521662701</v>
      </c>
      <c r="Q6731">
        <v>0.69491525423728795</v>
      </c>
      <c r="R6731">
        <v>0.305084745762711</v>
      </c>
      <c r="S6731">
        <f t="shared" si="105"/>
        <v>-5.445959467513467E-2</v>
      </c>
    </row>
    <row r="6732" spans="1:19" x14ac:dyDescent="0.2">
      <c r="A6732" t="s">
        <v>13395</v>
      </c>
      <c r="B6732" t="s">
        <v>13396</v>
      </c>
      <c r="C6732">
        <v>197</v>
      </c>
      <c r="D6732">
        <v>184</v>
      </c>
      <c r="E6732">
        <v>102</v>
      </c>
      <c r="F6732">
        <v>16</v>
      </c>
      <c r="G6732">
        <v>5.0609829143471903E-2</v>
      </c>
      <c r="H6732">
        <v>-0.780124064178079</v>
      </c>
      <c r="I6732">
        <v>-1.9745434164676601</v>
      </c>
      <c r="J6732">
        <v>277</v>
      </c>
      <c r="K6732">
        <v>497</v>
      </c>
      <c r="L6732">
        <v>177</v>
      </c>
      <c r="M6732">
        <v>43</v>
      </c>
      <c r="N6732">
        <v>0.33110472309060501</v>
      </c>
      <c r="O6732">
        <v>-0.78659527984703204</v>
      </c>
      <c r="P6732">
        <v>-1.81923698207675</v>
      </c>
      <c r="Q6732">
        <v>0.644067796610169</v>
      </c>
      <c r="R6732">
        <v>0.37288135593220301</v>
      </c>
      <c r="S6732">
        <f t="shared" si="105"/>
        <v>-5.6041728417926408E-2</v>
      </c>
    </row>
    <row r="6733" spans="1:19" x14ac:dyDescent="0.2">
      <c r="A6733" t="s">
        <v>13397</v>
      </c>
      <c r="B6733" t="s">
        <v>13398</v>
      </c>
      <c r="C6733">
        <v>65</v>
      </c>
      <c r="D6733">
        <v>102</v>
      </c>
      <c r="E6733">
        <v>69</v>
      </c>
      <c r="F6733">
        <v>14</v>
      </c>
      <c r="G6733">
        <v>0.27594504741458997</v>
      </c>
      <c r="H6733">
        <v>-0.46832227568400298</v>
      </c>
      <c r="I6733">
        <v>-1.5509824939266099</v>
      </c>
      <c r="J6733">
        <v>182</v>
      </c>
      <c r="K6733">
        <v>163</v>
      </c>
      <c r="L6733">
        <v>141</v>
      </c>
      <c r="M6733">
        <v>34</v>
      </c>
      <c r="N6733">
        <v>2.9344319840604802E-2</v>
      </c>
      <c r="O6733">
        <v>-0.702941052474085</v>
      </c>
      <c r="P6733">
        <v>-1.73881813953471</v>
      </c>
      <c r="Q6733">
        <v>0.644067796610169</v>
      </c>
      <c r="R6733">
        <v>0.38983050847457601</v>
      </c>
      <c r="S6733">
        <f t="shared" si="105"/>
        <v>8.7616942474155621E-2</v>
      </c>
    </row>
    <row r="6734" spans="1:19" x14ac:dyDescent="0.2">
      <c r="A6734" t="s">
        <v>13399</v>
      </c>
      <c r="B6734" t="s">
        <v>13400</v>
      </c>
      <c r="C6734">
        <v>119</v>
      </c>
      <c r="D6734">
        <v>76</v>
      </c>
      <c r="E6734">
        <v>97</v>
      </c>
      <c r="F6734">
        <v>7</v>
      </c>
      <c r="G6734">
        <v>-0.11447513681620999</v>
      </c>
      <c r="H6734">
        <v>-0.583033236904689</v>
      </c>
      <c r="I6734">
        <v>-2.1146460943402698</v>
      </c>
      <c r="J6734">
        <v>178</v>
      </c>
      <c r="K6734">
        <v>221</v>
      </c>
      <c r="L6734">
        <v>92</v>
      </c>
      <c r="M6734">
        <v>15</v>
      </c>
      <c r="N6734">
        <v>0.17120037479793801</v>
      </c>
      <c r="O6734">
        <v>-0.87872095210772905</v>
      </c>
      <c r="P6734">
        <v>-2.0845544118451</v>
      </c>
      <c r="Q6734">
        <v>0.72881355932203395</v>
      </c>
      <c r="R6734">
        <v>0.338983050847457</v>
      </c>
      <c r="S6734">
        <f t="shared" si="105"/>
        <v>-0.16741309272374211</v>
      </c>
    </row>
    <row r="6735" spans="1:19" x14ac:dyDescent="0.2">
      <c r="A6735" t="s">
        <v>13401</v>
      </c>
      <c r="B6735" t="s">
        <v>13402</v>
      </c>
      <c r="C6735">
        <v>239</v>
      </c>
      <c r="D6735">
        <v>199</v>
      </c>
      <c r="E6735">
        <v>132</v>
      </c>
      <c r="F6735">
        <v>21</v>
      </c>
      <c r="G6735">
        <v>7.1340775709737795E-4</v>
      </c>
      <c r="H6735">
        <v>-0.752081979520691</v>
      </c>
      <c r="I6735">
        <v>-1.94037577917621</v>
      </c>
      <c r="J6735">
        <v>394</v>
      </c>
      <c r="K6735">
        <v>434</v>
      </c>
      <c r="L6735">
        <v>235</v>
      </c>
      <c r="M6735">
        <v>32</v>
      </c>
      <c r="N6735">
        <v>0.119221611108658</v>
      </c>
      <c r="O6735">
        <v>-0.81651713669822801</v>
      </c>
      <c r="P6735">
        <v>-2.1005719120975601</v>
      </c>
      <c r="Q6735">
        <v>0.71186440677966101</v>
      </c>
      <c r="R6735">
        <v>0.322033898305084</v>
      </c>
      <c r="S6735">
        <f t="shared" si="105"/>
        <v>-0.1214408437312144</v>
      </c>
    </row>
    <row r="6736" spans="1:19" x14ac:dyDescent="0.2">
      <c r="A6736" t="s">
        <v>13403</v>
      </c>
      <c r="B6736" t="s">
        <v>13404</v>
      </c>
      <c r="C6736">
        <v>201</v>
      </c>
      <c r="D6736">
        <v>229</v>
      </c>
      <c r="E6736">
        <v>99</v>
      </c>
      <c r="F6736">
        <v>14</v>
      </c>
      <c r="G6736">
        <v>0.136897657214927</v>
      </c>
      <c r="H6736">
        <v>-0.80181887260134199</v>
      </c>
      <c r="I6736">
        <v>-2.0412651947042399</v>
      </c>
      <c r="J6736">
        <v>332</v>
      </c>
      <c r="K6736">
        <v>450</v>
      </c>
      <c r="L6736">
        <v>247</v>
      </c>
      <c r="M6736">
        <v>45</v>
      </c>
      <c r="N6736">
        <v>0.20930253349302899</v>
      </c>
      <c r="O6736">
        <v>-0.72052990758876101</v>
      </c>
      <c r="P6736">
        <v>-1.8781512385205801</v>
      </c>
      <c r="Q6736">
        <v>0.76271186440677896</v>
      </c>
      <c r="R6736">
        <v>0.37288135593220301</v>
      </c>
      <c r="S6736">
        <f t="shared" si="105"/>
        <v>-9.1041783247266292E-2</v>
      </c>
    </row>
    <row r="6737" spans="1:19" x14ac:dyDescent="0.2">
      <c r="A6737" t="s">
        <v>13405</v>
      </c>
      <c r="B6737" t="s">
        <v>13406</v>
      </c>
      <c r="C6737">
        <v>101</v>
      </c>
      <c r="D6737">
        <v>124</v>
      </c>
      <c r="E6737">
        <v>101</v>
      </c>
      <c r="F6737">
        <v>8</v>
      </c>
      <c r="G6737">
        <v>0.16935854367511999</v>
      </c>
      <c r="H6737">
        <v>-0.49425800977840301</v>
      </c>
      <c r="I6737">
        <v>-1.9854285597526899</v>
      </c>
      <c r="J6737">
        <v>264</v>
      </c>
      <c r="K6737">
        <v>241</v>
      </c>
      <c r="L6737">
        <v>256</v>
      </c>
      <c r="M6737">
        <v>21</v>
      </c>
      <c r="N6737">
        <v>3.76412191267591E-2</v>
      </c>
      <c r="O6737">
        <v>-0.60545273870237104</v>
      </c>
      <c r="P6737">
        <v>-2.1096103007278</v>
      </c>
      <c r="Q6737">
        <v>0.69491525423728795</v>
      </c>
      <c r="R6737">
        <v>0.305084745762711</v>
      </c>
      <c r="S6737">
        <f t="shared" si="105"/>
        <v>-0.13685093963829528</v>
      </c>
    </row>
    <row r="6738" spans="1:19" x14ac:dyDescent="0.2">
      <c r="A6738" t="s">
        <v>13407</v>
      </c>
      <c r="B6738" t="s">
        <v>13408</v>
      </c>
      <c r="C6738">
        <v>124</v>
      </c>
      <c r="D6738">
        <v>136</v>
      </c>
      <c r="E6738">
        <v>138</v>
      </c>
      <c r="F6738">
        <v>4</v>
      </c>
      <c r="G6738">
        <v>0.12037545550351</v>
      </c>
      <c r="H6738">
        <v>-0.44780060853940201</v>
      </c>
      <c r="I6738">
        <v>-2.3755588667962702</v>
      </c>
      <c r="J6738">
        <v>324</v>
      </c>
      <c r="K6738">
        <v>283</v>
      </c>
      <c r="L6738">
        <v>226</v>
      </c>
      <c r="M6738">
        <v>14</v>
      </c>
      <c r="N6738">
        <v>1.8469528739399801E-2</v>
      </c>
      <c r="O6738">
        <v>-0.74852534820360095</v>
      </c>
      <c r="P6738">
        <v>-2.3746426431202599</v>
      </c>
      <c r="Q6738">
        <v>0.644067796610169</v>
      </c>
      <c r="R6738">
        <v>0.23728813559322001</v>
      </c>
      <c r="S6738">
        <f t="shared" si="105"/>
        <v>-0.32024986909698183</v>
      </c>
    </row>
    <row r="6739" spans="1:19" x14ac:dyDescent="0.2">
      <c r="A6739" t="s">
        <v>13409</v>
      </c>
      <c r="B6739" t="s">
        <v>13410</v>
      </c>
      <c r="C6739">
        <v>130</v>
      </c>
      <c r="D6739">
        <v>160</v>
      </c>
      <c r="E6739">
        <v>128</v>
      </c>
      <c r="F6739">
        <v>7</v>
      </c>
      <c r="G6739">
        <v>0.17043486264461599</v>
      </c>
      <c r="H6739">
        <v>-0.50099139243737201</v>
      </c>
      <c r="I6739">
        <v>-2.15304248525457</v>
      </c>
      <c r="J6739">
        <v>308</v>
      </c>
      <c r="K6739">
        <v>428</v>
      </c>
      <c r="L6739">
        <v>226</v>
      </c>
      <c r="M6739">
        <v>24</v>
      </c>
      <c r="N6739">
        <v>0.220121155934449</v>
      </c>
      <c r="O6739">
        <v>-0.72653105449743305</v>
      </c>
      <c r="P6739">
        <v>-2.1185651433807302</v>
      </c>
      <c r="Q6739">
        <v>0.57627118644067798</v>
      </c>
      <c r="R6739">
        <v>0.25423728813559299</v>
      </c>
      <c r="S6739">
        <f t="shared" si="105"/>
        <v>-0.18758328979436839</v>
      </c>
    </row>
    <row r="6740" spans="1:19" x14ac:dyDescent="0.2">
      <c r="A6740" t="s">
        <v>13411</v>
      </c>
      <c r="B6740" t="s">
        <v>13412</v>
      </c>
      <c r="C6740">
        <v>54</v>
      </c>
      <c r="D6740">
        <v>91</v>
      </c>
      <c r="E6740">
        <v>30</v>
      </c>
      <c r="F6740">
        <v>12</v>
      </c>
      <c r="G6740">
        <v>0.306905864793653</v>
      </c>
      <c r="H6740">
        <v>-0.74953051488170896</v>
      </c>
      <c r="I6740">
        <v>-1.5374096867373399</v>
      </c>
      <c r="J6740">
        <v>76</v>
      </c>
      <c r="K6740">
        <v>83</v>
      </c>
      <c r="L6740">
        <v>19</v>
      </c>
      <c r="M6740">
        <v>10</v>
      </c>
      <c r="N6740">
        <v>0.11549260351700399</v>
      </c>
      <c r="O6740">
        <v>-1.19414876847235</v>
      </c>
      <c r="P6740">
        <v>-1.89103926087268</v>
      </c>
      <c r="Q6740">
        <v>0.50847457627118597</v>
      </c>
      <c r="R6740">
        <v>0.23728813559322001</v>
      </c>
      <c r="S6740">
        <f t="shared" si="105"/>
        <v>5.0814453129057364E-2</v>
      </c>
    </row>
    <row r="6741" spans="1:19" x14ac:dyDescent="0.2">
      <c r="A6741" t="s">
        <v>13413</v>
      </c>
      <c r="B6741" t="s">
        <v>13414</v>
      </c>
      <c r="C6741">
        <v>195</v>
      </c>
      <c r="D6741">
        <v>188</v>
      </c>
      <c r="E6741">
        <v>138</v>
      </c>
      <c r="F6741">
        <v>30</v>
      </c>
      <c r="G6741">
        <v>6.4381470196690202E-2</v>
      </c>
      <c r="H6741">
        <v>-0.64441353473968499</v>
      </c>
      <c r="I6741">
        <v>-1.6971105296048501</v>
      </c>
      <c r="J6741">
        <v>261</v>
      </c>
      <c r="K6741">
        <v>282</v>
      </c>
      <c r="L6741">
        <v>209</v>
      </c>
      <c r="M6741">
        <v>26</v>
      </c>
      <c r="N6741">
        <v>0.110836704402801</v>
      </c>
      <c r="O6741">
        <v>-0.68858299837161696</v>
      </c>
      <c r="P6741">
        <v>-2.01189282795935</v>
      </c>
      <c r="Q6741">
        <v>0.50847457627118597</v>
      </c>
      <c r="R6741">
        <v>0.27118644067796599</v>
      </c>
      <c r="S6741">
        <f t="shared" si="105"/>
        <v>-2.7566974982032227E-2</v>
      </c>
    </row>
    <row r="6742" spans="1:19" x14ac:dyDescent="0.2">
      <c r="A6742" t="s">
        <v>13415</v>
      </c>
      <c r="B6742" t="s">
        <v>13416</v>
      </c>
      <c r="C6742">
        <v>100</v>
      </c>
      <c r="D6742">
        <v>210</v>
      </c>
      <c r="E6742">
        <v>109</v>
      </c>
      <c r="F6742">
        <v>6</v>
      </c>
      <c r="G6742">
        <v>0.402477527029447</v>
      </c>
      <c r="H6742">
        <v>-0.45683151183777998</v>
      </c>
      <c r="I6742">
        <v>-2.1060459225783501</v>
      </c>
      <c r="J6742">
        <v>273</v>
      </c>
      <c r="K6742">
        <v>303</v>
      </c>
      <c r="L6742">
        <v>165</v>
      </c>
      <c r="M6742">
        <v>44</v>
      </c>
      <c r="N6742">
        <v>0.12250808488327</v>
      </c>
      <c r="O6742">
        <v>-0.81076747997123999</v>
      </c>
      <c r="P6742">
        <v>-1.8029356391464599</v>
      </c>
      <c r="Q6742">
        <v>0.52542372881355903</v>
      </c>
      <c r="R6742">
        <v>0.338983050847457</v>
      </c>
      <c r="S6742">
        <f t="shared" si="105"/>
        <v>-8.9604527337373507E-2</v>
      </c>
    </row>
    <row r="6743" spans="1:19" x14ac:dyDescent="0.2">
      <c r="A6743" t="s">
        <v>13417</v>
      </c>
      <c r="B6743" t="s">
        <v>13418</v>
      </c>
      <c r="C6743">
        <v>48</v>
      </c>
      <c r="D6743">
        <v>89</v>
      </c>
      <c r="E6743">
        <v>32</v>
      </c>
      <c r="F6743">
        <v>14</v>
      </c>
      <c r="G6743">
        <v>0.34840700156485399</v>
      </c>
      <c r="H6743">
        <v>-0.67034926883408397</v>
      </c>
      <c r="I6743">
        <v>-1.4193103746593401</v>
      </c>
      <c r="J6743">
        <v>188</v>
      </c>
      <c r="K6743">
        <v>226</v>
      </c>
      <c r="L6743">
        <v>167</v>
      </c>
      <c r="M6743">
        <v>12</v>
      </c>
      <c r="N6743">
        <v>0.15717869330544201</v>
      </c>
      <c r="O6743">
        <v>-0.64353015526048696</v>
      </c>
      <c r="P6743">
        <v>-2.20520227180794</v>
      </c>
      <c r="Q6743">
        <v>0.59322033898305004</v>
      </c>
      <c r="R6743">
        <v>0.322033898305084</v>
      </c>
      <c r="S6743">
        <f t="shared" si="105"/>
        <v>8.3886570500854574E-4</v>
      </c>
    </row>
    <row r="6744" spans="1:19" x14ac:dyDescent="0.2">
      <c r="A6744" t="s">
        <v>13419</v>
      </c>
      <c r="B6744" t="s">
        <v>13420</v>
      </c>
      <c r="C6744">
        <v>145</v>
      </c>
      <c r="D6744">
        <v>168</v>
      </c>
      <c r="E6744">
        <v>111</v>
      </c>
      <c r="F6744">
        <v>7</v>
      </c>
      <c r="G6744">
        <v>0.14419951178641599</v>
      </c>
      <c r="H6744">
        <v>-0.61030303322672097</v>
      </c>
      <c r="I6744">
        <v>-2.2004671351827101</v>
      </c>
      <c r="J6744">
        <v>169</v>
      </c>
      <c r="K6744">
        <v>203</v>
      </c>
      <c r="L6744">
        <v>131</v>
      </c>
      <c r="M6744">
        <v>39</v>
      </c>
      <c r="N6744">
        <v>0.15683743672126099</v>
      </c>
      <c r="O6744">
        <v>-0.70270418610229901</v>
      </c>
      <c r="P6744">
        <v>-1.6470477661790599</v>
      </c>
      <c r="Q6744">
        <v>0.50847457627118597</v>
      </c>
      <c r="R6744">
        <v>0.25423728813559299</v>
      </c>
      <c r="S6744">
        <f t="shared" si="105"/>
        <v>-7.5136581059520036E-2</v>
      </c>
    </row>
    <row r="6745" spans="1:19" x14ac:dyDescent="0.2">
      <c r="A6745" t="s">
        <v>13421</v>
      </c>
      <c r="B6745" t="s">
        <v>13422</v>
      </c>
      <c r="C6745">
        <v>257</v>
      </c>
      <c r="D6745">
        <v>214</v>
      </c>
      <c r="E6745">
        <v>163</v>
      </c>
      <c r="F6745">
        <v>31</v>
      </c>
      <c r="G6745">
        <v>7.38882313424798E-4</v>
      </c>
      <c r="H6745">
        <v>-0.69200352870574</v>
      </c>
      <c r="I6745">
        <v>-1.8027686024590199</v>
      </c>
      <c r="J6745">
        <v>510</v>
      </c>
      <c r="K6745">
        <v>695</v>
      </c>
      <c r="L6745">
        <v>439</v>
      </c>
      <c r="M6745">
        <v>76</v>
      </c>
      <c r="N6745">
        <v>0.21164273191389901</v>
      </c>
      <c r="O6745">
        <v>-0.65719443300020497</v>
      </c>
      <c r="P6745">
        <v>-1.83698225240903</v>
      </c>
      <c r="Q6745">
        <v>0.72881355932203395</v>
      </c>
      <c r="R6745">
        <v>0.322033898305084</v>
      </c>
      <c r="S6745">
        <f t="shared" si="105"/>
        <v>-1.1251290823994911E-2</v>
      </c>
    </row>
    <row r="6746" spans="1:19" x14ac:dyDescent="0.2">
      <c r="A6746" t="s">
        <v>13423</v>
      </c>
      <c r="B6746" t="s">
        <v>13424</v>
      </c>
      <c r="C6746">
        <v>34</v>
      </c>
      <c r="D6746">
        <v>33</v>
      </c>
      <c r="E6746">
        <v>34</v>
      </c>
      <c r="F6746">
        <v>14</v>
      </c>
      <c r="G6746">
        <v>6.7293255131160801E-2</v>
      </c>
      <c r="H6746">
        <v>-0.49425800977840301</v>
      </c>
      <c r="I6746">
        <v>-1.26954805432601</v>
      </c>
      <c r="J6746">
        <v>108</v>
      </c>
      <c r="K6746">
        <v>126</v>
      </c>
      <c r="L6746">
        <v>72</v>
      </c>
      <c r="M6746">
        <v>11</v>
      </c>
      <c r="N6746">
        <v>0.144174893052334</v>
      </c>
      <c r="O6746">
        <v>-0.76818003620007103</v>
      </c>
      <c r="P6746">
        <v>-2.0022567389206101</v>
      </c>
      <c r="Q6746">
        <v>0.59322033898305004</v>
      </c>
      <c r="R6746">
        <v>0.322033898305084</v>
      </c>
      <c r="S6746">
        <f t="shared" si="105"/>
        <v>9.8312447770143988E-2</v>
      </c>
    </row>
    <row r="6747" spans="1:19" x14ac:dyDescent="0.2">
      <c r="A6747" t="s">
        <v>13425</v>
      </c>
      <c r="B6747" t="s">
        <v>13426</v>
      </c>
      <c r="C6747">
        <v>278</v>
      </c>
      <c r="D6747">
        <v>358</v>
      </c>
      <c r="E6747">
        <v>205</v>
      </c>
      <c r="F6747">
        <v>30</v>
      </c>
      <c r="G6747">
        <v>0.19009646302132599</v>
      </c>
      <c r="H6747">
        <v>-0.62654894464072497</v>
      </c>
      <c r="I6747">
        <v>-1.85112071416041</v>
      </c>
      <c r="J6747">
        <v>501</v>
      </c>
      <c r="K6747">
        <v>735</v>
      </c>
      <c r="L6747">
        <v>283</v>
      </c>
      <c r="M6747">
        <v>62</v>
      </c>
      <c r="N6747">
        <v>0.24367771663867099</v>
      </c>
      <c r="O6747">
        <v>-0.84014006748734504</v>
      </c>
      <c r="P6747">
        <v>-1.91767170496088</v>
      </c>
      <c r="Q6747">
        <v>0.61016949152542299</v>
      </c>
      <c r="R6747">
        <v>0.27118644067796599</v>
      </c>
      <c r="S6747">
        <f t="shared" si="105"/>
        <v>-4.6778347530516899E-2</v>
      </c>
    </row>
    <row r="6748" spans="1:19" x14ac:dyDescent="0.2">
      <c r="A6748" t="s">
        <v>13427</v>
      </c>
      <c r="B6748" t="s">
        <v>13428</v>
      </c>
      <c r="C6748">
        <v>127</v>
      </c>
      <c r="D6748">
        <v>116</v>
      </c>
      <c r="E6748">
        <v>82</v>
      </c>
      <c r="F6748">
        <v>10</v>
      </c>
      <c r="G6748">
        <v>4.0912500566489998E-2</v>
      </c>
      <c r="H6748">
        <v>-0.68424787835064305</v>
      </c>
      <c r="I6748">
        <v>-1.9880008939179501</v>
      </c>
      <c r="J6748">
        <v>224</v>
      </c>
      <c r="K6748">
        <v>318</v>
      </c>
      <c r="L6748">
        <v>253</v>
      </c>
      <c r="M6748">
        <v>60</v>
      </c>
      <c r="N6748">
        <v>0.229407205071991</v>
      </c>
      <c r="O6748">
        <v>-0.539216274302735</v>
      </c>
      <c r="P6748">
        <v>-1.58232243654241</v>
      </c>
      <c r="Q6748">
        <v>0.61016949152542299</v>
      </c>
      <c r="R6748">
        <v>0.322033898305084</v>
      </c>
      <c r="S6748">
        <f t="shared" si="105"/>
        <v>3.4481267251224856E-3</v>
      </c>
    </row>
    <row r="6749" spans="1:19" x14ac:dyDescent="0.2">
      <c r="A6749" t="s">
        <v>13429</v>
      </c>
      <c r="B6749" t="s">
        <v>13430</v>
      </c>
      <c r="C6749">
        <v>30</v>
      </c>
      <c r="D6749">
        <v>29</v>
      </c>
      <c r="E6749">
        <v>28</v>
      </c>
      <c r="F6749">
        <v>7</v>
      </c>
      <c r="G6749">
        <v>6.5534975474821996E-2</v>
      </c>
      <c r="H6749">
        <v>-0.52422123315584601</v>
      </c>
      <c r="I6749">
        <v>-1.5162203876674001</v>
      </c>
      <c r="J6749">
        <v>84</v>
      </c>
      <c r="K6749">
        <v>133</v>
      </c>
      <c r="L6749">
        <v>68</v>
      </c>
      <c r="M6749">
        <v>4</v>
      </c>
      <c r="N6749">
        <v>0.27680045832692501</v>
      </c>
      <c r="O6749">
        <v>-0.68385915050003498</v>
      </c>
      <c r="P6749">
        <v>-2.33244496332581</v>
      </c>
      <c r="Q6749">
        <v>0.61016949152542299</v>
      </c>
      <c r="R6749">
        <v>0.305084745762711</v>
      </c>
      <c r="S6749">
        <f t="shared" si="105"/>
        <v>-6.1143714857150089E-2</v>
      </c>
    </row>
    <row r="6750" spans="1:19" x14ac:dyDescent="0.2">
      <c r="A6750" t="s">
        <v>13431</v>
      </c>
      <c r="B6750" t="s">
        <v>13432</v>
      </c>
      <c r="C6750">
        <v>164</v>
      </c>
      <c r="D6750">
        <v>255</v>
      </c>
      <c r="E6750">
        <v>75</v>
      </c>
      <c r="F6750">
        <v>22</v>
      </c>
      <c r="G6750">
        <v>0.27195456468178503</v>
      </c>
      <c r="H6750">
        <v>-0.83404059443440104</v>
      </c>
      <c r="I6750">
        <v>-1.75661834018749</v>
      </c>
      <c r="J6750">
        <v>274</v>
      </c>
      <c r="K6750">
        <v>319</v>
      </c>
      <c r="L6750">
        <v>189</v>
      </c>
      <c r="M6750">
        <v>28</v>
      </c>
      <c r="N6750">
        <v>0.14326822365851399</v>
      </c>
      <c r="O6750">
        <v>-0.75337753579153399</v>
      </c>
      <c r="P6750">
        <v>-2.0008182000700598</v>
      </c>
      <c r="Q6750">
        <v>0.59322033898305004</v>
      </c>
      <c r="R6750">
        <v>0.305084745762711</v>
      </c>
      <c r="S6750">
        <f t="shared" si="105"/>
        <v>-4.176575863472605E-2</v>
      </c>
    </row>
    <row r="6751" spans="1:19" x14ac:dyDescent="0.2">
      <c r="A6751" t="s">
        <v>13433</v>
      </c>
      <c r="B6751" t="s">
        <v>13434</v>
      </c>
      <c r="C6751">
        <v>131</v>
      </c>
      <c r="D6751">
        <v>144</v>
      </c>
      <c r="E6751">
        <v>145</v>
      </c>
      <c r="F6751">
        <v>13</v>
      </c>
      <c r="G6751">
        <v>0.121349428735013</v>
      </c>
      <c r="H6751">
        <v>-0.45016130319919201</v>
      </c>
      <c r="I6751">
        <v>-1.8875251163109199</v>
      </c>
      <c r="J6751">
        <v>382</v>
      </c>
      <c r="K6751">
        <v>358</v>
      </c>
      <c r="L6751">
        <v>254</v>
      </c>
      <c r="M6751">
        <v>41</v>
      </c>
      <c r="N6751">
        <v>4.9047767153887402E-2</v>
      </c>
      <c r="O6751">
        <v>-0.76931842343616097</v>
      </c>
      <c r="P6751">
        <v>-1.9795051747838599</v>
      </c>
      <c r="Q6751">
        <v>0.61016949152542299</v>
      </c>
      <c r="R6751">
        <v>0.27118644067796599</v>
      </c>
      <c r="S6751">
        <f t="shared" si="105"/>
        <v>-7.3816215794827722E-2</v>
      </c>
    </row>
    <row r="6752" spans="1:19" x14ac:dyDescent="0.2">
      <c r="A6752" t="s">
        <v>13435</v>
      </c>
      <c r="B6752" t="s">
        <v>13436</v>
      </c>
      <c r="C6752">
        <v>287</v>
      </c>
      <c r="D6752">
        <v>211</v>
      </c>
      <c r="E6752">
        <v>155</v>
      </c>
      <c r="F6752">
        <v>31</v>
      </c>
      <c r="G6752">
        <v>-5.3341209140771097E-2</v>
      </c>
      <c r="H6752">
        <v>-0.76180820834210405</v>
      </c>
      <c r="I6752">
        <v>-1.8507173758617099</v>
      </c>
      <c r="J6752">
        <v>583</v>
      </c>
      <c r="K6752">
        <v>722</v>
      </c>
      <c r="L6752">
        <v>432</v>
      </c>
      <c r="M6752">
        <v>41</v>
      </c>
      <c r="N6752">
        <v>0.170096746232346</v>
      </c>
      <c r="O6752">
        <v>-0.72227358508849204</v>
      </c>
      <c r="P6752">
        <v>-2.16311036663117</v>
      </c>
      <c r="Q6752">
        <v>0.57627118644067798</v>
      </c>
      <c r="R6752">
        <v>0.27118644067796599</v>
      </c>
      <c r="S6752">
        <f t="shared" si="105"/>
        <v>-0.1123128616278726</v>
      </c>
    </row>
    <row r="6753" spans="1:19" x14ac:dyDescent="0.2">
      <c r="A6753" t="s">
        <v>13437</v>
      </c>
      <c r="B6753" t="s">
        <v>13438</v>
      </c>
      <c r="C6753">
        <v>174</v>
      </c>
      <c r="D6753">
        <v>133</v>
      </c>
      <c r="E6753">
        <v>108</v>
      </c>
      <c r="F6753">
        <v>28</v>
      </c>
      <c r="G6753">
        <v>-3.6439375019985398E-2</v>
      </c>
      <c r="H6753">
        <v>-0.70138350257405302</v>
      </c>
      <c r="I6753">
        <v>-1.67758838990237</v>
      </c>
      <c r="J6753">
        <v>435</v>
      </c>
      <c r="K6753">
        <v>540</v>
      </c>
      <c r="L6753">
        <v>242</v>
      </c>
      <c r="M6753">
        <v>53</v>
      </c>
      <c r="N6753">
        <v>0.171132606290052</v>
      </c>
      <c r="O6753">
        <v>-0.84676266811859602</v>
      </c>
      <c r="P6753">
        <v>-1.9244390559457401</v>
      </c>
      <c r="Q6753">
        <v>0.62711864406779605</v>
      </c>
      <c r="R6753">
        <v>0.27118644067796599</v>
      </c>
      <c r="S6753">
        <f t="shared" si="105"/>
        <v>1.4553408553590001E-3</v>
      </c>
    </row>
    <row r="6754" spans="1:19" x14ac:dyDescent="0.2">
      <c r="A6754" t="s">
        <v>13439</v>
      </c>
      <c r="B6754" t="s">
        <v>13440</v>
      </c>
      <c r="C6754">
        <v>133</v>
      </c>
      <c r="D6754">
        <v>163</v>
      </c>
      <c r="E6754">
        <v>150</v>
      </c>
      <c r="F6754">
        <v>16</v>
      </c>
      <c r="G6754">
        <v>0.1685941957324</v>
      </c>
      <c r="H6754">
        <v>-0.442018391689808</v>
      </c>
      <c r="I6754">
        <v>-1.8039288312731601</v>
      </c>
      <c r="J6754">
        <v>257</v>
      </c>
      <c r="K6754">
        <v>372</v>
      </c>
      <c r="L6754">
        <v>129</v>
      </c>
      <c r="M6754">
        <v>23</v>
      </c>
      <c r="N6754">
        <v>0.23783791997232401</v>
      </c>
      <c r="O6754">
        <v>-0.89143219017643505</v>
      </c>
      <c r="P6754">
        <v>-2.0584309559055902</v>
      </c>
      <c r="Q6754">
        <v>0.69491525423728795</v>
      </c>
      <c r="R6754">
        <v>0.305084745762711</v>
      </c>
      <c r="S6754">
        <f t="shared" si="105"/>
        <v>-7.0819790060801885E-2</v>
      </c>
    </row>
    <row r="6755" spans="1:19" x14ac:dyDescent="0.2">
      <c r="A6755" t="s">
        <v>13441</v>
      </c>
      <c r="B6755" t="s">
        <v>13442</v>
      </c>
      <c r="C6755">
        <v>137</v>
      </c>
      <c r="D6755">
        <v>137</v>
      </c>
      <c r="E6755">
        <v>54</v>
      </c>
      <c r="F6755">
        <v>21</v>
      </c>
      <c r="G6755">
        <v>8.0258232295528406E-2</v>
      </c>
      <c r="H6755">
        <v>-0.89858481711184102</v>
      </c>
      <c r="I6755">
        <v>-1.69869844538448</v>
      </c>
      <c r="J6755">
        <v>326</v>
      </c>
      <c r="K6755">
        <v>321</v>
      </c>
      <c r="L6755">
        <v>188</v>
      </c>
      <c r="M6755">
        <v>35</v>
      </c>
      <c r="N6755">
        <v>7.0515535758654796E-2</v>
      </c>
      <c r="O6755">
        <v>-0.83114852794864902</v>
      </c>
      <c r="P6755">
        <v>-1.9793752243095499</v>
      </c>
      <c r="Q6755">
        <v>0.644067796610169</v>
      </c>
      <c r="R6755">
        <v>0.23728813559322001</v>
      </c>
      <c r="S6755">
        <f t="shared" si="105"/>
        <v>-1.9326976097138251E-2</v>
      </c>
    </row>
    <row r="6756" spans="1:19" x14ac:dyDescent="0.2">
      <c r="A6756" t="s">
        <v>13443</v>
      </c>
      <c r="B6756" t="s">
        <v>13444</v>
      </c>
      <c r="C6756">
        <v>167</v>
      </c>
      <c r="D6756">
        <v>163</v>
      </c>
      <c r="E6756">
        <v>114</v>
      </c>
      <c r="F6756">
        <v>13</v>
      </c>
      <c r="G6756">
        <v>6.9729365551902997E-2</v>
      </c>
      <c r="H6756">
        <v>-0.66006962958951398</v>
      </c>
      <c r="I6756">
        <v>-1.9929702918027401</v>
      </c>
      <c r="J6756">
        <v>294</v>
      </c>
      <c r="K6756">
        <v>544</v>
      </c>
      <c r="L6756">
        <v>226</v>
      </c>
      <c r="M6756">
        <v>36</v>
      </c>
      <c r="N6756">
        <v>0.34447967270774399</v>
      </c>
      <c r="O6756">
        <v>-0.70632766840914596</v>
      </c>
      <c r="P6756">
        <v>-1.92227049823676</v>
      </c>
      <c r="Q6756">
        <v>0.61016949152542299</v>
      </c>
      <c r="R6756">
        <v>0.23728813559322001</v>
      </c>
      <c r="S6756">
        <f t="shared" si="105"/>
        <v>-8.8915515077567786E-2</v>
      </c>
    </row>
    <row r="6757" spans="1:19" x14ac:dyDescent="0.2">
      <c r="A6757" t="s">
        <v>13445</v>
      </c>
      <c r="B6757" t="s">
        <v>13446</v>
      </c>
      <c r="C6757">
        <v>15</v>
      </c>
      <c r="D6757">
        <v>49</v>
      </c>
      <c r="E6757">
        <v>26</v>
      </c>
      <c r="F6757">
        <v>1</v>
      </c>
      <c r="G6757">
        <v>0.59436305326836003</v>
      </c>
      <c r="H6757">
        <v>-0.25537592086326599</v>
      </c>
      <c r="I6757">
        <v>-2.0602884320176802</v>
      </c>
      <c r="J6757">
        <v>83</v>
      </c>
      <c r="K6757">
        <v>149</v>
      </c>
      <c r="L6757">
        <v>98</v>
      </c>
      <c r="M6757">
        <v>21</v>
      </c>
      <c r="N6757">
        <v>0.33133627945792099</v>
      </c>
      <c r="O6757">
        <v>-0.51994079382796898</v>
      </c>
      <c r="P6757">
        <v>-1.60708446623404</v>
      </c>
      <c r="Q6757">
        <v>0.62711864406779605</v>
      </c>
      <c r="R6757">
        <v>0.27118644067796599</v>
      </c>
      <c r="S6757">
        <f t="shared" si="105"/>
        <v>-2.4021838516504773E-2</v>
      </c>
    </row>
    <row r="6758" spans="1:19" x14ac:dyDescent="0.2">
      <c r="A6758" t="s">
        <v>13447</v>
      </c>
      <c r="B6758" t="s">
        <v>13448</v>
      </c>
      <c r="C6758">
        <v>101</v>
      </c>
      <c r="D6758">
        <v>124</v>
      </c>
      <c r="E6758">
        <v>44</v>
      </c>
      <c r="F6758">
        <v>13</v>
      </c>
      <c r="G6758">
        <v>0.16935854367511999</v>
      </c>
      <c r="H6758">
        <v>-0.85512670707485805</v>
      </c>
      <c r="I6758">
        <v>-1.7745751944378001</v>
      </c>
      <c r="J6758">
        <v>211</v>
      </c>
      <c r="K6758">
        <v>286</v>
      </c>
      <c r="L6758">
        <v>125</v>
      </c>
      <c r="M6758">
        <v>30</v>
      </c>
      <c r="N6758">
        <v>0.20931168125307201</v>
      </c>
      <c r="O6758">
        <v>-0.81946121943402594</v>
      </c>
      <c r="P6758">
        <v>-1.85738686916992</v>
      </c>
      <c r="Q6758">
        <v>0.57627118644067798</v>
      </c>
      <c r="R6758">
        <v>0.28813559322033899</v>
      </c>
      <c r="S6758">
        <f t="shared" si="105"/>
        <v>-8.5786810178597253E-3</v>
      </c>
    </row>
    <row r="6759" spans="1:19" x14ac:dyDescent="0.2">
      <c r="A6759" t="s">
        <v>13449</v>
      </c>
      <c r="B6759" t="s">
        <v>13450</v>
      </c>
      <c r="C6759">
        <v>71</v>
      </c>
      <c r="D6759">
        <v>102</v>
      </c>
      <c r="E6759">
        <v>89</v>
      </c>
      <c r="F6759">
        <v>7</v>
      </c>
      <c r="G6759">
        <v>0.23760005533837</v>
      </c>
      <c r="H6759">
        <v>-0.39612635185256601</v>
      </c>
      <c r="I6759">
        <v>-1.8903574816668101</v>
      </c>
      <c r="J6759">
        <v>185</v>
      </c>
      <c r="K6759">
        <v>236</v>
      </c>
      <c r="L6759">
        <v>82</v>
      </c>
      <c r="M6759">
        <v>27</v>
      </c>
      <c r="N6759">
        <v>0.18296837798881399</v>
      </c>
      <c r="O6759">
        <v>-0.94544665316368703</v>
      </c>
      <c r="P6759">
        <v>-1.8460336328359099</v>
      </c>
      <c r="Q6759">
        <v>0.677966101694915</v>
      </c>
      <c r="R6759">
        <v>0.27118644067796599</v>
      </c>
      <c r="S6759">
        <f t="shared" si="105"/>
        <v>-3.8931567177998783E-2</v>
      </c>
    </row>
    <row r="6760" spans="1:19" x14ac:dyDescent="0.2">
      <c r="A6760" t="s">
        <v>13451</v>
      </c>
      <c r="B6760" t="s">
        <v>13452</v>
      </c>
      <c r="C6760">
        <v>87</v>
      </c>
      <c r="D6760">
        <v>41</v>
      </c>
      <c r="E6760">
        <v>52</v>
      </c>
      <c r="F6760">
        <v>5</v>
      </c>
      <c r="G6760">
        <v>-0.246477163603354</v>
      </c>
      <c r="H6760">
        <v>-0.71777391876222296</v>
      </c>
      <c r="I6760">
        <v>-2.1247464212445899</v>
      </c>
      <c r="J6760">
        <v>89</v>
      </c>
      <c r="K6760">
        <v>122</v>
      </c>
      <c r="L6760">
        <v>65</v>
      </c>
      <c r="M6760">
        <v>7</v>
      </c>
      <c r="N6760">
        <v>0.214197927451557</v>
      </c>
      <c r="O6760">
        <v>-0.72856542714644701</v>
      </c>
      <c r="P6760">
        <v>-2.1145176352225401</v>
      </c>
      <c r="Q6760">
        <v>0.66101694915254205</v>
      </c>
      <c r="R6760">
        <v>0.25423728813559299</v>
      </c>
      <c r="S6760">
        <f t="shared" si="105"/>
        <v>-0.17834053197066047</v>
      </c>
    </row>
    <row r="6761" spans="1:19" x14ac:dyDescent="0.2">
      <c r="A6761" t="s">
        <v>13453</v>
      </c>
      <c r="B6761" t="s">
        <v>13454</v>
      </c>
      <c r="C6761">
        <v>140</v>
      </c>
      <c r="D6761">
        <v>207</v>
      </c>
      <c r="E6761">
        <v>130</v>
      </c>
      <c r="F6761">
        <v>22</v>
      </c>
      <c r="G6761">
        <v>0.25010054207420801</v>
      </c>
      <c r="H6761">
        <v>-0.52644269314980496</v>
      </c>
      <c r="I6761">
        <v>-1.68790252781803</v>
      </c>
      <c r="J6761">
        <v>409</v>
      </c>
      <c r="K6761">
        <v>511</v>
      </c>
      <c r="L6761">
        <v>217</v>
      </c>
      <c r="M6761">
        <v>53</v>
      </c>
      <c r="N6761">
        <v>0.17392569554909201</v>
      </c>
      <c r="O6761">
        <v>-0.86735235130320198</v>
      </c>
      <c r="P6761">
        <v>-1.8976731069984401</v>
      </c>
      <c r="Q6761">
        <v>0.72881355932203395</v>
      </c>
      <c r="R6761">
        <v>0.338983050847457</v>
      </c>
      <c r="S6761">
        <f t="shared" si="105"/>
        <v>5.6403683877478319E-3</v>
      </c>
    </row>
    <row r="6762" spans="1:19" x14ac:dyDescent="0.2">
      <c r="A6762" t="s">
        <v>13455</v>
      </c>
      <c r="B6762" t="s">
        <v>13456</v>
      </c>
      <c r="C6762">
        <v>152</v>
      </c>
      <c r="D6762">
        <v>266</v>
      </c>
      <c r="E6762">
        <v>105</v>
      </c>
      <c r="F6762">
        <v>36</v>
      </c>
      <c r="G6762">
        <v>0.323296280981822</v>
      </c>
      <c r="H6762">
        <v>-0.65491229865323797</v>
      </c>
      <c r="I6762">
        <v>-1.50973826013948</v>
      </c>
      <c r="J6762">
        <v>388</v>
      </c>
      <c r="K6762">
        <v>437</v>
      </c>
      <c r="L6762">
        <v>251</v>
      </c>
      <c r="M6762">
        <v>60</v>
      </c>
      <c r="N6762">
        <v>0.128877814797936</v>
      </c>
      <c r="O6762">
        <v>-0.78124678125755898</v>
      </c>
      <c r="P6762">
        <v>-1.8209061438024501</v>
      </c>
      <c r="Q6762">
        <v>0.59322033898305004</v>
      </c>
      <c r="R6762">
        <v>0.28813559322033899</v>
      </c>
      <c r="S6762">
        <f t="shared" si="105"/>
        <v>7.7553896063172353E-2</v>
      </c>
    </row>
    <row r="6763" spans="1:19" x14ac:dyDescent="0.2">
      <c r="A6763" t="s">
        <v>13457</v>
      </c>
      <c r="B6763" t="s">
        <v>13458</v>
      </c>
      <c r="C6763">
        <v>43</v>
      </c>
      <c r="D6763">
        <v>33</v>
      </c>
      <c r="E6763">
        <v>37</v>
      </c>
      <c r="F6763">
        <v>2</v>
      </c>
      <c r="G6763">
        <v>-3.4696283406170599E-2</v>
      </c>
      <c r="H6763">
        <v>-0.55952474129099505</v>
      </c>
      <c r="I6763">
        <v>-2.2166356328775998</v>
      </c>
      <c r="J6763">
        <v>153</v>
      </c>
      <c r="K6763">
        <v>166</v>
      </c>
      <c r="L6763">
        <v>114</v>
      </c>
      <c r="M6763">
        <v>19</v>
      </c>
      <c r="N6763">
        <v>0.112644760644178</v>
      </c>
      <c r="O6763">
        <v>-0.71987535662551605</v>
      </c>
      <c r="P6763">
        <v>-1.91616349845666</v>
      </c>
      <c r="Q6763">
        <v>0.644067796610169</v>
      </c>
      <c r="R6763">
        <v>0.23728813559322001</v>
      </c>
      <c r="S6763">
        <f t="shared" si="105"/>
        <v>-0.15178336717499386</v>
      </c>
    </row>
    <row r="6764" spans="1:19" x14ac:dyDescent="0.2">
      <c r="A6764" t="s">
        <v>13459</v>
      </c>
      <c r="B6764" t="s">
        <v>13460</v>
      </c>
      <c r="C6764">
        <v>156</v>
      </c>
      <c r="D6764">
        <v>204</v>
      </c>
      <c r="E6764">
        <v>73</v>
      </c>
      <c r="F6764">
        <v>14</v>
      </c>
      <c r="G6764">
        <v>0.196763801366965</v>
      </c>
      <c r="H6764">
        <v>-0.824059748012409</v>
      </c>
      <c r="I6764">
        <v>-1.9311937356382201</v>
      </c>
      <c r="J6764">
        <v>324</v>
      </c>
      <c r="K6764">
        <v>377</v>
      </c>
      <c r="L6764">
        <v>231</v>
      </c>
      <c r="M6764">
        <v>48</v>
      </c>
      <c r="N6764">
        <v>0.14302444342090201</v>
      </c>
      <c r="O6764">
        <v>-0.73902180745885804</v>
      </c>
      <c r="P6764">
        <v>-1.83952944142291</v>
      </c>
      <c r="Q6764">
        <v>0.61016949152542299</v>
      </c>
      <c r="R6764">
        <v>0.25423728813559299</v>
      </c>
      <c r="S6764">
        <f t="shared" si="105"/>
        <v>-4.8968300636346621E-2</v>
      </c>
    </row>
    <row r="6765" spans="1:19" x14ac:dyDescent="0.2">
      <c r="A6765" t="s">
        <v>13461</v>
      </c>
      <c r="B6765" t="s">
        <v>13462</v>
      </c>
      <c r="C6765">
        <v>147</v>
      </c>
      <c r="D6765">
        <v>132</v>
      </c>
      <c r="E6765">
        <v>69</v>
      </c>
      <c r="F6765">
        <v>12</v>
      </c>
      <c r="G6765">
        <v>3.3514828753202199E-2</v>
      </c>
      <c r="H6765">
        <v>-0.82272625378932396</v>
      </c>
      <c r="I6765">
        <v>-1.97233326166255</v>
      </c>
      <c r="J6765">
        <v>220</v>
      </c>
      <c r="K6765">
        <v>237</v>
      </c>
      <c r="L6765">
        <v>88</v>
      </c>
      <c r="M6765">
        <v>21</v>
      </c>
      <c r="N6765">
        <v>0.109553768609619</v>
      </c>
      <c r="O6765">
        <v>-0.99002878581642795</v>
      </c>
      <c r="P6765">
        <v>-2.03042905468017</v>
      </c>
      <c r="Q6765">
        <v>0.61016949152542299</v>
      </c>
      <c r="R6765">
        <v>0.25423728813559299</v>
      </c>
      <c r="S6765">
        <f t="shared" si="105"/>
        <v>-0.11189478380526291</v>
      </c>
    </row>
    <row r="6766" spans="1:19" x14ac:dyDescent="0.2">
      <c r="A6766" t="s">
        <v>13463</v>
      </c>
      <c r="B6766" t="s">
        <v>13464</v>
      </c>
      <c r="C6766">
        <v>164</v>
      </c>
      <c r="D6766">
        <v>179</v>
      </c>
      <c r="E6766">
        <v>153</v>
      </c>
      <c r="F6766">
        <v>25</v>
      </c>
      <c r="G6766">
        <v>0.11826741522772299</v>
      </c>
      <c r="H6766">
        <v>-0.52441042700850204</v>
      </c>
      <c r="I6766">
        <v>-1.70110101233765</v>
      </c>
      <c r="J6766">
        <v>302</v>
      </c>
      <c r="K6766">
        <v>479</v>
      </c>
      <c r="L6766">
        <v>214</v>
      </c>
      <c r="M6766">
        <v>42</v>
      </c>
      <c r="N6766">
        <v>0.27755667387913402</v>
      </c>
      <c r="O6766">
        <v>-0.74168194675235</v>
      </c>
      <c r="P6766">
        <v>-1.86698332115114</v>
      </c>
      <c r="Q6766">
        <v>0.59322033898305004</v>
      </c>
      <c r="R6766">
        <v>0.27118644067796599</v>
      </c>
      <c r="S6766">
        <f t="shared" si="105"/>
        <v>1.004316043208031E-2</v>
      </c>
    </row>
    <row r="6767" spans="1:19" x14ac:dyDescent="0.2">
      <c r="A6767" t="s">
        <v>13465</v>
      </c>
      <c r="B6767" t="s">
        <v>13466</v>
      </c>
      <c r="C6767">
        <v>206</v>
      </c>
      <c r="D6767">
        <v>194</v>
      </c>
      <c r="E6767">
        <v>172</v>
      </c>
      <c r="F6767">
        <v>17</v>
      </c>
      <c r="G6767">
        <v>5.4192741856601098E-2</v>
      </c>
      <c r="H6767">
        <v>-0.57259678324000796</v>
      </c>
      <c r="I6767">
        <v>-1.96761547195287</v>
      </c>
      <c r="J6767">
        <v>213</v>
      </c>
      <c r="K6767">
        <v>239</v>
      </c>
      <c r="L6767">
        <v>154</v>
      </c>
      <c r="M6767">
        <v>24</v>
      </c>
      <c r="N6767">
        <v>0.127246400931121</v>
      </c>
      <c r="O6767">
        <v>-0.73294765974666498</v>
      </c>
      <c r="P6767">
        <v>-1.9583940303190199</v>
      </c>
      <c r="Q6767">
        <v>0.52542372881355903</v>
      </c>
      <c r="R6767">
        <v>0.305084745762711</v>
      </c>
      <c r="S6767">
        <f t="shared" si="105"/>
        <v>-9.1266059934581381E-2</v>
      </c>
    </row>
    <row r="6768" spans="1:19" x14ac:dyDescent="0.2">
      <c r="A6768" t="s">
        <v>13467</v>
      </c>
      <c r="B6768" t="s">
        <v>13468</v>
      </c>
      <c r="C6768">
        <v>156</v>
      </c>
      <c r="D6768">
        <v>168</v>
      </c>
      <c r="E6768">
        <v>189</v>
      </c>
      <c r="F6768">
        <v>17</v>
      </c>
      <c r="G6768">
        <v>0.112442915666929</v>
      </c>
      <c r="H6768">
        <v>-0.41092080395962099</v>
      </c>
      <c r="I6768">
        <v>-1.8468728499381799</v>
      </c>
      <c r="J6768">
        <v>323</v>
      </c>
      <c r="K6768">
        <v>314</v>
      </c>
      <c r="L6768">
        <v>223</v>
      </c>
      <c r="M6768">
        <v>21</v>
      </c>
      <c r="N6768">
        <v>6.4955229163833797E-2</v>
      </c>
      <c r="O6768">
        <v>-0.75298643642733198</v>
      </c>
      <c r="P6768">
        <v>-2.1972088961890699</v>
      </c>
      <c r="Q6768">
        <v>0.57627118644067798</v>
      </c>
      <c r="R6768">
        <v>0.27118644067796599</v>
      </c>
      <c r="S6768">
        <f t="shared" si="105"/>
        <v>-0.12032496341411045</v>
      </c>
    </row>
    <row r="6769" spans="1:19" x14ac:dyDescent="0.2">
      <c r="A6769" t="s">
        <v>13469</v>
      </c>
      <c r="B6769" t="s">
        <v>13470</v>
      </c>
      <c r="C6769">
        <v>9</v>
      </c>
      <c r="D6769">
        <v>6</v>
      </c>
      <c r="E6769">
        <v>8</v>
      </c>
      <c r="F6769">
        <v>0</v>
      </c>
      <c r="G6769">
        <v>-9.5833026760152804E-2</v>
      </c>
      <c r="H6769">
        <v>-0.54541053222578495</v>
      </c>
      <c r="I6769" t="e">
        <f>-inf</f>
        <v>#NAME?</v>
      </c>
      <c r="J6769">
        <v>6</v>
      </c>
      <c r="K6769">
        <v>13</v>
      </c>
      <c r="L6769">
        <v>3</v>
      </c>
      <c r="M6769">
        <v>0</v>
      </c>
      <c r="N6769">
        <v>0.41302020534491402</v>
      </c>
      <c r="O6769">
        <v>-0.89311877280837104</v>
      </c>
      <c r="P6769" t="e">
        <f>-inf</f>
        <v>#NAME?</v>
      </c>
      <c r="Q6769">
        <v>0.57627118644067798</v>
      </c>
      <c r="R6769">
        <v>0.28813559322033899</v>
      </c>
      <c r="S6769" t="e">
        <f t="shared" si="105"/>
        <v>#NAME?</v>
      </c>
    </row>
    <row r="6770" spans="1:19" x14ac:dyDescent="0.2">
      <c r="A6770" t="s">
        <v>13471</v>
      </c>
      <c r="B6770" t="s">
        <v>13472</v>
      </c>
      <c r="C6770">
        <v>55</v>
      </c>
      <c r="D6770">
        <v>78</v>
      </c>
      <c r="E6770">
        <v>23</v>
      </c>
      <c r="F6770">
        <v>8</v>
      </c>
      <c r="G6770">
        <v>0.231990145491765</v>
      </c>
      <c r="H6770">
        <v>-0.872892863255054</v>
      </c>
      <c r="I6770">
        <v>-1.7214698754642901</v>
      </c>
      <c r="J6770">
        <v>128</v>
      </c>
      <c r="K6770">
        <v>143</v>
      </c>
      <c r="L6770">
        <v>100</v>
      </c>
      <c r="M6770">
        <v>3</v>
      </c>
      <c r="N6770">
        <v>0.12535417123891501</v>
      </c>
      <c r="O6770">
        <v>-0.69929874679225801</v>
      </c>
      <c r="P6770">
        <v>-2.64031438352009</v>
      </c>
      <c r="Q6770">
        <v>0.57627118644067798</v>
      </c>
      <c r="R6770">
        <v>0.28813559322033899</v>
      </c>
      <c r="S6770">
        <f t="shared" si="105"/>
        <v>-0.20268430054305162</v>
      </c>
    </row>
    <row r="6771" spans="1:19" x14ac:dyDescent="0.2">
      <c r="A6771" t="s">
        <v>13473</v>
      </c>
      <c r="B6771" t="s">
        <v>13474</v>
      </c>
      <c r="C6771">
        <v>100</v>
      </c>
      <c r="D6771">
        <v>76</v>
      </c>
      <c r="E6771">
        <v>87</v>
      </c>
      <c r="F6771">
        <v>7</v>
      </c>
      <c r="G6771">
        <v>-3.89281754236801E-2</v>
      </c>
      <c r="H6771">
        <v>-0.55473875715978505</v>
      </c>
      <c r="I6771">
        <v>-2.0390991329477401</v>
      </c>
      <c r="J6771">
        <v>320</v>
      </c>
      <c r="K6771">
        <v>243</v>
      </c>
      <c r="L6771">
        <v>164</v>
      </c>
      <c r="M6771">
        <v>19</v>
      </c>
      <c r="N6771">
        <v>-4.2315601299871899E-2</v>
      </c>
      <c r="O6771">
        <v>-0.88239490741659798</v>
      </c>
      <c r="P6771">
        <v>-2.2366220459589701</v>
      </c>
      <c r="Q6771">
        <v>0.69491525423728795</v>
      </c>
      <c r="R6771">
        <v>0.305084745762711</v>
      </c>
      <c r="S6771">
        <f t="shared" si="105"/>
        <v>-0.18630220855863436</v>
      </c>
    </row>
    <row r="6772" spans="1:19" x14ac:dyDescent="0.2">
      <c r="A6772" t="s">
        <v>13475</v>
      </c>
      <c r="B6772" t="s">
        <v>13476</v>
      </c>
      <c r="C6772">
        <v>72</v>
      </c>
      <c r="D6772">
        <v>67</v>
      </c>
      <c r="E6772">
        <v>127</v>
      </c>
      <c r="F6772">
        <v>9</v>
      </c>
      <c r="G6772">
        <v>4.90005385650863E-2</v>
      </c>
      <c r="H6772">
        <v>-0.247786785253715</v>
      </c>
      <c r="I6772">
        <v>-1.7872871599539399</v>
      </c>
      <c r="J6772">
        <v>206</v>
      </c>
      <c r="K6772">
        <v>200</v>
      </c>
      <c r="L6772">
        <v>136</v>
      </c>
      <c r="M6772">
        <v>26</v>
      </c>
      <c r="N6772">
        <v>6.4390878716549596E-2</v>
      </c>
      <c r="O6772">
        <v>-0.77241708914332596</v>
      </c>
      <c r="P6772">
        <v>-1.90911954099022</v>
      </c>
      <c r="Q6772">
        <v>0.61016949152542299</v>
      </c>
      <c r="R6772">
        <v>0.28813559322033899</v>
      </c>
      <c r="S6772">
        <f t="shared" si="105"/>
        <v>-2.6082245149937809E-2</v>
      </c>
    </row>
    <row r="6773" spans="1:19" x14ac:dyDescent="0.2">
      <c r="A6773" t="s">
        <v>13477</v>
      </c>
      <c r="B6773" t="s">
        <v>13478</v>
      </c>
      <c r="C6773">
        <v>50</v>
      </c>
      <c r="D6773">
        <v>66</v>
      </c>
      <c r="E6773">
        <v>59</v>
      </c>
      <c r="F6773">
        <v>1</v>
      </c>
      <c r="G6773">
        <v>0.200832163501378</v>
      </c>
      <c r="H6773">
        <v>-0.42237600247227802</v>
      </c>
      <c r="I6773">
        <v>-2.58316717729801</v>
      </c>
      <c r="J6773">
        <v>145</v>
      </c>
      <c r="K6773">
        <v>212</v>
      </c>
      <c r="L6773">
        <v>86</v>
      </c>
      <c r="M6773">
        <v>8</v>
      </c>
      <c r="N6773">
        <v>0.24219596211549799</v>
      </c>
      <c r="O6773">
        <v>-0.81895832813579705</v>
      </c>
      <c r="P6773">
        <v>-2.2685036838349202</v>
      </c>
      <c r="Q6773">
        <v>0.61016949152542299</v>
      </c>
      <c r="R6773">
        <v>0.27118644067796599</v>
      </c>
      <c r="S6773">
        <f t="shared" si="105"/>
        <v>-0.35173022580167917</v>
      </c>
    </row>
    <row r="6774" spans="1:19" x14ac:dyDescent="0.2">
      <c r="A6774" t="s">
        <v>13479</v>
      </c>
      <c r="B6774" t="s">
        <v>13480</v>
      </c>
      <c r="C6774">
        <v>346</v>
      </c>
      <c r="D6774">
        <v>337</v>
      </c>
      <c r="E6774">
        <v>208</v>
      </c>
      <c r="F6774">
        <v>32</v>
      </c>
      <c r="G6774">
        <v>6.8812034374090503E-2</v>
      </c>
      <c r="H6774">
        <v>-0.71527077360841795</v>
      </c>
      <c r="I6774">
        <v>-1.91812329343486</v>
      </c>
      <c r="J6774">
        <v>615</v>
      </c>
      <c r="K6774">
        <v>801</v>
      </c>
      <c r="L6774">
        <v>379</v>
      </c>
      <c r="M6774">
        <v>62</v>
      </c>
      <c r="N6774">
        <v>0.19198550373054199</v>
      </c>
      <c r="O6774">
        <v>-0.80232468295173398</v>
      </c>
      <c r="P6774">
        <v>-2.0067090948690498</v>
      </c>
      <c r="Q6774">
        <v>0.61016949152542299</v>
      </c>
      <c r="R6774">
        <v>0.22033898305084701</v>
      </c>
      <c r="S6774">
        <f t="shared" si="105"/>
        <v>-8.9916826545175438E-2</v>
      </c>
    </row>
    <row r="6775" spans="1:19" x14ac:dyDescent="0.2">
      <c r="A6775" t="s">
        <v>13481</v>
      </c>
      <c r="B6775" t="s">
        <v>13482</v>
      </c>
      <c r="C6775">
        <v>117</v>
      </c>
      <c r="D6775">
        <v>101</v>
      </c>
      <c r="E6775">
        <v>63</v>
      </c>
      <c r="F6775">
        <v>15</v>
      </c>
      <c r="G6775">
        <v>1.63937443320093E-2</v>
      </c>
      <c r="H6775">
        <v>-0.76310332207098297</v>
      </c>
      <c r="I6775">
        <v>-1.7762917756524701</v>
      </c>
      <c r="J6775">
        <v>334</v>
      </c>
      <c r="K6775">
        <v>342</v>
      </c>
      <c r="L6775">
        <v>166</v>
      </c>
      <c r="M6775">
        <v>27</v>
      </c>
      <c r="N6775">
        <v>8.7507742666292299E-2</v>
      </c>
      <c r="O6775">
        <v>-0.89572715591589902</v>
      </c>
      <c r="P6775">
        <v>-2.1026083712444699</v>
      </c>
      <c r="Q6775">
        <v>0.59322033898305004</v>
      </c>
      <c r="R6775">
        <v>0.23728813559322001</v>
      </c>
      <c r="S6775">
        <f t="shared" si="105"/>
        <v>-7.4666458100218547E-2</v>
      </c>
    </row>
    <row r="6776" spans="1:19" x14ac:dyDescent="0.2">
      <c r="A6776" t="s">
        <v>13483</v>
      </c>
      <c r="B6776" t="s">
        <v>13484</v>
      </c>
      <c r="C6776">
        <v>108</v>
      </c>
      <c r="D6776">
        <v>139</v>
      </c>
      <c r="E6776">
        <v>110</v>
      </c>
      <c r="F6776">
        <v>9</v>
      </c>
      <c r="G6776">
        <v>0.18984927706267299</v>
      </c>
      <c r="H6776">
        <v>-0.48628908010712801</v>
      </c>
      <c r="I6776">
        <v>-1.96337841900962</v>
      </c>
      <c r="J6776">
        <v>186</v>
      </c>
      <c r="K6776">
        <v>193</v>
      </c>
      <c r="L6776">
        <v>149</v>
      </c>
      <c r="M6776">
        <v>28</v>
      </c>
      <c r="N6776">
        <v>9.3272468211579196E-2</v>
      </c>
      <c r="O6776">
        <v>-0.68841545295003204</v>
      </c>
      <c r="P6776">
        <v>-1.83258058146759</v>
      </c>
      <c r="Q6776">
        <v>0.644067796610169</v>
      </c>
      <c r="R6776">
        <v>0.25423728813559299</v>
      </c>
      <c r="S6776">
        <f t="shared" si="105"/>
        <v>-5.6391123059402117E-2</v>
      </c>
    </row>
    <row r="6777" spans="1:19" x14ac:dyDescent="0.2">
      <c r="A6777" t="s">
        <v>13485</v>
      </c>
      <c r="B6777" t="s">
        <v>13486</v>
      </c>
      <c r="C6777">
        <v>215</v>
      </c>
      <c r="D6777">
        <v>261</v>
      </c>
      <c r="E6777">
        <v>106</v>
      </c>
      <c r="F6777">
        <v>48</v>
      </c>
      <c r="G6777">
        <v>0.16446027971820401</v>
      </c>
      <c r="H6777">
        <v>-0.80139060442923804</v>
      </c>
      <c r="I6777">
        <v>-1.53539439550201</v>
      </c>
      <c r="J6777">
        <v>341</v>
      </c>
      <c r="K6777">
        <v>495</v>
      </c>
      <c r="L6777">
        <v>235</v>
      </c>
      <c r="M6777">
        <v>68</v>
      </c>
      <c r="N6777">
        <v>0.23907892336279199</v>
      </c>
      <c r="O6777">
        <v>-0.75377529386515096</v>
      </c>
      <c r="P6777">
        <v>-1.7104711348781501</v>
      </c>
      <c r="Q6777">
        <v>0.72881355932203395</v>
      </c>
      <c r="R6777">
        <v>0.27118644067796599</v>
      </c>
      <c r="S6777">
        <f t="shared" si="105"/>
        <v>9.9694651919018606E-2</v>
      </c>
    </row>
    <row r="6778" spans="1:19" x14ac:dyDescent="0.2">
      <c r="A6778" t="s">
        <v>13487</v>
      </c>
      <c r="B6778" t="s">
        <v>13488</v>
      </c>
      <c r="C6778">
        <v>29</v>
      </c>
      <c r="D6778">
        <v>99</v>
      </c>
      <c r="E6778">
        <v>19</v>
      </c>
      <c r="F6778">
        <v>1</v>
      </c>
      <c r="G6778">
        <v>0.61349542899412202</v>
      </c>
      <c r="H6778">
        <v>-0.67790240672452995</v>
      </c>
      <c r="I6778">
        <v>-2.34659517086095</v>
      </c>
      <c r="J6778">
        <v>122</v>
      </c>
      <c r="K6778">
        <v>165</v>
      </c>
      <c r="L6778">
        <v>79</v>
      </c>
      <c r="M6778">
        <v>53</v>
      </c>
      <c r="N6778">
        <v>0.20835221696087899</v>
      </c>
      <c r="O6778">
        <v>-0.78082151652869702</v>
      </c>
      <c r="P6778">
        <v>-1.3723096296658499</v>
      </c>
      <c r="Q6778">
        <v>0.74576271186440601</v>
      </c>
      <c r="R6778">
        <v>0.27118644067796599</v>
      </c>
      <c r="S6778">
        <f t="shared" si="105"/>
        <v>-4.3789522133003217E-2</v>
      </c>
    </row>
    <row r="6779" spans="1:19" x14ac:dyDescent="0.2">
      <c r="A6779" t="s">
        <v>13489</v>
      </c>
      <c r="B6779" t="s">
        <v>13490</v>
      </c>
      <c r="C6779">
        <v>75</v>
      </c>
      <c r="D6779">
        <v>93</v>
      </c>
      <c r="E6779">
        <v>44</v>
      </c>
      <c r="F6779">
        <v>6</v>
      </c>
      <c r="G6779">
        <v>0.17367991745776301</v>
      </c>
      <c r="H6779">
        <v>-0.72586659668391595</v>
      </c>
      <c r="I6779">
        <v>-1.98110718597005</v>
      </c>
      <c r="J6779">
        <v>162</v>
      </c>
      <c r="K6779">
        <v>186</v>
      </c>
      <c r="L6779">
        <v>89</v>
      </c>
      <c r="M6779">
        <v>19</v>
      </c>
      <c r="N6779">
        <v>0.13722603309700701</v>
      </c>
      <c r="O6779">
        <v>-0.85221378504210799</v>
      </c>
      <c r="P6779">
        <v>-1.9409870821816899</v>
      </c>
      <c r="Q6779">
        <v>0.71186440677966101</v>
      </c>
      <c r="R6779">
        <v>0.28813559322033899</v>
      </c>
      <c r="S6779">
        <f t="shared" si="105"/>
        <v>-9.0500772386386916E-2</v>
      </c>
    </row>
    <row r="6780" spans="1:19" x14ac:dyDescent="0.2">
      <c r="A6780" t="s">
        <v>13491</v>
      </c>
      <c r="B6780" t="s">
        <v>13492</v>
      </c>
      <c r="C6780">
        <v>74</v>
      </c>
      <c r="D6780">
        <v>79</v>
      </c>
      <c r="E6780">
        <v>52</v>
      </c>
      <c r="F6780">
        <v>6</v>
      </c>
      <c r="G6780">
        <v>0.10865360385499299</v>
      </c>
      <c r="H6780">
        <v>-0.64748638587457996</v>
      </c>
      <c r="I6780">
        <v>-1.9752776423093299</v>
      </c>
      <c r="J6780">
        <v>112</v>
      </c>
      <c r="K6780">
        <v>154</v>
      </c>
      <c r="L6780">
        <v>39</v>
      </c>
      <c r="M6780">
        <v>15</v>
      </c>
      <c r="N6780">
        <v>0.215530801588003</v>
      </c>
      <c r="O6780">
        <v>-1.0502421927880701</v>
      </c>
      <c r="P6780">
        <v>-1.8833524322063899</v>
      </c>
      <c r="Q6780">
        <v>0.61016949152542299</v>
      </c>
      <c r="R6780">
        <v>0.28813559322033899</v>
      </c>
      <c r="S6780">
        <f t="shared" si="105"/>
        <v>-7.3403301881995897E-2</v>
      </c>
    </row>
    <row r="6781" spans="1:19" x14ac:dyDescent="0.2">
      <c r="A6781" t="s">
        <v>13493</v>
      </c>
      <c r="B6781" t="s">
        <v>13494</v>
      </c>
      <c r="C6781">
        <v>62</v>
      </c>
      <c r="D6781">
        <v>99</v>
      </c>
      <c r="E6781">
        <v>37</v>
      </c>
      <c r="F6781">
        <v>9</v>
      </c>
      <c r="G6781">
        <v>0.28350173739482398</v>
      </c>
      <c r="H6781">
        <v>-0.71844797520966197</v>
      </c>
      <c r="I6781">
        <v>-1.72234635302092</v>
      </c>
      <c r="J6781">
        <v>119</v>
      </c>
      <c r="K6781">
        <v>142</v>
      </c>
      <c r="L6781">
        <v>84</v>
      </c>
      <c r="M6781">
        <v>30</v>
      </c>
      <c r="N6781">
        <v>0.153969486412247</v>
      </c>
      <c r="O6781">
        <v>-0.74335645247503901</v>
      </c>
      <c r="P6781">
        <v>-1.60865137526476</v>
      </c>
      <c r="Q6781">
        <v>0.61016949152542299</v>
      </c>
      <c r="R6781">
        <v>0.22033898305084701</v>
      </c>
      <c r="S6781">
        <f t="shared" si="105"/>
        <v>7.3015929501534335E-2</v>
      </c>
    </row>
    <row r="6782" spans="1:19" x14ac:dyDescent="0.2">
      <c r="A6782" t="s">
        <v>13495</v>
      </c>
      <c r="B6782" t="s">
        <v>13496</v>
      </c>
      <c r="C6782">
        <v>447</v>
      </c>
      <c r="D6782">
        <v>517</v>
      </c>
      <c r="E6782">
        <v>397</v>
      </c>
      <c r="F6782">
        <v>95</v>
      </c>
      <c r="G6782">
        <v>0.14344125225753401</v>
      </c>
      <c r="H6782">
        <v>-0.54577502614722495</v>
      </c>
      <c r="I6782">
        <v>-1.5567810908050801</v>
      </c>
      <c r="J6782">
        <v>815</v>
      </c>
      <c r="K6782">
        <v>1255</v>
      </c>
      <c r="L6782">
        <v>734</v>
      </c>
      <c r="M6782">
        <v>192</v>
      </c>
      <c r="N6782">
        <v>0.264714220498802</v>
      </c>
      <c r="O6782">
        <v>-0.63755032596829597</v>
      </c>
      <c r="P6782">
        <v>-1.6380820486283101</v>
      </c>
      <c r="Q6782">
        <v>0.57627118644067798</v>
      </c>
      <c r="R6782">
        <v>0.27118644067796599</v>
      </c>
      <c r="S6782">
        <f t="shared" si="105"/>
        <v>0.11288998104145728</v>
      </c>
    </row>
    <row r="6783" spans="1:19" x14ac:dyDescent="0.2">
      <c r="A6783" t="s">
        <v>13497</v>
      </c>
      <c r="B6783" t="s">
        <v>13498</v>
      </c>
      <c r="C6783">
        <v>135</v>
      </c>
      <c r="D6783">
        <v>96</v>
      </c>
      <c r="E6783">
        <v>60</v>
      </c>
      <c r="F6783">
        <v>8</v>
      </c>
      <c r="G6783">
        <v>-6.7804303159909193E-2</v>
      </c>
      <c r="H6783">
        <v>-0.84644052788976598</v>
      </c>
      <c r="I6783">
        <v>-2.1114409544650599</v>
      </c>
      <c r="J6783">
        <v>213</v>
      </c>
      <c r="K6783">
        <v>275</v>
      </c>
      <c r="L6783">
        <v>167</v>
      </c>
      <c r="M6783">
        <v>24</v>
      </c>
      <c r="N6783">
        <v>0.18818119381324599</v>
      </c>
      <c r="O6783">
        <v>-0.69775190943554399</v>
      </c>
      <c r="P6783">
        <v>-1.9583940303190199</v>
      </c>
      <c r="Q6783">
        <v>0.57627118644067798</v>
      </c>
      <c r="R6783">
        <v>0.35593220338983</v>
      </c>
      <c r="S6783">
        <f t="shared" si="105"/>
        <v>-0.13274294364269776</v>
      </c>
    </row>
    <row r="6784" spans="1:19" x14ac:dyDescent="0.2">
      <c r="A6784" t="s">
        <v>13499</v>
      </c>
      <c r="B6784" t="s">
        <v>13500</v>
      </c>
      <c r="C6784">
        <v>115</v>
      </c>
      <c r="D6784">
        <v>104</v>
      </c>
      <c r="E6784">
        <v>52</v>
      </c>
      <c r="F6784">
        <v>5</v>
      </c>
      <c r="G6784">
        <v>3.6593731240697099E-2</v>
      </c>
      <c r="H6784">
        <v>-0.83895250649721598</v>
      </c>
      <c r="I6784">
        <v>-2.2459250089795901</v>
      </c>
      <c r="J6784">
        <v>220</v>
      </c>
      <c r="K6784">
        <v>230</v>
      </c>
      <c r="L6784">
        <v>100</v>
      </c>
      <c r="M6784">
        <v>19</v>
      </c>
      <c r="N6784">
        <v>9.6533258617108403E-2</v>
      </c>
      <c r="O6784">
        <v>-0.93451145796659596</v>
      </c>
      <c r="P6784">
        <v>-2.07389474846127</v>
      </c>
      <c r="Q6784">
        <v>0.55932203389830504</v>
      </c>
      <c r="R6784">
        <v>0.27118644067796599</v>
      </c>
      <c r="S6784">
        <f t="shared" si="105"/>
        <v>-0.20242046863373503</v>
      </c>
    </row>
    <row r="6785" spans="1:19" x14ac:dyDescent="0.2">
      <c r="A6785" t="s">
        <v>13501</v>
      </c>
      <c r="B6785" t="s">
        <v>13502</v>
      </c>
      <c r="C6785">
        <v>93</v>
      </c>
      <c r="D6785">
        <v>76</v>
      </c>
      <c r="E6785">
        <v>67</v>
      </c>
      <c r="F6785">
        <v>13</v>
      </c>
      <c r="G6785">
        <v>-7.4111239776153302E-3</v>
      </c>
      <c r="H6785">
        <v>-0.63666615563151197</v>
      </c>
      <c r="I6785">
        <v>-1.73873676920909</v>
      </c>
      <c r="J6785">
        <v>161</v>
      </c>
      <c r="K6785">
        <v>189</v>
      </c>
      <c r="L6785">
        <v>136</v>
      </c>
      <c r="M6785">
        <v>32</v>
      </c>
      <c r="N6785">
        <v>0.146864031563116</v>
      </c>
      <c r="O6785">
        <v>-0.66537574480602202</v>
      </c>
      <c r="P6785">
        <v>-1.7119015663038299</v>
      </c>
      <c r="Q6785">
        <v>0.52542372881355903</v>
      </c>
      <c r="R6785">
        <v>0.322033898305084</v>
      </c>
      <c r="S6785">
        <f t="shared" si="105"/>
        <v>4.0671466895247768E-2</v>
      </c>
    </row>
    <row r="6786" spans="1:19" x14ac:dyDescent="0.2">
      <c r="A6786" t="s">
        <v>13503</v>
      </c>
      <c r="B6786" t="s">
        <v>13504</v>
      </c>
      <c r="C6786">
        <v>206</v>
      </c>
      <c r="D6786">
        <v>306</v>
      </c>
      <c r="E6786">
        <v>180</v>
      </c>
      <c r="F6786">
        <v>34</v>
      </c>
      <c r="G6786">
        <v>0.252112438407955</v>
      </c>
      <c r="H6786">
        <v>-0.55285272504425098</v>
      </c>
      <c r="I6786">
        <v>-1.6665854762888901</v>
      </c>
      <c r="J6786">
        <v>442</v>
      </c>
      <c r="K6786">
        <v>798</v>
      </c>
      <c r="L6786">
        <v>439</v>
      </c>
      <c r="M6786">
        <v>49</v>
      </c>
      <c r="N6786">
        <v>0.33380872542335899</v>
      </c>
      <c r="O6786">
        <v>-0.59504652625136001</v>
      </c>
      <c r="P6786">
        <v>-1.96545185791247</v>
      </c>
      <c r="Q6786">
        <v>0.59322033898305004</v>
      </c>
      <c r="R6786">
        <v>0.28813559322033899</v>
      </c>
      <c r="S6786">
        <f t="shared" si="105"/>
        <v>-6.3418555000224128E-3</v>
      </c>
    </row>
    <row r="6787" spans="1:19" x14ac:dyDescent="0.2">
      <c r="A6787" t="s">
        <v>13505</v>
      </c>
      <c r="B6787" t="s">
        <v>13506</v>
      </c>
      <c r="C6787">
        <v>52</v>
      </c>
      <c r="D6787">
        <v>26</v>
      </c>
      <c r="E6787">
        <v>33</v>
      </c>
      <c r="F6787">
        <v>3</v>
      </c>
      <c r="G6787">
        <v>-0.220771763368452</v>
      </c>
      <c r="H6787">
        <v>-0.69174741353531499</v>
      </c>
      <c r="I6787">
        <v>-2.1230792618771299</v>
      </c>
      <c r="J6787">
        <v>147</v>
      </c>
      <c r="K6787">
        <v>75</v>
      </c>
      <c r="L6787">
        <v>57</v>
      </c>
      <c r="M6787">
        <v>10</v>
      </c>
      <c r="N6787">
        <v>-0.21502796793475401</v>
      </c>
      <c r="O6787">
        <v>-1.00353125622007</v>
      </c>
      <c r="P6787">
        <v>-2.1775430033400598</v>
      </c>
      <c r="Q6787">
        <v>0.59322033898305004</v>
      </c>
      <c r="R6787">
        <v>0.27118644067796599</v>
      </c>
      <c r="S6787">
        <f t="shared" ref="S6787:S6850" si="106">((I6787+1.7338029)/1.7338029+(P6787+1.8692731)/1.8692731)/2</f>
        <v>-0.19471800664882705</v>
      </c>
    </row>
    <row r="6788" spans="1:19" x14ac:dyDescent="0.2">
      <c r="A6788" t="s">
        <v>13507</v>
      </c>
      <c r="B6788" t="s">
        <v>13508</v>
      </c>
      <c r="C6788">
        <v>199</v>
      </c>
      <c r="D6788">
        <v>108</v>
      </c>
      <c r="E6788">
        <v>137</v>
      </c>
      <c r="F6788">
        <v>9</v>
      </c>
      <c r="G6788">
        <v>-0.185171088627228</v>
      </c>
      <c r="H6788">
        <v>-0.65639051903170298</v>
      </c>
      <c r="I6788">
        <v>-2.22880773993238</v>
      </c>
      <c r="J6788">
        <v>361</v>
      </c>
      <c r="K6788">
        <v>399</v>
      </c>
      <c r="L6788">
        <v>275</v>
      </c>
      <c r="M6788">
        <v>51</v>
      </c>
      <c r="N6788">
        <v>0.12069379720281199</v>
      </c>
      <c r="O6788">
        <v>-0.71026328521978499</v>
      </c>
      <c r="P6788">
        <v>-1.8601626943996099</v>
      </c>
      <c r="Q6788">
        <v>0.59322033898305004</v>
      </c>
      <c r="R6788">
        <v>0.27118644067796599</v>
      </c>
      <c r="S6788">
        <f t="shared" si="106"/>
        <v>-0.14031430124377547</v>
      </c>
    </row>
    <row r="6789" spans="1:19" x14ac:dyDescent="0.2">
      <c r="A6789" t="s">
        <v>13509</v>
      </c>
      <c r="B6789" t="s">
        <v>13510</v>
      </c>
      <c r="C6789">
        <v>72</v>
      </c>
      <c r="D6789">
        <v>87</v>
      </c>
      <c r="E6789">
        <v>56</v>
      </c>
      <c r="F6789">
        <v>17</v>
      </c>
      <c r="G6789">
        <v>0.162444988482878</v>
      </c>
      <c r="H6789">
        <v>-0.60340247920347101</v>
      </c>
      <c r="I6789">
        <v>-1.5110807480149899</v>
      </c>
      <c r="J6789">
        <v>268</v>
      </c>
      <c r="K6789">
        <v>272</v>
      </c>
      <c r="L6789">
        <v>146</v>
      </c>
      <c r="M6789">
        <v>20</v>
      </c>
      <c r="N6789">
        <v>8.3662213427131593E-2</v>
      </c>
      <c r="O6789">
        <v>-0.85587071538874204</v>
      </c>
      <c r="P6789">
        <v>-2.1373304669566999</v>
      </c>
      <c r="Q6789">
        <v>0.52542372881355903</v>
      </c>
      <c r="R6789">
        <v>0.28813559322033899</v>
      </c>
      <c r="S6789">
        <f t="shared" si="106"/>
        <v>-7.4715894961129153E-3</v>
      </c>
    </row>
    <row r="6790" spans="1:19" x14ac:dyDescent="0.2">
      <c r="A6790" t="s">
        <v>13511</v>
      </c>
      <c r="B6790" t="s">
        <v>13512</v>
      </c>
      <c r="C6790">
        <v>63</v>
      </c>
      <c r="D6790">
        <v>33</v>
      </c>
      <c r="E6790">
        <v>60</v>
      </c>
      <c r="F6790">
        <v>3</v>
      </c>
      <c r="G6790">
        <v>-0.20056837728016499</v>
      </c>
      <c r="H6790">
        <v>-0.515447308848341</v>
      </c>
      <c r="I6790">
        <v>-2.2064164676959099</v>
      </c>
      <c r="J6790">
        <v>97</v>
      </c>
      <c r="K6790">
        <v>111</v>
      </c>
      <c r="L6790">
        <v>32</v>
      </c>
      <c r="M6790">
        <v>16</v>
      </c>
      <c r="N6790">
        <v>0.135779347942134</v>
      </c>
      <c r="O6790">
        <v>-1.07371053309072</v>
      </c>
      <c r="P6790">
        <v>-1.79287742020221</v>
      </c>
      <c r="Q6790">
        <v>0.52542372881355903</v>
      </c>
      <c r="R6790">
        <v>0.27118644067796599</v>
      </c>
      <c r="S6790">
        <f t="shared" si="106"/>
        <v>-0.1158593186713477</v>
      </c>
    </row>
    <row r="6791" spans="1:19" x14ac:dyDescent="0.2">
      <c r="A6791" t="s">
        <v>13513</v>
      </c>
      <c r="B6791" t="s">
        <v>13514</v>
      </c>
      <c r="C6791">
        <v>129</v>
      </c>
      <c r="D6791">
        <v>164</v>
      </c>
      <c r="E6791">
        <v>64</v>
      </c>
      <c r="F6791">
        <v>15</v>
      </c>
      <c r="G6791">
        <v>0.184512370043977</v>
      </c>
      <c r="H6791">
        <v>-0.79866774609376501</v>
      </c>
      <c r="I6791">
        <v>-1.8186956242055601</v>
      </c>
      <c r="J6791">
        <v>123</v>
      </c>
      <c r="K6791">
        <v>289</v>
      </c>
      <c r="L6791">
        <v>131</v>
      </c>
      <c r="M6791">
        <v>44</v>
      </c>
      <c r="N6791">
        <v>0.44822083473887098</v>
      </c>
      <c r="O6791">
        <v>-0.56472259292802396</v>
      </c>
      <c r="P6791">
        <v>-1.4566781035451</v>
      </c>
      <c r="Q6791">
        <v>0.57627118644067798</v>
      </c>
      <c r="R6791">
        <v>0.28813559322033899</v>
      </c>
      <c r="S6791">
        <f t="shared" si="106"/>
        <v>8.5880763815506023E-2</v>
      </c>
    </row>
    <row r="6792" spans="1:19" x14ac:dyDescent="0.2">
      <c r="A6792" t="s">
        <v>13515</v>
      </c>
      <c r="B6792" t="s">
        <v>13516</v>
      </c>
      <c r="C6792">
        <v>70</v>
      </c>
      <c r="D6792">
        <v>128</v>
      </c>
      <c r="E6792">
        <v>43</v>
      </c>
      <c r="F6792">
        <v>14</v>
      </c>
      <c r="G6792">
        <v>0.34237016192913899</v>
      </c>
      <c r="H6792">
        <v>-0.70588759421307301</v>
      </c>
      <c r="I6792">
        <v>-1.58316717729801</v>
      </c>
      <c r="J6792">
        <v>161</v>
      </c>
      <c r="K6792">
        <v>220</v>
      </c>
      <c r="L6792">
        <v>85</v>
      </c>
      <c r="M6792">
        <v>9</v>
      </c>
      <c r="N6792">
        <v>0.212824908212078</v>
      </c>
      <c r="O6792">
        <v>-0.86949572746194703</v>
      </c>
      <c r="P6792">
        <v>-2.2628090351844099</v>
      </c>
      <c r="Q6792">
        <v>0.52542372881355903</v>
      </c>
      <c r="R6792">
        <v>0.25423728813559299</v>
      </c>
      <c r="S6792">
        <f t="shared" si="106"/>
        <v>-6.1823586084247394E-2</v>
      </c>
    </row>
    <row r="6793" spans="1:19" x14ac:dyDescent="0.2">
      <c r="A6793" t="s">
        <v>13517</v>
      </c>
      <c r="B6793" t="s">
        <v>13518</v>
      </c>
      <c r="C6793">
        <v>87</v>
      </c>
      <c r="D6793">
        <v>27</v>
      </c>
      <c r="E6793">
        <v>24</v>
      </c>
      <c r="F6793">
        <v>8</v>
      </c>
      <c r="G6793">
        <v>-0.42789725616410201</v>
      </c>
      <c r="H6793">
        <v>-1.0535660206854101</v>
      </c>
      <c r="I6793">
        <v>-1.92062643858867</v>
      </c>
      <c r="J6793">
        <v>105</v>
      </c>
      <c r="K6793">
        <v>173</v>
      </c>
      <c r="L6793">
        <v>85</v>
      </c>
      <c r="M6793">
        <v>17</v>
      </c>
      <c r="N6793">
        <v>0.29408490748057903</v>
      </c>
      <c r="O6793">
        <v>-0.68385915050003498</v>
      </c>
      <c r="P6793">
        <v>-1.8009660462835499</v>
      </c>
      <c r="Q6793">
        <v>0.52542372881355903</v>
      </c>
      <c r="R6793">
        <v>0.23728813559322001</v>
      </c>
      <c r="S6793">
        <f t="shared" si="106"/>
        <v>-3.5605789572585561E-2</v>
      </c>
    </row>
    <row r="6794" spans="1:19" x14ac:dyDescent="0.2">
      <c r="A6794" t="s">
        <v>13519</v>
      </c>
      <c r="B6794" t="e">
        <f>-NECITEAVYDFKGNTDDEGDLDFRYGDMIELTDDSNMWWIGKWADLREGMFPALMVKGL-S</f>
        <v>#NAME?</v>
      </c>
      <c r="C6794">
        <v>63</v>
      </c>
      <c r="D6794">
        <v>143</v>
      </c>
      <c r="E6794">
        <v>53</v>
      </c>
      <c r="F6794">
        <v>3</v>
      </c>
      <c r="G6794">
        <v>0.43625372030700799</v>
      </c>
      <c r="H6794">
        <v>-0.56932268963119603</v>
      </c>
      <c r="I6794">
        <v>-2.2064164676959099</v>
      </c>
      <c r="J6794">
        <v>146</v>
      </c>
      <c r="K6794">
        <v>240</v>
      </c>
      <c r="L6794">
        <v>169</v>
      </c>
      <c r="M6794">
        <v>41</v>
      </c>
      <c r="N6794">
        <v>0.29308648934888998</v>
      </c>
      <c r="O6794">
        <v>-0.52855492831515305</v>
      </c>
      <c r="P6794">
        <v>-1.5617946676565899</v>
      </c>
      <c r="Q6794">
        <v>0.44067796610169402</v>
      </c>
      <c r="R6794">
        <v>0.152542372881355</v>
      </c>
      <c r="S6794">
        <f t="shared" si="106"/>
        <v>-5.4048459534279919E-2</v>
      </c>
    </row>
    <row r="6795" spans="1:19" x14ac:dyDescent="0.2">
      <c r="A6795" t="s">
        <v>13520</v>
      </c>
      <c r="B6795" t="s">
        <v>13521</v>
      </c>
      <c r="C6795">
        <v>63</v>
      </c>
      <c r="D6795">
        <v>47</v>
      </c>
      <c r="E6795">
        <v>67</v>
      </c>
      <c r="F6795">
        <v>6</v>
      </c>
      <c r="G6795">
        <v>-4.6984459222335698E-2</v>
      </c>
      <c r="H6795">
        <v>-0.46752375653115802</v>
      </c>
      <c r="I6795">
        <v>-1.90538647203193</v>
      </c>
      <c r="J6795">
        <v>179</v>
      </c>
      <c r="K6795">
        <v>154</v>
      </c>
      <c r="L6795">
        <v>101</v>
      </c>
      <c r="M6795">
        <v>17</v>
      </c>
      <c r="N6795">
        <v>1.18957932782916E-2</v>
      </c>
      <c r="O6795">
        <v>-0.84062043434164102</v>
      </c>
      <c r="P6795">
        <v>-2.0326297781935101</v>
      </c>
      <c r="Q6795">
        <v>0.61016949152542299</v>
      </c>
      <c r="R6795">
        <v>0.23728813559322001</v>
      </c>
      <c r="S6795">
        <f t="shared" si="106"/>
        <v>-9.3177097603973039E-2</v>
      </c>
    </row>
    <row r="6796" spans="1:19" x14ac:dyDescent="0.2">
      <c r="A6796" t="s">
        <v>13522</v>
      </c>
      <c r="B6796" t="s">
        <v>13523</v>
      </c>
      <c r="C6796">
        <v>240</v>
      </c>
      <c r="D6796">
        <v>334</v>
      </c>
      <c r="E6796">
        <v>229</v>
      </c>
      <c r="F6796">
        <v>31</v>
      </c>
      <c r="G6796">
        <v>0.22379345739548601</v>
      </c>
      <c r="H6796">
        <v>-0.51463376915012105</v>
      </c>
      <c r="I6796">
        <v>-1.7730467208393299</v>
      </c>
      <c r="J6796">
        <v>384</v>
      </c>
      <c r="K6796">
        <v>468</v>
      </c>
      <c r="L6796">
        <v>270</v>
      </c>
      <c r="M6796">
        <v>69</v>
      </c>
      <c r="N6796">
        <v>0.16314273212831501</v>
      </c>
      <c r="O6796">
        <v>-0.74505623735293303</v>
      </c>
      <c r="P6796">
        <v>-1.7557078022221599</v>
      </c>
      <c r="Q6796">
        <v>0.677966101694915</v>
      </c>
      <c r="R6796">
        <v>0.25423728813559299</v>
      </c>
      <c r="S6796">
        <f t="shared" si="106"/>
        <v>1.9059593827917533E-2</v>
      </c>
    </row>
    <row r="6797" spans="1:19" x14ac:dyDescent="0.2">
      <c r="A6797" t="s">
        <v>13524</v>
      </c>
      <c r="B6797" t="s">
        <v>13525</v>
      </c>
      <c r="C6797">
        <v>111</v>
      </c>
      <c r="D6797">
        <v>136</v>
      </c>
      <c r="E6797">
        <v>54</v>
      </c>
      <c r="F6797">
        <v>10</v>
      </c>
      <c r="G6797">
        <v>0.16847416187908801</v>
      </c>
      <c r="H6797">
        <v>-0.80718722874209203</v>
      </c>
      <c r="I6797">
        <v>-1.92952015174865</v>
      </c>
      <c r="J6797">
        <v>225</v>
      </c>
      <c r="K6797">
        <v>226</v>
      </c>
      <c r="L6797">
        <v>134</v>
      </c>
      <c r="M6797">
        <v>18</v>
      </c>
      <c r="N6797">
        <v>7.9154024457760194E-2</v>
      </c>
      <c r="O6797">
        <v>-0.817166496890945</v>
      </c>
      <c r="P6797">
        <v>-2.10713568159994</v>
      </c>
      <c r="Q6797">
        <v>0.69491525423728795</v>
      </c>
      <c r="R6797">
        <v>0.27118644067796599</v>
      </c>
      <c r="S6797">
        <f t="shared" si="106"/>
        <v>-0.12006596188307278</v>
      </c>
    </row>
    <row r="6798" spans="1:19" x14ac:dyDescent="0.2">
      <c r="A6798" t="s">
        <v>13526</v>
      </c>
      <c r="B6798" t="s">
        <v>13527</v>
      </c>
      <c r="C6798">
        <v>39</v>
      </c>
      <c r="D6798">
        <v>96</v>
      </c>
      <c r="E6798">
        <v>100</v>
      </c>
      <c r="F6798">
        <v>8</v>
      </c>
      <c r="G6798">
        <v>0.47146485830859702</v>
      </c>
      <c r="H6798">
        <v>-8.5322616804902801E-2</v>
      </c>
      <c r="I6798">
        <v>-1.57217179299655</v>
      </c>
      <c r="J6798">
        <v>160</v>
      </c>
      <c r="K6798">
        <v>236</v>
      </c>
      <c r="L6798">
        <v>139</v>
      </c>
      <c r="M6798">
        <v>34</v>
      </c>
      <c r="N6798">
        <v>0.24602012373590301</v>
      </c>
      <c r="O6798">
        <v>-0.65319395954621995</v>
      </c>
      <c r="P6798">
        <v>-1.6828667342055601</v>
      </c>
      <c r="Q6798">
        <v>0.74576271186440601</v>
      </c>
      <c r="R6798">
        <v>0.305084745762711</v>
      </c>
      <c r="S6798">
        <f t="shared" si="106"/>
        <v>9.6472386432509605E-2</v>
      </c>
    </row>
    <row r="6799" spans="1:19" x14ac:dyDescent="0.2">
      <c r="A6799" t="s">
        <v>13528</v>
      </c>
      <c r="B6799" t="s">
        <v>13529</v>
      </c>
      <c r="C6799">
        <v>129</v>
      </c>
      <c r="D6799">
        <v>160</v>
      </c>
      <c r="E6799">
        <v>83</v>
      </c>
      <c r="F6799">
        <v>20</v>
      </c>
      <c r="G6799">
        <v>0.173788504652204</v>
      </c>
      <c r="H6799">
        <v>-0.68576962770157801</v>
      </c>
      <c r="I6799">
        <v>-1.69375688759726</v>
      </c>
      <c r="J6799">
        <v>260</v>
      </c>
      <c r="K6799">
        <v>343</v>
      </c>
      <c r="L6799">
        <v>234</v>
      </c>
      <c r="M6799">
        <v>23</v>
      </c>
      <c r="N6799">
        <v>0.197548875493674</v>
      </c>
      <c r="O6799">
        <v>-0.63784626770506503</v>
      </c>
      <c r="P6799">
        <v>-2.0634711805451098</v>
      </c>
      <c r="Q6799">
        <v>0.677966101694915</v>
      </c>
      <c r="R6799">
        <v>0.322033898305084</v>
      </c>
      <c r="S6799">
        <f t="shared" si="106"/>
        <v>-4.039620649103659E-2</v>
      </c>
    </row>
    <row r="6800" spans="1:19" x14ac:dyDescent="0.2">
      <c r="A6800" t="s">
        <v>13530</v>
      </c>
      <c r="B6800" t="s">
        <v>13531</v>
      </c>
      <c r="C6800">
        <v>114</v>
      </c>
      <c r="D6800">
        <v>163</v>
      </c>
      <c r="E6800">
        <v>84</v>
      </c>
      <c r="F6800">
        <v>8</v>
      </c>
      <c r="G6800">
        <v>0.23554098536301299</v>
      </c>
      <c r="H6800">
        <v>-0.62688357505299397</v>
      </c>
      <c r="I6800">
        <v>-2.0380120373065198</v>
      </c>
      <c r="J6800">
        <v>160</v>
      </c>
      <c r="K6800">
        <v>264</v>
      </c>
      <c r="L6800">
        <v>187</v>
      </c>
      <c r="M6800">
        <v>22</v>
      </c>
      <c r="N6800">
        <v>0.29471204763562803</v>
      </c>
      <c r="O6800">
        <v>-0.524367153263816</v>
      </c>
      <c r="P6800">
        <v>-1.87192297042561</v>
      </c>
      <c r="Q6800">
        <v>0.644067796610169</v>
      </c>
      <c r="R6800">
        <v>0.305084745762711</v>
      </c>
      <c r="S6800">
        <f t="shared" si="106"/>
        <v>-8.8437666698610543E-2</v>
      </c>
    </row>
    <row r="6801" spans="1:19" x14ac:dyDescent="0.2">
      <c r="A6801" t="s">
        <v>13532</v>
      </c>
      <c r="B6801" t="s">
        <v>13533</v>
      </c>
      <c r="C6801">
        <v>46</v>
      </c>
      <c r="D6801">
        <v>48</v>
      </c>
      <c r="E6801">
        <v>74</v>
      </c>
      <c r="F6801">
        <v>9</v>
      </c>
      <c r="G6801">
        <v>9.8741637989541595E-2</v>
      </c>
      <c r="H6801">
        <v>-0.28778412172900097</v>
      </c>
      <c r="I6801">
        <v>-1.59271249520424</v>
      </c>
      <c r="J6801">
        <v>113</v>
      </c>
      <c r="K6801">
        <v>182</v>
      </c>
      <c r="L6801">
        <v>69</v>
      </c>
      <c r="M6801">
        <v>24</v>
      </c>
      <c r="N6801">
        <v>0.28422104792337599</v>
      </c>
      <c r="O6801">
        <v>-0.80631812989055396</v>
      </c>
      <c r="P6801">
        <v>-1.6830928703637</v>
      </c>
      <c r="Q6801">
        <v>0.49152542372881303</v>
      </c>
      <c r="R6801">
        <v>0.22033898305084701</v>
      </c>
      <c r="S6801">
        <f t="shared" si="106"/>
        <v>9.0488300872047234E-2</v>
      </c>
    </row>
    <row r="6802" spans="1:19" x14ac:dyDescent="0.2">
      <c r="A6802" t="s">
        <v>13534</v>
      </c>
      <c r="B6802" t="s">
        <v>13535</v>
      </c>
      <c r="C6802">
        <v>157</v>
      </c>
      <c r="D6802">
        <v>245</v>
      </c>
      <c r="E6802">
        <v>102</v>
      </c>
      <c r="F6802">
        <v>13</v>
      </c>
      <c r="G6802">
        <v>0.273524664250827</v>
      </c>
      <c r="H6802">
        <v>-0.681557490425719</v>
      </c>
      <c r="I6802">
        <v>-1.9661534730643899</v>
      </c>
      <c r="J6802">
        <v>348</v>
      </c>
      <c r="K6802">
        <v>418</v>
      </c>
      <c r="L6802">
        <v>168</v>
      </c>
      <c r="M6802">
        <v>26</v>
      </c>
      <c r="N6802">
        <v>0.15682514125017599</v>
      </c>
      <c r="O6802">
        <v>-0.90835873936510803</v>
      </c>
      <c r="P6802">
        <v>-2.1368315645676499</v>
      </c>
      <c r="Q6802">
        <v>0.47457627118644002</v>
      </c>
      <c r="R6802">
        <v>0.152542372881355</v>
      </c>
      <c r="S6802">
        <f t="shared" si="106"/>
        <v>-0.13857356745978944</v>
      </c>
    </row>
    <row r="6803" spans="1:19" x14ac:dyDescent="0.2">
      <c r="A6803" t="s">
        <v>13536</v>
      </c>
      <c r="B6803" t="s">
        <v>13537</v>
      </c>
      <c r="C6803">
        <v>80</v>
      </c>
      <c r="D6803">
        <v>46</v>
      </c>
      <c r="E6803">
        <v>86</v>
      </c>
      <c r="F6803">
        <v>14</v>
      </c>
      <c r="G6803">
        <v>-0.160073923014841</v>
      </c>
      <c r="H6803">
        <v>-0.46284954552677898</v>
      </c>
      <c r="I6803">
        <v>-1.6411591242757</v>
      </c>
      <c r="J6803">
        <v>179</v>
      </c>
      <c r="K6803">
        <v>156</v>
      </c>
      <c r="L6803">
        <v>167</v>
      </c>
      <c r="M6803">
        <v>55</v>
      </c>
      <c r="N6803">
        <v>1.7499670796290199E-2</v>
      </c>
      <c r="O6803">
        <v>-0.62222533697670002</v>
      </c>
      <c r="P6803">
        <v>-1.5227160100775401</v>
      </c>
      <c r="Q6803">
        <v>0.59322033898305004</v>
      </c>
      <c r="R6803">
        <v>0.25423728813559299</v>
      </c>
      <c r="S6803">
        <f t="shared" si="106"/>
        <v>0.11941528525238393</v>
      </c>
    </row>
    <row r="6804" spans="1:19" x14ac:dyDescent="0.2">
      <c r="A6804" t="s">
        <v>13538</v>
      </c>
      <c r="B6804" t="s">
        <v>13539</v>
      </c>
      <c r="C6804">
        <v>63</v>
      </c>
      <c r="D6804">
        <v>106</v>
      </c>
      <c r="E6804">
        <v>127</v>
      </c>
      <c r="F6804">
        <v>9</v>
      </c>
      <c r="G6804">
        <v>0.30622354810671698</v>
      </c>
      <c r="H6804">
        <v>-0.189794838276028</v>
      </c>
      <c r="I6804">
        <v>-1.72929521297625</v>
      </c>
      <c r="J6804">
        <v>194</v>
      </c>
      <c r="K6804">
        <v>315</v>
      </c>
      <c r="L6804">
        <v>165</v>
      </c>
      <c r="M6804">
        <v>21</v>
      </c>
      <c r="N6804">
        <v>0.28773692728109601</v>
      </c>
      <c r="O6804">
        <v>-0.66240656286070998</v>
      </c>
      <c r="P6804">
        <v>-1.9758081037881901</v>
      </c>
      <c r="Q6804">
        <v>0.52542372881355903</v>
      </c>
      <c r="R6804">
        <v>0.338983050847457</v>
      </c>
      <c r="S6804">
        <f t="shared" si="106"/>
        <v>-2.7196429968344562E-2</v>
      </c>
    </row>
    <row r="6805" spans="1:19" x14ac:dyDescent="0.2">
      <c r="A6805" t="s">
        <v>13540</v>
      </c>
      <c r="B6805" t="s">
        <v>13541</v>
      </c>
      <c r="C6805">
        <v>39</v>
      </c>
      <c r="D6805">
        <v>49</v>
      </c>
      <c r="E6805">
        <v>22</v>
      </c>
      <c r="F6805">
        <v>6</v>
      </c>
      <c r="G6805">
        <v>0.179389705297542</v>
      </c>
      <c r="H6805">
        <v>-0.74289993598269599</v>
      </c>
      <c r="I6805">
        <v>-1.6971105296048501</v>
      </c>
      <c r="J6805">
        <v>92</v>
      </c>
      <c r="K6805">
        <v>146</v>
      </c>
      <c r="L6805">
        <v>121</v>
      </c>
      <c r="M6805">
        <v>19</v>
      </c>
      <c r="N6805">
        <v>0.277793131860603</v>
      </c>
      <c r="O6805">
        <v>-0.47309123417349502</v>
      </c>
      <c r="P6805">
        <v>-1.69525989498461</v>
      </c>
      <c r="Q6805">
        <v>0.47457627118644002</v>
      </c>
      <c r="R6805">
        <v>0.322033898305084</v>
      </c>
      <c r="S6805">
        <f t="shared" si="106"/>
        <v>5.7127159057220767E-2</v>
      </c>
    </row>
    <row r="6806" spans="1:19" x14ac:dyDescent="0.2">
      <c r="A6806" t="s">
        <v>13542</v>
      </c>
      <c r="B6806" t="s">
        <v>13543</v>
      </c>
      <c r="C6806">
        <v>0</v>
      </c>
      <c r="D6806">
        <v>0</v>
      </c>
      <c r="E6806">
        <v>0</v>
      </c>
      <c r="F6806">
        <v>0</v>
      </c>
      <c r="G6806" t="s">
        <v>373</v>
      </c>
      <c r="H6806" t="s">
        <v>373</v>
      </c>
      <c r="I6806" t="s">
        <v>373</v>
      </c>
      <c r="J6806">
        <v>18</v>
      </c>
      <c r="K6806">
        <v>1</v>
      </c>
      <c r="L6806">
        <v>4</v>
      </c>
      <c r="M6806">
        <v>6</v>
      </c>
      <c r="N6806">
        <v>-1.1780444016815801</v>
      </c>
      <c r="O6806">
        <v>-1.2453012909197301</v>
      </c>
      <c r="P6806">
        <v>-1.4873469233115499</v>
      </c>
      <c r="Q6806">
        <v>0.54237288135593198</v>
      </c>
      <c r="R6806">
        <v>0.42372881355932202</v>
      </c>
      <c r="S6806" t="e">
        <f t="shared" si="106"/>
        <v>#VALUE!</v>
      </c>
    </row>
    <row r="6807" spans="1:19" x14ac:dyDescent="0.2">
      <c r="A6807" t="s">
        <v>13544</v>
      </c>
      <c r="B6807" t="s">
        <v>13545</v>
      </c>
      <c r="C6807">
        <v>174</v>
      </c>
      <c r="D6807">
        <v>141</v>
      </c>
      <c r="E6807">
        <v>122</v>
      </c>
      <c r="F6807">
        <v>15</v>
      </c>
      <c r="G6807">
        <v>-1.1071903331691399E-2</v>
      </c>
      <c r="H6807">
        <v>-0.64844742738625505</v>
      </c>
      <c r="I6807">
        <v>-1.9486551621889101</v>
      </c>
      <c r="J6807">
        <v>380</v>
      </c>
      <c r="K6807">
        <v>545</v>
      </c>
      <c r="L6807">
        <v>355</v>
      </c>
      <c r="M6807">
        <v>32</v>
      </c>
      <c r="N6807">
        <v>0.233841009081554</v>
      </c>
      <c r="O6807">
        <v>-0.62164402070610603</v>
      </c>
      <c r="P6807">
        <v>-2.0848592868887899</v>
      </c>
      <c r="Q6807">
        <v>0.62711864406779605</v>
      </c>
      <c r="R6807">
        <v>0.55932203389830504</v>
      </c>
      <c r="S6807">
        <f t="shared" si="106"/>
        <v>-0.1196256100603543</v>
      </c>
    </row>
    <row r="6808" spans="1:19" x14ac:dyDescent="0.2">
      <c r="A6808" t="s">
        <v>13546</v>
      </c>
      <c r="B6808" t="s">
        <v>13547</v>
      </c>
      <c r="C6808">
        <v>126</v>
      </c>
      <c r="D6808">
        <v>110</v>
      </c>
      <c r="E6808">
        <v>140</v>
      </c>
      <c r="F6808">
        <v>8</v>
      </c>
      <c r="G6808">
        <v>2.1280372336190501E-2</v>
      </c>
      <c r="H6808">
        <v>-0.44850051921772799</v>
      </c>
      <c r="I6808">
        <v>-2.08147773108761</v>
      </c>
      <c r="J6808">
        <v>217</v>
      </c>
      <c r="K6808">
        <v>358</v>
      </c>
      <c r="L6808">
        <v>222</v>
      </c>
      <c r="M6808">
        <v>55</v>
      </c>
      <c r="N6808">
        <v>0.29465139621706599</v>
      </c>
      <c r="O6808">
        <v>-0.58219553654228096</v>
      </c>
      <c r="P6808">
        <v>-1.6063227129461699</v>
      </c>
      <c r="Q6808">
        <v>0.55932203389830504</v>
      </c>
      <c r="R6808">
        <v>0.49152542372881303</v>
      </c>
      <c r="S6808">
        <f t="shared" si="106"/>
        <v>-2.9928724375358554E-2</v>
      </c>
    </row>
    <row r="6809" spans="1:19" x14ac:dyDescent="0.2">
      <c r="A6809" t="s">
        <v>13548</v>
      </c>
      <c r="B6809" t="s">
        <v>13549</v>
      </c>
      <c r="C6809">
        <v>209</v>
      </c>
      <c r="D6809">
        <v>297</v>
      </c>
      <c r="E6809">
        <v>213</v>
      </c>
      <c r="F6809">
        <v>41</v>
      </c>
      <c r="G6809">
        <v>0.232868395501686</v>
      </c>
      <c r="H6809">
        <v>-0.486024692450719</v>
      </c>
      <c r="I6809">
        <v>-1.5915596023533101</v>
      </c>
      <c r="J6809">
        <v>519</v>
      </c>
      <c r="K6809">
        <v>561</v>
      </c>
      <c r="L6809">
        <v>299</v>
      </c>
      <c r="M6809">
        <v>82</v>
      </c>
      <c r="N6809">
        <v>0.111023606829425</v>
      </c>
      <c r="O6809">
        <v>-0.83158494666841798</v>
      </c>
      <c r="P6809">
        <v>-1.81157917405663</v>
      </c>
      <c r="Q6809">
        <v>0.61016949152542299</v>
      </c>
      <c r="R6809">
        <v>0.44067796610169402</v>
      </c>
      <c r="S6809">
        <f t="shared" si="106"/>
        <v>5.6452789986921145E-2</v>
      </c>
    </row>
    <row r="6810" spans="1:19" x14ac:dyDescent="0.2">
      <c r="A6810" t="s">
        <v>13550</v>
      </c>
      <c r="B6810" t="s">
        <v>13551</v>
      </c>
      <c r="C6810">
        <v>108</v>
      </c>
      <c r="D6810">
        <v>108</v>
      </c>
      <c r="E6810">
        <v>105</v>
      </c>
      <c r="F6810">
        <v>25</v>
      </c>
      <c r="G6810">
        <v>8.0258232295528406E-2</v>
      </c>
      <c r="H6810">
        <v>-0.50649246619541499</v>
      </c>
      <c r="I6810">
        <v>-1.5196809197769101</v>
      </c>
      <c r="J6810">
        <v>247</v>
      </c>
      <c r="K6810">
        <v>277</v>
      </c>
      <c r="L6810">
        <v>158</v>
      </c>
      <c r="M6810">
        <v>39</v>
      </c>
      <c r="N6810">
        <v>0.12701091922650401</v>
      </c>
      <c r="O6810">
        <v>-0.78612864344963296</v>
      </c>
      <c r="P6810">
        <v>-1.81185801482505</v>
      </c>
      <c r="Q6810">
        <v>0.54237288135593198</v>
      </c>
      <c r="R6810">
        <v>0.35593220338983</v>
      </c>
      <c r="S6810">
        <f t="shared" si="106"/>
        <v>7.7106824534889221E-2</v>
      </c>
    </row>
    <row r="6811" spans="1:19" x14ac:dyDescent="0.2">
      <c r="A6811" t="s">
        <v>13552</v>
      </c>
      <c r="B6811" t="s">
        <v>13553</v>
      </c>
      <c r="C6811">
        <v>170</v>
      </c>
      <c r="D6811">
        <v>161</v>
      </c>
      <c r="E6811">
        <v>101</v>
      </c>
      <c r="F6811">
        <v>13</v>
      </c>
      <c r="G6811">
        <v>5.6635186949104202E-2</v>
      </c>
      <c r="H6811">
        <v>-0.72038555737403498</v>
      </c>
      <c r="I6811">
        <v>-2.0007027420334298</v>
      </c>
      <c r="J6811">
        <v>299</v>
      </c>
      <c r="K6811">
        <v>377</v>
      </c>
      <c r="L6811">
        <v>288</v>
      </c>
      <c r="M6811">
        <v>51</v>
      </c>
      <c r="N6811">
        <v>0.177898265303084</v>
      </c>
      <c r="O6811">
        <v>-0.60836747770958899</v>
      </c>
      <c r="P6811">
        <v>-1.77832668081838</v>
      </c>
      <c r="Q6811">
        <v>0.62711864406779605</v>
      </c>
      <c r="R6811">
        <v>0.47457627118644002</v>
      </c>
      <c r="S6811">
        <f t="shared" si="106"/>
        <v>-5.264280715372141E-2</v>
      </c>
    </row>
    <row r="6812" spans="1:19" x14ac:dyDescent="0.2">
      <c r="A6812" t="s">
        <v>13554</v>
      </c>
      <c r="B6812" t="s">
        <v>13555</v>
      </c>
      <c r="C6812">
        <v>74</v>
      </c>
      <c r="D6812">
        <v>128</v>
      </c>
      <c r="E6812">
        <v>85</v>
      </c>
      <c r="F6812">
        <v>11</v>
      </c>
      <c r="G6812">
        <v>0.31823648221242001</v>
      </c>
      <c r="H6812">
        <v>-0.434070803795087</v>
      </c>
      <c r="I6812">
        <v>-1.7120362075347499</v>
      </c>
      <c r="J6812">
        <v>180</v>
      </c>
      <c r="K6812">
        <v>201</v>
      </c>
      <c r="L6812">
        <v>118</v>
      </c>
      <c r="M6812">
        <v>33</v>
      </c>
      <c r="N6812">
        <v>0.12515165573890399</v>
      </c>
      <c r="O6812">
        <v>-0.77547927494157098</v>
      </c>
      <c r="P6812">
        <v>-1.7469842338173101</v>
      </c>
      <c r="Q6812">
        <v>0.59322033898305004</v>
      </c>
      <c r="R6812">
        <v>0.45762711864406702</v>
      </c>
      <c r="S6812">
        <f t="shared" si="106"/>
        <v>3.898742591899243E-2</v>
      </c>
    </row>
    <row r="6813" spans="1:19" x14ac:dyDescent="0.2">
      <c r="A6813" t="s">
        <v>13556</v>
      </c>
      <c r="B6813" t="s">
        <v>13557</v>
      </c>
      <c r="C6813">
        <v>125</v>
      </c>
      <c r="D6813">
        <v>163</v>
      </c>
      <c r="E6813">
        <v>124</v>
      </c>
      <c r="F6813">
        <v>32</v>
      </c>
      <c r="G6813">
        <v>0.19553582369142899</v>
      </c>
      <c r="H6813">
        <v>-0.49774633762422399</v>
      </c>
      <c r="I6813">
        <v>-1.4759572076501399</v>
      </c>
      <c r="J6813">
        <v>221</v>
      </c>
      <c r="K6813">
        <v>318</v>
      </c>
      <c r="L6813">
        <v>232</v>
      </c>
      <c r="M6813">
        <v>33</v>
      </c>
      <c r="N6813">
        <v>0.235262949721043</v>
      </c>
      <c r="O6813">
        <v>-0.570993065938601</v>
      </c>
      <c r="P6813">
        <v>-1.83610400239911</v>
      </c>
      <c r="Q6813">
        <v>0.57627118644067798</v>
      </c>
      <c r="R6813">
        <v>0.42372881355932202</v>
      </c>
      <c r="S6813">
        <f t="shared" si="106"/>
        <v>8.3230612560573541E-2</v>
      </c>
    </row>
    <row r="6814" spans="1:19" x14ac:dyDescent="0.2">
      <c r="A6814" t="s">
        <v>13558</v>
      </c>
      <c r="B6814" t="s">
        <v>13559</v>
      </c>
      <c r="C6814">
        <v>171</v>
      </c>
      <c r="D6814">
        <v>156</v>
      </c>
      <c r="E6814">
        <v>135</v>
      </c>
      <c r="F6814">
        <v>13</v>
      </c>
      <c r="G6814">
        <v>4.0386720257836198E-2</v>
      </c>
      <c r="H6814">
        <v>-0.59692035167555102</v>
      </c>
      <c r="I6814">
        <v>-2.0032499310473102</v>
      </c>
      <c r="J6814">
        <v>452</v>
      </c>
      <c r="K6814">
        <v>469</v>
      </c>
      <c r="L6814">
        <v>274</v>
      </c>
      <c r="M6814">
        <v>54</v>
      </c>
      <c r="N6814">
        <v>9.3262511325422903E-2</v>
      </c>
      <c r="O6814">
        <v>-0.80947664913538397</v>
      </c>
      <c r="P6814">
        <v>-1.9329703435803001</v>
      </c>
      <c r="Q6814">
        <v>0.59322033898305004</v>
      </c>
      <c r="R6814">
        <v>0.42372881355932202</v>
      </c>
      <c r="S6814">
        <f t="shared" si="106"/>
        <v>-9.4742026275348001E-2</v>
      </c>
    </row>
    <row r="6815" spans="1:19" x14ac:dyDescent="0.2">
      <c r="A6815" t="s">
        <v>13560</v>
      </c>
      <c r="B6815" t="s">
        <v>13561</v>
      </c>
      <c r="C6815">
        <v>201</v>
      </c>
      <c r="D6815">
        <v>242</v>
      </c>
      <c r="E6815">
        <v>231</v>
      </c>
      <c r="F6815">
        <v>12</v>
      </c>
      <c r="G6815">
        <v>0.16087754085547001</v>
      </c>
      <c r="H6815">
        <v>-0.433842087306748</v>
      </c>
      <c r="I6815">
        <v>-2.1082119843348601</v>
      </c>
      <c r="J6815">
        <v>474</v>
      </c>
      <c r="K6815">
        <v>544</v>
      </c>
      <c r="L6815">
        <v>313</v>
      </c>
      <c r="M6815">
        <v>39</v>
      </c>
      <c r="N6815">
        <v>0.13704866144581601</v>
      </c>
      <c r="O6815">
        <v>-0.77232278127202603</v>
      </c>
      <c r="P6815">
        <v>-2.0949394032394699</v>
      </c>
      <c r="Q6815">
        <v>0.59322033898305004</v>
      </c>
      <c r="R6815">
        <v>0.44067796610169402</v>
      </c>
      <c r="S6815">
        <f t="shared" si="106"/>
        <v>-0.16833541756235243</v>
      </c>
    </row>
    <row r="6816" spans="1:19" x14ac:dyDescent="0.2">
      <c r="A6816" t="s">
        <v>13562</v>
      </c>
      <c r="B6816" t="s">
        <v>13563</v>
      </c>
      <c r="C6816">
        <v>51</v>
      </c>
      <c r="D6816">
        <v>47</v>
      </c>
      <c r="E6816">
        <v>25</v>
      </c>
      <c r="F6816">
        <v>2</v>
      </c>
      <c r="G6816">
        <v>4.4785914133309498E-2</v>
      </c>
      <c r="H6816">
        <v>-0.80388817720430195</v>
      </c>
      <c r="I6816">
        <v>-2.2907373533959499</v>
      </c>
      <c r="J6816">
        <v>352</v>
      </c>
      <c r="K6816">
        <v>320</v>
      </c>
      <c r="L6816">
        <v>161</v>
      </c>
      <c r="M6816">
        <v>46</v>
      </c>
      <c r="N6816">
        <v>3.58354182634966E-2</v>
      </c>
      <c r="O6816">
        <v>-0.93180556459067099</v>
      </c>
      <c r="P6816">
        <v>-1.89401050038845</v>
      </c>
      <c r="Q6816">
        <v>0.59322033898305004</v>
      </c>
      <c r="R6816">
        <v>0.38983050847457601</v>
      </c>
      <c r="S6816">
        <f t="shared" si="106"/>
        <v>-0.16722750946163656</v>
      </c>
    </row>
    <row r="6817" spans="1:19" x14ac:dyDescent="0.2">
      <c r="A6817" t="s">
        <v>13564</v>
      </c>
      <c r="B6817" t="s">
        <v>13565</v>
      </c>
      <c r="C6817">
        <v>581</v>
      </c>
      <c r="D6817">
        <v>669</v>
      </c>
      <c r="E6817">
        <v>415</v>
      </c>
      <c r="F6817">
        <v>67</v>
      </c>
      <c r="G6817">
        <v>0.14150821767301999</v>
      </c>
      <c r="H6817">
        <v>-0.64038604545664102</v>
      </c>
      <c r="I6817">
        <v>-1.8222985026515</v>
      </c>
      <c r="J6817">
        <v>839</v>
      </c>
      <c r="K6817">
        <v>1098</v>
      </c>
      <c r="L6817">
        <v>830</v>
      </c>
      <c r="M6817">
        <v>126</v>
      </c>
      <c r="N6817">
        <v>0.19406848270709401</v>
      </c>
      <c r="O6817">
        <v>-0.59677264559701604</v>
      </c>
      <c r="P6817">
        <v>-1.8336170843030299</v>
      </c>
      <c r="Q6817">
        <v>0.57627118644067798</v>
      </c>
      <c r="R6817">
        <v>0.35593220338983</v>
      </c>
      <c r="S6817">
        <f t="shared" si="106"/>
        <v>-1.5983262659240251E-2</v>
      </c>
    </row>
    <row r="6818" spans="1:19" x14ac:dyDescent="0.2">
      <c r="A6818" t="s">
        <v>13566</v>
      </c>
      <c r="B6818" t="s">
        <v>13567</v>
      </c>
      <c r="C6818">
        <v>165</v>
      </c>
      <c r="D6818">
        <v>170</v>
      </c>
      <c r="E6818">
        <v>149</v>
      </c>
      <c r="F6818">
        <v>6</v>
      </c>
      <c r="G6818">
        <v>9.3223209459895998E-2</v>
      </c>
      <c r="H6818">
        <v>-0.53855568558003497</v>
      </c>
      <c r="I6818">
        <v>-2.3235298667922599</v>
      </c>
      <c r="J6818">
        <v>416</v>
      </c>
      <c r="K6818">
        <v>465</v>
      </c>
      <c r="L6818">
        <v>183</v>
      </c>
      <c r="M6818">
        <v>38</v>
      </c>
      <c r="N6818">
        <v>0.12558772568493201</v>
      </c>
      <c r="O6818">
        <v>-0.94873101804070303</v>
      </c>
      <c r="P6818">
        <v>-2.04953540260182</v>
      </c>
      <c r="Q6818">
        <v>0.644067796610169</v>
      </c>
      <c r="R6818">
        <v>0.28813559322033899</v>
      </c>
      <c r="S6818">
        <f t="shared" si="106"/>
        <v>-0.21828469564378039</v>
      </c>
    </row>
    <row r="6819" spans="1:19" x14ac:dyDescent="0.2">
      <c r="A6819" t="s">
        <v>13568</v>
      </c>
      <c r="B6819" t="s">
        <v>13569</v>
      </c>
      <c r="C6819">
        <v>324</v>
      </c>
      <c r="D6819">
        <v>306</v>
      </c>
      <c r="E6819">
        <v>333</v>
      </c>
      <c r="F6819">
        <v>33</v>
      </c>
      <c r="G6819">
        <v>5.5434648570496202E-2</v>
      </c>
      <c r="H6819">
        <v>-0.48235878647869501</v>
      </c>
      <c r="I6819">
        <v>-1.87622824329072</v>
      </c>
      <c r="J6819">
        <v>520</v>
      </c>
      <c r="K6819">
        <v>508</v>
      </c>
      <c r="L6819">
        <v>327</v>
      </c>
      <c r="M6819">
        <v>97</v>
      </c>
      <c r="N6819">
        <v>6.7088472070841801E-2</v>
      </c>
      <c r="O6819">
        <v>-0.79354436811890305</v>
      </c>
      <c r="P6819">
        <v>-1.73945727796044</v>
      </c>
      <c r="Q6819">
        <v>0.55932203389830504</v>
      </c>
      <c r="R6819">
        <v>0.338983050847457</v>
      </c>
      <c r="S6819">
        <f t="shared" si="106"/>
        <v>-6.3494962911231703E-3</v>
      </c>
    </row>
    <row r="6820" spans="1:19" x14ac:dyDescent="0.2">
      <c r="A6820" t="s">
        <v>13570</v>
      </c>
      <c r="B6820" t="s">
        <v>13571</v>
      </c>
      <c r="C6820">
        <v>74</v>
      </c>
      <c r="D6820">
        <v>50</v>
      </c>
      <c r="E6820">
        <v>41</v>
      </c>
      <c r="F6820">
        <v>19</v>
      </c>
      <c r="G6820">
        <v>-9.0003483099428905E-2</v>
      </c>
      <c r="H6820">
        <v>-0.75070587278964396</v>
      </c>
      <c r="I6820">
        <v>-1.47467529174014</v>
      </c>
      <c r="J6820">
        <v>137</v>
      </c>
      <c r="K6820">
        <v>104</v>
      </c>
      <c r="L6820">
        <v>68</v>
      </c>
      <c r="M6820">
        <v>30</v>
      </c>
      <c r="N6820">
        <v>-4.2459124435904598E-2</v>
      </c>
      <c r="O6820">
        <v>-0.89630043159455997</v>
      </c>
      <c r="P6820">
        <v>-1.6698249810286301</v>
      </c>
      <c r="Q6820">
        <v>0.40677966101694901</v>
      </c>
      <c r="R6820">
        <v>0.27118644067796599</v>
      </c>
      <c r="S6820">
        <f t="shared" si="106"/>
        <v>0.12807721614624545</v>
      </c>
    </row>
    <row r="6821" spans="1:19" x14ac:dyDescent="0.2">
      <c r="A6821" t="s">
        <v>13572</v>
      </c>
      <c r="B6821" t="s">
        <v>13573</v>
      </c>
      <c r="C6821">
        <v>70</v>
      </c>
      <c r="D6821">
        <v>116</v>
      </c>
      <c r="E6821">
        <v>64</v>
      </c>
      <c r="F6821">
        <v>12</v>
      </c>
      <c r="G6821">
        <v>0.29961818150818997</v>
      </c>
      <c r="H6821">
        <v>-0.53317607580877302</v>
      </c>
      <c r="I6821">
        <v>-1.65011396692863</v>
      </c>
      <c r="J6821">
        <v>183</v>
      </c>
      <c r="K6821">
        <v>202</v>
      </c>
      <c r="L6821">
        <v>80</v>
      </c>
      <c r="M6821">
        <v>18</v>
      </c>
      <c r="N6821">
        <v>0.120128383137916</v>
      </c>
      <c r="O6821">
        <v>-0.95144987988287599</v>
      </c>
      <c r="P6821">
        <v>-2.0174042532190102</v>
      </c>
      <c r="Q6821">
        <v>0.50847457627118597</v>
      </c>
      <c r="R6821">
        <v>0.37288135593220301</v>
      </c>
      <c r="S6821">
        <f t="shared" si="106"/>
        <v>-1.5488161947604415E-2</v>
      </c>
    </row>
    <row r="6822" spans="1:19" x14ac:dyDescent="0.2">
      <c r="A6822" t="s">
        <v>13574</v>
      </c>
      <c r="B6822" t="s">
        <v>13575</v>
      </c>
      <c r="C6822">
        <v>31</v>
      </c>
      <c r="D6822">
        <v>15</v>
      </c>
      <c r="E6822">
        <v>26</v>
      </c>
      <c r="F6822">
        <v>3</v>
      </c>
      <c r="G6822">
        <v>-0.23501220248306301</v>
      </c>
      <c r="H6822">
        <v>-0.57064635564185795</v>
      </c>
      <c r="I6822">
        <v>-1.8984376120766</v>
      </c>
      <c r="J6822">
        <v>34</v>
      </c>
      <c r="K6822">
        <v>32</v>
      </c>
      <c r="L6822">
        <v>9</v>
      </c>
      <c r="M6822">
        <v>7</v>
      </c>
      <c r="N6822">
        <v>5.0899164699372598E-2</v>
      </c>
      <c r="O6822">
        <v>-1.1693251847473201</v>
      </c>
      <c r="P6822">
        <v>-1.69660654561989</v>
      </c>
      <c r="Q6822">
        <v>0.49152542372881303</v>
      </c>
      <c r="R6822">
        <v>0.22033898305084701</v>
      </c>
      <c r="S6822">
        <f t="shared" si="106"/>
        <v>-1.292439407335047E-3</v>
      </c>
    </row>
    <row r="6823" spans="1:19" x14ac:dyDescent="0.2">
      <c r="A6823" t="s">
        <v>13576</v>
      </c>
      <c r="B6823" t="s">
        <v>13577</v>
      </c>
      <c r="C6823">
        <v>72</v>
      </c>
      <c r="D6823">
        <v>98</v>
      </c>
      <c r="E6823">
        <v>83</v>
      </c>
      <c r="F6823">
        <v>7</v>
      </c>
      <c r="G6823">
        <v>0.214151811556754</v>
      </c>
      <c r="H6823">
        <v>-0.43251241383359801</v>
      </c>
      <c r="I6823">
        <v>-1.89643162937901</v>
      </c>
      <c r="J6823">
        <v>141</v>
      </c>
      <c r="K6823">
        <v>211</v>
      </c>
      <c r="L6823">
        <v>105</v>
      </c>
      <c r="M6823">
        <v>17</v>
      </c>
      <c r="N6823">
        <v>0.25229144606403398</v>
      </c>
      <c r="O6823">
        <v>-0.72011859072983198</v>
      </c>
      <c r="P6823">
        <v>-1.92899585986899</v>
      </c>
      <c r="Q6823">
        <v>0.52542372881355903</v>
      </c>
      <c r="R6823">
        <v>0.27118644067796599</v>
      </c>
      <c r="S6823">
        <f t="shared" si="106"/>
        <v>-6.2874290304318348E-2</v>
      </c>
    </row>
    <row r="6824" spans="1:19" x14ac:dyDescent="0.2">
      <c r="A6824" t="s">
        <v>13578</v>
      </c>
      <c r="B6824" t="s">
        <v>13579</v>
      </c>
      <c r="C6824">
        <v>119</v>
      </c>
      <c r="D6824">
        <v>128</v>
      </c>
      <c r="E6824">
        <v>98</v>
      </c>
      <c r="F6824">
        <v>9</v>
      </c>
      <c r="G6824">
        <v>0.111921240550866</v>
      </c>
      <c r="H6824">
        <v>-0.57857889547843899</v>
      </c>
      <c r="I6824">
        <v>-2.0055016249151998</v>
      </c>
      <c r="J6824">
        <v>233</v>
      </c>
      <c r="K6824">
        <v>250</v>
      </c>
      <c r="L6824">
        <v>117</v>
      </c>
      <c r="M6824">
        <v>26</v>
      </c>
      <c r="N6824">
        <v>0.10781219106774</v>
      </c>
      <c r="O6824">
        <v>-0.89125883642424697</v>
      </c>
      <c r="P6824">
        <v>-1.96260824164709</v>
      </c>
      <c r="Q6824">
        <v>0.61016949152542299</v>
      </c>
      <c r="R6824">
        <v>0.25423728813559299</v>
      </c>
      <c r="S6824">
        <f t="shared" si="106"/>
        <v>-0.1033190307267611</v>
      </c>
    </row>
    <row r="6825" spans="1:19" x14ac:dyDescent="0.2">
      <c r="A6825" t="s">
        <v>13580</v>
      </c>
      <c r="B6825" t="s">
        <v>13581</v>
      </c>
      <c r="C6825">
        <v>212</v>
      </c>
      <c r="D6825">
        <v>283</v>
      </c>
      <c r="E6825">
        <v>95</v>
      </c>
      <c r="F6825">
        <v>20</v>
      </c>
      <c r="G6825">
        <v>0.20570880689106699</v>
      </c>
      <c r="H6825">
        <v>-0.84287026541830701</v>
      </c>
      <c r="I6825">
        <v>-1.9095030382267599</v>
      </c>
      <c r="J6825">
        <v>282</v>
      </c>
      <c r="K6825">
        <v>665</v>
      </c>
      <c r="L6825">
        <v>175</v>
      </c>
      <c r="M6825">
        <v>20</v>
      </c>
      <c r="N6825">
        <v>0.44980064040546502</v>
      </c>
      <c r="O6825">
        <v>-0.79929983677745697</v>
      </c>
      <c r="P6825">
        <v>-2.1594447812472701</v>
      </c>
      <c r="Q6825">
        <v>0.62711864406779605</v>
      </c>
      <c r="R6825">
        <v>0.35593220338983</v>
      </c>
      <c r="S6825">
        <f t="shared" si="106"/>
        <v>-0.12828518747746087</v>
      </c>
    </row>
    <row r="6826" spans="1:19" x14ac:dyDescent="0.2">
      <c r="A6826" t="s">
        <v>13582</v>
      </c>
      <c r="B6826" t="s">
        <v>13583</v>
      </c>
      <c r="C6826">
        <v>191</v>
      </c>
      <c r="D6826">
        <v>185</v>
      </c>
      <c r="E6826">
        <v>88</v>
      </c>
      <c r="F6826">
        <v>23</v>
      </c>
      <c r="G6826">
        <v>6.6396593450814598E-2</v>
      </c>
      <c r="H6826">
        <v>-0.83080870487596203</v>
      </c>
      <c r="I6826">
        <v>-1.8035027041921301</v>
      </c>
      <c r="J6826">
        <v>271</v>
      </c>
      <c r="K6826">
        <v>417</v>
      </c>
      <c r="L6826">
        <v>208</v>
      </c>
      <c r="M6826">
        <v>20</v>
      </c>
      <c r="N6826">
        <v>0.264394867521073</v>
      </c>
      <c r="O6826">
        <v>-0.706994733056034</v>
      </c>
      <c r="P6826">
        <v>-2.1421649638023101</v>
      </c>
      <c r="Q6826">
        <v>0.677966101694915</v>
      </c>
      <c r="R6826">
        <v>0.305084745762711</v>
      </c>
      <c r="S6826">
        <f t="shared" si="106"/>
        <v>-9.3094380514316538E-2</v>
      </c>
    </row>
    <row r="6827" spans="1:19" x14ac:dyDescent="0.2">
      <c r="A6827" t="s">
        <v>13584</v>
      </c>
      <c r="B6827" t="s">
        <v>13585</v>
      </c>
      <c r="C6827">
        <v>66</v>
      </c>
      <c r="D6827">
        <v>59</v>
      </c>
      <c r="E6827">
        <v>71</v>
      </c>
      <c r="F6827">
        <v>5</v>
      </c>
      <c r="G6827">
        <v>3.1566308395804002E-2</v>
      </c>
      <c r="H6827">
        <v>-0.46254359660119598</v>
      </c>
      <c r="I6827">
        <v>-2.00477110416784</v>
      </c>
      <c r="J6827">
        <v>137</v>
      </c>
      <c r="K6827">
        <v>138</v>
      </c>
      <c r="L6827">
        <v>78</v>
      </c>
      <c r="M6827">
        <v>12</v>
      </c>
      <c r="N6827">
        <v>8.0386622666551596E-2</v>
      </c>
      <c r="O6827">
        <v>-0.836714741610316</v>
      </c>
      <c r="P6827">
        <v>-2.0677649897006698</v>
      </c>
      <c r="Q6827">
        <v>0.69491525423728795</v>
      </c>
      <c r="R6827">
        <v>0.305084745762711</v>
      </c>
      <c r="S6827">
        <f t="shared" si="106"/>
        <v>-0.13123607192152004</v>
      </c>
    </row>
    <row r="6828" spans="1:19" x14ac:dyDescent="0.2">
      <c r="A6828" t="s">
        <v>13586</v>
      </c>
      <c r="B6828" t="s">
        <v>13587</v>
      </c>
      <c r="C6828">
        <v>212</v>
      </c>
      <c r="D6828">
        <v>148</v>
      </c>
      <c r="E6828">
        <v>108</v>
      </c>
      <c r="F6828">
        <v>11</v>
      </c>
      <c r="G6828">
        <v>-7.5815913238265503E-2</v>
      </c>
      <c r="H6828">
        <v>-0.78717011522020497</v>
      </c>
      <c r="I6828">
        <v>-2.1691403487325198</v>
      </c>
      <c r="J6828">
        <v>236</v>
      </c>
      <c r="K6828">
        <v>266</v>
      </c>
      <c r="L6828">
        <v>164</v>
      </c>
      <c r="M6828">
        <v>37</v>
      </c>
      <c r="N6828">
        <v>0.12919773708268201</v>
      </c>
      <c r="O6828">
        <v>-0.75015693206679901</v>
      </c>
      <c r="P6828">
        <v>-1.814935947495</v>
      </c>
      <c r="Q6828">
        <v>0.644067796610169</v>
      </c>
      <c r="R6828">
        <v>0.305084745762711</v>
      </c>
      <c r="S6828">
        <f t="shared" si="106"/>
        <v>-0.11100979970598918</v>
      </c>
    </row>
    <row r="6829" spans="1:19" x14ac:dyDescent="0.2">
      <c r="A6829" t="s">
        <v>13588</v>
      </c>
      <c r="B6829" t="s">
        <v>13589</v>
      </c>
      <c r="C6829">
        <v>71</v>
      </c>
      <c r="D6829">
        <v>68</v>
      </c>
      <c r="E6829">
        <v>59</v>
      </c>
      <c r="F6829">
        <v>6</v>
      </c>
      <c r="G6829">
        <v>6.1508796282689501E-2</v>
      </c>
      <c r="H6829">
        <v>-0.57466434685533396</v>
      </c>
      <c r="I6829">
        <v>-1.95730427129743</v>
      </c>
      <c r="J6829">
        <v>191</v>
      </c>
      <c r="K6829">
        <v>242</v>
      </c>
      <c r="L6829">
        <v>113</v>
      </c>
      <c r="M6829">
        <v>16</v>
      </c>
      <c r="N6829">
        <v>0.18001010215442501</v>
      </c>
      <c r="O6829">
        <v>-0.82004370090869805</v>
      </c>
      <c r="P6829">
        <v>-2.08713905318369</v>
      </c>
      <c r="Q6829">
        <v>0.66101694915254205</v>
      </c>
      <c r="R6829">
        <v>0.35593220338983</v>
      </c>
      <c r="S6829">
        <f t="shared" si="106"/>
        <v>-0.12272966989550563</v>
      </c>
    </row>
    <row r="6830" spans="1:19" x14ac:dyDescent="0.2">
      <c r="A6830" t="s">
        <v>13590</v>
      </c>
      <c r="B6830" t="s">
        <v>13591</v>
      </c>
      <c r="C6830">
        <v>77</v>
      </c>
      <c r="D6830">
        <v>73</v>
      </c>
      <c r="E6830">
        <v>48</v>
      </c>
      <c r="F6830">
        <v>6</v>
      </c>
      <c r="G6830">
        <v>5.7090367243502402E-2</v>
      </c>
      <c r="H6830">
        <v>-0.69950749757529795</v>
      </c>
      <c r="I6830">
        <v>-1.9925366477508299</v>
      </c>
      <c r="J6830">
        <v>135</v>
      </c>
      <c r="K6830">
        <v>156</v>
      </c>
      <c r="L6830">
        <v>121</v>
      </c>
      <c r="M6830">
        <v>18</v>
      </c>
      <c r="N6830">
        <v>0.14001893328117701</v>
      </c>
      <c r="O6830">
        <v>-0.63963717532294595</v>
      </c>
      <c r="P6830">
        <v>-1.8852869319835901</v>
      </c>
      <c r="Q6830">
        <v>0.62711864406779605</v>
      </c>
      <c r="R6830">
        <v>0.28813559322033899</v>
      </c>
      <c r="S6830">
        <f t="shared" si="106"/>
        <v>-7.8897959868373474E-2</v>
      </c>
    </row>
    <row r="6831" spans="1:19" x14ac:dyDescent="0.2">
      <c r="A6831" t="s">
        <v>13592</v>
      </c>
      <c r="B6831" t="s">
        <v>13593</v>
      </c>
      <c r="C6831">
        <v>150</v>
      </c>
      <c r="D6831">
        <v>111</v>
      </c>
      <c r="E6831">
        <v>128</v>
      </c>
      <c r="F6831">
        <v>9</v>
      </c>
      <c r="G6831">
        <v>-5.0510047973495301E-2</v>
      </c>
      <c r="H6831">
        <v>-0.56313929918621597</v>
      </c>
      <c r="I6831">
        <v>-2.1060459225783501</v>
      </c>
      <c r="J6831">
        <v>216</v>
      </c>
      <c r="K6831">
        <v>255</v>
      </c>
      <c r="L6831">
        <v>129</v>
      </c>
      <c r="M6831">
        <v>29</v>
      </c>
      <c r="N6831">
        <v>0.14931453270474601</v>
      </c>
      <c r="O6831">
        <v>-0.815952817996072</v>
      </c>
      <c r="P6831">
        <v>-1.8822814218438599</v>
      </c>
      <c r="Q6831">
        <v>0.61016949152542299</v>
      </c>
      <c r="R6831">
        <v>0.305084745762711</v>
      </c>
      <c r="S6831">
        <f t="shared" si="106"/>
        <v>-0.11082822726046127</v>
      </c>
    </row>
    <row r="6832" spans="1:19" x14ac:dyDescent="0.2">
      <c r="A6832" t="s">
        <v>13594</v>
      </c>
      <c r="B6832" t="s">
        <v>13595</v>
      </c>
      <c r="C6832">
        <v>66</v>
      </c>
      <c r="D6832">
        <v>160</v>
      </c>
      <c r="E6832">
        <v>69</v>
      </c>
      <c r="F6832">
        <v>13</v>
      </c>
      <c r="G6832">
        <v>0.46483427940958399</v>
      </c>
      <c r="H6832">
        <v>-0.474952854583017</v>
      </c>
      <c r="I6832">
        <v>-1.58979775619703</v>
      </c>
      <c r="J6832">
        <v>131</v>
      </c>
      <c r="K6832">
        <v>200</v>
      </c>
      <c r="L6832">
        <v>131</v>
      </c>
      <c r="M6832">
        <v>15</v>
      </c>
      <c r="N6832">
        <v>0.26098680342993802</v>
      </c>
      <c r="O6832">
        <v>-0.59208877714439001</v>
      </c>
      <c r="P6832">
        <v>-1.95140570519197</v>
      </c>
      <c r="Q6832">
        <v>0.62711864406779605</v>
      </c>
      <c r="R6832">
        <v>0.37288135593220301</v>
      </c>
      <c r="S6832">
        <f t="shared" si="106"/>
        <v>1.9559565656257719E-2</v>
      </c>
    </row>
    <row r="6833" spans="1:19" x14ac:dyDescent="0.2">
      <c r="A6833" t="s">
        <v>13596</v>
      </c>
      <c r="B6833" t="s">
        <v>13597</v>
      </c>
      <c r="C6833">
        <v>179</v>
      </c>
      <c r="D6833">
        <v>240</v>
      </c>
      <c r="E6833">
        <v>166</v>
      </c>
      <c r="F6833">
        <v>24</v>
      </c>
      <c r="G6833">
        <v>0.207616443027241</v>
      </c>
      <c r="H6833">
        <v>-0.52700295271824105</v>
      </c>
      <c r="I6833">
        <v>-1.75683896223028</v>
      </c>
      <c r="J6833">
        <v>441</v>
      </c>
      <c r="K6833">
        <v>693</v>
      </c>
      <c r="L6833">
        <v>286</v>
      </c>
      <c r="M6833">
        <v>67</v>
      </c>
      <c r="N6833">
        <v>0.27352274856568898</v>
      </c>
      <c r="O6833">
        <v>-0.78016133348318495</v>
      </c>
      <c r="P6833">
        <v>-1.8285894553588999</v>
      </c>
      <c r="Q6833">
        <v>0.49152542372881303</v>
      </c>
      <c r="R6833">
        <v>0.35593220338983</v>
      </c>
      <c r="S6833">
        <f t="shared" si="106"/>
        <v>4.2389916683077105E-3</v>
      </c>
    </row>
    <row r="6834" spans="1:19" x14ac:dyDescent="0.2">
      <c r="A6834" t="s">
        <v>13598</v>
      </c>
      <c r="B6834" t="s">
        <v>13599</v>
      </c>
      <c r="C6834">
        <v>32</v>
      </c>
      <c r="D6834">
        <v>50</v>
      </c>
      <c r="E6834">
        <v>28</v>
      </c>
      <c r="F6834">
        <v>5</v>
      </c>
      <c r="G6834">
        <v>0.27407825831164101</v>
      </c>
      <c r="H6834">
        <v>-0.55224995675609001</v>
      </c>
      <c r="I6834">
        <v>-1.6903771469458799</v>
      </c>
      <c r="J6834">
        <v>52</v>
      </c>
      <c r="K6834">
        <v>105</v>
      </c>
      <c r="L6834">
        <v>67</v>
      </c>
      <c r="M6834">
        <v>9</v>
      </c>
      <c r="N6834">
        <v>0.38241405885685997</v>
      </c>
      <c r="O6834">
        <v>-0.48201731807836301</v>
      </c>
      <c r="P6834">
        <v>-1.77198650278736</v>
      </c>
      <c r="Q6834">
        <v>0.52542372881355903</v>
      </c>
      <c r="R6834">
        <v>0.338983050847457</v>
      </c>
      <c r="S6834">
        <f t="shared" si="106"/>
        <v>3.8545841487547639E-2</v>
      </c>
    </row>
    <row r="6835" spans="1:19" x14ac:dyDescent="0.2">
      <c r="A6835" t="s">
        <v>13600</v>
      </c>
      <c r="B6835" t="s">
        <v>13601</v>
      </c>
      <c r="C6835">
        <v>377</v>
      </c>
      <c r="D6835">
        <v>432</v>
      </c>
      <c r="E6835">
        <v>272</v>
      </c>
      <c r="F6835">
        <v>80</v>
      </c>
      <c r="G6835">
        <v>0.13940062890464699</v>
      </c>
      <c r="H6835">
        <v>-0.63603045594999696</v>
      </c>
      <c r="I6835">
        <v>-1.5574485361758399</v>
      </c>
      <c r="J6835">
        <v>775</v>
      </c>
      <c r="K6835">
        <v>892</v>
      </c>
      <c r="L6835">
        <v>444</v>
      </c>
      <c r="M6835">
        <v>102</v>
      </c>
      <c r="N6835">
        <v>0.13829125529153399</v>
      </c>
      <c r="O6835">
        <v>-0.83400750953608005</v>
      </c>
      <c r="P6835">
        <v>-1.89092719933628</v>
      </c>
      <c r="Q6835">
        <v>0.52542372881355903</v>
      </c>
      <c r="R6835">
        <v>0.25423728813559299</v>
      </c>
      <c r="S6835">
        <f t="shared" si="106"/>
        <v>4.5065555938913232E-2</v>
      </c>
    </row>
    <row r="6836" spans="1:19" x14ac:dyDescent="0.2">
      <c r="A6836" t="s">
        <v>13602</v>
      </c>
      <c r="B6836" t="s">
        <v>13603</v>
      </c>
      <c r="C6836">
        <v>19</v>
      </c>
      <c r="D6836">
        <v>8</v>
      </c>
      <c r="E6836">
        <v>30</v>
      </c>
      <c r="F6836">
        <v>2</v>
      </c>
      <c r="G6836">
        <v>-0.29540538166535601</v>
      </c>
      <c r="H6836">
        <v>-0.29589035601156999</v>
      </c>
      <c r="I6836">
        <v>-1.86192077825084</v>
      </c>
      <c r="J6836">
        <v>19</v>
      </c>
      <c r="K6836">
        <v>16</v>
      </c>
      <c r="L6836">
        <v>16</v>
      </c>
      <c r="M6836">
        <v>2</v>
      </c>
      <c r="N6836">
        <v>2.59448512481756E-3</v>
      </c>
      <c r="O6836">
        <v>-0.66672239544129397</v>
      </c>
      <c r="P6836">
        <v>-1.9879492738807401</v>
      </c>
      <c r="Q6836">
        <v>0.50847457627118597</v>
      </c>
      <c r="R6836">
        <v>0.20338983050847401</v>
      </c>
      <c r="S6836">
        <f t="shared" si="106"/>
        <v>-6.8691007849726593E-2</v>
      </c>
    </row>
    <row r="6837" spans="1:19" x14ac:dyDescent="0.2">
      <c r="A6837" t="s">
        <v>13604</v>
      </c>
      <c r="B6837" t="s">
        <v>13605</v>
      </c>
      <c r="C6837">
        <v>71</v>
      </c>
      <c r="D6837">
        <v>93</v>
      </c>
      <c r="E6837">
        <v>71</v>
      </c>
      <c r="F6837">
        <v>6</v>
      </c>
      <c r="G6837">
        <v>0.197482832130388</v>
      </c>
      <c r="H6837">
        <v>-0.49425800977840301</v>
      </c>
      <c r="I6837">
        <v>-1.95730427129743</v>
      </c>
      <c r="J6837">
        <v>270</v>
      </c>
      <c r="K6837">
        <v>219</v>
      </c>
      <c r="L6837">
        <v>115</v>
      </c>
      <c r="M6837">
        <v>16</v>
      </c>
      <c r="N6837">
        <v>-1.36915458971472E-2</v>
      </c>
      <c r="O6837">
        <v>-0.96275470094976601</v>
      </c>
      <c r="P6837">
        <v>-2.2374694500949501</v>
      </c>
      <c r="Q6837">
        <v>0.50847457627118597</v>
      </c>
      <c r="R6837">
        <v>0.25423728813559299</v>
      </c>
      <c r="S6837">
        <f t="shared" si="106"/>
        <v>-0.16294059384002185</v>
      </c>
    </row>
    <row r="6838" spans="1:19" x14ac:dyDescent="0.2">
      <c r="A6838" t="s">
        <v>13606</v>
      </c>
      <c r="B6838" t="s">
        <v>13607</v>
      </c>
      <c r="C6838">
        <v>84</v>
      </c>
      <c r="D6838">
        <v>98</v>
      </c>
      <c r="E6838">
        <v>38</v>
      </c>
      <c r="F6838">
        <v>3</v>
      </c>
      <c r="G6838">
        <v>0.14720502192614099</v>
      </c>
      <c r="H6838">
        <v>-0.83875369922347498</v>
      </c>
      <c r="I6838">
        <v>-2.3313552043042098</v>
      </c>
      <c r="J6838">
        <v>150</v>
      </c>
      <c r="K6838">
        <v>209</v>
      </c>
      <c r="L6838">
        <v>144</v>
      </c>
      <c r="M6838">
        <v>17</v>
      </c>
      <c r="N6838">
        <v>0.221283130477094</v>
      </c>
      <c r="O6838">
        <v>-0.60981754410482203</v>
      </c>
      <c r="P6838">
        <v>-1.9558680062692999</v>
      </c>
      <c r="Q6838">
        <v>0.50847457627118597</v>
      </c>
      <c r="R6838">
        <v>0.25423728813559299</v>
      </c>
      <c r="S6838">
        <f t="shared" si="106"/>
        <v>-0.19548689571722233</v>
      </c>
    </row>
    <row r="6839" spans="1:19" x14ac:dyDescent="0.2">
      <c r="A6839" t="s">
        <v>13608</v>
      </c>
      <c r="B6839" t="s">
        <v>13609</v>
      </c>
      <c r="C6839">
        <v>66</v>
      </c>
      <c r="D6839">
        <v>156</v>
      </c>
      <c r="E6839">
        <v>67</v>
      </c>
      <c r="F6839">
        <v>13</v>
      </c>
      <c r="G6839">
        <v>0.45383889510812098</v>
      </c>
      <c r="H6839">
        <v>-0.487727142619445</v>
      </c>
      <c r="I6839">
        <v>-1.58979775619703</v>
      </c>
      <c r="J6839">
        <v>140</v>
      </c>
      <c r="K6839">
        <v>124</v>
      </c>
      <c r="L6839">
        <v>84</v>
      </c>
      <c r="M6839">
        <v>12</v>
      </c>
      <c r="N6839">
        <v>2.4521752905718799E-2</v>
      </c>
      <c r="O6839">
        <v>-0.81393752676074604</v>
      </c>
      <c r="P6839">
        <v>-2.0771724582225</v>
      </c>
      <c r="Q6839">
        <v>0.54237288135593198</v>
      </c>
      <c r="R6839">
        <v>0.338983050847457</v>
      </c>
      <c r="S6839">
        <f t="shared" si="106"/>
        <v>-1.4080985055815863E-2</v>
      </c>
    </row>
    <row r="6840" spans="1:19" x14ac:dyDescent="0.2">
      <c r="A6840" t="s">
        <v>13610</v>
      </c>
      <c r="B6840" t="s">
        <v>13611</v>
      </c>
      <c r="C6840">
        <v>57</v>
      </c>
      <c r="D6840">
        <v>63</v>
      </c>
      <c r="E6840">
        <v>42</v>
      </c>
      <c r="F6840">
        <v>13</v>
      </c>
      <c r="G6840">
        <v>0.123723926076618</v>
      </c>
      <c r="H6840">
        <v>-0.62688357505299397</v>
      </c>
      <c r="I6840">
        <v>-1.52612867632765</v>
      </c>
      <c r="J6840">
        <v>79</v>
      </c>
      <c r="K6840">
        <v>123</v>
      </c>
      <c r="L6840">
        <v>43</v>
      </c>
      <c r="M6840">
        <v>7</v>
      </c>
      <c r="N6840">
        <v>0.26950612357067799</v>
      </c>
      <c r="O6840">
        <v>-0.85624741285524497</v>
      </c>
      <c r="P6840">
        <v>-2.06275471986807</v>
      </c>
      <c r="Q6840">
        <v>0.55932203389830504</v>
      </c>
      <c r="R6840">
        <v>0.186440677966101</v>
      </c>
      <c r="S6840">
        <f t="shared" si="106"/>
        <v>8.1366309256371561E-3</v>
      </c>
    </row>
    <row r="6841" spans="1:19" x14ac:dyDescent="0.2">
      <c r="A6841" t="s">
        <v>13612</v>
      </c>
      <c r="B6841" t="s">
        <v>13613</v>
      </c>
      <c r="C6841">
        <v>133</v>
      </c>
      <c r="D6841">
        <v>172</v>
      </c>
      <c r="E6841">
        <v>124</v>
      </c>
      <c r="F6841">
        <v>10</v>
      </c>
      <c r="G6841">
        <v>0.19193503823599101</v>
      </c>
      <c r="H6841">
        <v>-0.52468796558325403</v>
      </c>
      <c r="I6841">
        <v>-2.0080488139290802</v>
      </c>
      <c r="J6841">
        <v>388</v>
      </c>
      <c r="K6841">
        <v>427</v>
      </c>
      <c r="L6841">
        <v>237</v>
      </c>
      <c r="M6841">
        <v>84</v>
      </c>
      <c r="N6841">
        <v>0.118824252852538</v>
      </c>
      <c r="O6841">
        <v>-0.80617215672849296</v>
      </c>
      <c r="P6841">
        <v>-1.6747781081242099</v>
      </c>
      <c r="Q6841">
        <v>0.54237288135593198</v>
      </c>
      <c r="R6841">
        <v>0.13559322033898299</v>
      </c>
      <c r="S6841">
        <f t="shared" si="106"/>
        <v>-2.7063741808658177E-2</v>
      </c>
    </row>
    <row r="6842" spans="1:19" x14ac:dyDescent="0.2">
      <c r="A6842" t="s">
        <v>13614</v>
      </c>
      <c r="B6842" t="s">
        <v>13615</v>
      </c>
      <c r="C6842">
        <v>158</v>
      </c>
      <c r="D6842">
        <v>196</v>
      </c>
      <c r="E6842">
        <v>134</v>
      </c>
      <c r="F6842">
        <v>19</v>
      </c>
      <c r="G6842">
        <v>0.173857216697581</v>
      </c>
      <c r="H6842">
        <v>-0.56581029836801799</v>
      </c>
      <c r="I6842">
        <v>-1.80410065896359</v>
      </c>
      <c r="J6842">
        <v>241</v>
      </c>
      <c r="K6842">
        <v>349</v>
      </c>
      <c r="L6842">
        <v>160</v>
      </c>
      <c r="M6842">
        <v>33</v>
      </c>
      <c r="N6842">
        <v>0.23803648780603301</v>
      </c>
      <c r="O6842">
        <v>-0.76998583706333401</v>
      </c>
      <c r="P6842">
        <v>-1.8737287712888699</v>
      </c>
      <c r="Q6842">
        <v>0.55932203389830504</v>
      </c>
      <c r="R6842">
        <v>0.186440677966101</v>
      </c>
      <c r="S6842">
        <f t="shared" si="106"/>
        <v>-2.1464526986021807E-2</v>
      </c>
    </row>
    <row r="6843" spans="1:19" x14ac:dyDescent="0.2">
      <c r="A6843" t="s">
        <v>13616</v>
      </c>
      <c r="B6843" t="s">
        <v>13617</v>
      </c>
      <c r="C6843">
        <v>235</v>
      </c>
      <c r="D6843">
        <v>170</v>
      </c>
      <c r="E6843">
        <v>143</v>
      </c>
      <c r="F6843">
        <v>15</v>
      </c>
      <c r="G6843">
        <v>-6.0360708597933903E-2</v>
      </c>
      <c r="H6843">
        <v>-0.70998983458507803</v>
      </c>
      <c r="I6843">
        <v>-2.0791737761780502</v>
      </c>
      <c r="J6843">
        <v>311</v>
      </c>
      <c r="K6843">
        <v>396</v>
      </c>
      <c r="L6843">
        <v>242</v>
      </c>
      <c r="M6843">
        <v>44</v>
      </c>
      <c r="N6843">
        <v>0.182162900320396</v>
      </c>
      <c r="O6843">
        <v>-0.70103380019079597</v>
      </c>
      <c r="P6843">
        <v>-1.8595333811325401</v>
      </c>
      <c r="Q6843">
        <v>0.62711864406779605</v>
      </c>
      <c r="R6843">
        <v>0.22033898305084701</v>
      </c>
      <c r="S6843">
        <f t="shared" si="106"/>
        <v>-9.6994016870752348E-2</v>
      </c>
    </row>
    <row r="6844" spans="1:19" x14ac:dyDescent="0.2">
      <c r="A6844" t="s">
        <v>13618</v>
      </c>
      <c r="B6844" t="s">
        <v>13619</v>
      </c>
      <c r="C6844">
        <v>124</v>
      </c>
      <c r="D6844">
        <v>100</v>
      </c>
      <c r="E6844">
        <v>73</v>
      </c>
      <c r="F6844">
        <v>4</v>
      </c>
      <c r="G6844">
        <v>-1.31634528667066E-2</v>
      </c>
      <c r="H6844">
        <v>-0.72435683482018198</v>
      </c>
      <c r="I6844">
        <v>-2.3755588667962702</v>
      </c>
      <c r="J6844">
        <v>260</v>
      </c>
      <c r="K6844">
        <v>299</v>
      </c>
      <c r="L6844">
        <v>169</v>
      </c>
      <c r="M6844">
        <v>26</v>
      </c>
      <c r="N6844">
        <v>0.13792594377533299</v>
      </c>
      <c r="O6844">
        <v>-0.77917542050153399</v>
      </c>
      <c r="P6844">
        <v>-2.01022566859189</v>
      </c>
      <c r="Q6844">
        <v>0.61016949152542299</v>
      </c>
      <c r="R6844">
        <v>0.20338983050847401</v>
      </c>
      <c r="S6844">
        <f t="shared" si="106"/>
        <v>-0.22277428499737389</v>
      </c>
    </row>
    <row r="6845" spans="1:19" x14ac:dyDescent="0.2">
      <c r="A6845" t="s">
        <v>13620</v>
      </c>
      <c r="B6845" t="s">
        <v>13621</v>
      </c>
      <c r="C6845">
        <v>56</v>
      </c>
      <c r="D6845">
        <v>56</v>
      </c>
      <c r="E6845">
        <v>49</v>
      </c>
      <c r="F6845">
        <v>14</v>
      </c>
      <c r="G6845">
        <v>8.0258232295528406E-2</v>
      </c>
      <c r="H6845">
        <v>-0.55224995675609001</v>
      </c>
      <c r="I6845">
        <v>-1.48625716428996</v>
      </c>
      <c r="J6845">
        <v>122</v>
      </c>
      <c r="K6845">
        <v>205</v>
      </c>
      <c r="L6845">
        <v>113</v>
      </c>
      <c r="M6845">
        <v>10</v>
      </c>
      <c r="N6845">
        <v>0.30262213380272701</v>
      </c>
      <c r="O6845">
        <v>-0.62537016433571802</v>
      </c>
      <c r="P6845">
        <v>-2.0965854992666402</v>
      </c>
      <c r="Q6845">
        <v>0.59322033898305004</v>
      </c>
      <c r="R6845">
        <v>0.22033898305084701</v>
      </c>
      <c r="S6845">
        <f t="shared" si="106"/>
        <v>1.0585733192518799E-2</v>
      </c>
    </row>
    <row r="6846" spans="1:19" x14ac:dyDescent="0.2">
      <c r="A6846" t="s">
        <v>13622</v>
      </c>
      <c r="B6846" t="s">
        <v>13623</v>
      </c>
      <c r="C6846">
        <v>320</v>
      </c>
      <c r="D6846">
        <v>260</v>
      </c>
      <c r="E6846">
        <v>228</v>
      </c>
      <c r="F6846">
        <v>38</v>
      </c>
      <c r="G6846">
        <v>-9.9183980535595493E-3</v>
      </c>
      <c r="H6846">
        <v>-0.64147314109785503</v>
      </c>
      <c r="I6846">
        <v>-1.8095635546650899</v>
      </c>
      <c r="J6846">
        <v>602</v>
      </c>
      <c r="K6846">
        <v>723</v>
      </c>
      <c r="L6846">
        <v>428</v>
      </c>
      <c r="M6846">
        <v>87</v>
      </c>
      <c r="N6846">
        <v>0.156769909458428</v>
      </c>
      <c r="O6846">
        <v>-0.74024149938904205</v>
      </c>
      <c r="P6846">
        <v>-1.8503029072310899</v>
      </c>
      <c r="Q6846">
        <v>0.59322033898305004</v>
      </c>
      <c r="R6846">
        <v>0.186440677966101</v>
      </c>
      <c r="S6846">
        <f t="shared" si="106"/>
        <v>-1.6773899772893713E-2</v>
      </c>
    </row>
    <row r="6847" spans="1:19" x14ac:dyDescent="0.2">
      <c r="A6847" t="s">
        <v>13624</v>
      </c>
      <c r="B6847" t="s">
        <v>13625</v>
      </c>
      <c r="C6847">
        <v>226</v>
      </c>
      <c r="D6847">
        <v>203</v>
      </c>
      <c r="E6847">
        <v>150</v>
      </c>
      <c r="F6847">
        <v>21</v>
      </c>
      <c r="G6847">
        <v>3.3645831061340399E-2</v>
      </c>
      <c r="H6847">
        <v>-0.67227518987012302</v>
      </c>
      <c r="I6847">
        <v>-1.9160863173754801</v>
      </c>
      <c r="J6847">
        <v>328</v>
      </c>
      <c r="K6847">
        <v>500</v>
      </c>
      <c r="L6847">
        <v>218</v>
      </c>
      <c r="M6847">
        <v>38</v>
      </c>
      <c r="N6847">
        <v>0.26032426404606102</v>
      </c>
      <c r="O6847">
        <v>-0.76950612725146394</v>
      </c>
      <c r="P6847">
        <v>-1.94631591568676</v>
      </c>
      <c r="Q6847">
        <v>0.54237288135593198</v>
      </c>
      <c r="R6847">
        <v>0.28813559322033899</v>
      </c>
      <c r="S6847">
        <f t="shared" si="106"/>
        <v>-7.3175208161305308E-2</v>
      </c>
    </row>
    <row r="6848" spans="1:19" x14ac:dyDescent="0.2">
      <c r="A6848" t="s">
        <v>13626</v>
      </c>
      <c r="B6848" t="s">
        <v>13627</v>
      </c>
      <c r="C6848">
        <v>81</v>
      </c>
      <c r="D6848">
        <v>62</v>
      </c>
      <c r="E6848">
        <v>51</v>
      </c>
      <c r="F6848">
        <v>7</v>
      </c>
      <c r="G6848">
        <v>-3.5835097084867401E-2</v>
      </c>
      <c r="H6848">
        <v>-0.69517285255911698</v>
      </c>
      <c r="I6848">
        <v>-1.9475841518263901</v>
      </c>
      <c r="J6848">
        <v>186</v>
      </c>
      <c r="K6848">
        <v>190</v>
      </c>
      <c r="L6848">
        <v>126</v>
      </c>
      <c r="M6848">
        <v>29</v>
      </c>
      <c r="N6848">
        <v>8.6468760156634406E-2</v>
      </c>
      <c r="O6848">
        <v>-0.76123117624474301</v>
      </c>
      <c r="P6848">
        <v>-1.81734061491085</v>
      </c>
      <c r="Q6848">
        <v>0.50847457627118597</v>
      </c>
      <c r="R6848">
        <v>0.28813559322033899</v>
      </c>
      <c r="S6848">
        <f t="shared" si="106"/>
        <v>-4.7759876414290671E-2</v>
      </c>
    </row>
    <row r="6849" spans="1:19" x14ac:dyDescent="0.2">
      <c r="A6849" t="s">
        <v>13628</v>
      </c>
      <c r="B6849" t="s">
        <v>13629</v>
      </c>
      <c r="C6849">
        <v>144</v>
      </c>
      <c r="D6849">
        <v>180</v>
      </c>
      <c r="E6849">
        <v>66</v>
      </c>
      <c r="F6849">
        <v>20</v>
      </c>
      <c r="G6849">
        <v>0.17716824530358399</v>
      </c>
      <c r="H6849">
        <v>-0.83307656633178395</v>
      </c>
      <c r="I6849">
        <v>-1.74152966939326</v>
      </c>
      <c r="J6849">
        <v>213</v>
      </c>
      <c r="K6849">
        <v>286</v>
      </c>
      <c r="L6849">
        <v>114</v>
      </c>
      <c r="M6849">
        <v>29</v>
      </c>
      <c r="N6849">
        <v>0.205214533112027</v>
      </c>
      <c r="O6849">
        <v>-0.86356352924665503</v>
      </c>
      <c r="P6849">
        <v>-1.87620727413167</v>
      </c>
      <c r="Q6849">
        <v>0.54237288135593198</v>
      </c>
      <c r="R6849">
        <v>0.338983050847457</v>
      </c>
      <c r="S6849">
        <f t="shared" si="106"/>
        <v>-4.0830503765303915E-3</v>
      </c>
    </row>
    <row r="6850" spans="1:19" x14ac:dyDescent="0.2">
      <c r="A6850" t="s">
        <v>13630</v>
      </c>
      <c r="B6850" t="s">
        <v>13631</v>
      </c>
      <c r="C6850">
        <v>240</v>
      </c>
      <c r="D6850">
        <v>181</v>
      </c>
      <c r="E6850">
        <v>149</v>
      </c>
      <c r="F6850">
        <v>22</v>
      </c>
      <c r="G6850">
        <v>-4.2274434546893003E-2</v>
      </c>
      <c r="H6850">
        <v>-0.70128298307773496</v>
      </c>
      <c r="I6850">
        <v>-1.9219857338513899</v>
      </c>
      <c r="J6850">
        <v>354</v>
      </c>
      <c r="K6850">
        <v>447</v>
      </c>
      <c r="L6850">
        <v>275</v>
      </c>
      <c r="M6850">
        <v>58</v>
      </c>
      <c r="N6850">
        <v>0.17853236452787</v>
      </c>
      <c r="O6850">
        <v>-0.70175934533991502</v>
      </c>
      <c r="P6850">
        <v>-1.7958009370547401</v>
      </c>
      <c r="Q6850">
        <v>0.49152542372881303</v>
      </c>
      <c r="R6850">
        <v>0.23728813559322001</v>
      </c>
      <c r="S6850">
        <f t="shared" si="106"/>
        <v>-3.4616205489185634E-2</v>
      </c>
    </row>
    <row r="6851" spans="1:19" x14ac:dyDescent="0.2">
      <c r="A6851" t="s">
        <v>13632</v>
      </c>
      <c r="B6851" t="s">
        <v>13633</v>
      </c>
      <c r="C6851">
        <v>221</v>
      </c>
      <c r="D6851">
        <v>179</v>
      </c>
      <c r="E6851">
        <v>220</v>
      </c>
      <c r="F6851">
        <v>23</v>
      </c>
      <c r="G6851">
        <v>-1.1281010409689001E-2</v>
      </c>
      <c r="H6851">
        <v>-0.496227602641308</v>
      </c>
      <c r="I6851">
        <v>-1.8668616106295099</v>
      </c>
      <c r="J6851">
        <v>361</v>
      </c>
      <c r="K6851">
        <v>514</v>
      </c>
      <c r="L6851">
        <v>607</v>
      </c>
      <c r="M6851">
        <v>54</v>
      </c>
      <c r="N6851">
        <v>0.23068402051133899</v>
      </c>
      <c r="O6851">
        <v>-0.36640728797479</v>
      </c>
      <c r="P6851">
        <v>-1.83533911067458</v>
      </c>
      <c r="Q6851">
        <v>0.59322033898305004</v>
      </c>
      <c r="R6851">
        <v>0.23728813559322001</v>
      </c>
      <c r="S6851">
        <f t="shared" ref="S6851:S6914" si="107">((I6851+1.7338029)/1.7338029+(P6851+1.8692731)/1.8692731)/2</f>
        <v>-2.9295137796074275E-2</v>
      </c>
    </row>
    <row r="6852" spans="1:19" x14ac:dyDescent="0.2">
      <c r="A6852" t="s">
        <v>13634</v>
      </c>
      <c r="B6852" t="s">
        <v>13635</v>
      </c>
      <c r="C6852">
        <v>112</v>
      </c>
      <c r="D6852">
        <v>174</v>
      </c>
      <c r="E6852">
        <v>95</v>
      </c>
      <c r="F6852">
        <v>14</v>
      </c>
      <c r="G6852">
        <v>0.27158945790794597</v>
      </c>
      <c r="H6852">
        <v>-0.56575242715973695</v>
      </c>
      <c r="I6852">
        <v>-1.7872871599539399</v>
      </c>
      <c r="J6852">
        <v>304</v>
      </c>
      <c r="K6852">
        <v>376</v>
      </c>
      <c r="L6852">
        <v>156</v>
      </c>
      <c r="M6852">
        <v>26</v>
      </c>
      <c r="N6852">
        <v>0.169542364740629</v>
      </c>
      <c r="O6852">
        <v>-0.88183776239868195</v>
      </c>
      <c r="P6852">
        <v>-2.0781259042298199</v>
      </c>
      <c r="Q6852">
        <v>0.57627118644067798</v>
      </c>
      <c r="R6852">
        <v>0.23728813559322001</v>
      </c>
      <c r="S6852">
        <f t="shared" si="107"/>
        <v>-7.1288684818812287E-2</v>
      </c>
    </row>
    <row r="6853" spans="1:19" x14ac:dyDescent="0.2">
      <c r="A6853" t="s">
        <v>13636</v>
      </c>
      <c r="B6853" t="s">
        <v>13637</v>
      </c>
      <c r="C6853">
        <v>0</v>
      </c>
      <c r="D6853">
        <v>0</v>
      </c>
      <c r="E6853">
        <v>0</v>
      </c>
      <c r="F6853">
        <v>0</v>
      </c>
      <c r="G6853" t="s">
        <v>373</v>
      </c>
      <c r="H6853" t="s">
        <v>373</v>
      </c>
      <c r="I6853" t="s">
        <v>373</v>
      </c>
      <c r="J6853">
        <v>0</v>
      </c>
      <c r="K6853">
        <v>0</v>
      </c>
      <c r="L6853">
        <v>0</v>
      </c>
      <c r="M6853">
        <v>0</v>
      </c>
      <c r="N6853" t="s">
        <v>373</v>
      </c>
      <c r="O6853" t="s">
        <v>373</v>
      </c>
      <c r="P6853" t="s">
        <v>373</v>
      </c>
      <c r="Q6853">
        <v>0.644067796610169</v>
      </c>
      <c r="R6853">
        <v>0.322033898305084</v>
      </c>
      <c r="S6853" t="e">
        <f t="shared" si="107"/>
        <v>#VALUE!</v>
      </c>
    </row>
    <row r="6854" spans="1:19" x14ac:dyDescent="0.2">
      <c r="A6854" t="s">
        <v>13638</v>
      </c>
      <c r="B6854" t="s">
        <v>13639</v>
      </c>
      <c r="C6854">
        <v>242</v>
      </c>
      <c r="D6854">
        <v>327</v>
      </c>
      <c r="E6854">
        <v>191</v>
      </c>
      <c r="F6854">
        <v>10</v>
      </c>
      <c r="G6854">
        <v>0.21099061897538299</v>
      </c>
      <c r="H6854">
        <v>-0.59704000851110695</v>
      </c>
      <c r="I6854">
        <v>-2.2680125389424299</v>
      </c>
      <c r="J6854">
        <v>528</v>
      </c>
      <c r="K6854">
        <v>799</v>
      </c>
      <c r="L6854">
        <v>396</v>
      </c>
      <c r="M6854">
        <v>75</v>
      </c>
      <c r="N6854">
        <v>0.25714096020190003</v>
      </c>
      <c r="O6854">
        <v>-0.71702751375269003</v>
      </c>
      <c r="P6854">
        <v>-1.857798327734</v>
      </c>
      <c r="Q6854">
        <v>0.52542372881355903</v>
      </c>
      <c r="R6854">
        <v>0.27118644067796599</v>
      </c>
      <c r="S6854">
        <f t="shared" si="107"/>
        <v>-0.15098788560243176</v>
      </c>
    </row>
    <row r="6855" spans="1:19" x14ac:dyDescent="0.2">
      <c r="A6855" t="s">
        <v>13640</v>
      </c>
      <c r="B6855" t="s">
        <v>13641</v>
      </c>
      <c r="C6855">
        <v>308</v>
      </c>
      <c r="D6855">
        <v>285</v>
      </c>
      <c r="E6855">
        <v>225</v>
      </c>
      <c r="F6855">
        <v>36</v>
      </c>
      <c r="G6855">
        <v>4.6552375803594302E-2</v>
      </c>
      <c r="H6855">
        <v>-0.63062620816748505</v>
      </c>
      <c r="I6855">
        <v>-1.8164453886951499</v>
      </c>
      <c r="J6855">
        <v>658</v>
      </c>
      <c r="K6855">
        <v>771</v>
      </c>
      <c r="L6855">
        <v>532</v>
      </c>
      <c r="M6855">
        <v>98</v>
      </c>
      <c r="N6855">
        <v>0.146056587858723</v>
      </c>
      <c r="O6855">
        <v>-0.68440303846329698</v>
      </c>
      <c r="P6855">
        <v>-1.8372254865133499</v>
      </c>
      <c r="Q6855">
        <v>0.52542372881355903</v>
      </c>
      <c r="R6855">
        <v>0.28813559322033899</v>
      </c>
      <c r="S6855">
        <f t="shared" si="107"/>
        <v>-1.5260510282338683E-2</v>
      </c>
    </row>
    <row r="6856" spans="1:19" x14ac:dyDescent="0.2">
      <c r="A6856" t="s">
        <v>13642</v>
      </c>
      <c r="B6856" t="s">
        <v>13643</v>
      </c>
      <c r="C6856">
        <v>169</v>
      </c>
      <c r="D6856">
        <v>202</v>
      </c>
      <c r="E6856">
        <v>191</v>
      </c>
      <c r="F6856">
        <v>31</v>
      </c>
      <c r="G6856">
        <v>0.15772289712847801</v>
      </c>
      <c r="H6856">
        <v>-0.44111134714434902</v>
      </c>
      <c r="I6856">
        <v>-1.6207221837413901</v>
      </c>
      <c r="J6856">
        <v>435</v>
      </c>
      <c r="K6856">
        <v>428</v>
      </c>
      <c r="L6856">
        <v>295</v>
      </c>
      <c r="M6856">
        <v>65</v>
      </c>
      <c r="N6856">
        <v>7.0182615480256394E-2</v>
      </c>
      <c r="O6856">
        <v>-0.76075601812086402</v>
      </c>
      <c r="P6856">
        <v>-1.83580156890367</v>
      </c>
      <c r="Q6856">
        <v>0.55932203389830504</v>
      </c>
      <c r="R6856">
        <v>0.28813559322033899</v>
      </c>
      <c r="S6856">
        <f t="shared" si="107"/>
        <v>4.1563690503024477E-2</v>
      </c>
    </row>
    <row r="6857" spans="1:19" x14ac:dyDescent="0.2">
      <c r="A6857" t="s">
        <v>13644</v>
      </c>
      <c r="B6857" t="s">
        <v>13645</v>
      </c>
      <c r="C6857">
        <v>189</v>
      </c>
      <c r="D6857">
        <v>176</v>
      </c>
      <c r="E6857">
        <v>159</v>
      </c>
      <c r="F6857">
        <v>17</v>
      </c>
      <c r="G6857">
        <v>4.9309095936433997E-2</v>
      </c>
      <c r="H6857">
        <v>-0.56932268963119603</v>
      </c>
      <c r="I6857">
        <v>-1.9302100557569599</v>
      </c>
      <c r="J6857">
        <v>307</v>
      </c>
      <c r="K6857">
        <v>372</v>
      </c>
      <c r="L6857">
        <v>213</v>
      </c>
      <c r="M6857">
        <v>33</v>
      </c>
      <c r="N6857">
        <v>0.16063266782643201</v>
      </c>
      <c r="O6857">
        <v>-0.75084754918283902</v>
      </c>
      <c r="P6857">
        <v>-1.9788501041911899</v>
      </c>
      <c r="Q6857">
        <v>0.57627118644067798</v>
      </c>
      <c r="R6857">
        <v>0.322033898305084</v>
      </c>
      <c r="S6857">
        <f t="shared" si="107"/>
        <v>-8.5950623694777517E-2</v>
      </c>
    </row>
    <row r="6858" spans="1:19" x14ac:dyDescent="0.2">
      <c r="A6858" t="s">
        <v>13646</v>
      </c>
      <c r="B6858" t="s">
        <v>13647</v>
      </c>
      <c r="C6858">
        <v>227</v>
      </c>
      <c r="D6858">
        <v>199</v>
      </c>
      <c r="E6858">
        <v>172</v>
      </c>
      <c r="F6858">
        <v>23</v>
      </c>
      <c r="G6858">
        <v>2.3085451512112401E-2</v>
      </c>
      <c r="H6858">
        <v>-0.61475542006397699</v>
      </c>
      <c r="I6858">
        <v>-1.8784951941375201</v>
      </c>
      <c r="J6858">
        <v>533</v>
      </c>
      <c r="K6858">
        <v>477</v>
      </c>
      <c r="L6858">
        <v>203</v>
      </c>
      <c r="M6858">
        <v>42</v>
      </c>
      <c r="N6858">
        <v>2.90192734352634E-2</v>
      </c>
      <c r="O6858">
        <v>-1.01131994825774</v>
      </c>
      <c r="P6858">
        <v>-2.1137035872205598</v>
      </c>
      <c r="Q6858">
        <v>0.61016949152542299</v>
      </c>
      <c r="R6858">
        <v>0.305084745762711</v>
      </c>
      <c r="S6858">
        <f t="shared" si="107"/>
        <v>-0.10710801779105614</v>
      </c>
    </row>
    <row r="6859" spans="1:19" x14ac:dyDescent="0.2">
      <c r="A6859" t="s">
        <v>13648</v>
      </c>
      <c r="B6859" t="s">
        <v>13649</v>
      </c>
      <c r="C6859">
        <v>174</v>
      </c>
      <c r="D6859">
        <v>147</v>
      </c>
      <c r="E6859">
        <v>123</v>
      </c>
      <c r="F6859">
        <v>6</v>
      </c>
      <c r="G6859">
        <v>7.0263187611048798E-3</v>
      </c>
      <c r="H6859">
        <v>-0.64490214662160505</v>
      </c>
      <c r="I6859">
        <v>-2.34659517086095</v>
      </c>
      <c r="J6859">
        <v>354</v>
      </c>
      <c r="K6859">
        <v>531</v>
      </c>
      <c r="L6859">
        <v>280</v>
      </c>
      <c r="M6859">
        <v>36</v>
      </c>
      <c r="N6859">
        <v>0.253319362477403</v>
      </c>
      <c r="O6859">
        <v>-0.693934007827959</v>
      </c>
      <c r="P6859">
        <v>-2.0029264298503899</v>
      </c>
      <c r="Q6859">
        <v>0.59322033898305004</v>
      </c>
      <c r="R6859">
        <v>0.25423728813559299</v>
      </c>
      <c r="S6859">
        <f t="shared" si="107"/>
        <v>-0.21246920841975822</v>
      </c>
    </row>
    <row r="6860" spans="1:19" x14ac:dyDescent="0.2">
      <c r="A6860" t="s">
        <v>13650</v>
      </c>
      <c r="B6860" t="s">
        <v>13651</v>
      </c>
      <c r="C6860">
        <v>39</v>
      </c>
      <c r="D6860">
        <v>76</v>
      </c>
      <c r="E6860">
        <v>41</v>
      </c>
      <c r="F6860">
        <v>1</v>
      </c>
      <c r="G6860">
        <v>0.37000721754982002</v>
      </c>
      <c r="H6860">
        <v>-0.47253876008516699</v>
      </c>
      <c r="I6860">
        <v>-2.47526177998849</v>
      </c>
      <c r="J6860">
        <v>87</v>
      </c>
      <c r="K6860">
        <v>147</v>
      </c>
      <c r="L6860">
        <v>81</v>
      </c>
      <c r="M6860">
        <v>14</v>
      </c>
      <c r="N6860">
        <v>0.30502618555127903</v>
      </c>
      <c r="O6860">
        <v>-0.62312301088435895</v>
      </c>
      <c r="P6860">
        <v>-1.8036168855322701</v>
      </c>
      <c r="Q6860">
        <v>0.69491525423728795</v>
      </c>
      <c r="R6860">
        <v>0.23728813559322001</v>
      </c>
      <c r="S6860">
        <f t="shared" si="107"/>
        <v>-0.19626247917851086</v>
      </c>
    </row>
    <row r="6861" spans="1:19" x14ac:dyDescent="0.2">
      <c r="A6861" t="s">
        <v>13652</v>
      </c>
      <c r="B6861" t="s">
        <v>13653</v>
      </c>
      <c r="C6861">
        <v>71</v>
      </c>
      <c r="D6861">
        <v>169</v>
      </c>
      <c r="E6861">
        <v>80</v>
      </c>
      <c r="F6861">
        <v>4</v>
      </c>
      <c r="G6861">
        <v>0.45688658819012601</v>
      </c>
      <c r="H6861">
        <v>-0.44242637150553499</v>
      </c>
      <c r="I6861">
        <v>-2.13339553035311</v>
      </c>
      <c r="J6861">
        <v>217</v>
      </c>
      <c r="K6861">
        <v>246</v>
      </c>
      <c r="L6861">
        <v>96</v>
      </c>
      <c r="M6861">
        <v>19</v>
      </c>
      <c r="N6861">
        <v>0.13170347667657101</v>
      </c>
      <c r="O6861">
        <v>-0.94627727795335104</v>
      </c>
      <c r="P6861">
        <v>-2.0679318014875898</v>
      </c>
      <c r="Q6861">
        <v>0.677966101694915</v>
      </c>
      <c r="R6861">
        <v>0.25423728813559299</v>
      </c>
      <c r="S6861">
        <f t="shared" si="107"/>
        <v>-0.16837384253170887</v>
      </c>
    </row>
    <row r="6862" spans="1:19" x14ac:dyDescent="0.2">
      <c r="A6862" t="s">
        <v>13654</v>
      </c>
      <c r="B6862" t="s">
        <v>13655</v>
      </c>
      <c r="C6862">
        <v>80</v>
      </c>
      <c r="D6862">
        <v>76</v>
      </c>
      <c r="E6862">
        <v>58</v>
      </c>
      <c r="F6862">
        <v>9</v>
      </c>
      <c r="G6862">
        <v>5.7981837584376097E-2</v>
      </c>
      <c r="H6862">
        <v>-0.63392000320740904</v>
      </c>
      <c r="I6862">
        <v>-1.8330446505146101</v>
      </c>
      <c r="J6862">
        <v>154</v>
      </c>
      <c r="K6862">
        <v>173</v>
      </c>
      <c r="L6862">
        <v>143</v>
      </c>
      <c r="M6862">
        <v>21</v>
      </c>
      <c r="N6862">
        <v>0.12775348571405401</v>
      </c>
      <c r="O6862">
        <v>-0.62427346051579102</v>
      </c>
      <c r="P6862">
        <v>-1.87552709469443</v>
      </c>
      <c r="Q6862">
        <v>0.644067796610169</v>
      </c>
      <c r="R6862">
        <v>0.25423728813559299</v>
      </c>
      <c r="S6862">
        <f t="shared" si="107"/>
        <v>-3.029251620900128E-2</v>
      </c>
    </row>
    <row r="6863" spans="1:19" x14ac:dyDescent="0.2">
      <c r="A6863" t="s">
        <v>13656</v>
      </c>
      <c r="B6863" t="s">
        <v>13657</v>
      </c>
      <c r="C6863">
        <v>185</v>
      </c>
      <c r="D6863">
        <v>150</v>
      </c>
      <c r="E6863">
        <v>100</v>
      </c>
      <c r="F6863">
        <v>15</v>
      </c>
      <c r="G6863">
        <v>-1.0822237051804001E-2</v>
      </c>
      <c r="H6863">
        <v>-0.76142973818141702</v>
      </c>
      <c r="I6863">
        <v>-1.9752776423093299</v>
      </c>
      <c r="J6863">
        <v>311</v>
      </c>
      <c r="K6863">
        <v>340</v>
      </c>
      <c r="L6863">
        <v>178</v>
      </c>
      <c r="M6863">
        <v>94</v>
      </c>
      <c r="N6863">
        <v>0.115946631437139</v>
      </c>
      <c r="O6863">
        <v>-0.83442916386233301</v>
      </c>
      <c r="P6863">
        <v>-1.5298582040190301</v>
      </c>
      <c r="Q6863">
        <v>0.57627118644067798</v>
      </c>
      <c r="R6863">
        <v>0.22033898305084701</v>
      </c>
      <c r="S6863">
        <f t="shared" si="107"/>
        <v>2.1150626109414206E-2</v>
      </c>
    </row>
    <row r="6864" spans="1:19" x14ac:dyDescent="0.2">
      <c r="A6864" t="s">
        <v>13658</v>
      </c>
      <c r="B6864" t="s">
        <v>13659</v>
      </c>
      <c r="C6864">
        <v>319</v>
      </c>
      <c r="D6864">
        <v>343</v>
      </c>
      <c r="E6864">
        <v>225</v>
      </c>
      <c r="F6864">
        <v>27</v>
      </c>
      <c r="G6864">
        <v>0.111761669281117</v>
      </c>
      <c r="H6864">
        <v>-0.64586617472422203</v>
      </c>
      <c r="I6864">
        <v>-1.95662409186019</v>
      </c>
      <c r="J6864">
        <v>828</v>
      </c>
      <c r="K6864">
        <v>763</v>
      </c>
      <c r="L6864">
        <v>468</v>
      </c>
      <c r="M6864">
        <v>93</v>
      </c>
      <c r="N6864">
        <v>4.1722304591722E-2</v>
      </c>
      <c r="O6864">
        <v>-0.83987326085514602</v>
      </c>
      <c r="P6864">
        <v>-1.95977305682283</v>
      </c>
      <c r="Q6864">
        <v>0.50847457627118597</v>
      </c>
      <c r="R6864">
        <v>0.27118644067796599</v>
      </c>
      <c r="S6864">
        <f t="shared" si="107"/>
        <v>-8.8465195264602434E-2</v>
      </c>
    </row>
    <row r="6865" spans="1:19" x14ac:dyDescent="0.2">
      <c r="A6865" t="s">
        <v>13660</v>
      </c>
      <c r="B6865" t="s">
        <v>13661</v>
      </c>
      <c r="C6865">
        <v>49</v>
      </c>
      <c r="D6865">
        <v>89</v>
      </c>
      <c r="E6865">
        <v>24</v>
      </c>
      <c r="F6865">
        <v>15</v>
      </c>
      <c r="G6865">
        <v>0.33945215891192698</v>
      </c>
      <c r="H6865">
        <v>-0.80424284809531099</v>
      </c>
      <c r="I6865">
        <v>-1.39830199393483</v>
      </c>
      <c r="J6865">
        <v>114</v>
      </c>
      <c r="K6865">
        <v>108</v>
      </c>
      <c r="L6865">
        <v>63</v>
      </c>
      <c r="M6865">
        <v>24</v>
      </c>
      <c r="N6865">
        <v>5.3747007572198899E-2</v>
      </c>
      <c r="O6865">
        <v>-0.84965307902728104</v>
      </c>
      <c r="P6865">
        <v>-1.6869192782167499</v>
      </c>
      <c r="Q6865">
        <v>0.49152542372881303</v>
      </c>
      <c r="R6865">
        <v>0.25423728813559299</v>
      </c>
      <c r="S6865">
        <f t="shared" si="107"/>
        <v>0.14552956344501783</v>
      </c>
    </row>
    <row r="6866" spans="1:19" x14ac:dyDescent="0.2">
      <c r="A6866" t="s">
        <v>13662</v>
      </c>
      <c r="B6866" t="s">
        <v>13663</v>
      </c>
      <c r="C6866">
        <v>199</v>
      </c>
      <c r="D6866">
        <v>159</v>
      </c>
      <c r="E6866">
        <v>144</v>
      </c>
      <c r="F6866">
        <v>22</v>
      </c>
      <c r="G6866">
        <v>-1.7197719793726699E-2</v>
      </c>
      <c r="H6866">
        <v>-0.63474859409286</v>
      </c>
      <c r="I6866">
        <v>-1.8406275685494899</v>
      </c>
      <c r="J6866">
        <v>345</v>
      </c>
      <c r="K6866">
        <v>380</v>
      </c>
      <c r="L6866">
        <v>298</v>
      </c>
      <c r="M6866">
        <v>52</v>
      </c>
      <c r="N6866">
        <v>0.11919260496525701</v>
      </c>
      <c r="O6866">
        <v>-0.65569160814140903</v>
      </c>
      <c r="P6866">
        <v>-1.8320414200303601</v>
      </c>
      <c r="Q6866">
        <v>0.49152542372881303</v>
      </c>
      <c r="R6866">
        <v>0.25423728813559299</v>
      </c>
      <c r="S6866">
        <f t="shared" si="107"/>
        <v>-2.084759682568587E-2</v>
      </c>
    </row>
    <row r="6867" spans="1:19" x14ac:dyDescent="0.2">
      <c r="A6867" t="s">
        <v>13664</v>
      </c>
      <c r="B6867" t="s">
        <v>13665</v>
      </c>
      <c r="C6867">
        <v>33</v>
      </c>
      <c r="D6867">
        <v>43</v>
      </c>
      <c r="E6867">
        <v>35</v>
      </c>
      <c r="F6867">
        <v>5</v>
      </c>
      <c r="G6867">
        <v>0.19521274799722699</v>
      </c>
      <c r="H6867">
        <v>-0.46870390530601502</v>
      </c>
      <c r="I6867">
        <v>-1.7037411085038601</v>
      </c>
      <c r="J6867">
        <v>72</v>
      </c>
      <c r="K6867">
        <v>59</v>
      </c>
      <c r="L6867">
        <v>51</v>
      </c>
      <c r="M6867">
        <v>10</v>
      </c>
      <c r="N6867">
        <v>-9.2523813674024406E-3</v>
      </c>
      <c r="O6867">
        <v>-0.74185109747772204</v>
      </c>
      <c r="P6867">
        <v>-1.8675581650231601</v>
      </c>
      <c r="Q6867">
        <v>0.644067796610169</v>
      </c>
      <c r="R6867">
        <v>0.20338983050847401</v>
      </c>
      <c r="S6867">
        <f t="shared" si="107"/>
        <v>9.1280391459861859E-3</v>
      </c>
    </row>
    <row r="6868" spans="1:19" x14ac:dyDescent="0.2">
      <c r="A6868" t="s">
        <v>13666</v>
      </c>
      <c r="B6868" t="s">
        <v>13667</v>
      </c>
      <c r="C6868">
        <v>294</v>
      </c>
      <c r="D6868">
        <v>358</v>
      </c>
      <c r="E6868">
        <v>223</v>
      </c>
      <c r="F6868">
        <v>26</v>
      </c>
      <c r="G6868">
        <v>0.165793928527245</v>
      </c>
      <c r="H6868">
        <v>-0.61430047714239999</v>
      </c>
      <c r="I6868">
        <v>-1.9375711554033299</v>
      </c>
      <c r="J6868">
        <v>604</v>
      </c>
      <c r="K6868">
        <v>566</v>
      </c>
      <c r="L6868">
        <v>536</v>
      </c>
      <c r="M6868">
        <v>72</v>
      </c>
      <c r="N6868">
        <v>4.9007595988861299E-2</v>
      </c>
      <c r="O6868">
        <v>-0.64396092607275202</v>
      </c>
      <c r="P6868">
        <v>-1.9339301107817499</v>
      </c>
      <c r="Q6868">
        <v>0.71186440677966101</v>
      </c>
      <c r="R6868">
        <v>0.22033898305084701</v>
      </c>
      <c r="S6868">
        <f t="shared" si="107"/>
        <v>-7.6058078747538616E-2</v>
      </c>
    </row>
    <row r="6869" spans="1:19" x14ac:dyDescent="0.2">
      <c r="A6869" t="s">
        <v>13668</v>
      </c>
      <c r="B6869" t="s">
        <v>13669</v>
      </c>
      <c r="C6869">
        <v>138</v>
      </c>
      <c r="D6869">
        <v>215</v>
      </c>
      <c r="E6869">
        <v>123</v>
      </c>
      <c r="F6869">
        <v>5</v>
      </c>
      <c r="G6869">
        <v>0.272817605809897</v>
      </c>
      <c r="H6869">
        <v>-0.54423198474024204</v>
      </c>
      <c r="I6869">
        <v>-2.3251062550272099</v>
      </c>
      <c r="J6869">
        <v>327</v>
      </c>
      <c r="K6869">
        <v>613</v>
      </c>
      <c r="L6869">
        <v>285</v>
      </c>
      <c r="M6869">
        <v>31</v>
      </c>
      <c r="N6869">
        <v>0.35014082527985002</v>
      </c>
      <c r="O6869">
        <v>-0.65179166979616598</v>
      </c>
      <c r="P6869">
        <v>-2.0334117274179002</v>
      </c>
      <c r="Q6869">
        <v>0.69491525423728795</v>
      </c>
      <c r="R6869">
        <v>0.25423728813559299</v>
      </c>
      <c r="S6869">
        <f t="shared" si="107"/>
        <v>-0.21442648030345032</v>
      </c>
    </row>
    <row r="6870" spans="1:19" x14ac:dyDescent="0.2">
      <c r="A6870" t="s">
        <v>13670</v>
      </c>
      <c r="B6870" t="s">
        <v>13671</v>
      </c>
      <c r="C6870">
        <v>108</v>
      </c>
      <c r="D6870">
        <v>115</v>
      </c>
      <c r="E6870">
        <v>86</v>
      </c>
      <c r="F6870">
        <v>14</v>
      </c>
      <c r="G6870">
        <v>0.10753231716219</v>
      </c>
      <c r="H6870">
        <v>-0.59318331402178504</v>
      </c>
      <c r="I6870">
        <v>-1.7714928927707101</v>
      </c>
      <c r="J6870">
        <v>268</v>
      </c>
      <c r="K6870">
        <v>255</v>
      </c>
      <c r="L6870">
        <v>205</v>
      </c>
      <c r="M6870">
        <v>32</v>
      </c>
      <c r="N6870">
        <v>5.5633489826888101E-2</v>
      </c>
      <c r="O6870">
        <v>-0.70846971011742399</v>
      </c>
      <c r="P6870">
        <v>-1.93321048430077</v>
      </c>
      <c r="Q6870">
        <v>0.66101694915254205</v>
      </c>
      <c r="R6870">
        <v>0.186440677966101</v>
      </c>
      <c r="S6870">
        <f t="shared" si="107"/>
        <v>-2.7971374009959887E-2</v>
      </c>
    </row>
    <row r="6871" spans="1:19" x14ac:dyDescent="0.2">
      <c r="A6871" t="s">
        <v>13672</v>
      </c>
      <c r="B6871" t="s">
        <v>13673</v>
      </c>
      <c r="C6871">
        <v>247</v>
      </c>
      <c r="D6871">
        <v>231</v>
      </c>
      <c r="E6871">
        <v>167</v>
      </c>
      <c r="F6871">
        <v>29</v>
      </c>
      <c r="G6871">
        <v>5.11732589280069E-2</v>
      </c>
      <c r="H6871">
        <v>-0.664238491890486</v>
      </c>
      <c r="I6871">
        <v>-1.8144961283226999</v>
      </c>
      <c r="J6871">
        <v>529</v>
      </c>
      <c r="K6871">
        <v>771</v>
      </c>
      <c r="L6871">
        <v>326</v>
      </c>
      <c r="M6871">
        <v>90</v>
      </c>
      <c r="N6871">
        <v>0.24082680943749299</v>
      </c>
      <c r="O6871">
        <v>-0.80232684911163699</v>
      </c>
      <c r="P6871">
        <v>-1.77943883118775</v>
      </c>
      <c r="Q6871">
        <v>0.66101694915254205</v>
      </c>
      <c r="R6871">
        <v>0.22033898305084701</v>
      </c>
      <c r="S6871">
        <f t="shared" si="107"/>
        <v>7.586098255842541E-4</v>
      </c>
    </row>
    <row r="6872" spans="1:19" x14ac:dyDescent="0.2">
      <c r="A6872" t="s">
        <v>13674</v>
      </c>
      <c r="B6872" t="s">
        <v>13675</v>
      </c>
      <c r="C6872">
        <v>102</v>
      </c>
      <c r="D6872">
        <v>76</v>
      </c>
      <c r="E6872">
        <v>26</v>
      </c>
      <c r="F6872">
        <v>18</v>
      </c>
      <c r="G6872">
        <v>-4.75283471855978E-2</v>
      </c>
      <c r="H6872">
        <v>-1.0878848335694999</v>
      </c>
      <c r="I6872">
        <v>-1.6375248396206099</v>
      </c>
      <c r="J6872">
        <v>140</v>
      </c>
      <c r="K6872">
        <v>154</v>
      </c>
      <c r="L6872">
        <v>127</v>
      </c>
      <c r="M6872">
        <v>7</v>
      </c>
      <c r="N6872">
        <v>0.118620788579946</v>
      </c>
      <c r="O6872">
        <v>-0.63441309186667105</v>
      </c>
      <c r="P6872">
        <v>-2.3112556642558699</v>
      </c>
      <c r="Q6872">
        <v>0.59322033898305004</v>
      </c>
      <c r="R6872">
        <v>0.186440677966101</v>
      </c>
      <c r="S6872">
        <f t="shared" si="107"/>
        <v>-9.0458115728447613E-2</v>
      </c>
    </row>
    <row r="6873" spans="1:19" x14ac:dyDescent="0.2">
      <c r="A6873" t="s">
        <v>13676</v>
      </c>
      <c r="B6873" t="s">
        <v>13677</v>
      </c>
      <c r="C6873">
        <v>215</v>
      </c>
      <c r="D6873">
        <v>178</v>
      </c>
      <c r="E6873">
        <v>87</v>
      </c>
      <c r="F6873">
        <v>13</v>
      </c>
      <c r="G6873">
        <v>-1.7602253111828399E-3</v>
      </c>
      <c r="H6873">
        <v>-0.88717721707538999</v>
      </c>
      <c r="I6873">
        <v>-2.1026922805707602</v>
      </c>
      <c r="J6873">
        <v>324</v>
      </c>
      <c r="K6873">
        <v>374</v>
      </c>
      <c r="L6873">
        <v>214</v>
      </c>
      <c r="M6873">
        <v>38</v>
      </c>
      <c r="N6873">
        <v>0.13955469541558899</v>
      </c>
      <c r="O6873">
        <v>-0.77222001400181095</v>
      </c>
      <c r="P6873">
        <v>-1.9409870821816899</v>
      </c>
      <c r="Q6873">
        <v>0.69491525423728795</v>
      </c>
      <c r="R6873">
        <v>0.23728813559322001</v>
      </c>
      <c r="S6873">
        <f t="shared" si="107"/>
        <v>-0.12556389709355814</v>
      </c>
    </row>
    <row r="6874" spans="1:19" x14ac:dyDescent="0.2">
      <c r="A6874" t="s">
        <v>13678</v>
      </c>
      <c r="B6874" t="s">
        <v>13679</v>
      </c>
      <c r="C6874">
        <v>171</v>
      </c>
      <c r="D6874">
        <v>152</v>
      </c>
      <c r="E6874">
        <v>249</v>
      </c>
      <c r="F6874">
        <v>10</v>
      </c>
      <c r="G6874">
        <v>2.9105709848147102E-2</v>
      </c>
      <c r="H6874">
        <v>-0.33105477307482101</v>
      </c>
      <c r="I6874">
        <v>-2.1171932833541498</v>
      </c>
      <c r="J6874">
        <v>348</v>
      </c>
      <c r="K6874">
        <v>425</v>
      </c>
      <c r="L6874">
        <v>161</v>
      </c>
      <c r="M6874">
        <v>34</v>
      </c>
      <c r="N6874">
        <v>0.164037789525452</v>
      </c>
      <c r="O6874">
        <v>-0.92684214505912099</v>
      </c>
      <c r="P6874">
        <v>-2.0203259954962101</v>
      </c>
      <c r="Q6874">
        <v>0.71186440677966101</v>
      </c>
      <c r="R6874">
        <v>0.25423728813559299</v>
      </c>
      <c r="S6874">
        <f t="shared" si="107"/>
        <v>-0.15096760826224578</v>
      </c>
    </row>
    <row r="6875" spans="1:19" x14ac:dyDescent="0.2">
      <c r="A6875" t="s">
        <v>13680</v>
      </c>
      <c r="B6875" t="s">
        <v>13681</v>
      </c>
      <c r="C6875">
        <v>146</v>
      </c>
      <c r="D6875">
        <v>190</v>
      </c>
      <c r="E6875">
        <v>116</v>
      </c>
      <c r="F6875">
        <v>8</v>
      </c>
      <c r="G6875">
        <v>0.19465897746392</v>
      </c>
      <c r="H6875">
        <v>-0.59415287633592195</v>
      </c>
      <c r="I6875">
        <v>-2.14546004175449</v>
      </c>
      <c r="J6875">
        <v>293</v>
      </c>
      <c r="K6875">
        <v>320</v>
      </c>
      <c r="L6875">
        <v>131</v>
      </c>
      <c r="M6875">
        <v>47</v>
      </c>
      <c r="N6875">
        <v>0.115510461387518</v>
      </c>
      <c r="O6875">
        <v>-0.94168510184273502</v>
      </c>
      <c r="P6875">
        <v>-1.80499543101028</v>
      </c>
      <c r="Q6875">
        <v>0.71186440677966101</v>
      </c>
      <c r="R6875">
        <v>0.22033898305084701</v>
      </c>
      <c r="S6875">
        <f t="shared" si="107"/>
        <v>-0.10152186625163472</v>
      </c>
    </row>
    <row r="6876" spans="1:19" x14ac:dyDescent="0.2">
      <c r="A6876" t="s">
        <v>13682</v>
      </c>
      <c r="B6876" t="s">
        <v>13683</v>
      </c>
      <c r="C6876">
        <v>131</v>
      </c>
      <c r="D6876">
        <v>163</v>
      </c>
      <c r="E6876">
        <v>101</v>
      </c>
      <c r="F6876">
        <v>14</v>
      </c>
      <c r="G6876">
        <v>0.17517454104372199</v>
      </c>
      <c r="H6876">
        <v>-0.60720793165152498</v>
      </c>
      <c r="I6876">
        <v>-1.85534043293952</v>
      </c>
      <c r="J6876">
        <v>464</v>
      </c>
      <c r="K6876">
        <v>551</v>
      </c>
      <c r="L6876">
        <v>263</v>
      </c>
      <c r="M6876">
        <v>63</v>
      </c>
      <c r="N6876">
        <v>0.151861721718625</v>
      </c>
      <c r="O6876">
        <v>-0.83865100920951297</v>
      </c>
      <c r="P6876">
        <v>-1.8774030996931901</v>
      </c>
      <c r="Q6876">
        <v>0.69491525423728795</v>
      </c>
      <c r="R6876">
        <v>0.305084745762711</v>
      </c>
      <c r="S6876">
        <f t="shared" si="107"/>
        <v>-3.7224050741744043E-2</v>
      </c>
    </row>
    <row r="6877" spans="1:19" x14ac:dyDescent="0.2">
      <c r="A6877" t="s">
        <v>13684</v>
      </c>
      <c r="B6877" t="s">
        <v>13685</v>
      </c>
      <c r="C6877">
        <v>336</v>
      </c>
      <c r="D6877">
        <v>337</v>
      </c>
      <c r="E6877">
        <v>295</v>
      </c>
      <c r="F6877">
        <v>68</v>
      </c>
      <c r="G6877">
        <v>8.1548855777023005E-2</v>
      </c>
      <c r="H6877">
        <v>-0.55077527119008396</v>
      </c>
      <c r="I6877">
        <v>-1.5780275376456001</v>
      </c>
      <c r="J6877">
        <v>591</v>
      </c>
      <c r="K6877">
        <v>718</v>
      </c>
      <c r="L6877">
        <v>435</v>
      </c>
      <c r="M6877">
        <v>283</v>
      </c>
      <c r="N6877">
        <v>0.161765066782766</v>
      </c>
      <c r="O6877">
        <v>-0.72518700107100798</v>
      </c>
      <c r="P6877">
        <v>-1.33002671394885</v>
      </c>
      <c r="Q6877">
        <v>0.59322033898305004</v>
      </c>
      <c r="R6877">
        <v>0.169491525423728</v>
      </c>
      <c r="S6877">
        <f t="shared" si="107"/>
        <v>0.18916262486076615</v>
      </c>
    </row>
    <row r="6878" spans="1:19" x14ac:dyDescent="0.2">
      <c r="A6878" t="s">
        <v>13686</v>
      </c>
      <c r="B6878" t="s">
        <v>13687</v>
      </c>
      <c r="C6878">
        <v>145</v>
      </c>
      <c r="D6878">
        <v>162</v>
      </c>
      <c r="E6878">
        <v>113</v>
      </c>
      <c r="F6878">
        <v>14</v>
      </c>
      <c r="G6878">
        <v>0.128405244603184</v>
      </c>
      <c r="H6878">
        <v>-0.60254756852995806</v>
      </c>
      <c r="I6878">
        <v>-1.8994371395187299</v>
      </c>
      <c r="J6878">
        <v>301</v>
      </c>
      <c r="K6878">
        <v>377</v>
      </c>
      <c r="L6878">
        <v>253</v>
      </c>
      <c r="M6878">
        <v>27</v>
      </c>
      <c r="N6878">
        <v>0.175002958033671</v>
      </c>
      <c r="O6878">
        <v>-0.66753475156241504</v>
      </c>
      <c r="P6878">
        <v>-2.05742840002674</v>
      </c>
      <c r="Q6878">
        <v>0.59322033898305004</v>
      </c>
      <c r="R6878">
        <v>0.169491525423728</v>
      </c>
      <c r="S6878">
        <f t="shared" si="107"/>
        <v>-9.809463477499536E-2</v>
      </c>
    </row>
    <row r="6879" spans="1:19" x14ac:dyDescent="0.2">
      <c r="A6879" t="s">
        <v>13688</v>
      </c>
      <c r="B6879" t="s">
        <v>13689</v>
      </c>
      <c r="C6879">
        <v>203</v>
      </c>
      <c r="D6879">
        <v>234</v>
      </c>
      <c r="E6879">
        <v>152</v>
      </c>
      <c r="F6879">
        <v>23</v>
      </c>
      <c r="G6879">
        <v>0.14197805179245801</v>
      </c>
      <c r="H6879">
        <v>-0.619910459746844</v>
      </c>
      <c r="I6879">
        <v>-1.8299653748576099</v>
      </c>
      <c r="J6879">
        <v>461</v>
      </c>
      <c r="K6879">
        <v>822</v>
      </c>
      <c r="L6879">
        <v>362</v>
      </c>
      <c r="M6879">
        <v>64</v>
      </c>
      <c r="N6879">
        <v>0.32839899557212399</v>
      </c>
      <c r="O6879">
        <v>-0.69708113200087196</v>
      </c>
      <c r="P6879">
        <v>-1.86774661999765</v>
      </c>
      <c r="Q6879">
        <v>0.57627118644067798</v>
      </c>
      <c r="R6879">
        <v>0.22033898305084701</v>
      </c>
      <c r="S6879">
        <f t="shared" si="107"/>
        <v>-2.7323354376063758E-2</v>
      </c>
    </row>
    <row r="6880" spans="1:19" x14ac:dyDescent="0.2">
      <c r="A6880" t="s">
        <v>13690</v>
      </c>
      <c r="B6880" t="s">
        <v>13691</v>
      </c>
      <c r="C6880">
        <v>147</v>
      </c>
      <c r="D6880">
        <v>168</v>
      </c>
      <c r="E6880">
        <v>142</v>
      </c>
      <c r="F6880">
        <v>11</v>
      </c>
      <c r="G6880">
        <v>0.13825017927321501</v>
      </c>
      <c r="H6880">
        <v>-0.50928700014352302</v>
      </c>
      <c r="I6880">
        <v>-2.0101218225519499</v>
      </c>
      <c r="J6880">
        <v>357</v>
      </c>
      <c r="K6880">
        <v>397</v>
      </c>
      <c r="L6880">
        <v>198</v>
      </c>
      <c r="M6880">
        <v>52</v>
      </c>
      <c r="N6880">
        <v>0.123350394072643</v>
      </c>
      <c r="O6880">
        <v>-0.84809180299505205</v>
      </c>
      <c r="P6880">
        <v>-1.84689054106928</v>
      </c>
      <c r="Q6880">
        <v>0.55932203389830504</v>
      </c>
      <c r="R6880">
        <v>0.28813559322033899</v>
      </c>
      <c r="S6880">
        <f t="shared" si="107"/>
        <v>-7.3698825657912553E-2</v>
      </c>
    </row>
    <row r="6881" spans="1:19" x14ac:dyDescent="0.2">
      <c r="A6881" t="s">
        <v>13692</v>
      </c>
      <c r="B6881" t="s">
        <v>13693</v>
      </c>
      <c r="C6881">
        <v>81</v>
      </c>
      <c r="D6881">
        <v>68</v>
      </c>
      <c r="E6881">
        <v>58</v>
      </c>
      <c r="F6881">
        <v>2</v>
      </c>
      <c r="G6881">
        <v>4.2821261231150197E-3</v>
      </c>
      <c r="H6881">
        <v>-0.63931503509411602</v>
      </c>
      <c r="I6881">
        <v>-2.49165219617666</v>
      </c>
      <c r="J6881">
        <v>136</v>
      </c>
      <c r="K6881">
        <v>145</v>
      </c>
      <c r="L6881">
        <v>89</v>
      </c>
      <c r="M6881">
        <v>15</v>
      </c>
      <c r="N6881">
        <v>0.105057197286479</v>
      </c>
      <c r="O6881">
        <v>-0.77623767886969497</v>
      </c>
      <c r="P6881">
        <v>-1.9676733179064201</v>
      </c>
      <c r="Q6881">
        <v>0.55932203389830504</v>
      </c>
      <c r="R6881">
        <v>0.305084745762711</v>
      </c>
      <c r="S6881">
        <f t="shared" si="107"/>
        <v>-0.24487161743199953</v>
      </c>
    </row>
    <row r="6882" spans="1:19" x14ac:dyDescent="0.2">
      <c r="A6882" t="s">
        <v>13694</v>
      </c>
      <c r="B6882" t="s">
        <v>13695</v>
      </c>
      <c r="C6882">
        <v>218</v>
      </c>
      <c r="D6882">
        <v>176</v>
      </c>
      <c r="E6882">
        <v>168</v>
      </c>
      <c r="F6882">
        <v>31</v>
      </c>
      <c r="G6882">
        <v>-1.2685593494926499E-2</v>
      </c>
      <c r="H6882">
        <v>-0.60740522165714494</v>
      </c>
      <c r="I6882">
        <v>-1.7312919727323299</v>
      </c>
      <c r="J6882">
        <v>442</v>
      </c>
      <c r="K6882">
        <v>536</v>
      </c>
      <c r="L6882">
        <v>253</v>
      </c>
      <c r="M6882">
        <v>69</v>
      </c>
      <c r="N6882">
        <v>0.160970623765399</v>
      </c>
      <c r="O6882">
        <v>-0.834390525317664</v>
      </c>
      <c r="P6882">
        <v>-1.81679884720372</v>
      </c>
      <c r="Q6882">
        <v>0.55932203389830504</v>
      </c>
      <c r="R6882">
        <v>0.27118644067796599</v>
      </c>
      <c r="S6882">
        <f t="shared" si="107"/>
        <v>1.4760114682272334E-2</v>
      </c>
    </row>
    <row r="6883" spans="1:19" x14ac:dyDescent="0.2">
      <c r="A6883" t="s">
        <v>13696</v>
      </c>
      <c r="B6883" t="s">
        <v>13697</v>
      </c>
      <c r="C6883">
        <v>126</v>
      </c>
      <c r="D6883">
        <v>96</v>
      </c>
      <c r="E6883">
        <v>121</v>
      </c>
      <c r="F6883">
        <v>28</v>
      </c>
      <c r="G6883">
        <v>-3.7841079782466001E-2</v>
      </c>
      <c r="H6883">
        <v>-0.51184318457951605</v>
      </c>
      <c r="I6883">
        <v>-1.5374096867373399</v>
      </c>
      <c r="J6883">
        <v>292</v>
      </c>
      <c r="K6883">
        <v>296</v>
      </c>
      <c r="L6883">
        <v>245</v>
      </c>
      <c r="M6883">
        <v>60</v>
      </c>
      <c r="N6883">
        <v>8.3136963032241995E-2</v>
      </c>
      <c r="O6883">
        <v>-0.66830554422827604</v>
      </c>
      <c r="P6883">
        <v>-1.6974572696566601</v>
      </c>
      <c r="Q6883">
        <v>0.54237288135593198</v>
      </c>
      <c r="R6883">
        <v>0.25423728813559299</v>
      </c>
      <c r="S6883">
        <f t="shared" si="107"/>
        <v>0.10259447158008518</v>
      </c>
    </row>
    <row r="6884" spans="1:19" x14ac:dyDescent="0.2">
      <c r="A6884" t="s">
        <v>13698</v>
      </c>
      <c r="B6884" t="s">
        <v>13699</v>
      </c>
      <c r="C6884">
        <v>62</v>
      </c>
      <c r="D6884">
        <v>92</v>
      </c>
      <c r="E6884">
        <v>38</v>
      </c>
      <c r="F6884">
        <v>10</v>
      </c>
      <c r="G6884">
        <v>0.25165437014282899</v>
      </c>
      <c r="H6884">
        <v>-0.70686610265984695</v>
      </c>
      <c r="I6884">
        <v>-1.6765888624602501</v>
      </c>
      <c r="J6884">
        <v>139</v>
      </c>
      <c r="K6884">
        <v>181</v>
      </c>
      <c r="L6884">
        <v>74</v>
      </c>
      <c r="M6884">
        <v>18</v>
      </c>
      <c r="N6884">
        <v>0.19189187803681099</v>
      </c>
      <c r="O6884">
        <v>-0.86587185766750896</v>
      </c>
      <c r="P6884">
        <v>-1.8979679637426801</v>
      </c>
      <c r="Q6884">
        <v>0.74576271186440601</v>
      </c>
      <c r="R6884">
        <v>0.338983050847457</v>
      </c>
      <c r="S6884">
        <f t="shared" si="107"/>
        <v>8.8241724722113706E-3</v>
      </c>
    </row>
    <row r="6885" spans="1:19" x14ac:dyDescent="0.2">
      <c r="A6885" t="s">
        <v>13700</v>
      </c>
      <c r="B6885" t="s">
        <v>13701</v>
      </c>
      <c r="C6885">
        <v>53</v>
      </c>
      <c r="D6885">
        <v>55</v>
      </c>
      <c r="E6885">
        <v>50</v>
      </c>
      <c r="F6885">
        <v>6</v>
      </c>
      <c r="G6885">
        <v>9.6345052188983205E-2</v>
      </c>
      <c r="H6885">
        <v>-0.51956387504317303</v>
      </c>
      <c r="I6885">
        <v>-1.8303217921791399</v>
      </c>
      <c r="J6885">
        <v>159</v>
      </c>
      <c r="K6885">
        <v>143</v>
      </c>
      <c r="L6885">
        <v>90</v>
      </c>
      <c r="M6885">
        <v>12</v>
      </c>
      <c r="N6885">
        <v>3.1167016566332102E-2</v>
      </c>
      <c r="O6885">
        <v>-0.83924339202551701</v>
      </c>
      <c r="P6885">
        <v>-2.13244154686471</v>
      </c>
      <c r="Q6885">
        <v>0.72881355932203395</v>
      </c>
      <c r="R6885">
        <v>0.338983050847457</v>
      </c>
      <c r="S6885">
        <f t="shared" si="107"/>
        <v>-9.8227705579577718E-2</v>
      </c>
    </row>
    <row r="6886" spans="1:19" x14ac:dyDescent="0.2">
      <c r="A6886" t="s">
        <v>13702</v>
      </c>
      <c r="B6886" t="s">
        <v>13703</v>
      </c>
      <c r="C6886">
        <v>217</v>
      </c>
      <c r="D6886">
        <v>258</v>
      </c>
      <c r="E6886">
        <v>208</v>
      </c>
      <c r="F6886">
        <v>30</v>
      </c>
      <c r="G6886">
        <v>0.15541820441022899</v>
      </c>
      <c r="H6886">
        <v>-0.512654408664171</v>
      </c>
      <c r="I6886">
        <v>-1.74353565209086</v>
      </c>
      <c r="J6886">
        <v>576</v>
      </c>
      <c r="K6886">
        <v>624</v>
      </c>
      <c r="L6886">
        <v>335</v>
      </c>
      <c r="M6886">
        <v>30</v>
      </c>
      <c r="N6886">
        <v>0.111990209680933</v>
      </c>
      <c r="O6886">
        <v>-0.82746645353075698</v>
      </c>
      <c r="P6886">
        <v>-2.2935268972954401</v>
      </c>
      <c r="Q6886">
        <v>0.677966101694915</v>
      </c>
      <c r="R6886">
        <v>0.322033898305084</v>
      </c>
      <c r="S6886">
        <f t="shared" si="107"/>
        <v>-0.11628772040387884</v>
      </c>
    </row>
    <row r="6887" spans="1:19" x14ac:dyDescent="0.2">
      <c r="A6887" t="s">
        <v>13704</v>
      </c>
      <c r="B6887" t="s">
        <v>13705</v>
      </c>
      <c r="C6887">
        <v>147</v>
      </c>
      <c r="D6887">
        <v>165</v>
      </c>
      <c r="E6887">
        <v>94</v>
      </c>
      <c r="F6887">
        <v>16</v>
      </c>
      <c r="G6887">
        <v>0.13042484176125799</v>
      </c>
      <c r="H6887">
        <v>-0.68844749092688096</v>
      </c>
      <c r="I6887">
        <v>-1.8473945250542501</v>
      </c>
      <c r="J6887">
        <v>219</v>
      </c>
      <c r="K6887">
        <v>325</v>
      </c>
      <c r="L6887">
        <v>172</v>
      </c>
      <c r="M6887">
        <v>36</v>
      </c>
      <c r="N6887">
        <v>0.24866734956047701</v>
      </c>
      <c r="O6887">
        <v>-0.69700444507695902</v>
      </c>
      <c r="P6887">
        <v>-1.7943672826647199</v>
      </c>
      <c r="Q6887">
        <v>0.66101694915254205</v>
      </c>
      <c r="R6887">
        <v>0.27118644067796599</v>
      </c>
      <c r="S6887">
        <f t="shared" si="107"/>
        <v>-1.27218589050913E-2</v>
      </c>
    </row>
    <row r="6888" spans="1:19" x14ac:dyDescent="0.2">
      <c r="A6888" t="s">
        <v>13706</v>
      </c>
      <c r="B6888" t="s">
        <v>13707</v>
      </c>
      <c r="C6888">
        <v>125</v>
      </c>
      <c r="D6888">
        <v>105</v>
      </c>
      <c r="E6888">
        <v>71</v>
      </c>
      <c r="F6888">
        <v>7</v>
      </c>
      <c r="G6888">
        <v>4.5375183574101804E-3</v>
      </c>
      <c r="H6888">
        <v>-0.73990967406738395</v>
      </c>
      <c r="I6888">
        <v>-2.1360091459557902</v>
      </c>
      <c r="J6888">
        <v>236</v>
      </c>
      <c r="K6888">
        <v>371</v>
      </c>
      <c r="L6888">
        <v>139</v>
      </c>
      <c r="M6888">
        <v>41</v>
      </c>
      <c r="N6888">
        <v>0.27369001006666099</v>
      </c>
      <c r="O6888">
        <v>-0.82198597986040201</v>
      </c>
      <c r="P6888">
        <v>-1.77035381484226</v>
      </c>
      <c r="Q6888">
        <v>0.57627118644067798</v>
      </c>
      <c r="R6888">
        <v>0.25423728813559299</v>
      </c>
      <c r="S6888">
        <f t="shared" si="107"/>
        <v>-8.9530318563603981E-2</v>
      </c>
    </row>
    <row r="6889" spans="1:19" x14ac:dyDescent="0.2">
      <c r="A6889" t="s">
        <v>13708</v>
      </c>
      <c r="B6889" t="s">
        <v>13709</v>
      </c>
      <c r="C6889">
        <v>109</v>
      </c>
      <c r="D6889">
        <v>119</v>
      </c>
      <c r="E6889">
        <v>89</v>
      </c>
      <c r="F6889">
        <v>13</v>
      </c>
      <c r="G6889">
        <v>0.11837869574743499</v>
      </c>
      <c r="H6889">
        <v>-0.58229450107411396</v>
      </c>
      <c r="I6889">
        <v>-1.8076803185957799</v>
      </c>
      <c r="J6889">
        <v>228</v>
      </c>
      <c r="K6889">
        <v>358</v>
      </c>
      <c r="L6889">
        <v>204</v>
      </c>
      <c r="M6889">
        <v>31</v>
      </c>
      <c r="N6889">
        <v>0.27317628306514202</v>
      </c>
      <c r="O6889">
        <v>-0.64039345671894499</v>
      </c>
      <c r="P6889">
        <v>-1.87679882175807</v>
      </c>
      <c r="Q6889">
        <v>0.61016949152542299</v>
      </c>
      <c r="R6889">
        <v>0.338983050847457</v>
      </c>
      <c r="S6889">
        <f t="shared" si="107"/>
        <v>-2.3318029771657145E-2</v>
      </c>
    </row>
    <row r="6890" spans="1:19" x14ac:dyDescent="0.2">
      <c r="A6890" t="s">
        <v>13710</v>
      </c>
      <c r="B6890" t="s">
        <v>13711</v>
      </c>
      <c r="C6890">
        <v>47</v>
      </c>
      <c r="D6890">
        <v>85</v>
      </c>
      <c r="E6890">
        <v>93</v>
      </c>
      <c r="F6890">
        <v>13</v>
      </c>
      <c r="G6890">
        <v>0.33757930007410297</v>
      </c>
      <c r="H6890">
        <v>-0.19787291916018501</v>
      </c>
      <c r="I6890">
        <v>-1.4423516785908701</v>
      </c>
      <c r="J6890">
        <v>93</v>
      </c>
      <c r="K6890">
        <v>179</v>
      </c>
      <c r="L6890">
        <v>53</v>
      </c>
      <c r="M6890">
        <v>30</v>
      </c>
      <c r="N6890">
        <v>0.361598185847679</v>
      </c>
      <c r="O6890">
        <v>-0.83629585609753598</v>
      </c>
      <c r="P6890">
        <v>-1.50158736242616</v>
      </c>
      <c r="Q6890">
        <v>0.50847457627118597</v>
      </c>
      <c r="R6890">
        <v>0.305084745762711</v>
      </c>
      <c r="S6890">
        <f t="shared" si="107"/>
        <v>0.18239962311225055</v>
      </c>
    </row>
    <row r="6891" spans="1:19" x14ac:dyDescent="0.2">
      <c r="A6891" t="s">
        <v>13712</v>
      </c>
      <c r="B6891" t="s">
        <v>13713</v>
      </c>
      <c r="C6891">
        <v>103</v>
      </c>
      <c r="D6891">
        <v>167</v>
      </c>
      <c r="E6891">
        <v>102</v>
      </c>
      <c r="F6891">
        <v>10</v>
      </c>
      <c r="G6891">
        <v>0.29013747873793899</v>
      </c>
      <c r="H6891">
        <v>-0.498495062721658</v>
      </c>
      <c r="I6891">
        <v>-1.89703439766717</v>
      </c>
      <c r="J6891">
        <v>345</v>
      </c>
      <c r="K6891">
        <v>476</v>
      </c>
      <c r="L6891">
        <v>262</v>
      </c>
      <c r="M6891">
        <v>40</v>
      </c>
      <c r="N6891">
        <v>0.21701596106894</v>
      </c>
      <c r="O6891">
        <v>-0.71160658089791895</v>
      </c>
      <c r="P6891">
        <v>-1.9459847723371999</v>
      </c>
      <c r="Q6891">
        <v>0.61016949152542299</v>
      </c>
      <c r="R6891">
        <v>0.35593220338983</v>
      </c>
      <c r="S6891">
        <f t="shared" si="107"/>
        <v>-6.7592375073835295E-2</v>
      </c>
    </row>
    <row r="6892" spans="1:19" x14ac:dyDescent="0.2">
      <c r="A6892" t="s">
        <v>13714</v>
      </c>
      <c r="B6892" t="s">
        <v>13715</v>
      </c>
      <c r="C6892">
        <v>175</v>
      </c>
      <c r="D6892">
        <v>193</v>
      </c>
      <c r="E6892">
        <v>137</v>
      </c>
      <c r="F6892">
        <v>17</v>
      </c>
      <c r="G6892">
        <v>0.122777492617007</v>
      </c>
      <c r="H6892">
        <v>-0.60057549130829102</v>
      </c>
      <c r="I6892">
        <v>-1.8967863002700101</v>
      </c>
      <c r="J6892">
        <v>329</v>
      </c>
      <c r="K6892">
        <v>474</v>
      </c>
      <c r="L6892">
        <v>236</v>
      </c>
      <c r="M6892">
        <v>55</v>
      </c>
      <c r="N6892">
        <v>0.23581054714583199</v>
      </c>
      <c r="O6892">
        <v>-0.73637267212425805</v>
      </c>
      <c r="P6892">
        <v>-1.7870588770476199</v>
      </c>
      <c r="Q6892">
        <v>0.57627118644067798</v>
      </c>
      <c r="R6892">
        <v>0.40677966101694901</v>
      </c>
      <c r="S6892">
        <f t="shared" si="107"/>
        <v>-2.5010748636582956E-2</v>
      </c>
    </row>
    <row r="6893" spans="1:19" x14ac:dyDescent="0.2">
      <c r="A6893" t="s">
        <v>13716</v>
      </c>
      <c r="B6893" t="s">
        <v>13717</v>
      </c>
      <c r="C6893">
        <v>134</v>
      </c>
      <c r="D6893">
        <v>191</v>
      </c>
      <c r="E6893">
        <v>103</v>
      </c>
      <c r="F6893">
        <v>17</v>
      </c>
      <c r="G6893">
        <v>0.23418680117844801</v>
      </c>
      <c r="H6893">
        <v>-0.60852558343803898</v>
      </c>
      <c r="I6893">
        <v>-1.78085304994853</v>
      </c>
      <c r="J6893">
        <v>255</v>
      </c>
      <c r="K6893">
        <v>350</v>
      </c>
      <c r="L6893">
        <v>190</v>
      </c>
      <c r="M6893">
        <v>39</v>
      </c>
      <c r="N6893">
        <v>0.214755967338042</v>
      </c>
      <c r="O6893">
        <v>-0.71987535662551605</v>
      </c>
      <c r="P6893">
        <v>-1.8257012419993399</v>
      </c>
      <c r="Q6893">
        <v>0.52542372881355903</v>
      </c>
      <c r="R6893">
        <v>0.35593220338983</v>
      </c>
      <c r="S6893">
        <f t="shared" si="107"/>
        <v>-1.913723074512385E-3</v>
      </c>
    </row>
    <row r="6894" spans="1:19" x14ac:dyDescent="0.2">
      <c r="A6894" t="s">
        <v>13718</v>
      </c>
      <c r="B6894" t="s">
        <v>13719</v>
      </c>
      <c r="C6894">
        <v>104</v>
      </c>
      <c r="D6894">
        <v>59</v>
      </c>
      <c r="E6894">
        <v>116</v>
      </c>
      <c r="F6894">
        <v>8</v>
      </c>
      <c r="G6894">
        <v>-0.165923095361107</v>
      </c>
      <c r="H6894">
        <v>-0.44683335985026501</v>
      </c>
      <c r="I6894">
        <v>-1.99814052526883</v>
      </c>
      <c r="J6894">
        <v>192</v>
      </c>
      <c r="K6894">
        <v>275</v>
      </c>
      <c r="L6894">
        <v>85</v>
      </c>
      <c r="M6894">
        <v>36</v>
      </c>
      <c r="N6894">
        <v>0.23325956854843399</v>
      </c>
      <c r="O6894">
        <v>-0.94597108013364695</v>
      </c>
      <c r="P6894">
        <v>-1.73722439652815</v>
      </c>
      <c r="Q6894">
        <v>0.677966101694915</v>
      </c>
      <c r="R6894">
        <v>0.322033898305084</v>
      </c>
      <c r="S6894">
        <f t="shared" si="107"/>
        <v>-4.0909717125781501E-2</v>
      </c>
    </row>
    <row r="6895" spans="1:19" x14ac:dyDescent="0.2">
      <c r="A6895" t="s">
        <v>13720</v>
      </c>
      <c r="B6895" t="s">
        <v>13721</v>
      </c>
      <c r="C6895">
        <v>57</v>
      </c>
      <c r="D6895">
        <v>76</v>
      </c>
      <c r="E6895">
        <v>67</v>
      </c>
      <c r="F6895">
        <v>12</v>
      </c>
      <c r="G6895">
        <v>0.20519696890382799</v>
      </c>
      <c r="H6895">
        <v>-0.42405806275006802</v>
      </c>
      <c r="I6895">
        <v>-1.5608907825868601</v>
      </c>
      <c r="J6895">
        <v>203</v>
      </c>
      <c r="K6895">
        <v>159</v>
      </c>
      <c r="L6895">
        <v>102</v>
      </c>
      <c r="M6895">
        <v>26</v>
      </c>
      <c r="N6895">
        <v>-2.8870810171039599E-2</v>
      </c>
      <c r="O6895">
        <v>-0.89098464329568505</v>
      </c>
      <c r="P6895">
        <v>-1.9027483585342799</v>
      </c>
      <c r="Q6895">
        <v>0.66101694915254205</v>
      </c>
      <c r="R6895">
        <v>0.35593220338983</v>
      </c>
      <c r="S6895">
        <f t="shared" si="107"/>
        <v>4.0910902303678436E-2</v>
      </c>
    </row>
    <row r="6896" spans="1:19" x14ac:dyDescent="0.2">
      <c r="A6896" t="s">
        <v>13722</v>
      </c>
      <c r="B6896" t="s">
        <v>13723</v>
      </c>
      <c r="C6896">
        <v>134</v>
      </c>
      <c r="D6896">
        <v>190</v>
      </c>
      <c r="E6896">
        <v>33</v>
      </c>
      <c r="F6896">
        <v>14</v>
      </c>
      <c r="G6896">
        <v>0.231907034883549</v>
      </c>
      <c r="H6896">
        <v>-1.1028488682653199</v>
      </c>
      <c r="I6896">
        <v>-1.8651739356485599</v>
      </c>
      <c r="J6896">
        <v>207</v>
      </c>
      <c r="K6896">
        <v>339</v>
      </c>
      <c r="L6896">
        <v>123</v>
      </c>
      <c r="M6896">
        <v>21</v>
      </c>
      <c r="N6896">
        <v>0.29145745616788599</v>
      </c>
      <c r="O6896">
        <v>-0.81815401116191</v>
      </c>
      <c r="P6896">
        <v>-2.0039767193148901</v>
      </c>
      <c r="Q6896">
        <v>0.69491525423728795</v>
      </c>
      <c r="R6896">
        <v>0.305084745762711</v>
      </c>
      <c r="S6896">
        <f t="shared" si="107"/>
        <v>-7.391624416391572E-2</v>
      </c>
    </row>
    <row r="6897" spans="1:19" x14ac:dyDescent="0.2">
      <c r="A6897" t="s">
        <v>13724</v>
      </c>
      <c r="B6897" t="s">
        <v>13725</v>
      </c>
      <c r="C6897">
        <v>119</v>
      </c>
      <c r="D6897">
        <v>225</v>
      </c>
      <c r="E6897">
        <v>80</v>
      </c>
      <c r="F6897">
        <v>14</v>
      </c>
      <c r="G6897">
        <v>0.35689378901435997</v>
      </c>
      <c r="H6897">
        <v>-0.66671498417899</v>
      </c>
      <c r="I6897">
        <v>-1.8136160986762899</v>
      </c>
      <c r="J6897">
        <v>252</v>
      </c>
      <c r="K6897">
        <v>193</v>
      </c>
      <c r="L6897">
        <v>131</v>
      </c>
      <c r="M6897">
        <v>23</v>
      </c>
      <c r="N6897">
        <v>-3.86151283520485E-2</v>
      </c>
      <c r="O6897">
        <v>-0.87621802227016998</v>
      </c>
      <c r="P6897">
        <v>-2.0498983733558398</v>
      </c>
      <c r="Q6897">
        <v>0.69491525423728795</v>
      </c>
      <c r="R6897">
        <v>0.305084745762711</v>
      </c>
      <c r="S6897">
        <f t="shared" si="107"/>
        <v>-7.1331110947094822E-2</v>
      </c>
    </row>
    <row r="6898" spans="1:19" x14ac:dyDescent="0.2">
      <c r="A6898" t="s">
        <v>13726</v>
      </c>
      <c r="B6898" t="s">
        <v>13727</v>
      </c>
      <c r="C6898">
        <v>133</v>
      </c>
      <c r="D6898">
        <v>111</v>
      </c>
      <c r="E6898">
        <v>130</v>
      </c>
      <c r="F6898">
        <v>15</v>
      </c>
      <c r="G6898">
        <v>1.7295701151000299E-3</v>
      </c>
      <c r="H6898">
        <v>-0.50416629843865202</v>
      </c>
      <c r="I6898">
        <v>-1.8319575548734</v>
      </c>
      <c r="J6898">
        <v>302</v>
      </c>
      <c r="K6898">
        <v>342</v>
      </c>
      <c r="L6898">
        <v>186</v>
      </c>
      <c r="M6898">
        <v>32</v>
      </c>
      <c r="N6898">
        <v>0.13124726652070601</v>
      </c>
      <c r="O6898">
        <v>-0.80258277588362403</v>
      </c>
      <c r="P6898">
        <v>-1.98508263322913</v>
      </c>
      <c r="Q6898">
        <v>0.644067796610169</v>
      </c>
      <c r="R6898">
        <v>0.25423728813559299</v>
      </c>
      <c r="S6898">
        <f t="shared" si="107"/>
        <v>-5.928333167158354E-2</v>
      </c>
    </row>
    <row r="6899" spans="1:19" x14ac:dyDescent="0.2">
      <c r="A6899" t="s">
        <v>13728</v>
      </c>
      <c r="B6899" t="s">
        <v>13729</v>
      </c>
      <c r="C6899">
        <v>26</v>
      </c>
      <c r="D6899">
        <v>53</v>
      </c>
      <c r="E6899">
        <v>40</v>
      </c>
      <c r="F6899">
        <v>6</v>
      </c>
      <c r="G6899">
        <v>0.38956075392549899</v>
      </c>
      <c r="H6899">
        <v>-0.30717136642125897</v>
      </c>
      <c r="I6899">
        <v>-1.5210192705491701</v>
      </c>
      <c r="J6899">
        <v>270</v>
      </c>
      <c r="K6899">
        <v>234</v>
      </c>
      <c r="L6899">
        <v>97</v>
      </c>
      <c r="M6899">
        <v>38</v>
      </c>
      <c r="N6899">
        <v>1.5080196672877201E-2</v>
      </c>
      <c r="O6899">
        <v>-1.0366808070371301</v>
      </c>
      <c r="P6899">
        <v>-1.8618058361340699</v>
      </c>
      <c r="Q6899">
        <v>0.62711864406779605</v>
      </c>
      <c r="R6899">
        <v>0.322033898305084</v>
      </c>
      <c r="S6899">
        <f t="shared" si="107"/>
        <v>6.3360640592867404E-2</v>
      </c>
    </row>
    <row r="6900" spans="1:19" x14ac:dyDescent="0.2">
      <c r="A6900" t="s">
        <v>13730</v>
      </c>
      <c r="B6900" t="s">
        <v>13731</v>
      </c>
      <c r="C6900">
        <v>250</v>
      </c>
      <c r="D6900">
        <v>220</v>
      </c>
      <c r="E6900">
        <v>253</v>
      </c>
      <c r="F6900">
        <v>36</v>
      </c>
      <c r="G6900">
        <v>2.4740904445697001E-2</v>
      </c>
      <c r="H6900">
        <v>-0.48907749727462302</v>
      </c>
      <c r="I6900">
        <v>-1.72583468086674</v>
      </c>
      <c r="J6900">
        <v>439</v>
      </c>
      <c r="K6900">
        <v>557</v>
      </c>
      <c r="L6900">
        <v>382</v>
      </c>
      <c r="M6900">
        <v>77</v>
      </c>
      <c r="N6900">
        <v>0.18061877835332901</v>
      </c>
      <c r="O6900">
        <v>-0.65248993447480297</v>
      </c>
      <c r="P6900">
        <v>-1.7661994636615299</v>
      </c>
      <c r="Q6900">
        <v>0.677966101694915</v>
      </c>
      <c r="R6900">
        <v>0.27118644067796599</v>
      </c>
      <c r="S6900">
        <f t="shared" si="107"/>
        <v>2.9868415167275592E-2</v>
      </c>
    </row>
    <row r="6901" spans="1:19" x14ac:dyDescent="0.2">
      <c r="A6901" t="s">
        <v>13732</v>
      </c>
      <c r="B6901" t="s">
        <v>13733</v>
      </c>
      <c r="C6901">
        <v>131</v>
      </c>
      <c r="D6901">
        <v>124</v>
      </c>
      <c r="E6901">
        <v>63</v>
      </c>
      <c r="F6901">
        <v>12</v>
      </c>
      <c r="G6901">
        <v>5.6408621801999299E-2</v>
      </c>
      <c r="H6901">
        <v>-0.81218875598058604</v>
      </c>
      <c r="I6901">
        <v>-1.92228722257013</v>
      </c>
      <c r="J6901">
        <v>176</v>
      </c>
      <c r="K6901">
        <v>211</v>
      </c>
      <c r="L6901">
        <v>104</v>
      </c>
      <c r="M6901">
        <v>19</v>
      </c>
      <c r="N6901">
        <v>0.155997890905264</v>
      </c>
      <c r="O6901">
        <v>-0.82056810565975902</v>
      </c>
      <c r="P6901">
        <v>-1.97698473545321</v>
      </c>
      <c r="Q6901">
        <v>0.644067796610169</v>
      </c>
      <c r="R6901">
        <v>0.27118644067796599</v>
      </c>
      <c r="S6901">
        <f t="shared" si="107"/>
        <v>-8.3166854362567003E-2</v>
      </c>
    </row>
    <row r="6902" spans="1:19" x14ac:dyDescent="0.2">
      <c r="A6902" t="s">
        <v>13734</v>
      </c>
      <c r="B6902" t="s">
        <v>13735</v>
      </c>
      <c r="C6902">
        <v>43</v>
      </c>
      <c r="D6902">
        <v>35</v>
      </c>
      <c r="E6902">
        <v>42</v>
      </c>
      <c r="F6902">
        <v>8</v>
      </c>
      <c r="G6902">
        <v>-9.1421789337825E-3</v>
      </c>
      <c r="H6902">
        <v>-0.50447717496008904</v>
      </c>
      <c r="I6902">
        <v>-1.61457564154964</v>
      </c>
      <c r="J6902">
        <v>152</v>
      </c>
      <c r="K6902">
        <v>77</v>
      </c>
      <c r="L6902">
        <v>70</v>
      </c>
      <c r="M6902">
        <v>11</v>
      </c>
      <c r="N6902">
        <v>-0.21812475935056799</v>
      </c>
      <c r="O6902">
        <v>-0.92883432507490604</v>
      </c>
      <c r="P6902">
        <v>-2.1506765713784399</v>
      </c>
      <c r="Q6902">
        <v>0.677966101694915</v>
      </c>
      <c r="R6902">
        <v>0.322033898305084</v>
      </c>
      <c r="S6902">
        <f t="shared" si="107"/>
        <v>-4.0887665038476871E-2</v>
      </c>
    </row>
    <row r="6903" spans="1:19" x14ac:dyDescent="0.2">
      <c r="A6903" t="s">
        <v>13736</v>
      </c>
      <c r="B6903" t="s">
        <v>13737</v>
      </c>
      <c r="C6903">
        <v>225</v>
      </c>
      <c r="D6903">
        <v>220</v>
      </c>
      <c r="E6903">
        <v>294</v>
      </c>
      <c r="F6903">
        <v>46</v>
      </c>
      <c r="G6903">
        <v>7.04983950063722E-2</v>
      </c>
      <c r="H6903">
        <v>-0.378093197477608</v>
      </c>
      <c r="I6903">
        <v>-1.5736218593917799</v>
      </c>
      <c r="J6903">
        <v>283</v>
      </c>
      <c r="K6903">
        <v>482</v>
      </c>
      <c r="L6903">
        <v>281</v>
      </c>
      <c r="M6903">
        <v>105</v>
      </c>
      <c r="N6903">
        <v>0.30848870613628099</v>
      </c>
      <c r="O6903">
        <v>-0.59516889276359997</v>
      </c>
      <c r="P6903">
        <v>-1.4408228050462399</v>
      </c>
      <c r="Q6903">
        <v>0.66101694915254205</v>
      </c>
      <c r="R6903">
        <v>0.35593220338983</v>
      </c>
      <c r="S6903">
        <f t="shared" si="107"/>
        <v>0.1607970060495599</v>
      </c>
    </row>
    <row r="6904" spans="1:19" x14ac:dyDescent="0.2">
      <c r="A6904" t="s">
        <v>13738</v>
      </c>
      <c r="B6904" t="s">
        <v>13739</v>
      </c>
      <c r="C6904">
        <v>234</v>
      </c>
      <c r="D6904">
        <v>328</v>
      </c>
      <c r="E6904">
        <v>135</v>
      </c>
      <c r="F6904">
        <v>14</v>
      </c>
      <c r="G6904">
        <v>0.22691621859706401</v>
      </c>
      <c r="H6904">
        <v>-0.73314009869354002</v>
      </c>
      <c r="I6904">
        <v>-2.1072849946939001</v>
      </c>
      <c r="J6904">
        <v>338</v>
      </c>
      <c r="K6904">
        <v>456</v>
      </c>
      <c r="L6904">
        <v>217</v>
      </c>
      <c r="M6904">
        <v>46</v>
      </c>
      <c r="N6904">
        <v>0.20727624580850201</v>
      </c>
      <c r="O6904">
        <v>-0.78454574357351503</v>
      </c>
      <c r="P6904">
        <v>-1.8763845371879699</v>
      </c>
      <c r="Q6904">
        <v>0.71186440677966101</v>
      </c>
      <c r="R6904">
        <v>0.35593220338983</v>
      </c>
      <c r="S6904">
        <f t="shared" si="107"/>
        <v>-0.10960823484991386</v>
      </c>
    </row>
    <row r="6905" spans="1:19" x14ac:dyDescent="0.2">
      <c r="A6905" t="s">
        <v>13740</v>
      </c>
      <c r="B6905" t="s">
        <v>13741</v>
      </c>
      <c r="C6905">
        <v>160</v>
      </c>
      <c r="D6905">
        <v>169</v>
      </c>
      <c r="E6905">
        <v>229</v>
      </c>
      <c r="F6905">
        <v>11</v>
      </c>
      <c r="G6905">
        <v>0.104024954253277</v>
      </c>
      <c r="H6905">
        <v>-0.33854251009443997</v>
      </c>
      <c r="I6905">
        <v>-2.0469244704596901</v>
      </c>
      <c r="J6905">
        <v>268</v>
      </c>
      <c r="K6905">
        <v>370</v>
      </c>
      <c r="L6905">
        <v>238</v>
      </c>
      <c r="M6905">
        <v>17</v>
      </c>
      <c r="N6905">
        <v>0.21729503345992701</v>
      </c>
      <c r="O6905">
        <v>-0.64364661411666702</v>
      </c>
      <c r="P6905">
        <v>-2.2079115412424</v>
      </c>
      <c r="Q6905">
        <v>0.62711864406779605</v>
      </c>
      <c r="R6905">
        <v>0.322033898305084</v>
      </c>
      <c r="S6905">
        <f t="shared" si="107"/>
        <v>-0.18087931538485363</v>
      </c>
    </row>
    <row r="6906" spans="1:19" x14ac:dyDescent="0.2">
      <c r="A6906" t="s">
        <v>13742</v>
      </c>
      <c r="B6906" t="s">
        <v>13743</v>
      </c>
      <c r="C6906">
        <v>85</v>
      </c>
      <c r="D6906">
        <v>67</v>
      </c>
      <c r="E6906">
        <v>55</v>
      </c>
      <c r="F6906">
        <v>12</v>
      </c>
      <c r="G6906">
        <v>-2.3085890717937801E-2</v>
      </c>
      <c r="H6906">
        <v>-0.68331424599845203</v>
      </c>
      <c r="I6906">
        <v>-1.7344348526286599</v>
      </c>
      <c r="J6906">
        <v>168</v>
      </c>
      <c r="K6906">
        <v>190</v>
      </c>
      <c r="L6906">
        <v>85</v>
      </c>
      <c r="M6906">
        <v>9</v>
      </c>
      <c r="N6906">
        <v>0.130672422648687</v>
      </c>
      <c r="O6906">
        <v>-0.88797913315596</v>
      </c>
      <c r="P6906">
        <v>-2.2812924408784299</v>
      </c>
      <c r="Q6906">
        <v>0.61016949152542299</v>
      </c>
      <c r="R6906">
        <v>0.338983050847457</v>
      </c>
      <c r="S6906">
        <f t="shared" si="107"/>
        <v>-0.11039068366930421</v>
      </c>
    </row>
    <row r="6907" spans="1:19" x14ac:dyDescent="0.2">
      <c r="A6907" t="s">
        <v>13744</v>
      </c>
      <c r="B6907" t="s">
        <v>13745</v>
      </c>
      <c r="C6907">
        <v>53</v>
      </c>
      <c r="D6907">
        <v>46</v>
      </c>
      <c r="E6907">
        <v>36</v>
      </c>
      <c r="F6907">
        <v>4</v>
      </c>
      <c r="G6907">
        <v>1.8740194376313399E-2</v>
      </c>
      <c r="H6907">
        <v>-0.66223137861190495</v>
      </c>
      <c r="I6907">
        <v>-2.0064130512348202</v>
      </c>
      <c r="J6907">
        <v>119</v>
      </c>
      <c r="K6907">
        <v>139</v>
      </c>
      <c r="L6907">
        <v>54</v>
      </c>
      <c r="M6907">
        <v>14</v>
      </c>
      <c r="N6907">
        <v>0.144695942283286</v>
      </c>
      <c r="O6907">
        <v>-0.93524197871395198</v>
      </c>
      <c r="P6907">
        <v>-1.93964459430618</v>
      </c>
      <c r="Q6907">
        <v>0.59322033898305004</v>
      </c>
      <c r="R6907">
        <v>0.322033898305084</v>
      </c>
      <c r="S6907">
        <f t="shared" si="107"/>
        <v>-9.7439470649858792E-2</v>
      </c>
    </row>
    <row r="6908" spans="1:19" x14ac:dyDescent="0.2">
      <c r="A6908" t="s">
        <v>13746</v>
      </c>
      <c r="B6908" t="s">
        <v>13747</v>
      </c>
      <c r="C6908">
        <v>310</v>
      </c>
      <c r="D6908">
        <v>294</v>
      </c>
      <c r="E6908">
        <v>216</v>
      </c>
      <c r="F6908">
        <v>30</v>
      </c>
      <c r="G6908">
        <v>5.7243868873413102E-2</v>
      </c>
      <c r="H6908">
        <v>-0.65116595246174502</v>
      </c>
      <c r="I6908">
        <v>-1.8984376120766</v>
      </c>
      <c r="J6908">
        <v>708</v>
      </c>
      <c r="K6908">
        <v>680</v>
      </c>
      <c r="L6908">
        <v>402</v>
      </c>
      <c r="M6908">
        <v>80</v>
      </c>
      <c r="N6908">
        <v>5.9703758438189099E-2</v>
      </c>
      <c r="O6908">
        <v>-0.83789598174968904</v>
      </c>
      <c r="P6908">
        <v>-1.95716893928971</v>
      </c>
      <c r="Q6908">
        <v>0.62711864406779605</v>
      </c>
      <c r="R6908">
        <v>0.305084745762711</v>
      </c>
      <c r="S6908">
        <f t="shared" si="107"/>
        <v>-7.0988620684918305E-2</v>
      </c>
    </row>
    <row r="6909" spans="1:19" x14ac:dyDescent="0.2">
      <c r="A6909" t="s">
        <v>13748</v>
      </c>
      <c r="B6909" t="s">
        <v>13749</v>
      </c>
      <c r="C6909">
        <v>120</v>
      </c>
      <c r="D6909">
        <v>126</v>
      </c>
      <c r="E6909">
        <v>123</v>
      </c>
      <c r="F6909">
        <v>12</v>
      </c>
      <c r="G6909">
        <v>0.101447531365466</v>
      </c>
      <c r="H6909">
        <v>-0.48353414438663</v>
      </c>
      <c r="I6909">
        <v>-1.88419717296199</v>
      </c>
      <c r="J6909">
        <v>204</v>
      </c>
      <c r="K6909">
        <v>201</v>
      </c>
      <c r="L6909">
        <v>140</v>
      </c>
      <c r="M6909">
        <v>24</v>
      </c>
      <c r="N6909">
        <v>7.0793993416311804E-2</v>
      </c>
      <c r="O6909">
        <v>-0.75559090889205105</v>
      </c>
      <c r="P6909">
        <v>-1.93964459430618</v>
      </c>
      <c r="Q6909">
        <v>0.49152542372881303</v>
      </c>
      <c r="R6909">
        <v>0.338983050847457</v>
      </c>
      <c r="S6909">
        <f t="shared" si="107"/>
        <v>-6.21944383936461E-2</v>
      </c>
    </row>
    <row r="6910" spans="1:19" x14ac:dyDescent="0.2">
      <c r="A6910" t="s">
        <v>13750</v>
      </c>
      <c r="B6910" t="s">
        <v>13751</v>
      </c>
      <c r="C6910">
        <v>214</v>
      </c>
      <c r="D6910">
        <v>208</v>
      </c>
      <c r="E6910">
        <v>174</v>
      </c>
      <c r="F6910">
        <v>26</v>
      </c>
      <c r="G6910">
        <v>6.7907793909099096E-2</v>
      </c>
      <c r="H6910">
        <v>-0.58412253484499399</v>
      </c>
      <c r="I6910">
        <v>-1.7996375983403701</v>
      </c>
      <c r="J6910">
        <v>508</v>
      </c>
      <c r="K6910">
        <v>446</v>
      </c>
      <c r="L6910">
        <v>314</v>
      </c>
      <c r="M6910">
        <v>52</v>
      </c>
      <c r="N6910">
        <v>2.0699249849944298E-2</v>
      </c>
      <c r="O6910">
        <v>-0.80102284135509405</v>
      </c>
      <c r="P6910">
        <v>-2.0000860372410099</v>
      </c>
      <c r="Q6910">
        <v>0.62711864406779605</v>
      </c>
      <c r="R6910">
        <v>0.28813559322033899</v>
      </c>
      <c r="S6910">
        <f t="shared" si="107"/>
        <v>-5.3975957591695323E-2</v>
      </c>
    </row>
    <row r="6911" spans="1:19" x14ac:dyDescent="0.2">
      <c r="A6911" t="s">
        <v>13752</v>
      </c>
      <c r="B6911" t="s">
        <v>13753</v>
      </c>
      <c r="C6911">
        <v>123</v>
      </c>
      <c r="D6911">
        <v>106</v>
      </c>
      <c r="E6911">
        <v>116</v>
      </c>
      <c r="F6911">
        <v>20</v>
      </c>
      <c r="G6911">
        <v>1.5658986120900598E-2</v>
      </c>
      <c r="H6911">
        <v>-0.51970513199088297</v>
      </c>
      <c r="I6911">
        <v>-1.6730722887374101</v>
      </c>
      <c r="J6911">
        <v>243</v>
      </c>
      <c r="K6911">
        <v>299</v>
      </c>
      <c r="L6911">
        <v>161</v>
      </c>
      <c r="M6911">
        <v>33</v>
      </c>
      <c r="N6911">
        <v>0.16729301814783901</v>
      </c>
      <c r="O6911">
        <v>-0.77086917471085203</v>
      </c>
      <c r="P6911">
        <v>-1.8773180023123099</v>
      </c>
      <c r="Q6911">
        <v>0.54237288135593198</v>
      </c>
      <c r="R6911">
        <v>0.322033898305084</v>
      </c>
      <c r="S6911">
        <f t="shared" si="107"/>
        <v>1.5361821157155703E-2</v>
      </c>
    </row>
    <row r="6912" spans="1:19" x14ac:dyDescent="0.2">
      <c r="A6912" t="s">
        <v>13754</v>
      </c>
      <c r="B6912" t="s">
        <v>13755</v>
      </c>
      <c r="C6912">
        <v>20</v>
      </c>
      <c r="D6912">
        <v>19</v>
      </c>
      <c r="E6912">
        <v>30</v>
      </c>
      <c r="F6912">
        <v>11</v>
      </c>
      <c r="G6912">
        <v>5.7981837584376097E-2</v>
      </c>
      <c r="H6912">
        <v>-0.31816675072272199</v>
      </c>
      <c r="I6912">
        <v>-1.1438344834677501</v>
      </c>
      <c r="J6912">
        <v>81</v>
      </c>
      <c r="K6912">
        <v>116</v>
      </c>
      <c r="L6912">
        <v>27</v>
      </c>
      <c r="M6912">
        <v>12</v>
      </c>
      <c r="N6912">
        <v>0.23320107376999</v>
      </c>
      <c r="O6912">
        <v>-1.0692100318640501</v>
      </c>
      <c r="P6912">
        <v>-1.83952944142291</v>
      </c>
      <c r="Q6912">
        <v>0.59322033898305004</v>
      </c>
      <c r="R6912">
        <v>0.27118644067796599</v>
      </c>
      <c r="S6912">
        <f t="shared" si="107"/>
        <v>0.1780930487738055</v>
      </c>
    </row>
    <row r="6913" spans="1:19" x14ac:dyDescent="0.2">
      <c r="A6913" t="s">
        <v>13756</v>
      </c>
      <c r="B6913" t="s">
        <v>13757</v>
      </c>
      <c r="C6913">
        <v>6</v>
      </c>
      <c r="D6913">
        <v>5</v>
      </c>
      <c r="E6913">
        <v>1</v>
      </c>
      <c r="F6913">
        <v>0</v>
      </c>
      <c r="G6913">
        <v>1.0769862479036399E-3</v>
      </c>
      <c r="H6913">
        <v>-1.27240926016204</v>
      </c>
      <c r="I6913" t="e">
        <f>-inf</f>
        <v>#NAME?</v>
      </c>
      <c r="J6913">
        <v>45</v>
      </c>
      <c r="K6913">
        <v>93</v>
      </c>
      <c r="L6913">
        <v>48</v>
      </c>
      <c r="M6913">
        <v>3</v>
      </c>
      <c r="N6913">
        <v>0.392498538200313</v>
      </c>
      <c r="O6913">
        <v>-0.56406005354414601</v>
      </c>
      <c r="P6913">
        <v>-2.18631692764757</v>
      </c>
      <c r="Q6913">
        <v>0.59322033898305004</v>
      </c>
      <c r="R6913">
        <v>0.322033898305084</v>
      </c>
      <c r="S6913" t="e">
        <f t="shared" si="107"/>
        <v>#NAME?</v>
      </c>
    </row>
    <row r="6914" spans="1:19" x14ac:dyDescent="0.2">
      <c r="A6914" t="s">
        <v>13758</v>
      </c>
      <c r="B6914" t="s">
        <v>13759</v>
      </c>
      <c r="C6914">
        <v>67</v>
      </c>
      <c r="D6914">
        <v>74</v>
      </c>
      <c r="E6914">
        <v>47</v>
      </c>
      <c r="F6914">
        <v>1</v>
      </c>
      <c r="G6914">
        <v>0.123415149325678</v>
      </c>
      <c r="H6914">
        <v>-0.64823495454351199</v>
      </c>
      <c r="I6914">
        <v>-2.71027197566282</v>
      </c>
      <c r="J6914">
        <v>131</v>
      </c>
      <c r="K6914">
        <v>268</v>
      </c>
      <c r="L6914">
        <v>165</v>
      </c>
      <c r="M6914">
        <v>31</v>
      </c>
      <c r="N6914">
        <v>0.388091601794746</v>
      </c>
      <c r="O6914">
        <v>-0.49187612858624802</v>
      </c>
      <c r="P6914">
        <v>-1.63613527041338</v>
      </c>
      <c r="Q6914">
        <v>0.66101694915254205</v>
      </c>
      <c r="R6914">
        <v>0.25423728813559299</v>
      </c>
      <c r="S6914">
        <f t="shared" si="107"/>
        <v>-0.21923692732957092</v>
      </c>
    </row>
    <row r="6915" spans="1:19" x14ac:dyDescent="0.2">
      <c r="A6915" t="s">
        <v>13760</v>
      </c>
      <c r="B6915" t="s">
        <v>13761</v>
      </c>
      <c r="C6915">
        <v>0</v>
      </c>
      <c r="D6915">
        <v>0</v>
      </c>
      <c r="E6915">
        <v>0</v>
      </c>
      <c r="F6915">
        <v>0</v>
      </c>
      <c r="G6915" t="s">
        <v>373</v>
      </c>
      <c r="H6915" t="s">
        <v>373</v>
      </c>
      <c r="I6915" t="s">
        <v>373</v>
      </c>
      <c r="J6915">
        <v>0</v>
      </c>
      <c r="K6915">
        <v>0</v>
      </c>
      <c r="L6915">
        <v>0</v>
      </c>
      <c r="M6915">
        <v>0</v>
      </c>
      <c r="N6915" t="s">
        <v>373</v>
      </c>
      <c r="O6915" t="s">
        <v>373</v>
      </c>
      <c r="P6915" t="s">
        <v>373</v>
      </c>
      <c r="Q6915">
        <v>0.69491525423728795</v>
      </c>
      <c r="R6915">
        <v>0.25423728813559299</v>
      </c>
      <c r="S6915" t="e">
        <f t="shared" ref="S6915:S6978" si="108">((I6915+1.7338029)/1.7338029+(P6915+1.8692731)/1.8692731)/2</f>
        <v>#VALUE!</v>
      </c>
    </row>
    <row r="6916" spans="1:19" x14ac:dyDescent="0.2">
      <c r="A6916" t="s">
        <v>13762</v>
      </c>
      <c r="B6916" t="s">
        <v>13763</v>
      </c>
      <c r="C6916">
        <v>90</v>
      </c>
      <c r="D6916">
        <v>120</v>
      </c>
      <c r="E6916">
        <v>73</v>
      </c>
      <c r="F6916">
        <v>18</v>
      </c>
      <c r="G6916">
        <v>0.20519696890382799</v>
      </c>
      <c r="H6916">
        <v>-0.58517765909727204</v>
      </c>
      <c r="I6916">
        <v>-1.58316717729801</v>
      </c>
      <c r="J6916">
        <v>213</v>
      </c>
      <c r="K6916">
        <v>232</v>
      </c>
      <c r="L6916">
        <v>68</v>
      </c>
      <c r="M6916">
        <v>34</v>
      </c>
      <c r="N6916">
        <v>0.114336484873883</v>
      </c>
      <c r="O6916">
        <v>-1.08795946787689</v>
      </c>
      <c r="P6916">
        <v>-1.80712635498837</v>
      </c>
      <c r="Q6916">
        <v>0.66101694915254205</v>
      </c>
      <c r="R6916">
        <v>0.322033898305084</v>
      </c>
      <c r="S6916">
        <f t="shared" si="108"/>
        <v>6.0064082495597845E-2</v>
      </c>
    </row>
    <row r="6917" spans="1:19" x14ac:dyDescent="0.2">
      <c r="A6917" t="s">
        <v>13764</v>
      </c>
      <c r="B6917" t="s">
        <v>13765</v>
      </c>
      <c r="C6917">
        <v>204</v>
      </c>
      <c r="D6917">
        <v>242</v>
      </c>
      <c r="E6917">
        <v>177</v>
      </c>
      <c r="F6917">
        <v>23</v>
      </c>
      <c r="G6917">
        <v>0.15444343085006099</v>
      </c>
      <c r="H6917">
        <v>-0.555914910842495</v>
      </c>
      <c r="I6917">
        <v>-1.8320995043702999</v>
      </c>
      <c r="J6917">
        <v>457</v>
      </c>
      <c r="K6917">
        <v>445</v>
      </c>
      <c r="L6917">
        <v>262</v>
      </c>
      <c r="M6917">
        <v>62</v>
      </c>
      <c r="N6917">
        <v>6.5671914332803102E-2</v>
      </c>
      <c r="O6917">
        <v>-0.83370368589449495</v>
      </c>
      <c r="P6917">
        <v>-1.8777501791634801</v>
      </c>
      <c r="Q6917">
        <v>0.59322033898305004</v>
      </c>
      <c r="R6917">
        <v>0.28813559322033899</v>
      </c>
      <c r="S6917">
        <f t="shared" si="108"/>
        <v>-3.0614590494894737E-2</v>
      </c>
    </row>
    <row r="6918" spans="1:19" x14ac:dyDescent="0.2">
      <c r="A6918" t="s">
        <v>13766</v>
      </c>
      <c r="B6918" t="s">
        <v>13767</v>
      </c>
      <c r="C6918">
        <v>116</v>
      </c>
      <c r="D6918">
        <v>100</v>
      </c>
      <c r="E6918">
        <v>76</v>
      </c>
      <c r="F6918">
        <v>5</v>
      </c>
      <c r="G6918">
        <v>1.5800243068610002E-2</v>
      </c>
      <c r="H6918">
        <v>-0.67790240672452995</v>
      </c>
      <c r="I6918">
        <v>-2.2496851578528898</v>
      </c>
      <c r="J6918">
        <v>406</v>
      </c>
      <c r="K6918">
        <v>435</v>
      </c>
      <c r="L6918">
        <v>334</v>
      </c>
      <c r="M6918">
        <v>21</v>
      </c>
      <c r="N6918">
        <v>0.107191326799165</v>
      </c>
      <c r="O6918">
        <v>-0.67686834391002004</v>
      </c>
      <c r="P6918">
        <v>-2.2965324074351599</v>
      </c>
      <c r="Q6918">
        <v>0.55932203389830504</v>
      </c>
      <c r="R6918">
        <v>0.305084745762711</v>
      </c>
      <c r="S6918">
        <f t="shared" si="108"/>
        <v>-0.26305676785015597</v>
      </c>
    </row>
    <row r="6919" spans="1:19" x14ac:dyDescent="0.2">
      <c r="A6919" t="s">
        <v>13768</v>
      </c>
      <c r="B6919" t="s">
        <v>13769</v>
      </c>
      <c r="C6919">
        <v>159</v>
      </c>
      <c r="D6919">
        <v>157</v>
      </c>
      <c r="E6919">
        <v>125</v>
      </c>
      <c r="F6919">
        <v>18</v>
      </c>
      <c r="G6919">
        <v>7.4760760384310704E-2</v>
      </c>
      <c r="H6919">
        <v>-0.59874512109079803</v>
      </c>
      <c r="I6919">
        <v>-1.8303217921791399</v>
      </c>
      <c r="J6919">
        <v>308</v>
      </c>
      <c r="K6919">
        <v>337</v>
      </c>
      <c r="L6919">
        <v>188</v>
      </c>
      <c r="M6919">
        <v>47</v>
      </c>
      <c r="N6919">
        <v>0.116307287792616</v>
      </c>
      <c r="O6919">
        <v>-0.80648164438115399</v>
      </c>
      <c r="P6919">
        <v>-1.8266785271566099</v>
      </c>
      <c r="Q6919">
        <v>0.57627118644067798</v>
      </c>
      <c r="R6919">
        <v>0.23728813559322001</v>
      </c>
      <c r="S6919">
        <f t="shared" si="108"/>
        <v>-1.6441095664712947E-2</v>
      </c>
    </row>
    <row r="6920" spans="1:19" x14ac:dyDescent="0.2">
      <c r="A6920" t="s">
        <v>13770</v>
      </c>
      <c r="B6920" t="s">
        <v>13771</v>
      </c>
      <c r="C6920">
        <v>77</v>
      </c>
      <c r="D6920">
        <v>119</v>
      </c>
      <c r="E6920">
        <v>76</v>
      </c>
      <c r="F6920">
        <v>27</v>
      </c>
      <c r="G6920">
        <v>0.269314468515577</v>
      </c>
      <c r="H6920">
        <v>-0.49993514267009398</v>
      </c>
      <c r="I6920">
        <v>-1.33932413397549</v>
      </c>
      <c r="J6920">
        <v>313</v>
      </c>
      <c r="K6920">
        <v>313</v>
      </c>
      <c r="L6920">
        <v>138</v>
      </c>
      <c r="M6920">
        <v>25</v>
      </c>
      <c r="N6920">
        <v>7.7228103421721706E-2</v>
      </c>
      <c r="O6920">
        <v>-0.94775402828960198</v>
      </c>
      <c r="P6920">
        <v>-2.1078299974663</v>
      </c>
      <c r="Q6920">
        <v>0.55932203389830504</v>
      </c>
      <c r="R6920">
        <v>0.27118644067796599</v>
      </c>
      <c r="S6920">
        <f t="shared" si="108"/>
        <v>4.9951062674728264E-2</v>
      </c>
    </row>
    <row r="6921" spans="1:19" x14ac:dyDescent="0.2">
      <c r="A6921" t="s">
        <v>13772</v>
      </c>
      <c r="B6921" t="s">
        <v>13773</v>
      </c>
      <c r="C6921">
        <v>137</v>
      </c>
      <c r="D6921">
        <v>139</v>
      </c>
      <c r="E6921">
        <v>88</v>
      </c>
      <c r="F6921">
        <v>11</v>
      </c>
      <c r="G6921">
        <v>8.6552465393216801E-2</v>
      </c>
      <c r="H6921">
        <v>-0.68649590478464095</v>
      </c>
      <c r="I6921">
        <v>-1.9795250549601799</v>
      </c>
      <c r="J6921">
        <v>401</v>
      </c>
      <c r="K6921">
        <v>264</v>
      </c>
      <c r="L6921">
        <v>267</v>
      </c>
      <c r="M6921">
        <v>26</v>
      </c>
      <c r="N6921">
        <v>-0.104312342328629</v>
      </c>
      <c r="O6921">
        <v>-0.768721888399997</v>
      </c>
      <c r="P6921">
        <v>-2.19839669324125</v>
      </c>
      <c r="Q6921">
        <v>0.55932203389830504</v>
      </c>
      <c r="R6921">
        <v>0.338983050847457</v>
      </c>
      <c r="S6921">
        <f t="shared" si="108"/>
        <v>-0.15889737550713912</v>
      </c>
    </row>
    <row r="6922" spans="1:19" x14ac:dyDescent="0.2">
      <c r="A6922" t="s">
        <v>13774</v>
      </c>
      <c r="B6922" t="s">
        <v>13775</v>
      </c>
      <c r="C6922">
        <v>303</v>
      </c>
      <c r="D6922">
        <v>362</v>
      </c>
      <c r="E6922">
        <v>214</v>
      </c>
      <c r="F6922">
        <v>43</v>
      </c>
      <c r="G6922">
        <v>0.15752417432638899</v>
      </c>
      <c r="H6922">
        <v>-0.64528686493151699</v>
      </c>
      <c r="I6922">
        <v>-1.7321713458847099</v>
      </c>
      <c r="J6922">
        <v>495</v>
      </c>
      <c r="K6922">
        <v>623</v>
      </c>
      <c r="L6922">
        <v>367</v>
      </c>
      <c r="M6922">
        <v>59</v>
      </c>
      <c r="N6922">
        <v>0.177110951147322</v>
      </c>
      <c r="O6922">
        <v>-0.72202791182586901</v>
      </c>
      <c r="P6922">
        <v>-1.93397885588331</v>
      </c>
      <c r="Q6922">
        <v>0.59322033898305004</v>
      </c>
      <c r="R6922">
        <v>0.27118644067796599</v>
      </c>
      <c r="S6922">
        <f t="shared" si="108"/>
        <v>-1.6837218902882679E-2</v>
      </c>
    </row>
    <row r="6923" spans="1:19" x14ac:dyDescent="0.2">
      <c r="A6923" t="s">
        <v>13776</v>
      </c>
      <c r="B6923" t="s">
        <v>13777</v>
      </c>
      <c r="C6923">
        <v>143</v>
      </c>
      <c r="D6923">
        <v>171</v>
      </c>
      <c r="E6923">
        <v>113</v>
      </c>
      <c r="F6923">
        <v>23</v>
      </c>
      <c r="G6923">
        <v>0.15791830522261999</v>
      </c>
      <c r="H6923">
        <v>-0.59651560376004498</v>
      </c>
      <c r="I6923">
        <v>-1.6778053744094601</v>
      </c>
      <c r="J6923">
        <v>340</v>
      </c>
      <c r="K6923">
        <v>354</v>
      </c>
      <c r="L6923">
        <v>251</v>
      </c>
      <c r="M6923">
        <v>31</v>
      </c>
      <c r="N6923">
        <v>9.4752448405254402E-2</v>
      </c>
      <c r="O6923">
        <v>-0.72389397270560696</v>
      </c>
      <c r="P6923">
        <v>-2.0503428917998701</v>
      </c>
      <c r="Q6923">
        <v>0.61016949152542299</v>
      </c>
      <c r="R6923">
        <v>0.22033898305084701</v>
      </c>
      <c r="S6923">
        <f t="shared" si="108"/>
        <v>-3.2284452004338562E-2</v>
      </c>
    </row>
    <row r="6924" spans="1:19" x14ac:dyDescent="0.2">
      <c r="A6924" t="s">
        <v>13778</v>
      </c>
      <c r="B6924" t="s">
        <v>13779</v>
      </c>
      <c r="C6924">
        <v>308</v>
      </c>
      <c r="D6924">
        <v>311</v>
      </c>
      <c r="E6924">
        <v>138</v>
      </c>
      <c r="F6924">
        <v>26</v>
      </c>
      <c r="G6924">
        <v>8.4467904821921597E-2</v>
      </c>
      <c r="H6924">
        <v>-0.84292963987761105</v>
      </c>
      <c r="I6924">
        <v>-1.9577745414916199</v>
      </c>
      <c r="J6924">
        <v>588</v>
      </c>
      <c r="K6924">
        <v>643</v>
      </c>
      <c r="L6924">
        <v>384</v>
      </c>
      <c r="M6924">
        <v>52</v>
      </c>
      <c r="N6924">
        <v>0.116061750269805</v>
      </c>
      <c r="O6924">
        <v>-0.77713487885299803</v>
      </c>
      <c r="P6924">
        <v>-2.06359965103323</v>
      </c>
      <c r="Q6924">
        <v>0.50847457627118597</v>
      </c>
      <c r="R6924">
        <v>0.186440677966101</v>
      </c>
      <c r="S6924">
        <f t="shared" si="108"/>
        <v>-0.1165688827083787</v>
      </c>
    </row>
    <row r="6925" spans="1:19" x14ac:dyDescent="0.2">
      <c r="A6925" t="s">
        <v>13780</v>
      </c>
      <c r="B6925" t="s">
        <v>13781</v>
      </c>
      <c r="C6925">
        <v>132</v>
      </c>
      <c r="D6925">
        <v>124</v>
      </c>
      <c r="E6925">
        <v>130</v>
      </c>
      <c r="F6925">
        <v>10</v>
      </c>
      <c r="G6925">
        <v>5.3105986251913699E-2</v>
      </c>
      <c r="H6925">
        <v>-0.50088858867741604</v>
      </c>
      <c r="I6925">
        <v>-2.00477110416784</v>
      </c>
      <c r="J6925">
        <v>374</v>
      </c>
      <c r="K6925">
        <v>275</v>
      </c>
      <c r="L6925">
        <v>198</v>
      </c>
      <c r="M6925">
        <v>26</v>
      </c>
      <c r="N6925">
        <v>-5.6310804948495698E-2</v>
      </c>
      <c r="O6925">
        <v>-0.86829518908333903</v>
      </c>
      <c r="P6925">
        <v>-2.1681239228215499</v>
      </c>
      <c r="Q6925">
        <v>0.47457627118644002</v>
      </c>
      <c r="R6925">
        <v>0.152542372881355</v>
      </c>
      <c r="S6925">
        <f t="shared" si="108"/>
        <v>-0.15808044611191524</v>
      </c>
    </row>
    <row r="6926" spans="1:19" x14ac:dyDescent="0.2">
      <c r="A6926" t="s">
        <v>13782</v>
      </c>
      <c r="B6926" t="s">
        <v>13783</v>
      </c>
      <c r="C6926">
        <v>76</v>
      </c>
      <c r="D6926">
        <v>79</v>
      </c>
      <c r="E6926">
        <v>10</v>
      </c>
      <c r="F6926">
        <v>2</v>
      </c>
      <c r="G6926">
        <v>9.7071731305178502E-2</v>
      </c>
      <c r="H6926">
        <v>-1.37507160205919</v>
      </c>
      <c r="I6926">
        <v>-2.4639807695788001</v>
      </c>
      <c r="J6926">
        <v>152</v>
      </c>
      <c r="K6926">
        <v>116</v>
      </c>
      <c r="L6926">
        <v>67</v>
      </c>
      <c r="M6926">
        <v>12</v>
      </c>
      <c r="N6926">
        <v>-4.0157495296132197E-2</v>
      </c>
      <c r="O6926">
        <v>-0.94785756238833596</v>
      </c>
      <c r="P6926">
        <v>-2.1128880104890402</v>
      </c>
      <c r="Q6926">
        <v>0.54237288135593198</v>
      </c>
      <c r="R6926">
        <v>0.28813559322033899</v>
      </c>
      <c r="S6926">
        <f t="shared" si="108"/>
        <v>-0.27573419360703721</v>
      </c>
    </row>
    <row r="6927" spans="1:19" x14ac:dyDescent="0.2">
      <c r="A6927" t="s">
        <v>13784</v>
      </c>
      <c r="B6927" t="s">
        <v>13785</v>
      </c>
      <c r="C6927">
        <v>109</v>
      </c>
      <c r="D6927">
        <v>143</v>
      </c>
      <c r="E6927">
        <v>34</v>
      </c>
      <c r="F6927">
        <v>4</v>
      </c>
      <c r="G6927">
        <v>0.198167771819966</v>
      </c>
      <c r="H6927">
        <v>-1.00020559067677</v>
      </c>
      <c r="I6927">
        <v>-2.3195636795746601</v>
      </c>
      <c r="J6927">
        <v>193</v>
      </c>
      <c r="K6927">
        <v>155</v>
      </c>
      <c r="L6927">
        <v>177</v>
      </c>
      <c r="M6927">
        <v>36</v>
      </c>
      <c r="N6927">
        <v>-1.7997507415760498E-2</v>
      </c>
      <c r="O6927">
        <v>-0.62967281979035705</v>
      </c>
      <c r="P6927">
        <v>-1.7394804768323699</v>
      </c>
      <c r="Q6927">
        <v>0.50847457627118597</v>
      </c>
      <c r="R6927">
        <v>0.27118644067796599</v>
      </c>
      <c r="S6927">
        <f t="shared" si="108"/>
        <v>-0.13420628839945517</v>
      </c>
    </row>
    <row r="6928" spans="1:19" x14ac:dyDescent="0.2">
      <c r="A6928" t="s">
        <v>13786</v>
      </c>
      <c r="B6928" t="s">
        <v>13787</v>
      </c>
      <c r="C6928">
        <v>107</v>
      </c>
      <c r="D6928">
        <v>122</v>
      </c>
      <c r="E6928">
        <v>131</v>
      </c>
      <c r="F6928">
        <v>20</v>
      </c>
      <c r="G6928">
        <v>0.13723428528506701</v>
      </c>
      <c r="H6928">
        <v>-0.40637049180784801</v>
      </c>
      <c r="I6928">
        <v>-1.61255095498322</v>
      </c>
      <c r="J6928">
        <v>196</v>
      </c>
      <c r="K6928">
        <v>249</v>
      </c>
      <c r="L6928">
        <v>176</v>
      </c>
      <c r="M6928">
        <v>30</v>
      </c>
      <c r="N6928">
        <v>0.181171379160982</v>
      </c>
      <c r="O6928">
        <v>-0.63883218068671599</v>
      </c>
      <c r="P6928">
        <v>-1.8253604852287</v>
      </c>
      <c r="Q6928">
        <v>0.55932203389830504</v>
      </c>
      <c r="R6928">
        <v>0.25423728813559299</v>
      </c>
      <c r="S6928">
        <f t="shared" si="108"/>
        <v>4.6712956569274246E-2</v>
      </c>
    </row>
    <row r="6929" spans="1:19" x14ac:dyDescent="0.2">
      <c r="A6929" t="s">
        <v>13788</v>
      </c>
      <c r="B6929" t="s">
        <v>13789</v>
      </c>
      <c r="C6929">
        <v>48</v>
      </c>
      <c r="D6929">
        <v>101</v>
      </c>
      <c r="E6929">
        <v>67</v>
      </c>
      <c r="F6929">
        <v>4</v>
      </c>
      <c r="G6929">
        <v>0.40333836870258299</v>
      </c>
      <c r="H6929">
        <v>-0.34942444445316401</v>
      </c>
      <c r="I6929">
        <v>-1.96337841900962</v>
      </c>
      <c r="J6929">
        <v>276</v>
      </c>
      <c r="K6929">
        <v>323</v>
      </c>
      <c r="L6929">
        <v>192</v>
      </c>
      <c r="M6929">
        <v>44</v>
      </c>
      <c r="N6929">
        <v>0.145521543687606</v>
      </c>
      <c r="O6929">
        <v>-0.74969663050605795</v>
      </c>
      <c r="P6929">
        <v>-1.8076820741709201</v>
      </c>
      <c r="Q6929">
        <v>0.61016949152542299</v>
      </c>
      <c r="R6929">
        <v>0.23728813559322001</v>
      </c>
      <c r="S6929">
        <f t="shared" si="108"/>
        <v>-4.9731179336713907E-2</v>
      </c>
    </row>
    <row r="6930" spans="1:19" x14ac:dyDescent="0.2">
      <c r="A6930" t="s">
        <v>13790</v>
      </c>
      <c r="B6930" t="s">
        <v>13791</v>
      </c>
      <c r="C6930">
        <v>51</v>
      </c>
      <c r="D6930">
        <v>82</v>
      </c>
      <c r="E6930">
        <v>67</v>
      </c>
      <c r="F6930">
        <v>11</v>
      </c>
      <c r="G6930">
        <v>0.28650190858130797</v>
      </c>
      <c r="H6930">
        <v>-0.37575338317551299</v>
      </c>
      <c r="I6930">
        <v>-1.55037466390171</v>
      </c>
      <c r="J6930">
        <v>136</v>
      </c>
      <c r="K6930">
        <v>117</v>
      </c>
      <c r="L6930">
        <v>71</v>
      </c>
      <c r="M6930">
        <v>36</v>
      </c>
      <c r="N6930">
        <v>1.18750567976659E-2</v>
      </c>
      <c r="O6930">
        <v>-0.87436933679553197</v>
      </c>
      <c r="P6930">
        <v>-1.5874620761948199</v>
      </c>
      <c r="Q6930">
        <v>0.66101694915254205</v>
      </c>
      <c r="R6930">
        <v>0.25423728813559299</v>
      </c>
      <c r="S6930">
        <f t="shared" si="108"/>
        <v>0.12827750352116007</v>
      </c>
    </row>
    <row r="6931" spans="1:19" x14ac:dyDescent="0.2">
      <c r="A6931" t="s">
        <v>13792</v>
      </c>
      <c r="B6931" t="s">
        <v>13793</v>
      </c>
      <c r="C6931">
        <v>85</v>
      </c>
      <c r="D6931">
        <v>50</v>
      </c>
      <c r="E6931">
        <v>52</v>
      </c>
      <c r="F6931">
        <v>6</v>
      </c>
      <c r="G6931">
        <v>-0.15019068908274499</v>
      </c>
      <c r="H6931">
        <v>-0.70767359185789702</v>
      </c>
      <c r="I6931">
        <v>-2.0354648482926399</v>
      </c>
      <c r="J6931">
        <v>206</v>
      </c>
      <c r="K6931">
        <v>152</v>
      </c>
      <c r="L6931">
        <v>85</v>
      </c>
      <c r="M6931">
        <v>15</v>
      </c>
      <c r="N6931">
        <v>-5.4795529002659001E-2</v>
      </c>
      <c r="O6931">
        <v>-0.97653707179925098</v>
      </c>
      <c r="P6931">
        <v>-2.1480016299053601</v>
      </c>
      <c r="Q6931">
        <v>0.72881355932203395</v>
      </c>
      <c r="R6931">
        <v>0.23728813559322001</v>
      </c>
      <c r="S6931">
        <f t="shared" si="108"/>
        <v>-0.16154962839418791</v>
      </c>
    </row>
    <row r="6932" spans="1:19" x14ac:dyDescent="0.2">
      <c r="A6932" t="s">
        <v>13794</v>
      </c>
      <c r="B6932" t="s">
        <v>13795</v>
      </c>
      <c r="C6932">
        <v>74</v>
      </c>
      <c r="D6932">
        <v>94</v>
      </c>
      <c r="E6932">
        <v>62</v>
      </c>
      <c r="F6932">
        <v>7</v>
      </c>
      <c r="G6932">
        <v>0.18415436616424999</v>
      </c>
      <c r="H6932">
        <v>-0.57109804001112496</v>
      </c>
      <c r="I6932">
        <v>-1.9083308526787099</v>
      </c>
      <c r="J6932">
        <v>258</v>
      </c>
      <c r="K6932">
        <v>246</v>
      </c>
      <c r="L6932">
        <v>172</v>
      </c>
      <c r="M6932">
        <v>22</v>
      </c>
      <c r="N6932">
        <v>5.65435045618706E-2</v>
      </c>
      <c r="O6932">
        <v>-0.76818003620007103</v>
      </c>
      <c r="P6932">
        <v>-2.0794226937329099</v>
      </c>
      <c r="Q6932">
        <v>0.677966101694915</v>
      </c>
      <c r="R6932">
        <v>0.22033898305084701</v>
      </c>
      <c r="S6932">
        <f t="shared" si="108"/>
        <v>-0.10654254819987077</v>
      </c>
    </row>
    <row r="6933" spans="1:19" x14ac:dyDescent="0.2">
      <c r="A6933" t="s">
        <v>13796</v>
      </c>
      <c r="B6933" t="s">
        <v>13797</v>
      </c>
      <c r="C6933">
        <v>251</v>
      </c>
      <c r="D6933">
        <v>196</v>
      </c>
      <c r="E6933">
        <v>168</v>
      </c>
      <c r="F6933">
        <v>29</v>
      </c>
      <c r="G6933">
        <v>-2.71594178290335E-2</v>
      </c>
      <c r="H6933">
        <v>-0.66862244953357897</v>
      </c>
      <c r="I6933">
        <v>-1.8214728965440801</v>
      </c>
      <c r="J6933">
        <v>568</v>
      </c>
      <c r="K6933">
        <v>666</v>
      </c>
      <c r="L6933">
        <v>345</v>
      </c>
      <c r="M6933">
        <v>43</v>
      </c>
      <c r="N6933">
        <v>0.14635399688100401</v>
      </c>
      <c r="O6933">
        <v>-0.80861801778213505</v>
      </c>
      <c r="P6933">
        <v>-2.1311055487233199</v>
      </c>
      <c r="Q6933">
        <v>0.69491525423728795</v>
      </c>
      <c r="R6933">
        <v>0.27118644067796599</v>
      </c>
      <c r="S6933">
        <f t="shared" si="108"/>
        <v>-9.5318473178452656E-2</v>
      </c>
    </row>
    <row r="6934" spans="1:19" x14ac:dyDescent="0.2">
      <c r="A6934" t="s">
        <v>13798</v>
      </c>
      <c r="B6934" t="s">
        <v>13799</v>
      </c>
      <c r="C6934">
        <v>123</v>
      </c>
      <c r="D6934">
        <v>141</v>
      </c>
      <c r="E6934">
        <v>73</v>
      </c>
      <c r="F6934">
        <v>25</v>
      </c>
      <c r="G6934">
        <v>0.13957223351150999</v>
      </c>
      <c r="H6934">
        <v>-0.720840261097345</v>
      </c>
      <c r="I6934">
        <v>-1.5761622757293501</v>
      </c>
      <c r="J6934">
        <v>338</v>
      </c>
      <c r="K6934">
        <v>227</v>
      </c>
      <c r="L6934">
        <v>229</v>
      </c>
      <c r="M6934">
        <v>25</v>
      </c>
      <c r="N6934">
        <v>-9.5662739662810095E-2</v>
      </c>
      <c r="O6934">
        <v>-0.76116999508215699</v>
      </c>
      <c r="P6934">
        <v>-2.1412023601975099</v>
      </c>
      <c r="Q6934">
        <v>0.66101694915254205</v>
      </c>
      <c r="R6934">
        <v>0.28813559322033899</v>
      </c>
      <c r="S6934">
        <f t="shared" si="108"/>
        <v>-2.7275690819081967E-2</v>
      </c>
    </row>
    <row r="6935" spans="1:19" x14ac:dyDescent="0.2">
      <c r="A6935" t="s">
        <v>13800</v>
      </c>
      <c r="B6935" t="s">
        <v>13801</v>
      </c>
      <c r="C6935">
        <v>232</v>
      </c>
      <c r="D6935">
        <v>230</v>
      </c>
      <c r="E6935">
        <v>153</v>
      </c>
      <c r="F6935">
        <v>15</v>
      </c>
      <c r="G6935">
        <v>7.6498083422221697E-2</v>
      </c>
      <c r="H6935">
        <v>-0.67505456385170404</v>
      </c>
      <c r="I6935">
        <v>-2.0735938987972098</v>
      </c>
      <c r="J6935">
        <v>315</v>
      </c>
      <c r="K6935">
        <v>500</v>
      </c>
      <c r="L6935">
        <v>219</v>
      </c>
      <c r="M6935">
        <v>36</v>
      </c>
      <c r="N6935">
        <v>0.27788755396814002</v>
      </c>
      <c r="O6935">
        <v>-0.74995521609387195</v>
      </c>
      <c r="P6935">
        <v>-1.9522337216142001</v>
      </c>
      <c r="Q6935">
        <v>0.66101694915254205</v>
      </c>
      <c r="R6935">
        <v>0.28813559322033899</v>
      </c>
      <c r="S6935">
        <f t="shared" si="108"/>
        <v>-0.120180698623492</v>
      </c>
    </row>
    <row r="6936" spans="1:19" x14ac:dyDescent="0.2">
      <c r="A6936" t="s">
        <v>13802</v>
      </c>
      <c r="B6936" t="s">
        <v>13803</v>
      </c>
      <c r="C6936">
        <v>192</v>
      </c>
      <c r="D6936">
        <v>193</v>
      </c>
      <c r="E6936">
        <v>163</v>
      </c>
      <c r="F6936">
        <v>25</v>
      </c>
      <c r="G6936">
        <v>8.2514312599752601E-2</v>
      </c>
      <c r="H6936">
        <v>-0.56537163407799496</v>
      </c>
      <c r="I6936">
        <v>-1.7695583929935099</v>
      </c>
      <c r="J6936">
        <v>445</v>
      </c>
      <c r="K6936">
        <v>584</v>
      </c>
      <c r="L6936">
        <v>360</v>
      </c>
      <c r="M6936">
        <v>61</v>
      </c>
      <c r="N6936">
        <v>0.19528093955318901</v>
      </c>
      <c r="O6936">
        <v>-0.68414628735803396</v>
      </c>
      <c r="P6936">
        <v>-1.87325584456205</v>
      </c>
      <c r="Q6936">
        <v>0.62711864406779605</v>
      </c>
      <c r="R6936">
        <v>0.25423728813559299</v>
      </c>
      <c r="S6936">
        <f t="shared" si="108"/>
        <v>-1.137661021922555E-2</v>
      </c>
    </row>
    <row r="6937" spans="1:19" x14ac:dyDescent="0.2">
      <c r="A6937" t="s">
        <v>13804</v>
      </c>
      <c r="B6937" t="s">
        <v>13805</v>
      </c>
      <c r="C6937">
        <v>152</v>
      </c>
      <c r="D6937">
        <v>131</v>
      </c>
      <c r="E6937">
        <v>125</v>
      </c>
      <c r="F6937">
        <v>16</v>
      </c>
      <c r="G6937">
        <v>1.5685940006520099E-2</v>
      </c>
      <c r="H6937">
        <v>-0.579191584715119</v>
      </c>
      <c r="I6937">
        <v>-1.86192077825084</v>
      </c>
      <c r="J6937">
        <v>361</v>
      </c>
      <c r="K6937">
        <v>416</v>
      </c>
      <c r="L6937">
        <v>275</v>
      </c>
      <c r="M6937">
        <v>41</v>
      </c>
      <c r="N6937">
        <v>0.138814232142806</v>
      </c>
      <c r="O6937">
        <v>-0.71026328521978499</v>
      </c>
      <c r="P6937">
        <v>-1.9549490137778101</v>
      </c>
      <c r="Q6937">
        <v>0.62711864406779605</v>
      </c>
      <c r="R6937">
        <v>0.27118644067796599</v>
      </c>
      <c r="S6937">
        <f t="shared" si="108"/>
        <v>-5.9863977678766021E-2</v>
      </c>
    </row>
    <row r="6938" spans="1:19" x14ac:dyDescent="0.2">
      <c r="A6938" t="s">
        <v>13806</v>
      </c>
      <c r="B6938" t="s">
        <v>13807</v>
      </c>
      <c r="C6938">
        <v>172</v>
      </c>
      <c r="D6938">
        <v>180</v>
      </c>
      <c r="E6938">
        <v>170</v>
      </c>
      <c r="F6938">
        <v>23</v>
      </c>
      <c r="G6938">
        <v>0.10000229049128501</v>
      </c>
      <c r="H6938">
        <v>-0.49933753530767799</v>
      </c>
      <c r="I6938">
        <v>-1.75799778385195</v>
      </c>
      <c r="J6938">
        <v>232</v>
      </c>
      <c r="K6938">
        <v>504</v>
      </c>
      <c r="L6938">
        <v>246</v>
      </c>
      <c r="M6938">
        <v>44</v>
      </c>
      <c r="N6938">
        <v>0.41417065497634697</v>
      </c>
      <c r="O6938">
        <v>-0.56664165493190999</v>
      </c>
      <c r="P6938">
        <v>-1.7322609769966</v>
      </c>
      <c r="Q6938">
        <v>0.677966101694915</v>
      </c>
      <c r="R6938">
        <v>0.35593220338983</v>
      </c>
      <c r="S6938">
        <f t="shared" si="108"/>
        <v>2.9671100154876354E-2</v>
      </c>
    </row>
    <row r="6939" spans="1:19" x14ac:dyDescent="0.2">
      <c r="A6939" t="s">
        <v>13808</v>
      </c>
      <c r="B6939" t="s">
        <v>13809</v>
      </c>
      <c r="C6939">
        <v>248</v>
      </c>
      <c r="D6939">
        <v>381</v>
      </c>
      <c r="E6939">
        <v>218</v>
      </c>
      <c r="F6939">
        <v>24</v>
      </c>
      <c r="G6939">
        <v>0.26673152714493098</v>
      </c>
      <c r="H6939">
        <v>-0.55025319700001496</v>
      </c>
      <c r="I6939">
        <v>-1.8984376120766</v>
      </c>
      <c r="J6939">
        <v>554</v>
      </c>
      <c r="K6939">
        <v>694</v>
      </c>
      <c r="L6939">
        <v>428</v>
      </c>
      <c r="M6939">
        <v>80</v>
      </c>
      <c r="N6939">
        <v>0.175077809148146</v>
      </c>
      <c r="O6939">
        <v>-0.704154772859648</v>
      </c>
      <c r="P6939">
        <v>-1.8506454463283699</v>
      </c>
      <c r="Q6939">
        <v>0.59322033898305004</v>
      </c>
      <c r="R6939">
        <v>0.40677966101694901</v>
      </c>
      <c r="S6939">
        <f t="shared" si="108"/>
        <v>-4.2495327500166408E-2</v>
      </c>
    </row>
    <row r="6940" spans="1:19" x14ac:dyDescent="0.2">
      <c r="A6940" t="s">
        <v>13810</v>
      </c>
      <c r="B6940" t="s">
        <v>13811</v>
      </c>
      <c r="C6940">
        <v>230</v>
      </c>
      <c r="D6940">
        <v>287</v>
      </c>
      <c r="E6940">
        <v>178</v>
      </c>
      <c r="F6940">
        <v>35</v>
      </c>
      <c r="G6940">
        <v>0.17641229301192701</v>
      </c>
      <c r="H6940">
        <v>-0.60556584348710196</v>
      </c>
      <c r="I6940">
        <v>-1.70185696462931</v>
      </c>
      <c r="J6940">
        <v>496</v>
      </c>
      <c r="K6940">
        <v>866</v>
      </c>
      <c r="L6940">
        <v>353</v>
      </c>
      <c r="M6940">
        <v>74</v>
      </c>
      <c r="N6940">
        <v>0.31926431894886997</v>
      </c>
      <c r="O6940">
        <v>-0.73979574824676497</v>
      </c>
      <c r="P6940">
        <v>-1.8364756253511101</v>
      </c>
      <c r="Q6940">
        <v>0.59322033898305004</v>
      </c>
      <c r="R6940">
        <v>0.23728813559322001</v>
      </c>
      <c r="S6940">
        <f t="shared" si="108"/>
        <v>1.7985466291381154E-2</v>
      </c>
    </row>
    <row r="6941" spans="1:19" x14ac:dyDescent="0.2">
      <c r="A6941" t="s">
        <v>13812</v>
      </c>
      <c r="B6941" t="s">
        <v>13813</v>
      </c>
      <c r="C6941">
        <v>91</v>
      </c>
      <c r="D6941">
        <v>84</v>
      </c>
      <c r="E6941">
        <v>67</v>
      </c>
      <c r="F6941">
        <v>19</v>
      </c>
      <c r="G6941">
        <v>4.5496126036316503E-2</v>
      </c>
      <c r="H6941">
        <v>-0.62722459939867004</v>
      </c>
      <c r="I6941">
        <v>-1.5644849643302601</v>
      </c>
      <c r="J6941">
        <v>118</v>
      </c>
      <c r="K6941">
        <v>201</v>
      </c>
      <c r="L6941">
        <v>147</v>
      </c>
      <c r="M6941">
        <v>49</v>
      </c>
      <c r="N6941">
        <v>0.308542153536085</v>
      </c>
      <c r="O6941">
        <v>-0.49665344970233899</v>
      </c>
      <c r="P6941">
        <v>-1.3919115958695001</v>
      </c>
      <c r="Q6941">
        <v>0.52542372881355903</v>
      </c>
      <c r="R6941">
        <v>0.322033898305084</v>
      </c>
      <c r="S6941">
        <f t="shared" si="108"/>
        <v>0.17651488401875925</v>
      </c>
    </row>
    <row r="6942" spans="1:19" x14ac:dyDescent="0.2">
      <c r="A6942" t="s">
        <v>13814</v>
      </c>
      <c r="B6942" t="s">
        <v>13815</v>
      </c>
      <c r="C6942">
        <v>263</v>
      </c>
      <c r="D6942">
        <v>355</v>
      </c>
      <c r="E6942">
        <v>241</v>
      </c>
      <c r="F6942">
        <v>47</v>
      </c>
      <c r="G6942">
        <v>0.21053083686086399</v>
      </c>
      <c r="H6942">
        <v>-0.53219671569329297</v>
      </c>
      <c r="I6942">
        <v>-1.63205506351603</v>
      </c>
      <c r="J6942">
        <v>670</v>
      </c>
      <c r="K6942">
        <v>811</v>
      </c>
      <c r="L6942">
        <v>491</v>
      </c>
      <c r="M6942">
        <v>79</v>
      </c>
      <c r="N6942">
        <v>0.160174154932051</v>
      </c>
      <c r="O6942">
        <v>-0.72708208772224803</v>
      </c>
      <c r="P6942">
        <v>-1.93867338000227</v>
      </c>
      <c r="Q6942">
        <v>0.62711864406779605</v>
      </c>
      <c r="R6942">
        <v>0.305084745762711</v>
      </c>
      <c r="S6942">
        <f t="shared" si="108"/>
        <v>1.0778947964801659E-2</v>
      </c>
    </row>
    <row r="6943" spans="1:19" x14ac:dyDescent="0.2">
      <c r="A6943" t="s">
        <v>13816</v>
      </c>
      <c r="B6943" t="s">
        <v>13817</v>
      </c>
      <c r="C6943">
        <v>234</v>
      </c>
      <c r="D6943">
        <v>234</v>
      </c>
      <c r="E6943">
        <v>160</v>
      </c>
      <c r="F6943">
        <v>20</v>
      </c>
      <c r="G6943">
        <v>8.0258232295528406E-2</v>
      </c>
      <c r="H6943">
        <v>-0.659353884532621</v>
      </c>
      <c r="I6943">
        <v>-1.9523830347081601</v>
      </c>
      <c r="J6943">
        <v>517</v>
      </c>
      <c r="K6943">
        <v>454</v>
      </c>
      <c r="L6943">
        <v>274</v>
      </c>
      <c r="M6943">
        <v>34</v>
      </c>
      <c r="N6943">
        <v>2.0793413184883199E-2</v>
      </c>
      <c r="O6943">
        <v>-0.86782875741794496</v>
      </c>
      <c r="P6943">
        <v>-2.1922372946435802</v>
      </c>
      <c r="Q6943">
        <v>0.61016949152542299</v>
      </c>
      <c r="R6943">
        <v>0.37288135593220301</v>
      </c>
      <c r="S6943">
        <f t="shared" si="108"/>
        <v>-0.14942252858998348</v>
      </c>
    </row>
    <row r="6944" spans="1:19" x14ac:dyDescent="0.2">
      <c r="A6944" t="s">
        <v>13818</v>
      </c>
      <c r="B6944" t="s">
        <v>13819</v>
      </c>
      <c r="C6944">
        <v>111</v>
      </c>
      <c r="D6944">
        <v>98</v>
      </c>
      <c r="E6944">
        <v>116</v>
      </c>
      <c r="F6944">
        <v>7</v>
      </c>
      <c r="G6944">
        <v>2.61613292013658E-2</v>
      </c>
      <c r="H6944">
        <v>-0.475122999338142</v>
      </c>
      <c r="I6944">
        <v>-2.0844221117343902</v>
      </c>
      <c r="J6944">
        <v>307</v>
      </c>
      <c r="K6944">
        <v>302</v>
      </c>
      <c r="L6944">
        <v>173</v>
      </c>
      <c r="M6944">
        <v>27</v>
      </c>
      <c r="N6944">
        <v>7.0096670901685906E-2</v>
      </c>
      <c r="O6944">
        <v>-0.84118104949278105</v>
      </c>
      <c r="P6944">
        <v>-2.0660002799100901</v>
      </c>
      <c r="Q6944">
        <v>0.59322033898305004</v>
      </c>
      <c r="R6944">
        <v>0.42372881355932202</v>
      </c>
      <c r="S6944">
        <f t="shared" si="108"/>
        <v>-0.15373407041096507</v>
      </c>
    </row>
    <row r="6945" spans="1:19" x14ac:dyDescent="0.2">
      <c r="A6945" t="s">
        <v>13820</v>
      </c>
      <c r="B6945" t="s">
        <v>13821</v>
      </c>
      <c r="C6945">
        <v>187</v>
      </c>
      <c r="D6945">
        <v>187</v>
      </c>
      <c r="E6945">
        <v>105</v>
      </c>
      <c r="F6945">
        <v>22</v>
      </c>
      <c r="G6945">
        <v>8.0258232295528406E-2</v>
      </c>
      <c r="H6945">
        <v>-0.74491031724496404</v>
      </c>
      <c r="I6945">
        <v>-1.8136160986762899</v>
      </c>
      <c r="J6945">
        <v>450</v>
      </c>
      <c r="K6945">
        <v>463</v>
      </c>
      <c r="L6945">
        <v>296</v>
      </c>
      <c r="M6945">
        <v>60</v>
      </c>
      <c r="N6945">
        <v>8.9596580664331196E-2</v>
      </c>
      <c r="O6945">
        <v>-0.77400957986079499</v>
      </c>
      <c r="P6945">
        <v>-1.8852869319835901</v>
      </c>
      <c r="Q6945">
        <v>0.72881355932203395</v>
      </c>
      <c r="R6945">
        <v>0.28813559322033899</v>
      </c>
      <c r="S6945">
        <f t="shared" si="108"/>
        <v>-2.7300241040431716E-2</v>
      </c>
    </row>
    <row r="6946" spans="1:19" x14ac:dyDescent="0.2">
      <c r="A6946" t="s">
        <v>13822</v>
      </c>
      <c r="B6946" t="s">
        <v>13823</v>
      </c>
      <c r="C6946">
        <v>59</v>
      </c>
      <c r="D6946">
        <v>36</v>
      </c>
      <c r="E6946">
        <v>26</v>
      </c>
      <c r="F6946">
        <v>4</v>
      </c>
      <c r="G6946">
        <v>-0.13429127857932799</v>
      </c>
      <c r="H6946">
        <v>-0.85013667344972899</v>
      </c>
      <c r="I6946">
        <v>-2.0529891932761801</v>
      </c>
      <c r="J6946">
        <v>55</v>
      </c>
      <c r="K6946">
        <v>130</v>
      </c>
      <c r="L6946">
        <v>45</v>
      </c>
      <c r="M6946">
        <v>9</v>
      </c>
      <c r="N6946">
        <v>0.45080876623431398</v>
      </c>
      <c r="O6946">
        <v>-0.67923895286328995</v>
      </c>
      <c r="P6946">
        <v>-1.79634584864681</v>
      </c>
      <c r="Q6946">
        <v>0.62711864406779605</v>
      </c>
      <c r="R6946">
        <v>0.305084745762711</v>
      </c>
      <c r="S6946">
        <f t="shared" si="108"/>
        <v>-7.2541185345323639E-2</v>
      </c>
    </row>
    <row r="6947" spans="1:19" x14ac:dyDescent="0.2">
      <c r="A6947" t="s">
        <v>13824</v>
      </c>
      <c r="B6947" t="s">
        <v>13825</v>
      </c>
      <c r="C6947">
        <v>376</v>
      </c>
      <c r="D6947">
        <v>347</v>
      </c>
      <c r="E6947">
        <v>286</v>
      </c>
      <c r="F6947">
        <v>32</v>
      </c>
      <c r="G6947">
        <v>4.5399862158741103E-2</v>
      </c>
      <c r="H6947">
        <v>-0.61307982157702101</v>
      </c>
      <c r="I6947">
        <v>-1.9542350395697501</v>
      </c>
      <c r="J6947">
        <v>677</v>
      </c>
      <c r="K6947">
        <v>797</v>
      </c>
      <c r="L6947">
        <v>448</v>
      </c>
      <c r="M6947">
        <v>90</v>
      </c>
      <c r="N6947">
        <v>0.148097756132689</v>
      </c>
      <c r="O6947">
        <v>-0.77139943183139004</v>
      </c>
      <c r="P6947">
        <v>-1.8865718278377099</v>
      </c>
      <c r="Q6947">
        <v>0.52542372881355903</v>
      </c>
      <c r="R6947">
        <v>0.28813559322033899</v>
      </c>
      <c r="S6947">
        <f t="shared" si="108"/>
        <v>-6.819609996717034E-2</v>
      </c>
    </row>
    <row r="6948" spans="1:19" x14ac:dyDescent="0.2">
      <c r="A6948" t="s">
        <v>13826</v>
      </c>
      <c r="B6948" t="s">
        <v>13827</v>
      </c>
      <c r="C6948">
        <v>102</v>
      </c>
      <c r="D6948">
        <v>122</v>
      </c>
      <c r="E6948">
        <v>41</v>
      </c>
      <c r="F6948">
        <v>16</v>
      </c>
      <c r="G6948">
        <v>0.15801789120835899</v>
      </c>
      <c r="H6948">
        <v>-0.89007432482058502</v>
      </c>
      <c r="I6948">
        <v>-1.68867736206799</v>
      </c>
      <c r="J6948">
        <v>258</v>
      </c>
      <c r="K6948">
        <v>227</v>
      </c>
      <c r="L6948">
        <v>134</v>
      </c>
      <c r="M6948">
        <v>20</v>
      </c>
      <c r="N6948">
        <v>2.1634254651614299E-2</v>
      </c>
      <c r="O6948">
        <v>-0.87660368474281203</v>
      </c>
      <c r="P6948">
        <v>-2.1208153788911401</v>
      </c>
      <c r="Q6948">
        <v>0.49152542372881303</v>
      </c>
      <c r="R6948">
        <v>0.338983050847457</v>
      </c>
      <c r="S6948">
        <f t="shared" si="108"/>
        <v>-5.4269991312496872E-2</v>
      </c>
    </row>
    <row r="6949" spans="1:19" x14ac:dyDescent="0.2">
      <c r="A6949" t="s">
        <v>13828</v>
      </c>
      <c r="B6949" t="s">
        <v>13829</v>
      </c>
      <c r="C6949">
        <v>181</v>
      </c>
      <c r="D6949">
        <v>182</v>
      </c>
      <c r="E6949">
        <v>107</v>
      </c>
      <c r="F6949">
        <v>15</v>
      </c>
      <c r="G6949">
        <v>8.26510454114186E-2</v>
      </c>
      <c r="H6949">
        <v>-0.722552806962378</v>
      </c>
      <c r="I6949">
        <v>-1.9657844887755</v>
      </c>
      <c r="J6949">
        <v>370</v>
      </c>
      <c r="K6949">
        <v>517</v>
      </c>
      <c r="L6949">
        <v>250</v>
      </c>
      <c r="M6949">
        <v>40</v>
      </c>
      <c r="N6949">
        <v>0.222516922448669</v>
      </c>
      <c r="O6949">
        <v>-0.76235049253934695</v>
      </c>
      <c r="P6949">
        <v>-1.97636740133092</v>
      </c>
      <c r="Q6949">
        <v>0.61016949152542299</v>
      </c>
      <c r="R6949">
        <v>0.338983050847457</v>
      </c>
      <c r="S6949">
        <f t="shared" si="108"/>
        <v>-9.5545617715892095E-2</v>
      </c>
    </row>
    <row r="6950" spans="1:19" x14ac:dyDescent="0.2">
      <c r="A6950" t="s">
        <v>13830</v>
      </c>
      <c r="B6950" t="s">
        <v>13831</v>
      </c>
      <c r="C6950">
        <v>170</v>
      </c>
      <c r="D6950">
        <v>203</v>
      </c>
      <c r="E6950">
        <v>92</v>
      </c>
      <c r="F6950">
        <v>22</v>
      </c>
      <c r="G6950">
        <v>0.15730534883046701</v>
      </c>
      <c r="H6950">
        <v>-0.76091910381112204</v>
      </c>
      <c r="I6950">
        <v>-1.7722234135180599</v>
      </c>
      <c r="J6950">
        <v>293</v>
      </c>
      <c r="K6950">
        <v>264</v>
      </c>
      <c r="L6950">
        <v>237</v>
      </c>
      <c r="M6950">
        <v>39</v>
      </c>
      <c r="N6950">
        <v>3.1964409937443303E-2</v>
      </c>
      <c r="O6950">
        <v>-0.68420805148839503</v>
      </c>
      <c r="P6950">
        <v>-1.8860286819195</v>
      </c>
      <c r="Q6950">
        <v>0.54237288135593198</v>
      </c>
      <c r="R6950">
        <v>0.305084745762711</v>
      </c>
      <c r="S6950">
        <f t="shared" si="108"/>
        <v>-1.5561683151622875E-2</v>
      </c>
    </row>
    <row r="6951" spans="1:19" x14ac:dyDescent="0.2">
      <c r="A6951" t="s">
        <v>13832</v>
      </c>
      <c r="B6951" t="s">
        <v>13833</v>
      </c>
      <c r="C6951">
        <v>204</v>
      </c>
      <c r="D6951">
        <v>189</v>
      </c>
      <c r="E6951">
        <v>132</v>
      </c>
      <c r="F6951">
        <v>6</v>
      </c>
      <c r="G6951">
        <v>4.7089869042873801E-2</v>
      </c>
      <c r="H6951">
        <v>-0.68331424599845203</v>
      </c>
      <c r="I6951">
        <v>-2.4156760900042502</v>
      </c>
      <c r="J6951">
        <v>302</v>
      </c>
      <c r="K6951">
        <v>243</v>
      </c>
      <c r="L6951">
        <v>199</v>
      </c>
      <c r="M6951">
        <v>33</v>
      </c>
      <c r="N6951">
        <v>-1.7172565937116701E-2</v>
      </c>
      <c r="O6951">
        <v>-0.77324264369183404</v>
      </c>
      <c r="P6951">
        <v>-1.9717186716711499</v>
      </c>
      <c r="Q6951">
        <v>0.61016949152542299</v>
      </c>
      <c r="R6951">
        <v>0.28813559322033899</v>
      </c>
      <c r="S6951">
        <f t="shared" si="108"/>
        <v>-0.22404343453852132</v>
      </c>
    </row>
    <row r="6952" spans="1:19" x14ac:dyDescent="0.2">
      <c r="A6952" t="s">
        <v>13834</v>
      </c>
      <c r="B6952" t="s">
        <v>13835</v>
      </c>
      <c r="C6952">
        <v>173</v>
      </c>
      <c r="D6952">
        <v>220</v>
      </c>
      <c r="E6952">
        <v>118</v>
      </c>
      <c r="F6952">
        <v>19</v>
      </c>
      <c r="G6952">
        <v>0.184634809988939</v>
      </c>
      <c r="H6952">
        <v>-0.66042210560107295</v>
      </c>
      <c r="I6952">
        <v>-1.8434896751379599</v>
      </c>
      <c r="J6952">
        <v>350</v>
      </c>
      <c r="K6952">
        <v>540</v>
      </c>
      <c r="L6952">
        <v>304</v>
      </c>
      <c r="M6952">
        <v>32</v>
      </c>
      <c r="N6952">
        <v>0.26555381889441398</v>
      </c>
      <c r="O6952">
        <v>-0.65328323788591203</v>
      </c>
      <c r="P6952">
        <v>-2.0491437346222598</v>
      </c>
      <c r="Q6952">
        <v>0.59322033898305004</v>
      </c>
      <c r="R6952">
        <v>0.22033898305084701</v>
      </c>
      <c r="S6952">
        <f t="shared" si="108"/>
        <v>-7.974430139776198E-2</v>
      </c>
    </row>
    <row r="6953" spans="1:19" x14ac:dyDescent="0.2">
      <c r="A6953" t="s">
        <v>13836</v>
      </c>
      <c r="B6953" t="s">
        <v>13837</v>
      </c>
      <c r="C6953">
        <v>115</v>
      </c>
      <c r="D6953">
        <v>128</v>
      </c>
      <c r="E6953">
        <v>148</v>
      </c>
      <c r="F6953">
        <v>16</v>
      </c>
      <c r="G6953">
        <v>0.126770361589785</v>
      </c>
      <c r="H6953">
        <v>-0.38469413473705699</v>
      </c>
      <c r="I6953">
        <v>-1.7407750306596801</v>
      </c>
      <c r="J6953">
        <v>214</v>
      </c>
      <c r="K6953">
        <v>328</v>
      </c>
      <c r="L6953">
        <v>164</v>
      </c>
      <c r="M6953">
        <v>14</v>
      </c>
      <c r="N6953">
        <v>0.26268817378421</v>
      </c>
      <c r="O6953">
        <v>-0.70765870244588303</v>
      </c>
      <c r="P6953">
        <v>-2.1945114062628401</v>
      </c>
      <c r="Q6953">
        <v>0.61016949152542299</v>
      </c>
      <c r="R6953">
        <v>0.22033898305084701</v>
      </c>
      <c r="S6953">
        <f t="shared" si="108"/>
        <v>-8.9006577578959217E-2</v>
      </c>
    </row>
    <row r="6954" spans="1:19" x14ac:dyDescent="0.2">
      <c r="A6954" t="s">
        <v>13838</v>
      </c>
      <c r="B6954" t="s">
        <v>13839</v>
      </c>
      <c r="C6954">
        <v>209</v>
      </c>
      <c r="D6954">
        <v>207</v>
      </c>
      <c r="E6954">
        <v>187</v>
      </c>
      <c r="F6954">
        <v>12</v>
      </c>
      <c r="G6954">
        <v>7.60822916413922E-2</v>
      </c>
      <c r="H6954">
        <v>-0.54256268935295804</v>
      </c>
      <c r="I6954">
        <v>-2.12516221302542</v>
      </c>
      <c r="J6954">
        <v>486</v>
      </c>
      <c r="K6954">
        <v>556</v>
      </c>
      <c r="L6954">
        <v>327</v>
      </c>
      <c r="M6954">
        <v>64</v>
      </c>
      <c r="N6954">
        <v>0.135666625741485</v>
      </c>
      <c r="O6954">
        <v>-0.76417729374639698</v>
      </c>
      <c r="P6954">
        <v>-1.8906819638702901</v>
      </c>
      <c r="Q6954">
        <v>0.677966101694915</v>
      </c>
      <c r="R6954">
        <v>0.28813559322033899</v>
      </c>
      <c r="S6954">
        <f t="shared" si="108"/>
        <v>-0.11858805604886065</v>
      </c>
    </row>
    <row r="6955" spans="1:19" x14ac:dyDescent="0.2">
      <c r="A6955" t="s">
        <v>13840</v>
      </c>
      <c r="B6955" t="s">
        <v>13841</v>
      </c>
      <c r="C6955">
        <v>193</v>
      </c>
      <c r="D6955">
        <v>132</v>
      </c>
      <c r="E6955">
        <v>183</v>
      </c>
      <c r="F6955">
        <v>7</v>
      </c>
      <c r="G6955">
        <v>-8.47251455063954E-2</v>
      </c>
      <c r="H6955">
        <v>-0.51736422905574697</v>
      </c>
      <c r="I6955">
        <v>-2.32465644195551</v>
      </c>
      <c r="J6955">
        <v>258</v>
      </c>
      <c r="K6955">
        <v>319</v>
      </c>
      <c r="L6955">
        <v>162</v>
      </c>
      <c r="M6955">
        <v>32</v>
      </c>
      <c r="N6955">
        <v>0.16939908051567201</v>
      </c>
      <c r="O6955">
        <v>-0.79419346856498896</v>
      </c>
      <c r="P6955">
        <v>-1.91669539623521</v>
      </c>
      <c r="Q6955">
        <v>0.66101694915254205</v>
      </c>
      <c r="R6955">
        <v>0.322033898305084</v>
      </c>
      <c r="S6955">
        <f t="shared" si="108"/>
        <v>-0.18307705087237119</v>
      </c>
    </row>
    <row r="6956" spans="1:19" x14ac:dyDescent="0.2">
      <c r="A6956" t="s">
        <v>13842</v>
      </c>
      <c r="B6956" t="s">
        <v>13843</v>
      </c>
      <c r="C6956">
        <v>144</v>
      </c>
      <c r="D6956">
        <v>126</v>
      </c>
      <c r="E6956">
        <v>79</v>
      </c>
      <c r="F6956">
        <v>8</v>
      </c>
      <c r="G6956">
        <v>2.2266285317841601E-2</v>
      </c>
      <c r="H6956">
        <v>-0.75499341058321101</v>
      </c>
      <c r="I6956">
        <v>-2.1394696780653</v>
      </c>
      <c r="J6956">
        <v>154</v>
      </c>
      <c r="K6956">
        <v>262</v>
      </c>
      <c r="L6956">
        <v>137</v>
      </c>
      <c r="M6956">
        <v>26</v>
      </c>
      <c r="N6956">
        <v>0.30800867390500403</v>
      </c>
      <c r="O6956">
        <v>-0.64288893082444598</v>
      </c>
      <c r="P6956">
        <v>-1.78277304145753</v>
      </c>
      <c r="Q6956">
        <v>0.677966101694915</v>
      </c>
      <c r="R6956">
        <v>0.28813559322033899</v>
      </c>
      <c r="S6956">
        <f t="shared" si="108"/>
        <v>-9.3850218749395697E-2</v>
      </c>
    </row>
    <row r="6957" spans="1:19" x14ac:dyDescent="0.2">
      <c r="A6957" t="s">
        <v>13844</v>
      </c>
      <c r="B6957" t="s">
        <v>13845</v>
      </c>
      <c r="C6957">
        <v>285</v>
      </c>
      <c r="D6957">
        <v>362</v>
      </c>
      <c r="E6957">
        <v>270</v>
      </c>
      <c r="F6957">
        <v>18</v>
      </c>
      <c r="G6957">
        <v>0.18412194282018399</v>
      </c>
      <c r="H6957">
        <v>-0.51773910562792602</v>
      </c>
      <c r="I6957">
        <v>-2.0837695278671999</v>
      </c>
      <c r="J6957">
        <v>605</v>
      </c>
      <c r="K6957">
        <v>636</v>
      </c>
      <c r="L6957">
        <v>366</v>
      </c>
      <c r="M6957">
        <v>39</v>
      </c>
      <c r="N6957">
        <v>9.8929844417666807E-2</v>
      </c>
      <c r="O6957">
        <v>-0.81036306640244804</v>
      </c>
      <c r="P6957">
        <v>-2.2009164362178599</v>
      </c>
      <c r="Q6957">
        <v>0.644067796610169</v>
      </c>
      <c r="R6957">
        <v>0.35593220338983</v>
      </c>
      <c r="S6957">
        <f t="shared" si="108"/>
        <v>-0.18963374258417331</v>
      </c>
    </row>
    <row r="6958" spans="1:19" x14ac:dyDescent="0.2">
      <c r="A6958" t="s">
        <v>13846</v>
      </c>
      <c r="B6958" t="s">
        <v>13847</v>
      </c>
      <c r="C6958">
        <v>125</v>
      </c>
      <c r="D6958">
        <v>94</v>
      </c>
      <c r="E6958">
        <v>78</v>
      </c>
      <c r="F6958">
        <v>4</v>
      </c>
      <c r="G6958">
        <v>-4.3523927112829201E-2</v>
      </c>
      <c r="H6958">
        <v>-0.69907342009597895</v>
      </c>
      <c r="I6958">
        <v>-2.3790471946420899</v>
      </c>
      <c r="J6958">
        <v>183</v>
      </c>
      <c r="K6958">
        <v>176</v>
      </c>
      <c r="L6958">
        <v>111</v>
      </c>
      <c r="M6958">
        <v>17</v>
      </c>
      <c r="N6958">
        <v>6.0289681505442103E-2</v>
      </c>
      <c r="O6958">
        <v>-0.80921688808816195</v>
      </c>
      <c r="P6958">
        <v>-2.0422278369440399</v>
      </c>
      <c r="Q6958">
        <v>0.47457627118644002</v>
      </c>
      <c r="R6958">
        <v>0.305084745762711</v>
      </c>
      <c r="S6958">
        <f t="shared" si="108"/>
        <v>-0.23234031783365883</v>
      </c>
    </row>
    <row r="6959" spans="1:19" x14ac:dyDescent="0.2">
      <c r="A6959" t="s">
        <v>13848</v>
      </c>
      <c r="B6959" t="s">
        <v>13849</v>
      </c>
      <c r="C6959">
        <v>41</v>
      </c>
      <c r="D6959">
        <v>37</v>
      </c>
      <c r="E6959">
        <v>47</v>
      </c>
      <c r="F6959">
        <v>8</v>
      </c>
      <c r="G6959">
        <v>3.5676099642787902E-2</v>
      </c>
      <c r="H6959">
        <v>-0.43494400856242099</v>
      </c>
      <c r="I6959">
        <v>-1.5938910426897901</v>
      </c>
      <c r="J6959">
        <v>140</v>
      </c>
      <c r="K6959">
        <v>134</v>
      </c>
      <c r="L6959">
        <v>93</v>
      </c>
      <c r="M6959">
        <v>13</v>
      </c>
      <c r="N6959">
        <v>5.82048661082913E-2</v>
      </c>
      <c r="O6959">
        <v>-0.76973386426869295</v>
      </c>
      <c r="P6959">
        <v>-2.0424103519632899</v>
      </c>
      <c r="Q6959">
        <v>0.42372881355932202</v>
      </c>
      <c r="R6959">
        <v>0.20338983050847401</v>
      </c>
      <c r="S6959">
        <f t="shared" si="108"/>
        <v>-5.9631257707812163E-3</v>
      </c>
    </row>
    <row r="6960" spans="1:19" x14ac:dyDescent="0.2">
      <c r="A6960" t="s">
        <v>13850</v>
      </c>
      <c r="B6960" t="s">
        <v>13851</v>
      </c>
      <c r="C6960">
        <v>132</v>
      </c>
      <c r="D6960">
        <v>211</v>
      </c>
      <c r="E6960">
        <v>98</v>
      </c>
      <c r="F6960">
        <v>23</v>
      </c>
      <c r="G6960">
        <v>0.28396675638737101</v>
      </c>
      <c r="H6960">
        <v>-0.62360586529175799</v>
      </c>
      <c r="I6960">
        <v>-1.64304326815025</v>
      </c>
      <c r="J6960">
        <v>315</v>
      </c>
      <c r="K6960">
        <v>381</v>
      </c>
      <c r="L6960">
        <v>154</v>
      </c>
      <c r="M6960">
        <v>35</v>
      </c>
      <c r="N6960">
        <v>0.15984252530774001</v>
      </c>
      <c r="O6960">
        <v>-0.90287861009752701</v>
      </c>
      <c r="P6960">
        <v>-1.9644681780312101</v>
      </c>
      <c r="Q6960">
        <v>0.38983050847457601</v>
      </c>
      <c r="R6960">
        <v>0.23728813559322001</v>
      </c>
      <c r="S6960">
        <f t="shared" si="108"/>
        <v>7.1044515229015323E-4</v>
      </c>
    </row>
    <row r="6961" spans="1:19" x14ac:dyDescent="0.2">
      <c r="A6961" t="s">
        <v>13852</v>
      </c>
      <c r="B6961" t="s">
        <v>13853</v>
      </c>
      <c r="C6961">
        <v>69</v>
      </c>
      <c r="D6961">
        <v>64</v>
      </c>
      <c r="E6961">
        <v>33</v>
      </c>
      <c r="F6961">
        <v>3</v>
      </c>
      <c r="G6961">
        <v>4.75891155421602E-2</v>
      </c>
      <c r="H6961">
        <v>-0.81459316063777099</v>
      </c>
      <c r="I6961">
        <v>-2.2459250089795901</v>
      </c>
      <c r="J6961">
        <v>170</v>
      </c>
      <c r="K6961">
        <v>356</v>
      </c>
      <c r="L6961">
        <v>168</v>
      </c>
      <c r="M6961">
        <v>44</v>
      </c>
      <c r="N6961">
        <v>0.39822918001632301</v>
      </c>
      <c r="O6961">
        <v>-0.59722841679680105</v>
      </c>
      <c r="P6961">
        <v>-1.59722191348397</v>
      </c>
      <c r="Q6961">
        <v>0.38983050847457601</v>
      </c>
      <c r="R6961">
        <v>0.25423728813559299</v>
      </c>
      <c r="S6961">
        <f t="shared" si="108"/>
        <v>-7.4918276745000331E-2</v>
      </c>
    </row>
    <row r="6962" spans="1:19" x14ac:dyDescent="0.2">
      <c r="A6962" t="s">
        <v>13854</v>
      </c>
      <c r="B6962" t="s">
        <v>13855</v>
      </c>
      <c r="C6962">
        <v>162</v>
      </c>
      <c r="D6962">
        <v>138</v>
      </c>
      <c r="E6962">
        <v>89</v>
      </c>
      <c r="F6962">
        <v>12</v>
      </c>
      <c r="G6962">
        <v>1.0622304154134E-2</v>
      </c>
      <c r="H6962">
        <v>-0.75438301767612104</v>
      </c>
      <c r="I6962">
        <v>-2.0145309414570001</v>
      </c>
      <c r="J6962">
        <v>278</v>
      </c>
      <c r="K6962">
        <v>275</v>
      </c>
      <c r="L6962">
        <v>155</v>
      </c>
      <c r="M6962">
        <v>34</v>
      </c>
      <c r="N6962">
        <v>7.2516001333908106E-2</v>
      </c>
      <c r="O6962">
        <v>-0.84580187489217495</v>
      </c>
      <c r="P6962">
        <v>-1.92279154746771</v>
      </c>
      <c r="Q6962">
        <v>0.47457627118644002</v>
      </c>
      <c r="R6962">
        <v>0.28813559322033899</v>
      </c>
      <c r="S6962">
        <f t="shared" si="108"/>
        <v>-9.5272620991531429E-2</v>
      </c>
    </row>
    <row r="6963" spans="1:19" x14ac:dyDescent="0.2">
      <c r="A6963" t="s">
        <v>13856</v>
      </c>
      <c r="B6963" t="s">
        <v>13857</v>
      </c>
      <c r="C6963">
        <v>241</v>
      </c>
      <c r="D6963">
        <v>227</v>
      </c>
      <c r="E6963">
        <v>92</v>
      </c>
      <c r="F6963">
        <v>6</v>
      </c>
      <c r="G6963">
        <v>5.4267046913782702E-2</v>
      </c>
      <c r="H6963">
        <v>-0.91248722500771595</v>
      </c>
      <c r="I6963">
        <v>-2.4880629651532198</v>
      </c>
      <c r="J6963">
        <v>493</v>
      </c>
      <c r="K6963">
        <v>716</v>
      </c>
      <c r="L6963">
        <v>398</v>
      </c>
      <c r="M6963">
        <v>90</v>
      </c>
      <c r="N6963">
        <v>0.239294206452347</v>
      </c>
      <c r="O6963">
        <v>-0.68505262434793202</v>
      </c>
      <c r="P6963">
        <v>-1.7488300784297901</v>
      </c>
      <c r="Q6963">
        <v>0.47457627118644002</v>
      </c>
      <c r="R6963">
        <v>0.27118644067796599</v>
      </c>
      <c r="S6963">
        <f t="shared" si="108"/>
        <v>-0.18529955328242204</v>
      </c>
    </row>
    <row r="6964" spans="1:19" x14ac:dyDescent="0.2">
      <c r="A6964" t="s">
        <v>13858</v>
      </c>
      <c r="B6964" t="s">
        <v>13859</v>
      </c>
      <c r="C6964">
        <v>179</v>
      </c>
      <c r="D6964">
        <v>241</v>
      </c>
      <c r="E6964">
        <v>170</v>
      </c>
      <c r="F6964">
        <v>20</v>
      </c>
      <c r="G6964">
        <v>0.20942224389050301</v>
      </c>
      <c r="H6964">
        <v>-0.51666211938002204</v>
      </c>
      <c r="I6964">
        <v>-1.83602020827791</v>
      </c>
      <c r="J6964">
        <v>403</v>
      </c>
      <c r="K6964">
        <v>646</v>
      </c>
      <c r="L6964">
        <v>239</v>
      </c>
      <c r="M6964">
        <v>52</v>
      </c>
      <c r="N6964">
        <v>0.28215557527569601</v>
      </c>
      <c r="O6964">
        <v>-0.81899592233736196</v>
      </c>
      <c r="P6964">
        <v>-1.8995273710981999</v>
      </c>
      <c r="Q6964">
        <v>0.44067796610169402</v>
      </c>
      <c r="R6964">
        <v>0.186440677966101</v>
      </c>
      <c r="S6964">
        <f t="shared" si="108"/>
        <v>-3.757029935707816E-2</v>
      </c>
    </row>
    <row r="6965" spans="1:19" x14ac:dyDescent="0.2">
      <c r="A6965" t="s">
        <v>13860</v>
      </c>
      <c r="B6965" t="s">
        <v>13861</v>
      </c>
      <c r="C6965">
        <v>190</v>
      </c>
      <c r="D6965">
        <v>225</v>
      </c>
      <c r="E6965">
        <v>119</v>
      </c>
      <c r="F6965">
        <v>26</v>
      </c>
      <c r="G6965">
        <v>0.15368714945406101</v>
      </c>
      <c r="H6965">
        <v>-0.697464649338701</v>
      </c>
      <c r="I6965">
        <v>-1.74797742594401</v>
      </c>
      <c r="J6965">
        <v>366</v>
      </c>
      <c r="K6965">
        <v>682</v>
      </c>
      <c r="L6965">
        <v>326</v>
      </c>
      <c r="M6965">
        <v>72</v>
      </c>
      <c r="N6965">
        <v>0.34753139268379002</v>
      </c>
      <c r="O6965">
        <v>-0.64235226247086197</v>
      </c>
      <c r="P6965">
        <v>-1.71637425755503</v>
      </c>
      <c r="Q6965">
        <v>0.57627118644067798</v>
      </c>
      <c r="R6965">
        <v>0.28813559322033899</v>
      </c>
      <c r="S6965">
        <f t="shared" si="108"/>
        <v>3.6810242954581997E-2</v>
      </c>
    </row>
    <row r="6966" spans="1:19" x14ac:dyDescent="0.2">
      <c r="A6966" t="s">
        <v>13862</v>
      </c>
      <c r="B6966" t="s">
        <v>13863</v>
      </c>
      <c r="C6966">
        <v>256</v>
      </c>
      <c r="D6966">
        <v>443</v>
      </c>
      <c r="E6966">
        <v>347</v>
      </c>
      <c r="F6966">
        <v>42</v>
      </c>
      <c r="G6966">
        <v>0.31842199320674802</v>
      </c>
      <c r="H6966">
        <v>-0.36216850029937903</v>
      </c>
      <c r="I6966">
        <v>-1.6691878478759401</v>
      </c>
      <c r="J6966">
        <v>589</v>
      </c>
      <c r="K6966">
        <v>761</v>
      </c>
      <c r="L6966">
        <v>386</v>
      </c>
      <c r="M6966">
        <v>76</v>
      </c>
      <c r="N6966">
        <v>0.18849746540519199</v>
      </c>
      <c r="O6966">
        <v>-0.77561676725973705</v>
      </c>
      <c r="P6966">
        <v>-1.8995273710981999</v>
      </c>
      <c r="Q6966">
        <v>0.44067796610169402</v>
      </c>
      <c r="R6966">
        <v>0.23728813559322001</v>
      </c>
      <c r="S6966">
        <f t="shared" si="108"/>
        <v>1.0541386348941225E-2</v>
      </c>
    </row>
    <row r="6967" spans="1:19" x14ac:dyDescent="0.2">
      <c r="A6967" t="s">
        <v>13864</v>
      </c>
      <c r="B6967" t="s">
        <v>13865</v>
      </c>
      <c r="C6967">
        <v>187</v>
      </c>
      <c r="D6967">
        <v>196</v>
      </c>
      <c r="E6967">
        <v>154</v>
      </c>
      <c r="F6967">
        <v>18</v>
      </c>
      <c r="G6967">
        <v>0.100672697115505</v>
      </c>
      <c r="H6967">
        <v>-0.57857889547843899</v>
      </c>
      <c r="I6967">
        <v>-1.9007662743951901</v>
      </c>
      <c r="J6967">
        <v>273</v>
      </c>
      <c r="K6967">
        <v>311</v>
      </c>
      <c r="L6967">
        <v>172</v>
      </c>
      <c r="M6967">
        <v>38</v>
      </c>
      <c r="N6967">
        <v>0.13382584540780301</v>
      </c>
      <c r="O6967">
        <v>-0.792722977277597</v>
      </c>
      <c r="P6967">
        <v>-1.8666047190158299</v>
      </c>
      <c r="Q6967">
        <v>0.49152542372881303</v>
      </c>
      <c r="R6967">
        <v>0.25423728813559299</v>
      </c>
      <c r="S6967">
        <f t="shared" si="108"/>
        <v>-4.7435719671525725E-2</v>
      </c>
    </row>
    <row r="6968" spans="1:19" x14ac:dyDescent="0.2">
      <c r="A6968" t="s">
        <v>13866</v>
      </c>
      <c r="B6968" t="s">
        <v>13867</v>
      </c>
      <c r="C6968">
        <v>233</v>
      </c>
      <c r="D6968">
        <v>186</v>
      </c>
      <c r="E6968">
        <v>183</v>
      </c>
      <c r="F6968">
        <v>33</v>
      </c>
      <c r="G6968">
        <v>-1.7584744512574201E-2</v>
      </c>
      <c r="H6968">
        <v>-0.59916284107399298</v>
      </c>
      <c r="I6968">
        <v>-1.73303915411013</v>
      </c>
      <c r="J6968">
        <v>515</v>
      </c>
      <c r="K6968">
        <v>497</v>
      </c>
      <c r="L6968">
        <v>225</v>
      </c>
      <c r="M6968">
        <v>41</v>
      </c>
      <c r="N6968">
        <v>6.1777263113862897E-2</v>
      </c>
      <c r="O6968">
        <v>-0.95171348807421896</v>
      </c>
      <c r="P6968">
        <v>-2.10924904091334</v>
      </c>
      <c r="Q6968">
        <v>0.50847457627118597</v>
      </c>
      <c r="R6968">
        <v>0.25423728813559299</v>
      </c>
      <c r="S6968">
        <f t="shared" si="108"/>
        <v>-6.3969390014233796E-2</v>
      </c>
    </row>
    <row r="6969" spans="1:19" x14ac:dyDescent="0.2">
      <c r="A6969" t="s">
        <v>13868</v>
      </c>
      <c r="B6969" t="s">
        <v>13869</v>
      </c>
      <c r="C6969">
        <v>167</v>
      </c>
      <c r="D6969">
        <v>233</v>
      </c>
      <c r="E6969">
        <v>99</v>
      </c>
      <c r="F6969">
        <v>5</v>
      </c>
      <c r="G6969">
        <v>0.224897682173964</v>
      </c>
      <c r="H6969">
        <v>-0.72133928632843602</v>
      </c>
      <c r="I6969">
        <v>-2.4079436397735599</v>
      </c>
      <c r="J6969">
        <v>355</v>
      </c>
      <c r="K6969">
        <v>469</v>
      </c>
      <c r="L6969">
        <v>191</v>
      </c>
      <c r="M6969">
        <v>46</v>
      </c>
      <c r="N6969">
        <v>0.19817259308171001</v>
      </c>
      <c r="O6969">
        <v>-0.86128376295175602</v>
      </c>
      <c r="P6969">
        <v>-1.8976961899654099</v>
      </c>
      <c r="Q6969">
        <v>0.49152542372881303</v>
      </c>
      <c r="R6969">
        <v>0.22033898305084701</v>
      </c>
      <c r="S6969">
        <f t="shared" si="108"/>
        <v>-0.20201372022023498</v>
      </c>
    </row>
    <row r="6970" spans="1:19" x14ac:dyDescent="0.2">
      <c r="A6970" t="s">
        <v>13870</v>
      </c>
      <c r="B6970" t="s">
        <v>13871</v>
      </c>
      <c r="C6970">
        <v>121</v>
      </c>
      <c r="D6970">
        <v>158</v>
      </c>
      <c r="E6970">
        <v>47</v>
      </c>
      <c r="F6970">
        <v>16</v>
      </c>
      <c r="G6970">
        <v>0.1961299489335</v>
      </c>
      <c r="H6970">
        <v>-0.90494552215913604</v>
      </c>
      <c r="I6970">
        <v>-1.7628625606225199</v>
      </c>
      <c r="J6970">
        <v>280</v>
      </c>
      <c r="K6970">
        <v>280</v>
      </c>
      <c r="L6970">
        <v>208</v>
      </c>
      <c r="M6970">
        <v>26</v>
      </c>
      <c r="N6970">
        <v>7.7228103421721706E-2</v>
      </c>
      <c r="O6970">
        <v>-0.72118347352384804</v>
      </c>
      <c r="P6970">
        <v>-2.0424103519632899</v>
      </c>
      <c r="Q6970">
        <v>0.40677966101694901</v>
      </c>
      <c r="R6970">
        <v>0.22033898305084701</v>
      </c>
      <c r="S6970">
        <f t="shared" si="108"/>
        <v>-5.4691709029215552E-2</v>
      </c>
    </row>
    <row r="6971" spans="1:19" x14ac:dyDescent="0.2">
      <c r="A6971" t="s">
        <v>13872</v>
      </c>
      <c r="B6971" t="s">
        <v>13873</v>
      </c>
      <c r="C6971">
        <v>45</v>
      </c>
      <c r="D6971">
        <v>68</v>
      </c>
      <c r="E6971">
        <v>34</v>
      </c>
      <c r="F6971">
        <v>2</v>
      </c>
      <c r="G6971">
        <v>0.25955463122642097</v>
      </c>
      <c r="H6971">
        <v>-0.61599160651149198</v>
      </c>
      <c r="I6971">
        <v>-2.2363796910733602</v>
      </c>
      <c r="J6971">
        <v>101</v>
      </c>
      <c r="K6971">
        <v>148</v>
      </c>
      <c r="L6971">
        <v>69</v>
      </c>
      <c r="M6971">
        <v>4</v>
      </c>
      <c r="N6971">
        <v>0.24316844503403601</v>
      </c>
      <c r="O6971">
        <v>-0.75756106018977698</v>
      </c>
      <c r="P6971">
        <v>-2.4124870510465701</v>
      </c>
      <c r="Q6971">
        <v>0.47457627118644002</v>
      </c>
      <c r="R6971">
        <v>0.27118644067796599</v>
      </c>
      <c r="S6971">
        <f t="shared" si="108"/>
        <v>-0.29023566373815157</v>
      </c>
    </row>
    <row r="6972" spans="1:19" x14ac:dyDescent="0.2">
      <c r="A6972" t="s">
        <v>13874</v>
      </c>
      <c r="B6972" t="s">
        <v>13875</v>
      </c>
      <c r="C6972">
        <v>43</v>
      </c>
      <c r="D6972">
        <v>53</v>
      </c>
      <c r="E6972">
        <v>8</v>
      </c>
      <c r="F6972">
        <v>5</v>
      </c>
      <c r="G6972">
        <v>0.17106564631672999</v>
      </c>
      <c r="H6972">
        <v>-1.2246364783660399</v>
      </c>
      <c r="I6972">
        <v>-1.8186956242055601</v>
      </c>
      <c r="J6972">
        <v>55</v>
      </c>
      <c r="K6972">
        <v>87</v>
      </c>
      <c r="L6972">
        <v>82</v>
      </c>
      <c r="M6972">
        <v>3</v>
      </c>
      <c r="N6972">
        <v>0.276384666546096</v>
      </c>
      <c r="O6972">
        <v>-0.41863761425491702</v>
      </c>
      <c r="P6972">
        <v>-2.2734671033664702</v>
      </c>
      <c r="Q6972">
        <v>0.50847457627118597</v>
      </c>
      <c r="R6972">
        <v>0.25423728813559299</v>
      </c>
      <c r="S6972">
        <f t="shared" si="108"/>
        <v>-0.13259694279177631</v>
      </c>
    </row>
    <row r="6973" spans="1:19" x14ac:dyDescent="0.2">
      <c r="A6973" t="s">
        <v>13876</v>
      </c>
      <c r="B6973" t="s">
        <v>13877</v>
      </c>
      <c r="C6973">
        <v>80</v>
      </c>
      <c r="D6973">
        <v>30</v>
      </c>
      <c r="E6973">
        <v>43</v>
      </c>
      <c r="F6973">
        <v>0</v>
      </c>
      <c r="G6973">
        <v>-0.34571049997675202</v>
      </c>
      <c r="H6973">
        <v>-0.76387954119075996</v>
      </c>
      <c r="I6973" t="e">
        <f>-inf</f>
        <v>#NAME?</v>
      </c>
      <c r="J6973">
        <v>100</v>
      </c>
      <c r="K6973">
        <v>139</v>
      </c>
      <c r="L6973">
        <v>99</v>
      </c>
      <c r="M6973">
        <v>13</v>
      </c>
      <c r="N6973">
        <v>0.220242903675816</v>
      </c>
      <c r="O6973">
        <v>-0.59645358254684</v>
      </c>
      <c r="P6973">
        <v>-1.89628231628505</v>
      </c>
      <c r="Q6973">
        <v>0.50847457627118597</v>
      </c>
      <c r="R6973">
        <v>0.152542372881355</v>
      </c>
      <c r="S6973" t="e">
        <f t="shared" si="108"/>
        <v>#NAME?</v>
      </c>
    </row>
    <row r="6974" spans="1:19" x14ac:dyDescent="0.2">
      <c r="A6974" t="s">
        <v>13878</v>
      </c>
      <c r="B6974" t="s">
        <v>13879</v>
      </c>
      <c r="C6974">
        <v>181</v>
      </c>
      <c r="D6974">
        <v>168</v>
      </c>
      <c r="E6974">
        <v>98</v>
      </c>
      <c r="F6974">
        <v>20</v>
      </c>
      <c r="G6974">
        <v>4.7888939152206697E-2</v>
      </c>
      <c r="H6974">
        <v>-0.76071050895509296</v>
      </c>
      <c r="I6974">
        <v>-1.8408457521671999</v>
      </c>
      <c r="J6974">
        <v>167</v>
      </c>
      <c r="K6974">
        <v>346</v>
      </c>
      <c r="L6974">
        <v>190</v>
      </c>
      <c r="M6974">
        <v>38</v>
      </c>
      <c r="N6974">
        <v>0.39358773106691503</v>
      </c>
      <c r="O6974">
        <v>-0.53605164733914401</v>
      </c>
      <c r="P6974">
        <v>-1.6531585431226601</v>
      </c>
      <c r="Q6974">
        <v>0.47457627118644002</v>
      </c>
      <c r="R6974">
        <v>0.20338983050847401</v>
      </c>
      <c r="S6974">
        <f t="shared" si="108"/>
        <v>2.6937728275988938E-2</v>
      </c>
    </row>
    <row r="6975" spans="1:19" x14ac:dyDescent="0.2">
      <c r="A6975" t="s">
        <v>13880</v>
      </c>
      <c r="B6975" t="s">
        <v>13881</v>
      </c>
      <c r="C6975">
        <v>73</v>
      </c>
      <c r="D6975">
        <v>38</v>
      </c>
      <c r="E6975">
        <v>36</v>
      </c>
      <c r="F6975">
        <v>3</v>
      </c>
      <c r="G6975">
        <v>-0.203281031208117</v>
      </c>
      <c r="H6975">
        <v>-0.80127836913157202</v>
      </c>
      <c r="I6975">
        <v>-2.2703987783627899</v>
      </c>
      <c r="J6975">
        <v>137</v>
      </c>
      <c r="K6975">
        <v>122</v>
      </c>
      <c r="L6975">
        <v>109</v>
      </c>
      <c r="M6975">
        <v>10</v>
      </c>
      <c r="N6975">
        <v>2.6867366940063302E-2</v>
      </c>
      <c r="O6975">
        <v>-0.691382846360173</v>
      </c>
      <c r="P6975">
        <v>-2.1469462357482998</v>
      </c>
      <c r="Q6975">
        <v>0.44067796610169402</v>
      </c>
      <c r="R6975">
        <v>0.28813559322033899</v>
      </c>
      <c r="S6975">
        <f t="shared" si="108"/>
        <v>-0.22901837659327276</v>
      </c>
    </row>
    <row r="6976" spans="1:19" x14ac:dyDescent="0.2">
      <c r="A6976" t="s">
        <v>13882</v>
      </c>
      <c r="B6976" t="s">
        <v>13883</v>
      </c>
      <c r="C6976">
        <v>33</v>
      </c>
      <c r="D6976">
        <v>28</v>
      </c>
      <c r="E6976">
        <v>22</v>
      </c>
      <c r="F6976">
        <v>1</v>
      </c>
      <c r="G6976">
        <v>8.9023237598601802E-3</v>
      </c>
      <c r="H6976">
        <v>-0.67034926883408397</v>
      </c>
      <c r="I6976">
        <v>-2.4027111128398801</v>
      </c>
      <c r="J6976">
        <v>52</v>
      </c>
      <c r="K6976">
        <v>51</v>
      </c>
      <c r="L6976">
        <v>30</v>
      </c>
      <c r="M6976">
        <v>6</v>
      </c>
      <c r="N6976">
        <v>6.8794935884858993E-2</v>
      </c>
      <c r="O6976">
        <v>-0.83097086605952697</v>
      </c>
      <c r="P6976">
        <v>-1.94807776184304</v>
      </c>
      <c r="Q6976">
        <v>0.44067796610169402</v>
      </c>
      <c r="R6976">
        <v>0.23728813559322001</v>
      </c>
      <c r="S6976">
        <f t="shared" si="108"/>
        <v>-0.21398099320178837</v>
      </c>
    </row>
    <row r="6977" spans="1:19" x14ac:dyDescent="0.2">
      <c r="A6977" t="s">
        <v>13884</v>
      </c>
      <c r="B6977" t="s">
        <v>13885</v>
      </c>
      <c r="C6977">
        <v>34</v>
      </c>
      <c r="D6977">
        <v>20</v>
      </c>
      <c r="E6977">
        <v>15</v>
      </c>
      <c r="F6977">
        <v>8</v>
      </c>
      <c r="G6977">
        <v>-0.15019068908274499</v>
      </c>
      <c r="H6977">
        <v>-0.84964566776497696</v>
      </c>
      <c r="I6977">
        <v>-1.51258610301231</v>
      </c>
      <c r="J6977">
        <v>105</v>
      </c>
      <c r="K6977">
        <v>144</v>
      </c>
      <c r="L6977">
        <v>80</v>
      </c>
      <c r="M6977">
        <v>10</v>
      </c>
      <c r="N6977">
        <v>0.21440129644703301</v>
      </c>
      <c r="O6977">
        <v>-0.71018808922238497</v>
      </c>
      <c r="P6977">
        <v>-2.0314149676618301</v>
      </c>
      <c r="Q6977">
        <v>0.49152542372881303</v>
      </c>
      <c r="R6977">
        <v>0.186440677966101</v>
      </c>
      <c r="S6977">
        <f t="shared" si="108"/>
        <v>2.0424955906994988E-2</v>
      </c>
    </row>
    <row r="6978" spans="1:19" x14ac:dyDescent="0.2">
      <c r="A6978" t="s">
        <v>13886</v>
      </c>
      <c r="B6978" t="s">
        <v>13887</v>
      </c>
      <c r="C6978">
        <v>69</v>
      </c>
      <c r="D6978">
        <v>85</v>
      </c>
      <c r="E6978">
        <v>38</v>
      </c>
      <c r="F6978">
        <v>5</v>
      </c>
      <c r="G6978">
        <v>0.170828067272565</v>
      </c>
      <c r="H6978">
        <v>-0.75332350389884795</v>
      </c>
      <c r="I6978">
        <v>-2.02407625936323</v>
      </c>
      <c r="J6978">
        <v>137</v>
      </c>
      <c r="K6978">
        <v>201</v>
      </c>
      <c r="L6978">
        <v>129</v>
      </c>
      <c r="M6978">
        <v>30</v>
      </c>
      <c r="N6978">
        <v>0.24370359368580299</v>
      </c>
      <c r="O6978">
        <v>-0.618219634001548</v>
      </c>
      <c r="P6978">
        <v>-1.6698249810286301</v>
      </c>
      <c r="Q6978">
        <v>0.52542372881355903</v>
      </c>
      <c r="R6978">
        <v>0.322033898305084</v>
      </c>
      <c r="S6978">
        <f t="shared" si="108"/>
        <v>-3.0360910708626586E-2</v>
      </c>
    </row>
    <row r="6979" spans="1:19" x14ac:dyDescent="0.2">
      <c r="A6979" t="s">
        <v>13888</v>
      </c>
      <c r="B6979" t="s">
        <v>13889</v>
      </c>
      <c r="C6979">
        <v>118</v>
      </c>
      <c r="D6979">
        <v>87</v>
      </c>
      <c r="E6979">
        <v>104</v>
      </c>
      <c r="F6979">
        <v>11</v>
      </c>
      <c r="G6979">
        <v>-5.2104522391978401E-2</v>
      </c>
      <c r="H6979">
        <v>-0.54910667778574795</v>
      </c>
      <c r="I6979">
        <v>-1.9146864951098901</v>
      </c>
      <c r="J6979">
        <v>215</v>
      </c>
      <c r="K6979">
        <v>286</v>
      </c>
      <c r="L6979">
        <v>160</v>
      </c>
      <c r="M6979">
        <v>36</v>
      </c>
      <c r="N6979">
        <v>0.20115567663515899</v>
      </c>
      <c r="O6979">
        <v>-0.72040725440407005</v>
      </c>
      <c r="P6979">
        <v>-1.7863616277402099</v>
      </c>
      <c r="Q6979">
        <v>0.45762711864406702</v>
      </c>
      <c r="R6979">
        <v>0.40677966101694901</v>
      </c>
      <c r="S6979">
        <f t="shared" ref="S6979:S7042" si="109">((I6979+1.7338029)/1.7338029+(P6979+1.8692731)/1.8692731)/2</f>
        <v>-2.9986365148055947E-2</v>
      </c>
    </row>
    <row r="6980" spans="1:19" x14ac:dyDescent="0.2">
      <c r="A6980" t="s">
        <v>13890</v>
      </c>
      <c r="B6980" t="s">
        <v>13891</v>
      </c>
      <c r="C6980">
        <v>0</v>
      </c>
      <c r="D6980">
        <v>0</v>
      </c>
      <c r="E6980">
        <v>0</v>
      </c>
      <c r="F6980">
        <v>0</v>
      </c>
      <c r="G6980" t="s">
        <v>373</v>
      </c>
      <c r="H6980" t="s">
        <v>373</v>
      </c>
      <c r="I6980" t="s">
        <v>373</v>
      </c>
      <c r="J6980">
        <v>0</v>
      </c>
      <c r="K6980">
        <v>0</v>
      </c>
      <c r="L6980">
        <v>0</v>
      </c>
      <c r="M6980">
        <v>5</v>
      </c>
      <c r="N6980" t="s">
        <v>373</v>
      </c>
      <c r="O6980" t="s">
        <v>373</v>
      </c>
      <c r="P6980" t="s">
        <v>599</v>
      </c>
      <c r="Q6980">
        <v>0.50847457627118597</v>
      </c>
      <c r="R6980">
        <v>0.37288135593220301</v>
      </c>
      <c r="S6980" t="e">
        <f t="shared" si="109"/>
        <v>#VALUE!</v>
      </c>
    </row>
    <row r="6981" spans="1:19" x14ac:dyDescent="0.2">
      <c r="A6981" t="s">
        <v>13892</v>
      </c>
      <c r="B6981" t="s">
        <v>13893</v>
      </c>
      <c r="C6981">
        <v>145</v>
      </c>
      <c r="D6981">
        <v>137</v>
      </c>
      <c r="E6981">
        <v>105</v>
      </c>
      <c r="F6981">
        <v>21</v>
      </c>
      <c r="G6981">
        <v>5.5610797216960203E-2</v>
      </c>
      <c r="H6981">
        <v>-0.63443671294343995</v>
      </c>
      <c r="I6981">
        <v>-1.7233458804630499</v>
      </c>
      <c r="J6981">
        <v>307</v>
      </c>
      <c r="K6981">
        <v>336</v>
      </c>
      <c r="L6981">
        <v>169</v>
      </c>
      <c r="M6981">
        <v>34</v>
      </c>
      <c r="N6981">
        <v>0.116429005334379</v>
      </c>
      <c r="O6981">
        <v>-0.85134044800790298</v>
      </c>
      <c r="P6981">
        <v>-1.9658851270268201</v>
      </c>
      <c r="Q6981">
        <v>0.50847457627118597</v>
      </c>
      <c r="R6981">
        <v>0.338983050847457</v>
      </c>
      <c r="S6981">
        <f t="shared" si="109"/>
        <v>-2.2826507058065795E-2</v>
      </c>
    </row>
    <row r="6982" spans="1:19" x14ac:dyDescent="0.2">
      <c r="A6982" t="s">
        <v>13894</v>
      </c>
      <c r="B6982" t="s">
        <v>13895</v>
      </c>
      <c r="C6982">
        <v>24</v>
      </c>
      <c r="D6982">
        <v>32</v>
      </c>
      <c r="E6982">
        <v>23</v>
      </c>
      <c r="F6982">
        <v>1</v>
      </c>
      <c r="G6982">
        <v>0.20519696890382799</v>
      </c>
      <c r="H6982">
        <v>-0.51274141547241603</v>
      </c>
      <c r="I6982">
        <v>-2.2644084146735999</v>
      </c>
      <c r="J6982">
        <v>79</v>
      </c>
      <c r="K6982">
        <v>68</v>
      </c>
      <c r="L6982">
        <v>55</v>
      </c>
      <c r="M6982">
        <v>4</v>
      </c>
      <c r="N6982">
        <v>1.2109924837516601E-2</v>
      </c>
      <c r="O6982">
        <v>-0.74935317894058795</v>
      </c>
      <c r="P6982">
        <v>-2.3057927685543702</v>
      </c>
      <c r="Q6982">
        <v>0.44067796610169402</v>
      </c>
      <c r="R6982">
        <v>0.35593220338983</v>
      </c>
      <c r="S6982">
        <f t="shared" si="109"/>
        <v>-0.26977970615543928</v>
      </c>
    </row>
    <row r="6983" spans="1:19" x14ac:dyDescent="0.2">
      <c r="A6983" t="s">
        <v>13896</v>
      </c>
      <c r="B6983" t="s">
        <v>13897</v>
      </c>
      <c r="C6983">
        <v>169</v>
      </c>
      <c r="D6983">
        <v>193</v>
      </c>
      <c r="E6983">
        <v>233</v>
      </c>
      <c r="F6983">
        <v>21</v>
      </c>
      <c r="G6983">
        <v>0.13792883668962799</v>
      </c>
      <c r="H6983">
        <v>-0.35478879336605801</v>
      </c>
      <c r="I6983">
        <v>-1.7898645828417501</v>
      </c>
      <c r="J6983">
        <v>417</v>
      </c>
      <c r="K6983">
        <v>504</v>
      </c>
      <c r="L6983">
        <v>241</v>
      </c>
      <c r="M6983">
        <v>70</v>
      </c>
      <c r="N6983">
        <v>0.159522584893489</v>
      </c>
      <c r="O6983">
        <v>-0.83020778954327901</v>
      </c>
      <c r="P6983">
        <v>-1.78526368355139</v>
      </c>
      <c r="Q6983">
        <v>0.57627118644067798</v>
      </c>
      <c r="R6983">
        <v>0.28813559322033899</v>
      </c>
      <c r="S6983">
        <f t="shared" si="109"/>
        <v>6.3038862135033624E-3</v>
      </c>
    </row>
    <row r="6984" spans="1:19" x14ac:dyDescent="0.2">
      <c r="A6984" t="s">
        <v>13898</v>
      </c>
      <c r="B6984" t="s">
        <v>13899</v>
      </c>
      <c r="C6984">
        <v>157</v>
      </c>
      <c r="D6984">
        <v>139</v>
      </c>
      <c r="E6984">
        <v>62</v>
      </c>
      <c r="F6984">
        <v>12</v>
      </c>
      <c r="G6984">
        <v>2.7373380140389699E-2</v>
      </c>
      <c r="H6984">
        <v>-0.89776597268938296</v>
      </c>
      <c r="I6984">
        <v>-2.0009155793236002</v>
      </c>
      <c r="J6984">
        <v>289</v>
      </c>
      <c r="K6984">
        <v>350</v>
      </c>
      <c r="L6984">
        <v>136</v>
      </c>
      <c r="M6984">
        <v>32</v>
      </c>
      <c r="N6984">
        <v>0.16039830501544899</v>
      </c>
      <c r="O6984">
        <v>-0.91944771153072002</v>
      </c>
      <c r="P6984">
        <v>-1.96597353302853</v>
      </c>
      <c r="Q6984">
        <v>0.644067796610169</v>
      </c>
      <c r="R6984">
        <v>0.338983050847457</v>
      </c>
      <c r="S6984">
        <f t="shared" si="109"/>
        <v>-0.10289665167806802</v>
      </c>
    </row>
    <row r="6985" spans="1:19" x14ac:dyDescent="0.2">
      <c r="A6985" t="s">
        <v>13900</v>
      </c>
      <c r="B6985" t="s">
        <v>13901</v>
      </c>
      <c r="C6985">
        <v>86</v>
      </c>
      <c r="D6985">
        <v>201</v>
      </c>
      <c r="E6985">
        <v>120</v>
      </c>
      <c r="F6985">
        <v>11</v>
      </c>
      <c r="G6985">
        <v>0.44895583847244902</v>
      </c>
      <c r="H6985">
        <v>-0.34957521497434602</v>
      </c>
      <c r="I6985">
        <v>-1.77730293904734</v>
      </c>
      <c r="J6985">
        <v>190</v>
      </c>
      <c r="K6985">
        <v>178</v>
      </c>
      <c r="L6985">
        <v>133</v>
      </c>
      <c r="M6985">
        <v>26</v>
      </c>
      <c r="N6985">
        <v>4.8894504777786701E-2</v>
      </c>
      <c r="O6985">
        <v>-0.74699073713013298</v>
      </c>
      <c r="P6985">
        <v>-1.8740059215739</v>
      </c>
      <c r="Q6985">
        <v>0.71186440677966101</v>
      </c>
      <c r="R6985">
        <v>0.37288135593220301</v>
      </c>
      <c r="S6985">
        <f t="shared" si="109"/>
        <v>-1.3810642192587335E-2</v>
      </c>
    </row>
    <row r="6986" spans="1:19" x14ac:dyDescent="0.2">
      <c r="A6986" t="s">
        <v>13902</v>
      </c>
      <c r="B6986" t="s">
        <v>13903</v>
      </c>
      <c r="C6986">
        <v>15</v>
      </c>
      <c r="D6986">
        <v>21</v>
      </c>
      <c r="E6986">
        <v>13</v>
      </c>
      <c r="F6986">
        <v>2</v>
      </c>
      <c r="G6986">
        <v>0.22638626797376599</v>
      </c>
      <c r="H6986">
        <v>-0.55640591652724802</v>
      </c>
      <c r="I6986">
        <v>-1.7592584363536901</v>
      </c>
      <c r="J6986">
        <v>126</v>
      </c>
      <c r="K6986">
        <v>131</v>
      </c>
      <c r="L6986">
        <v>49</v>
      </c>
      <c r="M6986">
        <v>9</v>
      </c>
      <c r="N6986">
        <v>9.4128853959923098E-2</v>
      </c>
      <c r="O6986">
        <v>-1.0022632422334301</v>
      </c>
      <c r="P6986">
        <v>-2.15635370427013</v>
      </c>
      <c r="Q6986">
        <v>0.72881355932203395</v>
      </c>
      <c r="R6986">
        <v>0.35593220338983</v>
      </c>
      <c r="S6986">
        <f t="shared" si="109"/>
        <v>-8.4130323645238841E-2</v>
      </c>
    </row>
    <row r="6987" spans="1:19" x14ac:dyDescent="0.2">
      <c r="A6987" t="s">
        <v>13904</v>
      </c>
      <c r="B6987" t="s">
        <v>13905</v>
      </c>
      <c r="C6987">
        <v>141</v>
      </c>
      <c r="D6987">
        <v>139</v>
      </c>
      <c r="E6987">
        <v>62</v>
      </c>
      <c r="F6987">
        <v>24</v>
      </c>
      <c r="G6987">
        <v>7.4053919894243606E-2</v>
      </c>
      <c r="H6987">
        <v>-0.85108543293552896</v>
      </c>
      <c r="I6987">
        <v>-1.6532050439057699</v>
      </c>
      <c r="J6987">
        <v>199</v>
      </c>
      <c r="K6987">
        <v>349</v>
      </c>
      <c r="L6987">
        <v>114</v>
      </c>
      <c r="M6987">
        <v>28</v>
      </c>
      <c r="N6987">
        <v>0.32120045397119501</v>
      </c>
      <c r="O6987">
        <v>-0.834037002217624</v>
      </c>
      <c r="P6987">
        <v>-1.8619207136593801</v>
      </c>
      <c r="Q6987">
        <v>0.66101694915254205</v>
      </c>
      <c r="R6987">
        <v>0.40677966101694901</v>
      </c>
      <c r="S6987">
        <f t="shared" si="109"/>
        <v>2.5209728092042565E-2</v>
      </c>
    </row>
    <row r="6988" spans="1:19" x14ac:dyDescent="0.2">
      <c r="A6988" t="s">
        <v>13906</v>
      </c>
      <c r="B6988" t="s">
        <v>13907</v>
      </c>
      <c r="C6988">
        <v>133</v>
      </c>
      <c r="D6988">
        <v>165</v>
      </c>
      <c r="E6988">
        <v>112</v>
      </c>
      <c r="F6988">
        <v>12</v>
      </c>
      <c r="G6988">
        <v>0.17389053554234801</v>
      </c>
      <c r="H6988">
        <v>-0.56889162807530702</v>
      </c>
      <c r="I6988">
        <v>-1.92886756788146</v>
      </c>
      <c r="J6988">
        <v>254</v>
      </c>
      <c r="K6988">
        <v>347</v>
      </c>
      <c r="L6988">
        <v>162</v>
      </c>
      <c r="M6988">
        <v>31</v>
      </c>
      <c r="N6988">
        <v>0.21272386159265699</v>
      </c>
      <c r="O6988">
        <v>-0.78740747922169696</v>
      </c>
      <c r="P6988">
        <v>-1.9236976913775501</v>
      </c>
      <c r="Q6988">
        <v>0.54237288135593198</v>
      </c>
      <c r="R6988">
        <v>0.40677966101694901</v>
      </c>
      <c r="S6988">
        <f t="shared" si="109"/>
        <v>-7.0811103525092289E-2</v>
      </c>
    </row>
    <row r="6989" spans="1:19" x14ac:dyDescent="0.2">
      <c r="A6989" t="s">
        <v>13908</v>
      </c>
      <c r="B6989" t="s">
        <v>13909</v>
      </c>
      <c r="C6989">
        <v>155</v>
      </c>
      <c r="D6989">
        <v>206</v>
      </c>
      <c r="E6989">
        <v>184</v>
      </c>
      <c r="F6989">
        <v>19</v>
      </c>
      <c r="G6989">
        <v>0.20379375449438999</v>
      </c>
      <c r="H6989">
        <v>-0.41977188493915801</v>
      </c>
      <c r="I6989">
        <v>-1.79577527017946</v>
      </c>
      <c r="J6989">
        <v>248</v>
      </c>
      <c r="K6989">
        <v>456</v>
      </c>
      <c r="L6989">
        <v>304</v>
      </c>
      <c r="M6989">
        <v>62</v>
      </c>
      <c r="N6989">
        <v>0.34174126525993997</v>
      </c>
      <c r="O6989">
        <v>-0.50366687436185198</v>
      </c>
      <c r="P6989">
        <v>-1.6122856599198501</v>
      </c>
      <c r="Q6989">
        <v>0.61016949152542299</v>
      </c>
      <c r="R6989">
        <v>0.44067796610169402</v>
      </c>
      <c r="S6989">
        <f t="shared" si="109"/>
        <v>5.0868135923125432E-2</v>
      </c>
    </row>
    <row r="6990" spans="1:19" x14ac:dyDescent="0.2">
      <c r="A6990" t="s">
        <v>13910</v>
      </c>
      <c r="B6990" t="s">
        <v>13911</v>
      </c>
      <c r="C6990">
        <v>296</v>
      </c>
      <c r="D6990">
        <v>312</v>
      </c>
      <c r="E6990">
        <v>141</v>
      </c>
      <c r="F6990">
        <v>22</v>
      </c>
      <c r="G6990">
        <v>0.10312111525503199</v>
      </c>
      <c r="H6990">
        <v>-0.81633060818196201</v>
      </c>
      <c r="I6990">
        <v>-2.0130662031987301</v>
      </c>
      <c r="J6990">
        <v>668</v>
      </c>
      <c r="K6990">
        <v>830</v>
      </c>
      <c r="L6990">
        <v>413</v>
      </c>
      <c r="M6990">
        <v>127</v>
      </c>
      <c r="N6990">
        <v>0.17152973332224999</v>
      </c>
      <c r="O6990">
        <v>-0.800915187963535</v>
      </c>
      <c r="P6990">
        <v>-1.7311984101114799</v>
      </c>
      <c r="Q6990">
        <v>0.62711864406779605</v>
      </c>
      <c r="R6990">
        <v>0.47457627118644002</v>
      </c>
      <c r="S6990">
        <f t="shared" si="109"/>
        <v>-4.360218221918271E-2</v>
      </c>
    </row>
    <row r="6991" spans="1:19" x14ac:dyDescent="0.2">
      <c r="A6991" t="s">
        <v>13912</v>
      </c>
      <c r="B6991" t="s">
        <v>13913</v>
      </c>
      <c r="C6991">
        <v>129</v>
      </c>
      <c r="D6991">
        <v>107</v>
      </c>
      <c r="E6991">
        <v>100</v>
      </c>
      <c r="F6991">
        <v>12</v>
      </c>
      <c r="G6991">
        <v>-9.4770031851083305E-4</v>
      </c>
      <c r="H6991">
        <v>-0.60484772007765197</v>
      </c>
      <c r="I6991">
        <v>-1.9156056372136201</v>
      </c>
      <c r="J6991">
        <v>363</v>
      </c>
      <c r="K6991">
        <v>429</v>
      </c>
      <c r="L6991">
        <v>236</v>
      </c>
      <c r="M6991">
        <v>21</v>
      </c>
      <c r="N6991">
        <v>0.14977877057033301</v>
      </c>
      <c r="O6991">
        <v>-0.77908339921039604</v>
      </c>
      <c r="P6991">
        <v>-2.2479129988940798</v>
      </c>
      <c r="Q6991">
        <v>0.57627118644067798</v>
      </c>
      <c r="R6991">
        <v>0.35593220338983</v>
      </c>
      <c r="S6991">
        <f t="shared" si="109"/>
        <v>-0.15370887797037372</v>
      </c>
    </row>
    <row r="6992" spans="1:19" x14ac:dyDescent="0.2">
      <c r="A6992" t="s">
        <v>13914</v>
      </c>
      <c r="B6992" t="s">
        <v>13915</v>
      </c>
      <c r="C6992">
        <v>93</v>
      </c>
      <c r="D6992">
        <v>59</v>
      </c>
      <c r="E6992">
        <v>56</v>
      </c>
      <c r="F6992">
        <v>3</v>
      </c>
      <c r="G6992">
        <v>-0.11737270461626199</v>
      </c>
      <c r="H6992">
        <v>-0.71455293132613795</v>
      </c>
      <c r="I6992">
        <v>-2.3755588667962702</v>
      </c>
      <c r="J6992">
        <v>117</v>
      </c>
      <c r="K6992">
        <v>145</v>
      </c>
      <c r="L6992">
        <v>88</v>
      </c>
      <c r="M6992">
        <v>12</v>
      </c>
      <c r="N6992">
        <v>0.170410243910535</v>
      </c>
      <c r="O6992">
        <v>-0.71579196674038303</v>
      </c>
      <c r="P6992">
        <v>-1.9992302842904199</v>
      </c>
      <c r="Q6992">
        <v>0.644067796610169</v>
      </c>
      <c r="R6992">
        <v>0.322033898305084</v>
      </c>
      <c r="S6992">
        <f t="shared" si="109"/>
        <v>-0.21983319942205853</v>
      </c>
    </row>
    <row r="6993" spans="1:19" x14ac:dyDescent="0.2">
      <c r="A6993" t="s">
        <v>13916</v>
      </c>
      <c r="B6993" t="s">
        <v>13917</v>
      </c>
      <c r="C6993">
        <v>328</v>
      </c>
      <c r="D6993">
        <v>282</v>
      </c>
      <c r="E6993">
        <v>266</v>
      </c>
      <c r="F6993">
        <v>44</v>
      </c>
      <c r="G6993">
        <v>1.46334969032105E-2</v>
      </c>
      <c r="H6993">
        <v>-0.58525021685901502</v>
      </c>
      <c r="I6993">
        <v>-1.75661834018749</v>
      </c>
      <c r="J6993">
        <v>415</v>
      </c>
      <c r="K6993">
        <v>555</v>
      </c>
      <c r="L6993">
        <v>397</v>
      </c>
      <c r="M6993">
        <v>49</v>
      </c>
      <c r="N6993">
        <v>0.203472989832305</v>
      </c>
      <c r="O6993">
        <v>-0.61134636709336798</v>
      </c>
      <c r="P6993">
        <v>-1.93807768527547</v>
      </c>
      <c r="Q6993">
        <v>0.55932203389830504</v>
      </c>
      <c r="R6993">
        <v>0.338983050847457</v>
      </c>
      <c r="S6993">
        <f t="shared" si="109"/>
        <v>-2.4983696453820044E-2</v>
      </c>
    </row>
    <row r="6994" spans="1:19" x14ac:dyDescent="0.2">
      <c r="A6994" t="s">
        <v>13918</v>
      </c>
      <c r="B6994" t="s">
        <v>13919</v>
      </c>
      <c r="C6994">
        <v>116</v>
      </c>
      <c r="D6994">
        <v>213</v>
      </c>
      <c r="E6994">
        <v>120</v>
      </c>
      <c r="F6994">
        <v>6</v>
      </c>
      <c r="G6994">
        <v>0.34417984650734701</v>
      </c>
      <c r="H6994">
        <v>-0.47953475295769699</v>
      </c>
      <c r="I6994">
        <v>-2.17050391180527</v>
      </c>
      <c r="J6994">
        <v>376</v>
      </c>
      <c r="K6994">
        <v>450</v>
      </c>
      <c r="L6994">
        <v>185</v>
      </c>
      <c r="M6994">
        <v>33</v>
      </c>
      <c r="N6994">
        <v>0.15525277226940401</v>
      </c>
      <c r="O6994">
        <v>-0.90010489366903701</v>
      </c>
      <c r="P6994">
        <v>-2.0668995736416602</v>
      </c>
      <c r="Q6994">
        <v>0.49152542372881303</v>
      </c>
      <c r="R6994">
        <v>0.322033898305084</v>
      </c>
      <c r="S6994">
        <f t="shared" si="109"/>
        <v>-0.17879918019700913</v>
      </c>
    </row>
    <row r="6995" spans="1:19" x14ac:dyDescent="0.2">
      <c r="A6995" t="s">
        <v>13920</v>
      </c>
      <c r="B6995" t="s">
        <v>13921</v>
      </c>
      <c r="C6995">
        <v>163</v>
      </c>
      <c r="D6995">
        <v>174</v>
      </c>
      <c r="E6995">
        <v>180</v>
      </c>
      <c r="F6995">
        <v>17</v>
      </c>
      <c r="G6995">
        <v>0.10861987617417</v>
      </c>
      <c r="H6995">
        <v>-0.451173109079055</v>
      </c>
      <c r="I6995">
        <v>-1.86593585598768</v>
      </c>
      <c r="J6995">
        <v>335</v>
      </c>
      <c r="K6995">
        <v>262</v>
      </c>
      <c r="L6995">
        <v>262</v>
      </c>
      <c r="M6995">
        <v>66</v>
      </c>
      <c r="N6995">
        <v>-2.9515412295378001E-2</v>
      </c>
      <c r="O6995">
        <v>-0.69883229286148996</v>
      </c>
      <c r="P6995">
        <v>-1.71572654008686</v>
      </c>
      <c r="Q6995">
        <v>0.47457627118644002</v>
      </c>
      <c r="R6995">
        <v>0.40677966101694901</v>
      </c>
      <c r="S6995">
        <f t="shared" si="109"/>
        <v>2.9662419902915169E-3</v>
      </c>
    </row>
    <row r="6996" spans="1:19" x14ac:dyDescent="0.2">
      <c r="A6996" t="s">
        <v>13922</v>
      </c>
      <c r="B6996" t="s">
        <v>13923</v>
      </c>
      <c r="C6996">
        <v>82</v>
      </c>
      <c r="D6996">
        <v>112</v>
      </c>
      <c r="E6996">
        <v>59</v>
      </c>
      <c r="F6996">
        <v>1</v>
      </c>
      <c r="G6996">
        <v>0.21566240258199301</v>
      </c>
      <c r="H6996">
        <v>-0.63721985051997598</v>
      </c>
      <c r="I6996">
        <v>-2.7980110253457098</v>
      </c>
      <c r="J6996">
        <v>168</v>
      </c>
      <c r="K6996">
        <v>146</v>
      </c>
      <c r="L6996">
        <v>103</v>
      </c>
      <c r="M6996">
        <v>14</v>
      </c>
      <c r="N6996">
        <v>1.6271677480295999E-2</v>
      </c>
      <c r="O6996">
        <v>-0.80456083416508095</v>
      </c>
      <c r="P6996">
        <v>-2.0894069146395098</v>
      </c>
      <c r="Q6996">
        <v>0.49152542372881303</v>
      </c>
      <c r="R6996">
        <v>0.28813559322033899</v>
      </c>
      <c r="S6996">
        <f t="shared" si="109"/>
        <v>-0.36578216991082541</v>
      </c>
    </row>
    <row r="6997" spans="1:19" x14ac:dyDescent="0.2">
      <c r="A6997" t="s">
        <v>13924</v>
      </c>
      <c r="B6997" t="s">
        <v>13925</v>
      </c>
      <c r="C6997">
        <v>111</v>
      </c>
      <c r="D6997">
        <v>115</v>
      </c>
      <c r="E6997">
        <v>123</v>
      </c>
      <c r="F6997">
        <v>10</v>
      </c>
      <c r="G6997">
        <v>9.5633093862482699E-2</v>
      </c>
      <c r="H6997">
        <v>-0.44967587712566298</v>
      </c>
      <c r="I6997">
        <v>-1.92952015174865</v>
      </c>
      <c r="J6997">
        <v>205</v>
      </c>
      <c r="K6997">
        <v>218</v>
      </c>
      <c r="L6997">
        <v>151</v>
      </c>
      <c r="M6997">
        <v>35</v>
      </c>
      <c r="N6997">
        <v>0.10393073597057199</v>
      </c>
      <c r="O6997">
        <v>-0.72486569090697495</v>
      </c>
      <c r="P6997">
        <v>-1.7779114852973701</v>
      </c>
      <c r="Q6997">
        <v>0.44067796610169402</v>
      </c>
      <c r="R6997">
        <v>0.37288135593220301</v>
      </c>
      <c r="S6997">
        <f t="shared" si="109"/>
        <v>-3.2003870714433488E-2</v>
      </c>
    </row>
    <row r="6998" spans="1:19" x14ac:dyDescent="0.2">
      <c r="A6998" t="s">
        <v>13926</v>
      </c>
      <c r="B6998" t="s">
        <v>13927</v>
      </c>
      <c r="C6998">
        <v>120</v>
      </c>
      <c r="D6998">
        <v>129</v>
      </c>
      <c r="E6998">
        <v>83</v>
      </c>
      <c r="F6998">
        <v>16</v>
      </c>
      <c r="G6998">
        <v>0.111666696547152</v>
      </c>
      <c r="H6998">
        <v>-0.65436116344995399</v>
      </c>
      <c r="I6998">
        <v>-1.7592584363536901</v>
      </c>
      <c r="J6998">
        <v>199</v>
      </c>
      <c r="K6998">
        <v>333</v>
      </c>
      <c r="L6998">
        <v>146</v>
      </c>
      <c r="M6998">
        <v>49</v>
      </c>
      <c r="N6998">
        <v>0.30081926051833502</v>
      </c>
      <c r="O6998">
        <v>-0.72658899776965902</v>
      </c>
      <c r="P6998">
        <v>-1.6188826649730801</v>
      </c>
      <c r="Q6998">
        <v>0.52542372881355903</v>
      </c>
      <c r="R6998">
        <v>0.305084745762711</v>
      </c>
      <c r="S6998">
        <f t="shared" si="109"/>
        <v>5.9634394120466408E-2</v>
      </c>
    </row>
    <row r="6999" spans="1:19" x14ac:dyDescent="0.2">
      <c r="A6999" t="s">
        <v>13928</v>
      </c>
      <c r="B6999" t="s">
        <v>13929</v>
      </c>
      <c r="C6999">
        <v>131</v>
      </c>
      <c r="D6999">
        <v>109</v>
      </c>
      <c r="E6999">
        <v>95</v>
      </c>
      <c r="F6999">
        <v>15</v>
      </c>
      <c r="G6999">
        <v>4.1343458038781302E-4</v>
      </c>
      <c r="H6999">
        <v>-0.63380570014532001</v>
      </c>
      <c r="I6999">
        <v>-1.8253772095620799</v>
      </c>
      <c r="J6999">
        <v>257</v>
      </c>
      <c r="K6999">
        <v>309</v>
      </c>
      <c r="L6999">
        <v>215</v>
      </c>
      <c r="M6999">
        <v>26</v>
      </c>
      <c r="N6999">
        <v>0.15725345951526101</v>
      </c>
      <c r="O6999">
        <v>-0.66958344056007901</v>
      </c>
      <c r="P6999">
        <v>-2.0051854439523602</v>
      </c>
      <c r="Q6999">
        <v>0.50847457627118597</v>
      </c>
      <c r="R6999">
        <v>0.22033898305084701</v>
      </c>
      <c r="S6999">
        <f t="shared" si="109"/>
        <v>-6.2762842500998714E-2</v>
      </c>
    </row>
    <row r="7000" spans="1:19" x14ac:dyDescent="0.2">
      <c r="A7000" t="s">
        <v>13930</v>
      </c>
      <c r="B7000" t="s">
        <v>13931</v>
      </c>
      <c r="C7000">
        <v>115</v>
      </c>
      <c r="D7000">
        <v>193</v>
      </c>
      <c r="E7000">
        <v>135</v>
      </c>
      <c r="F7000">
        <v>18</v>
      </c>
      <c r="G7000">
        <v>0.30511770094968999</v>
      </c>
      <c r="H7000">
        <v>-0.42462208163700899</v>
      </c>
      <c r="I7000">
        <v>-1.6896225082123</v>
      </c>
      <c r="J7000">
        <v>252</v>
      </c>
      <c r="K7000">
        <v>365</v>
      </c>
      <c r="L7000">
        <v>157</v>
      </c>
      <c r="M7000">
        <v>27</v>
      </c>
      <c r="N7000">
        <v>0.23812042709665199</v>
      </c>
      <c r="O7000">
        <v>-0.79758966551669996</v>
      </c>
      <c r="P7000">
        <v>-1.9802624452144399</v>
      </c>
      <c r="Q7000">
        <v>0.57627118644067798</v>
      </c>
      <c r="R7000">
        <v>0.28813559322033899</v>
      </c>
      <c r="S7000">
        <f t="shared" si="109"/>
        <v>-1.6946943437551508E-2</v>
      </c>
    </row>
    <row r="7001" spans="1:19" x14ac:dyDescent="0.2">
      <c r="A7001" t="s">
        <v>13932</v>
      </c>
      <c r="B7001" t="s">
        <v>13933</v>
      </c>
      <c r="C7001">
        <v>156</v>
      </c>
      <c r="D7001">
        <v>97</v>
      </c>
      <c r="E7001">
        <v>41</v>
      </c>
      <c r="F7001">
        <v>11</v>
      </c>
      <c r="G7001">
        <v>-0.12609463179268801</v>
      </c>
      <c r="H7001">
        <v>-1.0745987514131199</v>
      </c>
      <c r="I7001">
        <v>-2.0359290861582302</v>
      </c>
      <c r="J7001">
        <v>269</v>
      </c>
      <c r="K7001">
        <v>288</v>
      </c>
      <c r="L7001">
        <v>178</v>
      </c>
      <c r="M7001">
        <v>35</v>
      </c>
      <c r="N7001">
        <v>0.10686831117854401</v>
      </c>
      <c r="O7001">
        <v>-0.77142105483790402</v>
      </c>
      <c r="P7001">
        <v>-1.89590990424402</v>
      </c>
      <c r="Q7001">
        <v>0.644067796610169</v>
      </c>
      <c r="R7001">
        <v>0.28813559322033899</v>
      </c>
      <c r="S7001">
        <f t="shared" si="109"/>
        <v>-9.4253090852077684E-2</v>
      </c>
    </row>
    <row r="7002" spans="1:19" x14ac:dyDescent="0.2">
      <c r="A7002" t="s">
        <v>13934</v>
      </c>
      <c r="B7002" t="s">
        <v>13935</v>
      </c>
      <c r="C7002">
        <v>180</v>
      </c>
      <c r="D7002">
        <v>210</v>
      </c>
      <c r="E7002">
        <v>136</v>
      </c>
      <c r="F7002">
        <v>18</v>
      </c>
      <c r="G7002">
        <v>0.14720502192614099</v>
      </c>
      <c r="H7002">
        <v>-0.61599160651149198</v>
      </c>
      <c r="I7002">
        <v>-1.88419717296199</v>
      </c>
      <c r="J7002">
        <v>233</v>
      </c>
      <c r="K7002">
        <v>305</v>
      </c>
      <c r="L7002">
        <v>217</v>
      </c>
      <c r="M7002">
        <v>41</v>
      </c>
      <c r="N7002">
        <v>0.19417202174248799</v>
      </c>
      <c r="O7002">
        <v>-0.622984964321879</v>
      </c>
      <c r="P7002">
        <v>-1.7647977328981701</v>
      </c>
      <c r="Q7002">
        <v>0.55932203389830504</v>
      </c>
      <c r="R7002">
        <v>0.27118644067796599</v>
      </c>
      <c r="S7002">
        <f t="shared" si="109"/>
        <v>-1.5425760930730205E-2</v>
      </c>
    </row>
    <row r="7003" spans="1:19" x14ac:dyDescent="0.2">
      <c r="A7003" t="s">
        <v>13936</v>
      </c>
      <c r="B7003" t="s">
        <v>13937</v>
      </c>
      <c r="C7003">
        <v>22</v>
      </c>
      <c r="D7003">
        <v>39</v>
      </c>
      <c r="E7003">
        <v>31</v>
      </c>
      <c r="F7003">
        <v>0</v>
      </c>
      <c r="G7003">
        <v>0.32890015849982102</v>
      </c>
      <c r="H7003">
        <v>-0.34531899676633698</v>
      </c>
      <c r="I7003" t="e">
        <f>-inf</f>
        <v>#NAME?</v>
      </c>
      <c r="J7003">
        <v>65</v>
      </c>
      <c r="K7003">
        <v>39</v>
      </c>
      <c r="L7003">
        <v>27</v>
      </c>
      <c r="M7003">
        <v>4</v>
      </c>
      <c r="N7003">
        <v>-0.14462064619463399</v>
      </c>
      <c r="O7003">
        <v>-0.973638369628258</v>
      </c>
      <c r="P7003">
        <v>-2.2210790339067801</v>
      </c>
      <c r="Q7003">
        <v>0.57627118644067798</v>
      </c>
      <c r="R7003">
        <v>0.23728813559322001</v>
      </c>
      <c r="S7003" t="e">
        <f t="shared" si="109"/>
        <v>#NAME?</v>
      </c>
    </row>
    <row r="7004" spans="1:19" x14ac:dyDescent="0.2">
      <c r="A7004" t="s">
        <v>13938</v>
      </c>
      <c r="B7004" t="s">
        <v>13939</v>
      </c>
      <c r="C7004">
        <v>327</v>
      </c>
      <c r="D7004">
        <v>393</v>
      </c>
      <c r="E7004">
        <v>269</v>
      </c>
      <c r="F7004">
        <v>52</v>
      </c>
      <c r="G7004">
        <v>0.160103030010669</v>
      </c>
      <c r="H7004">
        <v>-0.57905348243628096</v>
      </c>
      <c r="I7004">
        <v>-1.68274158198748</v>
      </c>
      <c r="J7004">
        <v>514</v>
      </c>
      <c r="K7004">
        <v>720</v>
      </c>
      <c r="L7004">
        <v>408</v>
      </c>
      <c r="M7004">
        <v>81</v>
      </c>
      <c r="N7004">
        <v>0.223597480857714</v>
      </c>
      <c r="O7004">
        <v>-0.69239173304978596</v>
      </c>
      <c r="P7004">
        <v>-1.8127037687085099</v>
      </c>
      <c r="Q7004">
        <v>0.59322033898305004</v>
      </c>
      <c r="R7004">
        <v>0.25423728813559299</v>
      </c>
      <c r="S7004">
        <f t="shared" si="109"/>
        <v>2.9856608691425639E-2</v>
      </c>
    </row>
    <row r="7005" spans="1:19" x14ac:dyDescent="0.2">
      <c r="A7005" t="s">
        <v>13940</v>
      </c>
      <c r="B7005" t="s">
        <v>13941</v>
      </c>
      <c r="C7005">
        <v>215</v>
      </c>
      <c r="D7005">
        <v>114</v>
      </c>
      <c r="E7005">
        <v>105</v>
      </c>
      <c r="F7005">
        <v>28</v>
      </c>
      <c r="G7005">
        <v>-0.195275376283604</v>
      </c>
      <c r="H7005">
        <v>-0.80550717062406996</v>
      </c>
      <c r="I7005">
        <v>-1.7694776015353799</v>
      </c>
      <c r="J7005">
        <v>467</v>
      </c>
      <c r="K7005">
        <v>492</v>
      </c>
      <c r="L7005">
        <v>246</v>
      </c>
      <c r="M7005">
        <v>53</v>
      </c>
      <c r="N7005">
        <v>9.98763256229699E-2</v>
      </c>
      <c r="O7005">
        <v>-0.87047055060712297</v>
      </c>
      <c r="P7005">
        <v>-1.95526667955721</v>
      </c>
      <c r="Q7005">
        <v>0.61016949152542299</v>
      </c>
      <c r="R7005">
        <v>0.23728813559322001</v>
      </c>
      <c r="S7005">
        <f t="shared" si="109"/>
        <v>-3.3289869153744787E-2</v>
      </c>
    </row>
    <row r="7006" spans="1:19" x14ac:dyDescent="0.2">
      <c r="A7006" t="s">
        <v>13942</v>
      </c>
      <c r="B7006" t="s">
        <v>13943</v>
      </c>
      <c r="C7006">
        <v>33</v>
      </c>
      <c r="D7006">
        <v>45</v>
      </c>
      <c r="E7006">
        <v>2</v>
      </c>
      <c r="F7006">
        <v>0</v>
      </c>
      <c r="G7006">
        <v>0.21495680619298399</v>
      </c>
      <c r="H7006">
        <v>-1.7117419539923</v>
      </c>
      <c r="I7006" t="e">
        <f>-inf</f>
        <v>#NAME?</v>
      </c>
      <c r="J7006">
        <v>27</v>
      </c>
      <c r="K7006">
        <v>38</v>
      </c>
      <c r="L7006">
        <v>6</v>
      </c>
      <c r="M7006">
        <v>8</v>
      </c>
      <c r="N7006">
        <v>0.22564793587954399</v>
      </c>
      <c r="O7006">
        <v>-1.2453012909197301</v>
      </c>
      <c r="P7006">
        <v>-1.5384994457589301</v>
      </c>
      <c r="Q7006">
        <v>0.62711864406779605</v>
      </c>
      <c r="R7006">
        <v>0.22033898305084701</v>
      </c>
      <c r="S7006" t="e">
        <f t="shared" si="109"/>
        <v>#NAME?</v>
      </c>
    </row>
    <row r="7007" spans="1:19" x14ac:dyDescent="0.2">
      <c r="A7007" t="s">
        <v>13944</v>
      </c>
      <c r="B7007" t="s">
        <v>13945</v>
      </c>
      <c r="C7007">
        <v>142</v>
      </c>
      <c r="D7007">
        <v>143</v>
      </c>
      <c r="E7007">
        <v>59</v>
      </c>
      <c r="F7007">
        <v>22</v>
      </c>
      <c r="G7007">
        <v>8.3305925377533702E-2</v>
      </c>
      <c r="H7007">
        <v>-0.87569434251931499</v>
      </c>
      <c r="I7007">
        <v>-1.6940628365228401</v>
      </c>
      <c r="J7007">
        <v>183</v>
      </c>
      <c r="K7007">
        <v>332</v>
      </c>
      <c r="L7007">
        <v>124</v>
      </c>
      <c r="M7007">
        <v>35</v>
      </c>
      <c r="N7007">
        <v>0.33591509739532799</v>
      </c>
      <c r="O7007">
        <v>-0.76111818171258405</v>
      </c>
      <c r="P7007">
        <v>-1.7286087139720401</v>
      </c>
      <c r="Q7007">
        <v>0.55932203389830504</v>
      </c>
      <c r="R7007">
        <v>0.28813559322033899</v>
      </c>
      <c r="S7007">
        <f t="shared" si="109"/>
        <v>4.9085799218718529E-2</v>
      </c>
    </row>
    <row r="7008" spans="1:19" x14ac:dyDescent="0.2">
      <c r="A7008" t="s">
        <v>13946</v>
      </c>
      <c r="B7008" t="s">
        <v>13947</v>
      </c>
      <c r="C7008">
        <v>119</v>
      </c>
      <c r="D7008">
        <v>97</v>
      </c>
      <c r="E7008">
        <v>127</v>
      </c>
      <c r="F7008">
        <v>14</v>
      </c>
      <c r="G7008">
        <v>-8.5169948307574697E-3</v>
      </c>
      <c r="H7008">
        <v>-0.46600125021497701</v>
      </c>
      <c r="I7008">
        <v>-1.8136160986762899</v>
      </c>
      <c r="J7008">
        <v>326</v>
      </c>
      <c r="K7008">
        <v>261</v>
      </c>
      <c r="L7008">
        <v>197</v>
      </c>
      <c r="M7008">
        <v>42</v>
      </c>
      <c r="N7008">
        <v>-1.9348989307936201E-2</v>
      </c>
      <c r="O7008">
        <v>-0.81084015105073604</v>
      </c>
      <c r="P7008">
        <v>-1.9001939782619299</v>
      </c>
      <c r="Q7008">
        <v>0.57627118644067798</v>
      </c>
      <c r="R7008">
        <v>0.25423728813559299</v>
      </c>
      <c r="S7008">
        <f t="shared" si="109"/>
        <v>-3.1287632256391501E-2</v>
      </c>
    </row>
    <row r="7009" spans="1:19" x14ac:dyDescent="0.2">
      <c r="A7009" t="s">
        <v>13948</v>
      </c>
      <c r="B7009" t="s">
        <v>13949</v>
      </c>
      <c r="C7009">
        <v>106</v>
      </c>
      <c r="D7009">
        <v>84</v>
      </c>
      <c r="E7009">
        <v>151</v>
      </c>
      <c r="F7009">
        <v>15</v>
      </c>
      <c r="G7009">
        <v>-2.076834690736E-2</v>
      </c>
      <c r="H7009">
        <v>-0.34058692775000399</v>
      </c>
      <c r="I7009">
        <v>-1.7334117791710799</v>
      </c>
      <c r="J7009">
        <v>163</v>
      </c>
      <c r="K7009">
        <v>273</v>
      </c>
      <c r="L7009">
        <v>137</v>
      </c>
      <c r="M7009">
        <v>21</v>
      </c>
      <c r="N7009">
        <v>0.30120314605852</v>
      </c>
      <c r="O7009">
        <v>-0.667555814391941</v>
      </c>
      <c r="P7009">
        <v>-1.9001939782619299</v>
      </c>
      <c r="Q7009">
        <v>0.66101694915254205</v>
      </c>
      <c r="R7009">
        <v>0.322033898305084</v>
      </c>
      <c r="S7009">
        <f t="shared" si="109"/>
        <v>-8.1580367570386007E-3</v>
      </c>
    </row>
    <row r="7010" spans="1:19" x14ac:dyDescent="0.2">
      <c r="A7010" t="s">
        <v>13950</v>
      </c>
      <c r="B7010" t="s">
        <v>13951</v>
      </c>
      <c r="C7010">
        <v>136</v>
      </c>
      <c r="D7010">
        <v>169</v>
      </c>
      <c r="E7010">
        <v>88</v>
      </c>
      <c r="F7010">
        <v>30</v>
      </c>
      <c r="G7010">
        <v>0.17460602853898399</v>
      </c>
      <c r="H7010">
        <v>-0.68331424599845203</v>
      </c>
      <c r="I7010">
        <v>-1.5406148266125499</v>
      </c>
      <c r="J7010">
        <v>328</v>
      </c>
      <c r="K7010">
        <v>390</v>
      </c>
      <c r="L7010">
        <v>261</v>
      </c>
      <c r="M7010">
        <v>60</v>
      </c>
      <c r="N7010">
        <v>0.15241886673654101</v>
      </c>
      <c r="O7010">
        <v>-0.69132211351778805</v>
      </c>
      <c r="P7010">
        <v>-1.74794826191992</v>
      </c>
      <c r="Q7010">
        <v>0.62711864406779605</v>
      </c>
      <c r="R7010">
        <v>0.27118644067796599</v>
      </c>
      <c r="S7010">
        <f t="shared" si="109"/>
        <v>8.8164647270958935E-2</v>
      </c>
    </row>
    <row r="7011" spans="1:19" x14ac:dyDescent="0.2">
      <c r="A7011" t="s">
        <v>13952</v>
      </c>
      <c r="B7011" t="s">
        <v>13953</v>
      </c>
      <c r="C7011">
        <v>72</v>
      </c>
      <c r="D7011">
        <v>102</v>
      </c>
      <c r="E7011">
        <v>32</v>
      </c>
      <c r="F7011">
        <v>9</v>
      </c>
      <c r="G7011">
        <v>0.231525907626177</v>
      </c>
      <c r="H7011">
        <v>-0.84644052788976598</v>
      </c>
      <c r="I7011">
        <v>-1.7872871599539399</v>
      </c>
      <c r="J7011">
        <v>150</v>
      </c>
      <c r="K7011">
        <v>203</v>
      </c>
      <c r="L7011">
        <v>80</v>
      </c>
      <c r="M7011">
        <v>25</v>
      </c>
      <c r="N7011">
        <v>0.208632882279253</v>
      </c>
      <c r="O7011">
        <v>-0.86509004920812804</v>
      </c>
      <c r="P7011">
        <v>-1.7883769189755301</v>
      </c>
      <c r="Q7011">
        <v>0.61016949152542299</v>
      </c>
      <c r="R7011">
        <v>0.27118644067796599</v>
      </c>
      <c r="S7011">
        <f t="shared" si="109"/>
        <v>6.2144326374571623E-3</v>
      </c>
    </row>
    <row r="7012" spans="1:19" x14ac:dyDescent="0.2">
      <c r="A7012" t="s">
        <v>13954</v>
      </c>
      <c r="B7012" t="s">
        <v>13955</v>
      </c>
      <c r="C7012">
        <v>308</v>
      </c>
      <c r="D7012">
        <v>373</v>
      </c>
      <c r="E7012">
        <v>300</v>
      </c>
      <c r="F7012">
        <v>30</v>
      </c>
      <c r="G7012">
        <v>0.163416347603771</v>
      </c>
      <c r="H7012">
        <v>-0.50568747155918503</v>
      </c>
      <c r="I7012">
        <v>-1.8956266347427799</v>
      </c>
      <c r="J7012">
        <v>733</v>
      </c>
      <c r="K7012">
        <v>881</v>
      </c>
      <c r="L7012">
        <v>528</v>
      </c>
      <c r="M7012">
        <v>76</v>
      </c>
      <c r="N7012">
        <v>0.15710003719264101</v>
      </c>
      <c r="O7012">
        <v>-0.73455882925170601</v>
      </c>
      <c r="P7012">
        <v>-1.99451605095222</v>
      </c>
      <c r="Q7012">
        <v>0.62711864406779605</v>
      </c>
      <c r="R7012">
        <v>0.305084745762711</v>
      </c>
      <c r="S7012">
        <f t="shared" si="109"/>
        <v>-8.0167723355490078E-2</v>
      </c>
    </row>
    <row r="7013" spans="1:19" x14ac:dyDescent="0.2">
      <c r="A7013" t="s">
        <v>13956</v>
      </c>
      <c r="B7013" t="s">
        <v>13957</v>
      </c>
      <c r="C7013">
        <v>3</v>
      </c>
      <c r="D7013">
        <v>0</v>
      </c>
      <c r="E7013">
        <v>13</v>
      </c>
      <c r="F7013">
        <v>0</v>
      </c>
      <c r="G7013" t="e">
        <f>-inf</f>
        <v>#NAME?</v>
      </c>
      <c r="H7013">
        <v>0.14256408780877</v>
      </c>
      <c r="I7013" t="e">
        <f>-inf</f>
        <v>#NAME?</v>
      </c>
      <c r="J7013">
        <v>5</v>
      </c>
      <c r="K7013">
        <v>4</v>
      </c>
      <c r="L7013">
        <v>0</v>
      </c>
      <c r="M7013">
        <v>0</v>
      </c>
      <c r="N7013">
        <v>-1.9681909586334499E-2</v>
      </c>
      <c r="O7013" t="e">
        <f>-inf</f>
        <v>#NAME?</v>
      </c>
      <c r="P7013" t="e">
        <f>-inf</f>
        <v>#NAME?</v>
      </c>
      <c r="Q7013">
        <v>0.61016949152542299</v>
      </c>
      <c r="R7013">
        <v>0.28813559322033899</v>
      </c>
      <c r="S7013" t="e">
        <f t="shared" si="109"/>
        <v>#NAME?</v>
      </c>
    </row>
    <row r="7014" spans="1:19" x14ac:dyDescent="0.2">
      <c r="A7014" t="s">
        <v>13958</v>
      </c>
      <c r="B7014" t="s">
        <v>13959</v>
      </c>
      <c r="C7014">
        <v>289</v>
      </c>
      <c r="D7014">
        <v>282</v>
      </c>
      <c r="E7014">
        <v>247</v>
      </c>
      <c r="F7014">
        <v>26</v>
      </c>
      <c r="G7014">
        <v>6.9609497858341696E-2</v>
      </c>
      <c r="H7014">
        <v>-0.56245889927528503</v>
      </c>
      <c r="I7014">
        <v>-1.93012166774772</v>
      </c>
      <c r="J7014">
        <v>545</v>
      </c>
      <c r="K7014">
        <v>591</v>
      </c>
      <c r="L7014">
        <v>391</v>
      </c>
      <c r="M7014">
        <v>71</v>
      </c>
      <c r="N7014">
        <v>0.11241908202633399</v>
      </c>
      <c r="O7014">
        <v>-0.73630852202516595</v>
      </c>
      <c r="P7014">
        <v>-1.89536382214946</v>
      </c>
      <c r="Q7014">
        <v>0.59322033898305004</v>
      </c>
      <c r="R7014">
        <v>0.37288135593220301</v>
      </c>
      <c r="S7014">
        <f t="shared" si="109"/>
        <v>-6.3593918239830141E-2</v>
      </c>
    </row>
    <row r="7015" spans="1:19" x14ac:dyDescent="0.2">
      <c r="A7015" t="s">
        <v>13960</v>
      </c>
      <c r="B7015" t="s">
        <v>13961</v>
      </c>
      <c r="C7015">
        <v>115</v>
      </c>
      <c r="D7015">
        <v>286</v>
      </c>
      <c r="E7015">
        <v>98</v>
      </c>
      <c r="F7015">
        <v>15</v>
      </c>
      <c r="G7015">
        <v>0.475926425070959</v>
      </c>
      <c r="H7015">
        <v>-0.56372977443951999</v>
      </c>
      <c r="I7015">
        <v>-1.76880375425992</v>
      </c>
      <c r="J7015">
        <v>269</v>
      </c>
      <c r="K7015">
        <v>441</v>
      </c>
      <c r="L7015">
        <v>214</v>
      </c>
      <c r="M7015">
        <v>27</v>
      </c>
      <c r="N7015">
        <v>0.29191441288715197</v>
      </c>
      <c r="O7015">
        <v>-0.69142728379760698</v>
      </c>
      <c r="P7015">
        <v>-2.0086141844353098</v>
      </c>
      <c r="Q7015">
        <v>0.61016949152542299</v>
      </c>
      <c r="R7015">
        <v>0.25423728813559299</v>
      </c>
      <c r="S7015">
        <f t="shared" si="109"/>
        <v>-4.7365128337663098E-2</v>
      </c>
    </row>
    <row r="7016" spans="1:19" x14ac:dyDescent="0.2">
      <c r="A7016" t="s">
        <v>13962</v>
      </c>
      <c r="B7016" t="s">
        <v>13963</v>
      </c>
      <c r="C7016">
        <v>72</v>
      </c>
      <c r="D7016">
        <v>91</v>
      </c>
      <c r="E7016">
        <v>91</v>
      </c>
      <c r="F7016">
        <v>5</v>
      </c>
      <c r="G7016">
        <v>0.18196712818535299</v>
      </c>
      <c r="H7016">
        <v>-0.39254911388857799</v>
      </c>
      <c r="I7016">
        <v>-2.0425596650572402</v>
      </c>
      <c r="J7016">
        <v>168</v>
      </c>
      <c r="K7016">
        <v>225</v>
      </c>
      <c r="L7016">
        <v>133</v>
      </c>
      <c r="M7016">
        <v>35</v>
      </c>
      <c r="N7016">
        <v>0.204101339807221</v>
      </c>
      <c r="O7016">
        <v>-0.69354641790316696</v>
      </c>
      <c r="P7016">
        <v>-1.6914669059674801</v>
      </c>
      <c r="Q7016">
        <v>0.72881355932203395</v>
      </c>
      <c r="R7016">
        <v>0.28813559322033899</v>
      </c>
      <c r="S7016">
        <f t="shared" si="109"/>
        <v>-4.1480079522807627E-2</v>
      </c>
    </row>
    <row r="7017" spans="1:19" x14ac:dyDescent="0.2">
      <c r="A7017" t="s">
        <v>13964</v>
      </c>
      <c r="B7017" t="s">
        <v>13965</v>
      </c>
      <c r="C7017">
        <v>167</v>
      </c>
      <c r="D7017">
        <v>111</v>
      </c>
      <c r="E7017">
        <v>95</v>
      </c>
      <c r="F7017">
        <v>10</v>
      </c>
      <c r="G7017">
        <v>-9.71352600653973E-2</v>
      </c>
      <c r="H7017">
        <v>-0.73925087563713898</v>
      </c>
      <c r="I7017">
        <v>-2.1069136441095799</v>
      </c>
      <c r="J7017">
        <v>246</v>
      </c>
      <c r="K7017">
        <v>206</v>
      </c>
      <c r="L7017">
        <v>135</v>
      </c>
      <c r="M7017">
        <v>16</v>
      </c>
      <c r="N7017">
        <v>1.60216687496023E-4</v>
      </c>
      <c r="O7017">
        <v>-0.85269011575276299</v>
      </c>
      <c r="P7017">
        <v>-2.1970407930393399</v>
      </c>
      <c r="Q7017">
        <v>0.61016949152542299</v>
      </c>
      <c r="R7017">
        <v>0.27118644067796599</v>
      </c>
      <c r="S7017">
        <f t="shared" si="109"/>
        <v>-0.19527145064593798</v>
      </c>
    </row>
    <row r="7018" spans="1:19" x14ac:dyDescent="0.2">
      <c r="A7018" t="s">
        <v>13966</v>
      </c>
      <c r="B7018" t="s">
        <v>13967</v>
      </c>
      <c r="C7018">
        <v>17</v>
      </c>
      <c r="D7018">
        <v>17</v>
      </c>
      <c r="E7018">
        <v>2</v>
      </c>
      <c r="F7018">
        <v>1</v>
      </c>
      <c r="G7018">
        <v>8.0258232295528406E-2</v>
      </c>
      <c r="H7018">
        <v>-1.4236769354926899</v>
      </c>
      <c r="I7018">
        <v>-2.1146460943402698</v>
      </c>
      <c r="J7018">
        <v>50</v>
      </c>
      <c r="K7018">
        <v>28</v>
      </c>
      <c r="L7018">
        <v>18</v>
      </c>
      <c r="M7018">
        <v>7</v>
      </c>
      <c r="N7018">
        <v>-0.174583869572077</v>
      </c>
      <c r="O7018">
        <v>-1.0357862763771</v>
      </c>
      <c r="P7018">
        <v>-1.86409763291365</v>
      </c>
      <c r="Q7018">
        <v>0.55932203389830504</v>
      </c>
      <c r="R7018">
        <v>0.322033898305084</v>
      </c>
      <c r="S7018">
        <f t="shared" si="109"/>
        <v>-0.1084445078413485</v>
      </c>
    </row>
    <row r="7019" spans="1:19" x14ac:dyDescent="0.2">
      <c r="A7019" t="s">
        <v>13968</v>
      </c>
      <c r="B7019" t="s">
        <v>13969</v>
      </c>
      <c r="C7019">
        <v>373</v>
      </c>
      <c r="D7019">
        <v>400</v>
      </c>
      <c r="E7019">
        <v>307</v>
      </c>
      <c r="F7019">
        <v>49</v>
      </c>
      <c r="G7019">
        <v>0.110609391814803</v>
      </c>
      <c r="H7019">
        <v>-0.57882846610990402</v>
      </c>
      <c r="I7019">
        <v>-1.7657099247421699</v>
      </c>
      <c r="J7019">
        <v>692</v>
      </c>
      <c r="K7019">
        <v>774</v>
      </c>
      <c r="L7019">
        <v>431</v>
      </c>
      <c r="M7019">
        <v>212</v>
      </c>
      <c r="N7019">
        <v>0.12586296964785601</v>
      </c>
      <c r="O7019">
        <v>-0.79771760144041604</v>
      </c>
      <c r="P7019">
        <v>-1.5239959021198899</v>
      </c>
      <c r="Q7019">
        <v>0.59322033898305004</v>
      </c>
      <c r="R7019">
        <v>0.305084745762711</v>
      </c>
      <c r="S7019">
        <f t="shared" si="109"/>
        <v>8.3154549961057228E-2</v>
      </c>
    </row>
    <row r="7020" spans="1:19" x14ac:dyDescent="0.2">
      <c r="A7020" t="s">
        <v>13970</v>
      </c>
      <c r="B7020" t="s">
        <v>13971</v>
      </c>
      <c r="C7020">
        <v>210</v>
      </c>
      <c r="D7020">
        <v>271</v>
      </c>
      <c r="E7020">
        <v>82</v>
      </c>
      <c r="F7020">
        <v>11</v>
      </c>
      <c r="G7020">
        <v>0.191008228436014</v>
      </c>
      <c r="H7020">
        <v>-0.90266345212860599</v>
      </c>
      <c r="I7020">
        <v>-2.1650237825376899</v>
      </c>
      <c r="J7020">
        <v>338</v>
      </c>
      <c r="K7020">
        <v>486</v>
      </c>
      <c r="L7020">
        <v>222</v>
      </c>
      <c r="M7020">
        <v>25</v>
      </c>
      <c r="N7020">
        <v>0.23494767240636</v>
      </c>
      <c r="O7020">
        <v>-0.77465250297140598</v>
      </c>
      <c r="P7020">
        <v>-2.1412023601975099</v>
      </c>
      <c r="Q7020">
        <v>0.52542372881355903</v>
      </c>
      <c r="R7020">
        <v>0.322033898305084</v>
      </c>
      <c r="S7020">
        <f t="shared" si="109"/>
        <v>-0.1970935826937408</v>
      </c>
    </row>
    <row r="7021" spans="1:19" x14ac:dyDescent="0.2">
      <c r="A7021" t="s">
        <v>13972</v>
      </c>
      <c r="B7021" t="s">
        <v>13973</v>
      </c>
      <c r="C7021">
        <v>44</v>
      </c>
      <c r="D7021">
        <v>45</v>
      </c>
      <c r="E7021">
        <v>43</v>
      </c>
      <c r="F7021">
        <v>3</v>
      </c>
      <c r="G7021">
        <v>9.0018069584684599E-2</v>
      </c>
      <c r="H7021">
        <v>-0.50424223068500396</v>
      </c>
      <c r="I7021">
        <v>-2.0505285947285201</v>
      </c>
      <c r="J7021">
        <v>128</v>
      </c>
      <c r="K7021">
        <v>186</v>
      </c>
      <c r="L7021">
        <v>89</v>
      </c>
      <c r="M7021">
        <v>29</v>
      </c>
      <c r="N7021">
        <v>0.23953107799176901</v>
      </c>
      <c r="O7021">
        <v>-0.74990874014734599</v>
      </c>
      <c r="P7021">
        <v>-1.6550376403408</v>
      </c>
      <c r="Q7021">
        <v>0.55932203389830504</v>
      </c>
      <c r="R7021">
        <v>0.28813559322033899</v>
      </c>
      <c r="S7021">
        <f t="shared" si="109"/>
        <v>-3.4033953569943348E-2</v>
      </c>
    </row>
    <row r="7022" spans="1:19" x14ac:dyDescent="0.2">
      <c r="A7022" t="s">
        <v>13974</v>
      </c>
      <c r="B7022" t="s">
        <v>13975</v>
      </c>
      <c r="C7022">
        <v>252</v>
      </c>
      <c r="D7022">
        <v>256</v>
      </c>
      <c r="E7022">
        <v>116</v>
      </c>
      <c r="F7022">
        <v>20</v>
      </c>
      <c r="G7022">
        <v>8.70976568258338E-2</v>
      </c>
      <c r="H7022">
        <v>-0.831200561333029</v>
      </c>
      <c r="I7022">
        <v>-1.98456771807956</v>
      </c>
      <c r="J7022">
        <v>465</v>
      </c>
      <c r="K7022">
        <v>571</v>
      </c>
      <c r="L7022">
        <v>215</v>
      </c>
      <c r="M7022">
        <v>52</v>
      </c>
      <c r="N7022">
        <v>0.16641125877761501</v>
      </c>
      <c r="O7022">
        <v>-0.92710327011873905</v>
      </c>
      <c r="P7022">
        <v>-1.9616752778470401</v>
      </c>
      <c r="Q7022">
        <v>0.50847457627118597</v>
      </c>
      <c r="R7022">
        <v>0.23728813559322001</v>
      </c>
      <c r="S7022">
        <f t="shared" si="109"/>
        <v>-9.7032486632435633E-2</v>
      </c>
    </row>
    <row r="7023" spans="1:19" x14ac:dyDescent="0.2">
      <c r="A7023" t="s">
        <v>13976</v>
      </c>
      <c r="B7023" t="s">
        <v>13977</v>
      </c>
      <c r="C7023">
        <v>84</v>
      </c>
      <c r="D7023">
        <v>121</v>
      </c>
      <c r="E7023">
        <v>80</v>
      </c>
      <c r="F7023">
        <v>4</v>
      </c>
      <c r="G7023">
        <v>0.238764316550096</v>
      </c>
      <c r="H7023">
        <v>-0.515447308848341</v>
      </c>
      <c r="I7023">
        <v>-2.2064164676959099</v>
      </c>
      <c r="J7023">
        <v>201</v>
      </c>
      <c r="K7023">
        <v>213</v>
      </c>
      <c r="L7023">
        <v>150</v>
      </c>
      <c r="M7023">
        <v>25</v>
      </c>
      <c r="N7023">
        <v>0.10241164943997</v>
      </c>
      <c r="O7023">
        <v>-0.71919357550919805</v>
      </c>
      <c r="P7023">
        <v>-1.91548171734034</v>
      </c>
      <c r="Q7023">
        <v>0.55932203389830504</v>
      </c>
      <c r="R7023">
        <v>0.322033898305084</v>
      </c>
      <c r="S7023">
        <f t="shared" si="109"/>
        <v>-0.14865396412420584</v>
      </c>
    </row>
    <row r="7024" spans="1:19" x14ac:dyDescent="0.2">
      <c r="A7024" t="s">
        <v>13978</v>
      </c>
      <c r="B7024" t="e">
        <f>-AGCVAVVTYYYQIAEDDNNELQLTEGDRYSNRE--NGWWSGQNASGGKGYFPSYFVELEEQ</f>
        <v>#NAME?</v>
      </c>
      <c r="C7024">
        <v>185</v>
      </c>
      <c r="D7024">
        <v>159</v>
      </c>
      <c r="E7024">
        <v>167</v>
      </c>
      <c r="F7024">
        <v>14</v>
      </c>
      <c r="G7024">
        <v>1.44836282129661E-2</v>
      </c>
      <c r="H7024">
        <v>-0.53871326703383404</v>
      </c>
      <c r="I7024">
        <v>-2.00524086568677</v>
      </c>
      <c r="J7024">
        <v>240</v>
      </c>
      <c r="K7024">
        <v>225</v>
      </c>
      <c r="L7024">
        <v>160</v>
      </c>
      <c r="M7024">
        <v>47</v>
      </c>
      <c r="N7024">
        <v>4.9199379821478199E-2</v>
      </c>
      <c r="O7024">
        <v>-0.76818003620007103</v>
      </c>
      <c r="P7024">
        <v>-1.71833905236778</v>
      </c>
      <c r="Q7024">
        <v>0.50847457627118597</v>
      </c>
      <c r="R7024">
        <v>0.20338983050847401</v>
      </c>
      <c r="S7024">
        <f t="shared" si="109"/>
        <v>-3.790581666606016E-2</v>
      </c>
    </row>
    <row r="7025" spans="1:19" x14ac:dyDescent="0.2">
      <c r="A7025" t="s">
        <v>13979</v>
      </c>
      <c r="B7025" t="s">
        <v>13980</v>
      </c>
      <c r="C7025">
        <v>4</v>
      </c>
      <c r="D7025">
        <v>24</v>
      </c>
      <c r="E7025">
        <v>3</v>
      </c>
      <c r="F7025">
        <v>0</v>
      </c>
      <c r="G7025">
        <v>0.85840948267917205</v>
      </c>
      <c r="H7025">
        <v>-0.61919674638670297</v>
      </c>
      <c r="I7025" t="e">
        <f>-inf</f>
        <v>#NAME?</v>
      </c>
      <c r="J7025">
        <v>23</v>
      </c>
      <c r="K7025">
        <v>85</v>
      </c>
      <c r="L7025">
        <v>5</v>
      </c>
      <c r="M7025">
        <v>0</v>
      </c>
      <c r="N7025">
        <v>0.64491919311842105</v>
      </c>
      <c r="O7025">
        <v>-1.25484660882596</v>
      </c>
      <c r="P7025" t="e">
        <f>-inf</f>
        <v>#NAME?</v>
      </c>
      <c r="Q7025">
        <v>0.57627118644067798</v>
      </c>
      <c r="R7025">
        <v>0.25423728813559299</v>
      </c>
      <c r="S7025" t="e">
        <f t="shared" si="109"/>
        <v>#NAME?</v>
      </c>
    </row>
    <row r="7026" spans="1:19" x14ac:dyDescent="0.2">
      <c r="A7026" t="s">
        <v>13981</v>
      </c>
      <c r="B7026" t="s">
        <v>13982</v>
      </c>
      <c r="C7026">
        <v>194</v>
      </c>
      <c r="D7026">
        <v>341</v>
      </c>
      <c r="E7026">
        <v>259</v>
      </c>
      <c r="F7026">
        <v>30</v>
      </c>
      <c r="G7026">
        <v>0.32521088135780002</v>
      </c>
      <c r="H7026">
        <v>-0.368759975627377</v>
      </c>
      <c r="I7026">
        <v>-1.69487764817256</v>
      </c>
      <c r="J7026">
        <v>521</v>
      </c>
      <c r="K7026">
        <v>609</v>
      </c>
      <c r="L7026">
        <v>401</v>
      </c>
      <c r="M7026">
        <v>62</v>
      </c>
      <c r="N7026">
        <v>0.14500767275507201</v>
      </c>
      <c r="O7026">
        <v>-0.70578212782373195</v>
      </c>
      <c r="P7026">
        <v>-1.9346717023931601</v>
      </c>
      <c r="Q7026">
        <v>0.55932203389830504</v>
      </c>
      <c r="R7026">
        <v>0.28813559322033899</v>
      </c>
      <c r="S7026">
        <f t="shared" si="109"/>
        <v>-6.2676601417687734E-3</v>
      </c>
    </row>
    <row r="7027" spans="1:19" x14ac:dyDescent="0.2">
      <c r="A7027" t="s">
        <v>13983</v>
      </c>
      <c r="B7027" t="s">
        <v>13984</v>
      </c>
      <c r="C7027">
        <v>25</v>
      </c>
      <c r="D7027">
        <v>79</v>
      </c>
      <c r="E7027">
        <v>43</v>
      </c>
      <c r="F7027">
        <v>6</v>
      </c>
      <c r="G7027">
        <v>0.57994531491393198</v>
      </c>
      <c r="H7027">
        <v>-0.25872956287085402</v>
      </c>
      <c r="I7027">
        <v>-1.50398593125039</v>
      </c>
      <c r="J7027">
        <v>44</v>
      </c>
      <c r="K7027">
        <v>42</v>
      </c>
      <c r="L7027">
        <v>42</v>
      </c>
      <c r="M7027">
        <v>3</v>
      </c>
      <c r="N7027">
        <v>5.7024717333434803E-2</v>
      </c>
      <c r="O7027">
        <v>-0.61229216323267699</v>
      </c>
      <c r="P7027">
        <v>-2.1765570903584099</v>
      </c>
      <c r="Q7027">
        <v>0.66101694915254205</v>
      </c>
      <c r="R7027">
        <v>0.338983050847457</v>
      </c>
      <c r="S7027">
        <f t="shared" si="109"/>
        <v>-1.5918042594015913E-2</v>
      </c>
    </row>
    <row r="7028" spans="1:19" x14ac:dyDescent="0.2">
      <c r="A7028" t="s">
        <v>13985</v>
      </c>
      <c r="B7028" t="s">
        <v>13986</v>
      </c>
      <c r="C7028">
        <v>187</v>
      </c>
      <c r="D7028">
        <v>208</v>
      </c>
      <c r="E7028">
        <v>105</v>
      </c>
      <c r="F7028">
        <v>19</v>
      </c>
      <c r="G7028">
        <v>0.12647996072179099</v>
      </c>
      <c r="H7028">
        <v>-0.74491031724496404</v>
      </c>
      <c r="I7028">
        <v>-1.8772851785456599</v>
      </c>
      <c r="J7028">
        <v>211</v>
      </c>
      <c r="K7028">
        <v>294</v>
      </c>
      <c r="L7028">
        <v>174</v>
      </c>
      <c r="M7028">
        <v>41</v>
      </c>
      <c r="N7028">
        <v>0.22129297853618601</v>
      </c>
      <c r="O7028">
        <v>-0.67582198415948302</v>
      </c>
      <c r="P7028">
        <v>-1.7217242671698501</v>
      </c>
      <c r="Q7028">
        <v>0.66101694915254205</v>
      </c>
      <c r="R7028">
        <v>0.28813559322033899</v>
      </c>
      <c r="S7028">
        <f t="shared" si="109"/>
        <v>-1.9110083575079873E-3</v>
      </c>
    </row>
    <row r="7029" spans="1:19" x14ac:dyDescent="0.2">
      <c r="A7029" t="s">
        <v>13987</v>
      </c>
      <c r="B7029" t="s">
        <v>13988</v>
      </c>
      <c r="C7029">
        <v>42</v>
      </c>
      <c r="D7029">
        <v>106</v>
      </c>
      <c r="E7029">
        <v>37</v>
      </c>
      <c r="F7029">
        <v>7</v>
      </c>
      <c r="G7029">
        <v>0.482314807162398</v>
      </c>
      <c r="H7029">
        <v>-0.54930557610930897</v>
      </c>
      <c r="I7029">
        <v>-1.66234842334564</v>
      </c>
      <c r="J7029">
        <v>160</v>
      </c>
      <c r="K7029">
        <v>136</v>
      </c>
      <c r="L7029">
        <v>88</v>
      </c>
      <c r="M7029">
        <v>6</v>
      </c>
      <c r="N7029">
        <v>6.64702913601451E-3</v>
      </c>
      <c r="O7029">
        <v>-0.85172608765014601</v>
      </c>
      <c r="P7029">
        <v>-2.4361944008641698</v>
      </c>
      <c r="Q7029">
        <v>0.61016949152542299</v>
      </c>
      <c r="R7029">
        <v>0.37288135593220301</v>
      </c>
      <c r="S7029">
        <f t="shared" si="109"/>
        <v>-0.13103589541136243</v>
      </c>
    </row>
    <row r="7030" spans="1:19" x14ac:dyDescent="0.2">
      <c r="A7030" t="s">
        <v>13989</v>
      </c>
      <c r="B7030" t="s">
        <v>13990</v>
      </c>
      <c r="C7030">
        <v>129</v>
      </c>
      <c r="D7030">
        <v>190</v>
      </c>
      <c r="E7030">
        <v>149</v>
      </c>
      <c r="F7030">
        <v>22</v>
      </c>
      <c r="G7030">
        <v>0.24842212294910801</v>
      </c>
      <c r="H7030">
        <v>-0.431661451665378</v>
      </c>
      <c r="I7030">
        <v>-1.6523642024390399</v>
      </c>
      <c r="J7030">
        <v>296</v>
      </c>
      <c r="K7030">
        <v>498</v>
      </c>
      <c r="L7030">
        <v>249</v>
      </c>
      <c r="M7030">
        <v>40</v>
      </c>
      <c r="N7030">
        <v>0.3031657351225</v>
      </c>
      <c r="O7030">
        <v>-0.66718114110759197</v>
      </c>
      <c r="P7030">
        <v>-1.87945738832286</v>
      </c>
      <c r="Q7030">
        <v>0.71186440677966101</v>
      </c>
      <c r="R7030">
        <v>0.44067796610169402</v>
      </c>
      <c r="S7030">
        <f t="shared" si="109"/>
        <v>2.0761438998762424E-2</v>
      </c>
    </row>
    <row r="7031" spans="1:19" x14ac:dyDescent="0.2">
      <c r="A7031" t="s">
        <v>13991</v>
      </c>
      <c r="B7031" t="s">
        <v>13992</v>
      </c>
      <c r="C7031">
        <v>20</v>
      </c>
      <c r="D7031">
        <v>63</v>
      </c>
      <c r="E7031">
        <v>31</v>
      </c>
      <c r="F7031">
        <v>5</v>
      </c>
      <c r="G7031">
        <v>0.57856878608512896</v>
      </c>
      <c r="H7031">
        <v>-0.30392631160811201</v>
      </c>
      <c r="I7031">
        <v>-1.48625716428996</v>
      </c>
      <c r="J7031">
        <v>59</v>
      </c>
      <c r="K7031">
        <v>71</v>
      </c>
      <c r="L7031">
        <v>85</v>
      </c>
      <c r="M7031">
        <v>13</v>
      </c>
      <c r="N7031">
        <v>0.157634440498652</v>
      </c>
      <c r="O7031">
        <v>-0.433521863072241</v>
      </c>
      <c r="P7031">
        <v>-1.6671343279272</v>
      </c>
      <c r="Q7031">
        <v>0.677966101694915</v>
      </c>
      <c r="R7031">
        <v>0.38983050847457601</v>
      </c>
      <c r="S7031">
        <f t="shared" si="109"/>
        <v>0.12545690192100481</v>
      </c>
    </row>
    <row r="7032" spans="1:19" x14ac:dyDescent="0.2">
      <c r="A7032" t="s">
        <v>13993</v>
      </c>
      <c r="B7032" t="s">
        <v>13994</v>
      </c>
      <c r="C7032">
        <v>64</v>
      </c>
      <c r="D7032">
        <v>84</v>
      </c>
      <c r="E7032">
        <v>45</v>
      </c>
      <c r="F7032">
        <v>11</v>
      </c>
      <c r="G7032">
        <v>0.19835754437352199</v>
      </c>
      <c r="H7032">
        <v>-0.64722546998694697</v>
      </c>
      <c r="I7032">
        <v>-1.6489844617876599</v>
      </c>
      <c r="J7032">
        <v>183</v>
      </c>
      <c r="K7032">
        <v>345</v>
      </c>
      <c r="L7032">
        <v>159</v>
      </c>
      <c r="M7032">
        <v>30</v>
      </c>
      <c r="N7032">
        <v>0.35259610876456599</v>
      </c>
      <c r="O7032">
        <v>-0.65314274255436799</v>
      </c>
      <c r="P7032">
        <v>-1.79555550360266</v>
      </c>
      <c r="Q7032">
        <v>0.71186440677966101</v>
      </c>
      <c r="R7032">
        <v>0.35593220338983</v>
      </c>
      <c r="S7032">
        <f t="shared" si="109"/>
        <v>4.4178482889514384E-2</v>
      </c>
    </row>
    <row r="7033" spans="1:19" x14ac:dyDescent="0.2">
      <c r="A7033" t="s">
        <v>13995</v>
      </c>
      <c r="B7033" t="s">
        <v>13996</v>
      </c>
      <c r="C7033">
        <v>167</v>
      </c>
      <c r="D7033">
        <v>178</v>
      </c>
      <c r="E7033">
        <v>128</v>
      </c>
      <c r="F7033">
        <v>17</v>
      </c>
      <c r="G7033">
        <v>0.107961763456839</v>
      </c>
      <c r="H7033">
        <v>-0.60976451127811804</v>
      </c>
      <c r="I7033">
        <v>-1.8764647227313</v>
      </c>
      <c r="J7033">
        <v>364</v>
      </c>
      <c r="K7033">
        <v>532</v>
      </c>
      <c r="L7033">
        <v>211</v>
      </c>
      <c r="M7033">
        <v>44</v>
      </c>
      <c r="N7033">
        <v>0.24203835206771401</v>
      </c>
      <c r="O7033">
        <v>-0.82890770549575299</v>
      </c>
      <c r="P7033">
        <v>-1.9278743757547601</v>
      </c>
      <c r="Q7033">
        <v>0.62711864406779605</v>
      </c>
      <c r="R7033">
        <v>0.49152542372881303</v>
      </c>
      <c r="S7033">
        <f t="shared" si="109"/>
        <v>-5.6816186923223072E-2</v>
      </c>
    </row>
    <row r="7034" spans="1:19" x14ac:dyDescent="0.2">
      <c r="A7034" t="s">
        <v>13997</v>
      </c>
      <c r="B7034" t="s">
        <v>13998</v>
      </c>
      <c r="C7034">
        <v>142</v>
      </c>
      <c r="D7034">
        <v>187</v>
      </c>
      <c r="E7034">
        <v>124</v>
      </c>
      <c r="F7034">
        <v>20</v>
      </c>
      <c r="G7034">
        <v>0.19981149444897001</v>
      </c>
      <c r="H7034">
        <v>-0.55312466899922497</v>
      </c>
      <c r="I7034">
        <v>-1.7354555216810701</v>
      </c>
      <c r="J7034">
        <v>398</v>
      </c>
      <c r="K7034">
        <v>559</v>
      </c>
      <c r="L7034">
        <v>260</v>
      </c>
      <c r="M7034">
        <v>49</v>
      </c>
      <c r="N7034">
        <v>0.224756839234457</v>
      </c>
      <c r="O7034">
        <v>-0.77699850124726</v>
      </c>
      <c r="P7034">
        <v>-1.91991266063706</v>
      </c>
      <c r="Q7034">
        <v>0.62711864406779605</v>
      </c>
      <c r="R7034">
        <v>0.338983050847457</v>
      </c>
      <c r="S7034">
        <f t="shared" si="109"/>
        <v>-1.4021843423123414E-2</v>
      </c>
    </row>
    <row r="7035" spans="1:19" x14ac:dyDescent="0.2">
      <c r="A7035" t="s">
        <v>13999</v>
      </c>
      <c r="B7035" t="s">
        <v>14000</v>
      </c>
      <c r="C7035">
        <v>80</v>
      </c>
      <c r="D7035">
        <v>110</v>
      </c>
      <c r="E7035">
        <v>86</v>
      </c>
      <c r="F7035">
        <v>12</v>
      </c>
      <c r="G7035">
        <v>0.21856093046180899</v>
      </c>
      <c r="H7035">
        <v>-0.46284954552677898</v>
      </c>
      <c r="I7035">
        <v>-1.7081059139063099</v>
      </c>
      <c r="J7035">
        <v>112</v>
      </c>
      <c r="K7035">
        <v>228</v>
      </c>
      <c r="L7035">
        <v>105</v>
      </c>
      <c r="M7035">
        <v>23</v>
      </c>
      <c r="N7035">
        <v>0.38594492775199302</v>
      </c>
      <c r="O7035">
        <v>-0.62011750074463401</v>
      </c>
      <c r="P7035">
        <v>-1.69771585524448</v>
      </c>
      <c r="Q7035">
        <v>0.62711864406779605</v>
      </c>
      <c r="R7035">
        <v>0.305084745762711</v>
      </c>
      <c r="S7035">
        <f t="shared" si="109"/>
        <v>5.3299343365429595E-2</v>
      </c>
    </row>
    <row r="7036" spans="1:19" x14ac:dyDescent="0.2">
      <c r="A7036" t="s">
        <v>14001</v>
      </c>
      <c r="B7036" t="s">
        <v>14002</v>
      </c>
      <c r="C7036">
        <v>76</v>
      </c>
      <c r="D7036">
        <v>107</v>
      </c>
      <c r="E7036">
        <v>65</v>
      </c>
      <c r="F7036">
        <v>9</v>
      </c>
      <c r="G7036">
        <v>0.228828417699946</v>
      </c>
      <c r="H7036">
        <v>-0.56215824541633896</v>
      </c>
      <c r="I7036">
        <v>-1.8107682558034599</v>
      </c>
      <c r="J7036">
        <v>164</v>
      </c>
      <c r="K7036">
        <v>258</v>
      </c>
      <c r="L7036">
        <v>114</v>
      </c>
      <c r="M7036">
        <v>16</v>
      </c>
      <c r="N7036">
        <v>0.27400396133725402</v>
      </c>
      <c r="O7036">
        <v>-0.75002777385561503</v>
      </c>
      <c r="P7036">
        <v>-2.0209495339836598</v>
      </c>
      <c r="Q7036">
        <v>0.55932203389830504</v>
      </c>
      <c r="R7036">
        <v>0.27118644067796599</v>
      </c>
      <c r="S7036">
        <f t="shared" si="109"/>
        <v>-6.2766498947996269E-2</v>
      </c>
    </row>
    <row r="7037" spans="1:19" x14ac:dyDescent="0.2">
      <c r="A7037" t="s">
        <v>14003</v>
      </c>
      <c r="B7037" t="s">
        <v>14004</v>
      </c>
      <c r="C7037">
        <v>77</v>
      </c>
      <c r="D7037">
        <v>73</v>
      </c>
      <c r="E7037">
        <v>39</v>
      </c>
      <c r="F7037">
        <v>3</v>
      </c>
      <c r="G7037">
        <v>5.7090367243502402E-2</v>
      </c>
      <c r="H7037">
        <v>-0.78968412792438603</v>
      </c>
      <c r="I7037">
        <v>-2.2935666434148101</v>
      </c>
      <c r="J7037">
        <v>111</v>
      </c>
      <c r="K7037">
        <v>135</v>
      </c>
      <c r="L7037">
        <v>93</v>
      </c>
      <c r="M7037">
        <v>15</v>
      </c>
      <c r="N7037">
        <v>0.16223889313007001</v>
      </c>
      <c r="O7037">
        <v>-0.66892880737711202</v>
      </c>
      <c r="P7037">
        <v>-1.87945738832286</v>
      </c>
      <c r="Q7037">
        <v>0.66101694915254205</v>
      </c>
      <c r="R7037">
        <v>0.338983050847457</v>
      </c>
      <c r="S7037">
        <f t="shared" si="109"/>
        <v>-0.16415071017798949</v>
      </c>
    </row>
    <row r="7038" spans="1:19" x14ac:dyDescent="0.2">
      <c r="A7038" t="s">
        <v>14005</v>
      </c>
      <c r="B7038" t="s">
        <v>14006</v>
      </c>
      <c r="C7038">
        <v>224</v>
      </c>
      <c r="D7038">
        <v>240</v>
      </c>
      <c r="E7038">
        <v>191</v>
      </c>
      <c r="F7038">
        <v>18</v>
      </c>
      <c r="G7038">
        <v>0.11022145567297099</v>
      </c>
      <c r="H7038">
        <v>-0.56347266086483805</v>
      </c>
      <c r="I7038">
        <v>-1.97917268619285</v>
      </c>
      <c r="J7038">
        <v>531</v>
      </c>
      <c r="K7038">
        <v>516</v>
      </c>
      <c r="L7038">
        <v>282</v>
      </c>
      <c r="M7038">
        <v>62</v>
      </c>
      <c r="N7038">
        <v>6.4783283967463995E-2</v>
      </c>
      <c r="O7038">
        <v>-0.86693418990649795</v>
      </c>
      <c r="P7038">
        <v>-1.9429285001751</v>
      </c>
      <c r="Q7038">
        <v>0.66101694915254205</v>
      </c>
      <c r="R7038">
        <v>0.305084745762711</v>
      </c>
      <c r="S7038">
        <f t="shared" si="109"/>
        <v>-9.0462192315444612E-2</v>
      </c>
    </row>
    <row r="7039" spans="1:19" x14ac:dyDescent="0.2">
      <c r="A7039" t="s">
        <v>14007</v>
      </c>
      <c r="B7039" t="s">
        <v>14008</v>
      </c>
      <c r="C7039">
        <v>82</v>
      </c>
      <c r="D7039">
        <v>137</v>
      </c>
      <c r="E7039">
        <v>38</v>
      </c>
      <c r="F7039">
        <v>10</v>
      </c>
      <c r="G7039">
        <v>0.303164947068218</v>
      </c>
      <c r="H7039">
        <v>-0.82828826554530999</v>
      </c>
      <c r="I7039">
        <v>-1.79801102534571</v>
      </c>
      <c r="J7039">
        <v>256</v>
      </c>
      <c r="K7039">
        <v>475</v>
      </c>
      <c r="L7039">
        <v>167</v>
      </c>
      <c r="M7039">
        <v>34</v>
      </c>
      <c r="N7039">
        <v>0.34568174773473798</v>
      </c>
      <c r="O7039">
        <v>-0.77761227130865596</v>
      </c>
      <c r="P7039">
        <v>-1.88698671686148</v>
      </c>
      <c r="Q7039">
        <v>0.59322033898305004</v>
      </c>
      <c r="R7039">
        <v>0.28813559322033899</v>
      </c>
      <c r="S7039">
        <f t="shared" si="109"/>
        <v>-2.3254661384143897E-2</v>
      </c>
    </row>
    <row r="7040" spans="1:19" x14ac:dyDescent="0.2">
      <c r="A7040" t="s">
        <v>14009</v>
      </c>
      <c r="B7040" t="s">
        <v>14010</v>
      </c>
      <c r="C7040">
        <v>51</v>
      </c>
      <c r="D7040">
        <v>41</v>
      </c>
      <c r="E7040">
        <v>18</v>
      </c>
      <c r="F7040">
        <v>8</v>
      </c>
      <c r="G7040">
        <v>-1.45280870826724E-2</v>
      </c>
      <c r="H7040">
        <v>-0.94655568077303298</v>
      </c>
      <c r="I7040">
        <v>-1.68867736206799</v>
      </c>
      <c r="J7040">
        <v>148</v>
      </c>
      <c r="K7040">
        <v>208</v>
      </c>
      <c r="L7040">
        <v>51</v>
      </c>
      <c r="M7040">
        <v>7</v>
      </c>
      <c r="N7040">
        <v>0.22502972298952501</v>
      </c>
      <c r="O7040">
        <v>-1.05478031644141</v>
      </c>
      <c r="P7040">
        <v>-2.3353893439725901</v>
      </c>
      <c r="Q7040">
        <v>0.54237288135593198</v>
      </c>
      <c r="R7040">
        <v>0.305084745762711</v>
      </c>
      <c r="S7040">
        <f t="shared" si="109"/>
        <v>-0.11166501964769571</v>
      </c>
    </row>
    <row r="7041" spans="1:19" x14ac:dyDescent="0.2">
      <c r="A7041" t="s">
        <v>14011</v>
      </c>
      <c r="B7041" t="s">
        <v>14012</v>
      </c>
      <c r="C7041">
        <v>141</v>
      </c>
      <c r="D7041">
        <v>144</v>
      </c>
      <c r="E7041">
        <v>107</v>
      </c>
      <c r="F7041">
        <v>20</v>
      </c>
      <c r="G7041">
        <v>8.9401611735398095E-2</v>
      </c>
      <c r="H7041">
        <v>-0.61409334474857302</v>
      </c>
      <c r="I7041">
        <v>-1.7323862899533899</v>
      </c>
      <c r="J7041">
        <v>244</v>
      </c>
      <c r="K7041">
        <v>326</v>
      </c>
      <c r="L7041">
        <v>146</v>
      </c>
      <c r="M7041">
        <v>34</v>
      </c>
      <c r="N7041">
        <v>0.20305587715093101</v>
      </c>
      <c r="O7041">
        <v>-0.81512574769868196</v>
      </c>
      <c r="P7041">
        <v>-1.8661365778883601</v>
      </c>
      <c r="Q7041">
        <v>0.52542372881355903</v>
      </c>
      <c r="R7041">
        <v>0.28813559322033899</v>
      </c>
      <c r="S7041">
        <f t="shared" si="109"/>
        <v>1.2474952387158571E-3</v>
      </c>
    </row>
    <row r="7042" spans="1:19" x14ac:dyDescent="0.2">
      <c r="A7042" t="s">
        <v>14013</v>
      </c>
      <c r="B7042" t="e">
        <f>-EGE-AEALYDYHAMEDDSGDLSFEEGARITGIESPLDWWTGRAAGGREGFFPANYVDLL-G</f>
        <v>#NAME?</v>
      </c>
      <c r="C7042">
        <v>67</v>
      </c>
      <c r="D7042">
        <v>102</v>
      </c>
      <c r="E7042">
        <v>38</v>
      </c>
      <c r="F7042">
        <v>15</v>
      </c>
      <c r="G7042">
        <v>0.26278360135661899</v>
      </c>
      <c r="H7042">
        <v>-0.74054921586241995</v>
      </c>
      <c r="I7042">
        <v>-1.5341807166071399</v>
      </c>
      <c r="J7042">
        <v>142</v>
      </c>
      <c r="K7042">
        <v>248</v>
      </c>
      <c r="L7042">
        <v>125</v>
      </c>
      <c r="M7042">
        <v>14</v>
      </c>
      <c r="N7042">
        <v>0.319391439864881</v>
      </c>
      <c r="O7042">
        <v>-0.64746710851939004</v>
      </c>
      <c r="P7042">
        <v>-2.0163859772967099</v>
      </c>
      <c r="Q7042">
        <v>0.57627118644067798</v>
      </c>
      <c r="R7042">
        <v>0.338983050847457</v>
      </c>
      <c r="S7042">
        <f t="shared" si="109"/>
        <v>1.8217436774276535E-2</v>
      </c>
    </row>
    <row r="7043" spans="1:19" x14ac:dyDescent="0.2">
      <c r="A7043" t="s">
        <v>14014</v>
      </c>
      <c r="B7043" t="s">
        <v>14015</v>
      </c>
      <c r="C7043">
        <v>95</v>
      </c>
      <c r="D7043">
        <v>137</v>
      </c>
      <c r="E7043">
        <v>91</v>
      </c>
      <c r="F7043">
        <v>7</v>
      </c>
      <c r="G7043">
        <v>0.23925519416308699</v>
      </c>
      <c r="H7043">
        <v>-0.51294022274615703</v>
      </c>
      <c r="I7043">
        <v>-2.01682273823659</v>
      </c>
      <c r="J7043">
        <v>356</v>
      </c>
      <c r="K7043">
        <v>584</v>
      </c>
      <c r="L7043">
        <v>239</v>
      </c>
      <c r="M7043">
        <v>70</v>
      </c>
      <c r="N7043">
        <v>0.292190952561246</v>
      </c>
      <c r="O7043">
        <v>-0.76514087416912702</v>
      </c>
      <c r="P7043">
        <v>-1.7165776265505099</v>
      </c>
      <c r="Q7043">
        <v>0.66101694915254205</v>
      </c>
      <c r="R7043">
        <v>0.38983050847457601</v>
      </c>
      <c r="S7043">
        <f t="shared" ref="S7043:S7106" si="110">((I7043+1.7338029)/1.7338029+(P7043+1.8692731)/1.8692731)/2</f>
        <v>-4.0774684001105913E-2</v>
      </c>
    </row>
    <row r="7044" spans="1:19" x14ac:dyDescent="0.2">
      <c r="A7044" t="s">
        <v>14016</v>
      </c>
      <c r="B7044" t="s">
        <v>14017</v>
      </c>
      <c r="C7044">
        <v>157</v>
      </c>
      <c r="D7044">
        <v>152</v>
      </c>
      <c r="E7044">
        <v>178</v>
      </c>
      <c r="F7044">
        <v>8</v>
      </c>
      <c r="G7044">
        <v>6.6202167831067096E-2</v>
      </c>
      <c r="H7044">
        <v>-0.43973765987874303</v>
      </c>
      <c r="I7044">
        <v>-2.1770068383792802</v>
      </c>
      <c r="J7044">
        <v>334</v>
      </c>
      <c r="K7044">
        <v>440</v>
      </c>
      <c r="L7044">
        <v>240</v>
      </c>
      <c r="M7044">
        <v>59</v>
      </c>
      <c r="N7044">
        <v>0.19693431309634399</v>
      </c>
      <c r="O7044">
        <v>-0.73562400224434799</v>
      </c>
      <c r="P7044">
        <v>-1.7631201237613101</v>
      </c>
      <c r="Q7044">
        <v>0.62711864406779605</v>
      </c>
      <c r="R7044">
        <v>0.23728813559322001</v>
      </c>
      <c r="S7044">
        <f t="shared" si="110"/>
        <v>-9.9418478956838016E-2</v>
      </c>
    </row>
    <row r="7045" spans="1:19" x14ac:dyDescent="0.2">
      <c r="A7045" t="s">
        <v>14018</v>
      </c>
      <c r="B7045" t="s">
        <v>14019</v>
      </c>
      <c r="C7045">
        <v>295</v>
      </c>
      <c r="D7045">
        <v>275</v>
      </c>
      <c r="E7045">
        <v>315</v>
      </c>
      <c r="F7045">
        <v>27</v>
      </c>
      <c r="G7045">
        <v>4.9768910147628E-2</v>
      </c>
      <c r="H7045">
        <v>-0.465769471966966</v>
      </c>
      <c r="I7045">
        <v>-1.92265542478117</v>
      </c>
      <c r="J7045">
        <v>740</v>
      </c>
      <c r="K7045">
        <v>843</v>
      </c>
      <c r="L7045">
        <v>528</v>
      </c>
      <c r="M7045">
        <v>77</v>
      </c>
      <c r="N7045">
        <v>0.13382395831548699</v>
      </c>
      <c r="O7045">
        <v>-0.73868657434155405</v>
      </c>
      <c r="P7045">
        <v>-1.99296666315038</v>
      </c>
      <c r="Q7045">
        <v>0.644067796610169</v>
      </c>
      <c r="R7045">
        <v>0.22033898305084701</v>
      </c>
      <c r="S7045">
        <f t="shared" si="110"/>
        <v>-8.7547942199330042E-2</v>
      </c>
    </row>
    <row r="7046" spans="1:19" x14ac:dyDescent="0.2">
      <c r="A7046" t="s">
        <v>14020</v>
      </c>
      <c r="B7046" t="s">
        <v>14021</v>
      </c>
      <c r="C7046">
        <v>142</v>
      </c>
      <c r="D7046">
        <v>203</v>
      </c>
      <c r="E7046">
        <v>116</v>
      </c>
      <c r="F7046">
        <v>32</v>
      </c>
      <c r="G7046">
        <v>0.23546592582568401</v>
      </c>
      <c r="H7046">
        <v>-0.58208836493454097</v>
      </c>
      <c r="I7046">
        <v>-1.53133553902514</v>
      </c>
      <c r="J7046">
        <v>224</v>
      </c>
      <c r="K7046">
        <v>323</v>
      </c>
      <c r="L7046">
        <v>204</v>
      </c>
      <c r="M7046">
        <v>62</v>
      </c>
      <c r="N7046">
        <v>0.23618260741866101</v>
      </c>
      <c r="O7046">
        <v>-0.63270662805265399</v>
      </c>
      <c r="P7046">
        <v>-1.5680819974278</v>
      </c>
      <c r="Q7046">
        <v>0.69491525423728795</v>
      </c>
      <c r="R7046">
        <v>0.22033898305084701</v>
      </c>
      <c r="S7046">
        <f t="shared" si="110"/>
        <v>0.13895192565069001</v>
      </c>
    </row>
    <row r="7047" spans="1:19" x14ac:dyDescent="0.2">
      <c r="A7047" t="s">
        <v>14022</v>
      </c>
      <c r="B7047" t="s">
        <v>14023</v>
      </c>
      <c r="C7047">
        <v>31</v>
      </c>
      <c r="D7047">
        <v>78</v>
      </c>
      <c r="E7047">
        <v>52</v>
      </c>
      <c r="F7047">
        <v>20</v>
      </c>
      <c r="G7047">
        <v>0.48099114115173602</v>
      </c>
      <c r="H7047">
        <v>-0.26961635997787697</v>
      </c>
      <c r="I7047">
        <v>-1.07452887113229</v>
      </c>
      <c r="J7047">
        <v>96</v>
      </c>
      <c r="K7047">
        <v>174</v>
      </c>
      <c r="L7047">
        <v>76</v>
      </c>
      <c r="M7047">
        <v>16</v>
      </c>
      <c r="N7047">
        <v>0.33550611866475299</v>
      </c>
      <c r="O7047">
        <v>-0.69354641790316696</v>
      </c>
      <c r="P7047">
        <v>-1.7883769189755301</v>
      </c>
      <c r="Q7047">
        <v>0.79661016949152497</v>
      </c>
      <c r="R7047">
        <v>0.28813559322033899</v>
      </c>
      <c r="S7047">
        <f t="shared" si="110"/>
        <v>0.21176210152809344</v>
      </c>
    </row>
    <row r="7048" spans="1:19" x14ac:dyDescent="0.2">
      <c r="A7048" t="s">
        <v>14024</v>
      </c>
      <c r="B7048" t="s">
        <v>14025</v>
      </c>
      <c r="C7048">
        <v>145</v>
      </c>
      <c r="D7048">
        <v>146</v>
      </c>
      <c r="E7048">
        <v>137</v>
      </c>
      <c r="F7048">
        <v>18</v>
      </c>
      <c r="G7048">
        <v>8.3243085844990503E-2</v>
      </c>
      <c r="H7048">
        <v>-0.51890544485697099</v>
      </c>
      <c r="I7048">
        <v>-1.7902926700936601</v>
      </c>
      <c r="J7048">
        <v>240</v>
      </c>
      <c r="K7048">
        <v>416</v>
      </c>
      <c r="L7048">
        <v>135</v>
      </c>
      <c r="M7048">
        <v>33</v>
      </c>
      <c r="N7048">
        <v>0.316110192336858</v>
      </c>
      <c r="O7048">
        <v>-0.84196625036099004</v>
      </c>
      <c r="P7048">
        <v>-1.87192297042561</v>
      </c>
      <c r="Q7048">
        <v>0.76271186440677896</v>
      </c>
      <c r="R7048">
        <v>0.28813559322033899</v>
      </c>
      <c r="S7048">
        <f t="shared" si="110"/>
        <v>-1.6999509797136988E-2</v>
      </c>
    </row>
    <row r="7049" spans="1:19" x14ac:dyDescent="0.2">
      <c r="A7049" t="s">
        <v>14026</v>
      </c>
      <c r="B7049" t="s">
        <v>14027</v>
      </c>
      <c r="C7049">
        <v>74</v>
      </c>
      <c r="D7049">
        <v>60</v>
      </c>
      <c r="E7049">
        <v>33</v>
      </c>
      <c r="F7049">
        <v>3</v>
      </c>
      <c r="G7049">
        <v>-1.0822237051804099E-2</v>
      </c>
      <c r="H7049">
        <v>-0.844975789631492</v>
      </c>
      <c r="I7049">
        <v>-2.2763076379733098</v>
      </c>
      <c r="J7049">
        <v>147</v>
      </c>
      <c r="K7049">
        <v>104</v>
      </c>
      <c r="L7049">
        <v>72</v>
      </c>
      <c r="M7049">
        <v>10</v>
      </c>
      <c r="N7049">
        <v>-7.3055892027673902E-2</v>
      </c>
      <c r="O7049">
        <v>-0.90207361546129805</v>
      </c>
      <c r="P7049">
        <v>-2.1775430033400598</v>
      </c>
      <c r="Q7049">
        <v>0.69491525423728795</v>
      </c>
      <c r="R7049">
        <v>0.25423728813559299</v>
      </c>
      <c r="S7049">
        <f t="shared" si="110"/>
        <v>-0.23890652891285713</v>
      </c>
    </row>
    <row r="7050" spans="1:19" x14ac:dyDescent="0.2">
      <c r="A7050" t="s">
        <v>14028</v>
      </c>
      <c r="B7050" t="s">
        <v>14029</v>
      </c>
      <c r="C7050">
        <v>25</v>
      </c>
      <c r="D7050">
        <v>23</v>
      </c>
      <c r="E7050">
        <v>27</v>
      </c>
      <c r="F7050">
        <v>1</v>
      </c>
      <c r="G7050">
        <v>4.4046059641083699E-2</v>
      </c>
      <c r="H7050">
        <v>-0.46083425429145303</v>
      </c>
      <c r="I7050">
        <v>-2.2821371816340301</v>
      </c>
      <c r="J7050">
        <v>61</v>
      </c>
      <c r="K7050">
        <v>110</v>
      </c>
      <c r="L7050">
        <v>68</v>
      </c>
      <c r="M7050">
        <v>2</v>
      </c>
      <c r="N7050">
        <v>0.33329095356917898</v>
      </c>
      <c r="O7050">
        <v>-0.54490969944892098</v>
      </c>
      <c r="P7050">
        <v>-2.4945255079386701</v>
      </c>
      <c r="Q7050">
        <v>0.69491525423728795</v>
      </c>
      <c r="R7050">
        <v>0.23728813559322001</v>
      </c>
      <c r="S7050">
        <f t="shared" si="110"/>
        <v>-0.32537531135216835</v>
      </c>
    </row>
    <row r="7051" spans="1:19" x14ac:dyDescent="0.2">
      <c r="A7051" t="s">
        <v>14030</v>
      </c>
      <c r="B7051" t="s">
        <v>14031</v>
      </c>
      <c r="C7051">
        <v>239</v>
      </c>
      <c r="D7051">
        <v>292</v>
      </c>
      <c r="E7051">
        <v>226</v>
      </c>
      <c r="F7051">
        <v>30</v>
      </c>
      <c r="G7051">
        <v>0.16724318279580899</v>
      </c>
      <c r="H7051">
        <v>-0.51854747157914005</v>
      </c>
      <c r="I7051">
        <v>-1.78547381919047</v>
      </c>
      <c r="J7051">
        <v>511</v>
      </c>
      <c r="K7051">
        <v>726</v>
      </c>
      <c r="L7051">
        <v>382</v>
      </c>
      <c r="M7051">
        <v>62</v>
      </c>
      <c r="N7051">
        <v>0.229743823987102</v>
      </c>
      <c r="O7051">
        <v>-0.71844631436739403</v>
      </c>
      <c r="P7051">
        <v>-1.92625487922835</v>
      </c>
      <c r="Q7051">
        <v>0.62711864406779605</v>
      </c>
      <c r="R7051">
        <v>0.25423728813559299</v>
      </c>
      <c r="S7051">
        <f t="shared" si="110"/>
        <v>-3.0142730641907339E-2</v>
      </c>
    </row>
    <row r="7052" spans="1:19" x14ac:dyDescent="0.2">
      <c r="A7052" t="s">
        <v>14032</v>
      </c>
      <c r="B7052" t="s">
        <v>14033</v>
      </c>
      <c r="C7052">
        <v>44</v>
      </c>
      <c r="D7052">
        <v>26</v>
      </c>
      <c r="E7052">
        <v>19</v>
      </c>
      <c r="F7052">
        <v>15</v>
      </c>
      <c r="G7052">
        <v>-0.14822109621984</v>
      </c>
      <c r="H7052">
        <v>-0.85895708531176196</v>
      </c>
      <c r="I7052">
        <v>-1.3515585903925</v>
      </c>
      <c r="J7052">
        <v>32</v>
      </c>
      <c r="K7052">
        <v>42</v>
      </c>
      <c r="L7052">
        <v>18</v>
      </c>
      <c r="M7052">
        <v>9</v>
      </c>
      <c r="N7052">
        <v>0.195327415499716</v>
      </c>
      <c r="O7052">
        <v>-0.84196625036099004</v>
      </c>
      <c r="P7052">
        <v>-1.56113313747247</v>
      </c>
      <c r="Q7052">
        <v>0.61016949152542299</v>
      </c>
      <c r="R7052">
        <v>0.25423728813559299</v>
      </c>
      <c r="S7052">
        <f t="shared" si="110"/>
        <v>0.19265532236247651</v>
      </c>
    </row>
    <row r="7053" spans="1:19" x14ac:dyDescent="0.2">
      <c r="A7053" t="s">
        <v>14034</v>
      </c>
      <c r="B7053" t="s">
        <v>14035</v>
      </c>
      <c r="C7053">
        <v>307</v>
      </c>
      <c r="D7053">
        <v>295</v>
      </c>
      <c r="E7053">
        <v>221</v>
      </c>
      <c r="F7053">
        <v>20</v>
      </c>
      <c r="G7053">
        <v>6.29418727965049E-2</v>
      </c>
      <c r="H7053">
        <v>-0.63700411157047898</v>
      </c>
      <c r="I7053">
        <v>-2.0703055527752001</v>
      </c>
      <c r="J7053">
        <v>612</v>
      </c>
      <c r="K7053">
        <v>599</v>
      </c>
      <c r="L7053">
        <v>304</v>
      </c>
      <c r="M7053">
        <v>60</v>
      </c>
      <c r="N7053">
        <v>6.7903503665472001E-2</v>
      </c>
      <c r="O7053">
        <v>-0.89596661568119695</v>
      </c>
      <c r="P7053">
        <v>-2.0188258403538102</v>
      </c>
      <c r="Q7053">
        <v>0.62711864406779605</v>
      </c>
      <c r="R7053">
        <v>0.28813559322033899</v>
      </c>
      <c r="S7053">
        <f t="shared" si="110"/>
        <v>-0.13704469745002362</v>
      </c>
    </row>
    <row r="7054" spans="1:19" x14ac:dyDescent="0.2">
      <c r="A7054" t="s">
        <v>14036</v>
      </c>
      <c r="B7054" t="s">
        <v>14037</v>
      </c>
      <c r="C7054">
        <v>180</v>
      </c>
      <c r="D7054">
        <v>196</v>
      </c>
      <c r="E7054">
        <v>118</v>
      </c>
      <c r="F7054">
        <v>14</v>
      </c>
      <c r="G7054">
        <v>0.117241798548698</v>
      </c>
      <c r="H7054">
        <v>-0.67764850757558404</v>
      </c>
      <c r="I7054">
        <v>-1.99334164238706</v>
      </c>
      <c r="J7054">
        <v>417</v>
      </c>
      <c r="K7054">
        <v>438</v>
      </c>
      <c r="L7054">
        <v>255</v>
      </c>
      <c r="M7054">
        <v>34</v>
      </c>
      <c r="N7054">
        <v>9.8566158952063804E-2</v>
      </c>
      <c r="O7054">
        <v>-0.80568465168419201</v>
      </c>
      <c r="P7054">
        <v>-2.09888280652339</v>
      </c>
      <c r="Q7054">
        <v>0.677966101694915</v>
      </c>
      <c r="R7054">
        <v>0.23728813559322001</v>
      </c>
      <c r="S7054">
        <f t="shared" si="110"/>
        <v>-0.13626351207276172</v>
      </c>
    </row>
    <row r="7055" spans="1:19" x14ac:dyDescent="0.2">
      <c r="A7055" t="s">
        <v>14038</v>
      </c>
      <c r="B7055" t="s">
        <v>14039</v>
      </c>
      <c r="C7055">
        <v>216</v>
      </c>
      <c r="D7055">
        <v>181</v>
      </c>
      <c r="E7055">
        <v>222</v>
      </c>
      <c r="F7055">
        <v>21</v>
      </c>
      <c r="G7055">
        <v>3.4830560137820901E-3</v>
      </c>
      <c r="H7055">
        <v>-0.48235878647869501</v>
      </c>
      <c r="I7055">
        <v>-1.89643162937901</v>
      </c>
      <c r="J7055">
        <v>530</v>
      </c>
      <c r="K7055">
        <v>509</v>
      </c>
      <c r="L7055">
        <v>377</v>
      </c>
      <c r="M7055">
        <v>58</v>
      </c>
      <c r="N7055">
        <v>5.9670016157691498E-2</v>
      </c>
      <c r="O7055">
        <v>-0.74002329653938603</v>
      </c>
      <c r="P7055">
        <v>-1.97107354462974</v>
      </c>
      <c r="Q7055">
        <v>0.72881355932203395</v>
      </c>
      <c r="R7055">
        <v>0.28813559322033899</v>
      </c>
      <c r="S7055">
        <f t="shared" si="110"/>
        <v>-7.4129383195975007E-2</v>
      </c>
    </row>
    <row r="7056" spans="1:19" x14ac:dyDescent="0.2">
      <c r="A7056" t="s">
        <v>14040</v>
      </c>
      <c r="B7056" t="s">
        <v>14041</v>
      </c>
      <c r="C7056">
        <v>40</v>
      </c>
      <c r="D7056">
        <v>93</v>
      </c>
      <c r="E7056">
        <v>30</v>
      </c>
      <c r="F7056">
        <v>4</v>
      </c>
      <c r="G7056">
        <v>0.44668118952150099</v>
      </c>
      <c r="H7056">
        <v>-0.61919674638670297</v>
      </c>
      <c r="I7056">
        <v>-1.88419717296199</v>
      </c>
      <c r="J7056">
        <v>138</v>
      </c>
      <c r="K7056">
        <v>172</v>
      </c>
      <c r="L7056">
        <v>110</v>
      </c>
      <c r="M7056">
        <v>12</v>
      </c>
      <c r="N7056">
        <v>0.17287746392803399</v>
      </c>
      <c r="O7056">
        <v>-0.69057517838740101</v>
      </c>
      <c r="P7056">
        <v>-2.0709235089455</v>
      </c>
      <c r="Q7056">
        <v>0.677966101694915</v>
      </c>
      <c r="R7056">
        <v>0.27118644067796599</v>
      </c>
      <c r="S7056">
        <f t="shared" si="110"/>
        <v>-9.73094022368962E-2</v>
      </c>
    </row>
    <row r="7057" spans="1:19" x14ac:dyDescent="0.2">
      <c r="A7057" t="s">
        <v>14042</v>
      </c>
      <c r="B7057" t="s">
        <v>14043</v>
      </c>
      <c r="C7057">
        <v>92</v>
      </c>
      <c r="D7057">
        <v>46</v>
      </c>
      <c r="E7057">
        <v>59</v>
      </c>
      <c r="F7057">
        <v>2</v>
      </c>
      <c r="G7057">
        <v>-0.220771763368452</v>
      </c>
      <c r="H7057">
        <v>-0.68719382548181396</v>
      </c>
      <c r="I7057">
        <v>-2.5469550046435701</v>
      </c>
      <c r="J7057">
        <v>92</v>
      </c>
      <c r="K7057">
        <v>113</v>
      </c>
      <c r="L7057">
        <v>69</v>
      </c>
      <c r="M7057">
        <v>8</v>
      </c>
      <c r="N7057">
        <v>0.166518719559586</v>
      </c>
      <c r="O7057">
        <v>-0.71702751375269003</v>
      </c>
      <c r="P7057">
        <v>-2.0709235089455</v>
      </c>
      <c r="Q7057">
        <v>0.57627118644067798</v>
      </c>
      <c r="R7057">
        <v>0.27118644067796599</v>
      </c>
      <c r="S7057">
        <f t="shared" si="110"/>
        <v>-0.28843776858164627</v>
      </c>
    </row>
    <row r="7058" spans="1:19" x14ac:dyDescent="0.2">
      <c r="A7058" t="s">
        <v>14044</v>
      </c>
      <c r="B7058" t="s">
        <v>14045</v>
      </c>
      <c r="C7058">
        <v>166</v>
      </c>
      <c r="D7058">
        <v>151</v>
      </c>
      <c r="E7058">
        <v>157</v>
      </c>
      <c r="F7058">
        <v>13</v>
      </c>
      <c r="G7058">
        <v>3.9127091548642801E-2</v>
      </c>
      <c r="H7058">
        <v>-0.51846644540922404</v>
      </c>
      <c r="I7058">
        <v>-1.99036190869521</v>
      </c>
      <c r="J7058">
        <v>267</v>
      </c>
      <c r="K7058">
        <v>338</v>
      </c>
      <c r="L7058">
        <v>178</v>
      </c>
      <c r="M7058">
        <v>15</v>
      </c>
      <c r="N7058">
        <v>0.179633542334801</v>
      </c>
      <c r="O7058">
        <v>-0.76818003620007103</v>
      </c>
      <c r="P7058">
        <v>-2.2606456709007801</v>
      </c>
      <c r="Q7058">
        <v>0.59322033898305004</v>
      </c>
      <c r="R7058">
        <v>0.37288135593220301</v>
      </c>
      <c r="S7058">
        <f t="shared" si="110"/>
        <v>-0.17867312841906902</v>
      </c>
    </row>
    <row r="7059" spans="1:19" x14ac:dyDescent="0.2">
      <c r="A7059" t="s">
        <v>14046</v>
      </c>
      <c r="B7059" t="s">
        <v>14047</v>
      </c>
      <c r="C7059">
        <v>167</v>
      </c>
      <c r="D7059">
        <v>273</v>
      </c>
      <c r="E7059">
        <v>114</v>
      </c>
      <c r="F7059">
        <v>21</v>
      </c>
      <c r="G7059">
        <v>0.29370440818870103</v>
      </c>
      <c r="H7059">
        <v>-0.66006962958951398</v>
      </c>
      <c r="I7059">
        <v>-1.78469434937566</v>
      </c>
      <c r="J7059">
        <v>568</v>
      </c>
      <c r="K7059">
        <v>695</v>
      </c>
      <c r="L7059">
        <v>410</v>
      </c>
      <c r="M7059">
        <v>84</v>
      </c>
      <c r="N7059">
        <v>0.164864572300816</v>
      </c>
      <c r="O7059">
        <v>-0.733653256135673</v>
      </c>
      <c r="P7059">
        <v>-1.8402947182410301</v>
      </c>
      <c r="Q7059">
        <v>0.55932203389830504</v>
      </c>
      <c r="R7059">
        <v>0.305084745762711</v>
      </c>
      <c r="S7059">
        <f t="shared" si="110"/>
        <v>-6.9250064752236747E-3</v>
      </c>
    </row>
    <row r="7060" spans="1:19" x14ac:dyDescent="0.2">
      <c r="A7060" t="s">
        <v>14048</v>
      </c>
      <c r="B7060" t="s">
        <v>14049</v>
      </c>
      <c r="C7060">
        <v>345</v>
      </c>
      <c r="D7060">
        <v>389</v>
      </c>
      <c r="E7060">
        <v>303</v>
      </c>
      <c r="F7060">
        <v>28</v>
      </c>
      <c r="G7060">
        <v>0.13238873854796199</v>
      </c>
      <c r="H7060">
        <v>-0.55063447634937202</v>
      </c>
      <c r="I7060">
        <v>-1.9748582366930501</v>
      </c>
      <c r="J7060">
        <v>616</v>
      </c>
      <c r="K7060">
        <v>1061</v>
      </c>
      <c r="L7060">
        <v>421</v>
      </c>
      <c r="M7060">
        <v>126</v>
      </c>
      <c r="N7060">
        <v>0.31336277515863697</v>
      </c>
      <c r="O7060">
        <v>-0.75738739347314699</v>
      </c>
      <c r="P7060">
        <v>-1.69943583563875</v>
      </c>
      <c r="Q7060">
        <v>0.50847457627118597</v>
      </c>
      <c r="R7060">
        <v>0.22033898305084701</v>
      </c>
      <c r="S7060">
        <f t="shared" si="110"/>
        <v>-2.4087668889867575E-2</v>
      </c>
    </row>
    <row r="7061" spans="1:19" x14ac:dyDescent="0.2">
      <c r="A7061" t="s">
        <v>14050</v>
      </c>
      <c r="B7061" t="s">
        <v>14051</v>
      </c>
      <c r="C7061">
        <v>162</v>
      </c>
      <c r="D7061">
        <v>194</v>
      </c>
      <c r="E7061">
        <v>136</v>
      </c>
      <c r="F7061">
        <v>18</v>
      </c>
      <c r="G7061">
        <v>0.15854494768312299</v>
      </c>
      <c r="H7061">
        <v>-0.57023411595081697</v>
      </c>
      <c r="I7061">
        <v>-1.8384396824013201</v>
      </c>
      <c r="J7061">
        <v>290</v>
      </c>
      <c r="K7061">
        <v>306</v>
      </c>
      <c r="L7061">
        <v>126</v>
      </c>
      <c r="M7061">
        <v>31</v>
      </c>
      <c r="N7061">
        <v>0.100551532004345</v>
      </c>
      <c r="O7061">
        <v>-0.95411622992578304</v>
      </c>
      <c r="P7061">
        <v>-1.9812619726565699</v>
      </c>
      <c r="Q7061">
        <v>0.61016949152542299</v>
      </c>
      <c r="R7061">
        <v>0.27118644067796599</v>
      </c>
      <c r="S7061">
        <f t="shared" si="110"/>
        <v>-6.0130705487461467E-2</v>
      </c>
    </row>
    <row r="7062" spans="1:19" x14ac:dyDescent="0.2">
      <c r="A7062" t="s">
        <v>14052</v>
      </c>
      <c r="B7062" t="s">
        <v>14053</v>
      </c>
      <c r="C7062">
        <v>195</v>
      </c>
      <c r="D7062">
        <v>212</v>
      </c>
      <c r="E7062">
        <v>216</v>
      </c>
      <c r="F7062">
        <v>21</v>
      </c>
      <c r="G7062">
        <v>0.116559481861761</v>
      </c>
      <c r="H7062">
        <v>-0.44983886998999001</v>
      </c>
      <c r="I7062">
        <v>-1.8520124895905901</v>
      </c>
      <c r="J7062">
        <v>415</v>
      </c>
      <c r="K7062">
        <v>668</v>
      </c>
      <c r="L7062">
        <v>261</v>
      </c>
      <c r="M7062">
        <v>46</v>
      </c>
      <c r="N7062">
        <v>0.28395646918517398</v>
      </c>
      <c r="O7062">
        <v>-0.79349636651820199</v>
      </c>
      <c r="P7062">
        <v>-1.9655159336224099</v>
      </c>
      <c r="Q7062">
        <v>0.66101694915254205</v>
      </c>
      <c r="R7062">
        <v>0.28813559322033899</v>
      </c>
      <c r="S7062">
        <f t="shared" si="110"/>
        <v>-5.9833069901776462E-2</v>
      </c>
    </row>
    <row r="7063" spans="1:19" x14ac:dyDescent="0.2">
      <c r="A7063" t="s">
        <v>14054</v>
      </c>
      <c r="B7063" t="s">
        <v>14055</v>
      </c>
      <c r="C7063">
        <v>215</v>
      </c>
      <c r="D7063">
        <v>253</v>
      </c>
      <c r="E7063">
        <v>116</v>
      </c>
      <c r="F7063">
        <v>18</v>
      </c>
      <c r="G7063">
        <v>0.15094029355574101</v>
      </c>
      <c r="H7063">
        <v>-0.76223848046708997</v>
      </c>
      <c r="I7063">
        <v>-1.96136312777429</v>
      </c>
      <c r="J7063">
        <v>416</v>
      </c>
      <c r="K7063">
        <v>509</v>
      </c>
      <c r="L7063">
        <v>255</v>
      </c>
      <c r="M7063">
        <v>40</v>
      </c>
      <c r="N7063">
        <v>0.16485255513173699</v>
      </c>
      <c r="O7063">
        <v>-0.80464192733717699</v>
      </c>
      <c r="P7063">
        <v>-2.0272590078906698</v>
      </c>
      <c r="Q7063">
        <v>0.66101694915254205</v>
      </c>
      <c r="R7063">
        <v>0.27118644067796599</v>
      </c>
      <c r="S7063">
        <f t="shared" si="110"/>
        <v>-0.10788324343928551</v>
      </c>
    </row>
    <row r="7064" spans="1:19" x14ac:dyDescent="0.2">
      <c r="A7064" t="s">
        <v>14056</v>
      </c>
      <c r="B7064" t="s">
        <v>14057</v>
      </c>
      <c r="C7064">
        <v>58</v>
      </c>
      <c r="D7064">
        <v>72</v>
      </c>
      <c r="E7064">
        <v>54</v>
      </c>
      <c r="F7064">
        <v>0</v>
      </c>
      <c r="G7064">
        <v>0.17416273516385899</v>
      </c>
      <c r="H7064">
        <v>-0.525292243518372</v>
      </c>
      <c r="I7064" t="e">
        <f>-inf</f>
        <v>#NAME?</v>
      </c>
      <c r="J7064">
        <v>88</v>
      </c>
      <c r="K7064">
        <v>174</v>
      </c>
      <c r="L7064">
        <v>57</v>
      </c>
      <c r="M7064">
        <v>12</v>
      </c>
      <c r="N7064">
        <v>0.37329467955415202</v>
      </c>
      <c r="O7064">
        <v>-0.780696593622067</v>
      </c>
      <c r="P7064">
        <v>-1.87552709469443</v>
      </c>
      <c r="Q7064">
        <v>0.644067796610169</v>
      </c>
      <c r="R7064">
        <v>0.28813559322033899</v>
      </c>
      <c r="S7064" t="e">
        <f t="shared" si="110"/>
        <v>#NAME?</v>
      </c>
    </row>
    <row r="7065" spans="1:19" x14ac:dyDescent="0.2">
      <c r="A7065" t="s">
        <v>14058</v>
      </c>
      <c r="B7065" t="s">
        <v>14059</v>
      </c>
      <c r="C7065">
        <v>335</v>
      </c>
      <c r="D7065">
        <v>373</v>
      </c>
      <c r="E7065">
        <v>277</v>
      </c>
      <c r="F7065">
        <v>37</v>
      </c>
      <c r="G7065">
        <v>0.12692225706737001</v>
      </c>
      <c r="H7065">
        <v>-0.57682304775079996</v>
      </c>
      <c r="I7065">
        <v>-1.84104025593184</v>
      </c>
      <c r="J7065">
        <v>619</v>
      </c>
      <c r="K7065">
        <v>832</v>
      </c>
      <c r="L7065">
        <v>503</v>
      </c>
      <c r="M7065">
        <v>62</v>
      </c>
      <c r="N7065">
        <v>0.20566078069232699</v>
      </c>
      <c r="O7065">
        <v>-0.68221144110858001</v>
      </c>
      <c r="P7065">
        <v>-2.0095246281137502</v>
      </c>
      <c r="Q7065">
        <v>0.66101694915254205</v>
      </c>
      <c r="R7065">
        <v>0.27118644067796599</v>
      </c>
      <c r="S7065">
        <f t="shared" si="110"/>
        <v>-6.8440466128150385E-2</v>
      </c>
    </row>
    <row r="7066" spans="1:19" x14ac:dyDescent="0.2">
      <c r="A7066" t="s">
        <v>14060</v>
      </c>
      <c r="B7066" t="s">
        <v>14061</v>
      </c>
      <c r="C7066">
        <v>137</v>
      </c>
      <c r="D7066">
        <v>217</v>
      </c>
      <c r="E7066">
        <v>111</v>
      </c>
      <c r="F7066">
        <v>19</v>
      </c>
      <c r="G7066">
        <v>0.27999739898765102</v>
      </c>
      <c r="H7066">
        <v>-0.58565559814815205</v>
      </c>
      <c r="I7066">
        <v>-1.74216413916557</v>
      </c>
      <c r="J7066">
        <v>251</v>
      </c>
      <c r="K7066">
        <v>310</v>
      </c>
      <c r="L7066">
        <v>243</v>
      </c>
      <c r="M7066">
        <v>46</v>
      </c>
      <c r="N7066">
        <v>0.16891607577495599</v>
      </c>
      <c r="O7066">
        <v>-0.60615622502711597</v>
      </c>
      <c r="P7066">
        <v>-1.7471415583913501</v>
      </c>
      <c r="Q7066">
        <v>0.61016949152542299</v>
      </c>
      <c r="R7066">
        <v>0.25423728813559299</v>
      </c>
      <c r="S7066">
        <f t="shared" si="110"/>
        <v>3.0256948377935217E-2</v>
      </c>
    </row>
    <row r="7067" spans="1:19" x14ac:dyDescent="0.2">
      <c r="A7067" t="s">
        <v>14062</v>
      </c>
      <c r="B7067" t="s">
        <v>14063</v>
      </c>
      <c r="C7067">
        <v>280</v>
      </c>
      <c r="D7067">
        <v>375</v>
      </c>
      <c r="E7067">
        <v>262</v>
      </c>
      <c r="F7067">
        <v>37</v>
      </c>
      <c r="G7067">
        <v>0.207131468681028</v>
      </c>
      <c r="H7067">
        <v>-0.52311474980087702</v>
      </c>
      <c r="I7067">
        <v>-1.76315348023722</v>
      </c>
      <c r="J7067">
        <v>572</v>
      </c>
      <c r="K7067">
        <v>783</v>
      </c>
      <c r="L7067">
        <v>396</v>
      </c>
      <c r="M7067">
        <v>52</v>
      </c>
      <c r="N7067">
        <v>0.21359383668664</v>
      </c>
      <c r="O7067">
        <v>-0.75178962001190197</v>
      </c>
      <c r="P7067">
        <v>-2.05161835375011</v>
      </c>
      <c r="Q7067">
        <v>0.66101694915254205</v>
      </c>
      <c r="R7067">
        <v>0.28813559322033899</v>
      </c>
      <c r="S7067">
        <f t="shared" si="110"/>
        <v>-5.7238595389337267E-2</v>
      </c>
    </row>
    <row r="7068" spans="1:19" x14ac:dyDescent="0.2">
      <c r="A7068" t="s">
        <v>14064</v>
      </c>
      <c r="B7068" t="s">
        <v>14065</v>
      </c>
      <c r="C7068">
        <v>127</v>
      </c>
      <c r="D7068">
        <v>118</v>
      </c>
      <c r="E7068">
        <v>117</v>
      </c>
      <c r="F7068">
        <v>11</v>
      </c>
      <c r="G7068">
        <v>4.8336518645696901E-2</v>
      </c>
      <c r="H7068">
        <v>-0.52987586898819805</v>
      </c>
      <c r="I7068">
        <v>-1.9466082087597301</v>
      </c>
      <c r="J7068">
        <v>223</v>
      </c>
      <c r="K7068">
        <v>403</v>
      </c>
      <c r="L7068">
        <v>202</v>
      </c>
      <c r="M7068">
        <v>30</v>
      </c>
      <c r="N7068">
        <v>0.33422828651467001</v>
      </c>
      <c r="O7068">
        <v>-0.63504227074592701</v>
      </c>
      <c r="P7068">
        <v>-1.8814092769203901</v>
      </c>
      <c r="Q7068">
        <v>0.644067796610169</v>
      </c>
      <c r="R7068">
        <v>0.338983050847457</v>
      </c>
      <c r="S7068">
        <f t="shared" si="110"/>
        <v>-6.4615750472220859E-2</v>
      </c>
    </row>
    <row r="7069" spans="1:19" x14ac:dyDescent="0.2">
      <c r="A7069" t="s">
        <v>14066</v>
      </c>
      <c r="B7069" t="s">
        <v>14067</v>
      </c>
      <c r="C7069">
        <v>76</v>
      </c>
      <c r="D7069">
        <v>76</v>
      </c>
      <c r="E7069">
        <v>107</v>
      </c>
      <c r="F7069">
        <v>9</v>
      </c>
      <c r="G7069">
        <v>8.0258232295528406E-2</v>
      </c>
      <c r="H7069">
        <v>-0.34568782437398499</v>
      </c>
      <c r="I7069">
        <v>-1.8107682558034599</v>
      </c>
      <c r="J7069">
        <v>143</v>
      </c>
      <c r="K7069">
        <v>199</v>
      </c>
      <c r="L7069">
        <v>96</v>
      </c>
      <c r="M7069">
        <v>25</v>
      </c>
      <c r="N7069">
        <v>0.220745142366366</v>
      </c>
      <c r="O7069">
        <v>-0.765153581569883</v>
      </c>
      <c r="P7069">
        <v>-1.7676216973849099</v>
      </c>
      <c r="Q7069">
        <v>0.62711864406779605</v>
      </c>
      <c r="R7069">
        <v>0.338983050847457</v>
      </c>
      <c r="S7069">
        <f t="shared" si="110"/>
        <v>4.9945565657084703E-3</v>
      </c>
    </row>
    <row r="7070" spans="1:19" x14ac:dyDescent="0.2">
      <c r="A7070" t="s">
        <v>14068</v>
      </c>
      <c r="B7070" t="s">
        <v>14069</v>
      </c>
      <c r="C7070">
        <v>92</v>
      </c>
      <c r="D7070">
        <v>99</v>
      </c>
      <c r="E7070">
        <v>50</v>
      </c>
      <c r="F7070">
        <v>14</v>
      </c>
      <c r="G7070">
        <v>0.112105599547523</v>
      </c>
      <c r="H7070">
        <v>-0.75907583278794</v>
      </c>
      <c r="I7070">
        <v>-1.70185696462931</v>
      </c>
      <c r="J7070">
        <v>187</v>
      </c>
      <c r="K7070">
        <v>234</v>
      </c>
      <c r="L7070">
        <v>139</v>
      </c>
      <c r="M7070">
        <v>21</v>
      </c>
      <c r="N7070">
        <v>0.174602354295365</v>
      </c>
      <c r="O7070">
        <v>-0.72091558342679396</v>
      </c>
      <c r="P7070">
        <v>-1.9598479803944699</v>
      </c>
      <c r="Q7070">
        <v>0.677966101694915</v>
      </c>
      <c r="R7070">
        <v>0.35593220338983</v>
      </c>
      <c r="S7070">
        <f t="shared" si="110"/>
        <v>-1.5014622096816341E-2</v>
      </c>
    </row>
    <row r="7071" spans="1:19" x14ac:dyDescent="0.2">
      <c r="A7071" t="s">
        <v>14070</v>
      </c>
      <c r="B7071" t="s">
        <v>14071</v>
      </c>
      <c r="C7071">
        <v>154</v>
      </c>
      <c r="D7071">
        <v>146</v>
      </c>
      <c r="E7071">
        <v>66</v>
      </c>
      <c r="F7071">
        <v>8</v>
      </c>
      <c r="G7071">
        <v>5.7090367243502402E-2</v>
      </c>
      <c r="H7071">
        <v>-0.86223479507299805</v>
      </c>
      <c r="I7071">
        <v>-2.1686279068065102</v>
      </c>
      <c r="J7071">
        <v>152</v>
      </c>
      <c r="K7071">
        <v>191</v>
      </c>
      <c r="L7071">
        <v>177</v>
      </c>
      <c r="M7071">
        <v>17</v>
      </c>
      <c r="N7071">
        <v>0.17641788272467601</v>
      </c>
      <c r="O7071">
        <v>-0.52595909872735602</v>
      </c>
      <c r="P7071">
        <v>-1.9616203351583901</v>
      </c>
      <c r="Q7071">
        <v>0.61016949152542299</v>
      </c>
      <c r="R7071">
        <v>0.338983050847457</v>
      </c>
      <c r="S7071">
        <f t="shared" si="110"/>
        <v>-0.15009769602038944</v>
      </c>
    </row>
    <row r="7072" spans="1:19" x14ac:dyDescent="0.2">
      <c r="A7072" t="s">
        <v>14072</v>
      </c>
      <c r="B7072" t="s">
        <v>14073</v>
      </c>
      <c r="C7072">
        <v>121</v>
      </c>
      <c r="D7072">
        <v>167</v>
      </c>
      <c r="E7072">
        <v>90</v>
      </c>
      <c r="F7072">
        <v>25</v>
      </c>
      <c r="G7072">
        <v>0.220189333126661</v>
      </c>
      <c r="H7072">
        <v>-0.62280087065552803</v>
      </c>
      <c r="I7072">
        <v>-1.5690425346064101</v>
      </c>
      <c r="J7072">
        <v>377</v>
      </c>
      <c r="K7072">
        <v>588</v>
      </c>
      <c r="L7072">
        <v>336</v>
      </c>
      <c r="M7072">
        <v>140</v>
      </c>
      <c r="N7072">
        <v>0.27026407929206703</v>
      </c>
      <c r="O7072">
        <v>-0.64209084996033905</v>
      </c>
      <c r="P7072">
        <v>-1.44043898311944</v>
      </c>
      <c r="Q7072">
        <v>0.62711864406779605</v>
      </c>
      <c r="R7072">
        <v>0.305084745762711</v>
      </c>
      <c r="S7072">
        <f t="shared" si="110"/>
        <v>0.16222027345793494</v>
      </c>
    </row>
    <row r="7073" spans="1:19" x14ac:dyDescent="0.2">
      <c r="A7073" t="s">
        <v>14074</v>
      </c>
      <c r="B7073" t="s">
        <v>14075</v>
      </c>
      <c r="C7073">
        <v>57</v>
      </c>
      <c r="D7073">
        <v>68</v>
      </c>
      <c r="E7073">
        <v>34</v>
      </c>
      <c r="F7073">
        <v>9</v>
      </c>
      <c r="G7073">
        <v>0.15689228932927299</v>
      </c>
      <c r="H7073">
        <v>-0.71865394840863905</v>
      </c>
      <c r="I7073">
        <v>-1.68582951919516</v>
      </c>
      <c r="J7073">
        <v>134</v>
      </c>
      <c r="K7073">
        <v>114</v>
      </c>
      <c r="L7073">
        <v>55</v>
      </c>
      <c r="M7073">
        <v>7</v>
      </c>
      <c r="N7073">
        <v>7.0281563933867397E-3</v>
      </c>
      <c r="O7073">
        <v>-0.97883088601495405</v>
      </c>
      <c r="P7073">
        <v>-2.2922324269424399</v>
      </c>
      <c r="Q7073">
        <v>0.62711864406779605</v>
      </c>
      <c r="R7073">
        <v>0.28813559322033899</v>
      </c>
      <c r="S7073">
        <f t="shared" si="110"/>
        <v>-9.9299979113577255E-2</v>
      </c>
    </row>
    <row r="7074" spans="1:19" x14ac:dyDescent="0.2">
      <c r="A7074" t="s">
        <v>14076</v>
      </c>
      <c r="B7074" t="s">
        <v>14077</v>
      </c>
      <c r="C7074">
        <v>176</v>
      </c>
      <c r="D7074">
        <v>208</v>
      </c>
      <c r="E7074">
        <v>230</v>
      </c>
      <c r="F7074">
        <v>39</v>
      </c>
      <c r="G7074">
        <v>0.15280889944414</v>
      </c>
      <c r="H7074">
        <v>-0.37804284157495999</v>
      </c>
      <c r="I7074">
        <v>-1.5386452337496399</v>
      </c>
      <c r="J7074">
        <v>330</v>
      </c>
      <c r="K7074">
        <v>477</v>
      </c>
      <c r="L7074">
        <v>349</v>
      </c>
      <c r="M7074">
        <v>124</v>
      </c>
      <c r="N7074">
        <v>0.23723254258394799</v>
      </c>
      <c r="O7074">
        <v>-0.56777729006309796</v>
      </c>
      <c r="P7074">
        <v>-1.4353179233075399</v>
      </c>
      <c r="Q7074">
        <v>0.61016949152542299</v>
      </c>
      <c r="R7074">
        <v>0.40677966101694901</v>
      </c>
      <c r="S7074">
        <f t="shared" si="110"/>
        <v>0.17235615065734469</v>
      </c>
    </row>
    <row r="7075" spans="1:19" x14ac:dyDescent="0.2">
      <c r="A7075" t="s">
        <v>14078</v>
      </c>
      <c r="B7075" t="s">
        <v>14079</v>
      </c>
      <c r="C7075">
        <v>97</v>
      </c>
      <c r="D7075">
        <v>92</v>
      </c>
      <c r="E7075">
        <v>64</v>
      </c>
      <c r="F7075">
        <v>10</v>
      </c>
      <c r="G7075">
        <v>5.72743253748388E-2</v>
      </c>
      <c r="H7075">
        <v>-0.67484977006076097</v>
      </c>
      <c r="I7075">
        <v>-1.8709689072282401</v>
      </c>
      <c r="J7075">
        <v>210</v>
      </c>
      <c r="K7075">
        <v>340</v>
      </c>
      <c r="L7075">
        <v>116</v>
      </c>
      <c r="M7075">
        <v>33</v>
      </c>
      <c r="N7075">
        <v>0.28648772573005699</v>
      </c>
      <c r="O7075">
        <v>-0.84985008265139095</v>
      </c>
      <c r="P7075">
        <v>-1.81393102344792</v>
      </c>
      <c r="Q7075">
        <v>0.59322033898305004</v>
      </c>
      <c r="R7075">
        <v>0.37288135593220301</v>
      </c>
      <c r="S7075">
        <f t="shared" si="110"/>
        <v>-2.4753300605990312E-2</v>
      </c>
    </row>
    <row r="7076" spans="1:19" x14ac:dyDescent="0.2">
      <c r="A7076" t="s">
        <v>14080</v>
      </c>
      <c r="B7076" t="s">
        <v>14081</v>
      </c>
      <c r="C7076">
        <v>73</v>
      </c>
      <c r="D7076">
        <v>84</v>
      </c>
      <c r="E7076">
        <v>43</v>
      </c>
      <c r="F7076">
        <v>3</v>
      </c>
      <c r="G7076">
        <v>0.141214658236954</v>
      </c>
      <c r="H7076">
        <v>-0.72411241431927298</v>
      </c>
      <c r="I7076">
        <v>-2.2703987783627899</v>
      </c>
      <c r="J7076">
        <v>192</v>
      </c>
      <c r="K7076">
        <v>298</v>
      </c>
      <c r="L7076">
        <v>141</v>
      </c>
      <c r="M7076">
        <v>20</v>
      </c>
      <c r="N7076">
        <v>0.26814313879442703</v>
      </c>
      <c r="O7076">
        <v>-0.72617089319256001</v>
      </c>
      <c r="P7076">
        <v>-1.99249690163146</v>
      </c>
      <c r="Q7076">
        <v>0.57627118644067798</v>
      </c>
      <c r="R7076">
        <v>0.338983050847457</v>
      </c>
      <c r="S7076">
        <f t="shared" si="110"/>
        <v>-0.18770570427245464</v>
      </c>
    </row>
    <row r="7077" spans="1:19" x14ac:dyDescent="0.2">
      <c r="A7077" t="s">
        <v>14082</v>
      </c>
      <c r="B7077" t="s">
        <v>14083</v>
      </c>
      <c r="C7077">
        <v>46</v>
      </c>
      <c r="D7077">
        <v>46</v>
      </c>
      <c r="E7077">
        <v>19</v>
      </c>
      <c r="F7077">
        <v>7</v>
      </c>
      <c r="G7077">
        <v>8.0258232295528406E-2</v>
      </c>
      <c r="H7077">
        <v>-0.87826224050714796</v>
      </c>
      <c r="I7077">
        <v>-1.70185696462931</v>
      </c>
      <c r="J7077">
        <v>317</v>
      </c>
      <c r="K7077">
        <v>480</v>
      </c>
      <c r="L7077">
        <v>227</v>
      </c>
      <c r="M7077">
        <v>45</v>
      </c>
      <c r="N7077">
        <v>0.257410078579557</v>
      </c>
      <c r="O7077">
        <v>-0.73712218216901904</v>
      </c>
      <c r="P7077">
        <v>-1.8580724170342999</v>
      </c>
      <c r="Q7077">
        <v>0.644067796610169</v>
      </c>
      <c r="R7077">
        <v>0.305084745762711</v>
      </c>
      <c r="S7077">
        <f t="shared" si="110"/>
        <v>1.2208677527024075E-2</v>
      </c>
    </row>
    <row r="7078" spans="1:19" x14ac:dyDescent="0.2">
      <c r="A7078" t="s">
        <v>14084</v>
      </c>
      <c r="B7078" t="s">
        <v>14085</v>
      </c>
      <c r="C7078">
        <v>179</v>
      </c>
      <c r="D7078">
        <v>153</v>
      </c>
      <c r="E7078">
        <v>113</v>
      </c>
      <c r="F7078">
        <v>11</v>
      </c>
      <c r="G7078">
        <v>1.20966321332341E-2</v>
      </c>
      <c r="H7078">
        <v>-0.69403259727487698</v>
      </c>
      <c r="I7078">
        <v>-2.0956575187836601</v>
      </c>
      <c r="J7078">
        <v>315</v>
      </c>
      <c r="K7078">
        <v>404</v>
      </c>
      <c r="L7078">
        <v>309</v>
      </c>
      <c r="M7078">
        <v>51</v>
      </c>
      <c r="N7078">
        <v>0.185298914742726</v>
      </c>
      <c r="O7078">
        <v>-0.60044085150915605</v>
      </c>
      <c r="P7078">
        <v>-1.8009660462835499</v>
      </c>
      <c r="Q7078">
        <v>0.54237288135593198</v>
      </c>
      <c r="R7078">
        <v>0.23728813559322001</v>
      </c>
      <c r="S7078">
        <f t="shared" si="110"/>
        <v>-8.6081850085285738E-2</v>
      </c>
    </row>
    <row r="7079" spans="1:19" x14ac:dyDescent="0.2">
      <c r="A7079" t="s">
        <v>14086</v>
      </c>
      <c r="B7079" t="s">
        <v>14087</v>
      </c>
      <c r="C7079">
        <v>99</v>
      </c>
      <c r="D7079">
        <v>139</v>
      </c>
      <c r="E7079">
        <v>23</v>
      </c>
      <c r="F7079">
        <v>8</v>
      </c>
      <c r="G7079">
        <v>0.22763783795207301</v>
      </c>
      <c r="H7079">
        <v>-1.1281653683583599</v>
      </c>
      <c r="I7079">
        <v>-1.9767423805676001</v>
      </c>
      <c r="J7079">
        <v>235</v>
      </c>
      <c r="K7079">
        <v>270</v>
      </c>
      <c r="L7079">
        <v>159</v>
      </c>
      <c r="M7079">
        <v>30</v>
      </c>
      <c r="N7079">
        <v>0.13752400530897199</v>
      </c>
      <c r="O7079">
        <v>-0.76175951509567497</v>
      </c>
      <c r="P7079">
        <v>-1.9041722761439599</v>
      </c>
      <c r="Q7079">
        <v>0.59322033898305004</v>
      </c>
      <c r="R7079">
        <v>0.27118644067796599</v>
      </c>
      <c r="S7079">
        <f t="shared" si="110"/>
        <v>-7.939467604397285E-2</v>
      </c>
    </row>
    <row r="7080" spans="1:19" x14ac:dyDescent="0.2">
      <c r="A7080" t="s">
        <v>14088</v>
      </c>
      <c r="B7080" t="s">
        <v>14089</v>
      </c>
      <c r="C7080">
        <v>195</v>
      </c>
      <c r="D7080">
        <v>290</v>
      </c>
      <c r="E7080">
        <v>165</v>
      </c>
      <c r="F7080">
        <v>17</v>
      </c>
      <c r="G7080">
        <v>0.25262161883196599</v>
      </c>
      <c r="H7080">
        <v>-0.56680867692701498</v>
      </c>
      <c r="I7080">
        <v>-1.9437828629462399</v>
      </c>
      <c r="J7080">
        <v>437</v>
      </c>
      <c r="K7080">
        <v>866</v>
      </c>
      <c r="L7080">
        <v>320</v>
      </c>
      <c r="M7080">
        <v>38</v>
      </c>
      <c r="N7080">
        <v>0.37426455846864598</v>
      </c>
      <c r="O7080">
        <v>-0.727420235794906</v>
      </c>
      <c r="P7080">
        <v>-2.0709235089455</v>
      </c>
      <c r="Q7080">
        <v>0.61016949152542299</v>
      </c>
      <c r="R7080">
        <v>0.28813559322033899</v>
      </c>
      <c r="S7080">
        <f t="shared" si="110"/>
        <v>-0.11449292695710804</v>
      </c>
    </row>
    <row r="7081" spans="1:19" x14ac:dyDescent="0.2">
      <c r="A7081" t="s">
        <v>14090</v>
      </c>
      <c r="B7081" t="s">
        <v>14091</v>
      </c>
      <c r="C7081">
        <v>169</v>
      </c>
      <c r="D7081">
        <v>131</v>
      </c>
      <c r="E7081">
        <v>121</v>
      </c>
      <c r="F7081">
        <v>19</v>
      </c>
      <c r="G7081">
        <v>-3.0357176662380799E-2</v>
      </c>
      <c r="H7081">
        <v>-0.639359344075627</v>
      </c>
      <c r="I7081">
        <v>-1.8333302766228401</v>
      </c>
      <c r="J7081">
        <v>323</v>
      </c>
      <c r="K7081">
        <v>307</v>
      </c>
      <c r="L7081">
        <v>143</v>
      </c>
      <c r="M7081">
        <v>36</v>
      </c>
      <c r="N7081">
        <v>5.5163956567805303E-2</v>
      </c>
      <c r="O7081">
        <v>-0.94595526201043101</v>
      </c>
      <c r="P7081">
        <v>-1.9631256901556999</v>
      </c>
      <c r="Q7081">
        <v>0.50847457627118597</v>
      </c>
      <c r="R7081">
        <v>0.305084745762711</v>
      </c>
      <c r="S7081">
        <f t="shared" si="110"/>
        <v>-5.3806078482168146E-2</v>
      </c>
    </row>
    <row r="7082" spans="1:19" x14ac:dyDescent="0.2">
      <c r="A7082" t="s">
        <v>14092</v>
      </c>
      <c r="B7082" t="s">
        <v>14093</v>
      </c>
      <c r="C7082">
        <v>164</v>
      </c>
      <c r="D7082">
        <v>163</v>
      </c>
      <c r="E7082">
        <v>186</v>
      </c>
      <c r="F7082">
        <v>17</v>
      </c>
      <c r="G7082">
        <v>7.7601988651788398E-2</v>
      </c>
      <c r="H7082">
        <v>-0.43958891360818497</v>
      </c>
      <c r="I7082">
        <v>-1.86859209963142</v>
      </c>
      <c r="J7082">
        <v>346</v>
      </c>
      <c r="K7082">
        <v>327</v>
      </c>
      <c r="L7082">
        <v>192</v>
      </c>
      <c r="M7082">
        <v>28</v>
      </c>
      <c r="N7082">
        <v>5.2699757289231097E-2</v>
      </c>
      <c r="O7082">
        <v>-0.84786364723361696</v>
      </c>
      <c r="P7082">
        <v>-2.10214373604245</v>
      </c>
      <c r="Q7082">
        <v>0.50847457627118597</v>
      </c>
      <c r="R7082">
        <v>0.338983050847457</v>
      </c>
      <c r="S7082">
        <f t="shared" si="110"/>
        <v>-0.10116005834708648</v>
      </c>
    </row>
    <row r="7083" spans="1:19" x14ac:dyDescent="0.2">
      <c r="A7083" t="s">
        <v>14094</v>
      </c>
      <c r="B7083" t="s">
        <v>14095</v>
      </c>
      <c r="C7083">
        <v>262</v>
      </c>
      <c r="D7083">
        <v>211</v>
      </c>
      <c r="E7083">
        <v>145</v>
      </c>
      <c r="F7083">
        <v>31</v>
      </c>
      <c r="G7083">
        <v>-1.37606037265242E-2</v>
      </c>
      <c r="H7083">
        <v>-0.75119129886317404</v>
      </c>
      <c r="I7083">
        <v>-1.8111367704474699</v>
      </c>
      <c r="J7083">
        <v>359</v>
      </c>
      <c r="K7083">
        <v>408</v>
      </c>
      <c r="L7083">
        <v>213</v>
      </c>
      <c r="M7083">
        <v>43</v>
      </c>
      <c r="N7083">
        <v>0.13279381793328199</v>
      </c>
      <c r="O7083">
        <v>-0.81880362228397097</v>
      </c>
      <c r="P7083">
        <v>-1.9318516615906201</v>
      </c>
      <c r="Q7083">
        <v>0.44067796610169402</v>
      </c>
      <c r="R7083">
        <v>0.22033898305084701</v>
      </c>
      <c r="S7083">
        <f t="shared" si="110"/>
        <v>-3.9040547945603604E-2</v>
      </c>
    </row>
    <row r="7084" spans="1:19" x14ac:dyDescent="0.2">
      <c r="A7084" t="s">
        <v>14096</v>
      </c>
      <c r="B7084" t="s">
        <v>14097</v>
      </c>
      <c r="C7084">
        <v>20</v>
      </c>
      <c r="D7084">
        <v>25</v>
      </c>
      <c r="E7084">
        <v>0</v>
      </c>
      <c r="F7084">
        <v>0</v>
      </c>
      <c r="G7084">
        <v>0.17716824530358399</v>
      </c>
      <c r="H7084" t="e">
        <f>-inf</f>
        <v>#NAME?</v>
      </c>
      <c r="I7084" t="e">
        <f>-inf</f>
        <v>#NAME?</v>
      </c>
      <c r="J7084">
        <v>45</v>
      </c>
      <c r="K7084">
        <v>58</v>
      </c>
      <c r="L7084">
        <v>12</v>
      </c>
      <c r="M7084">
        <v>0</v>
      </c>
      <c r="N7084">
        <v>0.18744358320931501</v>
      </c>
      <c r="O7084">
        <v>-1.1661200448721001</v>
      </c>
      <c r="P7084" t="e">
        <f>-inf</f>
        <v>#NAME?</v>
      </c>
      <c r="Q7084">
        <v>0.52542372881355903</v>
      </c>
      <c r="R7084">
        <v>0.25423728813559299</v>
      </c>
      <c r="S7084" t="e">
        <f t="shared" si="110"/>
        <v>#NAME?</v>
      </c>
    </row>
    <row r="7085" spans="1:19" x14ac:dyDescent="0.2">
      <c r="A7085" t="s">
        <v>14098</v>
      </c>
      <c r="B7085" t="s">
        <v>14099</v>
      </c>
      <c r="C7085">
        <v>51</v>
      </c>
      <c r="D7085">
        <v>44</v>
      </c>
      <c r="E7085">
        <v>14</v>
      </c>
      <c r="F7085">
        <v>10</v>
      </c>
      <c r="G7085">
        <v>1.6140732683779399E-2</v>
      </c>
      <c r="H7085">
        <v>-1.0557001501981</v>
      </c>
      <c r="I7085">
        <v>-1.59176734905993</v>
      </c>
      <c r="J7085">
        <v>80</v>
      </c>
      <c r="K7085">
        <v>56</v>
      </c>
      <c r="L7085">
        <v>20</v>
      </c>
      <c r="M7085">
        <v>8</v>
      </c>
      <c r="N7085">
        <v>-7.7673856564021301E-2</v>
      </c>
      <c r="O7085">
        <v>-1.19414876847235</v>
      </c>
      <c r="P7085">
        <v>-2.01022566859189</v>
      </c>
      <c r="Q7085">
        <v>0.59322033898305004</v>
      </c>
      <c r="R7085">
        <v>0.28813559322033899</v>
      </c>
      <c r="S7085">
        <f t="shared" si="110"/>
        <v>3.2581889754001239E-3</v>
      </c>
    </row>
    <row r="7086" spans="1:19" x14ac:dyDescent="0.2">
      <c r="A7086" t="s">
        <v>14100</v>
      </c>
      <c r="B7086" t="s">
        <v>14101</v>
      </c>
      <c r="C7086">
        <v>95</v>
      </c>
      <c r="D7086">
        <v>101</v>
      </c>
      <c r="E7086">
        <v>93</v>
      </c>
      <c r="F7086">
        <v>11</v>
      </c>
      <c r="G7086">
        <v>0.106856000789323</v>
      </c>
      <c r="H7086">
        <v>-0.50349866651331598</v>
      </c>
      <c r="I7086">
        <v>-1.82052809309262</v>
      </c>
      <c r="J7086">
        <v>268</v>
      </c>
      <c r="K7086">
        <v>307</v>
      </c>
      <c r="L7086">
        <v>149</v>
      </c>
      <c r="M7086">
        <v>31</v>
      </c>
      <c r="N7086">
        <v>0.136231684870119</v>
      </c>
      <c r="O7086">
        <v>-0.84703730276090505</v>
      </c>
      <c r="P7086">
        <v>-1.9469987687864001</v>
      </c>
      <c r="Q7086">
        <v>0.61016949152542299</v>
      </c>
      <c r="R7086">
        <v>0.322033898305084</v>
      </c>
      <c r="S7086">
        <f t="shared" si="110"/>
        <v>-4.5800453222121507E-2</v>
      </c>
    </row>
    <row r="7087" spans="1:19" x14ac:dyDescent="0.2">
      <c r="A7087" t="s">
        <v>14102</v>
      </c>
      <c r="B7087" t="s">
        <v>14103</v>
      </c>
      <c r="C7087">
        <v>34</v>
      </c>
      <c r="D7087">
        <v>68</v>
      </c>
      <c r="E7087">
        <v>8</v>
      </c>
      <c r="F7087">
        <v>9</v>
      </c>
      <c r="G7087">
        <v>0.38128822795950901</v>
      </c>
      <c r="H7087">
        <v>-1.12264693982871</v>
      </c>
      <c r="I7087">
        <v>-1.4614335805649199</v>
      </c>
      <c r="J7087">
        <v>56</v>
      </c>
      <c r="K7087">
        <v>128</v>
      </c>
      <c r="L7087">
        <v>62</v>
      </c>
      <c r="M7087">
        <v>15</v>
      </c>
      <c r="N7087">
        <v>0.43625004606338902</v>
      </c>
      <c r="O7087">
        <v>-0.54788511465233602</v>
      </c>
      <c r="P7087">
        <v>-1.58232243654241</v>
      </c>
      <c r="Q7087">
        <v>0.57627118644067798</v>
      </c>
      <c r="R7087">
        <v>0.22033898305084701</v>
      </c>
      <c r="S7087">
        <f t="shared" si="110"/>
        <v>0.15530140640098133</v>
      </c>
    </row>
    <row r="7088" spans="1:19" x14ac:dyDescent="0.2">
      <c r="A7088" t="s">
        <v>14104</v>
      </c>
      <c r="B7088" t="s">
        <v>14105</v>
      </c>
      <c r="C7088">
        <v>79</v>
      </c>
      <c r="D7088">
        <v>67</v>
      </c>
      <c r="E7088">
        <v>75</v>
      </c>
      <c r="F7088">
        <v>5</v>
      </c>
      <c r="G7088">
        <v>8.7059437059134204E-3</v>
      </c>
      <c r="H7088">
        <v>-0.51682383767714501</v>
      </c>
      <c r="I7088">
        <v>-2.0828542599164201</v>
      </c>
      <c r="J7088">
        <v>160</v>
      </c>
      <c r="K7088">
        <v>140</v>
      </c>
      <c r="L7088">
        <v>88</v>
      </c>
      <c r="M7088">
        <v>6</v>
      </c>
      <c r="N7088">
        <v>1.9236156444035001E-2</v>
      </c>
      <c r="O7088">
        <v>-0.85172608765014601</v>
      </c>
      <c r="P7088">
        <v>-2.4361944008641698</v>
      </c>
      <c r="Q7088">
        <v>0.50847457627118597</v>
      </c>
      <c r="R7088">
        <v>0.25423728813559299</v>
      </c>
      <c r="S7088">
        <f t="shared" si="110"/>
        <v>-0.25230280428859986</v>
      </c>
    </row>
    <row r="7089" spans="1:19" x14ac:dyDescent="0.2">
      <c r="A7089" t="s">
        <v>14106</v>
      </c>
      <c r="B7089" t="s">
        <v>14107</v>
      </c>
      <c r="C7089">
        <v>280</v>
      </c>
      <c r="D7089">
        <v>327</v>
      </c>
      <c r="E7089">
        <v>241</v>
      </c>
      <c r="F7089">
        <v>21</v>
      </c>
      <c r="G7089">
        <v>0.14764795361359501</v>
      </c>
      <c r="H7089">
        <v>-0.55939899854575403</v>
      </c>
      <c r="I7089">
        <v>-2.0091359095702899</v>
      </c>
      <c r="J7089">
        <v>418</v>
      </c>
      <c r="K7089">
        <v>596</v>
      </c>
      <c r="L7089">
        <v>365</v>
      </c>
      <c r="M7089">
        <v>41</v>
      </c>
      <c r="N7089">
        <v>0.23129808138692301</v>
      </c>
      <c r="O7089">
        <v>-0.65097219446295096</v>
      </c>
      <c r="P7089">
        <v>-2.01861809364719</v>
      </c>
      <c r="Q7089">
        <v>0.57627118644067798</v>
      </c>
      <c r="R7089">
        <v>0.338983050847457</v>
      </c>
      <c r="S7089">
        <f t="shared" si="110"/>
        <v>-0.11934881804367742</v>
      </c>
    </row>
    <row r="7090" spans="1:19" x14ac:dyDescent="0.2">
      <c r="A7090" t="s">
        <v>14108</v>
      </c>
      <c r="B7090" t="s">
        <v>14109</v>
      </c>
      <c r="C7090">
        <v>107</v>
      </c>
      <c r="D7090">
        <v>181</v>
      </c>
      <c r="E7090">
        <v>77</v>
      </c>
      <c r="F7090">
        <v>9</v>
      </c>
      <c r="G7090">
        <v>0.30855302947950303</v>
      </c>
      <c r="H7090">
        <v>-0.63715106229113105</v>
      </c>
      <c r="I7090">
        <v>-1.95933844120788</v>
      </c>
      <c r="J7090">
        <v>316</v>
      </c>
      <c r="K7090">
        <v>357</v>
      </c>
      <c r="L7090">
        <v>261</v>
      </c>
      <c r="M7090">
        <v>48</v>
      </c>
      <c r="N7090">
        <v>0.13020923691551101</v>
      </c>
      <c r="O7090">
        <v>-0.67513535242451295</v>
      </c>
      <c r="P7090">
        <v>-1.8286715138347001</v>
      </c>
      <c r="Q7090">
        <v>0.62711864406779605</v>
      </c>
      <c r="R7090">
        <v>0.28813559322033899</v>
      </c>
      <c r="S7090">
        <f t="shared" si="110"/>
        <v>-5.4180448771263247E-2</v>
      </c>
    </row>
    <row r="7091" spans="1:19" x14ac:dyDescent="0.2">
      <c r="A7091" t="s">
        <v>14110</v>
      </c>
      <c r="B7091" t="s">
        <v>14111</v>
      </c>
      <c r="C7091">
        <v>119</v>
      </c>
      <c r="D7091">
        <v>158</v>
      </c>
      <c r="E7091">
        <v>51</v>
      </c>
      <c r="F7091">
        <v>46</v>
      </c>
      <c r="G7091">
        <v>0.20336835785742</v>
      </c>
      <c r="H7091">
        <v>-0.86223479507299705</v>
      </c>
      <c r="I7091">
        <v>-1.29698630267295</v>
      </c>
      <c r="J7091">
        <v>240</v>
      </c>
      <c r="K7091">
        <v>265</v>
      </c>
      <c r="L7091">
        <v>134</v>
      </c>
      <c r="M7091">
        <v>57</v>
      </c>
      <c r="N7091">
        <v>0.120262735646923</v>
      </c>
      <c r="O7091">
        <v>-0.845195220491188</v>
      </c>
      <c r="P7091">
        <v>-1.634562054631</v>
      </c>
      <c r="Q7091">
        <v>0.50847457627118597</v>
      </c>
      <c r="R7091">
        <v>0.305084745762711</v>
      </c>
      <c r="S7091">
        <f t="shared" si="110"/>
        <v>0.18875202991469478</v>
      </c>
    </row>
    <row r="7092" spans="1:19" x14ac:dyDescent="0.2">
      <c r="A7092" t="s">
        <v>14112</v>
      </c>
      <c r="B7092" t="s">
        <v>14113</v>
      </c>
      <c r="C7092">
        <v>171</v>
      </c>
      <c r="D7092">
        <v>194</v>
      </c>
      <c r="E7092">
        <v>77</v>
      </c>
      <c r="F7092">
        <v>14</v>
      </c>
      <c r="G7092">
        <v>0.13506385183360001</v>
      </c>
      <c r="H7092">
        <v>-0.84076339499807495</v>
      </c>
      <c r="I7092">
        <v>-1.9710652476759101</v>
      </c>
      <c r="J7092">
        <v>250</v>
      </c>
      <c r="K7092">
        <v>352</v>
      </c>
      <c r="L7092">
        <v>176</v>
      </c>
      <c r="M7092">
        <v>13</v>
      </c>
      <c r="N7092">
        <v>0.22583075822781501</v>
      </c>
      <c r="O7092">
        <v>-0.74451611800227802</v>
      </c>
      <c r="P7092">
        <v>-2.2942223249570901</v>
      </c>
      <c r="Q7092">
        <v>0.62711864406779605</v>
      </c>
      <c r="R7092">
        <v>0.305084745762711</v>
      </c>
      <c r="S7092">
        <f t="shared" si="110"/>
        <v>-0.18208949756204251</v>
      </c>
    </row>
    <row r="7093" spans="1:19" x14ac:dyDescent="0.2">
      <c r="A7093" t="s">
        <v>14114</v>
      </c>
      <c r="B7093" t="s">
        <v>14115</v>
      </c>
      <c r="C7093">
        <v>108</v>
      </c>
      <c r="D7093">
        <v>118</v>
      </c>
      <c r="E7093">
        <v>100</v>
      </c>
      <c r="F7093">
        <v>7</v>
      </c>
      <c r="G7093">
        <v>0.11871648411470399</v>
      </c>
      <c r="H7093">
        <v>-0.52768176526535304</v>
      </c>
      <c r="I7093">
        <v>-2.07252288843469</v>
      </c>
      <c r="J7093">
        <v>254</v>
      </c>
      <c r="K7093">
        <v>229</v>
      </c>
      <c r="L7093">
        <v>143</v>
      </c>
      <c r="M7093">
        <v>16</v>
      </c>
      <c r="N7093">
        <v>3.2229869141671599E-2</v>
      </c>
      <c r="O7093">
        <v>-0.84158645629926598</v>
      </c>
      <c r="P7093">
        <v>-2.2109394025558999</v>
      </c>
      <c r="Q7093">
        <v>0.55932203389830504</v>
      </c>
      <c r="R7093">
        <v>0.23728813559322001</v>
      </c>
      <c r="S7093">
        <f t="shared" si="110"/>
        <v>-0.18907137797016868</v>
      </c>
    </row>
    <row r="7094" spans="1:19" x14ac:dyDescent="0.2">
      <c r="A7094" t="s">
        <v>14116</v>
      </c>
      <c r="B7094" t="s">
        <v>14117</v>
      </c>
      <c r="C7094">
        <v>229</v>
      </c>
      <c r="D7094">
        <v>230</v>
      </c>
      <c r="E7094">
        <v>143</v>
      </c>
      <c r="F7094">
        <v>25</v>
      </c>
      <c r="G7094">
        <v>8.2150585973233395E-2</v>
      </c>
      <c r="H7094">
        <v>-0.69875745465322903</v>
      </c>
      <c r="I7094">
        <v>-1.84609264662984</v>
      </c>
      <c r="J7094">
        <v>605</v>
      </c>
      <c r="K7094">
        <v>547</v>
      </c>
      <c r="L7094">
        <v>392</v>
      </c>
      <c r="M7094">
        <v>83</v>
      </c>
      <c r="N7094">
        <v>3.34600551026836E-2</v>
      </c>
      <c r="O7094">
        <v>-0.78055808477640198</v>
      </c>
      <c r="P7094">
        <v>-1.87290295086828</v>
      </c>
      <c r="Q7094">
        <v>0.50847457627118597</v>
      </c>
      <c r="R7094">
        <v>0.25423728813559299</v>
      </c>
      <c r="S7094">
        <f t="shared" si="110"/>
        <v>-3.3353426297807562E-2</v>
      </c>
    </row>
    <row r="7095" spans="1:19" x14ac:dyDescent="0.2">
      <c r="A7095" t="s">
        <v>14118</v>
      </c>
      <c r="B7095" t="s">
        <v>14119</v>
      </c>
      <c r="C7095">
        <v>293</v>
      </c>
      <c r="D7095">
        <v>262</v>
      </c>
      <c r="E7095">
        <v>212</v>
      </c>
      <c r="F7095">
        <v>26</v>
      </c>
      <c r="G7095">
        <v>3.1691903261164403E-2</v>
      </c>
      <c r="H7095">
        <v>-0.63478976920376096</v>
      </c>
      <c r="I7095">
        <v>-1.93609144534529</v>
      </c>
      <c r="J7095">
        <v>633</v>
      </c>
      <c r="K7095">
        <v>601</v>
      </c>
      <c r="L7095">
        <v>484</v>
      </c>
      <c r="M7095">
        <v>73</v>
      </c>
      <c r="N7095">
        <v>5.4698865407106202E-2</v>
      </c>
      <c r="O7095">
        <v>-0.708647125517333</v>
      </c>
      <c r="P7095">
        <v>-1.94830651848879</v>
      </c>
      <c r="Q7095">
        <v>0.54237288135593198</v>
      </c>
      <c r="R7095">
        <v>0.20338983050847401</v>
      </c>
      <c r="S7095">
        <f t="shared" si="110"/>
        <v>-7.9476808980551636E-2</v>
      </c>
    </row>
    <row r="7096" spans="1:19" x14ac:dyDescent="0.2">
      <c r="A7096" t="s">
        <v>14120</v>
      </c>
      <c r="B7096" t="s">
        <v>14121</v>
      </c>
      <c r="C7096">
        <v>77</v>
      </c>
      <c r="D7096">
        <v>92</v>
      </c>
      <c r="E7096">
        <v>38</v>
      </c>
      <c r="F7096">
        <v>16</v>
      </c>
      <c r="G7096">
        <v>0.15755533446860101</v>
      </c>
      <c r="H7096">
        <v>-0.80096513833407501</v>
      </c>
      <c r="I7096">
        <v>-1.5665679154785499</v>
      </c>
      <c r="J7096">
        <v>77</v>
      </c>
      <c r="K7096">
        <v>182</v>
      </c>
      <c r="L7096">
        <v>57</v>
      </c>
      <c r="M7096">
        <v>21</v>
      </c>
      <c r="N7096">
        <v>0.45080876623431398</v>
      </c>
      <c r="O7096">
        <v>-0.72270464664438006</v>
      </c>
      <c r="P7096">
        <v>-1.5744970990304501</v>
      </c>
      <c r="Q7096">
        <v>0.50847457627118597</v>
      </c>
      <c r="R7096">
        <v>0.186440677966101</v>
      </c>
      <c r="S7096">
        <f t="shared" si="110"/>
        <v>0.12707555781515972</v>
      </c>
    </row>
    <row r="7097" spans="1:19" x14ac:dyDescent="0.2">
      <c r="A7097" t="s">
        <v>14122</v>
      </c>
      <c r="B7097" t="s">
        <v>14123</v>
      </c>
      <c r="C7097">
        <v>289</v>
      </c>
      <c r="D7097">
        <v>311</v>
      </c>
      <c r="E7097">
        <v>291</v>
      </c>
      <c r="F7097">
        <v>26</v>
      </c>
      <c r="G7097">
        <v>0.11212077856581799</v>
      </c>
      <c r="H7097">
        <v>-0.49126286354904403</v>
      </c>
      <c r="I7097">
        <v>-1.93012166774772</v>
      </c>
      <c r="J7097">
        <v>474</v>
      </c>
      <c r="K7097">
        <v>671</v>
      </c>
      <c r="L7097">
        <v>330</v>
      </c>
      <c r="M7097">
        <v>60</v>
      </c>
      <c r="N7097">
        <v>0.228172281916628</v>
      </c>
      <c r="O7097">
        <v>-0.74935317894058795</v>
      </c>
      <c r="P7097">
        <v>-1.9078527598823301</v>
      </c>
      <c r="Q7097">
        <v>0.49152542372881303</v>
      </c>
      <c r="R7097">
        <v>0.23728813559322001</v>
      </c>
      <c r="S7097">
        <f t="shared" si="110"/>
        <v>-6.6934504945130202E-2</v>
      </c>
    </row>
    <row r="7098" spans="1:19" x14ac:dyDescent="0.2">
      <c r="A7098" t="s">
        <v>14124</v>
      </c>
      <c r="B7098" t="s">
        <v>14125</v>
      </c>
      <c r="C7098">
        <v>220</v>
      </c>
      <c r="D7098">
        <v>184</v>
      </c>
      <c r="E7098">
        <v>142</v>
      </c>
      <c r="F7098">
        <v>9</v>
      </c>
      <c r="G7098">
        <v>2.65337448285873E-3</v>
      </c>
      <c r="H7098">
        <v>-0.68439234621755296</v>
      </c>
      <c r="I7098">
        <v>-2.2723773443448798</v>
      </c>
      <c r="J7098">
        <v>327</v>
      </c>
      <c r="K7098">
        <v>526</v>
      </c>
      <c r="L7098">
        <v>267</v>
      </c>
      <c r="M7098">
        <v>28</v>
      </c>
      <c r="N7098">
        <v>0.28366609491517403</v>
      </c>
      <c r="O7098">
        <v>-0.68012526844010102</v>
      </c>
      <c r="P7098">
        <v>-2.0776153899099499</v>
      </c>
      <c r="Q7098">
        <v>0.50847457627118597</v>
      </c>
      <c r="R7098">
        <v>0.37288135593220301</v>
      </c>
      <c r="S7098">
        <f t="shared" si="110"/>
        <v>-0.21104409419388523</v>
      </c>
    </row>
    <row r="7099" spans="1:19" x14ac:dyDescent="0.2">
      <c r="A7099" t="s">
        <v>14126</v>
      </c>
      <c r="B7099" t="s">
        <v>14127</v>
      </c>
      <c r="C7099">
        <v>17</v>
      </c>
      <c r="D7099">
        <v>30</v>
      </c>
      <c r="E7099">
        <v>13</v>
      </c>
      <c r="F7099">
        <v>1</v>
      </c>
      <c r="G7099">
        <v>0.32693056563691603</v>
      </c>
      <c r="H7099">
        <v>-0.61076357884984001</v>
      </c>
      <c r="I7099">
        <v>-2.1146460943402698</v>
      </c>
      <c r="J7099">
        <v>320</v>
      </c>
      <c r="K7099">
        <v>296</v>
      </c>
      <c r="L7099">
        <v>261</v>
      </c>
      <c r="M7099">
        <v>41</v>
      </c>
      <c r="N7099">
        <v>4.3369836160754301E-2</v>
      </c>
      <c r="O7099">
        <v>-0.68059824812601499</v>
      </c>
      <c r="P7099">
        <v>-1.9025917901920599</v>
      </c>
      <c r="Q7099">
        <v>0.49152542372881303</v>
      </c>
      <c r="R7099">
        <v>0.25423728813559299</v>
      </c>
      <c r="S7099">
        <f t="shared" si="110"/>
        <v>-0.11874106570611687</v>
      </c>
    </row>
    <row r="7100" spans="1:19" x14ac:dyDescent="0.2">
      <c r="A7100" t="s">
        <v>14128</v>
      </c>
      <c r="B7100" t="s">
        <v>14129</v>
      </c>
      <c r="C7100">
        <v>31</v>
      </c>
      <c r="D7100">
        <v>27</v>
      </c>
      <c r="E7100">
        <v>7</v>
      </c>
      <c r="F7100">
        <v>1</v>
      </c>
      <c r="G7100">
        <v>2.0260302620243E-2</v>
      </c>
      <c r="H7100">
        <v>-1.1405216635984099</v>
      </c>
      <c r="I7100">
        <v>-2.3755588667962702</v>
      </c>
      <c r="J7100">
        <v>69</v>
      </c>
      <c r="K7100">
        <v>51</v>
      </c>
      <c r="L7100">
        <v>23</v>
      </c>
      <c r="M7100">
        <v>5</v>
      </c>
      <c r="N7100">
        <v>-5.4050811217597201E-2</v>
      </c>
      <c r="O7100">
        <v>-1.0692100318640501</v>
      </c>
      <c r="P7100">
        <v>-2.1501047549931198</v>
      </c>
      <c r="Q7100">
        <v>0.59322033898305004</v>
      </c>
      <c r="R7100">
        <v>0.338983050847457</v>
      </c>
      <c r="S7100">
        <f t="shared" si="110"/>
        <v>-0.2601896542126132</v>
      </c>
    </row>
    <row r="7101" spans="1:19" x14ac:dyDescent="0.2">
      <c r="A7101" t="s">
        <v>14130</v>
      </c>
      <c r="B7101" t="s">
        <v>14131</v>
      </c>
      <c r="C7101">
        <v>106</v>
      </c>
      <c r="D7101">
        <v>57</v>
      </c>
      <c r="E7101">
        <v>79</v>
      </c>
      <c r="F7101">
        <v>13</v>
      </c>
      <c r="G7101">
        <v>-0.18917277729675</v>
      </c>
      <c r="H7101">
        <v>-0.62193678375273198</v>
      </c>
      <c r="I7101">
        <v>-1.7955596859199301</v>
      </c>
      <c r="J7101">
        <v>183</v>
      </c>
      <c r="K7101">
        <v>228</v>
      </c>
      <c r="L7101">
        <v>98</v>
      </c>
      <c r="M7101">
        <v>23</v>
      </c>
      <c r="N7101">
        <v>0.17271186069174599</v>
      </c>
      <c r="O7101">
        <v>-0.86331379118232499</v>
      </c>
      <c r="P7101">
        <v>-1.91094892230472</v>
      </c>
      <c r="Q7101">
        <v>0.66101694915254205</v>
      </c>
      <c r="R7101">
        <v>0.322033898305084</v>
      </c>
      <c r="S7101">
        <f t="shared" si="110"/>
        <v>-2.8957234032205958E-2</v>
      </c>
    </row>
    <row r="7102" spans="1:19" x14ac:dyDescent="0.2">
      <c r="A7102" t="s">
        <v>14132</v>
      </c>
      <c r="B7102" t="s">
        <v>14133</v>
      </c>
      <c r="C7102">
        <v>215</v>
      </c>
      <c r="D7102">
        <v>196</v>
      </c>
      <c r="E7102">
        <v>131</v>
      </c>
      <c r="F7102">
        <v>22</v>
      </c>
      <c r="G7102">
        <v>4.0075843736399101E-2</v>
      </c>
      <c r="H7102">
        <v>-0.70942517403824401</v>
      </c>
      <c r="I7102">
        <v>-1.8742129520553901</v>
      </c>
      <c r="J7102">
        <v>347</v>
      </c>
      <c r="K7102">
        <v>481</v>
      </c>
      <c r="L7102">
        <v>179</v>
      </c>
      <c r="M7102">
        <v>31</v>
      </c>
      <c r="N7102">
        <v>0.21904370500467901</v>
      </c>
      <c r="O7102">
        <v>-0.87956522095537004</v>
      </c>
      <c r="P7102">
        <v>-2.05919344954849</v>
      </c>
      <c r="Q7102">
        <v>0.61016949152542299</v>
      </c>
      <c r="R7102">
        <v>0.25423728813559299</v>
      </c>
      <c r="S7102">
        <f t="shared" si="110"/>
        <v>-9.1292519368148611E-2</v>
      </c>
    </row>
    <row r="7103" spans="1:19" x14ac:dyDescent="0.2">
      <c r="A7103" t="s">
        <v>14134</v>
      </c>
      <c r="B7103" t="s">
        <v>14135</v>
      </c>
      <c r="C7103">
        <v>164</v>
      </c>
      <c r="D7103">
        <v>259</v>
      </c>
      <c r="E7103">
        <v>108</v>
      </c>
      <c r="F7103">
        <v>19</v>
      </c>
      <c r="G7103">
        <v>0.27871414832908198</v>
      </c>
      <c r="H7103">
        <v>-0.67567810233915104</v>
      </c>
      <c r="I7103">
        <v>-1.82028742005686</v>
      </c>
      <c r="J7103">
        <v>294</v>
      </c>
      <c r="K7103">
        <v>433</v>
      </c>
      <c r="L7103">
        <v>211</v>
      </c>
      <c r="M7103">
        <v>69</v>
      </c>
      <c r="N7103">
        <v>0.24536866936293</v>
      </c>
      <c r="O7103">
        <v>-0.73615365225885498</v>
      </c>
      <c r="P7103">
        <v>-1.63972390826679</v>
      </c>
      <c r="Q7103">
        <v>0.57627118644067798</v>
      </c>
      <c r="R7103">
        <v>0.322033898305084</v>
      </c>
      <c r="S7103">
        <f t="shared" si="110"/>
        <v>3.6459955509769493E-2</v>
      </c>
    </row>
    <row r="7104" spans="1:19" x14ac:dyDescent="0.2">
      <c r="A7104" t="s">
        <v>14136</v>
      </c>
      <c r="B7104" t="s">
        <v>14137</v>
      </c>
      <c r="C7104">
        <v>105</v>
      </c>
      <c r="D7104">
        <v>116</v>
      </c>
      <c r="E7104">
        <v>48</v>
      </c>
      <c r="F7104">
        <v>12</v>
      </c>
      <c r="G7104">
        <v>0.123526922452508</v>
      </c>
      <c r="H7104">
        <v>-0.83420607147275405</v>
      </c>
      <c r="I7104">
        <v>-1.82620522598431</v>
      </c>
      <c r="J7104">
        <v>227</v>
      </c>
      <c r="K7104">
        <v>242</v>
      </c>
      <c r="L7104">
        <v>106</v>
      </c>
      <c r="M7104">
        <v>32</v>
      </c>
      <c r="N7104">
        <v>0.10501761220903</v>
      </c>
      <c r="O7104">
        <v>-0.92280876907274201</v>
      </c>
      <c r="P7104">
        <v>-1.8611015474651</v>
      </c>
      <c r="Q7104">
        <v>0.54237288135593198</v>
      </c>
      <c r="R7104">
        <v>0.25423728813559299</v>
      </c>
      <c r="S7104">
        <f t="shared" si="110"/>
        <v>-2.4461541520501399E-2</v>
      </c>
    </row>
    <row r="7105" spans="1:19" x14ac:dyDescent="0.2">
      <c r="A7105" t="s">
        <v>14138</v>
      </c>
      <c r="B7105" t="s">
        <v>14139</v>
      </c>
      <c r="C7105">
        <v>363</v>
      </c>
      <c r="D7105">
        <v>459</v>
      </c>
      <c r="E7105">
        <v>254</v>
      </c>
      <c r="F7105">
        <v>39</v>
      </c>
      <c r="G7105">
        <v>0.18216429279667701</v>
      </c>
      <c r="H7105">
        <v>-0.649330918194578</v>
      </c>
      <c r="I7105">
        <v>-1.85303919097161</v>
      </c>
      <c r="J7105">
        <v>415</v>
      </c>
      <c r="K7105">
        <v>688</v>
      </c>
      <c r="L7105">
        <v>380</v>
      </c>
      <c r="M7105">
        <v>71</v>
      </c>
      <c r="N7105">
        <v>0.29676844494513999</v>
      </c>
      <c r="O7105">
        <v>-0.63035327723967205</v>
      </c>
      <c r="P7105">
        <v>-1.7770154165849099</v>
      </c>
      <c r="Q7105">
        <v>0.57627118644067798</v>
      </c>
      <c r="R7105">
        <v>0.23728813559322001</v>
      </c>
      <c r="S7105">
        <f t="shared" si="110"/>
        <v>-9.7083463838500972E-3</v>
      </c>
    </row>
    <row r="7106" spans="1:19" x14ac:dyDescent="0.2">
      <c r="A7106" t="s">
        <v>14140</v>
      </c>
      <c r="B7106" t="s">
        <v>14141</v>
      </c>
      <c r="C7106">
        <v>252</v>
      </c>
      <c r="D7106">
        <v>236</v>
      </c>
      <c r="E7106">
        <v>165</v>
      </c>
      <c r="F7106">
        <v>35</v>
      </c>
      <c r="G7106">
        <v>5.1769694484090897E-2</v>
      </c>
      <c r="H7106">
        <v>-0.67817460634604099</v>
      </c>
      <c r="I7106">
        <v>-1.74152966939326</v>
      </c>
      <c r="J7106">
        <v>445</v>
      </c>
      <c r="K7106">
        <v>390</v>
      </c>
      <c r="L7106">
        <v>241</v>
      </c>
      <c r="M7106">
        <v>47</v>
      </c>
      <c r="N7106">
        <v>1.9932699467289299E-2</v>
      </c>
      <c r="O7106">
        <v>-0.85843174555045298</v>
      </c>
      <c r="P7106">
        <v>-1.9864878216371</v>
      </c>
      <c r="Q7106">
        <v>0.50847457627118597</v>
      </c>
      <c r="R7106">
        <v>0.20338983050847401</v>
      </c>
      <c r="S7106">
        <f t="shared" si="110"/>
        <v>-3.3581294240797747E-2</v>
      </c>
    </row>
    <row r="7107" spans="1:19" x14ac:dyDescent="0.2">
      <c r="A7107" t="s">
        <v>14142</v>
      </c>
      <c r="B7107" t="s">
        <v>14143</v>
      </c>
      <c r="C7107">
        <v>30</v>
      </c>
      <c r="D7107">
        <v>39</v>
      </c>
      <c r="E7107">
        <v>34</v>
      </c>
      <c r="F7107">
        <v>0</v>
      </c>
      <c r="G7107">
        <v>0.194201584602365</v>
      </c>
      <c r="H7107">
        <v>-0.43990034745581003</v>
      </c>
      <c r="I7107" t="e">
        <f>-inf</f>
        <v>#NAME?</v>
      </c>
      <c r="J7107">
        <v>41</v>
      </c>
      <c r="K7107">
        <v>90</v>
      </c>
      <c r="L7107">
        <v>61</v>
      </c>
      <c r="M7107">
        <v>5</v>
      </c>
      <c r="N7107">
        <v>0.41868675614131101</v>
      </c>
      <c r="O7107">
        <v>-0.41954279885335799</v>
      </c>
      <c r="P7107">
        <v>-1.9240395209756</v>
      </c>
      <c r="Q7107">
        <v>0.55932203389830504</v>
      </c>
      <c r="R7107">
        <v>0.338983050847457</v>
      </c>
      <c r="S7107" t="e">
        <f t="shared" ref="S7107:S7170" si="111">((I7107+1.7338029)/1.7338029+(P7107+1.8692731)/1.8692731)/2</f>
        <v>#NAME?</v>
      </c>
    </row>
    <row r="7108" spans="1:19" x14ac:dyDescent="0.2">
      <c r="A7108" t="s">
        <v>14144</v>
      </c>
      <c r="B7108" t="s">
        <v>14145</v>
      </c>
      <c r="C7108">
        <v>446</v>
      </c>
      <c r="D7108">
        <v>561</v>
      </c>
      <c r="E7108">
        <v>480</v>
      </c>
      <c r="F7108">
        <v>64</v>
      </c>
      <c r="G7108">
        <v>0.17988623483954699</v>
      </c>
      <c r="H7108">
        <v>-0.46235163111495797</v>
      </c>
      <c r="I7108">
        <v>-1.7273520576902499</v>
      </c>
      <c r="J7108">
        <v>864</v>
      </c>
      <c r="K7108">
        <v>1113</v>
      </c>
      <c r="L7108">
        <v>527</v>
      </c>
      <c r="M7108">
        <v>92</v>
      </c>
      <c r="N7108">
        <v>0.18720952527753601</v>
      </c>
      <c r="O7108">
        <v>-0.806791904410737</v>
      </c>
      <c r="P7108">
        <v>-1.9829515837252301</v>
      </c>
      <c r="Q7108">
        <v>0.54237288135593198</v>
      </c>
      <c r="R7108">
        <v>0.186440677966101</v>
      </c>
      <c r="S7108">
        <f t="shared" si="111"/>
        <v>-2.8546820331710073E-2</v>
      </c>
    </row>
    <row r="7109" spans="1:19" x14ac:dyDescent="0.2">
      <c r="A7109" t="s">
        <v>14146</v>
      </c>
      <c r="B7109" t="s">
        <v>14147</v>
      </c>
      <c r="C7109">
        <v>78</v>
      </c>
      <c r="D7109">
        <v>70</v>
      </c>
      <c r="E7109">
        <v>29</v>
      </c>
      <c r="F7109">
        <v>3</v>
      </c>
      <c r="G7109">
        <v>3.3261669619304803E-2</v>
      </c>
      <c r="H7109">
        <v>-0.923954614569927</v>
      </c>
      <c r="I7109">
        <v>-2.2991705209328099</v>
      </c>
      <c r="J7109">
        <v>181</v>
      </c>
      <c r="K7109">
        <v>133</v>
      </c>
      <c r="L7109">
        <v>72</v>
      </c>
      <c r="M7109">
        <v>15</v>
      </c>
      <c r="N7109">
        <v>-5.6598830480376901E-2</v>
      </c>
      <c r="O7109">
        <v>-0.99243485558230604</v>
      </c>
      <c r="P7109">
        <v>-2.0918129844053901</v>
      </c>
      <c r="Q7109">
        <v>0.49152542372881303</v>
      </c>
      <c r="R7109">
        <v>0.23728813559322001</v>
      </c>
      <c r="S7109">
        <f t="shared" si="111"/>
        <v>-0.22256842639826119</v>
      </c>
    </row>
    <row r="7110" spans="1:19" x14ac:dyDescent="0.2">
      <c r="A7110" t="s">
        <v>14148</v>
      </c>
      <c r="B7110" t="s">
        <v>14149</v>
      </c>
      <c r="C7110">
        <v>157</v>
      </c>
      <c r="D7110">
        <v>136</v>
      </c>
      <c r="E7110">
        <v>148</v>
      </c>
      <c r="F7110">
        <v>12</v>
      </c>
      <c r="G7110">
        <v>1.78974882565122E-2</v>
      </c>
      <c r="H7110">
        <v>-0.51989594679267903</v>
      </c>
      <c r="I7110">
        <v>-2.0009155793236002</v>
      </c>
      <c r="J7110">
        <v>355</v>
      </c>
      <c r="K7110">
        <v>332</v>
      </c>
      <c r="L7110">
        <v>220</v>
      </c>
      <c r="M7110">
        <v>59</v>
      </c>
      <c r="N7110">
        <v>4.8137834070663903E-2</v>
      </c>
      <c r="O7110">
        <v>-0.79989444937727805</v>
      </c>
      <c r="P7110">
        <v>-1.78960201000484</v>
      </c>
      <c r="Q7110">
        <v>0.55932203389830504</v>
      </c>
      <c r="R7110">
        <v>0.25423728813559299</v>
      </c>
      <c r="S7110">
        <f t="shared" si="111"/>
        <v>-5.5720152154352103E-2</v>
      </c>
    </row>
    <row r="7111" spans="1:19" x14ac:dyDescent="0.2">
      <c r="A7111" t="s">
        <v>14150</v>
      </c>
      <c r="B7111" t="s">
        <v>14151</v>
      </c>
      <c r="C7111">
        <v>75</v>
      </c>
      <c r="D7111">
        <v>58</v>
      </c>
      <c r="E7111">
        <v>68</v>
      </c>
      <c r="F7111">
        <v>16</v>
      </c>
      <c r="G7111">
        <v>-3.1375037533234298E-2</v>
      </c>
      <c r="H7111">
        <v>-0.53681036046386699</v>
      </c>
      <c r="I7111">
        <v>-1.5551384536977699</v>
      </c>
      <c r="J7111">
        <v>204</v>
      </c>
      <c r="K7111">
        <v>176</v>
      </c>
      <c r="L7111">
        <v>78</v>
      </c>
      <c r="M7111">
        <v>25</v>
      </c>
      <c r="N7111">
        <v>1.3110603809972801E-2</v>
      </c>
      <c r="O7111">
        <v>-1.0096243418798001</v>
      </c>
      <c r="P7111">
        <v>-1.9219158273457499</v>
      </c>
      <c r="Q7111">
        <v>0.62711864406779605</v>
      </c>
      <c r="R7111">
        <v>0.322033898305084</v>
      </c>
      <c r="S7111">
        <f t="shared" si="111"/>
        <v>3.7442793944077526E-2</v>
      </c>
    </row>
    <row r="7112" spans="1:19" x14ac:dyDescent="0.2">
      <c r="A7112" t="s">
        <v>14152</v>
      </c>
      <c r="B7112" t="s">
        <v>14153</v>
      </c>
      <c r="C7112">
        <v>72</v>
      </c>
      <c r="D7112">
        <v>46</v>
      </c>
      <c r="E7112">
        <v>9</v>
      </c>
      <c r="F7112">
        <v>9</v>
      </c>
      <c r="G7112">
        <v>-0.11431643245416501</v>
      </c>
      <c r="H7112">
        <v>-1.3973479967703399</v>
      </c>
      <c r="I7112">
        <v>-1.7872871599539399</v>
      </c>
      <c r="J7112">
        <v>125</v>
      </c>
      <c r="K7112">
        <v>116</v>
      </c>
      <c r="L7112">
        <v>71</v>
      </c>
      <c r="M7112">
        <v>38</v>
      </c>
      <c r="N7112">
        <v>4.4776079640583701E-2</v>
      </c>
      <c r="O7112">
        <v>-0.83774044143337101</v>
      </c>
      <c r="P7112">
        <v>-1.5273520849831299</v>
      </c>
      <c r="Q7112">
        <v>0.55932203389830504</v>
      </c>
      <c r="R7112">
        <v>0.305084745762711</v>
      </c>
      <c r="S7112">
        <f t="shared" si="111"/>
        <v>7.6034309142500797E-2</v>
      </c>
    </row>
    <row r="7113" spans="1:19" x14ac:dyDescent="0.2">
      <c r="A7113" t="s">
        <v>14154</v>
      </c>
      <c r="B7113" t="s">
        <v>14155</v>
      </c>
      <c r="C7113">
        <v>149</v>
      </c>
      <c r="D7113">
        <v>177</v>
      </c>
      <c r="E7113">
        <v>156</v>
      </c>
      <c r="F7113">
        <v>20</v>
      </c>
      <c r="G7113">
        <v>0.15504523024506101</v>
      </c>
      <c r="H7113">
        <v>-0.47431967983621598</v>
      </c>
      <c r="I7113">
        <v>-1.7563534457102901</v>
      </c>
      <c r="J7113">
        <v>265</v>
      </c>
      <c r="K7113">
        <v>298</v>
      </c>
      <c r="L7113">
        <v>212</v>
      </c>
      <c r="M7113">
        <v>41</v>
      </c>
      <c r="N7113">
        <v>0.128198493561169</v>
      </c>
      <c r="O7113">
        <v>-0.68899879015244603</v>
      </c>
      <c r="P7113">
        <v>-1.82068768580896</v>
      </c>
      <c r="Q7113">
        <v>0.55932203389830504</v>
      </c>
      <c r="R7113">
        <v>0.322033898305084</v>
      </c>
      <c r="S7113">
        <f t="shared" si="111"/>
        <v>6.4926007760724028E-3</v>
      </c>
    </row>
    <row r="7114" spans="1:19" x14ac:dyDescent="0.2">
      <c r="A7114" t="s">
        <v>14156</v>
      </c>
      <c r="B7114" t="s">
        <v>14157</v>
      </c>
      <c r="C7114">
        <v>46</v>
      </c>
      <c r="D7114">
        <v>106</v>
      </c>
      <c r="E7114">
        <v>20</v>
      </c>
      <c r="F7114">
        <v>10</v>
      </c>
      <c r="G7114">
        <v>0.44280626587872401</v>
      </c>
      <c r="H7114">
        <v>-0.85598584579599601</v>
      </c>
      <c r="I7114">
        <v>-1.5469550046435701</v>
      </c>
      <c r="J7114">
        <v>46</v>
      </c>
      <c r="K7114">
        <v>119</v>
      </c>
      <c r="L7114">
        <v>33</v>
      </c>
      <c r="M7114">
        <v>2</v>
      </c>
      <c r="N7114">
        <v>0.49001723313267798</v>
      </c>
      <c r="O7114">
        <v>-0.73633266894807703</v>
      </c>
      <c r="P7114">
        <v>-2.37195350460948</v>
      </c>
      <c r="Q7114">
        <v>0.52542372881355903</v>
      </c>
      <c r="R7114">
        <v>0.27118644067796599</v>
      </c>
      <c r="S7114">
        <f t="shared" si="111"/>
        <v>-8.0574957643029688E-2</v>
      </c>
    </row>
    <row r="7115" spans="1:19" x14ac:dyDescent="0.2">
      <c r="A7115" t="s">
        <v>14158</v>
      </c>
      <c r="B7115" t="s">
        <v>14159</v>
      </c>
      <c r="C7115">
        <v>132</v>
      </c>
      <c r="D7115">
        <v>140</v>
      </c>
      <c r="E7115">
        <v>137</v>
      </c>
      <c r="F7115">
        <v>8</v>
      </c>
      <c r="G7115">
        <v>0.105812336767916</v>
      </c>
      <c r="H7115">
        <v>-0.47811137382784602</v>
      </c>
      <c r="I7115">
        <v>-2.1016811171758998</v>
      </c>
      <c r="J7115">
        <v>330</v>
      </c>
      <c r="K7115">
        <v>287</v>
      </c>
      <c r="L7115">
        <v>237</v>
      </c>
      <c r="M7115">
        <v>48</v>
      </c>
      <c r="N7115">
        <v>1.6596060277826501E-2</v>
      </c>
      <c r="O7115">
        <v>-0.73585437101217399</v>
      </c>
      <c r="P7115">
        <v>-1.8474983710941899</v>
      </c>
      <c r="Q7115">
        <v>0.57627118644067798</v>
      </c>
      <c r="R7115">
        <v>0.23728813559322001</v>
      </c>
      <c r="S7115">
        <f t="shared" si="111"/>
        <v>-0.10026559224749648</v>
      </c>
    </row>
    <row r="7116" spans="1:19" x14ac:dyDescent="0.2">
      <c r="A7116" t="s">
        <v>14160</v>
      </c>
      <c r="B7116" t="s">
        <v>14161</v>
      </c>
      <c r="C7116">
        <v>211</v>
      </c>
      <c r="D7116">
        <v>271</v>
      </c>
      <c r="E7116">
        <v>174</v>
      </c>
      <c r="F7116">
        <v>34</v>
      </c>
      <c r="G7116">
        <v>0.188945067872241</v>
      </c>
      <c r="H7116">
        <v>-0.57799121679349597</v>
      </c>
      <c r="I7116">
        <v>-1.6770007112174301</v>
      </c>
      <c r="J7116">
        <v>427</v>
      </c>
      <c r="K7116">
        <v>701</v>
      </c>
      <c r="L7116">
        <v>489</v>
      </c>
      <c r="M7116">
        <v>81</v>
      </c>
      <c r="N7116">
        <v>0.29251824636335599</v>
      </c>
      <c r="O7116">
        <v>-0.53320779304579402</v>
      </c>
      <c r="P7116">
        <v>-1.7321685247382601</v>
      </c>
      <c r="Q7116">
        <v>0.52542372881355903</v>
      </c>
      <c r="R7116">
        <v>0.28813559322033899</v>
      </c>
      <c r="S7116">
        <f t="shared" si="111"/>
        <v>5.3054041976270346E-2</v>
      </c>
    </row>
    <row r="7117" spans="1:19" x14ac:dyDescent="0.2">
      <c r="A7117" t="s">
        <v>14162</v>
      </c>
      <c r="B7117" t="s">
        <v>14163</v>
      </c>
      <c r="C7117">
        <v>63</v>
      </c>
      <c r="D7117">
        <v>40</v>
      </c>
      <c r="E7117">
        <v>10</v>
      </c>
      <c r="F7117">
        <v>9</v>
      </c>
      <c r="G7117">
        <v>-0.11702232583008999</v>
      </c>
      <c r="H7117">
        <v>-1.2935985592319801</v>
      </c>
      <c r="I7117">
        <v>-1.72929521297625</v>
      </c>
      <c r="J7117">
        <v>153</v>
      </c>
      <c r="K7117">
        <v>181</v>
      </c>
      <c r="L7117">
        <v>91</v>
      </c>
      <c r="M7117">
        <v>44</v>
      </c>
      <c r="N7117">
        <v>0.150215247473307</v>
      </c>
      <c r="O7117">
        <v>-0.81773881564089501</v>
      </c>
      <c r="P7117">
        <v>-1.5514644229232999</v>
      </c>
      <c r="Q7117">
        <v>0.55932203389830504</v>
      </c>
      <c r="R7117">
        <v>0.338983050847457</v>
      </c>
      <c r="S7117">
        <f t="shared" si="111"/>
        <v>8.6308568542812034E-2</v>
      </c>
    </row>
    <row r="7118" spans="1:19" x14ac:dyDescent="0.2">
      <c r="A7118" t="s">
        <v>14164</v>
      </c>
      <c r="B7118" t="s">
        <v>14165</v>
      </c>
      <c r="C7118">
        <v>158</v>
      </c>
      <c r="D7118">
        <v>130</v>
      </c>
      <c r="E7118">
        <v>154</v>
      </c>
      <c r="F7118">
        <v>10</v>
      </c>
      <c r="G7118">
        <v>-4.4555023520573799E-3</v>
      </c>
      <c r="H7118">
        <v>-0.50539437589636305</v>
      </c>
      <c r="I7118">
        <v>-2.0828542599164201</v>
      </c>
      <c r="J7118">
        <v>366</v>
      </c>
      <c r="K7118">
        <v>425</v>
      </c>
      <c r="L7118">
        <v>163</v>
      </c>
      <c r="M7118">
        <v>34</v>
      </c>
      <c r="N7118">
        <v>0.142135948077622</v>
      </c>
      <c r="O7118">
        <v>-0.943382258134843</v>
      </c>
      <c r="P7118">
        <v>-2.0422278369440399</v>
      </c>
      <c r="Q7118">
        <v>0.62711864406779605</v>
      </c>
      <c r="R7118">
        <v>0.49152542372881303</v>
      </c>
      <c r="S7118">
        <f t="shared" si="111"/>
        <v>-0.14692318803024523</v>
      </c>
    </row>
    <row r="7119" spans="1:19" x14ac:dyDescent="0.2">
      <c r="A7119" t="s">
        <v>14166</v>
      </c>
      <c r="B7119" t="s">
        <v>14167</v>
      </c>
      <c r="C7119">
        <v>223</v>
      </c>
      <c r="D7119">
        <v>248</v>
      </c>
      <c r="E7119">
        <v>153</v>
      </c>
      <c r="F7119">
        <v>30</v>
      </c>
      <c r="G7119">
        <v>0.12640505007358399</v>
      </c>
      <c r="H7119">
        <v>-0.65787144200896497</v>
      </c>
      <c r="I7119">
        <v>-1.75538078129049</v>
      </c>
      <c r="J7119">
        <v>467</v>
      </c>
      <c r="K7119">
        <v>355</v>
      </c>
      <c r="L7119">
        <v>264</v>
      </c>
      <c r="M7119">
        <v>61</v>
      </c>
      <c r="N7119">
        <v>-4.18604240892963E-2</v>
      </c>
      <c r="O7119">
        <v>-0.839801730840671</v>
      </c>
      <c r="P7119">
        <v>-1.89421271414723</v>
      </c>
      <c r="Q7119">
        <v>0.54237288135593198</v>
      </c>
      <c r="R7119">
        <v>0.37288135593220301</v>
      </c>
      <c r="S7119">
        <f t="shared" si="111"/>
        <v>-1.2893642212897485E-2</v>
      </c>
    </row>
    <row r="7120" spans="1:19" x14ac:dyDescent="0.2">
      <c r="A7120" t="s">
        <v>14168</v>
      </c>
      <c r="B7120" t="s">
        <v>14169</v>
      </c>
      <c r="C7120">
        <v>165</v>
      </c>
      <c r="D7120">
        <v>113</v>
      </c>
      <c r="E7120">
        <v>161</v>
      </c>
      <c r="F7120">
        <v>8</v>
      </c>
      <c r="G7120">
        <v>-8.4147268434958095E-2</v>
      </c>
      <c r="H7120">
        <v>-0.50491607796046001</v>
      </c>
      <c r="I7120">
        <v>-2.19859113018396</v>
      </c>
      <c r="J7120">
        <v>280</v>
      </c>
      <c r="K7120">
        <v>429</v>
      </c>
      <c r="L7120">
        <v>116</v>
      </c>
      <c r="M7120">
        <v>41</v>
      </c>
      <c r="N7120">
        <v>0.26252736426422602</v>
      </c>
      <c r="O7120">
        <v>-0.97478881925969096</v>
      </c>
      <c r="P7120">
        <v>-1.84459984321437</v>
      </c>
      <c r="Q7120">
        <v>0.40677966101694901</v>
      </c>
      <c r="R7120">
        <v>0.322033898305084</v>
      </c>
      <c r="S7120">
        <f t="shared" si="111"/>
        <v>-0.12743752384731524</v>
      </c>
    </row>
    <row r="7121" spans="1:19" x14ac:dyDescent="0.2">
      <c r="A7121" t="s">
        <v>14170</v>
      </c>
      <c r="B7121" t="s">
        <v>14171</v>
      </c>
      <c r="C7121">
        <v>151</v>
      </c>
      <c r="D7121">
        <v>137</v>
      </c>
      <c r="E7121">
        <v>88</v>
      </c>
      <c r="F7121">
        <v>10</v>
      </c>
      <c r="G7121">
        <v>3.8001852158765698E-2</v>
      </c>
      <c r="H7121">
        <v>-0.72875228492140398</v>
      </c>
      <c r="I7121">
        <v>-2.0631741202551601</v>
      </c>
      <c r="J7121">
        <v>258</v>
      </c>
      <c r="K7121">
        <v>232</v>
      </c>
      <c r="L7121">
        <v>123</v>
      </c>
      <c r="M7121">
        <v>18</v>
      </c>
      <c r="N7121">
        <v>3.1096382349391299E-2</v>
      </c>
      <c r="O7121">
        <v>-0.91380337166822201</v>
      </c>
      <c r="P7121">
        <v>-2.16657286945181</v>
      </c>
      <c r="Q7121">
        <v>0.52542372881355903</v>
      </c>
      <c r="R7121">
        <v>0.35593220338983</v>
      </c>
      <c r="S7121">
        <f t="shared" si="111"/>
        <v>-0.17450802587212028</v>
      </c>
    </row>
    <row r="7122" spans="1:19" x14ac:dyDescent="0.2">
      <c r="A7122" t="s">
        <v>14172</v>
      </c>
      <c r="B7122" t="s">
        <v>14173</v>
      </c>
      <c r="C7122">
        <v>79</v>
      </c>
      <c r="D7122">
        <v>71</v>
      </c>
      <c r="E7122">
        <v>58</v>
      </c>
      <c r="F7122">
        <v>2</v>
      </c>
      <c r="G7122">
        <v>3.3889489724162301E-2</v>
      </c>
      <c r="H7122">
        <v>-0.628457107505907</v>
      </c>
      <c r="I7122">
        <v>-2.4807942685884501</v>
      </c>
      <c r="J7122">
        <v>76</v>
      </c>
      <c r="K7122">
        <v>133</v>
      </c>
      <c r="L7122">
        <v>62</v>
      </c>
      <c r="M7122">
        <v>7</v>
      </c>
      <c r="N7122">
        <v>0.32026615210801601</v>
      </c>
      <c r="O7122">
        <v>-0.68051067992692704</v>
      </c>
      <c r="P7122">
        <v>-2.04594122085842</v>
      </c>
      <c r="Q7122">
        <v>0.50847457627118597</v>
      </c>
      <c r="R7122">
        <v>0.35593220338983</v>
      </c>
      <c r="S7122">
        <f t="shared" si="111"/>
        <v>-0.26267575591175091</v>
      </c>
    </row>
    <row r="7123" spans="1:19" x14ac:dyDescent="0.2">
      <c r="A7123" t="s">
        <v>14174</v>
      </c>
      <c r="B7123" t="s">
        <v>14175</v>
      </c>
      <c r="C7123">
        <v>70</v>
      </c>
      <c r="D7123">
        <v>78</v>
      </c>
      <c r="E7123">
        <v>90</v>
      </c>
      <c r="F7123">
        <v>0</v>
      </c>
      <c r="G7123">
        <v>0.12725479497175199</v>
      </c>
      <c r="H7123">
        <v>-0.385113540353335</v>
      </c>
      <c r="I7123" t="e">
        <f>-inf</f>
        <v>#NAME?</v>
      </c>
      <c r="J7123">
        <v>101</v>
      </c>
      <c r="K7123">
        <v>95</v>
      </c>
      <c r="L7123">
        <v>62</v>
      </c>
      <c r="M7123">
        <v>10</v>
      </c>
      <c r="N7123">
        <v>5.0630334927926901E-2</v>
      </c>
      <c r="O7123">
        <v>-0.80401846142877897</v>
      </c>
      <c r="P7123">
        <v>-2.01454704237453</v>
      </c>
      <c r="Q7123">
        <v>0.40677966101694901</v>
      </c>
      <c r="R7123">
        <v>0.338983050847457</v>
      </c>
      <c r="S7123" t="e">
        <f t="shared" si="111"/>
        <v>#NAME?</v>
      </c>
    </row>
    <row r="7124" spans="1:19" x14ac:dyDescent="0.2">
      <c r="A7124" t="s">
        <v>14176</v>
      </c>
      <c r="B7124" t="s">
        <v>14177</v>
      </c>
      <c r="C7124">
        <v>140</v>
      </c>
      <c r="D7124">
        <v>218</v>
      </c>
      <c r="E7124">
        <v>141</v>
      </c>
      <c r="F7124">
        <v>22</v>
      </c>
      <c r="G7124">
        <v>0.27258669022189502</v>
      </c>
      <c r="H7124">
        <v>-0.491166932801261</v>
      </c>
      <c r="I7124">
        <v>-1.68790252781803</v>
      </c>
      <c r="J7124">
        <v>333</v>
      </c>
      <c r="K7124">
        <v>381</v>
      </c>
      <c r="L7124">
        <v>180</v>
      </c>
      <c r="M7124">
        <v>42</v>
      </c>
      <c r="N7124">
        <v>0.135708845591021</v>
      </c>
      <c r="O7124">
        <v>-0.85926050554740396</v>
      </c>
      <c r="P7124">
        <v>-1.9094206117003101</v>
      </c>
      <c r="Q7124">
        <v>0.47457627118644002</v>
      </c>
      <c r="R7124">
        <v>0.322033898305084</v>
      </c>
      <c r="S7124">
        <f t="shared" si="111"/>
        <v>2.4981028991282114E-3</v>
      </c>
    </row>
    <row r="7125" spans="1:19" x14ac:dyDescent="0.2">
      <c r="A7125" t="s">
        <v>14178</v>
      </c>
      <c r="B7125" t="s">
        <v>14179</v>
      </c>
      <c r="C7125">
        <v>316</v>
      </c>
      <c r="D7125">
        <v>411</v>
      </c>
      <c r="E7125">
        <v>218</v>
      </c>
      <c r="F7125">
        <v>48</v>
      </c>
      <c r="G7125">
        <v>0.19441297155319301</v>
      </c>
      <c r="H7125">
        <v>-0.655488598792202</v>
      </c>
      <c r="I7125">
        <v>-1.70264301820481</v>
      </c>
      <c r="J7125">
        <v>612</v>
      </c>
      <c r="K7125">
        <v>653</v>
      </c>
      <c r="L7125">
        <v>410</v>
      </c>
      <c r="M7125">
        <v>143</v>
      </c>
      <c r="N7125">
        <v>0.105389862551234</v>
      </c>
      <c r="O7125">
        <v>-0.76605634257021604</v>
      </c>
      <c r="P7125">
        <v>-1.64164105327239</v>
      </c>
      <c r="Q7125">
        <v>0.45762711864406702</v>
      </c>
      <c r="R7125">
        <v>0.305084745762711</v>
      </c>
      <c r="S7125">
        <f t="shared" si="111"/>
        <v>6.9873844835175627E-2</v>
      </c>
    </row>
    <row r="7126" spans="1:19" x14ac:dyDescent="0.2">
      <c r="A7126" t="s">
        <v>14180</v>
      </c>
      <c r="B7126" t="s">
        <v>14181</v>
      </c>
      <c r="C7126">
        <v>47</v>
      </c>
      <c r="D7126">
        <v>51</v>
      </c>
      <c r="E7126">
        <v>26</v>
      </c>
      <c r="F7126">
        <v>6</v>
      </c>
      <c r="G7126">
        <v>0.11573055045774699</v>
      </c>
      <c r="H7126">
        <v>-0.75138251974330295</v>
      </c>
      <c r="I7126">
        <v>-1.7781437805140701</v>
      </c>
      <c r="J7126">
        <v>77</v>
      </c>
      <c r="K7126">
        <v>131</v>
      </c>
      <c r="L7126">
        <v>57</v>
      </c>
      <c r="M7126">
        <v>9</v>
      </c>
      <c r="N7126">
        <v>0.30800867390500403</v>
      </c>
      <c r="O7126">
        <v>-0.72270464664438006</v>
      </c>
      <c r="P7126">
        <v>-1.94247388432505</v>
      </c>
      <c r="Q7126">
        <v>0.42372881355932202</v>
      </c>
      <c r="R7126">
        <v>0.322033898305084</v>
      </c>
      <c r="S7126">
        <f t="shared" si="111"/>
        <v>-3.2367187816778366E-2</v>
      </c>
    </row>
    <row r="7127" spans="1:19" x14ac:dyDescent="0.2">
      <c r="A7127" t="s">
        <v>14182</v>
      </c>
      <c r="B7127" t="s">
        <v>14183</v>
      </c>
      <c r="C7127">
        <v>186</v>
      </c>
      <c r="D7127">
        <v>190</v>
      </c>
      <c r="E7127">
        <v>119</v>
      </c>
      <c r="F7127">
        <v>37</v>
      </c>
      <c r="G7127">
        <v>8.9498889030440995E-2</v>
      </c>
      <c r="H7127">
        <v>-0.68822399260378897</v>
      </c>
      <c r="I7127">
        <v>-1.5855083931129199</v>
      </c>
      <c r="J7127">
        <v>227</v>
      </c>
      <c r="K7127">
        <v>217</v>
      </c>
      <c r="L7127">
        <v>186</v>
      </c>
      <c r="M7127">
        <v>45</v>
      </c>
      <c r="N7127">
        <v>5.7661980077128402E-2</v>
      </c>
      <c r="O7127">
        <v>-0.67860169011959603</v>
      </c>
      <c r="P7127">
        <v>-1.7130390120096699</v>
      </c>
      <c r="Q7127">
        <v>0.50847457627118597</v>
      </c>
      <c r="R7127">
        <v>0.40677966101694901</v>
      </c>
      <c r="S7127">
        <f t="shared" si="111"/>
        <v>8.4555741025109973E-2</v>
      </c>
    </row>
    <row r="7128" spans="1:19" x14ac:dyDescent="0.2">
      <c r="A7128" t="s">
        <v>14184</v>
      </c>
      <c r="B7128" t="s">
        <v>14185</v>
      </c>
      <c r="C7128">
        <v>149</v>
      </c>
      <c r="D7128">
        <v>116</v>
      </c>
      <c r="E7128">
        <v>72</v>
      </c>
      <c r="F7128">
        <v>23</v>
      </c>
      <c r="G7128">
        <v>-2.8470046889826999E-2</v>
      </c>
      <c r="H7128">
        <v>-0.81011178175940901</v>
      </c>
      <c r="I7128">
        <v>-1.69565560535668</v>
      </c>
      <c r="J7128">
        <v>237</v>
      </c>
      <c r="K7128">
        <v>375</v>
      </c>
      <c r="L7128">
        <v>236</v>
      </c>
      <c r="M7128">
        <v>43</v>
      </c>
      <c r="N7128">
        <v>0.27651102513933601</v>
      </c>
      <c r="O7128">
        <v>-0.59392512018438703</v>
      </c>
      <c r="P7128">
        <v>-1.75150555902241</v>
      </c>
      <c r="Q7128">
        <v>0.62711864406779605</v>
      </c>
      <c r="R7128">
        <v>0.42372881355932202</v>
      </c>
      <c r="S7128">
        <f t="shared" si="111"/>
        <v>4.2501939314225259E-2</v>
      </c>
    </row>
    <row r="7129" spans="1:19" x14ac:dyDescent="0.2">
      <c r="A7129" t="s">
        <v>14186</v>
      </c>
      <c r="B7129" t="s">
        <v>14187</v>
      </c>
      <c r="C7129">
        <v>168</v>
      </c>
      <c r="D7129">
        <v>158</v>
      </c>
      <c r="E7129">
        <v>84</v>
      </c>
      <c r="F7129">
        <v>15</v>
      </c>
      <c r="G7129">
        <v>5.3606037524088102E-2</v>
      </c>
      <c r="H7129">
        <v>-0.79528800544238398</v>
      </c>
      <c r="I7129">
        <v>-1.9334151956321799</v>
      </c>
      <c r="J7129">
        <v>301</v>
      </c>
      <c r="K7129">
        <v>382</v>
      </c>
      <c r="L7129">
        <v>252</v>
      </c>
      <c r="M7129">
        <v>42</v>
      </c>
      <c r="N7129">
        <v>0.18072497073958699</v>
      </c>
      <c r="O7129">
        <v>-0.66925473195668905</v>
      </c>
      <c r="P7129">
        <v>-1.8655428737878299</v>
      </c>
      <c r="Q7129">
        <v>0.69491525423728795</v>
      </c>
      <c r="R7129">
        <v>0.49152542372881303</v>
      </c>
      <c r="S7129">
        <f t="shared" si="111"/>
        <v>-5.6567100808512918E-2</v>
      </c>
    </row>
    <row r="7130" spans="1:19" x14ac:dyDescent="0.2">
      <c r="A7130" t="s">
        <v>14188</v>
      </c>
      <c r="B7130" t="s">
        <v>14189</v>
      </c>
      <c r="C7130">
        <v>66</v>
      </c>
      <c r="D7130">
        <v>104</v>
      </c>
      <c r="E7130">
        <v>45</v>
      </c>
      <c r="F7130">
        <v>3</v>
      </c>
      <c r="G7130">
        <v>0.27774763605244002</v>
      </c>
      <c r="H7130">
        <v>-0.660589431544928</v>
      </c>
      <c r="I7130">
        <v>-2.2266198537842001</v>
      </c>
      <c r="J7130">
        <v>167</v>
      </c>
      <c r="K7130">
        <v>153</v>
      </c>
      <c r="L7130">
        <v>80</v>
      </c>
      <c r="M7130">
        <v>18</v>
      </c>
      <c r="N7130">
        <v>3.9203063091737197E-2</v>
      </c>
      <c r="O7130">
        <v>-0.91171526130003</v>
      </c>
      <c r="P7130">
        <v>-1.97766963463617</v>
      </c>
      <c r="Q7130">
        <v>0.76271186440677896</v>
      </c>
      <c r="R7130">
        <v>0.50847457627118597</v>
      </c>
      <c r="S7130">
        <f t="shared" si="111"/>
        <v>-0.17111453696695786</v>
      </c>
    </row>
    <row r="7131" spans="1:19" x14ac:dyDescent="0.2">
      <c r="A7131" t="s">
        <v>14190</v>
      </c>
      <c r="B7131" t="s">
        <v>14191</v>
      </c>
      <c r="C7131">
        <v>87</v>
      </c>
      <c r="D7131">
        <v>44</v>
      </c>
      <c r="E7131">
        <v>56</v>
      </c>
      <c r="F7131">
        <v>15</v>
      </c>
      <c r="G7131">
        <v>-0.21580834383690201</v>
      </c>
      <c r="H7131">
        <v>-0.68558923539082095</v>
      </c>
      <c r="I7131">
        <v>-1.64762516652493</v>
      </c>
      <c r="J7131">
        <v>89</v>
      </c>
      <c r="K7131">
        <v>170</v>
      </c>
      <c r="L7131">
        <v>139</v>
      </c>
      <c r="M7131">
        <v>48</v>
      </c>
      <c r="N7131">
        <v>0.35828701815508202</v>
      </c>
      <c r="O7131">
        <v>-0.39846398353520801</v>
      </c>
      <c r="P7131">
        <v>-1.2783744378612101</v>
      </c>
      <c r="Q7131">
        <v>0.81355932203389802</v>
      </c>
      <c r="R7131">
        <v>0.54237288135593198</v>
      </c>
      <c r="S7131">
        <f t="shared" si="111"/>
        <v>0.1829079625882527</v>
      </c>
    </row>
    <row r="7132" spans="1:19" x14ac:dyDescent="0.2">
      <c r="A7132" t="s">
        <v>14192</v>
      </c>
      <c r="B7132" t="s">
        <v>14193</v>
      </c>
      <c r="C7132">
        <v>163</v>
      </c>
      <c r="D7132">
        <v>166</v>
      </c>
      <c r="E7132">
        <v>165</v>
      </c>
      <c r="F7132">
        <v>32</v>
      </c>
      <c r="G7132">
        <v>8.8178715931625698E-2</v>
      </c>
      <c r="H7132">
        <v>-0.48896166996845503</v>
      </c>
      <c r="I7132">
        <v>-1.59123479904605</v>
      </c>
      <c r="J7132">
        <v>228</v>
      </c>
      <c r="K7132">
        <v>294</v>
      </c>
      <c r="L7132">
        <v>189</v>
      </c>
      <c r="M7132">
        <v>43</v>
      </c>
      <c r="N7132">
        <v>0.18764058683342499</v>
      </c>
      <c r="O7132">
        <v>-0.67356181997160003</v>
      </c>
      <c r="P7132">
        <v>-1.73469206001276</v>
      </c>
      <c r="Q7132">
        <v>0.76271186440677896</v>
      </c>
      <c r="R7132">
        <v>0.52542372881355903</v>
      </c>
      <c r="S7132">
        <f t="shared" si="111"/>
        <v>7.7112504120138176E-2</v>
      </c>
    </row>
    <row r="7133" spans="1:19" x14ac:dyDescent="0.2">
      <c r="A7133" t="s">
        <v>14194</v>
      </c>
      <c r="B7133" t="s">
        <v>14195</v>
      </c>
      <c r="C7133">
        <v>10</v>
      </c>
      <c r="D7133">
        <v>8</v>
      </c>
      <c r="E7133">
        <v>3</v>
      </c>
      <c r="F7133">
        <v>1</v>
      </c>
      <c r="G7133">
        <v>-1.6651780712527899E-2</v>
      </c>
      <c r="H7133">
        <v>-1.01713675505874</v>
      </c>
      <c r="I7133">
        <v>-1.88419717296199</v>
      </c>
      <c r="J7133">
        <v>51</v>
      </c>
      <c r="K7133">
        <v>25</v>
      </c>
      <c r="L7133">
        <v>16</v>
      </c>
      <c r="M7133">
        <v>0</v>
      </c>
      <c r="N7133">
        <v>-0.23240206400417601</v>
      </c>
      <c r="O7133">
        <v>-1.0955389705864</v>
      </c>
      <c r="P7133" t="e">
        <f>-inf</f>
        <v>#NAME?</v>
      </c>
      <c r="Q7133">
        <v>0.61016949152542299</v>
      </c>
      <c r="R7133">
        <v>0.47457627118644002</v>
      </c>
      <c r="S7133" t="e">
        <f t="shared" si="111"/>
        <v>#NAME?</v>
      </c>
    </row>
    <row r="7134" spans="1:19" x14ac:dyDescent="0.2">
      <c r="A7134" t="s">
        <v>14196</v>
      </c>
      <c r="B7134" t="s">
        <v>14197</v>
      </c>
      <c r="C7134">
        <v>373</v>
      </c>
      <c r="D7134">
        <v>306</v>
      </c>
      <c r="E7134">
        <v>209</v>
      </c>
      <c r="F7134">
        <v>19</v>
      </c>
      <c r="G7134">
        <v>-5.7291730315791704E-3</v>
      </c>
      <c r="H7134">
        <v>-0.74582055547603698</v>
      </c>
      <c r="I7134">
        <v>-2.1771524038178498</v>
      </c>
      <c r="J7134">
        <v>780</v>
      </c>
      <c r="K7134">
        <v>514</v>
      </c>
      <c r="L7134">
        <v>360</v>
      </c>
      <c r="M7134">
        <v>51</v>
      </c>
      <c r="N7134">
        <v>-0.103903380273482</v>
      </c>
      <c r="O7134">
        <v>-0.92788087906758299</v>
      </c>
      <c r="P7134">
        <v>-2.1947500951844301</v>
      </c>
      <c r="Q7134">
        <v>0.61016949152542299</v>
      </c>
      <c r="R7134">
        <v>0.42372881355932202</v>
      </c>
      <c r="S7134">
        <f t="shared" si="111"/>
        <v>-0.214914419752254</v>
      </c>
    </row>
    <row r="7135" spans="1:19" x14ac:dyDescent="0.2">
      <c r="A7135" t="s">
        <v>14198</v>
      </c>
      <c r="B7135" t="s">
        <v>14199</v>
      </c>
      <c r="C7135">
        <v>108</v>
      </c>
      <c r="D7135">
        <v>104</v>
      </c>
      <c r="E7135">
        <v>66</v>
      </c>
      <c r="F7135">
        <v>18</v>
      </c>
      <c r="G7135">
        <v>6.3867816107359102E-2</v>
      </c>
      <c r="H7135">
        <v>-0.70813782972348405</v>
      </c>
      <c r="I7135">
        <v>-1.66234842334564</v>
      </c>
      <c r="J7135">
        <v>210</v>
      </c>
      <c r="K7135">
        <v>205</v>
      </c>
      <c r="L7135">
        <v>169</v>
      </c>
      <c r="M7135">
        <v>30</v>
      </c>
      <c r="N7135">
        <v>6.6762669743556699E-2</v>
      </c>
      <c r="O7135">
        <v>-0.68642136726463598</v>
      </c>
      <c r="P7135">
        <v>-1.85532370860614</v>
      </c>
      <c r="Q7135">
        <v>0.66101694915254205</v>
      </c>
      <c r="R7135">
        <v>0.50847457627118597</v>
      </c>
      <c r="S7135">
        <f t="shared" si="111"/>
        <v>2.4337520131296864E-2</v>
      </c>
    </row>
    <row r="7136" spans="1:19" x14ac:dyDescent="0.2">
      <c r="A7136" t="s">
        <v>14200</v>
      </c>
      <c r="B7136" t="s">
        <v>14201</v>
      </c>
      <c r="C7136">
        <v>171</v>
      </c>
      <c r="D7136">
        <v>194</v>
      </c>
      <c r="E7136">
        <v>69</v>
      </c>
      <c r="F7136">
        <v>20</v>
      </c>
      <c r="G7136">
        <v>0.13506385183360001</v>
      </c>
      <c r="H7136">
        <v>-0.88840502943330202</v>
      </c>
      <c r="I7136">
        <v>-1.8161632876901701</v>
      </c>
      <c r="J7136">
        <v>267</v>
      </c>
      <c r="K7136">
        <v>285</v>
      </c>
      <c r="L7136">
        <v>212</v>
      </c>
      <c r="M7136">
        <v>35</v>
      </c>
      <c r="N7136">
        <v>0.105561702065656</v>
      </c>
      <c r="O7136">
        <v>-0.69226417758021397</v>
      </c>
      <c r="P7136">
        <v>-1.89266888560619</v>
      </c>
      <c r="Q7136">
        <v>0.66101694915254205</v>
      </c>
      <c r="R7136">
        <v>0.40677966101694901</v>
      </c>
      <c r="S7136">
        <f t="shared" si="111"/>
        <v>-3.0009360037223567E-2</v>
      </c>
    </row>
    <row r="7137" spans="1:19" x14ac:dyDescent="0.2">
      <c r="A7137" t="s">
        <v>14202</v>
      </c>
      <c r="B7137" t="s">
        <v>14203</v>
      </c>
      <c r="C7137">
        <v>109</v>
      </c>
      <c r="D7137">
        <v>133</v>
      </c>
      <c r="E7137">
        <v>91</v>
      </c>
      <c r="F7137">
        <v>13</v>
      </c>
      <c r="G7137">
        <v>0.16668337532199001</v>
      </c>
      <c r="H7137">
        <v>-0.572643115397933</v>
      </c>
      <c r="I7137">
        <v>-1.8076803185957799</v>
      </c>
      <c r="J7137">
        <v>256</v>
      </c>
      <c r="K7137">
        <v>264</v>
      </c>
      <c r="L7137">
        <v>156</v>
      </c>
      <c r="M7137">
        <v>26</v>
      </c>
      <c r="N7137">
        <v>9.0592064979703305E-2</v>
      </c>
      <c r="O7137">
        <v>-0.80720414410177799</v>
      </c>
      <c r="P7137">
        <v>-2.0034922859329201</v>
      </c>
      <c r="Q7137">
        <v>0.644067796610169</v>
      </c>
      <c r="R7137">
        <v>0.42372881355932202</v>
      </c>
      <c r="S7137">
        <f t="shared" si="111"/>
        <v>-5.7206460567256263E-2</v>
      </c>
    </row>
    <row r="7138" spans="1:19" x14ac:dyDescent="0.2">
      <c r="A7138" t="s">
        <v>14204</v>
      </c>
      <c r="B7138" t="s">
        <v>14205</v>
      </c>
      <c r="C7138">
        <v>414</v>
      </c>
      <c r="D7138">
        <v>570</v>
      </c>
      <c r="E7138">
        <v>323</v>
      </c>
      <c r="F7138">
        <v>69</v>
      </c>
      <c r="G7138">
        <v>0.21913274684712</v>
      </c>
      <c r="H7138">
        <v>-0.60205582856819895</v>
      </c>
      <c r="I7138">
        <v>-1.66234842334564</v>
      </c>
      <c r="J7138">
        <v>724</v>
      </c>
      <c r="K7138">
        <v>1118</v>
      </c>
      <c r="L7138">
        <v>530</v>
      </c>
      <c r="M7138">
        <v>110</v>
      </c>
      <c r="N7138">
        <v>0.26593134077497899</v>
      </c>
      <c r="O7138">
        <v>-0.72755147374074802</v>
      </c>
      <c r="P7138">
        <v>-1.8285715496308099</v>
      </c>
      <c r="Q7138">
        <v>0.55932203389830504</v>
      </c>
      <c r="R7138">
        <v>0.38983050847457601</v>
      </c>
      <c r="S7138">
        <f t="shared" si="111"/>
        <v>3.1493285379117025E-2</v>
      </c>
    </row>
    <row r="7139" spans="1:19" x14ac:dyDescent="0.2">
      <c r="A7139" t="s">
        <v>14206</v>
      </c>
      <c r="B7139" t="s">
        <v>14207</v>
      </c>
      <c r="C7139">
        <v>177</v>
      </c>
      <c r="D7139">
        <v>183</v>
      </c>
      <c r="E7139">
        <v>99</v>
      </c>
      <c r="F7139">
        <v>12</v>
      </c>
      <c r="G7139">
        <v>9.4736055664151206E-2</v>
      </c>
      <c r="H7139">
        <v>-0.74659608154266</v>
      </c>
      <c r="I7139">
        <v>-2.0529891932761801</v>
      </c>
      <c r="J7139">
        <v>331</v>
      </c>
      <c r="K7139">
        <v>390</v>
      </c>
      <c r="L7139">
        <v>185</v>
      </c>
      <c r="M7139">
        <v>42</v>
      </c>
      <c r="N7139">
        <v>0.148464716672502</v>
      </c>
      <c r="O7139">
        <v>-0.84474504251709503</v>
      </c>
      <c r="P7139">
        <v>-1.9068043719697101</v>
      </c>
      <c r="Q7139">
        <v>0.54237288135593198</v>
      </c>
      <c r="R7139">
        <v>0.37288135593220301</v>
      </c>
      <c r="S7139">
        <f t="shared" si="111"/>
        <v>-0.10208703483165607</v>
      </c>
    </row>
    <row r="7140" spans="1:19" x14ac:dyDescent="0.2">
      <c r="A7140" t="s">
        <v>14208</v>
      </c>
      <c r="B7140" t="s">
        <v>14209</v>
      </c>
      <c r="C7140">
        <v>171</v>
      </c>
      <c r="D7140">
        <v>237</v>
      </c>
      <c r="E7140">
        <v>169</v>
      </c>
      <c r="F7140">
        <v>18</v>
      </c>
      <c r="G7140">
        <v>0.222010467913478</v>
      </c>
      <c r="H7140">
        <v>-0.49936741555688302</v>
      </c>
      <c r="I7140">
        <v>-1.86192077825084</v>
      </c>
      <c r="J7140">
        <v>423</v>
      </c>
      <c r="K7140">
        <v>816</v>
      </c>
      <c r="L7140">
        <v>335</v>
      </c>
      <c r="M7140">
        <v>82</v>
      </c>
      <c r="N7140">
        <v>0.36257789480053998</v>
      </c>
      <c r="O7140">
        <v>-0.69338433748258699</v>
      </c>
      <c r="P7140">
        <v>-1.72275218358321</v>
      </c>
      <c r="Q7140">
        <v>0.47457627118644002</v>
      </c>
      <c r="R7140">
        <v>0.37288135593220301</v>
      </c>
      <c r="S7140">
        <f t="shared" si="111"/>
        <v>2.2448790192199572E-3</v>
      </c>
    </row>
    <row r="7141" spans="1:19" x14ac:dyDescent="0.2">
      <c r="A7141" t="s">
        <v>14210</v>
      </c>
      <c r="B7141" t="s">
        <v>14211</v>
      </c>
      <c r="C7141">
        <v>104</v>
      </c>
      <c r="D7141">
        <v>96</v>
      </c>
      <c r="E7141">
        <v>67</v>
      </c>
      <c r="F7141">
        <v>18</v>
      </c>
      <c r="G7141">
        <v>4.5496126036316399E-2</v>
      </c>
      <c r="H7141">
        <v>-0.68521654637635698</v>
      </c>
      <c r="I7141">
        <v>-1.64595800715747</v>
      </c>
      <c r="J7141">
        <v>229</v>
      </c>
      <c r="K7141">
        <v>202</v>
      </c>
      <c r="L7141">
        <v>129</v>
      </c>
      <c r="M7141">
        <v>25</v>
      </c>
      <c r="N7141">
        <v>2.2743990528457499E-2</v>
      </c>
      <c r="O7141">
        <v>-0.84133454918502903</v>
      </c>
      <c r="P7141">
        <v>-1.97212114225974</v>
      </c>
      <c r="Q7141">
        <v>0.52542372881355903</v>
      </c>
      <c r="R7141">
        <v>0.37288135593220301</v>
      </c>
      <c r="S7141">
        <f t="shared" si="111"/>
        <v>-2.1771600737772907E-3</v>
      </c>
    </row>
    <row r="7142" spans="1:19" x14ac:dyDescent="0.2">
      <c r="A7142" t="s">
        <v>14212</v>
      </c>
      <c r="B7142" t="s">
        <v>14213</v>
      </c>
      <c r="C7142">
        <v>33</v>
      </c>
      <c r="D7142">
        <v>54</v>
      </c>
      <c r="E7142">
        <v>32</v>
      </c>
      <c r="F7142">
        <v>7</v>
      </c>
      <c r="G7142">
        <v>0.29413805224060902</v>
      </c>
      <c r="H7142">
        <v>-0.50762197133638498</v>
      </c>
      <c r="I7142">
        <v>-1.5576130728256199</v>
      </c>
      <c r="J7142">
        <v>45</v>
      </c>
      <c r="K7142">
        <v>54</v>
      </c>
      <c r="L7142">
        <v>49</v>
      </c>
      <c r="M7142">
        <v>13</v>
      </c>
      <c r="N7142">
        <v>0.15640934946934601</v>
      </c>
      <c r="O7142">
        <v>-0.55510521089122</v>
      </c>
      <c r="P7142">
        <v>-1.5494948300603999</v>
      </c>
      <c r="Q7142">
        <v>0.47457627118644002</v>
      </c>
      <c r="R7142">
        <v>0.35593220338983</v>
      </c>
      <c r="S7142">
        <f t="shared" si="111"/>
        <v>0.13634568418807902</v>
      </c>
    </row>
    <row r="7143" spans="1:19" x14ac:dyDescent="0.2">
      <c r="A7143" t="s">
        <v>14214</v>
      </c>
      <c r="B7143" t="s">
        <v>14215</v>
      </c>
      <c r="C7143">
        <v>87</v>
      </c>
      <c r="D7143">
        <v>65</v>
      </c>
      <c r="E7143">
        <v>83</v>
      </c>
      <c r="F7143">
        <v>3</v>
      </c>
      <c r="G7143">
        <v>-4.6347663680234401E-2</v>
      </c>
      <c r="H7143">
        <v>-0.514699170020948</v>
      </c>
      <c r="I7143">
        <v>-2.34659517086095</v>
      </c>
      <c r="J7143">
        <v>180</v>
      </c>
      <c r="K7143">
        <v>243</v>
      </c>
      <c r="L7143">
        <v>114</v>
      </c>
      <c r="M7143">
        <v>25</v>
      </c>
      <c r="N7143">
        <v>0.20756187191672701</v>
      </c>
      <c r="O7143">
        <v>-0.79045643091122297</v>
      </c>
      <c r="P7143">
        <v>-1.8675581650231601</v>
      </c>
      <c r="Q7143">
        <v>0.47457627118644002</v>
      </c>
      <c r="R7143">
        <v>0.25423728813559299</v>
      </c>
      <c r="S7143">
        <f t="shared" si="111"/>
        <v>-0.17626041024381758</v>
      </c>
    </row>
    <row r="7144" spans="1:19" x14ac:dyDescent="0.2">
      <c r="A7144" t="s">
        <v>14216</v>
      </c>
      <c r="B7144" t="s">
        <v>14217</v>
      </c>
      <c r="C7144">
        <v>126</v>
      </c>
      <c r="D7144">
        <v>68</v>
      </c>
      <c r="E7144">
        <v>127</v>
      </c>
      <c r="F7144">
        <v>5</v>
      </c>
      <c r="G7144">
        <v>-0.18760340011579801</v>
      </c>
      <c r="H7144">
        <v>-0.49082483394000898</v>
      </c>
      <c r="I7144">
        <v>-2.2855977137435399</v>
      </c>
      <c r="J7144">
        <v>215</v>
      </c>
      <c r="K7144">
        <v>182</v>
      </c>
      <c r="L7144">
        <v>125</v>
      </c>
      <c r="M7144">
        <v>14</v>
      </c>
      <c r="N7144">
        <v>4.8610314911912301E-3</v>
      </c>
      <c r="O7144">
        <v>-0.82761722405193905</v>
      </c>
      <c r="P7144">
        <v>-2.1965360928292599</v>
      </c>
      <c r="Q7144">
        <v>0.45762711864406702</v>
      </c>
      <c r="R7144">
        <v>0.152542372881355</v>
      </c>
      <c r="S7144">
        <f t="shared" si="111"/>
        <v>-0.24666597366879039</v>
      </c>
    </row>
    <row r="7145" spans="1:19" x14ac:dyDescent="0.2">
      <c r="A7145" t="s">
        <v>14218</v>
      </c>
      <c r="B7145" t="s">
        <v>14219</v>
      </c>
      <c r="C7145">
        <v>140</v>
      </c>
      <c r="D7145">
        <v>146</v>
      </c>
      <c r="E7145">
        <v>104</v>
      </c>
      <c r="F7145">
        <v>14</v>
      </c>
      <c r="G7145">
        <v>9.84830524017275E-2</v>
      </c>
      <c r="H7145">
        <v>-0.62335270615786098</v>
      </c>
      <c r="I7145">
        <v>-1.88419717296199</v>
      </c>
      <c r="J7145">
        <v>184</v>
      </c>
      <c r="K7145">
        <v>388</v>
      </c>
      <c r="L7145">
        <v>171</v>
      </c>
      <c r="M7145">
        <v>46</v>
      </c>
      <c r="N7145">
        <v>0.40124200600639198</v>
      </c>
      <c r="O7145">
        <v>-0.62391048976177299</v>
      </c>
      <c r="P7145">
        <v>-1.6122856599198501</v>
      </c>
      <c r="Q7145">
        <v>0.55932203389830504</v>
      </c>
      <c r="R7145">
        <v>0.25423728813559299</v>
      </c>
      <c r="S7145">
        <f t="shared" si="111"/>
        <v>2.5368725701084067E-2</v>
      </c>
    </row>
    <row r="7146" spans="1:19" x14ac:dyDescent="0.2">
      <c r="A7146" t="s">
        <v>14220</v>
      </c>
      <c r="B7146" t="s">
        <v>14221</v>
      </c>
      <c r="C7146">
        <v>98</v>
      </c>
      <c r="D7146">
        <v>54</v>
      </c>
      <c r="E7146">
        <v>57</v>
      </c>
      <c r="F7146">
        <v>1</v>
      </c>
      <c r="G7146">
        <v>-0.17857408357399701</v>
      </c>
      <c r="H7146">
        <v>-0.72960922979840703</v>
      </c>
      <c r="I7146">
        <v>-2.8754232486544899</v>
      </c>
      <c r="J7146">
        <v>115</v>
      </c>
      <c r="K7146">
        <v>130</v>
      </c>
      <c r="L7146">
        <v>58</v>
      </c>
      <c r="M7146">
        <v>12</v>
      </c>
      <c r="N7146">
        <v>0.13047361537494601</v>
      </c>
      <c r="O7146">
        <v>-0.88935862393506404</v>
      </c>
      <c r="P7146">
        <v>-1.99174226289787</v>
      </c>
      <c r="Q7146">
        <v>0.62711864406779605</v>
      </c>
      <c r="R7146">
        <v>0.25423728813559299</v>
      </c>
      <c r="S7146">
        <f t="shared" si="111"/>
        <v>-0.36198287321514672</v>
      </c>
    </row>
    <row r="7147" spans="1:19" x14ac:dyDescent="0.2">
      <c r="A7147" t="s">
        <v>14222</v>
      </c>
      <c r="B7147" t="s">
        <v>14223</v>
      </c>
      <c r="C7147">
        <v>13</v>
      </c>
      <c r="D7147">
        <v>26</v>
      </c>
      <c r="E7147">
        <v>0</v>
      </c>
      <c r="F7147">
        <v>13</v>
      </c>
      <c r="G7147">
        <v>0.38128822795950901</v>
      </c>
      <c r="H7147" t="e">
        <f>-inf</f>
        <v>#NAME?</v>
      </c>
      <c r="I7147">
        <v>-0.88419717296199896</v>
      </c>
      <c r="J7147">
        <v>66</v>
      </c>
      <c r="K7147">
        <v>99</v>
      </c>
      <c r="L7147">
        <v>43</v>
      </c>
      <c r="M7147">
        <v>15</v>
      </c>
      <c r="N7147">
        <v>0.253319362477403</v>
      </c>
      <c r="O7147">
        <v>-0.77816425710667203</v>
      </c>
      <c r="P7147">
        <v>-1.6536783450780801</v>
      </c>
      <c r="Q7147">
        <v>0.59322033898305004</v>
      </c>
      <c r="R7147">
        <v>0.22033898305084701</v>
      </c>
      <c r="S7147">
        <f t="shared" si="111"/>
        <v>0.30268027329186242</v>
      </c>
    </row>
    <row r="7148" spans="1:19" x14ac:dyDescent="0.2">
      <c r="A7148" t="s">
        <v>14224</v>
      </c>
      <c r="B7148" t="s">
        <v>14225</v>
      </c>
      <c r="C7148">
        <v>46</v>
      </c>
      <c r="D7148">
        <v>71</v>
      </c>
      <c r="E7148">
        <v>96</v>
      </c>
      <c r="F7148">
        <v>3</v>
      </c>
      <c r="G7148">
        <v>0.26875874933302901</v>
      </c>
      <c r="H7148">
        <v>-0.17474460842040901</v>
      </c>
      <c r="I7148">
        <v>-2.0698337499239101</v>
      </c>
      <c r="J7148">
        <v>83</v>
      </c>
      <c r="K7148">
        <v>102</v>
      </c>
      <c r="L7148">
        <v>38</v>
      </c>
      <c r="M7148">
        <v>10</v>
      </c>
      <c r="N7148">
        <v>0.16675018280756501</v>
      </c>
      <c r="O7148">
        <v>-0.93138327290365397</v>
      </c>
      <c r="P7148">
        <v>-1.92930376096796</v>
      </c>
      <c r="Q7148">
        <v>0.54237288135593198</v>
      </c>
      <c r="R7148">
        <v>0.28813559322033899</v>
      </c>
      <c r="S7148">
        <f t="shared" si="111"/>
        <v>-0.11296294438256173</v>
      </c>
    </row>
    <row r="7149" spans="1:19" x14ac:dyDescent="0.2">
      <c r="A7149" t="s">
        <v>14226</v>
      </c>
      <c r="B7149" t="s">
        <v>14227</v>
      </c>
      <c r="C7149">
        <v>59</v>
      </c>
      <c r="D7149">
        <v>79</v>
      </c>
      <c r="E7149">
        <v>47</v>
      </c>
      <c r="F7149">
        <v>14</v>
      </c>
      <c r="G7149">
        <v>0.20703331194382499</v>
      </c>
      <c r="H7149">
        <v>-0.59301216348482999</v>
      </c>
      <c r="I7149">
        <v>-1.5089211489259</v>
      </c>
      <c r="J7149">
        <v>102</v>
      </c>
      <c r="K7149">
        <v>94</v>
      </c>
      <c r="L7149">
        <v>99</v>
      </c>
      <c r="M7149">
        <v>23</v>
      </c>
      <c r="N7149">
        <v>4.1755785259502902E-2</v>
      </c>
      <c r="O7149">
        <v>-0.60505375430875796</v>
      </c>
      <c r="P7149">
        <v>-1.65709800433621</v>
      </c>
      <c r="Q7149">
        <v>0.49152542372881303</v>
      </c>
      <c r="R7149">
        <v>0.27118644067796599</v>
      </c>
      <c r="S7149">
        <f t="shared" si="111"/>
        <v>0.12160553716199229</v>
      </c>
    </row>
    <row r="7150" spans="1:19" x14ac:dyDescent="0.2">
      <c r="A7150" t="s">
        <v>14228</v>
      </c>
      <c r="B7150" t="s">
        <v>14229</v>
      </c>
      <c r="C7150">
        <v>134</v>
      </c>
      <c r="D7150">
        <v>154</v>
      </c>
      <c r="E7150">
        <v>90</v>
      </c>
      <c r="F7150">
        <v>9</v>
      </c>
      <c r="G7150">
        <v>0.14067415476718301</v>
      </c>
      <c r="H7150">
        <v>-0.66712029870388601</v>
      </c>
      <c r="I7150">
        <v>-2.05705946188748</v>
      </c>
      <c r="J7150">
        <v>357</v>
      </c>
      <c r="K7150">
        <v>331</v>
      </c>
      <c r="L7150">
        <v>176</v>
      </c>
      <c r="M7150">
        <v>38</v>
      </c>
      <c r="N7150">
        <v>4.4387881085247299E-2</v>
      </c>
      <c r="O7150">
        <v>-0.89924432544243305</v>
      </c>
      <c r="P7150">
        <v>-1.98311028808727</v>
      </c>
      <c r="Q7150">
        <v>0.52542372881355903</v>
      </c>
      <c r="R7150">
        <v>0.38983050847457601</v>
      </c>
      <c r="S7150">
        <f t="shared" si="111"/>
        <v>-0.12367141809203699</v>
      </c>
    </row>
    <row r="7151" spans="1:19" x14ac:dyDescent="0.2">
      <c r="A7151" t="s">
        <v>14230</v>
      </c>
      <c r="B7151" t="s">
        <v>14231</v>
      </c>
      <c r="C7151">
        <v>81</v>
      </c>
      <c r="D7151">
        <v>95</v>
      </c>
      <c r="E7151">
        <v>58</v>
      </c>
      <c r="F7151">
        <v>10</v>
      </c>
      <c r="G7151">
        <v>0.14949681870572601</v>
      </c>
      <c r="H7151">
        <v>-0.63931503509411602</v>
      </c>
      <c r="I7151">
        <v>-1.7926821918406399</v>
      </c>
      <c r="J7151">
        <v>111</v>
      </c>
      <c r="K7151">
        <v>206</v>
      </c>
      <c r="L7151">
        <v>80</v>
      </c>
      <c r="M7151">
        <v>22</v>
      </c>
      <c r="N7151">
        <v>0.345772345004217</v>
      </c>
      <c r="O7151">
        <v>-0.73432176893910395</v>
      </c>
      <c r="P7151">
        <v>-1.7131259665563401</v>
      </c>
      <c r="Q7151">
        <v>0.54237288135593198</v>
      </c>
      <c r="R7151">
        <v>0.27118644067796599</v>
      </c>
      <c r="S7151">
        <f t="shared" si="111"/>
        <v>2.4786994677608639E-2</v>
      </c>
    </row>
    <row r="7152" spans="1:19" x14ac:dyDescent="0.2">
      <c r="A7152" t="s">
        <v>14232</v>
      </c>
      <c r="B7152" t="s">
        <v>14233</v>
      </c>
      <c r="C7152">
        <v>23</v>
      </c>
      <c r="D7152">
        <v>27</v>
      </c>
      <c r="E7152">
        <v>24</v>
      </c>
      <c r="F7152">
        <v>3</v>
      </c>
      <c r="G7152">
        <v>0.149894160436922</v>
      </c>
      <c r="H7152">
        <v>-0.47577460408438998</v>
      </c>
      <c r="I7152">
        <v>-1.76880375425992</v>
      </c>
      <c r="J7152">
        <v>57</v>
      </c>
      <c r="K7152">
        <v>64</v>
      </c>
      <c r="L7152">
        <v>39</v>
      </c>
      <c r="M7152">
        <v>10</v>
      </c>
      <c r="N7152">
        <v>0.12753322173311701</v>
      </c>
      <c r="O7152">
        <v>-0.75689902579038204</v>
      </c>
      <c r="P7152">
        <v>-1.7661005242643799</v>
      </c>
      <c r="Q7152">
        <v>0.50847457627118597</v>
      </c>
      <c r="R7152">
        <v>0.305084745762711</v>
      </c>
      <c r="S7152">
        <f t="shared" si="111"/>
        <v>1.7503311744989862E-2</v>
      </c>
    </row>
    <row r="7153" spans="1:19" x14ac:dyDescent="0.2">
      <c r="A7153" t="s">
        <v>14234</v>
      </c>
      <c r="B7153" t="s">
        <v>14235</v>
      </c>
      <c r="C7153">
        <v>328</v>
      </c>
      <c r="D7153">
        <v>249</v>
      </c>
      <c r="E7153">
        <v>211</v>
      </c>
      <c r="F7153">
        <v>12</v>
      </c>
      <c r="G7153">
        <v>-3.9416264320414299E-2</v>
      </c>
      <c r="H7153">
        <v>-0.68584939819238999</v>
      </c>
      <c r="I7153">
        <v>-2.3208897706260498</v>
      </c>
      <c r="J7153">
        <v>447</v>
      </c>
      <c r="K7153">
        <v>495</v>
      </c>
      <c r="L7153">
        <v>261</v>
      </c>
      <c r="M7153">
        <v>46</v>
      </c>
      <c r="N7153">
        <v>0.121525779223354</v>
      </c>
      <c r="O7153">
        <v>-0.82575579293804502</v>
      </c>
      <c r="P7153">
        <v>-1.9977753600422501</v>
      </c>
      <c r="Q7153">
        <v>0.59322033898305004</v>
      </c>
      <c r="R7153">
        <v>0.35593220338983</v>
      </c>
      <c r="S7153">
        <f t="shared" si="111"/>
        <v>-0.20367837035770631</v>
      </c>
    </row>
    <row r="7154" spans="1:19" x14ac:dyDescent="0.2">
      <c r="A7154" t="s">
        <v>14236</v>
      </c>
      <c r="B7154" t="s">
        <v>14237</v>
      </c>
      <c r="C7154">
        <v>188</v>
      </c>
      <c r="D7154">
        <v>225</v>
      </c>
      <c r="E7154">
        <v>108</v>
      </c>
      <c r="F7154">
        <v>14</v>
      </c>
      <c r="G7154">
        <v>0.158282901143211</v>
      </c>
      <c r="H7154">
        <v>-0.734992103555133</v>
      </c>
      <c r="I7154">
        <v>-2.0122269865474398</v>
      </c>
      <c r="J7154">
        <v>241</v>
      </c>
      <c r="K7154">
        <v>405</v>
      </c>
      <c r="L7154">
        <v>280</v>
      </c>
      <c r="M7154">
        <v>40</v>
      </c>
      <c r="N7154">
        <v>0.30266608406152101</v>
      </c>
      <c r="O7154">
        <v>-0.52694778837703904</v>
      </c>
      <c r="P7154">
        <v>-1.7901827198387901</v>
      </c>
      <c r="Q7154">
        <v>0.49152542372881303</v>
      </c>
      <c r="R7154">
        <v>0.38983050847457601</v>
      </c>
      <c r="S7154">
        <f t="shared" si="111"/>
        <v>-5.9137504778510576E-2</v>
      </c>
    </row>
    <row r="7155" spans="1:19" x14ac:dyDescent="0.2">
      <c r="A7155" t="s">
        <v>14238</v>
      </c>
      <c r="B7155" t="s">
        <v>14239</v>
      </c>
      <c r="C7155">
        <v>97</v>
      </c>
      <c r="D7155">
        <v>116</v>
      </c>
      <c r="E7155">
        <v>84</v>
      </c>
      <c r="F7155">
        <v>8</v>
      </c>
      <c r="G7155">
        <v>0.157944487256202</v>
      </c>
      <c r="H7155">
        <v>-0.55675045798276601</v>
      </c>
      <c r="I7155">
        <v>-1.9678789202363001</v>
      </c>
      <c r="J7155">
        <v>195</v>
      </c>
      <c r="K7155">
        <v>221</v>
      </c>
      <c r="L7155">
        <v>139</v>
      </c>
      <c r="M7155">
        <v>19</v>
      </c>
      <c r="N7155">
        <v>0.13158576574431399</v>
      </c>
      <c r="O7155">
        <v>-0.739108588252813</v>
      </c>
      <c r="P7155">
        <v>-2.0215066790015799</v>
      </c>
      <c r="Q7155">
        <v>0.49152542372881303</v>
      </c>
      <c r="R7155">
        <v>0.28813559322033899</v>
      </c>
      <c r="S7155">
        <f t="shared" si="111"/>
        <v>-0.10822363596325886</v>
      </c>
    </row>
    <row r="7156" spans="1:19" x14ac:dyDescent="0.2">
      <c r="A7156" t="s">
        <v>14240</v>
      </c>
      <c r="B7156" t="s">
        <v>14241</v>
      </c>
      <c r="C7156">
        <v>20</v>
      </c>
      <c r="D7156">
        <v>31</v>
      </c>
      <c r="E7156">
        <v>23</v>
      </c>
      <c r="F7156">
        <v>0</v>
      </c>
      <c r="G7156">
        <v>0.27058993046581897</v>
      </c>
      <c r="H7156">
        <v>-0.43356016942479098</v>
      </c>
      <c r="I7156" t="e">
        <f>-inf</f>
        <v>#NAME?</v>
      </c>
      <c r="J7156">
        <v>21</v>
      </c>
      <c r="K7156">
        <v>10</v>
      </c>
      <c r="L7156">
        <v>5</v>
      </c>
      <c r="M7156">
        <v>0</v>
      </c>
      <c r="N7156">
        <v>-0.24499119131219699</v>
      </c>
      <c r="O7156">
        <v>-1.21533806754229</v>
      </c>
      <c r="P7156" t="e">
        <f>-inf</f>
        <v>#NAME?</v>
      </c>
      <c r="Q7156">
        <v>0.54237288135593198</v>
      </c>
      <c r="R7156">
        <v>0.35593220338983</v>
      </c>
      <c r="S7156" t="e">
        <f t="shared" si="111"/>
        <v>#NAME?</v>
      </c>
    </row>
    <row r="7157" spans="1:19" x14ac:dyDescent="0.2">
      <c r="A7157" t="s">
        <v>14242</v>
      </c>
      <c r="B7157" t="s">
        <v>14243</v>
      </c>
      <c r="C7157">
        <v>81</v>
      </c>
      <c r="D7157">
        <v>91</v>
      </c>
      <c r="E7157">
        <v>72</v>
      </c>
      <c r="F7157">
        <v>7</v>
      </c>
      <c r="G7157">
        <v>0.13081460573797199</v>
      </c>
      <c r="H7157">
        <v>-0.54541053222578495</v>
      </c>
      <c r="I7157">
        <v>-1.9475841518263901</v>
      </c>
      <c r="J7157">
        <v>247</v>
      </c>
      <c r="K7157">
        <v>168</v>
      </c>
      <c r="L7157">
        <v>142</v>
      </c>
      <c r="M7157">
        <v>12</v>
      </c>
      <c r="N7157">
        <v>-9.0159568112081007E-2</v>
      </c>
      <c r="O7157">
        <v>-0.83249738602099899</v>
      </c>
      <c r="P7157">
        <v>-2.3237413758039298</v>
      </c>
      <c r="Q7157">
        <v>0.54237288135593198</v>
      </c>
      <c r="R7157">
        <v>0.338983050847457</v>
      </c>
      <c r="S7157">
        <f t="shared" si="111"/>
        <v>-0.18321380256694322</v>
      </c>
    </row>
    <row r="7158" spans="1:19" x14ac:dyDescent="0.2">
      <c r="A7158" t="s">
        <v>14244</v>
      </c>
      <c r="B7158" t="s">
        <v>14245</v>
      </c>
      <c r="C7158">
        <v>13</v>
      </c>
      <c r="D7158">
        <v>5</v>
      </c>
      <c r="E7158">
        <v>0</v>
      </c>
      <c r="F7158">
        <v>1</v>
      </c>
      <c r="G7158">
        <v>-0.334715115675289</v>
      </c>
      <c r="H7158" t="e">
        <f>-inf</f>
        <v>#NAME?</v>
      </c>
      <c r="I7158">
        <v>-1.99814052526883</v>
      </c>
      <c r="J7158">
        <v>22</v>
      </c>
      <c r="K7158">
        <v>33</v>
      </c>
      <c r="L7158">
        <v>9</v>
      </c>
      <c r="M7158">
        <v>0</v>
      </c>
      <c r="N7158">
        <v>0.253319362477403</v>
      </c>
      <c r="O7158">
        <v>-0.98026894852727098</v>
      </c>
      <c r="P7158" t="e">
        <f>-inf</f>
        <v>#NAME?</v>
      </c>
      <c r="Q7158">
        <v>0.49152542372881303</v>
      </c>
      <c r="R7158">
        <v>0.322033898305084</v>
      </c>
      <c r="S7158" t="e">
        <f t="shared" si="111"/>
        <v>#NAME?</v>
      </c>
    </row>
    <row r="7159" spans="1:19" x14ac:dyDescent="0.2">
      <c r="A7159" t="s">
        <v>14246</v>
      </c>
      <c r="B7159" t="s">
        <v>14247</v>
      </c>
      <c r="C7159">
        <v>78</v>
      </c>
      <c r="D7159">
        <v>117</v>
      </c>
      <c r="E7159">
        <v>32</v>
      </c>
      <c r="F7159">
        <v>3</v>
      </c>
      <c r="G7159">
        <v>0.25634949135120899</v>
      </c>
      <c r="H7159">
        <v>-0.88120263414897804</v>
      </c>
      <c r="I7159">
        <v>-2.2991705209328099</v>
      </c>
      <c r="J7159">
        <v>142</v>
      </c>
      <c r="K7159">
        <v>125</v>
      </c>
      <c r="L7159">
        <v>58</v>
      </c>
      <c r="M7159">
        <v>10</v>
      </c>
      <c r="N7159">
        <v>2.1849772046721699E-2</v>
      </c>
      <c r="O7159">
        <v>-0.98094912796450895</v>
      </c>
      <c r="P7159">
        <v>-2.1625140129749401</v>
      </c>
      <c r="Q7159">
        <v>0.42372881355932202</v>
      </c>
      <c r="R7159">
        <v>0.305084745762711</v>
      </c>
      <c r="S7159">
        <f t="shared" si="111"/>
        <v>-0.24147979589519292</v>
      </c>
    </row>
    <row r="7160" spans="1:19" x14ac:dyDescent="0.2">
      <c r="A7160" t="s">
        <v>14248</v>
      </c>
      <c r="B7160" t="s">
        <v>14249</v>
      </c>
      <c r="C7160">
        <v>148</v>
      </c>
      <c r="D7160">
        <v>108</v>
      </c>
      <c r="E7160">
        <v>103</v>
      </c>
      <c r="F7160">
        <v>17</v>
      </c>
      <c r="G7160">
        <v>-5.6579727612479203E-2</v>
      </c>
      <c r="H7160">
        <v>-0.65168250046818799</v>
      </c>
      <c r="I7160">
        <v>-1.82400996697868</v>
      </c>
      <c r="J7160">
        <v>250</v>
      </c>
      <c r="K7160">
        <v>272</v>
      </c>
      <c r="L7160">
        <v>138</v>
      </c>
      <c r="M7160">
        <v>43</v>
      </c>
      <c r="N7160">
        <v>0.113856998783882</v>
      </c>
      <c r="O7160">
        <v>-0.85014969941519103</v>
      </c>
      <c r="P7160">
        <v>-1.77469722168434</v>
      </c>
      <c r="Q7160">
        <v>0.45762711864406702</v>
      </c>
      <c r="R7160">
        <v>0.27118644067796599</v>
      </c>
      <c r="S7160">
        <f t="shared" si="111"/>
        <v>-7.1672041092210939E-4</v>
      </c>
    </row>
    <row r="7161" spans="1:19" x14ac:dyDescent="0.2">
      <c r="A7161" t="s">
        <v>14250</v>
      </c>
      <c r="B7161" t="s">
        <v>14251</v>
      </c>
      <c r="C7161">
        <v>123</v>
      </c>
      <c r="D7161">
        <v>131</v>
      </c>
      <c r="E7161">
        <v>87</v>
      </c>
      <c r="F7161">
        <v>4</v>
      </c>
      <c r="G7161">
        <v>0.107624416511894</v>
      </c>
      <c r="H7161">
        <v>-0.64464386859918299</v>
      </c>
      <c r="I7161">
        <v>-2.37204229307343</v>
      </c>
      <c r="J7161">
        <v>280</v>
      </c>
      <c r="K7161">
        <v>359</v>
      </c>
      <c r="L7161">
        <v>211</v>
      </c>
      <c r="M7161">
        <v>30</v>
      </c>
      <c r="N7161">
        <v>0.18516452065782099</v>
      </c>
      <c r="O7161">
        <v>-0.71496435318891605</v>
      </c>
      <c r="P7161">
        <v>-1.9802624452144399</v>
      </c>
      <c r="Q7161">
        <v>0.49152542372881303</v>
      </c>
      <c r="R7161">
        <v>0.27118644067796599</v>
      </c>
      <c r="S7161">
        <f t="shared" si="111"/>
        <v>-0.21374549097174064</v>
      </c>
    </row>
    <row r="7162" spans="1:19" x14ac:dyDescent="0.2">
      <c r="A7162" t="s">
        <v>14252</v>
      </c>
      <c r="B7162" t="s">
        <v>14253</v>
      </c>
      <c r="C7162">
        <v>210</v>
      </c>
      <c r="D7162">
        <v>144</v>
      </c>
      <c r="E7162">
        <v>191</v>
      </c>
      <c r="F7162">
        <v>5</v>
      </c>
      <c r="G7162">
        <v>-8.3598570343141096E-2</v>
      </c>
      <c r="H7162">
        <v>-0.53544393726459505</v>
      </c>
      <c r="I7162">
        <v>-2.5074464633598899</v>
      </c>
      <c r="J7162">
        <v>332</v>
      </c>
      <c r="K7162">
        <v>386</v>
      </c>
      <c r="L7162">
        <v>196</v>
      </c>
      <c r="M7162">
        <v>18</v>
      </c>
      <c r="N7162">
        <v>0.14267732438944</v>
      </c>
      <c r="O7162">
        <v>-0.82097078949195001</v>
      </c>
      <c r="P7162">
        <v>-2.2760912471926198</v>
      </c>
      <c r="Q7162">
        <v>0.50847457627118597</v>
      </c>
      <c r="R7162">
        <v>0.305084745762711</v>
      </c>
      <c r="S7162">
        <f t="shared" si="111"/>
        <v>-0.3319231769595517</v>
      </c>
    </row>
    <row r="7163" spans="1:19" x14ac:dyDescent="0.2">
      <c r="A7163" t="s">
        <v>14254</v>
      </c>
      <c r="B7163" t="s">
        <v>14255</v>
      </c>
      <c r="C7163">
        <v>125</v>
      </c>
      <c r="D7163">
        <v>147</v>
      </c>
      <c r="E7163">
        <v>121</v>
      </c>
      <c r="F7163">
        <v>36</v>
      </c>
      <c r="G7163">
        <v>0.15066555403564799</v>
      </c>
      <c r="H7163">
        <v>-0.50838265247000902</v>
      </c>
      <c r="I7163">
        <v>-1.42480468520276</v>
      </c>
      <c r="J7163">
        <v>225</v>
      </c>
      <c r="K7163">
        <v>301</v>
      </c>
      <c r="L7163">
        <v>138</v>
      </c>
      <c r="M7163">
        <v>25</v>
      </c>
      <c r="N7163">
        <v>0.20361208090420199</v>
      </c>
      <c r="O7163">
        <v>-0.80439220885451601</v>
      </c>
      <c r="P7163">
        <v>-1.9644681780312101</v>
      </c>
      <c r="Q7163">
        <v>0.47457627118644002</v>
      </c>
      <c r="R7163">
        <v>0.27118644067796599</v>
      </c>
      <c r="S7163">
        <f t="shared" si="111"/>
        <v>6.3646832831503852E-2</v>
      </c>
    </row>
    <row r="7164" spans="1:19" x14ac:dyDescent="0.2">
      <c r="A7164" t="s">
        <v>14256</v>
      </c>
      <c r="B7164" t="s">
        <v>14257</v>
      </c>
      <c r="C7164">
        <v>122</v>
      </c>
      <c r="D7164">
        <v>144</v>
      </c>
      <c r="E7164">
        <v>68</v>
      </c>
      <c r="F7164">
        <v>19</v>
      </c>
      <c r="G7164">
        <v>0.15226089371602899</v>
      </c>
      <c r="H7164">
        <v>-0.74810892774691495</v>
      </c>
      <c r="I7164">
        <v>-1.6918034026839099</v>
      </c>
      <c r="J7164">
        <v>258</v>
      </c>
      <c r="K7164">
        <v>240</v>
      </c>
      <c r="L7164">
        <v>148</v>
      </c>
      <c r="M7164">
        <v>30</v>
      </c>
      <c r="N7164">
        <v>4.5819639170097501E-2</v>
      </c>
      <c r="O7164">
        <v>-0.83344676771266302</v>
      </c>
      <c r="P7164">
        <v>-1.9447241198354599</v>
      </c>
      <c r="Q7164">
        <v>0.47457627118644002</v>
      </c>
      <c r="R7164">
        <v>0.25423728813559299</v>
      </c>
      <c r="S7164">
        <f t="shared" si="111"/>
        <v>-8.0699560851758348E-3</v>
      </c>
    </row>
    <row r="7165" spans="1:19" x14ac:dyDescent="0.2">
      <c r="A7165" t="s">
        <v>14258</v>
      </c>
      <c r="B7165" t="s">
        <v>14259</v>
      </c>
      <c r="C7165">
        <v>92</v>
      </c>
      <c r="D7165">
        <v>151</v>
      </c>
      <c r="E7165">
        <v>81</v>
      </c>
      <c r="F7165">
        <v>13</v>
      </c>
      <c r="G7165">
        <v>0.295447352243142</v>
      </c>
      <c r="H7165">
        <v>-0.549560818245309</v>
      </c>
      <c r="I7165">
        <v>-1.7340416480007099</v>
      </c>
      <c r="J7165">
        <v>214</v>
      </c>
      <c r="K7165">
        <v>243</v>
      </c>
      <c r="L7165">
        <v>144</v>
      </c>
      <c r="M7165">
        <v>40</v>
      </c>
      <c r="N7165">
        <v>0.13242060367084299</v>
      </c>
      <c r="O7165">
        <v>-0.76414005839833099</v>
      </c>
      <c r="P7165">
        <v>-1.73857945061312</v>
      </c>
      <c r="Q7165">
        <v>0.50847457627118597</v>
      </c>
      <c r="R7165">
        <v>0.23728813559322001</v>
      </c>
      <c r="S7165">
        <f t="shared" si="111"/>
        <v>3.4889563991091568E-2</v>
      </c>
    </row>
    <row r="7166" spans="1:19" x14ac:dyDescent="0.2">
      <c r="A7166" t="s">
        <v>14260</v>
      </c>
      <c r="B7166" t="s">
        <v>14261</v>
      </c>
      <c r="C7166">
        <v>257</v>
      </c>
      <c r="D7166">
        <v>317</v>
      </c>
      <c r="E7166">
        <v>227</v>
      </c>
      <c r="F7166">
        <v>34</v>
      </c>
      <c r="G7166">
        <v>0.17138437118198499</v>
      </c>
      <c r="H7166">
        <v>-0.54816527591657505</v>
      </c>
      <c r="I7166">
        <v>-1.7626513792510301</v>
      </c>
      <c r="J7166">
        <v>404</v>
      </c>
      <c r="K7166">
        <v>631</v>
      </c>
      <c r="L7166">
        <v>359</v>
      </c>
      <c r="M7166">
        <v>80</v>
      </c>
      <c r="N7166">
        <v>0.27087609755525099</v>
      </c>
      <c r="O7166">
        <v>-0.64337569367667602</v>
      </c>
      <c r="P7166">
        <v>-1.7135170467105501</v>
      </c>
      <c r="Q7166">
        <v>0.45762711864406702</v>
      </c>
      <c r="R7166">
        <v>0.20338983050847401</v>
      </c>
      <c r="S7166">
        <f t="shared" si="111"/>
        <v>3.3342775397125782E-2</v>
      </c>
    </row>
    <row r="7167" spans="1:19" x14ac:dyDescent="0.2">
      <c r="A7167" t="s">
        <v>14262</v>
      </c>
      <c r="B7167" t="s">
        <v>14263</v>
      </c>
      <c r="C7167">
        <v>356</v>
      </c>
      <c r="D7167">
        <v>312</v>
      </c>
      <c r="E7167">
        <v>180</v>
      </c>
      <c r="F7167">
        <v>21</v>
      </c>
      <c r="G7167">
        <v>2.2962828341096E-2</v>
      </c>
      <c r="H7167">
        <v>-0.79043550264797202</v>
      </c>
      <c r="I7167">
        <v>-2.1134278762009502</v>
      </c>
      <c r="J7167">
        <v>568</v>
      </c>
      <c r="K7167">
        <v>838</v>
      </c>
      <c r="L7167">
        <v>372</v>
      </c>
      <c r="M7167">
        <v>91</v>
      </c>
      <c r="N7167">
        <v>0.24612378634097901</v>
      </c>
      <c r="O7167">
        <v>-0.77589417297351104</v>
      </c>
      <c r="P7167">
        <v>-1.80553261198181</v>
      </c>
      <c r="Q7167">
        <v>0.45762711864406702</v>
      </c>
      <c r="R7167">
        <v>0.27118644067796599</v>
      </c>
      <c r="S7167">
        <f t="shared" si="111"/>
        <v>-9.2428008111727716E-2</v>
      </c>
    </row>
    <row r="7168" spans="1:19" x14ac:dyDescent="0.2">
      <c r="A7168" t="s">
        <v>14264</v>
      </c>
      <c r="B7168" t="s">
        <v>14265</v>
      </c>
      <c r="C7168">
        <v>84</v>
      </c>
      <c r="D7168">
        <v>92</v>
      </c>
      <c r="E7168">
        <v>49</v>
      </c>
      <c r="F7168">
        <v>7</v>
      </c>
      <c r="G7168">
        <v>0.119766773579202</v>
      </c>
      <c r="H7168">
        <v>-0.72834121581177103</v>
      </c>
      <c r="I7168">
        <v>-1.96337841900962</v>
      </c>
      <c r="J7168">
        <v>176</v>
      </c>
      <c r="K7168">
        <v>149</v>
      </c>
      <c r="L7168">
        <v>46</v>
      </c>
      <c r="M7168">
        <v>23</v>
      </c>
      <c r="N7168">
        <v>4.9017040198459901E-3</v>
      </c>
      <c r="O7168">
        <v>-1.17484361327696</v>
      </c>
      <c r="P7168">
        <v>-1.89401050038845</v>
      </c>
      <c r="Q7168">
        <v>0.52542372881355903</v>
      </c>
      <c r="R7168">
        <v>0.338983050847457</v>
      </c>
      <c r="S7168">
        <f t="shared" si="111"/>
        <v>-7.2822622266462883E-2</v>
      </c>
    </row>
    <row r="7169" spans="1:19" x14ac:dyDescent="0.2">
      <c r="A7169" t="s">
        <v>14266</v>
      </c>
      <c r="B7169" t="s">
        <v>14267</v>
      </c>
      <c r="C7169">
        <v>24</v>
      </c>
      <c r="D7169">
        <v>61</v>
      </c>
      <c r="E7169">
        <v>54</v>
      </c>
      <c r="F7169">
        <v>7</v>
      </c>
      <c r="G7169">
        <v>0.48537682559468898</v>
      </c>
      <c r="H7169">
        <v>-0.142075491667041</v>
      </c>
      <c r="I7169">
        <v>-1.4193103746593401</v>
      </c>
      <c r="J7169">
        <v>165</v>
      </c>
      <c r="K7169">
        <v>203</v>
      </c>
      <c r="L7169">
        <v>134</v>
      </c>
      <c r="M7169">
        <v>13</v>
      </c>
      <c r="N7169">
        <v>0.167240197121028</v>
      </c>
      <c r="O7169">
        <v>-0.68246792299348902</v>
      </c>
      <c r="P7169">
        <v>-2.1137662604989602</v>
      </c>
      <c r="Q7169">
        <v>0.59322033898305004</v>
      </c>
      <c r="R7169">
        <v>0.28813559322033899</v>
      </c>
      <c r="S7169">
        <f t="shared" si="111"/>
        <v>2.5296504160561076E-2</v>
      </c>
    </row>
    <row r="7170" spans="1:19" x14ac:dyDescent="0.2">
      <c r="A7170" t="s">
        <v>14268</v>
      </c>
      <c r="B7170" t="s">
        <v>14269</v>
      </c>
      <c r="C7170">
        <v>160</v>
      </c>
      <c r="D7170">
        <v>199</v>
      </c>
      <c r="E7170">
        <v>133</v>
      </c>
      <c r="F7170">
        <v>8</v>
      </c>
      <c r="G7170">
        <v>0.17499132604931</v>
      </c>
      <c r="H7170">
        <v>-0.57452635146724196</v>
      </c>
      <c r="I7170">
        <v>-2.1852271686259801</v>
      </c>
      <c r="J7170">
        <v>332</v>
      </c>
      <c r="K7170">
        <v>205</v>
      </c>
      <c r="L7170">
        <v>215</v>
      </c>
      <c r="M7170">
        <v>27</v>
      </c>
      <c r="N7170">
        <v>-0.13215611922656001</v>
      </c>
      <c r="O7170">
        <v>-0.78078840093282098</v>
      </c>
      <c r="P7170">
        <v>-2.0999999881369402</v>
      </c>
      <c r="Q7170">
        <v>0.59322033898305004</v>
      </c>
      <c r="R7170">
        <v>0.27118644067796599</v>
      </c>
      <c r="S7170">
        <f t="shared" si="111"/>
        <v>-0.19189894310220498</v>
      </c>
    </row>
    <row r="7171" spans="1:19" x14ac:dyDescent="0.2">
      <c r="A7171" t="s">
        <v>14270</v>
      </c>
      <c r="B7171" t="s">
        <v>14271</v>
      </c>
      <c r="C7171">
        <v>167</v>
      </c>
      <c r="D7171">
        <v>251</v>
      </c>
      <c r="E7171">
        <v>155</v>
      </c>
      <c r="F7171">
        <v>28</v>
      </c>
      <c r="G7171">
        <v>0.25721548262898303</v>
      </c>
      <c r="H7171">
        <v>-0.52664278275569498</v>
      </c>
      <c r="I7171">
        <v>-1.6597556127673601</v>
      </c>
      <c r="J7171">
        <v>448</v>
      </c>
      <c r="K7171">
        <v>589</v>
      </c>
      <c r="L7171">
        <v>279</v>
      </c>
      <c r="M7171">
        <v>41</v>
      </c>
      <c r="N7171">
        <v>0.19606538421067901</v>
      </c>
      <c r="O7171">
        <v>-0.79776258786893595</v>
      </c>
      <c r="P7171">
        <v>-2.0487198258702999</v>
      </c>
      <c r="Q7171">
        <v>0.71186440677966101</v>
      </c>
      <c r="R7171">
        <v>0.27118644067796599</v>
      </c>
      <c r="S7171">
        <f t="shared" ref="S7171:S7234" si="112">((I7171+1.7338029)/1.7338029+(P7171+1.8692731)/1.8692731)/2</f>
        <v>-2.6645056508655895E-2</v>
      </c>
    </row>
    <row r="7172" spans="1:19" x14ac:dyDescent="0.2">
      <c r="A7172" t="s">
        <v>14272</v>
      </c>
      <c r="B7172" t="s">
        <v>14273</v>
      </c>
      <c r="C7172">
        <v>24</v>
      </c>
      <c r="D7172">
        <v>13</v>
      </c>
      <c r="E7172">
        <v>2</v>
      </c>
      <c r="F7172">
        <v>8</v>
      </c>
      <c r="G7172">
        <v>-0.18600965710924</v>
      </c>
      <c r="H7172">
        <v>-1.57343925582602</v>
      </c>
      <c r="I7172">
        <v>-1.3613184276816599</v>
      </c>
      <c r="J7172">
        <v>85</v>
      </c>
      <c r="K7172">
        <v>42</v>
      </c>
      <c r="L7172">
        <v>34</v>
      </c>
      <c r="M7172">
        <v>9</v>
      </c>
      <c r="N7172">
        <v>-0.22894153189467001</v>
      </c>
      <c r="O7172">
        <v>-0.99002878581642795</v>
      </c>
      <c r="P7172">
        <v>-1.9854020848668601</v>
      </c>
      <c r="Q7172">
        <v>0.77966101694915202</v>
      </c>
      <c r="R7172">
        <v>0.322033898305084</v>
      </c>
      <c r="S7172">
        <f t="shared" si="112"/>
        <v>7.6355738632802567E-2</v>
      </c>
    </row>
    <row r="7173" spans="1:19" x14ac:dyDescent="0.2">
      <c r="A7173" t="s">
        <v>14274</v>
      </c>
      <c r="B7173" t="s">
        <v>14275</v>
      </c>
      <c r="C7173">
        <v>50</v>
      </c>
      <c r="D7173">
        <v>74</v>
      </c>
      <c r="E7173">
        <v>45</v>
      </c>
      <c r="F7173">
        <v>3</v>
      </c>
      <c r="G7173">
        <v>0.25051994769048502</v>
      </c>
      <c r="H7173">
        <v>-0.54001550033907797</v>
      </c>
      <c r="I7173">
        <v>-2.1060459225783501</v>
      </c>
      <c r="J7173">
        <v>171</v>
      </c>
      <c r="K7173">
        <v>165</v>
      </c>
      <c r="L7173">
        <v>58</v>
      </c>
      <c r="M7173">
        <v>25</v>
      </c>
      <c r="N7173">
        <v>6.1715937243474198E-2</v>
      </c>
      <c r="O7173">
        <v>-1.0616568939736</v>
      </c>
      <c r="P7173">
        <v>-1.8452817703119999</v>
      </c>
      <c r="Q7173">
        <v>0.71186440677966101</v>
      </c>
      <c r="R7173">
        <v>0.27118644067796599</v>
      </c>
      <c r="S7173">
        <f t="shared" si="112"/>
        <v>-0.10093142525441409</v>
      </c>
    </row>
    <row r="7174" spans="1:19" x14ac:dyDescent="0.2">
      <c r="A7174" t="s">
        <v>14276</v>
      </c>
      <c r="B7174" t="s">
        <v>14277</v>
      </c>
      <c r="C7174">
        <v>53</v>
      </c>
      <c r="D7174">
        <v>49</v>
      </c>
      <c r="E7174">
        <v>47</v>
      </c>
      <c r="F7174">
        <v>8</v>
      </c>
      <c r="G7174">
        <v>4.6178442723253103E-2</v>
      </c>
      <c r="H7174">
        <v>-0.54643602144347503</v>
      </c>
      <c r="I7174">
        <v>-1.70538305557084</v>
      </c>
      <c r="J7174">
        <v>231</v>
      </c>
      <c r="K7174">
        <v>234</v>
      </c>
      <c r="L7174">
        <v>100</v>
      </c>
      <c r="M7174">
        <v>8</v>
      </c>
      <c r="N7174">
        <v>8.2831980939720301E-2</v>
      </c>
      <c r="O7174">
        <v>-0.95570075703653401</v>
      </c>
      <c r="P7174">
        <v>-2.4707476614920898</v>
      </c>
      <c r="Q7174">
        <v>0.76271186440677896</v>
      </c>
      <c r="R7174">
        <v>0.322033898305084</v>
      </c>
      <c r="S7174">
        <f t="shared" si="112"/>
        <v>-0.15268880201177051</v>
      </c>
    </row>
    <row r="7175" spans="1:19" x14ac:dyDescent="0.2">
      <c r="A7175" t="s">
        <v>14278</v>
      </c>
      <c r="B7175" t="s">
        <v>14279</v>
      </c>
      <c r="C7175">
        <v>92</v>
      </c>
      <c r="D7175">
        <v>101</v>
      </c>
      <c r="E7175">
        <v>66</v>
      </c>
      <c r="F7175">
        <v>6</v>
      </c>
      <c r="G7175">
        <v>0.120791778732615</v>
      </c>
      <c r="H7175">
        <v>-0.63850190158208997</v>
      </c>
      <c r="I7175">
        <v>-2.0698337499239101</v>
      </c>
      <c r="J7175">
        <v>107</v>
      </c>
      <c r="K7175">
        <v>219</v>
      </c>
      <c r="L7175">
        <v>92</v>
      </c>
      <c r="M7175">
        <v>17</v>
      </c>
      <c r="N7175">
        <v>0.38828844057662998</v>
      </c>
      <c r="O7175">
        <v>-0.65768472748404405</v>
      </c>
      <c r="P7175">
        <v>-1.8091605248988201</v>
      </c>
      <c r="Q7175">
        <v>0.677966101694915</v>
      </c>
      <c r="R7175">
        <v>0.28813559322033899</v>
      </c>
      <c r="S7175">
        <f t="shared" si="112"/>
        <v>-8.0826592538323472E-2</v>
      </c>
    </row>
    <row r="7176" spans="1:19" x14ac:dyDescent="0.2">
      <c r="A7176" t="s">
        <v>14280</v>
      </c>
      <c r="B7176" t="s">
        <v>14281</v>
      </c>
      <c r="C7176">
        <v>17</v>
      </c>
      <c r="D7176">
        <v>42</v>
      </c>
      <c r="E7176">
        <v>5</v>
      </c>
      <c r="F7176">
        <v>3</v>
      </c>
      <c r="G7176">
        <v>0.47305860131515398</v>
      </c>
      <c r="H7176">
        <v>-1.02573692682065</v>
      </c>
      <c r="I7176">
        <v>-1.6375248396206099</v>
      </c>
      <c r="J7176">
        <v>62</v>
      </c>
      <c r="K7176">
        <v>39</v>
      </c>
      <c r="L7176">
        <v>26</v>
      </c>
      <c r="M7176">
        <v>3</v>
      </c>
      <c r="N7176">
        <v>-0.124098979050032</v>
      </c>
      <c r="O7176">
        <v>-0.96950711867182604</v>
      </c>
      <c r="P7176">
        <v>-2.32549610337048</v>
      </c>
      <c r="Q7176">
        <v>0.62711864406779605</v>
      </c>
      <c r="R7176">
        <v>0.27118644067796599</v>
      </c>
      <c r="S7176">
        <f t="shared" si="112"/>
        <v>-9.426720042415368E-2</v>
      </c>
    </row>
    <row r="7177" spans="1:19" x14ac:dyDescent="0.2">
      <c r="A7177" t="s">
        <v>14282</v>
      </c>
      <c r="B7177" t="s">
        <v>14283</v>
      </c>
      <c r="C7177">
        <v>196</v>
      </c>
      <c r="D7177">
        <v>127</v>
      </c>
      <c r="E7177">
        <v>74</v>
      </c>
      <c r="F7177">
        <v>11</v>
      </c>
      <c r="G7177">
        <v>-0.10819411810498999</v>
      </c>
      <c r="H7177">
        <v>-0.91728236140390296</v>
      </c>
      <c r="I7177">
        <v>-2.1350605591602498</v>
      </c>
      <c r="J7177">
        <v>331</v>
      </c>
      <c r="K7177">
        <v>349</v>
      </c>
      <c r="L7177">
        <v>178</v>
      </c>
      <c r="M7177">
        <v>33</v>
      </c>
      <c r="N7177">
        <v>0.10022553660518201</v>
      </c>
      <c r="O7177">
        <v>-0.86149676861121505</v>
      </c>
      <c r="P7177">
        <v>-2.01153972248972</v>
      </c>
      <c r="Q7177">
        <v>0.69491525423728795</v>
      </c>
      <c r="R7177">
        <v>0.322033898305084</v>
      </c>
      <c r="S7177">
        <f t="shared" si="112"/>
        <v>-0.15377004985019668</v>
      </c>
    </row>
    <row r="7178" spans="1:19" x14ac:dyDescent="0.2">
      <c r="A7178" t="s">
        <v>14284</v>
      </c>
      <c r="B7178" t="s">
        <v>14285</v>
      </c>
      <c r="C7178">
        <v>2</v>
      </c>
      <c r="D7178">
        <v>5</v>
      </c>
      <c r="E7178">
        <v>0</v>
      </c>
      <c r="F7178">
        <v>0</v>
      </c>
      <c r="G7178">
        <v>0.47819824096756602</v>
      </c>
      <c r="H7178" t="e">
        <f>-inf</f>
        <v>#NAME?</v>
      </c>
      <c r="I7178" t="e">
        <f>-inf</f>
        <v>#NAME?</v>
      </c>
      <c r="J7178">
        <v>28</v>
      </c>
      <c r="K7178">
        <v>8</v>
      </c>
      <c r="L7178">
        <v>28</v>
      </c>
      <c r="M7178">
        <v>4</v>
      </c>
      <c r="N7178">
        <v>-0.46683994092855302</v>
      </c>
      <c r="O7178">
        <v>-0.59208877714439001</v>
      </c>
      <c r="P7178">
        <v>-1.85532370860614</v>
      </c>
      <c r="Q7178">
        <v>0.55932203389830504</v>
      </c>
      <c r="R7178">
        <v>0.23728813559322001</v>
      </c>
      <c r="S7178" t="e">
        <f t="shared" si="112"/>
        <v>#NAME?</v>
      </c>
    </row>
    <row r="7179" spans="1:19" x14ac:dyDescent="0.2">
      <c r="A7179" t="s">
        <v>14286</v>
      </c>
      <c r="B7179" t="s">
        <v>14287</v>
      </c>
      <c r="C7179">
        <v>220</v>
      </c>
      <c r="D7179">
        <v>252</v>
      </c>
      <c r="E7179">
        <v>166</v>
      </c>
      <c r="F7179">
        <v>24</v>
      </c>
      <c r="G7179">
        <v>0.139236092254866</v>
      </c>
      <c r="H7179">
        <v>-0.61657260256055402</v>
      </c>
      <c r="I7179">
        <v>-1.84640861207259</v>
      </c>
      <c r="J7179">
        <v>350</v>
      </c>
      <c r="K7179">
        <v>484</v>
      </c>
      <c r="L7179">
        <v>255</v>
      </c>
      <c r="M7179">
        <v>49</v>
      </c>
      <c r="N7179">
        <v>0.21800542071585799</v>
      </c>
      <c r="O7179">
        <v>-0.72961664106071</v>
      </c>
      <c r="P7179">
        <v>-1.86409763291365</v>
      </c>
      <c r="Q7179">
        <v>0.54237288135593198</v>
      </c>
      <c r="R7179">
        <v>0.22033898305084701</v>
      </c>
      <c r="S7179">
        <f t="shared" si="112"/>
        <v>-3.1089266865664399E-2</v>
      </c>
    </row>
    <row r="7180" spans="1:19" x14ac:dyDescent="0.2">
      <c r="A7180" t="s">
        <v>14288</v>
      </c>
      <c r="B7180" t="s">
        <v>14289</v>
      </c>
      <c r="C7180">
        <v>18</v>
      </c>
      <c r="D7180">
        <v>5</v>
      </c>
      <c r="E7180">
        <v>0</v>
      </c>
      <c r="F7180">
        <v>0</v>
      </c>
      <c r="G7180">
        <v>-0.47604426847175801</v>
      </c>
      <c r="H7180" t="e">
        <f>-inf</f>
        <v>#NAME?</v>
      </c>
      <c r="I7180" t="e">
        <f>-inf</f>
        <v>#NAME?</v>
      </c>
      <c r="J7180">
        <v>43</v>
      </c>
      <c r="K7180">
        <v>58</v>
      </c>
      <c r="L7180">
        <v>38</v>
      </c>
      <c r="M7180">
        <v>12</v>
      </c>
      <c r="N7180">
        <v>0.20718764140507201</v>
      </c>
      <c r="O7180">
        <v>-0.64577363610716598</v>
      </c>
      <c r="P7180">
        <v>-1.56451287812385</v>
      </c>
      <c r="Q7180">
        <v>0.57627118644067798</v>
      </c>
      <c r="R7180">
        <v>0.27118644067796599</v>
      </c>
      <c r="S7180" t="e">
        <f t="shared" si="112"/>
        <v>#NAME?</v>
      </c>
    </row>
    <row r="7181" spans="1:19" x14ac:dyDescent="0.2">
      <c r="A7181" t="s">
        <v>14290</v>
      </c>
      <c r="B7181" t="s">
        <v>14291</v>
      </c>
      <c r="C7181">
        <v>20</v>
      </c>
      <c r="D7181">
        <v>10</v>
      </c>
      <c r="E7181">
        <v>18</v>
      </c>
      <c r="F7181">
        <v>2</v>
      </c>
      <c r="G7181">
        <v>-0.220771763368452</v>
      </c>
      <c r="H7181">
        <v>-0.54001550033907797</v>
      </c>
      <c r="I7181">
        <v>-1.88419717296199</v>
      </c>
      <c r="J7181">
        <v>67</v>
      </c>
      <c r="K7181">
        <v>88</v>
      </c>
      <c r="L7181">
        <v>61</v>
      </c>
      <c r="M7181">
        <v>16</v>
      </c>
      <c r="N7181">
        <v>0.19563597287106399</v>
      </c>
      <c r="O7181">
        <v>-0.63283374483444899</v>
      </c>
      <c r="P7181">
        <v>-1.6321804886367901</v>
      </c>
      <c r="Q7181">
        <v>0.62711864406779605</v>
      </c>
      <c r="R7181">
        <v>0.27118644067796599</v>
      </c>
      <c r="S7181">
        <f t="shared" si="112"/>
        <v>2.0047184210720763E-2</v>
      </c>
    </row>
    <row r="7182" spans="1:19" x14ac:dyDescent="0.2">
      <c r="A7182" t="s">
        <v>14292</v>
      </c>
      <c r="B7182" t="s">
        <v>14293</v>
      </c>
      <c r="C7182">
        <v>103</v>
      </c>
      <c r="D7182">
        <v>91</v>
      </c>
      <c r="E7182">
        <v>24</v>
      </c>
      <c r="F7182">
        <v>13</v>
      </c>
      <c r="G7182">
        <v>2.6462399911449701E-2</v>
      </c>
      <c r="H7182">
        <v>-1.1268839927719601</v>
      </c>
      <c r="I7182">
        <v>-1.7830910453603299</v>
      </c>
      <c r="J7182">
        <v>315</v>
      </c>
      <c r="K7182">
        <v>336</v>
      </c>
      <c r="L7182">
        <v>197</v>
      </c>
      <c r="M7182">
        <v>94</v>
      </c>
      <c r="N7182">
        <v>0.105256827021965</v>
      </c>
      <c r="O7182">
        <v>-0.79593310477239798</v>
      </c>
      <c r="P7182">
        <v>-1.5354083687817901</v>
      </c>
      <c r="Q7182">
        <v>0.59322033898305004</v>
      </c>
      <c r="R7182">
        <v>0.25423728813559299</v>
      </c>
      <c r="S7182">
        <f t="shared" si="112"/>
        <v>7.5089474763784858E-2</v>
      </c>
    </row>
    <row r="7183" spans="1:19" x14ac:dyDescent="0.2">
      <c r="A7183" t="s">
        <v>14294</v>
      </c>
      <c r="B7183" t="s">
        <v>14295</v>
      </c>
      <c r="C7183">
        <v>136</v>
      </c>
      <c r="D7183">
        <v>115</v>
      </c>
      <c r="E7183">
        <v>97</v>
      </c>
      <c r="F7183">
        <v>19</v>
      </c>
      <c r="G7183">
        <v>7.4171642789225799E-3</v>
      </c>
      <c r="H7183">
        <v>-0.64102518388237595</v>
      </c>
      <c r="I7183">
        <v>-1.7389824803793801</v>
      </c>
      <c r="J7183">
        <v>267</v>
      </c>
      <c r="K7183">
        <v>282</v>
      </c>
      <c r="L7183">
        <v>144</v>
      </c>
      <c r="M7183">
        <v>35</v>
      </c>
      <c r="N7183">
        <v>0.100965950376507</v>
      </c>
      <c r="O7183">
        <v>-0.86023754641371597</v>
      </c>
      <c r="P7183">
        <v>-1.89266888560619</v>
      </c>
      <c r="Q7183">
        <v>0.55932203389830504</v>
      </c>
      <c r="R7183">
        <v>0.322033898305084</v>
      </c>
      <c r="S7183">
        <f t="shared" si="112"/>
        <v>-7.75169530763117E-3</v>
      </c>
    </row>
    <row r="7184" spans="1:19" x14ac:dyDescent="0.2">
      <c r="A7184" t="s">
        <v>14296</v>
      </c>
      <c r="B7184" t="s">
        <v>14297</v>
      </c>
      <c r="C7184">
        <v>147</v>
      </c>
      <c r="D7184">
        <v>186</v>
      </c>
      <c r="E7184">
        <v>147</v>
      </c>
      <c r="F7184">
        <v>17</v>
      </c>
      <c r="G7184">
        <v>0.18245384176526799</v>
      </c>
      <c r="H7184">
        <v>-0.49425800977840301</v>
      </c>
      <c r="I7184">
        <v>-1.8210655863319001</v>
      </c>
      <c r="J7184">
        <v>204</v>
      </c>
      <c r="K7184">
        <v>293</v>
      </c>
      <c r="L7184">
        <v>117</v>
      </c>
      <c r="M7184">
        <v>29</v>
      </c>
      <c r="N7184">
        <v>0.23446555634993199</v>
      </c>
      <c r="O7184">
        <v>-0.83353308282412697</v>
      </c>
      <c r="P7184">
        <v>-1.85745783811883</v>
      </c>
      <c r="Q7184">
        <v>0.44067796610169402</v>
      </c>
      <c r="R7184">
        <v>0.28813559322033899</v>
      </c>
      <c r="S7184">
        <f t="shared" si="112"/>
        <v>-2.2004721997557201E-2</v>
      </c>
    </row>
    <row r="7185" spans="1:19" x14ac:dyDescent="0.2">
      <c r="A7185" t="s">
        <v>14298</v>
      </c>
      <c r="B7185" t="s">
        <v>14299</v>
      </c>
      <c r="C7185">
        <v>259</v>
      </c>
      <c r="D7185">
        <v>172</v>
      </c>
      <c r="E7185">
        <v>204</v>
      </c>
      <c r="F7185">
        <v>25</v>
      </c>
      <c r="G7185">
        <v>-9.7513084878174394E-2</v>
      </c>
      <c r="H7185">
        <v>-0.59792760643375598</v>
      </c>
      <c r="I7185">
        <v>-1.8995569283712099</v>
      </c>
      <c r="J7185">
        <v>288</v>
      </c>
      <c r="K7185">
        <v>446</v>
      </c>
      <c r="L7185">
        <v>224</v>
      </c>
      <c r="M7185">
        <v>47</v>
      </c>
      <c r="N7185">
        <v>0.26717047437463198</v>
      </c>
      <c r="O7185">
        <v>-0.70123324656945796</v>
      </c>
      <c r="P7185">
        <v>-1.7975202984154</v>
      </c>
      <c r="Q7185">
        <v>0.50847457627118597</v>
      </c>
      <c r="R7185">
        <v>0.322033898305084</v>
      </c>
      <c r="S7185">
        <f t="shared" si="112"/>
        <v>-2.8608011046579885E-2</v>
      </c>
    </row>
    <row r="7186" spans="1:19" x14ac:dyDescent="0.2">
      <c r="A7186" t="s">
        <v>14300</v>
      </c>
      <c r="B7186" t="s">
        <v>14301</v>
      </c>
      <c r="C7186">
        <v>135</v>
      </c>
      <c r="D7186">
        <v>162</v>
      </c>
      <c r="E7186">
        <v>123</v>
      </c>
      <c r="F7186">
        <v>11</v>
      </c>
      <c r="G7186">
        <v>0.159439478343153</v>
      </c>
      <c r="H7186">
        <v>-0.534686666834011</v>
      </c>
      <c r="I7186">
        <v>-1.97313825629878</v>
      </c>
      <c r="J7186">
        <v>259</v>
      </c>
      <c r="K7186">
        <v>316</v>
      </c>
      <c r="L7186">
        <v>157</v>
      </c>
      <c r="M7186">
        <v>29</v>
      </c>
      <c r="N7186">
        <v>0.16361542195887299</v>
      </c>
      <c r="O7186">
        <v>-0.80948888881640801</v>
      </c>
      <c r="P7186">
        <v>-1.9611274347741801</v>
      </c>
      <c r="Q7186">
        <v>0.52542372881355903</v>
      </c>
      <c r="R7186">
        <v>0.322033898305084</v>
      </c>
      <c r="S7186">
        <f t="shared" si="112"/>
        <v>-9.3589880353441859E-2</v>
      </c>
    </row>
    <row r="7187" spans="1:19" x14ac:dyDescent="0.2">
      <c r="A7187" t="s">
        <v>14302</v>
      </c>
      <c r="B7187" t="s">
        <v>14303</v>
      </c>
      <c r="C7187">
        <v>70</v>
      </c>
      <c r="D7187">
        <v>93</v>
      </c>
      <c r="E7187">
        <v>13</v>
      </c>
      <c r="F7187">
        <v>5</v>
      </c>
      <c r="G7187">
        <v>0.20364314083520599</v>
      </c>
      <c r="H7187">
        <v>-1.2254126974858199</v>
      </c>
      <c r="I7187">
        <v>-2.0303252086402299</v>
      </c>
      <c r="J7187">
        <v>74</v>
      </c>
      <c r="K7187">
        <v>108</v>
      </c>
      <c r="L7187">
        <v>81</v>
      </c>
      <c r="M7187">
        <v>5</v>
      </c>
      <c r="N7187">
        <v>0.241420139177695</v>
      </c>
      <c r="O7187">
        <v>-0.55283547799671595</v>
      </c>
      <c r="P7187">
        <v>-2.1804873839868502</v>
      </c>
      <c r="Q7187">
        <v>0.57627118644067798</v>
      </c>
      <c r="R7187">
        <v>0.25423728813559299</v>
      </c>
      <c r="S7187">
        <f t="shared" si="112"/>
        <v>-0.16875684978312544</v>
      </c>
    </row>
    <row r="7188" spans="1:19" x14ac:dyDescent="0.2">
      <c r="A7188" t="s">
        <v>14304</v>
      </c>
      <c r="B7188" t="s">
        <v>14305</v>
      </c>
      <c r="C7188">
        <v>4</v>
      </c>
      <c r="D7188">
        <v>0</v>
      </c>
      <c r="E7188">
        <v>0</v>
      </c>
      <c r="F7188">
        <v>1</v>
      </c>
      <c r="G7188" t="e">
        <f>-inf</f>
        <v>#NAME?</v>
      </c>
      <c r="H7188" t="e">
        <f>-inf</f>
        <v>#NAME?</v>
      </c>
      <c r="I7188">
        <v>-1.48625716428996</v>
      </c>
      <c r="J7188">
        <v>0</v>
      </c>
      <c r="K7188">
        <v>0</v>
      </c>
      <c r="L7188">
        <v>11</v>
      </c>
      <c r="M7188">
        <v>0</v>
      </c>
      <c r="N7188" t="s">
        <v>373</v>
      </c>
      <c r="O7188" t="s">
        <v>599</v>
      </c>
      <c r="P7188" t="s">
        <v>373</v>
      </c>
      <c r="Q7188">
        <v>0.50847457627118597</v>
      </c>
      <c r="R7188">
        <v>0.38983050847457601</v>
      </c>
      <c r="S7188" t="e">
        <f t="shared" si="112"/>
        <v>#VALUE!</v>
      </c>
    </row>
    <row r="7189" spans="1:19" x14ac:dyDescent="0.2">
      <c r="A7189" t="s">
        <v>14306</v>
      </c>
      <c r="B7189" t="s">
        <v>14307</v>
      </c>
      <c r="C7189">
        <v>28</v>
      </c>
      <c r="D7189">
        <v>43</v>
      </c>
      <c r="E7189">
        <v>20</v>
      </c>
      <c r="F7189">
        <v>2</v>
      </c>
      <c r="G7189">
        <v>0.26656865653289502</v>
      </c>
      <c r="H7189">
        <v>-0.64038604545664102</v>
      </c>
      <c r="I7189">
        <v>-2.0303252086402299</v>
      </c>
      <c r="J7189">
        <v>121</v>
      </c>
      <c r="K7189">
        <v>125</v>
      </c>
      <c r="L7189">
        <v>88</v>
      </c>
      <c r="M7189">
        <v>14</v>
      </c>
      <c r="N7189">
        <v>9.1352746113328095E-2</v>
      </c>
      <c r="O7189">
        <v>-0.73039147531067095</v>
      </c>
      <c r="P7189">
        <v>-1.9468830032301001</v>
      </c>
      <c r="Q7189">
        <v>0.52542372881355903</v>
      </c>
      <c r="R7189">
        <v>0.38983050847457601</v>
      </c>
      <c r="S7189">
        <f t="shared" si="112"/>
        <v>-0.1062714963169171</v>
      </c>
    </row>
    <row r="7190" spans="1:19" x14ac:dyDescent="0.2">
      <c r="A7190" t="s">
        <v>14308</v>
      </c>
      <c r="B7190" t="s">
        <v>14309</v>
      </c>
      <c r="C7190">
        <v>31</v>
      </c>
      <c r="D7190">
        <v>17</v>
      </c>
      <c r="E7190">
        <v>43</v>
      </c>
      <c r="F7190">
        <v>0</v>
      </c>
      <c r="G7190">
        <v>-0.18065454016047</v>
      </c>
      <c r="H7190">
        <v>-0.352151248033089</v>
      </c>
      <c r="I7190" t="e">
        <f>-inf</f>
        <v>#NAME?</v>
      </c>
      <c r="J7190">
        <v>69</v>
      </c>
      <c r="K7190">
        <v>93</v>
      </c>
      <c r="L7190">
        <v>11</v>
      </c>
      <c r="M7190">
        <v>4</v>
      </c>
      <c r="N7190">
        <v>0.206861961238401</v>
      </c>
      <c r="O7190">
        <v>-1.38954518272342</v>
      </c>
      <c r="P7190">
        <v>-2.2470147680011801</v>
      </c>
      <c r="Q7190">
        <v>0.50847457627118597</v>
      </c>
      <c r="R7190">
        <v>0.25423728813559299</v>
      </c>
      <c r="S7190" t="e">
        <f t="shared" si="112"/>
        <v>#NAME?</v>
      </c>
    </row>
    <row r="7191" spans="1:19" x14ac:dyDescent="0.2">
      <c r="A7191" t="s">
        <v>14310</v>
      </c>
      <c r="B7191" t="s">
        <v>14311</v>
      </c>
      <c r="C7191">
        <v>79</v>
      </c>
      <c r="D7191">
        <v>61</v>
      </c>
      <c r="E7191">
        <v>58</v>
      </c>
      <c r="F7191">
        <v>8</v>
      </c>
      <c r="G7191">
        <v>-3.2039023984145903E-2</v>
      </c>
      <c r="H7191">
        <v>-0.628457107505907</v>
      </c>
      <c r="I7191">
        <v>-1.87873427726049</v>
      </c>
      <c r="J7191">
        <v>97</v>
      </c>
      <c r="K7191">
        <v>164</v>
      </c>
      <c r="L7191">
        <v>97</v>
      </c>
      <c r="M7191">
        <v>15</v>
      </c>
      <c r="N7191">
        <v>0.30530021720317402</v>
      </c>
      <c r="O7191">
        <v>-0.59208877714439001</v>
      </c>
      <c r="P7191">
        <v>-1.8209061438024501</v>
      </c>
      <c r="Q7191">
        <v>0.54237288135593198</v>
      </c>
      <c r="R7191">
        <v>0.20338983050847401</v>
      </c>
      <c r="S7191">
        <f t="shared" si="112"/>
        <v>-2.8858435211913773E-2</v>
      </c>
    </row>
    <row r="7192" spans="1:19" x14ac:dyDescent="0.2">
      <c r="A7192" t="s">
        <v>14312</v>
      </c>
      <c r="B7192" t="s">
        <v>14313</v>
      </c>
      <c r="C7192">
        <v>138</v>
      </c>
      <c r="D7192">
        <v>134</v>
      </c>
      <c r="E7192">
        <v>73</v>
      </c>
      <c r="F7192">
        <v>30</v>
      </c>
      <c r="G7192">
        <v>6.7483944259099496E-2</v>
      </c>
      <c r="H7192">
        <v>-0.77081423605918398</v>
      </c>
      <c r="I7192">
        <v>-1.5469550046435701</v>
      </c>
      <c r="J7192">
        <v>286</v>
      </c>
      <c r="K7192">
        <v>378</v>
      </c>
      <c r="L7192">
        <v>155</v>
      </c>
      <c r="M7192">
        <v>44</v>
      </c>
      <c r="N7192">
        <v>0.19835387012990399</v>
      </c>
      <c r="O7192">
        <v>-0.85812311210314096</v>
      </c>
      <c r="P7192">
        <v>-1.8231390252347399</v>
      </c>
      <c r="Q7192">
        <v>0.66101694915254205</v>
      </c>
      <c r="R7192">
        <v>0.27118644067796599</v>
      </c>
      <c r="S7192">
        <f t="shared" si="112"/>
        <v>6.6223944928975431E-2</v>
      </c>
    </row>
    <row r="7193" spans="1:19" x14ac:dyDescent="0.2">
      <c r="A7193" t="s">
        <v>14314</v>
      </c>
      <c r="B7193" t="s">
        <v>14315</v>
      </c>
      <c r="C7193">
        <v>5</v>
      </c>
      <c r="D7193">
        <v>11</v>
      </c>
      <c r="E7193">
        <v>2</v>
      </c>
      <c r="F7193">
        <v>1</v>
      </c>
      <c r="G7193">
        <v>0.42268091311773398</v>
      </c>
      <c r="H7193">
        <v>-0.892198018450441</v>
      </c>
      <c r="I7193">
        <v>-1.58316717729801</v>
      </c>
      <c r="J7193">
        <v>289</v>
      </c>
      <c r="K7193">
        <v>477</v>
      </c>
      <c r="L7193">
        <v>309</v>
      </c>
      <c r="M7193">
        <v>48</v>
      </c>
      <c r="N7193">
        <v>0.29484863970528702</v>
      </c>
      <c r="O7193">
        <v>-0.56302814047610295</v>
      </c>
      <c r="P7193">
        <v>-1.7898822739728499</v>
      </c>
      <c r="Q7193">
        <v>0.61016949152542299</v>
      </c>
      <c r="R7193">
        <v>0.27118644067796599</v>
      </c>
      <c r="S7193">
        <f t="shared" si="112"/>
        <v>6.4676592303693867E-2</v>
      </c>
    </row>
    <row r="7194" spans="1:19" x14ac:dyDescent="0.2">
      <c r="A7194" t="s">
        <v>14316</v>
      </c>
      <c r="B7194" t="s">
        <v>14317</v>
      </c>
      <c r="C7194">
        <v>96</v>
      </c>
      <c r="D7194">
        <v>25</v>
      </c>
      <c r="E7194">
        <v>32</v>
      </c>
      <c r="F7194">
        <v>0</v>
      </c>
      <c r="G7194">
        <v>-0.50407299207200196</v>
      </c>
      <c r="H7194">
        <v>-0.971379264498066</v>
      </c>
      <c r="I7194" t="e">
        <f>-inf</f>
        <v>#NAME?</v>
      </c>
      <c r="J7194">
        <v>72</v>
      </c>
      <c r="K7194">
        <v>75</v>
      </c>
      <c r="L7194">
        <v>21</v>
      </c>
      <c r="M7194">
        <v>11</v>
      </c>
      <c r="N7194">
        <v>9.4956870382153294E-2</v>
      </c>
      <c r="O7194">
        <v>-1.12720197884173</v>
      </c>
      <c r="P7194">
        <v>-1.8261654798649301</v>
      </c>
      <c r="Q7194">
        <v>0.69491525423728795</v>
      </c>
      <c r="R7194">
        <v>0.322033898305084</v>
      </c>
      <c r="S7194" t="e">
        <f t="shared" si="112"/>
        <v>#NAME?</v>
      </c>
    </row>
    <row r="7195" spans="1:19" x14ac:dyDescent="0.2">
      <c r="A7195" t="s">
        <v>14318</v>
      </c>
      <c r="B7195" t="s">
        <v>14319</v>
      </c>
      <c r="C7195">
        <v>254</v>
      </c>
      <c r="D7195">
        <v>318</v>
      </c>
      <c r="E7195">
        <v>280</v>
      </c>
      <c r="F7195">
        <v>22</v>
      </c>
      <c r="G7195">
        <v>0.17785163566002299</v>
      </c>
      <c r="H7195">
        <v>-0.45193369505612202</v>
      </c>
      <c r="I7195">
        <v>-1.9466082087597301</v>
      </c>
      <c r="J7195">
        <v>324</v>
      </c>
      <c r="K7195">
        <v>484</v>
      </c>
      <c r="L7195">
        <v>217</v>
      </c>
      <c r="M7195">
        <v>35</v>
      </c>
      <c r="N7195">
        <v>0.25152845485952202</v>
      </c>
      <c r="O7195">
        <v>-0.76617405350247203</v>
      </c>
      <c r="P7195">
        <v>-1.9767026344482199</v>
      </c>
      <c r="Q7195">
        <v>0.66101694915254205</v>
      </c>
      <c r="R7195">
        <v>0.305084745762711</v>
      </c>
      <c r="S7195">
        <f t="shared" si="112"/>
        <v>-9.0105165990967129E-2</v>
      </c>
    </row>
    <row r="7196" spans="1:19" x14ac:dyDescent="0.2">
      <c r="A7196" t="s">
        <v>14320</v>
      </c>
      <c r="B7196" t="s">
        <v>14321</v>
      </c>
      <c r="C7196">
        <v>65</v>
      </c>
      <c r="D7196">
        <v>79</v>
      </c>
      <c r="E7196">
        <v>41</v>
      </c>
      <c r="F7196">
        <v>8</v>
      </c>
      <c r="G7196">
        <v>0.164971966943114</v>
      </c>
      <c r="H7196">
        <v>-0.69438750970152296</v>
      </c>
      <c r="I7196">
        <v>-1.7940205426129101</v>
      </c>
      <c r="J7196">
        <v>106</v>
      </c>
      <c r="K7196">
        <v>105</v>
      </c>
      <c r="L7196">
        <v>82</v>
      </c>
      <c r="M7196">
        <v>10</v>
      </c>
      <c r="N7196">
        <v>7.3111537226889595E-2</v>
      </c>
      <c r="O7196">
        <v>-0.70358079002544305</v>
      </c>
      <c r="P7196">
        <v>-2.03553153385666</v>
      </c>
      <c r="Q7196">
        <v>0.59322033898305004</v>
      </c>
      <c r="R7196">
        <v>0.338983050847457</v>
      </c>
      <c r="S7196">
        <f t="shared" si="112"/>
        <v>-6.1837182852217717E-2</v>
      </c>
    </row>
    <row r="7197" spans="1:19" x14ac:dyDescent="0.2">
      <c r="A7197" t="s">
        <v>14322</v>
      </c>
      <c r="B7197" t="s">
        <v>14323</v>
      </c>
      <c r="C7197">
        <v>266</v>
      </c>
      <c r="D7197">
        <v>265</v>
      </c>
      <c r="E7197">
        <v>175</v>
      </c>
      <c r="F7197">
        <v>21</v>
      </c>
      <c r="G7197">
        <v>7.8622469601269201E-2</v>
      </c>
      <c r="H7197">
        <v>-0.67610159772317602</v>
      </c>
      <c r="I7197">
        <v>-1.9868595148591399</v>
      </c>
      <c r="J7197">
        <v>360</v>
      </c>
      <c r="K7197">
        <v>409</v>
      </c>
      <c r="L7197">
        <v>207</v>
      </c>
      <c r="M7197">
        <v>54</v>
      </c>
      <c r="N7197">
        <v>0.132648910661776</v>
      </c>
      <c r="O7197">
        <v>-0.83242093245475901</v>
      </c>
      <c r="P7197">
        <v>-1.83413440953621</v>
      </c>
      <c r="Q7197">
        <v>0.57627118644067798</v>
      </c>
      <c r="R7197">
        <v>0.322033898305084</v>
      </c>
      <c r="S7197">
        <f t="shared" si="112"/>
        <v>-6.3578305261870888E-2</v>
      </c>
    </row>
    <row r="7198" spans="1:19" x14ac:dyDescent="0.2">
      <c r="A7198" t="s">
        <v>14324</v>
      </c>
      <c r="B7198" t="s">
        <v>14325</v>
      </c>
      <c r="C7198">
        <v>348</v>
      </c>
      <c r="D7198">
        <v>272</v>
      </c>
      <c r="E7198">
        <v>290</v>
      </c>
      <c r="F7198">
        <v>30</v>
      </c>
      <c r="G7198">
        <v>-2.6752107616853701E-2</v>
      </c>
      <c r="H7198">
        <v>-0.57343925582602795</v>
      </c>
      <c r="I7198">
        <v>-1.9486551621889101</v>
      </c>
      <c r="J7198">
        <v>634</v>
      </c>
      <c r="K7198">
        <v>693</v>
      </c>
      <c r="L7198">
        <v>368</v>
      </c>
      <c r="M7198">
        <v>77</v>
      </c>
      <c r="N7198">
        <v>0.115872080151795</v>
      </c>
      <c r="O7198">
        <v>-0.82833021635260495</v>
      </c>
      <c r="P7198">
        <v>-1.92582420130114</v>
      </c>
      <c r="Q7198">
        <v>0.52542372881355903</v>
      </c>
      <c r="R7198">
        <v>0.305084745762711</v>
      </c>
      <c r="S7198">
        <f t="shared" si="112"/>
        <v>-7.7086324177609328E-2</v>
      </c>
    </row>
    <row r="7199" spans="1:19" x14ac:dyDescent="0.2">
      <c r="A7199" t="s">
        <v>14326</v>
      </c>
      <c r="B7199" t="s">
        <v>14327</v>
      </c>
      <c r="C7199">
        <v>81</v>
      </c>
      <c r="D7199">
        <v>62</v>
      </c>
      <c r="E7199">
        <v>54</v>
      </c>
      <c r="F7199">
        <v>12</v>
      </c>
      <c r="G7199">
        <v>-3.5835097084867401E-2</v>
      </c>
      <c r="H7199">
        <v>-0.67034926883408397</v>
      </c>
      <c r="I7199">
        <v>-1.7135009457930199</v>
      </c>
      <c r="J7199">
        <v>149</v>
      </c>
      <c r="K7199">
        <v>170</v>
      </c>
      <c r="L7199">
        <v>40</v>
      </c>
      <c r="M7199">
        <v>13</v>
      </c>
      <c r="N7199">
        <v>0.13449075638772101</v>
      </c>
      <c r="O7199">
        <v>-1.1632150542287001</v>
      </c>
      <c r="P7199">
        <v>-2.0694685846973302</v>
      </c>
      <c r="Q7199">
        <v>0.52542372881355903</v>
      </c>
      <c r="R7199">
        <v>0.27118644067796599</v>
      </c>
      <c r="S7199">
        <f t="shared" si="112"/>
        <v>-4.7694272985380363E-2</v>
      </c>
    </row>
    <row r="7200" spans="1:19" x14ac:dyDescent="0.2">
      <c r="A7200" t="s">
        <v>14328</v>
      </c>
      <c r="B7200" t="s">
        <v>14329</v>
      </c>
      <c r="C7200">
        <v>0</v>
      </c>
      <c r="D7200">
        <v>0</v>
      </c>
      <c r="E7200">
        <v>0</v>
      </c>
      <c r="F7200">
        <v>0</v>
      </c>
      <c r="G7200" t="s">
        <v>373</v>
      </c>
      <c r="H7200" t="s">
        <v>373</v>
      </c>
      <c r="I7200" t="s">
        <v>373</v>
      </c>
      <c r="J7200">
        <v>0</v>
      </c>
      <c r="K7200">
        <v>0</v>
      </c>
      <c r="L7200">
        <v>0</v>
      </c>
      <c r="M7200">
        <v>0</v>
      </c>
      <c r="N7200" t="s">
        <v>373</v>
      </c>
      <c r="O7200" t="s">
        <v>373</v>
      </c>
      <c r="P7200" t="s">
        <v>373</v>
      </c>
      <c r="Q7200">
        <v>0.54237288135593198</v>
      </c>
      <c r="R7200">
        <v>0.322033898305084</v>
      </c>
      <c r="S7200" t="e">
        <f t="shared" si="112"/>
        <v>#VALUE!</v>
      </c>
    </row>
    <row r="7201" spans="1:19" x14ac:dyDescent="0.2">
      <c r="A7201" t="s">
        <v>14330</v>
      </c>
      <c r="B7201" t="s">
        <v>14331</v>
      </c>
      <c r="C7201">
        <v>303</v>
      </c>
      <c r="D7201">
        <v>305</v>
      </c>
      <c r="E7201">
        <v>210</v>
      </c>
      <c r="F7201">
        <v>28</v>
      </c>
      <c r="G7201">
        <v>8.3115443140009307E-2</v>
      </c>
      <c r="H7201">
        <v>-0.653481343546789</v>
      </c>
      <c r="I7201">
        <v>-1.91848177012208</v>
      </c>
      <c r="J7201">
        <v>696</v>
      </c>
      <c r="K7201">
        <v>841</v>
      </c>
      <c r="L7201">
        <v>356</v>
      </c>
      <c r="M7201">
        <v>79</v>
      </c>
      <c r="N7201">
        <v>0.15941485960907101</v>
      </c>
      <c r="O7201">
        <v>-0.88324801878207704</v>
      </c>
      <c r="P7201">
        <v>-1.95520781691201</v>
      </c>
      <c r="Q7201">
        <v>0.644067796610169</v>
      </c>
      <c r="R7201">
        <v>0.28813559322033899</v>
      </c>
      <c r="S7201">
        <f t="shared" si="112"/>
        <v>-7.6244455238090716E-2</v>
      </c>
    </row>
    <row r="7202" spans="1:19" x14ac:dyDescent="0.2">
      <c r="A7202" t="s">
        <v>14332</v>
      </c>
      <c r="B7202" t="s">
        <v>14333</v>
      </c>
      <c r="C7202">
        <v>140</v>
      </c>
      <c r="D7202">
        <v>145</v>
      </c>
      <c r="E7202">
        <v>50</v>
      </c>
      <c r="F7202">
        <v>13</v>
      </c>
      <c r="G7202">
        <v>9.5498198852265306E-2</v>
      </c>
      <c r="H7202">
        <v>-0.94141604112062205</v>
      </c>
      <c r="I7202">
        <v>-1.9163818563334001</v>
      </c>
      <c r="J7202">
        <v>309</v>
      </c>
      <c r="K7202">
        <v>463</v>
      </c>
      <c r="L7202">
        <v>195</v>
      </c>
      <c r="M7202">
        <v>53</v>
      </c>
      <c r="N7202">
        <v>0.25285061501484002</v>
      </c>
      <c r="O7202">
        <v>-0.792012645206707</v>
      </c>
      <c r="P7202">
        <v>-1.7759082784159299</v>
      </c>
      <c r="Q7202">
        <v>0.71186440677966101</v>
      </c>
      <c r="R7202">
        <v>0.28813559322033899</v>
      </c>
      <c r="S7202">
        <f t="shared" si="112"/>
        <v>-2.7679179127375667E-2</v>
      </c>
    </row>
    <row r="7203" spans="1:19" x14ac:dyDescent="0.2">
      <c r="A7203" t="s">
        <v>14334</v>
      </c>
      <c r="B7203" t="s">
        <v>14335</v>
      </c>
      <c r="C7203">
        <v>41</v>
      </c>
      <c r="D7203">
        <v>33</v>
      </c>
      <c r="E7203">
        <v>4</v>
      </c>
      <c r="F7203">
        <v>5</v>
      </c>
      <c r="G7203">
        <v>-1.40116845463195E-2</v>
      </c>
      <c r="H7203">
        <v>-1.50498187517017</v>
      </c>
      <c r="I7203">
        <v>-1.79801102534571</v>
      </c>
      <c r="J7203">
        <v>61</v>
      </c>
      <c r="K7203">
        <v>115</v>
      </c>
      <c r="L7203">
        <v>29</v>
      </c>
      <c r="M7203">
        <v>4</v>
      </c>
      <c r="N7203">
        <v>0.35259610876456599</v>
      </c>
      <c r="O7203">
        <v>-0.91502061425620096</v>
      </c>
      <c r="P7203">
        <v>-2.1934955122746902</v>
      </c>
      <c r="Q7203">
        <v>0.69491525423728795</v>
      </c>
      <c r="R7203">
        <v>0.186440677966101</v>
      </c>
      <c r="S7203">
        <f t="shared" si="112"/>
        <v>-0.10524075411003028</v>
      </c>
    </row>
    <row r="7204" spans="1:19" x14ac:dyDescent="0.2">
      <c r="A7204" t="s">
        <v>14336</v>
      </c>
      <c r="B7204" t="s">
        <v>14337</v>
      </c>
      <c r="C7204">
        <v>62</v>
      </c>
      <c r="D7204">
        <v>79</v>
      </c>
      <c r="E7204">
        <v>48</v>
      </c>
      <c r="F7204">
        <v>3</v>
      </c>
      <c r="G7204">
        <v>0.18549363408771499</v>
      </c>
      <c r="H7204">
        <v>-0.60540846190107001</v>
      </c>
      <c r="I7204">
        <v>-2.1994676077405901</v>
      </c>
      <c r="J7204">
        <v>168</v>
      </c>
      <c r="K7204">
        <v>197</v>
      </c>
      <c r="L7204">
        <v>140</v>
      </c>
      <c r="M7204">
        <v>28</v>
      </c>
      <c r="N7204">
        <v>0.14638504785745099</v>
      </c>
      <c r="O7204">
        <v>-0.67127002319201501</v>
      </c>
      <c r="P7204">
        <v>-1.7883769189755301</v>
      </c>
      <c r="Q7204">
        <v>0.62711864406779605</v>
      </c>
      <c r="R7204">
        <v>0.27118644067796599</v>
      </c>
      <c r="S7204">
        <f t="shared" si="112"/>
        <v>-0.11265157219695919</v>
      </c>
    </row>
    <row r="7205" spans="1:19" x14ac:dyDescent="0.2">
      <c r="A7205" t="s">
        <v>14338</v>
      </c>
      <c r="B7205" t="s">
        <v>14339</v>
      </c>
      <c r="C7205">
        <v>208</v>
      </c>
      <c r="D7205">
        <v>308</v>
      </c>
      <c r="E7205">
        <v>166</v>
      </c>
      <c r="F7205">
        <v>37</v>
      </c>
      <c r="G7205">
        <v>0.25074561383321098</v>
      </c>
      <c r="H7205">
        <v>-0.59221325670111002</v>
      </c>
      <c r="I7205">
        <v>-1.63405878385776</v>
      </c>
      <c r="J7205">
        <v>494</v>
      </c>
      <c r="K7205">
        <v>568</v>
      </c>
      <c r="L7205">
        <v>303</v>
      </c>
      <c r="M7205">
        <v>78</v>
      </c>
      <c r="N7205">
        <v>0.13784949020909301</v>
      </c>
      <c r="O7205">
        <v>-0.80437309756573205</v>
      </c>
      <c r="P7205">
        <v>-1.81185801482505</v>
      </c>
      <c r="Q7205">
        <v>0.61016949152542299</v>
      </c>
      <c r="R7205">
        <v>0.28813559322033899</v>
      </c>
      <c r="S7205">
        <f t="shared" si="112"/>
        <v>4.4122145572577549E-2</v>
      </c>
    </row>
    <row r="7206" spans="1:19" x14ac:dyDescent="0.2">
      <c r="A7206" t="s">
        <v>14340</v>
      </c>
      <c r="B7206" t="s">
        <v>14341</v>
      </c>
      <c r="C7206">
        <v>178</v>
      </c>
      <c r="D7206">
        <v>229</v>
      </c>
      <c r="E7206">
        <v>237</v>
      </c>
      <c r="F7206">
        <v>25</v>
      </c>
      <c r="G7206">
        <v>0.189673712326522</v>
      </c>
      <c r="H7206">
        <v>-0.36992966607719302</v>
      </c>
      <c r="I7206">
        <v>-1.7366771665988501</v>
      </c>
      <c r="J7206">
        <v>481</v>
      </c>
      <c r="K7206">
        <v>578</v>
      </c>
      <c r="L7206">
        <v>344</v>
      </c>
      <c r="M7206">
        <v>76</v>
      </c>
      <c r="N7206">
        <v>0.157010865468419</v>
      </c>
      <c r="O7206">
        <v>-0.73767541094669198</v>
      </c>
      <c r="P7206">
        <v>-1.8115571526849299</v>
      </c>
      <c r="Q7206">
        <v>0.59322033898305004</v>
      </c>
      <c r="R7206">
        <v>0.322033898305084</v>
      </c>
      <c r="S7206">
        <f t="shared" si="112"/>
        <v>1.4609181693984312E-2</v>
      </c>
    </row>
    <row r="7207" spans="1:19" x14ac:dyDescent="0.2">
      <c r="A7207" t="s">
        <v>14342</v>
      </c>
      <c r="B7207" t="s">
        <v>14343</v>
      </c>
      <c r="C7207">
        <v>200</v>
      </c>
      <c r="D7207">
        <v>181</v>
      </c>
      <c r="E7207">
        <v>83</v>
      </c>
      <c r="F7207">
        <v>17</v>
      </c>
      <c r="G7207">
        <v>3.6906811500731801E-2</v>
      </c>
      <c r="H7207">
        <v>-0.87620991306631002</v>
      </c>
      <c r="I7207">
        <v>-1.9547782472477</v>
      </c>
      <c r="J7207">
        <v>282</v>
      </c>
      <c r="K7207">
        <v>403</v>
      </c>
      <c r="L7207">
        <v>234</v>
      </c>
      <c r="M7207">
        <v>20</v>
      </c>
      <c r="N7207">
        <v>0.23228404124346999</v>
      </c>
      <c r="O7207">
        <v>-0.67312202805360799</v>
      </c>
      <c r="P7207">
        <v>-2.1594447812472701</v>
      </c>
      <c r="Q7207">
        <v>0.61016949152542299</v>
      </c>
      <c r="R7207">
        <v>0.23728813559322001</v>
      </c>
      <c r="S7207">
        <f t="shared" si="112"/>
        <v>-0.1413418068374066</v>
      </c>
    </row>
    <row r="7208" spans="1:19" x14ac:dyDescent="0.2">
      <c r="A7208" t="s">
        <v>14344</v>
      </c>
      <c r="B7208" t="s">
        <v>14345</v>
      </c>
      <c r="C7208">
        <v>106</v>
      </c>
      <c r="D7208">
        <v>96</v>
      </c>
      <c r="E7208">
        <v>79</v>
      </c>
      <c r="F7208">
        <v>6</v>
      </c>
      <c r="G7208">
        <v>3.7223600070326497E-2</v>
      </c>
      <c r="H7208">
        <v>-0.62193678375273198</v>
      </c>
      <c r="I7208">
        <v>-2.1313517878431201</v>
      </c>
      <c r="J7208">
        <v>173</v>
      </c>
      <c r="K7208">
        <v>199</v>
      </c>
      <c r="L7208">
        <v>142</v>
      </c>
      <c r="M7208">
        <v>26</v>
      </c>
      <c r="N7208">
        <v>0.13803507670263299</v>
      </c>
      <c r="O7208">
        <v>-0.677846535890129</v>
      </c>
      <c r="P7208">
        <v>-1.83329842374987</v>
      </c>
      <c r="Q7208">
        <v>0.59322033898305004</v>
      </c>
      <c r="R7208">
        <v>0.25423728813559299</v>
      </c>
      <c r="S7208">
        <f t="shared" si="112"/>
        <v>-0.10502386774963567</v>
      </c>
    </row>
    <row r="7209" spans="1:19" x14ac:dyDescent="0.2">
      <c r="A7209" t="s">
        <v>14346</v>
      </c>
      <c r="B7209" t="s">
        <v>14347</v>
      </c>
      <c r="C7209">
        <v>18</v>
      </c>
      <c r="D7209">
        <v>47</v>
      </c>
      <c r="E7209">
        <v>24</v>
      </c>
      <c r="F7209">
        <v>2</v>
      </c>
      <c r="G7209">
        <v>0.49708358512793899</v>
      </c>
      <c r="H7209">
        <v>-0.36931927317010299</v>
      </c>
      <c r="I7209">
        <v>-1.8384396824013201</v>
      </c>
      <c r="J7209">
        <v>48</v>
      </c>
      <c r="K7209">
        <v>66</v>
      </c>
      <c r="L7209">
        <v>29</v>
      </c>
      <c r="M7209">
        <v>5</v>
      </c>
      <c r="N7209">
        <v>0.215530801588003</v>
      </c>
      <c r="O7209">
        <v>-0.81093201662102099</v>
      </c>
      <c r="P7209">
        <v>-1.99249690163146</v>
      </c>
      <c r="Q7209">
        <v>0.57627118644067798</v>
      </c>
      <c r="R7209">
        <v>0.22033898305084701</v>
      </c>
      <c r="S7209">
        <f t="shared" si="112"/>
        <v>-6.3135865347433262E-2</v>
      </c>
    </row>
    <row r="7210" spans="1:19" x14ac:dyDescent="0.2">
      <c r="A7210" t="s">
        <v>14348</v>
      </c>
      <c r="B7210" t="s">
        <v>14349</v>
      </c>
      <c r="C7210">
        <v>15</v>
      </c>
      <c r="D7210">
        <v>1</v>
      </c>
      <c r="E7210">
        <v>0</v>
      </c>
      <c r="F7210">
        <v>1</v>
      </c>
      <c r="G7210">
        <v>-1.0958330267601499</v>
      </c>
      <c r="H7210" t="e">
        <f>-inf</f>
        <v>#NAME?</v>
      </c>
      <c r="I7210">
        <v>-2.0602884320176802</v>
      </c>
      <c r="J7210">
        <v>19</v>
      </c>
      <c r="K7210">
        <v>5</v>
      </c>
      <c r="L7210">
        <v>1</v>
      </c>
      <c r="M7210">
        <v>3</v>
      </c>
      <c r="N7210">
        <v>-0.50255549319508797</v>
      </c>
      <c r="O7210">
        <v>-1.8708423780972101</v>
      </c>
      <c r="P7210">
        <v>-1.81185801482505</v>
      </c>
      <c r="Q7210">
        <v>0.47457627118644002</v>
      </c>
      <c r="R7210">
        <v>0.20338983050847401</v>
      </c>
      <c r="S7210">
        <f t="shared" si="112"/>
        <v>-7.8795415633462706E-2</v>
      </c>
    </row>
    <row r="7211" spans="1:19" x14ac:dyDescent="0.2">
      <c r="A7211" t="s">
        <v>14350</v>
      </c>
      <c r="B7211" t="s">
        <v>14351</v>
      </c>
      <c r="C7211">
        <v>134</v>
      </c>
      <c r="D7211">
        <v>119</v>
      </c>
      <c r="E7211">
        <v>98</v>
      </c>
      <c r="F7211">
        <v>10</v>
      </c>
      <c r="G7211">
        <v>2.8700395323251499E-2</v>
      </c>
      <c r="H7211">
        <v>-0.630136732450716</v>
      </c>
      <c r="I7211">
        <v>-2.0113019713267999</v>
      </c>
      <c r="J7211">
        <v>330</v>
      </c>
      <c r="K7211">
        <v>242</v>
      </c>
      <c r="L7211">
        <v>188</v>
      </c>
      <c r="M7211">
        <v>20</v>
      </c>
      <c r="N7211">
        <v>-5.7470470475734399E-2</v>
      </c>
      <c r="O7211">
        <v>-0.83644486775859705</v>
      </c>
      <c r="P7211">
        <v>-2.2277096128057901</v>
      </c>
      <c r="Q7211">
        <v>0.52542372881355903</v>
      </c>
      <c r="R7211">
        <v>0.28813559322033899</v>
      </c>
      <c r="S7211">
        <f t="shared" si="112"/>
        <v>-0.17590203799286575</v>
      </c>
    </row>
    <row r="7212" spans="1:19" x14ac:dyDescent="0.2">
      <c r="A7212" t="s">
        <v>14352</v>
      </c>
      <c r="B7212" t="s">
        <v>14353</v>
      </c>
      <c r="C7212">
        <v>23</v>
      </c>
      <c r="D7212">
        <v>33</v>
      </c>
      <c r="E7212">
        <v>13</v>
      </c>
      <c r="F7212">
        <v>0</v>
      </c>
      <c r="G7212">
        <v>0.23704433615582299</v>
      </c>
      <c r="H7212">
        <v>-0.74204249348915896</v>
      </c>
      <c r="I7212" t="e">
        <f>-inf</f>
        <v>#NAME?</v>
      </c>
      <c r="J7212">
        <v>10</v>
      </c>
      <c r="K7212">
        <v>7</v>
      </c>
      <c r="L7212">
        <v>9</v>
      </c>
      <c r="M7212">
        <v>5</v>
      </c>
      <c r="N7212">
        <v>-7.7673856564021301E-2</v>
      </c>
      <c r="O7212">
        <v>-0.63784626770506503</v>
      </c>
      <c r="P7212">
        <v>-1.3112556642558699</v>
      </c>
      <c r="Q7212">
        <v>0.59322033898305004</v>
      </c>
      <c r="R7212">
        <v>0.338983050847457</v>
      </c>
      <c r="S7212" t="e">
        <f t="shared" si="112"/>
        <v>#NAME?</v>
      </c>
    </row>
    <row r="7213" spans="1:19" x14ac:dyDescent="0.2">
      <c r="A7213" t="s">
        <v>14354</v>
      </c>
      <c r="B7213" t="s">
        <v>14355</v>
      </c>
      <c r="C7213">
        <v>105</v>
      </c>
      <c r="D7213">
        <v>94</v>
      </c>
      <c r="E7213">
        <v>72</v>
      </c>
      <c r="F7213">
        <v>2</v>
      </c>
      <c r="G7213">
        <v>3.2196786825289002E-2</v>
      </c>
      <c r="H7213">
        <v>-0.65811481241707304</v>
      </c>
      <c r="I7213">
        <v>-2.6043564763679501</v>
      </c>
      <c r="J7213">
        <v>191</v>
      </c>
      <c r="K7213">
        <v>240</v>
      </c>
      <c r="L7213">
        <v>141</v>
      </c>
      <c r="M7213">
        <v>26</v>
      </c>
      <c r="N7213">
        <v>0.1764059778856</v>
      </c>
      <c r="O7213">
        <v>-0.72390303173673798</v>
      </c>
      <c r="P7213">
        <v>-1.8762856878687999</v>
      </c>
      <c r="Q7213">
        <v>0.50847457627118597</v>
      </c>
      <c r="R7213">
        <v>0.27118644067796599</v>
      </c>
      <c r="S7213">
        <f t="shared" si="112"/>
        <v>-0.2529289653018657</v>
      </c>
    </row>
    <row r="7214" spans="1:19" x14ac:dyDescent="0.2">
      <c r="A7214" t="s">
        <v>14356</v>
      </c>
      <c r="B7214" t="s">
        <v>14357</v>
      </c>
      <c r="C7214">
        <v>218</v>
      </c>
      <c r="D7214">
        <v>206</v>
      </c>
      <c r="E7214">
        <v>205</v>
      </c>
      <c r="F7214">
        <v>11</v>
      </c>
      <c r="G7214">
        <v>5.5668959060077003E-2</v>
      </c>
      <c r="H7214">
        <v>-0.52096064232725403</v>
      </c>
      <c r="I7214">
        <v>-2.1812609814083701</v>
      </c>
      <c r="J7214">
        <v>527</v>
      </c>
      <c r="K7214">
        <v>599</v>
      </c>
      <c r="L7214">
        <v>400</v>
      </c>
      <c r="M7214">
        <v>74</v>
      </c>
      <c r="N7214">
        <v>0.132844310598486</v>
      </c>
      <c r="O7214">
        <v>-0.71183940102897403</v>
      </c>
      <c r="P7214">
        <v>-1.8628045640734601</v>
      </c>
      <c r="Q7214">
        <v>0.54237288135593198</v>
      </c>
      <c r="R7214">
        <v>0.322033898305084</v>
      </c>
      <c r="S7214">
        <f t="shared" si="112"/>
        <v>-0.12730926163742445</v>
      </c>
    </row>
    <row r="7215" spans="1:19" x14ac:dyDescent="0.2">
      <c r="A7215" t="s">
        <v>14358</v>
      </c>
      <c r="B7215" t="s">
        <v>14359</v>
      </c>
      <c r="C7215">
        <v>4</v>
      </c>
      <c r="D7215">
        <v>2</v>
      </c>
      <c r="E7215">
        <v>0</v>
      </c>
      <c r="F7215">
        <v>0</v>
      </c>
      <c r="G7215">
        <v>-0.220771763368452</v>
      </c>
      <c r="H7215" t="e">
        <f>-inf</f>
        <v>#NAME?</v>
      </c>
      <c r="I7215" t="e">
        <f>-inf</f>
        <v>#NAME?</v>
      </c>
      <c r="J7215">
        <v>22</v>
      </c>
      <c r="K7215">
        <v>9</v>
      </c>
      <c r="L7215">
        <v>23</v>
      </c>
      <c r="M7215">
        <v>0</v>
      </c>
      <c r="N7215">
        <v>-0.31095206796115898</v>
      </c>
      <c r="O7215">
        <v>-0.57278362194900301</v>
      </c>
      <c r="P7215" t="e">
        <f>-inf</f>
        <v>#NAME?</v>
      </c>
      <c r="Q7215">
        <v>0.59322033898305004</v>
      </c>
      <c r="R7215">
        <v>0.22033898305084701</v>
      </c>
      <c r="S7215" t="e">
        <f t="shared" si="112"/>
        <v>#NAME?</v>
      </c>
    </row>
    <row r="7216" spans="1:19" x14ac:dyDescent="0.2">
      <c r="A7216" t="s">
        <v>14360</v>
      </c>
      <c r="B7216" t="s">
        <v>14361</v>
      </c>
      <c r="C7216">
        <v>16</v>
      </c>
      <c r="D7216">
        <v>6</v>
      </c>
      <c r="E7216">
        <v>7</v>
      </c>
      <c r="F7216">
        <v>1</v>
      </c>
      <c r="G7216">
        <v>-0.34571049997675202</v>
      </c>
      <c r="H7216">
        <v>-0.85327995242007104</v>
      </c>
      <c r="I7216">
        <v>-2.0883171556179199</v>
      </c>
      <c r="J7216">
        <v>71</v>
      </c>
      <c r="K7216">
        <v>32</v>
      </c>
      <c r="L7216">
        <v>17</v>
      </c>
      <c r="M7216">
        <v>4</v>
      </c>
      <c r="N7216">
        <v>-0.26888026697744699</v>
      </c>
      <c r="O7216">
        <v>-1.2128982044851899</v>
      </c>
      <c r="P7216">
        <v>-2.2594240259829999</v>
      </c>
      <c r="Q7216">
        <v>0.50847457627118597</v>
      </c>
      <c r="R7216">
        <v>0.305084745762711</v>
      </c>
      <c r="S7216">
        <f t="shared" si="112"/>
        <v>-0.20659502692673476</v>
      </c>
    </row>
    <row r="7217" spans="1:19" x14ac:dyDescent="0.2">
      <c r="A7217" t="s">
        <v>14362</v>
      </c>
      <c r="B7217" t="s">
        <v>14363</v>
      </c>
      <c r="C7217">
        <v>70</v>
      </c>
      <c r="D7217">
        <v>58</v>
      </c>
      <c r="E7217">
        <v>72</v>
      </c>
      <c r="F7217">
        <v>9</v>
      </c>
      <c r="G7217">
        <v>-1.4118141557911299E-3</v>
      </c>
      <c r="H7217">
        <v>-0.48202355336139202</v>
      </c>
      <c r="I7217">
        <v>-1.7750527035369299</v>
      </c>
      <c r="J7217">
        <v>223</v>
      </c>
      <c r="K7217">
        <v>216</v>
      </c>
      <c r="L7217">
        <v>69</v>
      </c>
      <c r="M7217">
        <v>13</v>
      </c>
      <c r="N7217">
        <v>6.3376991524491999E-2</v>
      </c>
      <c r="O7217">
        <v>-1.10154454945529</v>
      </c>
      <c r="P7217">
        <v>-2.2445871793332102</v>
      </c>
      <c r="Q7217">
        <v>0.49152542372881303</v>
      </c>
      <c r="R7217">
        <v>0.322033898305084</v>
      </c>
      <c r="S7217">
        <f t="shared" si="112"/>
        <v>-0.11228614069858839</v>
      </c>
    </row>
    <row r="7218" spans="1:19" x14ac:dyDescent="0.2">
      <c r="A7218" t="s">
        <v>14364</v>
      </c>
      <c r="B7218" t="s">
        <v>14365</v>
      </c>
      <c r="C7218">
        <v>21</v>
      </c>
      <c r="D7218">
        <v>15</v>
      </c>
      <c r="E7218">
        <v>0</v>
      </c>
      <c r="F7218">
        <v>0</v>
      </c>
      <c r="G7218">
        <v>-6.5869803382709494E-2</v>
      </c>
      <c r="H7218" t="e">
        <f>-inf</f>
        <v>#NAME?</v>
      </c>
      <c r="I7218" t="e">
        <f>-inf</f>
        <v>#NAME?</v>
      </c>
      <c r="J7218">
        <v>22</v>
      </c>
      <c r="K7218">
        <v>14</v>
      </c>
      <c r="L7218">
        <v>20</v>
      </c>
      <c r="M7218">
        <v>0</v>
      </c>
      <c r="N7218">
        <v>-0.119066541722246</v>
      </c>
      <c r="O7218">
        <v>-0.63348146230261504</v>
      </c>
      <c r="P7218" t="e">
        <f>-inf</f>
        <v>#NAME?</v>
      </c>
      <c r="Q7218">
        <v>0.42372881355932202</v>
      </c>
      <c r="R7218">
        <v>0.23728813559322001</v>
      </c>
      <c r="S7218" t="e">
        <f t="shared" si="112"/>
        <v>#NAME?</v>
      </c>
    </row>
    <row r="7219" spans="1:19" x14ac:dyDescent="0.2">
      <c r="A7219" t="s">
        <v>14366</v>
      </c>
      <c r="B7219" t="s">
        <v>14367</v>
      </c>
      <c r="C7219">
        <v>175</v>
      </c>
      <c r="D7219">
        <v>151</v>
      </c>
      <c r="E7219">
        <v>114</v>
      </c>
      <c r="F7219">
        <v>11</v>
      </c>
      <c r="G7219">
        <v>1.6197130902403399E-2</v>
      </c>
      <c r="H7219">
        <v>-0.68039120712822498</v>
      </c>
      <c r="I7219">
        <v>-2.0858425364900599</v>
      </c>
      <c r="J7219">
        <v>465</v>
      </c>
      <c r="K7219">
        <v>528</v>
      </c>
      <c r="L7219">
        <v>261</v>
      </c>
      <c r="M7219">
        <v>32</v>
      </c>
      <c r="N7219">
        <v>0.13240907306558</v>
      </c>
      <c r="O7219">
        <v>-0.84290122269606305</v>
      </c>
      <c r="P7219">
        <v>-2.1725286431619399</v>
      </c>
      <c r="Q7219">
        <v>0.55932203389830504</v>
      </c>
      <c r="R7219">
        <v>0.27118644067796599</v>
      </c>
      <c r="S7219">
        <f t="shared" si="112"/>
        <v>-0.18263829325959649</v>
      </c>
    </row>
    <row r="7220" spans="1:19" x14ac:dyDescent="0.2">
      <c r="A7220" t="s">
        <v>14368</v>
      </c>
      <c r="B7220" t="s">
        <v>14369</v>
      </c>
      <c r="C7220">
        <v>74</v>
      </c>
      <c r="D7220">
        <v>84</v>
      </c>
      <c r="E7220">
        <v>42</v>
      </c>
      <c r="F7220">
        <v>6</v>
      </c>
      <c r="G7220">
        <v>0.13530579862643299</v>
      </c>
      <c r="H7220">
        <v>-0.74024043911147897</v>
      </c>
      <c r="I7220">
        <v>-1.9752776423093299</v>
      </c>
      <c r="J7220">
        <v>200</v>
      </c>
      <c r="K7220">
        <v>195</v>
      </c>
      <c r="L7220">
        <v>90</v>
      </c>
      <c r="M7220">
        <v>12</v>
      </c>
      <c r="N7220">
        <v>6.6232719120258493E-2</v>
      </c>
      <c r="O7220">
        <v>-0.93887626336904595</v>
      </c>
      <c r="P7220">
        <v>-2.2320744182082399</v>
      </c>
      <c r="Q7220">
        <v>0.59322033898305004</v>
      </c>
      <c r="R7220">
        <v>0.322033898305084</v>
      </c>
      <c r="S7220">
        <f t="shared" si="112"/>
        <v>-0.16668073309358558</v>
      </c>
    </row>
    <row r="7221" spans="1:19" x14ac:dyDescent="0.2">
      <c r="A7221" t="s">
        <v>14370</v>
      </c>
      <c r="B7221" t="s">
        <v>14371</v>
      </c>
      <c r="C7221">
        <v>78</v>
      </c>
      <c r="D7221">
        <v>83</v>
      </c>
      <c r="E7221">
        <v>37</v>
      </c>
      <c r="F7221">
        <v>10</v>
      </c>
      <c r="G7221">
        <v>0.107241721981121</v>
      </c>
      <c r="H7221">
        <v>-0.81815088840188899</v>
      </c>
      <c r="I7221">
        <v>-1.7762917756524701</v>
      </c>
      <c r="J7221">
        <v>145</v>
      </c>
      <c r="K7221">
        <v>184</v>
      </c>
      <c r="L7221">
        <v>70</v>
      </c>
      <c r="M7221">
        <v>24</v>
      </c>
      <c r="N7221">
        <v>0.18067792419628301</v>
      </c>
      <c r="O7221">
        <v>-0.90835873936510803</v>
      </c>
      <c r="P7221">
        <v>-1.79138242911526</v>
      </c>
      <c r="Q7221">
        <v>0.55932203389830504</v>
      </c>
      <c r="R7221">
        <v>0.305084745762711</v>
      </c>
      <c r="S7221">
        <f t="shared" si="112"/>
        <v>8.5813942679586492E-3</v>
      </c>
    </row>
    <row r="7222" spans="1:19" x14ac:dyDescent="0.2">
      <c r="A7222" t="s">
        <v>14372</v>
      </c>
      <c r="B7222" t="s">
        <v>14373</v>
      </c>
      <c r="C7222">
        <v>429</v>
      </c>
      <c r="D7222">
        <v>427</v>
      </c>
      <c r="E7222">
        <v>238</v>
      </c>
      <c r="F7222">
        <v>37</v>
      </c>
      <c r="G7222">
        <v>7.8228815135827995E-2</v>
      </c>
      <c r="H7222">
        <v>-0.75013834490661502</v>
      </c>
      <c r="I7222">
        <v>-1.9484527410797201</v>
      </c>
      <c r="J7222">
        <v>755</v>
      </c>
      <c r="K7222">
        <v>869</v>
      </c>
      <c r="L7222">
        <v>463</v>
      </c>
      <c r="M7222">
        <v>69</v>
      </c>
      <c r="N7222">
        <v>0.13830092824119999</v>
      </c>
      <c r="O7222">
        <v>-0.80445473775562504</v>
      </c>
      <c r="P7222">
        <v>-2.0493235294838201</v>
      </c>
      <c r="Q7222">
        <v>0.54237288135593198</v>
      </c>
      <c r="R7222">
        <v>0.23728813559322001</v>
      </c>
      <c r="S7222">
        <f t="shared" si="112"/>
        <v>-0.11006200091454071</v>
      </c>
    </row>
    <row r="7223" spans="1:19" x14ac:dyDescent="0.2">
      <c r="A7223" t="s">
        <v>14374</v>
      </c>
      <c r="B7223" t="s">
        <v>14375</v>
      </c>
      <c r="C7223">
        <v>250</v>
      </c>
      <c r="D7223">
        <v>263</v>
      </c>
      <c r="E7223">
        <v>205</v>
      </c>
      <c r="F7223">
        <v>11</v>
      </c>
      <c r="G7223">
        <v>0.102273972113248</v>
      </c>
      <c r="H7223">
        <v>-0.58044415739468602</v>
      </c>
      <c r="I7223">
        <v>-2.2407444964758101</v>
      </c>
      <c r="J7223">
        <v>451</v>
      </c>
      <c r="K7223">
        <v>454</v>
      </c>
      <c r="L7223">
        <v>327</v>
      </c>
      <c r="M7223">
        <v>37</v>
      </c>
      <c r="N7223">
        <v>8.0107414400865107E-2</v>
      </c>
      <c r="O7223">
        <v>-0.73171756636206398</v>
      </c>
      <c r="P7223">
        <v>-2.0962004864028501</v>
      </c>
      <c r="Q7223">
        <v>0.54237288135593198</v>
      </c>
      <c r="R7223">
        <v>0.28813559322033899</v>
      </c>
      <c r="S7223">
        <f t="shared" si="112"/>
        <v>-0.20689291505052426</v>
      </c>
    </row>
    <row r="7224" spans="1:19" x14ac:dyDescent="0.2">
      <c r="A7224" t="s">
        <v>14376</v>
      </c>
      <c r="B7224" t="s">
        <v>14377</v>
      </c>
      <c r="C7224">
        <v>270</v>
      </c>
      <c r="D7224">
        <v>340</v>
      </c>
      <c r="E7224">
        <v>191</v>
      </c>
      <c r="F7224">
        <v>36</v>
      </c>
      <c r="G7224">
        <v>0.180373385178796</v>
      </c>
      <c r="H7224">
        <v>-0.644588406689663</v>
      </c>
      <c r="I7224">
        <v>-1.7592584363536901</v>
      </c>
      <c r="J7224">
        <v>558</v>
      </c>
      <c r="K7224">
        <v>630</v>
      </c>
      <c r="L7224">
        <v>440</v>
      </c>
      <c r="M7224">
        <v>58</v>
      </c>
      <c r="N7224">
        <v>0.12993445393772399</v>
      </c>
      <c r="O7224">
        <v>-0.69527029959578102</v>
      </c>
      <c r="P7224">
        <v>-1.99343187396653</v>
      </c>
      <c r="Q7224">
        <v>0.45762711864406702</v>
      </c>
      <c r="R7224">
        <v>0.23728813559322001</v>
      </c>
      <c r="S7224">
        <f t="shared" si="112"/>
        <v>-4.0551397081859744E-2</v>
      </c>
    </row>
    <row r="7225" spans="1:19" x14ac:dyDescent="0.2">
      <c r="A7225" t="s">
        <v>14378</v>
      </c>
      <c r="B7225" t="s">
        <v>14379</v>
      </c>
      <c r="C7225">
        <v>65</v>
      </c>
      <c r="D7225">
        <v>59</v>
      </c>
      <c r="E7225">
        <v>24</v>
      </c>
      <c r="F7225">
        <v>5</v>
      </c>
      <c r="G7225">
        <v>3.8196887294817003E-2</v>
      </c>
      <c r="H7225">
        <v>-0.92696012470965305</v>
      </c>
      <c r="I7225">
        <v>-1.99814052526883</v>
      </c>
      <c r="J7225">
        <v>116</v>
      </c>
      <c r="K7225">
        <v>152</v>
      </c>
      <c r="L7225">
        <v>43</v>
      </c>
      <c r="M7225">
        <v>16</v>
      </c>
      <c r="N7225">
        <v>0.19461370213957499</v>
      </c>
      <c r="O7225">
        <v>-1.0230783107917201</v>
      </c>
      <c r="P7225">
        <v>-1.87056367516288</v>
      </c>
      <c r="Q7225">
        <v>0.55932203389830504</v>
      </c>
      <c r="R7225">
        <v>0.305084745762711</v>
      </c>
      <c r="S7225">
        <f t="shared" si="112"/>
        <v>-7.6575794660072777E-2</v>
      </c>
    </row>
    <row r="7226" spans="1:19" x14ac:dyDescent="0.2">
      <c r="A7226" t="s">
        <v>14380</v>
      </c>
      <c r="B7226" t="s">
        <v>14381</v>
      </c>
      <c r="C7226">
        <v>66</v>
      </c>
      <c r="D7226">
        <v>50</v>
      </c>
      <c r="E7226">
        <v>23</v>
      </c>
      <c r="F7226">
        <v>6</v>
      </c>
      <c r="G7226">
        <v>-4.0315698910321399E-2</v>
      </c>
      <c r="H7226">
        <v>-0.95207410930267899</v>
      </c>
      <c r="I7226">
        <v>-1.92558985812022</v>
      </c>
      <c r="J7226">
        <v>115</v>
      </c>
      <c r="K7226">
        <v>121</v>
      </c>
      <c r="L7226">
        <v>70</v>
      </c>
      <c r="M7226">
        <v>7</v>
      </c>
      <c r="N7226">
        <v>9.9315633384560204E-2</v>
      </c>
      <c r="O7226">
        <v>-0.80768857748374501</v>
      </c>
      <c r="P7226">
        <v>-2.22582546893124</v>
      </c>
      <c r="Q7226">
        <v>0.52542372881355903</v>
      </c>
      <c r="R7226">
        <v>0.305084745762711</v>
      </c>
      <c r="S7226">
        <f t="shared" si="112"/>
        <v>-0.15068010845161042</v>
      </c>
    </row>
    <row r="7227" spans="1:19" x14ac:dyDescent="0.2">
      <c r="A7227" t="s">
        <v>14382</v>
      </c>
      <c r="B7227" t="s">
        <v>14383</v>
      </c>
      <c r="C7227">
        <v>111</v>
      </c>
      <c r="D7227">
        <v>156</v>
      </c>
      <c r="E7227">
        <v>139</v>
      </c>
      <c r="F7227">
        <v>8</v>
      </c>
      <c r="G7227">
        <v>0.228059851863332</v>
      </c>
      <c r="H7227">
        <v>-0.39656618831096502</v>
      </c>
      <c r="I7227">
        <v>-2.02643016475671</v>
      </c>
      <c r="J7227">
        <v>252</v>
      </c>
      <c r="K7227">
        <v>357</v>
      </c>
      <c r="L7227">
        <v>210</v>
      </c>
      <c r="M7227">
        <v>20</v>
      </c>
      <c r="N7227">
        <v>0.22849577875237001</v>
      </c>
      <c r="O7227">
        <v>-0.67127002319201501</v>
      </c>
      <c r="P7227">
        <v>-2.1105962137094498</v>
      </c>
      <c r="Q7227">
        <v>0.49152542372881303</v>
      </c>
      <c r="R7227">
        <v>0.25423728813559299</v>
      </c>
      <c r="S7227">
        <f t="shared" si="112"/>
        <v>-0.14893883808786379</v>
      </c>
    </row>
    <row r="7228" spans="1:19" x14ac:dyDescent="0.2">
      <c r="A7228" t="s">
        <v>14384</v>
      </c>
      <c r="B7228" t="s">
        <v>14385</v>
      </c>
      <c r="C7228">
        <v>84</v>
      </c>
      <c r="D7228">
        <v>120</v>
      </c>
      <c r="E7228">
        <v>97</v>
      </c>
      <c r="F7228">
        <v>10</v>
      </c>
      <c r="G7228">
        <v>0.235160192281271</v>
      </c>
      <c r="H7228">
        <v>-0.43176556157404</v>
      </c>
      <c r="I7228">
        <v>-1.80847645902388</v>
      </c>
      <c r="J7228">
        <v>233</v>
      </c>
      <c r="K7228">
        <v>216</v>
      </c>
      <c r="L7228">
        <v>93</v>
      </c>
      <c r="M7228">
        <v>14</v>
      </c>
      <c r="N7228">
        <v>4.4325933546633701E-2</v>
      </c>
      <c r="O7228">
        <v>-0.99096174961647399</v>
      </c>
      <c r="P7228">
        <v>-2.2314535539396698</v>
      </c>
      <c r="Q7228">
        <v>0.50847457627118597</v>
      </c>
      <c r="R7228">
        <v>0.322033898305084</v>
      </c>
      <c r="S7228">
        <f t="shared" si="112"/>
        <v>-0.11841196730738567</v>
      </c>
    </row>
    <row r="7229" spans="1:19" x14ac:dyDescent="0.2">
      <c r="A7229" t="s">
        <v>14386</v>
      </c>
      <c r="B7229" t="s">
        <v>14387</v>
      </c>
      <c r="C7229">
        <v>97</v>
      </c>
      <c r="D7229">
        <v>88</v>
      </c>
      <c r="E7229">
        <v>133</v>
      </c>
      <c r="F7229">
        <v>25</v>
      </c>
      <c r="G7229">
        <v>3.7969170179452102E-2</v>
      </c>
      <c r="H7229">
        <v>-0.35717810307756198</v>
      </c>
      <c r="I7229">
        <v>-1.4730288985561999</v>
      </c>
      <c r="J7229">
        <v>101</v>
      </c>
      <c r="K7229">
        <v>110</v>
      </c>
      <c r="L7229">
        <v>81</v>
      </c>
      <c r="M7229">
        <v>21</v>
      </c>
      <c r="N7229">
        <v>0.114299414797304</v>
      </c>
      <c r="O7229">
        <v>-0.68792513204838301</v>
      </c>
      <c r="P7229">
        <v>-1.69232774764061</v>
      </c>
      <c r="Q7229">
        <v>0.47457627118644002</v>
      </c>
      <c r="R7229">
        <v>0.322033898305084</v>
      </c>
      <c r="S7229">
        <f t="shared" si="112"/>
        <v>0.12253288638471371</v>
      </c>
    </row>
    <row r="7230" spans="1:19" x14ac:dyDescent="0.2">
      <c r="A7230" t="s">
        <v>14388</v>
      </c>
      <c r="B7230" t="s">
        <v>14389</v>
      </c>
      <c r="C7230">
        <v>72</v>
      </c>
      <c r="D7230">
        <v>53</v>
      </c>
      <c r="E7230">
        <v>72</v>
      </c>
      <c r="F7230">
        <v>1</v>
      </c>
      <c r="G7230">
        <v>-5.2798394534950999E-2</v>
      </c>
      <c r="H7230">
        <v>-0.49425800977840301</v>
      </c>
      <c r="I7230">
        <v>-2.7415296693932598</v>
      </c>
      <c r="J7230">
        <v>234</v>
      </c>
      <c r="K7230">
        <v>170</v>
      </c>
      <c r="L7230">
        <v>147</v>
      </c>
      <c r="M7230">
        <v>5</v>
      </c>
      <c r="N7230">
        <v>-6.1538832610147101E-2</v>
      </c>
      <c r="O7230">
        <v>-0.79398729980635696</v>
      </c>
      <c r="P7230">
        <v>-2.6804715216660102</v>
      </c>
      <c r="Q7230">
        <v>0.47457627118644002</v>
      </c>
      <c r="R7230">
        <v>0.25423728813559299</v>
      </c>
      <c r="S7230">
        <f t="shared" si="112"/>
        <v>-0.50759400475612404</v>
      </c>
    </row>
    <row r="7231" spans="1:19" x14ac:dyDescent="0.2">
      <c r="A7231" t="s">
        <v>14390</v>
      </c>
      <c r="B7231" t="s">
        <v>14391</v>
      </c>
      <c r="C7231">
        <v>65</v>
      </c>
      <c r="D7231">
        <v>141</v>
      </c>
      <c r="E7231">
        <v>128</v>
      </c>
      <c r="F7231">
        <v>21</v>
      </c>
      <c r="G7231">
        <v>0.41656398830805202</v>
      </c>
      <c r="H7231">
        <v>-0.19996139677339</v>
      </c>
      <c r="I7231">
        <v>-1.3748912348709299</v>
      </c>
      <c r="J7231">
        <v>227</v>
      </c>
      <c r="K7231">
        <v>222</v>
      </c>
      <c r="L7231">
        <v>164</v>
      </c>
      <c r="M7231">
        <v>48</v>
      </c>
      <c r="N7231">
        <v>6.7555220679237596E-2</v>
      </c>
      <c r="O7231">
        <v>-0.73327078628981501</v>
      </c>
      <c r="P7231">
        <v>-1.68501028840942</v>
      </c>
      <c r="Q7231">
        <v>0.45762711864406702</v>
      </c>
      <c r="R7231">
        <v>0.20338983050847401</v>
      </c>
      <c r="S7231">
        <f t="shared" si="112"/>
        <v>0.15279146164489951</v>
      </c>
    </row>
    <row r="7232" spans="1:19" x14ac:dyDescent="0.2">
      <c r="A7232" t="s">
        <v>14392</v>
      </c>
      <c r="B7232" t="s">
        <v>14393</v>
      </c>
      <c r="C7232">
        <v>64</v>
      </c>
      <c r="D7232">
        <v>40</v>
      </c>
      <c r="E7232">
        <v>58</v>
      </c>
      <c r="F7232">
        <v>5</v>
      </c>
      <c r="G7232">
        <v>-0.123861750360396</v>
      </c>
      <c r="H7232">
        <v>-0.53700999019935303</v>
      </c>
      <c r="I7232">
        <v>-1.9914071426098601</v>
      </c>
      <c r="J7232">
        <v>104</v>
      </c>
      <c r="K7232">
        <v>97</v>
      </c>
      <c r="L7232">
        <v>102</v>
      </c>
      <c r="M7232">
        <v>6</v>
      </c>
      <c r="N7232">
        <v>4.69664983891862E-2</v>
      </c>
      <c r="O7232">
        <v>-0.60052194468125297</v>
      </c>
      <c r="P7232">
        <v>-2.2491077575070202</v>
      </c>
      <c r="Q7232">
        <v>0.50847457627118597</v>
      </c>
      <c r="R7232">
        <v>0.25423728813559299</v>
      </c>
      <c r="S7232">
        <f t="shared" si="112"/>
        <v>-0.17588835330452263</v>
      </c>
    </row>
    <row r="7233" spans="1:19" x14ac:dyDescent="0.2">
      <c r="A7233" t="s">
        <v>14394</v>
      </c>
      <c r="B7233" t="s">
        <v>14395</v>
      </c>
      <c r="C7233">
        <v>75</v>
      </c>
      <c r="D7233">
        <v>149</v>
      </c>
      <c r="E7233">
        <v>60</v>
      </c>
      <c r="F7233">
        <v>14</v>
      </c>
      <c r="G7233">
        <v>0.37838323731610202</v>
      </c>
      <c r="H7233">
        <v>-0.59116802278645997</v>
      </c>
      <c r="I7233">
        <v>-1.6131304006754601</v>
      </c>
      <c r="J7233">
        <v>161</v>
      </c>
      <c r="K7233">
        <v>186</v>
      </c>
      <c r="L7233">
        <v>104</v>
      </c>
      <c r="M7233">
        <v>18</v>
      </c>
      <c r="N7233">
        <v>0.13991517160778799</v>
      </c>
      <c r="O7233">
        <v>-0.78188131387745896</v>
      </c>
      <c r="P7233">
        <v>-1.96177903952043</v>
      </c>
      <c r="Q7233">
        <v>0.52542372881355903</v>
      </c>
      <c r="R7233">
        <v>0.305084745762711</v>
      </c>
      <c r="S7233">
        <f t="shared" si="112"/>
        <v>1.0056120601991202E-2</v>
      </c>
    </row>
    <row r="7234" spans="1:19" x14ac:dyDescent="0.2">
      <c r="A7234" t="s">
        <v>14396</v>
      </c>
      <c r="B7234" t="s">
        <v>14397</v>
      </c>
      <c r="C7234">
        <v>110</v>
      </c>
      <c r="D7234">
        <v>120</v>
      </c>
      <c r="E7234">
        <v>90</v>
      </c>
      <c r="F7234">
        <v>3</v>
      </c>
      <c r="G7234">
        <v>0.118046793184928</v>
      </c>
      <c r="H7234">
        <v>-0.581408185497303</v>
      </c>
      <c r="I7234">
        <v>-2.4484686034005598</v>
      </c>
      <c r="J7234">
        <v>143</v>
      </c>
      <c r="K7234">
        <v>230</v>
      </c>
      <c r="L7234">
        <v>123</v>
      </c>
      <c r="M7234">
        <v>12</v>
      </c>
      <c r="N7234">
        <v>0.28361990197425202</v>
      </c>
      <c r="O7234">
        <v>-0.65751970317005404</v>
      </c>
      <c r="P7234">
        <v>-2.0863804600093299</v>
      </c>
      <c r="Q7234">
        <v>0.50847457627118597</v>
      </c>
      <c r="R7234">
        <v>0.27118644067796599</v>
      </c>
      <c r="S7234">
        <f t="shared" si="112"/>
        <v>-0.26417040568809702</v>
      </c>
    </row>
    <row r="7235" spans="1:19" x14ac:dyDescent="0.2">
      <c r="A7235" t="s">
        <v>14398</v>
      </c>
      <c r="B7235" t="s">
        <v>14399</v>
      </c>
      <c r="C7235">
        <v>9</v>
      </c>
      <c r="D7235">
        <v>12</v>
      </c>
      <c r="E7235">
        <v>3</v>
      </c>
      <c r="F7235">
        <v>0</v>
      </c>
      <c r="G7235">
        <v>0.20519696890382799</v>
      </c>
      <c r="H7235">
        <v>-0.971379264498066</v>
      </c>
      <c r="I7235" t="e">
        <f>-inf</f>
        <v>#NAME?</v>
      </c>
      <c r="J7235">
        <v>23</v>
      </c>
      <c r="K7235">
        <v>13</v>
      </c>
      <c r="L7235">
        <v>18</v>
      </c>
      <c r="M7235">
        <v>6</v>
      </c>
      <c r="N7235">
        <v>-0.170556380289034</v>
      </c>
      <c r="O7235">
        <v>-0.69854410805867695</v>
      </c>
      <c r="P7235">
        <v>-1.5938022542258401</v>
      </c>
      <c r="Q7235">
        <v>0.49152542372881303</v>
      </c>
      <c r="R7235">
        <v>0.20338983050847401</v>
      </c>
      <c r="S7235" t="e">
        <f t="shared" ref="S7235:S7298" si="113">((I7235+1.7338029)/1.7338029+(P7235+1.8692731)/1.8692731)/2</f>
        <v>#NAME?</v>
      </c>
    </row>
    <row r="7236" spans="1:19" x14ac:dyDescent="0.2">
      <c r="A7236" t="s">
        <v>14400</v>
      </c>
      <c r="B7236" t="s">
        <v>14401</v>
      </c>
      <c r="C7236">
        <v>73</v>
      </c>
      <c r="D7236">
        <v>79</v>
      </c>
      <c r="E7236">
        <v>56</v>
      </c>
      <c r="F7236">
        <v>5</v>
      </c>
      <c r="G7236">
        <v>0.11456246346551401</v>
      </c>
      <c r="H7236">
        <v>-0.60939284289265905</v>
      </c>
      <c r="I7236">
        <v>-2.0485500287464302</v>
      </c>
      <c r="J7236">
        <v>271</v>
      </c>
      <c r="K7236">
        <v>354</v>
      </c>
      <c r="L7236">
        <v>245</v>
      </c>
      <c r="M7236">
        <v>45</v>
      </c>
      <c r="N7236">
        <v>0.19326207457310299</v>
      </c>
      <c r="O7236">
        <v>-0.63589198365426303</v>
      </c>
      <c r="P7236">
        <v>-1.7899824456909501</v>
      </c>
      <c r="Q7236">
        <v>0.47457627118644002</v>
      </c>
      <c r="R7236">
        <v>0.186440677966101</v>
      </c>
      <c r="S7236">
        <f t="shared" si="113"/>
        <v>-6.9558897644128481E-2</v>
      </c>
    </row>
    <row r="7237" spans="1:19" x14ac:dyDescent="0.2">
      <c r="A7237" t="s">
        <v>14402</v>
      </c>
      <c r="B7237" t="s">
        <v>14403</v>
      </c>
      <c r="C7237">
        <v>130</v>
      </c>
      <c r="D7237">
        <v>109</v>
      </c>
      <c r="E7237">
        <v>88</v>
      </c>
      <c r="F7237">
        <v>5</v>
      </c>
      <c r="G7237">
        <v>3.74137792931522E-3</v>
      </c>
      <c r="H7237">
        <v>-0.66371868993507099</v>
      </c>
      <c r="I7237">
        <v>-2.2991705209328099</v>
      </c>
      <c r="J7237">
        <v>233</v>
      </c>
      <c r="K7237">
        <v>220</v>
      </c>
      <c r="L7237">
        <v>217</v>
      </c>
      <c r="M7237">
        <v>28</v>
      </c>
      <c r="N7237">
        <v>5.2294863217908903E-2</v>
      </c>
      <c r="O7237">
        <v>-0.622984964321879</v>
      </c>
      <c r="P7237">
        <v>-1.9304235582756899</v>
      </c>
      <c r="Q7237">
        <v>0.57627118644067798</v>
      </c>
      <c r="R7237">
        <v>0.28813559322033899</v>
      </c>
      <c r="S7237">
        <f t="shared" si="113"/>
        <v>-0.17939939290344972</v>
      </c>
    </row>
    <row r="7238" spans="1:19" x14ac:dyDescent="0.2">
      <c r="A7238" t="s">
        <v>14404</v>
      </c>
      <c r="B7238" t="s">
        <v>14405</v>
      </c>
      <c r="C7238">
        <v>245</v>
      </c>
      <c r="D7238">
        <v>211</v>
      </c>
      <c r="E7238">
        <v>204</v>
      </c>
      <c r="F7238">
        <v>12</v>
      </c>
      <c r="G7238">
        <v>1.53746032286887E-2</v>
      </c>
      <c r="H7238">
        <v>-0.573793926717037</v>
      </c>
      <c r="I7238">
        <v>-2.1941820112789001</v>
      </c>
      <c r="J7238">
        <v>460</v>
      </c>
      <c r="K7238">
        <v>514</v>
      </c>
      <c r="L7238">
        <v>296</v>
      </c>
      <c r="M7238">
        <v>75</v>
      </c>
      <c r="N7238">
        <v>0.12543339073542301</v>
      </c>
      <c r="O7238">
        <v>-0.78355489776702503</v>
      </c>
      <c r="P7238">
        <v>-1.79792223688176</v>
      </c>
      <c r="Q7238">
        <v>0.52542372881355903</v>
      </c>
      <c r="R7238">
        <v>0.169491525423728</v>
      </c>
      <c r="S7238">
        <f t="shared" si="113"/>
        <v>-0.11368051035948697</v>
      </c>
    </row>
    <row r="7239" spans="1:19" x14ac:dyDescent="0.2">
      <c r="A7239" t="s">
        <v>14406</v>
      </c>
      <c r="B7239" t="s">
        <v>14407</v>
      </c>
      <c r="C7239">
        <v>233</v>
      </c>
      <c r="D7239">
        <v>381</v>
      </c>
      <c r="E7239">
        <v>283</v>
      </c>
      <c r="F7239">
        <v>45</v>
      </c>
      <c r="G7239">
        <v>0.293827286945128</v>
      </c>
      <c r="H7239">
        <v>-0.40982749528013201</v>
      </c>
      <c r="I7239">
        <v>-1.59834058021267</v>
      </c>
      <c r="J7239">
        <v>625</v>
      </c>
      <c r="K7239">
        <v>689</v>
      </c>
      <c r="L7239">
        <v>423</v>
      </c>
      <c r="M7239">
        <v>95</v>
      </c>
      <c r="N7239">
        <v>0.119567307985272</v>
      </c>
      <c r="O7239">
        <v>-0.76162842711342305</v>
      </c>
      <c r="P7239">
        <v>-1.82838208064712</v>
      </c>
      <c r="Q7239">
        <v>0.49152542372881303</v>
      </c>
      <c r="R7239">
        <v>0.152542372881355</v>
      </c>
      <c r="S7239">
        <f t="shared" si="113"/>
        <v>5.0002765579016929E-2</v>
      </c>
    </row>
    <row r="7240" spans="1:19" x14ac:dyDescent="0.2">
      <c r="A7240" t="s">
        <v>14408</v>
      </c>
      <c r="B7240" t="s">
        <v>14409</v>
      </c>
      <c r="C7240">
        <v>126</v>
      </c>
      <c r="D7240">
        <v>146</v>
      </c>
      <c r="E7240">
        <v>143</v>
      </c>
      <c r="F7240">
        <v>13</v>
      </c>
      <c r="G7240">
        <v>0.14424054296240199</v>
      </c>
      <c r="H7240">
        <v>-0.43929251743090397</v>
      </c>
      <c r="I7240">
        <v>-1.87062436577272</v>
      </c>
      <c r="J7240">
        <v>340</v>
      </c>
      <c r="K7240">
        <v>300</v>
      </c>
      <c r="L7240">
        <v>131</v>
      </c>
      <c r="M7240">
        <v>41</v>
      </c>
      <c r="N7240">
        <v>2.2870441099128998E-2</v>
      </c>
      <c r="O7240">
        <v>-1.0062963985308799</v>
      </c>
      <c r="P7240">
        <v>-1.9289207289144099</v>
      </c>
      <c r="Q7240">
        <v>0.57627118644067798</v>
      </c>
      <c r="R7240">
        <v>0.20338983050847401</v>
      </c>
      <c r="S7240">
        <f t="shared" si="113"/>
        <v>-5.5411807209876721E-2</v>
      </c>
    </row>
    <row r="7241" spans="1:19" x14ac:dyDescent="0.2">
      <c r="A7241" t="s">
        <v>14410</v>
      </c>
      <c r="B7241" t="s">
        <v>14411</v>
      </c>
      <c r="C7241">
        <v>64</v>
      </c>
      <c r="D7241">
        <v>37</v>
      </c>
      <c r="E7241">
        <v>31</v>
      </c>
      <c r="F7241">
        <v>34</v>
      </c>
      <c r="G7241">
        <v>-0.15772001762136301</v>
      </c>
      <c r="H7241">
        <v>-0.80907628992801806</v>
      </c>
      <c r="I7241">
        <v>-1.1588982299036299</v>
      </c>
      <c r="J7241">
        <v>128</v>
      </c>
      <c r="K7241">
        <v>48</v>
      </c>
      <c r="L7241">
        <v>102</v>
      </c>
      <c r="M7241">
        <v>121</v>
      </c>
      <c r="N7241">
        <v>-0.34874062885055901</v>
      </c>
      <c r="O7241">
        <v>-0.69069857503034104</v>
      </c>
      <c r="P7241">
        <v>-1.0346502679233101</v>
      </c>
      <c r="Q7241">
        <v>0.54237288135593198</v>
      </c>
      <c r="R7241">
        <v>0.25423728813559299</v>
      </c>
      <c r="S7241">
        <f t="shared" si="113"/>
        <v>0.3890409368832678</v>
      </c>
    </row>
    <row r="7242" spans="1:19" x14ac:dyDescent="0.2">
      <c r="A7242" t="s">
        <v>14412</v>
      </c>
      <c r="B7242" t="s">
        <v>14413</v>
      </c>
      <c r="C7242">
        <v>152</v>
      </c>
      <c r="D7242">
        <v>194</v>
      </c>
      <c r="E7242">
        <v>156</v>
      </c>
      <c r="F7242">
        <v>12</v>
      </c>
      <c r="G7242">
        <v>0.18621637428098101</v>
      </c>
      <c r="H7242">
        <v>-0.48297699936871402</v>
      </c>
      <c r="I7242">
        <v>-1.9868595148591399</v>
      </c>
      <c r="J7242">
        <v>210</v>
      </c>
      <c r="K7242">
        <v>278</v>
      </c>
      <c r="L7242">
        <v>138</v>
      </c>
      <c r="M7242">
        <v>18</v>
      </c>
      <c r="N7242">
        <v>0.19905360460587801</v>
      </c>
      <c r="O7242">
        <v>-0.77442898547707295</v>
      </c>
      <c r="P7242">
        <v>-2.0771724582225</v>
      </c>
      <c r="Q7242">
        <v>0.54237288135593198</v>
      </c>
      <c r="R7242">
        <v>0.27118644067796599</v>
      </c>
      <c r="S7242">
        <f t="shared" si="113"/>
        <v>-0.12858701070097711</v>
      </c>
    </row>
    <row r="7243" spans="1:19" x14ac:dyDescent="0.2">
      <c r="A7243" t="s">
        <v>14414</v>
      </c>
      <c r="B7243" t="s">
        <v>14415</v>
      </c>
      <c r="C7243">
        <v>74</v>
      </c>
      <c r="D7243">
        <v>68</v>
      </c>
      <c r="E7243">
        <v>66</v>
      </c>
      <c r="F7243">
        <v>0</v>
      </c>
      <c r="G7243">
        <v>4.3535425270788602E-2</v>
      </c>
      <c r="H7243">
        <v>-0.54394579396751097</v>
      </c>
      <c r="I7243" t="e">
        <f>-inf</f>
        <v>#NAME?</v>
      </c>
      <c r="J7243">
        <v>87</v>
      </c>
      <c r="K7243">
        <v>85</v>
      </c>
      <c r="L7243">
        <v>49</v>
      </c>
      <c r="M7243">
        <v>19</v>
      </c>
      <c r="N7243">
        <v>6.7127776517396001E-2</v>
      </c>
      <c r="O7243">
        <v>-0.84141194973449496</v>
      </c>
      <c r="P7243">
        <v>-1.67099132025768</v>
      </c>
      <c r="Q7243">
        <v>0.57627118644067798</v>
      </c>
      <c r="R7243">
        <v>0.305084745762711</v>
      </c>
      <c r="S7243" t="e">
        <f t="shared" si="113"/>
        <v>#NAME?</v>
      </c>
    </row>
    <row r="7244" spans="1:19" x14ac:dyDescent="0.2">
      <c r="A7244" t="s">
        <v>14416</v>
      </c>
      <c r="B7244" t="s">
        <v>14417</v>
      </c>
      <c r="C7244">
        <v>92</v>
      </c>
      <c r="D7244">
        <v>117</v>
      </c>
      <c r="E7244">
        <v>75</v>
      </c>
      <c r="F7244">
        <v>4</v>
      </c>
      <c r="G7244">
        <v>0.184656266696134</v>
      </c>
      <c r="H7244">
        <v>-0.58298457373225798</v>
      </c>
      <c r="I7244">
        <v>-2.2459250089795901</v>
      </c>
      <c r="J7244">
        <v>248</v>
      </c>
      <c r="K7244">
        <v>186</v>
      </c>
      <c r="L7244">
        <v>100</v>
      </c>
      <c r="M7244">
        <v>20</v>
      </c>
      <c r="N7244">
        <v>-4.7710633186578102E-2</v>
      </c>
      <c r="O7244">
        <v>-0.98654045797060597</v>
      </c>
      <c r="P7244">
        <v>-2.1036473537541198</v>
      </c>
      <c r="Q7244">
        <v>0.50847457627118597</v>
      </c>
      <c r="R7244">
        <v>0.42372881355932202</v>
      </c>
      <c r="S7244">
        <f t="shared" si="113"/>
        <v>-0.21037880422762173</v>
      </c>
    </row>
    <row r="7245" spans="1:19" x14ac:dyDescent="0.2">
      <c r="A7245" t="s">
        <v>14418</v>
      </c>
      <c r="B7245" t="s">
        <v>14419</v>
      </c>
      <c r="C7245">
        <v>213</v>
      </c>
      <c r="D7245">
        <v>185</v>
      </c>
      <c r="E7245">
        <v>161</v>
      </c>
      <c r="F7245">
        <v>16</v>
      </c>
      <c r="G7245">
        <v>1.9050357259804501E-2</v>
      </c>
      <c r="H7245">
        <v>-0.61581173718529103</v>
      </c>
      <c r="I7245">
        <v>-2.0084567937448101</v>
      </c>
      <c r="J7245">
        <v>346</v>
      </c>
      <c r="K7245">
        <v>385</v>
      </c>
      <c r="L7245">
        <v>289</v>
      </c>
      <c r="M7245">
        <v>61</v>
      </c>
      <c r="N7245">
        <v>0.123612734137445</v>
      </c>
      <c r="O7245">
        <v>-0.67026703318061898</v>
      </c>
      <c r="P7245">
        <v>-1.7639719323739</v>
      </c>
      <c r="Q7245">
        <v>0.47457627118644002</v>
      </c>
      <c r="R7245">
        <v>0.28813559322033899</v>
      </c>
      <c r="S7245">
        <f t="shared" si="113"/>
        <v>-5.1039286487794877E-2</v>
      </c>
    </row>
    <row r="7246" spans="1:19" x14ac:dyDescent="0.2">
      <c r="A7246" t="s">
        <v>14420</v>
      </c>
      <c r="B7246" t="s">
        <v>14421</v>
      </c>
      <c r="C7246">
        <v>163</v>
      </c>
      <c r="D7246">
        <v>181</v>
      </c>
      <c r="E7246">
        <v>71</v>
      </c>
      <c r="F7246">
        <v>12</v>
      </c>
      <c r="G7246">
        <v>0.12574920276075499</v>
      </c>
      <c r="H7246">
        <v>-0.85518726546328605</v>
      </c>
      <c r="I7246">
        <v>-2.0172035313183301</v>
      </c>
      <c r="J7246">
        <v>212</v>
      </c>
      <c r="K7246">
        <v>261</v>
      </c>
      <c r="L7246">
        <v>184</v>
      </c>
      <c r="M7246">
        <v>40</v>
      </c>
      <c r="N7246">
        <v>0.16753274983125099</v>
      </c>
      <c r="O7246">
        <v>-0.65360681506360496</v>
      </c>
      <c r="P7246">
        <v>-1.73450153819268</v>
      </c>
      <c r="Q7246">
        <v>0.50847457627118597</v>
      </c>
      <c r="R7246">
        <v>0.25423728813559299</v>
      </c>
      <c r="S7246">
        <f t="shared" si="113"/>
        <v>-4.5678851798690863E-2</v>
      </c>
    </row>
    <row r="7247" spans="1:19" x14ac:dyDescent="0.2">
      <c r="A7247" t="s">
        <v>14422</v>
      </c>
      <c r="B7247" t="s">
        <v>14423</v>
      </c>
      <c r="C7247">
        <v>57</v>
      </c>
      <c r="D7247">
        <v>40</v>
      </c>
      <c r="E7247">
        <v>69</v>
      </c>
      <c r="F7247">
        <v>4</v>
      </c>
      <c r="G7247">
        <v>-7.3556632049000495E-2</v>
      </c>
      <c r="H7247">
        <v>-0.41128377471363903</v>
      </c>
      <c r="I7247">
        <v>-2.0380120373065198</v>
      </c>
      <c r="J7247">
        <v>141</v>
      </c>
      <c r="K7247">
        <v>141</v>
      </c>
      <c r="L7247">
        <v>77</v>
      </c>
      <c r="M7247">
        <v>9</v>
      </c>
      <c r="N7247">
        <v>7.7228103421721706E-2</v>
      </c>
      <c r="O7247">
        <v>-0.85481716462728796</v>
      </c>
      <c r="P7247">
        <v>-2.20520227180794</v>
      </c>
      <c r="Q7247">
        <v>0.52542372881355903</v>
      </c>
      <c r="R7247">
        <v>0.23728813559322001</v>
      </c>
      <c r="S7247">
        <f t="shared" si="113"/>
        <v>-0.17758443219326459</v>
      </c>
    </row>
    <row r="7248" spans="1:19" x14ac:dyDescent="0.2">
      <c r="A7248" t="s">
        <v>14424</v>
      </c>
      <c r="B7248" t="s">
        <v>14425</v>
      </c>
      <c r="C7248">
        <v>156</v>
      </c>
      <c r="D7248">
        <v>232</v>
      </c>
      <c r="E7248">
        <v>111</v>
      </c>
      <c r="F7248">
        <v>22</v>
      </c>
      <c r="G7248">
        <v>0.25262161883196599</v>
      </c>
      <c r="H7248">
        <v>-0.64205962934620697</v>
      </c>
      <c r="I7248">
        <v>-1.7348990904942501</v>
      </c>
      <c r="J7248">
        <v>287</v>
      </c>
      <c r="K7248">
        <v>294</v>
      </c>
      <c r="L7248">
        <v>179</v>
      </c>
      <c r="M7248">
        <v>46</v>
      </c>
      <c r="N7248">
        <v>8.7693537099886698E-2</v>
      </c>
      <c r="O7248">
        <v>-0.79711764289848897</v>
      </c>
      <c r="P7248">
        <v>-1.8053497336443101</v>
      </c>
      <c r="Q7248">
        <v>0.66101694915254205</v>
      </c>
      <c r="R7248">
        <v>0.35593220338983</v>
      </c>
      <c r="S7248">
        <f t="shared" si="113"/>
        <v>1.6782332481731537E-2</v>
      </c>
    </row>
    <row r="7249" spans="1:19" x14ac:dyDescent="0.2">
      <c r="A7249" t="s">
        <v>14426</v>
      </c>
      <c r="B7249" t="s">
        <v>14427</v>
      </c>
      <c r="C7249">
        <v>63</v>
      </c>
      <c r="D7249">
        <v>123</v>
      </c>
      <c r="E7249">
        <v>67</v>
      </c>
      <c r="F7249">
        <v>1</v>
      </c>
      <c r="G7249">
        <v>0.37082279428134401</v>
      </c>
      <c r="H7249">
        <v>-0.46752375653115802</v>
      </c>
      <c r="I7249">
        <v>-2.6835377224155801</v>
      </c>
      <c r="J7249">
        <v>168</v>
      </c>
      <c r="K7249">
        <v>189</v>
      </c>
      <c r="L7249">
        <v>119</v>
      </c>
      <c r="M7249">
        <v>14</v>
      </c>
      <c r="N7249">
        <v>0.12838062586910301</v>
      </c>
      <c r="O7249">
        <v>-0.74185109747772204</v>
      </c>
      <c r="P7249">
        <v>-2.0894069146395098</v>
      </c>
      <c r="Q7249">
        <v>0.55932203389830504</v>
      </c>
      <c r="R7249">
        <v>0.28813559322033899</v>
      </c>
      <c r="S7249">
        <f t="shared" si="113"/>
        <v>-0.33276996796730296</v>
      </c>
    </row>
    <row r="7250" spans="1:19" x14ac:dyDescent="0.2">
      <c r="A7250" t="s">
        <v>14428</v>
      </c>
      <c r="B7250" t="s">
        <v>14429</v>
      </c>
      <c r="C7250">
        <v>155</v>
      </c>
      <c r="D7250">
        <v>94</v>
      </c>
      <c r="E7250">
        <v>78</v>
      </c>
      <c r="F7250">
        <v>16</v>
      </c>
      <c r="G7250">
        <v>-0.13694561227506399</v>
      </c>
      <c r="H7250">
        <v>-0.79249510525821398</v>
      </c>
      <c r="I7250">
        <v>-1.8704088884763601</v>
      </c>
      <c r="J7250">
        <v>223</v>
      </c>
      <c r="K7250">
        <v>339</v>
      </c>
      <c r="L7250">
        <v>220</v>
      </c>
      <c r="M7250">
        <v>29</v>
      </c>
      <c r="N7250">
        <v>0.25912293857664298</v>
      </c>
      <c r="O7250">
        <v>-0.59797095937034395</v>
      </c>
      <c r="P7250">
        <v>-1.8961325337410899</v>
      </c>
      <c r="Q7250">
        <v>0.61016949152542299</v>
      </c>
      <c r="R7250">
        <v>0.27118644067796599</v>
      </c>
      <c r="S7250">
        <f t="shared" si="113"/>
        <v>-4.6579360862848987E-2</v>
      </c>
    </row>
    <row r="7251" spans="1:19" x14ac:dyDescent="0.2">
      <c r="A7251" t="s">
        <v>14430</v>
      </c>
      <c r="B7251" t="s">
        <v>14431</v>
      </c>
      <c r="C7251">
        <v>282</v>
      </c>
      <c r="D7251">
        <v>268</v>
      </c>
      <c r="E7251">
        <v>200</v>
      </c>
      <c r="F7251">
        <v>20</v>
      </c>
      <c r="G7251">
        <v>5.8143918004956101E-2</v>
      </c>
      <c r="H7251">
        <v>-0.64347712243378297</v>
      </c>
      <c r="I7251">
        <v>-2.0334162856173701</v>
      </c>
      <c r="J7251">
        <v>513</v>
      </c>
      <c r="K7251">
        <v>741</v>
      </c>
      <c r="L7251">
        <v>320</v>
      </c>
      <c r="M7251">
        <v>61</v>
      </c>
      <c r="N7251">
        <v>0.236928946289233</v>
      </c>
      <c r="O7251">
        <v>-0.79705616393629997</v>
      </c>
      <c r="P7251">
        <v>-1.93501319869294</v>
      </c>
      <c r="Q7251">
        <v>0.54237288135593198</v>
      </c>
      <c r="R7251">
        <v>0.305084745762711</v>
      </c>
      <c r="S7251">
        <f t="shared" si="113"/>
        <v>-0.10398793295389919</v>
      </c>
    </row>
    <row r="7252" spans="1:19" x14ac:dyDescent="0.2">
      <c r="A7252" t="s">
        <v>14432</v>
      </c>
      <c r="B7252" t="s">
        <v>14433</v>
      </c>
      <c r="C7252">
        <v>150</v>
      </c>
      <c r="D7252">
        <v>140</v>
      </c>
      <c r="E7252">
        <v>113</v>
      </c>
      <c r="F7252">
        <v>10</v>
      </c>
      <c r="G7252">
        <v>5.02950089180852E-2</v>
      </c>
      <c r="H7252">
        <v>-0.61727082535066502</v>
      </c>
      <c r="I7252">
        <v>-2.0602884320176802</v>
      </c>
      <c r="J7252">
        <v>326</v>
      </c>
      <c r="K7252">
        <v>183</v>
      </c>
      <c r="L7252">
        <v>126</v>
      </c>
      <c r="M7252">
        <v>28</v>
      </c>
      <c r="N7252">
        <v>-0.17353840691578701</v>
      </c>
      <c r="O7252">
        <v>-1.0049358320947599</v>
      </c>
      <c r="P7252">
        <v>-2.0762852373176099</v>
      </c>
      <c r="Q7252">
        <v>0.55932203389830504</v>
      </c>
      <c r="R7252">
        <v>0.23728813559322001</v>
      </c>
      <c r="S7252">
        <f t="shared" si="113"/>
        <v>-0.14952537544847311</v>
      </c>
    </row>
    <row r="7253" spans="1:19" x14ac:dyDescent="0.2">
      <c r="A7253" t="s">
        <v>14434</v>
      </c>
      <c r="B7253" t="s">
        <v>14435</v>
      </c>
      <c r="C7253">
        <v>133</v>
      </c>
      <c r="D7253">
        <v>132</v>
      </c>
      <c r="E7253">
        <v>87</v>
      </c>
      <c r="F7253">
        <v>9</v>
      </c>
      <c r="G7253">
        <v>7.6980522534292495E-2</v>
      </c>
      <c r="H7253">
        <v>-0.67859039812687005</v>
      </c>
      <c r="I7253">
        <v>-2.0538063044897599</v>
      </c>
      <c r="J7253">
        <v>332</v>
      </c>
      <c r="K7253">
        <v>365</v>
      </c>
      <c r="L7253">
        <v>164</v>
      </c>
      <c r="M7253">
        <v>37</v>
      </c>
      <c r="N7253">
        <v>0.11838288417416</v>
      </c>
      <c r="O7253">
        <v>-0.89838301280072796</v>
      </c>
      <c r="P7253">
        <v>-1.9631620282289299</v>
      </c>
      <c r="Q7253">
        <v>0.66101694915254205</v>
      </c>
      <c r="R7253">
        <v>0.22033898305084701</v>
      </c>
      <c r="S7253">
        <f t="shared" si="113"/>
        <v>-0.11739742800714678</v>
      </c>
    </row>
    <row r="7254" spans="1:19" x14ac:dyDescent="0.2">
      <c r="A7254" t="s">
        <v>14436</v>
      </c>
      <c r="B7254" t="s">
        <v>14437</v>
      </c>
      <c r="C7254">
        <v>66</v>
      </c>
      <c r="D7254">
        <v>57</v>
      </c>
      <c r="E7254">
        <v>49</v>
      </c>
      <c r="F7254">
        <v>5</v>
      </c>
      <c r="G7254">
        <v>1.6589152426151201E-2</v>
      </c>
      <c r="H7254">
        <v>-0.62360586529175799</v>
      </c>
      <c r="I7254">
        <v>-2.00477110416784</v>
      </c>
      <c r="J7254">
        <v>144</v>
      </c>
      <c r="K7254">
        <v>101</v>
      </c>
      <c r="L7254">
        <v>106</v>
      </c>
      <c r="M7254">
        <v>6</v>
      </c>
      <c r="N7254">
        <v>-7.6813014890885198E-2</v>
      </c>
      <c r="O7254">
        <v>-0.72514540397486904</v>
      </c>
      <c r="P7254">
        <v>-2.3904369103034901</v>
      </c>
      <c r="Q7254">
        <v>0.677966101694915</v>
      </c>
      <c r="R7254">
        <v>0.305084745762711</v>
      </c>
      <c r="S7254">
        <f t="shared" si="113"/>
        <v>-0.21754553644086194</v>
      </c>
    </row>
    <row r="7255" spans="1:19" x14ac:dyDescent="0.2">
      <c r="A7255" t="s">
        <v>14438</v>
      </c>
      <c r="B7255" t="s">
        <v>14439</v>
      </c>
      <c r="C7255">
        <v>43</v>
      </c>
      <c r="D7255">
        <v>32</v>
      </c>
      <c r="E7255">
        <v>46</v>
      </c>
      <c r="F7255">
        <v>4</v>
      </c>
      <c r="G7255">
        <v>-4.80602449641521E-2</v>
      </c>
      <c r="H7255">
        <v>-0.464968633676416</v>
      </c>
      <c r="I7255">
        <v>-1.9156056372136201</v>
      </c>
      <c r="J7255">
        <v>108</v>
      </c>
      <c r="K7255">
        <v>105</v>
      </c>
      <c r="L7255">
        <v>31</v>
      </c>
      <c r="M7255">
        <v>8</v>
      </c>
      <c r="N7255">
        <v>6.4993647004710095E-2</v>
      </c>
      <c r="O7255">
        <v>-1.13415083879706</v>
      </c>
      <c r="P7255">
        <v>-2.1405594370868899</v>
      </c>
      <c r="Q7255">
        <v>0.69491525423728795</v>
      </c>
      <c r="R7255">
        <v>0.27118644067796599</v>
      </c>
      <c r="S7255">
        <f t="shared" si="113"/>
        <v>-0.12499355493726799</v>
      </c>
    </row>
    <row r="7256" spans="1:19" x14ac:dyDescent="0.2">
      <c r="A7256" t="s">
        <v>14440</v>
      </c>
      <c r="B7256" t="s">
        <v>14441</v>
      </c>
      <c r="C7256">
        <v>153</v>
      </c>
      <c r="D7256">
        <v>198</v>
      </c>
      <c r="E7256">
        <v>108</v>
      </c>
      <c r="F7256">
        <v>13</v>
      </c>
      <c r="G7256">
        <v>0.19223199173946001</v>
      </c>
      <c r="H7256">
        <v>-0.64552568510905195</v>
      </c>
      <c r="I7256">
        <v>-1.9549452514727601</v>
      </c>
      <c r="J7256">
        <v>287</v>
      </c>
      <c r="K7256">
        <v>314</v>
      </c>
      <c r="L7256">
        <v>209</v>
      </c>
      <c r="M7256">
        <v>21</v>
      </c>
      <c r="N7256">
        <v>0.116275854760944</v>
      </c>
      <c r="O7256">
        <v>-0.72982438776732805</v>
      </c>
      <c r="P7256">
        <v>-2.1458882705919602</v>
      </c>
      <c r="Q7256">
        <v>0.59322033898305004</v>
      </c>
      <c r="R7256">
        <v>0.27118644067796599</v>
      </c>
      <c r="S7256">
        <f t="shared" si="113"/>
        <v>-0.13776382307401658</v>
      </c>
    </row>
    <row r="7257" spans="1:19" x14ac:dyDescent="0.2">
      <c r="A7257" t="s">
        <v>14442</v>
      </c>
      <c r="B7257" t="s">
        <v>14443</v>
      </c>
      <c r="C7257">
        <v>138</v>
      </c>
      <c r="D7257">
        <v>179</v>
      </c>
      <c r="E7257">
        <v>131</v>
      </c>
      <c r="F7257">
        <v>8</v>
      </c>
      <c r="G7257">
        <v>0.19323217687418501</v>
      </c>
      <c r="H7257">
        <v>-0.51686580052387499</v>
      </c>
      <c r="I7257">
        <v>-2.1209862723712898</v>
      </c>
      <c r="J7257">
        <v>281</v>
      </c>
      <c r="K7257">
        <v>229</v>
      </c>
      <c r="L7257">
        <v>172</v>
      </c>
      <c r="M7257">
        <v>27</v>
      </c>
      <c r="N7257">
        <v>-1.164273414347E-2</v>
      </c>
      <c r="O7257">
        <v>-0.805266650141921</v>
      </c>
      <c r="P7257">
        <v>-2.0275682243379798</v>
      </c>
      <c r="Q7257">
        <v>0.52542372881355903</v>
      </c>
      <c r="R7257">
        <v>0.25423728813559299</v>
      </c>
      <c r="S7257">
        <f t="shared" si="113"/>
        <v>-0.15399862122249733</v>
      </c>
    </row>
    <row r="7258" spans="1:19" x14ac:dyDescent="0.2">
      <c r="A7258" t="s">
        <v>14444</v>
      </c>
      <c r="B7258" t="s">
        <v>14445</v>
      </c>
      <c r="C7258">
        <v>186</v>
      </c>
      <c r="D7258">
        <v>233</v>
      </c>
      <c r="E7258">
        <v>90</v>
      </c>
      <c r="F7258">
        <v>22</v>
      </c>
      <c r="G7258">
        <v>0.178101209103631</v>
      </c>
      <c r="H7258">
        <v>-0.80952844455699502</v>
      </c>
      <c r="I7258">
        <v>-1.8112874363577001</v>
      </c>
      <c r="J7258">
        <v>301</v>
      </c>
      <c r="K7258">
        <v>772</v>
      </c>
      <c r="L7258">
        <v>325</v>
      </c>
      <c r="M7258">
        <v>50</v>
      </c>
      <c r="N7258">
        <v>0.48627890816361402</v>
      </c>
      <c r="O7258">
        <v>-0.55877191175935903</v>
      </c>
      <c r="P7258">
        <v>-1.7898221598497099</v>
      </c>
      <c r="Q7258">
        <v>0.644067796610169</v>
      </c>
      <c r="R7258">
        <v>0.305084745762711</v>
      </c>
      <c r="S7258">
        <f t="shared" si="113"/>
        <v>-1.093427326275917E-3</v>
      </c>
    </row>
    <row r="7259" spans="1:19" x14ac:dyDescent="0.2">
      <c r="A7259" t="s">
        <v>14446</v>
      </c>
      <c r="B7259" t="s">
        <v>14447</v>
      </c>
      <c r="C7259">
        <v>89</v>
      </c>
      <c r="D7259">
        <v>97</v>
      </c>
      <c r="E7259">
        <v>31</v>
      </c>
      <c r="F7259">
        <v>5</v>
      </c>
      <c r="G7259">
        <v>0.11763995991686001</v>
      </c>
      <c r="H7259">
        <v>-0.952286322589043</v>
      </c>
      <c r="I7259">
        <v>-2.1346171752708898</v>
      </c>
      <c r="J7259">
        <v>208</v>
      </c>
      <c r="K7259">
        <v>228</v>
      </c>
      <c r="L7259">
        <v>182</v>
      </c>
      <c r="M7259">
        <v>41</v>
      </c>
      <c r="N7259">
        <v>0.117099615459413</v>
      </c>
      <c r="O7259">
        <v>-0.65008072412207696</v>
      </c>
      <c r="P7259">
        <v>-1.7155051468349101</v>
      </c>
      <c r="Q7259">
        <v>0.61016949152542299</v>
      </c>
      <c r="R7259">
        <v>0.25423728813559299</v>
      </c>
      <c r="S7259">
        <f t="shared" si="113"/>
        <v>-7.4457775143209698E-2</v>
      </c>
    </row>
    <row r="7260" spans="1:19" x14ac:dyDescent="0.2">
      <c r="A7260" t="s">
        <v>14448</v>
      </c>
      <c r="B7260" t="s">
        <v>14449</v>
      </c>
      <c r="C7260">
        <v>87</v>
      </c>
      <c r="D7260">
        <v>122</v>
      </c>
      <c r="E7260">
        <v>61</v>
      </c>
      <c r="F7260">
        <v>14</v>
      </c>
      <c r="G7260">
        <v>0.22709881035165799</v>
      </c>
      <c r="H7260">
        <v>-0.64844742738625505</v>
      </c>
      <c r="I7260">
        <v>-1.67758838990237</v>
      </c>
      <c r="J7260">
        <v>235</v>
      </c>
      <c r="K7260">
        <v>297</v>
      </c>
      <c r="L7260">
        <v>153</v>
      </c>
      <c r="M7260">
        <v>27</v>
      </c>
      <c r="N7260">
        <v>0.17891669046719699</v>
      </c>
      <c r="O7260">
        <v>-0.77846520859852697</v>
      </c>
      <c r="P7260">
        <v>-1.94992976670464</v>
      </c>
      <c r="Q7260">
        <v>0.59322033898305004</v>
      </c>
      <c r="R7260">
        <v>0.28813559322033899</v>
      </c>
      <c r="S7260">
        <f t="shared" si="113"/>
        <v>-5.3630076135993271E-3</v>
      </c>
    </row>
    <row r="7261" spans="1:19" x14ac:dyDescent="0.2">
      <c r="A7261" t="s">
        <v>14450</v>
      </c>
      <c r="B7261" t="s">
        <v>14451</v>
      </c>
      <c r="C7261">
        <v>162</v>
      </c>
      <c r="D7261">
        <v>201</v>
      </c>
      <c r="E7261">
        <v>117</v>
      </c>
      <c r="F7261">
        <v>10</v>
      </c>
      <c r="G7261">
        <v>0.173939275173386</v>
      </c>
      <c r="H7261">
        <v>-0.63558716257487202</v>
      </c>
      <c r="I7261">
        <v>-2.0937121875046301</v>
      </c>
      <c r="J7261">
        <v>362</v>
      </c>
      <c r="K7261">
        <v>451</v>
      </c>
      <c r="L7261">
        <v>260</v>
      </c>
      <c r="M7261">
        <v>26</v>
      </c>
      <c r="N7261">
        <v>0.17269607476651599</v>
      </c>
      <c r="O7261">
        <v>-0.73582399970673795</v>
      </c>
      <c r="P7261">
        <v>-2.1539608911542398</v>
      </c>
      <c r="Q7261">
        <v>0.62711864406779605</v>
      </c>
      <c r="R7261">
        <v>0.322033898305084</v>
      </c>
      <c r="S7261">
        <f t="shared" si="113"/>
        <v>-0.1799411999260061</v>
      </c>
    </row>
    <row r="7262" spans="1:19" x14ac:dyDescent="0.2">
      <c r="A7262" t="s">
        <v>14452</v>
      </c>
      <c r="B7262" t="s">
        <v>14453</v>
      </c>
      <c r="C7262">
        <v>97</v>
      </c>
      <c r="D7262">
        <v>108</v>
      </c>
      <c r="E7262">
        <v>92</v>
      </c>
      <c r="F7262">
        <v>9</v>
      </c>
      <c r="G7262">
        <v>0.126910253516233</v>
      </c>
      <c r="H7262">
        <v>-0.51724191669909303</v>
      </c>
      <c r="I7262">
        <v>-1.91672639778891</v>
      </c>
      <c r="J7262">
        <v>229</v>
      </c>
      <c r="K7262">
        <v>271</v>
      </c>
      <c r="L7262">
        <v>112</v>
      </c>
      <c r="M7262">
        <v>50</v>
      </c>
      <c r="N7262">
        <v>0.15036191195623899</v>
      </c>
      <c r="O7262">
        <v>-0.90270623681409601</v>
      </c>
      <c r="P7262">
        <v>-1.6710911465957601</v>
      </c>
      <c r="Q7262">
        <v>0.57627118644067798</v>
      </c>
      <c r="R7262">
        <v>0.338983050847457</v>
      </c>
      <c r="S7262">
        <f t="shared" si="113"/>
        <v>2.5833030217888714E-4</v>
      </c>
    </row>
    <row r="7263" spans="1:19" x14ac:dyDescent="0.2">
      <c r="A7263" t="s">
        <v>14454</v>
      </c>
      <c r="B7263" t="s">
        <v>14455</v>
      </c>
      <c r="C7263">
        <v>32</v>
      </c>
      <c r="D7263">
        <v>38</v>
      </c>
      <c r="E7263">
        <v>4</v>
      </c>
      <c r="F7263">
        <v>5</v>
      </c>
      <c r="G7263">
        <v>0.15489185059243199</v>
      </c>
      <c r="H7263">
        <v>-1.3973479967703399</v>
      </c>
      <c r="I7263">
        <v>-1.6903771469458799</v>
      </c>
      <c r="J7263">
        <v>77</v>
      </c>
      <c r="K7263">
        <v>67</v>
      </c>
      <c r="L7263">
        <v>20</v>
      </c>
      <c r="M7263">
        <v>30</v>
      </c>
      <c r="N7263">
        <v>1.6812180950066299E-2</v>
      </c>
      <c r="O7263">
        <v>-1.17754950665289</v>
      </c>
      <c r="P7263">
        <v>-1.4195951390447099</v>
      </c>
      <c r="Q7263">
        <v>0.49152542372881303</v>
      </c>
      <c r="R7263">
        <v>0.44067796610169402</v>
      </c>
      <c r="S7263">
        <f t="shared" si="113"/>
        <v>0.1328047712668961</v>
      </c>
    </row>
    <row r="7264" spans="1:19" x14ac:dyDescent="0.2">
      <c r="A7264" t="s">
        <v>14456</v>
      </c>
      <c r="B7264" t="s">
        <v>14457</v>
      </c>
      <c r="C7264">
        <v>225</v>
      </c>
      <c r="D7264">
        <v>258</v>
      </c>
      <c r="E7264">
        <v>154</v>
      </c>
      <c r="F7264">
        <v>42</v>
      </c>
      <c r="G7264">
        <v>0.139695420147396</v>
      </c>
      <c r="H7264">
        <v>-0.658919807053303</v>
      </c>
      <c r="I7264">
        <v>-1.6131304006754601</v>
      </c>
      <c r="J7264">
        <v>402</v>
      </c>
      <c r="K7264">
        <v>535</v>
      </c>
      <c r="L7264">
        <v>303</v>
      </c>
      <c r="M7264">
        <v>28</v>
      </c>
      <c r="N7264">
        <v>0.20135583235848001</v>
      </c>
      <c r="O7264">
        <v>-0.71487220172655497</v>
      </c>
      <c r="P7264">
        <v>-2.16729369033414</v>
      </c>
      <c r="Q7264">
        <v>0.52542372881355903</v>
      </c>
      <c r="R7264">
        <v>0.35593220338983</v>
      </c>
      <c r="S7264">
        <f t="shared" si="113"/>
        <v>-4.4915689245834139E-2</v>
      </c>
    </row>
    <row r="7265" spans="1:19" x14ac:dyDescent="0.2">
      <c r="A7265" t="s">
        <v>14458</v>
      </c>
      <c r="B7265" t="s">
        <v>14459</v>
      </c>
      <c r="C7265">
        <v>38</v>
      </c>
      <c r="D7265">
        <v>53</v>
      </c>
      <c r="E7265">
        <v>87</v>
      </c>
      <c r="F7265">
        <v>15</v>
      </c>
      <c r="G7265">
        <v>0.22475050527950699</v>
      </c>
      <c r="H7265">
        <v>-0.13452235377659499</v>
      </c>
      <c r="I7265">
        <v>-1.2878895105231201</v>
      </c>
      <c r="J7265">
        <v>108</v>
      </c>
      <c r="K7265">
        <v>121</v>
      </c>
      <c r="L7265">
        <v>100</v>
      </c>
      <c r="M7265">
        <v>4</v>
      </c>
      <c r="N7265">
        <v>0.12658971825122201</v>
      </c>
      <c r="O7265">
        <v>-0.62551253263133999</v>
      </c>
      <c r="P7265">
        <v>-2.44158943275088</v>
      </c>
      <c r="Q7265">
        <v>0.45762711864406702</v>
      </c>
      <c r="R7265">
        <v>0.27118644067796599</v>
      </c>
      <c r="S7265">
        <f t="shared" si="113"/>
        <v>-2.4491238467056531E-2</v>
      </c>
    </row>
    <row r="7266" spans="1:19" x14ac:dyDescent="0.2">
      <c r="A7266" t="s">
        <v>14460</v>
      </c>
      <c r="B7266" t="s">
        <v>14461</v>
      </c>
      <c r="C7266">
        <v>53</v>
      </c>
      <c r="D7266">
        <v>60</v>
      </c>
      <c r="E7266">
        <v>36</v>
      </c>
      <c r="F7266">
        <v>2</v>
      </c>
      <c r="G7266">
        <v>0.13413361307838301</v>
      </c>
      <c r="H7266">
        <v>-0.66223137861190495</v>
      </c>
      <c r="I7266">
        <v>-2.3074430468988001</v>
      </c>
      <c r="J7266">
        <v>83</v>
      </c>
      <c r="K7266">
        <v>111</v>
      </c>
      <c r="L7266">
        <v>47</v>
      </c>
      <c r="M7266">
        <v>9</v>
      </c>
      <c r="N7266">
        <v>0.203472989832305</v>
      </c>
      <c r="O7266">
        <v>-0.83906901158474601</v>
      </c>
      <c r="P7266">
        <v>-1.9750612515286401</v>
      </c>
      <c r="Q7266">
        <v>0.57627118644067798</v>
      </c>
      <c r="R7266">
        <v>0.22033898305084701</v>
      </c>
      <c r="S7266">
        <f t="shared" si="113"/>
        <v>-0.19372490550492458</v>
      </c>
    </row>
    <row r="7267" spans="1:19" x14ac:dyDescent="0.2">
      <c r="A7267" t="s">
        <v>14462</v>
      </c>
      <c r="B7267" t="s">
        <v>14463</v>
      </c>
      <c r="C7267">
        <v>296</v>
      </c>
      <c r="D7267">
        <v>348</v>
      </c>
      <c r="E7267">
        <v>188</v>
      </c>
      <c r="F7267">
        <v>40</v>
      </c>
      <c r="G7267">
        <v>0.15054576518317</v>
      </c>
      <c r="H7267">
        <v>-0.691391871573662</v>
      </c>
      <c r="I7267">
        <v>-1.75342889269297</v>
      </c>
      <c r="J7267">
        <v>495</v>
      </c>
      <c r="K7267">
        <v>654</v>
      </c>
      <c r="L7267">
        <v>345</v>
      </c>
      <c r="M7267">
        <v>66</v>
      </c>
      <c r="N7267">
        <v>0.19820065281242</v>
      </c>
      <c r="O7267">
        <v>-0.74887488100468502</v>
      </c>
      <c r="P7267">
        <v>-1.8852869319835901</v>
      </c>
      <c r="Q7267">
        <v>0.54237288135593198</v>
      </c>
      <c r="R7267">
        <v>0.23728813559322001</v>
      </c>
      <c r="S7267">
        <f t="shared" si="113"/>
        <v>-9.9432490826607527E-3</v>
      </c>
    </row>
    <row r="7268" spans="1:19" x14ac:dyDescent="0.2">
      <c r="A7268" t="s">
        <v>14464</v>
      </c>
      <c r="B7268" t="s">
        <v>14465</v>
      </c>
      <c r="C7268">
        <v>451</v>
      </c>
      <c r="D7268">
        <v>482</v>
      </c>
      <c r="E7268">
        <v>287</v>
      </c>
      <c r="F7268">
        <v>31</v>
      </c>
      <c r="G7268">
        <v>0.109128728656417</v>
      </c>
      <c r="H7268">
        <v>-0.69055265492237095</v>
      </c>
      <c r="I7268">
        <v>-2.0470120210056799</v>
      </c>
      <c r="J7268">
        <v>601</v>
      </c>
      <c r="K7268">
        <v>781</v>
      </c>
      <c r="L7268">
        <v>568</v>
      </c>
      <c r="M7268">
        <v>93</v>
      </c>
      <c r="N7268">
        <v>0.19100466529628199</v>
      </c>
      <c r="O7268">
        <v>-0.61661491343611097</v>
      </c>
      <c r="P7268">
        <v>-1.8206171920406899</v>
      </c>
      <c r="Q7268">
        <v>0.59322033898305004</v>
      </c>
      <c r="R7268">
        <v>0.23728813559322001</v>
      </c>
      <c r="S7268">
        <f t="shared" si="113"/>
        <v>-7.7309655628199622E-2</v>
      </c>
    </row>
    <row r="7269" spans="1:19" x14ac:dyDescent="0.2">
      <c r="A7269" t="s">
        <v>14466</v>
      </c>
      <c r="B7269" t="e">
        <f>-EMCVYEALYDFAGENDDENVLSLRRDAVITIGQQ-YGWWLGGNADGKSGWFPSAYVEEIDV</f>
        <v>#NAME?</v>
      </c>
      <c r="C7269">
        <v>10</v>
      </c>
      <c r="D7269">
        <v>14</v>
      </c>
      <c r="E7269">
        <v>4</v>
      </c>
      <c r="F7269">
        <v>6</v>
      </c>
      <c r="G7269">
        <v>0.22638626797376599</v>
      </c>
      <c r="H7269">
        <v>-0.892198018450441</v>
      </c>
      <c r="I7269">
        <v>-1.1060459225783501</v>
      </c>
      <c r="J7269">
        <v>54</v>
      </c>
      <c r="K7269">
        <v>87</v>
      </c>
      <c r="L7269">
        <v>38</v>
      </c>
      <c r="M7269">
        <v>8</v>
      </c>
      <c r="N7269">
        <v>0.284353596217371</v>
      </c>
      <c r="O7269">
        <v>-0.74469894035054796</v>
      </c>
      <c r="P7269">
        <v>-1.83952944142291</v>
      </c>
      <c r="Q7269">
        <v>0.47457627118644002</v>
      </c>
      <c r="R7269">
        <v>0.23728813559322001</v>
      </c>
      <c r="S7269">
        <f t="shared" si="113"/>
        <v>0.18899064298402396</v>
      </c>
    </row>
    <row r="7270" spans="1:19" x14ac:dyDescent="0.2">
      <c r="A7270" t="s">
        <v>14467</v>
      </c>
      <c r="B7270" t="s">
        <v>14468</v>
      </c>
      <c r="C7270">
        <v>170</v>
      </c>
      <c r="D7270">
        <v>162</v>
      </c>
      <c r="E7270">
        <v>106</v>
      </c>
      <c r="F7270">
        <v>18</v>
      </c>
      <c r="G7270">
        <v>5.9324325459885502E-2</v>
      </c>
      <c r="H7270">
        <v>-0.69940106589190698</v>
      </c>
      <c r="I7270">
        <v>-1.8593735892369601</v>
      </c>
      <c r="J7270">
        <v>213</v>
      </c>
      <c r="K7270">
        <v>377</v>
      </c>
      <c r="L7270">
        <v>161</v>
      </c>
      <c r="M7270">
        <v>49</v>
      </c>
      <c r="N7270">
        <v>0.325189850188776</v>
      </c>
      <c r="O7270">
        <v>-0.71364250455127798</v>
      </c>
      <c r="P7270">
        <v>-1.64840919200211</v>
      </c>
      <c r="Q7270">
        <v>0.49152542372881303</v>
      </c>
      <c r="R7270">
        <v>0.25423728813559299</v>
      </c>
      <c r="S7270">
        <f t="shared" si="113"/>
        <v>2.286498115659729E-2</v>
      </c>
    </row>
    <row r="7271" spans="1:19" x14ac:dyDescent="0.2">
      <c r="A7271" t="s">
        <v>14469</v>
      </c>
      <c r="B7271" t="s">
        <v>14470</v>
      </c>
      <c r="C7271">
        <v>34</v>
      </c>
      <c r="D7271">
        <v>32</v>
      </c>
      <c r="E7271">
        <v>24</v>
      </c>
      <c r="F7271">
        <v>6</v>
      </c>
      <c r="G7271">
        <v>5.3929293573179202E-2</v>
      </c>
      <c r="H7271">
        <v>-0.64552568510905195</v>
      </c>
      <c r="I7271">
        <v>-1.6375248396206099</v>
      </c>
      <c r="J7271">
        <v>92</v>
      </c>
      <c r="K7271">
        <v>89</v>
      </c>
      <c r="L7271">
        <v>29</v>
      </c>
      <c r="M7271">
        <v>4</v>
      </c>
      <c r="N7271">
        <v>6.2830282721079198E-2</v>
      </c>
      <c r="O7271">
        <v>-1.0934786065909801</v>
      </c>
      <c r="P7271">
        <v>-2.37195350460948</v>
      </c>
      <c r="Q7271">
        <v>0.50847457627118597</v>
      </c>
      <c r="R7271">
        <v>0.27118644067796599</v>
      </c>
      <c r="S7271">
        <f t="shared" si="113"/>
        <v>-0.10669379588497746</v>
      </c>
    </row>
    <row r="7272" spans="1:19" x14ac:dyDescent="0.2">
      <c r="A7272" t="s">
        <v>14471</v>
      </c>
      <c r="B7272" t="s">
        <v>14472</v>
      </c>
      <c r="C7272">
        <v>91</v>
      </c>
      <c r="D7272">
        <v>120</v>
      </c>
      <c r="E7272">
        <v>85</v>
      </c>
      <c r="F7272">
        <v>6</v>
      </c>
      <c r="G7272">
        <v>0.200398086022059</v>
      </c>
      <c r="H7272">
        <v>-0.52388047638520396</v>
      </c>
      <c r="I7272">
        <v>-2.06508731489944</v>
      </c>
      <c r="J7272">
        <v>172</v>
      </c>
      <c r="K7272">
        <v>245</v>
      </c>
      <c r="L7272">
        <v>108</v>
      </c>
      <c r="M7272">
        <v>18</v>
      </c>
      <c r="N7272">
        <v>0.23086574087870501</v>
      </c>
      <c r="O7272">
        <v>-0.79419346856498896</v>
      </c>
      <c r="P7272">
        <v>-1.99048161039613</v>
      </c>
      <c r="Q7272">
        <v>0.50847457627118597</v>
      </c>
      <c r="R7272">
        <v>0.25423728813559299</v>
      </c>
      <c r="S7272">
        <f t="shared" si="113"/>
        <v>-0.1279582259824954</v>
      </c>
    </row>
    <row r="7273" spans="1:19" x14ac:dyDescent="0.2">
      <c r="A7273" t="s">
        <v>14473</v>
      </c>
      <c r="B7273" t="s">
        <v>14474</v>
      </c>
      <c r="C7273">
        <v>50</v>
      </c>
      <c r="D7273">
        <v>21</v>
      </c>
      <c r="E7273">
        <v>39</v>
      </c>
      <c r="F7273">
        <v>6</v>
      </c>
      <c r="G7273">
        <v>-0.29649247730657102</v>
      </c>
      <c r="H7273">
        <v>-0.60216340708792304</v>
      </c>
      <c r="I7273">
        <v>-1.80501592691437</v>
      </c>
      <c r="J7273">
        <v>86</v>
      </c>
      <c r="K7273">
        <v>92</v>
      </c>
      <c r="L7273">
        <v>52</v>
      </c>
      <c r="M7273">
        <v>4</v>
      </c>
      <c r="N7273">
        <v>0.106517479523709</v>
      </c>
      <c r="O7273">
        <v>-0.81058388475315801</v>
      </c>
      <c r="P7273">
        <v>-2.3426641285074901</v>
      </c>
      <c r="Q7273">
        <v>0.50847457627118597</v>
      </c>
      <c r="R7273">
        <v>0.23728813559322001</v>
      </c>
      <c r="S7273">
        <f t="shared" si="113"/>
        <v>-0.147161018144077</v>
      </c>
    </row>
    <row r="7274" spans="1:19" x14ac:dyDescent="0.2">
      <c r="A7274" t="s">
        <v>14475</v>
      </c>
      <c r="B7274" t="s">
        <v>14476</v>
      </c>
      <c r="C7274">
        <v>99</v>
      </c>
      <c r="D7274">
        <v>98</v>
      </c>
      <c r="E7274">
        <v>82</v>
      </c>
      <c r="F7274">
        <v>14</v>
      </c>
      <c r="G7274">
        <v>7.5849113390473399E-2</v>
      </c>
      <c r="H7274">
        <v>-0.57607935199223603</v>
      </c>
      <c r="I7274">
        <v>-1.7337043318813099</v>
      </c>
      <c r="J7274">
        <v>174</v>
      </c>
      <c r="K7274">
        <v>301</v>
      </c>
      <c r="L7274">
        <v>158</v>
      </c>
      <c r="M7274">
        <v>20</v>
      </c>
      <c r="N7274">
        <v>0.315245350732965</v>
      </c>
      <c r="O7274">
        <v>-0.63398093847256698</v>
      </c>
      <c r="P7274">
        <v>-1.94974492121051</v>
      </c>
      <c r="Q7274">
        <v>0.59322033898305004</v>
      </c>
      <c r="R7274">
        <v>0.305084745762711</v>
      </c>
      <c r="S7274">
        <f t="shared" si="113"/>
        <v>-2.1496471409046598E-2</v>
      </c>
    </row>
    <row r="7275" spans="1:19" x14ac:dyDescent="0.2">
      <c r="A7275" t="s">
        <v>14477</v>
      </c>
      <c r="B7275" t="s">
        <v>14478</v>
      </c>
      <c r="C7275">
        <v>145</v>
      </c>
      <c r="D7275">
        <v>152</v>
      </c>
      <c r="E7275">
        <v>66</v>
      </c>
      <c r="F7275">
        <v>8</v>
      </c>
      <c r="G7275">
        <v>0.10073381800532601</v>
      </c>
      <c r="H7275">
        <v>-0.83608207647150901</v>
      </c>
      <c r="I7275">
        <v>-2.1424751882050299</v>
      </c>
      <c r="J7275">
        <v>179</v>
      </c>
      <c r="K7275">
        <v>303</v>
      </c>
      <c r="L7275">
        <v>111</v>
      </c>
      <c r="M7275">
        <v>26</v>
      </c>
      <c r="N7275">
        <v>0.30581770094413302</v>
      </c>
      <c r="O7275">
        <v>-0.79961882933762596</v>
      </c>
      <c r="P7275">
        <v>-1.84810535160096</v>
      </c>
      <c r="Q7275">
        <v>0.59322033898305004</v>
      </c>
      <c r="R7275">
        <v>0.338983050847457</v>
      </c>
      <c r="S7275">
        <f t="shared" si="113"/>
        <v>-0.11219228309762586</v>
      </c>
    </row>
    <row r="7276" spans="1:19" x14ac:dyDescent="0.2">
      <c r="A7276" t="s">
        <v>14479</v>
      </c>
      <c r="B7276" t="s">
        <v>14480</v>
      </c>
      <c r="C7276">
        <v>125</v>
      </c>
      <c r="D7276">
        <v>172</v>
      </c>
      <c r="E7276">
        <v>140</v>
      </c>
      <c r="F7276">
        <v>15</v>
      </c>
      <c r="G7276">
        <v>0.218876666195021</v>
      </c>
      <c r="H7276">
        <v>-0.44503998710822101</v>
      </c>
      <c r="I7276">
        <v>-1.80501592691437</v>
      </c>
      <c r="J7276">
        <v>178</v>
      </c>
      <c r="K7276">
        <v>354</v>
      </c>
      <c r="L7276">
        <v>154</v>
      </c>
      <c r="M7276">
        <v>27</v>
      </c>
      <c r="N7276">
        <v>0.37581136313861502</v>
      </c>
      <c r="O7276">
        <v>-0.65498805861682097</v>
      </c>
      <c r="P7276">
        <v>-1.82928190674179</v>
      </c>
      <c r="Q7276">
        <v>0.644067796610169</v>
      </c>
      <c r="R7276">
        <v>0.27118644067796599</v>
      </c>
      <c r="S7276">
        <f t="shared" si="113"/>
        <v>-9.8396653236410662E-3</v>
      </c>
    </row>
    <row r="7277" spans="1:19" x14ac:dyDescent="0.2">
      <c r="A7277" t="s">
        <v>14481</v>
      </c>
      <c r="B7277" t="s">
        <v>14482</v>
      </c>
      <c r="C7277">
        <v>114</v>
      </c>
      <c r="D7277">
        <v>122</v>
      </c>
      <c r="E7277">
        <v>120</v>
      </c>
      <c r="F7277">
        <v>14</v>
      </c>
      <c r="G7277">
        <v>0.109713211633804</v>
      </c>
      <c r="H7277">
        <v>-0.471981615067251</v>
      </c>
      <c r="I7277">
        <v>-1.7949739886202301</v>
      </c>
      <c r="J7277">
        <v>332</v>
      </c>
      <c r="K7277">
        <v>299</v>
      </c>
      <c r="L7277">
        <v>114</v>
      </c>
      <c r="M7277">
        <v>30</v>
      </c>
      <c r="N7277">
        <v>3.1761208042115102E-2</v>
      </c>
      <c r="O7277">
        <v>-1.0563220095119501</v>
      </c>
      <c r="P7277">
        <v>-2.0542424975762601</v>
      </c>
      <c r="Q7277">
        <v>0.62711864406779605</v>
      </c>
      <c r="R7277">
        <v>0.27118644067796599</v>
      </c>
      <c r="S7277">
        <f t="shared" si="113"/>
        <v>-6.7117017821615124E-2</v>
      </c>
    </row>
    <row r="7278" spans="1:19" x14ac:dyDescent="0.2">
      <c r="A7278" t="s">
        <v>14483</v>
      </c>
      <c r="B7278" t="s">
        <v>14484</v>
      </c>
      <c r="C7278">
        <v>74</v>
      </c>
      <c r="D7278">
        <v>105</v>
      </c>
      <c r="E7278">
        <v>64</v>
      </c>
      <c r="F7278">
        <v>7</v>
      </c>
      <c r="G7278">
        <v>0.23221581163449001</v>
      </c>
      <c r="H7278">
        <v>-0.557309755525492</v>
      </c>
      <c r="I7278">
        <v>-1.9083308526787099</v>
      </c>
      <c r="J7278">
        <v>298</v>
      </c>
      <c r="K7278">
        <v>224</v>
      </c>
      <c r="L7278">
        <v>144</v>
      </c>
      <c r="M7278">
        <v>23</v>
      </c>
      <c r="N7278">
        <v>-4.6740142320370603E-2</v>
      </c>
      <c r="O7278">
        <v>-0.90794254912539596</v>
      </c>
      <c r="P7278">
        <v>-2.12271409665055</v>
      </c>
      <c r="Q7278">
        <v>0.57627118644067798</v>
      </c>
      <c r="R7278">
        <v>0.27118644067796599</v>
      </c>
      <c r="S7278">
        <f t="shared" si="113"/>
        <v>-0.11812229085963519</v>
      </c>
    </row>
    <row r="7279" spans="1:19" x14ac:dyDescent="0.2">
      <c r="A7279" t="s">
        <v>14485</v>
      </c>
      <c r="B7279" t="s">
        <v>14486</v>
      </c>
      <c r="C7279">
        <v>61</v>
      </c>
      <c r="D7279">
        <v>30</v>
      </c>
      <c r="E7279">
        <v>19</v>
      </c>
      <c r="F7279">
        <v>8</v>
      </c>
      <c r="G7279">
        <v>-0.22795034799557601</v>
      </c>
      <c r="H7279">
        <v>-1.00083424383634</v>
      </c>
      <c r="I7279">
        <v>-1.76643702098082</v>
      </c>
      <c r="J7279">
        <v>47</v>
      </c>
      <c r="K7279">
        <v>115</v>
      </c>
      <c r="L7279">
        <v>80</v>
      </c>
      <c r="M7279">
        <v>8</v>
      </c>
      <c r="N7279">
        <v>0.46582808583961599</v>
      </c>
      <c r="O7279">
        <v>-0.361096648088164</v>
      </c>
      <c r="P7279">
        <v>-1.77923353953566</v>
      </c>
      <c r="Q7279">
        <v>0.55932203389830504</v>
      </c>
      <c r="R7279">
        <v>0.28813559322033899</v>
      </c>
      <c r="S7279">
        <f t="shared" si="113"/>
        <v>1.467297144968039E-2</v>
      </c>
    </row>
    <row r="7280" spans="1:19" x14ac:dyDescent="0.2">
      <c r="A7280" t="s">
        <v>14487</v>
      </c>
      <c r="B7280" t="s">
        <v>14488</v>
      </c>
      <c r="C7280">
        <v>91</v>
      </c>
      <c r="D7280">
        <v>31</v>
      </c>
      <c r="E7280">
        <v>64</v>
      </c>
      <c r="F7280">
        <v>1</v>
      </c>
      <c r="G7280">
        <v>-0.38742146619129197</v>
      </c>
      <c r="H7280">
        <v>-0.64711942811560996</v>
      </c>
      <c r="I7280">
        <v>-2.84323856528309</v>
      </c>
      <c r="J7280">
        <v>69</v>
      </c>
      <c r="K7280">
        <v>70</v>
      </c>
      <c r="L7280">
        <v>74</v>
      </c>
      <c r="M7280">
        <v>13</v>
      </c>
      <c r="N7280">
        <v>8.34770526987232E-2</v>
      </c>
      <c r="O7280">
        <v>-0.56170614815066899</v>
      </c>
      <c r="P7280">
        <v>-1.7351314070223101</v>
      </c>
      <c r="Q7280">
        <v>0.54237288135593198</v>
      </c>
      <c r="R7280">
        <v>0.27118644067796599</v>
      </c>
      <c r="S7280">
        <f t="shared" si="113"/>
        <v>-0.28406213482922843</v>
      </c>
    </row>
    <row r="7281" spans="1:19" x14ac:dyDescent="0.2">
      <c r="A7281" t="s">
        <v>14489</v>
      </c>
      <c r="B7281" t="s">
        <v>14490</v>
      </c>
      <c r="C7281">
        <v>169</v>
      </c>
      <c r="D7281">
        <v>218</v>
      </c>
      <c r="E7281">
        <v>84</v>
      </c>
      <c r="F7281">
        <v>17</v>
      </c>
      <c r="G7281">
        <v>0.19082802128645901</v>
      </c>
      <c r="H7281">
        <v>-0.79786542833019503</v>
      </c>
      <c r="I7281">
        <v>-1.88163495619739</v>
      </c>
      <c r="J7281">
        <v>329</v>
      </c>
      <c r="K7281">
        <v>455</v>
      </c>
      <c r="L7281">
        <v>222</v>
      </c>
      <c r="M7281">
        <v>26</v>
      </c>
      <c r="N7281">
        <v>0.21804360212885901</v>
      </c>
      <c r="O7281">
        <v>-0.76293170064372595</v>
      </c>
      <c r="P7281">
        <v>-2.11244821857104</v>
      </c>
      <c r="Q7281">
        <v>0.55932203389830504</v>
      </c>
      <c r="R7281">
        <v>0.322033898305084</v>
      </c>
      <c r="S7281">
        <f t="shared" si="113"/>
        <v>-0.10767768249983828</v>
      </c>
    </row>
    <row r="7282" spans="1:19" x14ac:dyDescent="0.2">
      <c r="A7282" t="s">
        <v>14491</v>
      </c>
      <c r="B7282" t="s">
        <v>14492</v>
      </c>
      <c r="C7282">
        <v>99</v>
      </c>
      <c r="D7282">
        <v>140</v>
      </c>
      <c r="E7282">
        <v>84</v>
      </c>
      <c r="F7282">
        <v>13</v>
      </c>
      <c r="G7282">
        <v>0.230751073376216</v>
      </c>
      <c r="H7282">
        <v>-0.56561391831407104</v>
      </c>
      <c r="I7282">
        <v>-1.76588901525271</v>
      </c>
      <c r="J7282">
        <v>341</v>
      </c>
      <c r="K7282">
        <v>485</v>
      </c>
      <c r="L7282">
        <v>176</v>
      </c>
      <c r="M7282">
        <v>39</v>
      </c>
      <c r="N7282">
        <v>0.23021546303148699</v>
      </c>
      <c r="O7282">
        <v>-0.87933048832273797</v>
      </c>
      <c r="P7282">
        <v>-1.95191544055789</v>
      </c>
      <c r="Q7282">
        <v>0.644067796610169</v>
      </c>
      <c r="R7282">
        <v>0.305084745762711</v>
      </c>
      <c r="S7282">
        <f t="shared" si="113"/>
        <v>-3.1358578734532953E-2</v>
      </c>
    </row>
    <row r="7283" spans="1:19" x14ac:dyDescent="0.2">
      <c r="A7283" t="s">
        <v>14493</v>
      </c>
      <c r="B7283" t="s">
        <v>14494</v>
      </c>
      <c r="C7283">
        <v>98</v>
      </c>
      <c r="D7283">
        <v>82</v>
      </c>
      <c r="E7283">
        <v>49</v>
      </c>
      <c r="F7283">
        <v>7</v>
      </c>
      <c r="G7283">
        <v>2.8460089867501999E-3</v>
      </c>
      <c r="H7283">
        <v>-0.79528800544238398</v>
      </c>
      <c r="I7283">
        <v>-2.0303252086402299</v>
      </c>
      <c r="J7283">
        <v>189</v>
      </c>
      <c r="K7283">
        <v>231</v>
      </c>
      <c r="L7283">
        <v>115</v>
      </c>
      <c r="M7283">
        <v>47</v>
      </c>
      <c r="N7283">
        <v>0.164378279140621</v>
      </c>
      <c r="O7283">
        <v>-0.80785274096402204</v>
      </c>
      <c r="P7283">
        <v>-1.6145896148294101</v>
      </c>
      <c r="Q7283">
        <v>0.644067796610169</v>
      </c>
      <c r="R7283">
        <v>0.37288135593220301</v>
      </c>
      <c r="S7283">
        <f t="shared" si="113"/>
        <v>-1.7388446429586563E-2</v>
      </c>
    </row>
    <row r="7284" spans="1:19" x14ac:dyDescent="0.2">
      <c r="A7284" t="s">
        <v>14495</v>
      </c>
      <c r="B7284" t="s">
        <v>14496</v>
      </c>
      <c r="C7284">
        <v>55</v>
      </c>
      <c r="D7284">
        <v>69</v>
      </c>
      <c r="E7284">
        <v>25</v>
      </c>
      <c r="F7284">
        <v>3</v>
      </c>
      <c r="G7284">
        <v>0.17874463353853901</v>
      </c>
      <c r="H7284">
        <v>-0.83668069060060901</v>
      </c>
      <c r="I7284">
        <v>-2.1474386077365799</v>
      </c>
      <c r="J7284">
        <v>183</v>
      </c>
      <c r="K7284">
        <v>219</v>
      </c>
      <c r="L7284">
        <v>89</v>
      </c>
      <c r="M7284">
        <v>28</v>
      </c>
      <c r="N7284">
        <v>0.15522112853141001</v>
      </c>
      <c r="O7284">
        <v>-0.90514986022990696</v>
      </c>
      <c r="P7284">
        <v>-1.8255187269801001</v>
      </c>
      <c r="Q7284">
        <v>0.644067796610169</v>
      </c>
      <c r="R7284">
        <v>0.338983050847457</v>
      </c>
      <c r="S7284">
        <f t="shared" si="113"/>
        <v>-0.1075820980728204</v>
      </c>
    </row>
    <row r="7285" spans="1:19" x14ac:dyDescent="0.2">
      <c r="A7285" t="s">
        <v>14497</v>
      </c>
      <c r="B7285" t="s">
        <v>14498</v>
      </c>
      <c r="C7285">
        <v>146</v>
      </c>
      <c r="D7285">
        <v>123</v>
      </c>
      <c r="E7285">
        <v>77</v>
      </c>
      <c r="F7285">
        <v>18</v>
      </c>
      <c r="G7285">
        <v>5.8104879504893301E-3</v>
      </c>
      <c r="H7285">
        <v>-0.77212014039035803</v>
      </c>
      <c r="I7285">
        <v>-1.79327752364313</v>
      </c>
      <c r="J7285">
        <v>221</v>
      </c>
      <c r="K7285">
        <v>320</v>
      </c>
      <c r="L7285">
        <v>152</v>
      </c>
      <c r="M7285">
        <v>31</v>
      </c>
      <c r="N7285">
        <v>0.23798580805651601</v>
      </c>
      <c r="O7285">
        <v>-0.75463746288472799</v>
      </c>
      <c r="P7285">
        <v>-1.86325624844273</v>
      </c>
      <c r="Q7285">
        <v>0.66101694915254205</v>
      </c>
      <c r="R7285">
        <v>0.305084745762711</v>
      </c>
      <c r="S7285">
        <f t="shared" si="113"/>
        <v>-1.5542085586574699E-2</v>
      </c>
    </row>
    <row r="7286" spans="1:19" x14ac:dyDescent="0.2">
      <c r="A7286" t="s">
        <v>14499</v>
      </c>
      <c r="B7286" t="s">
        <v>14500</v>
      </c>
      <c r="C7286">
        <v>73</v>
      </c>
      <c r="D7286">
        <v>46</v>
      </c>
      <c r="E7286">
        <v>39</v>
      </c>
      <c r="F7286">
        <v>3</v>
      </c>
      <c r="G7286">
        <v>-0.120306796143353</v>
      </c>
      <c r="H7286">
        <v>-0.76651626287235997</v>
      </c>
      <c r="I7286">
        <v>-2.2703987783627899</v>
      </c>
      <c r="J7286">
        <v>154</v>
      </c>
      <c r="K7286">
        <v>141</v>
      </c>
      <c r="L7286">
        <v>96</v>
      </c>
      <c r="M7286">
        <v>11</v>
      </c>
      <c r="N7286">
        <v>3.8926495240638598E-2</v>
      </c>
      <c r="O7286">
        <v>-0.79733826494128501</v>
      </c>
      <c r="P7286">
        <v>-2.15635370427013</v>
      </c>
      <c r="Q7286">
        <v>0.69491525423728795</v>
      </c>
      <c r="R7286">
        <v>0.37288135593220301</v>
      </c>
      <c r="S7286">
        <f t="shared" si="113"/>
        <v>-0.23153472065285136</v>
      </c>
    </row>
    <row r="7287" spans="1:19" x14ac:dyDescent="0.2">
      <c r="A7287" t="s">
        <v>14501</v>
      </c>
      <c r="B7287" t="s">
        <v>14502</v>
      </c>
      <c r="C7287">
        <v>144</v>
      </c>
      <c r="D7287">
        <v>141</v>
      </c>
      <c r="E7287">
        <v>110</v>
      </c>
      <c r="F7287">
        <v>20</v>
      </c>
      <c r="G7287">
        <v>7.1114852855658606E-2</v>
      </c>
      <c r="H7287">
        <v>-0.61122781671542803</v>
      </c>
      <c r="I7287">
        <v>-1.74152966939326</v>
      </c>
      <c r="J7287">
        <v>396</v>
      </c>
      <c r="K7287">
        <v>430</v>
      </c>
      <c r="L7287">
        <v>212</v>
      </c>
      <c r="M7287">
        <v>47</v>
      </c>
      <c r="N7287">
        <v>0.113001373075796</v>
      </c>
      <c r="O7287">
        <v>-0.86344810214115097</v>
      </c>
      <c r="P7287">
        <v>-1.93582299658168</v>
      </c>
      <c r="Q7287">
        <v>0.69491525423728795</v>
      </c>
      <c r="R7287">
        <v>0.305084745762711</v>
      </c>
      <c r="S7287">
        <f t="shared" si="113"/>
        <v>-2.0029281681632361E-2</v>
      </c>
    </row>
    <row r="7288" spans="1:19" x14ac:dyDescent="0.2">
      <c r="A7288" t="s">
        <v>14503</v>
      </c>
      <c r="B7288" t="s">
        <v>14504</v>
      </c>
      <c r="C7288">
        <v>144</v>
      </c>
      <c r="D7288">
        <v>136</v>
      </c>
      <c r="E7288">
        <v>223</v>
      </c>
      <c r="F7288">
        <v>9</v>
      </c>
      <c r="G7288">
        <v>5.5434648570496299E-2</v>
      </c>
      <c r="H7288">
        <v>-0.30431563882549201</v>
      </c>
      <c r="I7288">
        <v>-2.0883171556179199</v>
      </c>
      <c r="J7288">
        <v>425</v>
      </c>
      <c r="K7288">
        <v>473</v>
      </c>
      <c r="L7288">
        <v>288</v>
      </c>
      <c r="M7288">
        <v>37</v>
      </c>
      <c r="N7288">
        <v>0.123700314109221</v>
      </c>
      <c r="O7288">
        <v>-0.76108521943547103</v>
      </c>
      <c r="P7288">
        <v>-2.0704128745752</v>
      </c>
      <c r="Q7288">
        <v>0.61016949152542299</v>
      </c>
      <c r="R7288">
        <v>0.25423728813559299</v>
      </c>
      <c r="S7288">
        <f t="shared" si="113"/>
        <v>-0.15603763341162991</v>
      </c>
    </row>
    <row r="7289" spans="1:19" x14ac:dyDescent="0.2">
      <c r="A7289" t="s">
        <v>14505</v>
      </c>
      <c r="B7289" t="s">
        <v>14506</v>
      </c>
      <c r="C7289">
        <v>59</v>
      </c>
      <c r="D7289">
        <v>99</v>
      </c>
      <c r="E7289">
        <v>88</v>
      </c>
      <c r="F7289">
        <v>9</v>
      </c>
      <c r="G7289">
        <v>0.30504141525093398</v>
      </c>
      <c r="H7289">
        <v>-0.320627349270379</v>
      </c>
      <c r="I7289">
        <v>-1.7008066751648101</v>
      </c>
      <c r="J7289">
        <v>163</v>
      </c>
      <c r="K7289">
        <v>477</v>
      </c>
      <c r="L7289">
        <v>151</v>
      </c>
      <c r="M7289">
        <v>20</v>
      </c>
      <c r="N7289">
        <v>0.54355887805787795</v>
      </c>
      <c r="O7289">
        <v>-0.62529943425517798</v>
      </c>
      <c r="P7289">
        <v>-1.92138327733186</v>
      </c>
      <c r="Q7289">
        <v>0.677966101694915</v>
      </c>
      <c r="R7289">
        <v>0.305084745762711</v>
      </c>
      <c r="S7289">
        <f t="shared" si="113"/>
        <v>-4.4230566915693225E-3</v>
      </c>
    </row>
    <row r="7290" spans="1:19" x14ac:dyDescent="0.2">
      <c r="A7290" t="s">
        <v>14507</v>
      </c>
      <c r="B7290" t="s">
        <v>14508</v>
      </c>
      <c r="C7290">
        <v>160</v>
      </c>
      <c r="D7290">
        <v>230</v>
      </c>
      <c r="E7290">
        <v>186</v>
      </c>
      <c r="F7290">
        <v>10</v>
      </c>
      <c r="G7290">
        <v>0.237866085657196</v>
      </c>
      <c r="H7290">
        <v>-0.42886504821641203</v>
      </c>
      <c r="I7290">
        <v>-2.0883171556179199</v>
      </c>
      <c r="J7290">
        <v>295</v>
      </c>
      <c r="K7290">
        <v>511</v>
      </c>
      <c r="L7290">
        <v>269</v>
      </c>
      <c r="M7290">
        <v>34</v>
      </c>
      <c r="N7290">
        <v>0.31582698757827099</v>
      </c>
      <c r="O7290">
        <v>-0.63215851312014504</v>
      </c>
      <c r="P7290">
        <v>-1.9485687675278001</v>
      </c>
      <c r="Q7290">
        <v>0.71186440677966101</v>
      </c>
      <c r="R7290">
        <v>0.305084745762711</v>
      </c>
      <c r="S7290">
        <f t="shared" si="113"/>
        <v>-0.12344632638233605</v>
      </c>
    </row>
    <row r="7291" spans="1:19" x14ac:dyDescent="0.2">
      <c r="A7291" t="s">
        <v>14509</v>
      </c>
      <c r="B7291" t="s">
        <v>14510</v>
      </c>
      <c r="C7291">
        <v>181</v>
      </c>
      <c r="D7291">
        <v>174</v>
      </c>
      <c r="E7291">
        <v>125</v>
      </c>
      <c r="F7291">
        <v>8</v>
      </c>
      <c r="G7291">
        <v>6.3128905708943597E-2</v>
      </c>
      <c r="H7291">
        <v>-0.65502657163953104</v>
      </c>
      <c r="I7291">
        <v>-2.2387857608392401</v>
      </c>
      <c r="J7291">
        <v>386</v>
      </c>
      <c r="K7291">
        <v>413</v>
      </c>
      <c r="L7291">
        <v>219</v>
      </c>
      <c r="M7291">
        <v>21</v>
      </c>
      <c r="N7291">
        <v>0.106590850406367</v>
      </c>
      <c r="O7291">
        <v>-0.83823196697602698</v>
      </c>
      <c r="P7291">
        <v>-2.2745936785297198</v>
      </c>
      <c r="Q7291">
        <v>0.644067796610169</v>
      </c>
      <c r="R7291">
        <v>0.28813559322033899</v>
      </c>
      <c r="S7291">
        <f t="shared" si="113"/>
        <v>-0.25404531114354151</v>
      </c>
    </row>
    <row r="7292" spans="1:19" x14ac:dyDescent="0.2">
      <c r="A7292" t="s">
        <v>14511</v>
      </c>
      <c r="B7292" t="s">
        <v>14512</v>
      </c>
      <c r="C7292">
        <v>51</v>
      </c>
      <c r="D7292">
        <v>72</v>
      </c>
      <c r="E7292">
        <v>36</v>
      </c>
      <c r="F7292">
        <v>10</v>
      </c>
      <c r="G7292">
        <v>0.23002055262886001</v>
      </c>
      <c r="H7292">
        <v>-0.64552568510905195</v>
      </c>
      <c r="I7292">
        <v>-1.59176734905993</v>
      </c>
      <c r="J7292">
        <v>78</v>
      </c>
      <c r="K7292">
        <v>129</v>
      </c>
      <c r="L7292">
        <v>61</v>
      </c>
      <c r="M7292">
        <v>19</v>
      </c>
      <c r="N7292">
        <v>0.29572321103048999</v>
      </c>
      <c r="O7292">
        <v>-0.698853544824103</v>
      </c>
      <c r="P7292">
        <v>-1.6235666703295399</v>
      </c>
      <c r="Q7292">
        <v>0.644067796610169</v>
      </c>
      <c r="R7292">
        <v>0.305084745762711</v>
      </c>
      <c r="S7292">
        <f t="shared" si="113"/>
        <v>0.10668315086629504</v>
      </c>
    </row>
    <row r="7293" spans="1:19" x14ac:dyDescent="0.2">
      <c r="A7293" t="s">
        <v>14513</v>
      </c>
      <c r="B7293" t="s">
        <v>14514</v>
      </c>
      <c r="C7293">
        <v>57</v>
      </c>
      <c r="D7293">
        <v>52</v>
      </c>
      <c r="E7293">
        <v>72</v>
      </c>
      <c r="F7293">
        <v>8</v>
      </c>
      <c r="G7293">
        <v>4.0386720257836198E-2</v>
      </c>
      <c r="H7293">
        <v>-0.39280036901962601</v>
      </c>
      <c r="I7293">
        <v>-1.7369820416425401</v>
      </c>
      <c r="J7293">
        <v>159</v>
      </c>
      <c r="K7293">
        <v>203</v>
      </c>
      <c r="L7293">
        <v>94</v>
      </c>
      <c r="M7293">
        <v>18</v>
      </c>
      <c r="N7293">
        <v>0.18332701701448301</v>
      </c>
      <c r="O7293">
        <v>-0.82035804786514299</v>
      </c>
      <c r="P7293">
        <v>-1.95635028780903</v>
      </c>
      <c r="Q7293">
        <v>0.677966101694915</v>
      </c>
      <c r="R7293">
        <v>0.27118644067796599</v>
      </c>
      <c r="S7293">
        <f t="shared" si="113"/>
        <v>-2.4208536137946764E-2</v>
      </c>
    </row>
    <row r="7294" spans="1:19" x14ac:dyDescent="0.2">
      <c r="A7294" t="s">
        <v>14515</v>
      </c>
      <c r="B7294" t="s">
        <v>14516</v>
      </c>
      <c r="C7294">
        <v>150</v>
      </c>
      <c r="D7294">
        <v>213</v>
      </c>
      <c r="E7294">
        <v>166</v>
      </c>
      <c r="F7294">
        <v>14</v>
      </c>
      <c r="G7294">
        <v>0.232546576678584</v>
      </c>
      <c r="H7294">
        <v>-0.45024118079402897</v>
      </c>
      <c r="I7294">
        <v>-1.91416039633944</v>
      </c>
      <c r="J7294">
        <v>271</v>
      </c>
      <c r="K7294">
        <v>372</v>
      </c>
      <c r="L7294">
        <v>229</v>
      </c>
      <c r="M7294">
        <v>35</v>
      </c>
      <c r="N7294">
        <v>0.21480175242921301</v>
      </c>
      <c r="O7294">
        <v>-0.66522258567890802</v>
      </c>
      <c r="P7294">
        <v>-1.8991269151160199</v>
      </c>
      <c r="Q7294">
        <v>0.72881355932203395</v>
      </c>
      <c r="R7294">
        <v>0.25423728813559299</v>
      </c>
      <c r="S7294">
        <f t="shared" si="113"/>
        <v>-5.9997518153598772E-2</v>
      </c>
    </row>
    <row r="7295" spans="1:19" x14ac:dyDescent="0.2">
      <c r="A7295" t="s">
        <v>14517</v>
      </c>
      <c r="B7295" t="s">
        <v>14518</v>
      </c>
      <c r="C7295">
        <v>137</v>
      </c>
      <c r="D7295">
        <v>163</v>
      </c>
      <c r="E7295">
        <v>42</v>
      </c>
      <c r="F7295">
        <v>12</v>
      </c>
      <c r="G7295">
        <v>0.155725269543079</v>
      </c>
      <c r="H7295">
        <v>-1.0077292865369001</v>
      </c>
      <c r="I7295">
        <v>-1.94173649407078</v>
      </c>
      <c r="J7295">
        <v>191</v>
      </c>
      <c r="K7295">
        <v>287</v>
      </c>
      <c r="L7295">
        <v>153</v>
      </c>
      <c r="M7295">
        <v>41</v>
      </c>
      <c r="N7295">
        <v>0.25407663290798599</v>
      </c>
      <c r="O7295">
        <v>-0.68843071357451902</v>
      </c>
      <c r="P7295">
        <v>-1.67847517911988</v>
      </c>
      <c r="Q7295">
        <v>0.644067796610169</v>
      </c>
      <c r="R7295">
        <v>0.35593220338983</v>
      </c>
      <c r="S7295">
        <f t="shared" si="113"/>
        <v>-8.9292746595090039E-3</v>
      </c>
    </row>
    <row r="7296" spans="1:19" x14ac:dyDescent="0.2">
      <c r="A7296" t="s">
        <v>14519</v>
      </c>
      <c r="B7296" t="s">
        <v>14520</v>
      </c>
      <c r="C7296">
        <v>146</v>
      </c>
      <c r="D7296">
        <v>87</v>
      </c>
      <c r="E7296">
        <v>123</v>
      </c>
      <c r="F7296">
        <v>6</v>
      </c>
      <c r="G7296">
        <v>-0.14457537087028999</v>
      </c>
      <c r="H7296">
        <v>-0.56870575412344204</v>
      </c>
      <c r="I7296">
        <v>-2.2703987783627899</v>
      </c>
      <c r="J7296">
        <v>471</v>
      </c>
      <c r="K7296">
        <v>371</v>
      </c>
      <c r="L7296">
        <v>235</v>
      </c>
      <c r="M7296">
        <v>47</v>
      </c>
      <c r="N7296">
        <v>-2.64188940921284E-2</v>
      </c>
      <c r="O7296">
        <v>-0.89404182200155002</v>
      </c>
      <c r="P7296">
        <v>-2.01114871778507</v>
      </c>
      <c r="Q7296">
        <v>0.71186440677966101</v>
      </c>
      <c r="R7296">
        <v>0.322033898305084</v>
      </c>
      <c r="S7296">
        <f t="shared" si="113"/>
        <v>-0.19269476021981996</v>
      </c>
    </row>
    <row r="7297" spans="1:19" x14ac:dyDescent="0.2">
      <c r="A7297" t="s">
        <v>14521</v>
      </c>
      <c r="B7297" t="s">
        <v>14522</v>
      </c>
      <c r="C7297">
        <v>131</v>
      </c>
      <c r="D7297">
        <v>145</v>
      </c>
      <c r="E7297">
        <v>91</v>
      </c>
      <c r="F7297">
        <v>18</v>
      </c>
      <c r="G7297">
        <v>0.124354938874739</v>
      </c>
      <c r="H7297">
        <v>-0.65248791311307397</v>
      </c>
      <c r="I7297">
        <v>-1.7461959635144499</v>
      </c>
      <c r="J7297">
        <v>184</v>
      </c>
      <c r="K7297">
        <v>258</v>
      </c>
      <c r="L7297">
        <v>116</v>
      </c>
      <c r="M7297">
        <v>27</v>
      </c>
      <c r="N7297">
        <v>0.22402998637541499</v>
      </c>
      <c r="O7297">
        <v>-0.79244861092700802</v>
      </c>
      <c r="P7297">
        <v>-1.8436797274424399</v>
      </c>
      <c r="Q7297">
        <v>0.644067796610169</v>
      </c>
      <c r="R7297">
        <v>0.305084745762711</v>
      </c>
      <c r="S7297">
        <f t="shared" si="113"/>
        <v>3.2718548522854976E-3</v>
      </c>
    </row>
    <row r="7298" spans="1:19" x14ac:dyDescent="0.2">
      <c r="A7298" t="s">
        <v>14523</v>
      </c>
      <c r="B7298" t="s">
        <v>14524</v>
      </c>
      <c r="C7298">
        <v>51</v>
      </c>
      <c r="D7298">
        <v>103</v>
      </c>
      <c r="E7298">
        <v>36</v>
      </c>
      <c r="F7298">
        <v>1</v>
      </c>
      <c r="G7298">
        <v>0.385525280902764</v>
      </c>
      <c r="H7298">
        <v>-0.64552568510905195</v>
      </c>
      <c r="I7298">
        <v>-2.5917673490599298</v>
      </c>
      <c r="J7298">
        <v>180</v>
      </c>
      <c r="K7298">
        <v>165</v>
      </c>
      <c r="L7298">
        <v>145</v>
      </c>
      <c r="M7298">
        <v>29</v>
      </c>
      <c r="N7298">
        <v>3.9439542532322E-2</v>
      </c>
      <c r="O7298">
        <v>-0.68599328001272097</v>
      </c>
      <c r="P7298">
        <v>-1.8031001757962399</v>
      </c>
      <c r="Q7298">
        <v>0.677966101694915</v>
      </c>
      <c r="R7298">
        <v>0.27118644067796599</v>
      </c>
      <c r="S7298">
        <f t="shared" si="113"/>
        <v>-0.22972254156210481</v>
      </c>
    </row>
    <row r="7299" spans="1:19" x14ac:dyDescent="0.2">
      <c r="A7299" t="s">
        <v>14525</v>
      </c>
      <c r="B7299" t="s">
        <v>14526</v>
      </c>
      <c r="C7299">
        <v>210</v>
      </c>
      <c r="D7299">
        <v>239</v>
      </c>
      <c r="E7299">
        <v>193</v>
      </c>
      <c r="F7299">
        <v>19</v>
      </c>
      <c r="G7299">
        <v>0.136436838509746</v>
      </c>
      <c r="H7299">
        <v>-0.53091999550454905</v>
      </c>
      <c r="I7299">
        <v>-1.92766286674308</v>
      </c>
      <c r="J7299">
        <v>545</v>
      </c>
      <c r="K7299">
        <v>604</v>
      </c>
      <c r="L7299">
        <v>434</v>
      </c>
      <c r="M7299">
        <v>64</v>
      </c>
      <c r="N7299">
        <v>0.121868539766211</v>
      </c>
      <c r="O7299">
        <v>-0.69099554990852197</v>
      </c>
      <c r="P7299">
        <v>-1.9404421968846399</v>
      </c>
      <c r="Q7299">
        <v>0.71186440677966101</v>
      </c>
      <c r="R7299">
        <v>0.28813559322033899</v>
      </c>
      <c r="S7299">
        <f t="shared" ref="S7299:S7362" si="114">((I7299+1.7338029)/1.7338029+(P7299+1.8692731)/1.8692731)/2</f>
        <v>-7.4942569223027555E-2</v>
      </c>
    </row>
    <row r="7300" spans="1:19" x14ac:dyDescent="0.2">
      <c r="A7300" t="s">
        <v>14527</v>
      </c>
      <c r="B7300" t="s">
        <v>14528</v>
      </c>
      <c r="C7300">
        <v>170</v>
      </c>
      <c r="D7300">
        <v>215</v>
      </c>
      <c r="E7300">
        <v>106</v>
      </c>
      <c r="F7300">
        <v>25</v>
      </c>
      <c r="G7300">
        <v>0.18224777083285901</v>
      </c>
      <c r="H7300">
        <v>-0.69940106589190698</v>
      </c>
      <c r="I7300">
        <v>-1.7167060856682299</v>
      </c>
      <c r="J7300">
        <v>302</v>
      </c>
      <c r="K7300">
        <v>376</v>
      </c>
      <c r="L7300">
        <v>289</v>
      </c>
      <c r="M7300">
        <v>50</v>
      </c>
      <c r="N7300">
        <v>0.172409005392232</v>
      </c>
      <c r="O7300">
        <v>-0.61119787734499298</v>
      </c>
      <c r="P7300">
        <v>-1.79126260721302</v>
      </c>
      <c r="Q7300">
        <v>0.62711864406779605</v>
      </c>
      <c r="R7300">
        <v>0.27118644067796599</v>
      </c>
      <c r="S7300">
        <f t="shared" si="114"/>
        <v>2.5796969388464992E-2</v>
      </c>
    </row>
    <row r="7301" spans="1:19" x14ac:dyDescent="0.2">
      <c r="A7301" t="s">
        <v>14529</v>
      </c>
      <c r="B7301" t="s">
        <v>14530</v>
      </c>
      <c r="C7301">
        <v>118</v>
      </c>
      <c r="D7301">
        <v>110</v>
      </c>
      <c r="E7301">
        <v>136</v>
      </c>
      <c r="F7301">
        <v>13</v>
      </c>
      <c r="G7301">
        <v>4.9768910147628E-2</v>
      </c>
      <c r="H7301">
        <v>-0.43260110871431101</v>
      </c>
      <c r="I7301">
        <v>-1.8421358279612801</v>
      </c>
      <c r="J7301">
        <v>299</v>
      </c>
      <c r="K7301">
        <v>230</v>
      </c>
      <c r="L7301">
        <v>166</v>
      </c>
      <c r="M7301">
        <v>15</v>
      </c>
      <c r="N7301">
        <v>-3.6715248885115001E-2</v>
      </c>
      <c r="O7301">
        <v>-0.84765187742876402</v>
      </c>
      <c r="P7301">
        <v>-2.30980559786064</v>
      </c>
      <c r="Q7301">
        <v>0.62711864406779605</v>
      </c>
      <c r="R7301">
        <v>0.305084745762711</v>
      </c>
      <c r="S7301">
        <f t="shared" si="114"/>
        <v>-0.14907666208782114</v>
      </c>
    </row>
    <row r="7302" spans="1:19" x14ac:dyDescent="0.2">
      <c r="A7302" t="s">
        <v>14531</v>
      </c>
      <c r="B7302" t="s">
        <v>14532</v>
      </c>
      <c r="C7302">
        <v>98</v>
      </c>
      <c r="D7302">
        <v>126</v>
      </c>
      <c r="E7302">
        <v>93</v>
      </c>
      <c r="F7302">
        <v>10</v>
      </c>
      <c r="G7302">
        <v>0.18940270172059601</v>
      </c>
      <c r="H7302">
        <v>-0.51700113691696303</v>
      </c>
      <c r="I7302">
        <v>-1.8754232486544899</v>
      </c>
      <c r="J7302">
        <v>282</v>
      </c>
      <c r="K7302">
        <v>369</v>
      </c>
      <c r="L7302">
        <v>226</v>
      </c>
      <c r="M7302">
        <v>27</v>
      </c>
      <c r="N7302">
        <v>0.19400536126142001</v>
      </c>
      <c r="O7302">
        <v>-0.68822944631634997</v>
      </c>
      <c r="P7302">
        <v>-2.02911101275226</v>
      </c>
      <c r="Q7302">
        <v>0.61016949152542299</v>
      </c>
      <c r="R7302">
        <v>0.322033898305084</v>
      </c>
      <c r="S7302">
        <f t="shared" si="114"/>
        <v>-8.3594988703923248E-2</v>
      </c>
    </row>
    <row r="7303" spans="1:19" x14ac:dyDescent="0.2">
      <c r="A7303" t="s">
        <v>14533</v>
      </c>
      <c r="B7303" t="s">
        <v>14534</v>
      </c>
      <c r="C7303">
        <v>158</v>
      </c>
      <c r="D7303">
        <v>119</v>
      </c>
      <c r="E7303">
        <v>95</v>
      </c>
      <c r="F7303">
        <v>47</v>
      </c>
      <c r="G7303">
        <v>-4.2851893266363301E-2</v>
      </c>
      <c r="H7303">
        <v>-0.71519149144397798</v>
      </c>
      <c r="I7303">
        <v>-1.4107564019807</v>
      </c>
      <c r="J7303">
        <v>282</v>
      </c>
      <c r="K7303">
        <v>342</v>
      </c>
      <c r="L7303">
        <v>118</v>
      </c>
      <c r="M7303">
        <v>73</v>
      </c>
      <c r="N7303">
        <v>0.16100510115849501</v>
      </c>
      <c r="O7303">
        <v>-0.97045587815762602</v>
      </c>
      <c r="P7303">
        <v>-1.5971519167907899</v>
      </c>
      <c r="Q7303">
        <v>0.69491525423728795</v>
      </c>
      <c r="R7303">
        <v>0.338983050847457</v>
      </c>
      <c r="S7303">
        <f t="shared" si="114"/>
        <v>0.16594922061664874</v>
      </c>
    </row>
    <row r="7304" spans="1:19" x14ac:dyDescent="0.2">
      <c r="A7304" t="s">
        <v>14535</v>
      </c>
      <c r="B7304" t="s">
        <v>14536</v>
      </c>
      <c r="C7304">
        <v>22</v>
      </c>
      <c r="D7304">
        <v>65</v>
      </c>
      <c r="E7304">
        <v>20</v>
      </c>
      <c r="F7304">
        <v>1</v>
      </c>
      <c r="G7304">
        <v>0.55074890811617705</v>
      </c>
      <c r="H7304">
        <v>-0.53565069493662798</v>
      </c>
      <c r="I7304">
        <v>-2.2266198537842001</v>
      </c>
      <c r="J7304">
        <v>112</v>
      </c>
      <c r="K7304">
        <v>80</v>
      </c>
      <c r="L7304">
        <v>40</v>
      </c>
      <c r="M7304">
        <v>6</v>
      </c>
      <c r="N7304">
        <v>-6.8899932256516194E-2</v>
      </c>
      <c r="O7304">
        <v>-1.0392468084866</v>
      </c>
      <c r="P7304">
        <v>-2.2812924408784299</v>
      </c>
      <c r="Q7304">
        <v>0.69491525423728795</v>
      </c>
      <c r="R7304">
        <v>0.322033898305084</v>
      </c>
      <c r="S7304">
        <f t="shared" si="114"/>
        <v>-0.25232867476262288</v>
      </c>
    </row>
    <row r="7305" spans="1:19" x14ac:dyDescent="0.2">
      <c r="A7305" t="s">
        <v>14537</v>
      </c>
      <c r="B7305" t="s">
        <v>14538</v>
      </c>
      <c r="C7305">
        <v>32</v>
      </c>
      <c r="D7305">
        <v>33</v>
      </c>
      <c r="E7305">
        <v>30</v>
      </c>
      <c r="F7305">
        <v>0</v>
      </c>
      <c r="G7305">
        <v>9.3622193853509894E-2</v>
      </c>
      <c r="H7305">
        <v>-0.52228673337864695</v>
      </c>
      <c r="I7305" t="e">
        <f>-inf</f>
        <v>#NAME?</v>
      </c>
      <c r="J7305">
        <v>45</v>
      </c>
      <c r="K7305">
        <v>39</v>
      </c>
      <c r="L7305">
        <v>31</v>
      </c>
      <c r="M7305">
        <v>1</v>
      </c>
      <c r="N7305">
        <v>1.50801966728773E-2</v>
      </c>
      <c r="O7305">
        <v>-0.75393959708546099</v>
      </c>
      <c r="P7305">
        <v>-2.66343818236723</v>
      </c>
      <c r="Q7305">
        <v>0.69491525423728795</v>
      </c>
      <c r="R7305">
        <v>0.305084745762711</v>
      </c>
      <c r="S7305" t="e">
        <f t="shared" si="114"/>
        <v>#NAME?</v>
      </c>
    </row>
    <row r="7306" spans="1:19" x14ac:dyDescent="0.2">
      <c r="A7306" t="s">
        <v>14539</v>
      </c>
      <c r="B7306" t="s">
        <v>14540</v>
      </c>
      <c r="C7306">
        <v>448</v>
      </c>
      <c r="D7306">
        <v>426</v>
      </c>
      <c r="E7306">
        <v>475</v>
      </c>
      <c r="F7306">
        <v>57</v>
      </c>
      <c r="G7306">
        <v>5.8389817400103301E-2</v>
      </c>
      <c r="H7306">
        <v>-0.46884241415168099</v>
      </c>
      <c r="I7306">
        <v>-1.7796003312876501</v>
      </c>
      <c r="J7306">
        <v>734</v>
      </c>
      <c r="K7306">
        <v>916</v>
      </c>
      <c r="L7306">
        <v>502</v>
      </c>
      <c r="M7306">
        <v>147</v>
      </c>
      <c r="N7306">
        <v>0.17342751717350099</v>
      </c>
      <c r="O7306">
        <v>-0.75708111991544103</v>
      </c>
      <c r="P7306">
        <v>-1.7086043937597799</v>
      </c>
      <c r="Q7306">
        <v>0.677966101694915</v>
      </c>
      <c r="R7306">
        <v>0.305084745762711</v>
      </c>
      <c r="S7306">
        <f t="shared" si="114"/>
        <v>2.9769033104685011E-2</v>
      </c>
    </row>
    <row r="7307" spans="1:19" x14ac:dyDescent="0.2">
      <c r="A7307" t="s">
        <v>14541</v>
      </c>
      <c r="B7307" t="s">
        <v>14542</v>
      </c>
      <c r="C7307">
        <v>0</v>
      </c>
      <c r="D7307">
        <v>0</v>
      </c>
      <c r="E7307">
        <v>0</v>
      </c>
      <c r="F7307">
        <v>0</v>
      </c>
      <c r="G7307" t="s">
        <v>373</v>
      </c>
      <c r="H7307" t="s">
        <v>373</v>
      </c>
      <c r="I7307" t="s">
        <v>373</v>
      </c>
      <c r="J7307">
        <v>550</v>
      </c>
      <c r="K7307">
        <v>738</v>
      </c>
      <c r="L7307">
        <v>428</v>
      </c>
      <c r="M7307">
        <v>65</v>
      </c>
      <c r="N7307">
        <v>0.20492177575051901</v>
      </c>
      <c r="O7307">
        <v>-0.701007697625462</v>
      </c>
      <c r="P7307">
        <v>-1.93767500144328</v>
      </c>
      <c r="Q7307">
        <v>0.61016949152542299</v>
      </c>
      <c r="R7307">
        <v>0.322033898305084</v>
      </c>
      <c r="S7307" t="e">
        <f t="shared" si="114"/>
        <v>#VALUE!</v>
      </c>
    </row>
    <row r="7308" spans="1:19" x14ac:dyDescent="0.2">
      <c r="A7308" t="s">
        <v>14543</v>
      </c>
      <c r="B7308" t="s">
        <v>14544</v>
      </c>
      <c r="C7308">
        <v>284</v>
      </c>
      <c r="D7308">
        <v>356</v>
      </c>
      <c r="E7308">
        <v>190</v>
      </c>
      <c r="F7308">
        <v>43</v>
      </c>
      <c r="G7308">
        <v>0.17838989022136501</v>
      </c>
      <c r="H7308">
        <v>-0.66882274887261195</v>
      </c>
      <c r="I7308">
        <v>-1.70404705742945</v>
      </c>
      <c r="J7308">
        <v>480</v>
      </c>
      <c r="K7308">
        <v>592</v>
      </c>
      <c r="L7308">
        <v>410</v>
      </c>
      <c r="M7308">
        <v>105</v>
      </c>
      <c r="N7308">
        <v>0.168308572769054</v>
      </c>
      <c r="O7308">
        <v>-0.66054615780024195</v>
      </c>
      <c r="P7308">
        <v>-1.67027760689754</v>
      </c>
      <c r="Q7308">
        <v>0.62711864406779605</v>
      </c>
      <c r="R7308">
        <v>0.28813559322033899</v>
      </c>
      <c r="S7308">
        <f t="shared" si="114"/>
        <v>6.1809133194555943E-2</v>
      </c>
    </row>
    <row r="7309" spans="1:19" x14ac:dyDescent="0.2">
      <c r="A7309" t="s">
        <v>14545</v>
      </c>
      <c r="B7309" t="s">
        <v>14546</v>
      </c>
      <c r="C7309">
        <v>145</v>
      </c>
      <c r="D7309">
        <v>109</v>
      </c>
      <c r="E7309">
        <v>91</v>
      </c>
      <c r="F7309">
        <v>11</v>
      </c>
      <c r="G7309">
        <v>-4.3683271998822798E-2</v>
      </c>
      <c r="H7309">
        <v>-0.69658461969228502</v>
      </c>
      <c r="I7309">
        <v>-2.0041724900387399</v>
      </c>
      <c r="J7309">
        <v>224</v>
      </c>
      <c r="K7309">
        <v>182</v>
      </c>
      <c r="L7309">
        <v>86</v>
      </c>
      <c r="M7309">
        <v>12</v>
      </c>
      <c r="N7309">
        <v>-1.29485269273662E-2</v>
      </c>
      <c r="O7309">
        <v>-1.0078383442349801</v>
      </c>
      <c r="P7309">
        <v>-2.2812924408784299</v>
      </c>
      <c r="Q7309">
        <v>0.61016949152542299</v>
      </c>
      <c r="R7309">
        <v>0.28813559322033899</v>
      </c>
      <c r="S7309">
        <f t="shared" si="114"/>
        <v>-0.18817854450691152</v>
      </c>
    </row>
    <row r="7310" spans="1:19" x14ac:dyDescent="0.2">
      <c r="A7310" t="s">
        <v>14547</v>
      </c>
      <c r="B7310" t="s">
        <v>14548</v>
      </c>
      <c r="C7310">
        <v>177</v>
      </c>
      <c r="D7310">
        <v>209</v>
      </c>
      <c r="E7310">
        <v>156</v>
      </c>
      <c r="F7310">
        <v>19</v>
      </c>
      <c r="G7310">
        <v>0.15243125204477501</v>
      </c>
      <c r="H7310">
        <v>-0.54910667778574795</v>
      </c>
      <c r="I7310">
        <v>-1.8534168383709699</v>
      </c>
      <c r="J7310">
        <v>384</v>
      </c>
      <c r="K7310">
        <v>504</v>
      </c>
      <c r="L7310">
        <v>285</v>
      </c>
      <c r="M7310">
        <v>61</v>
      </c>
      <c r="N7310">
        <v>0.195327415499716</v>
      </c>
      <c r="O7310">
        <v>-0.72157514150341096</v>
      </c>
      <c r="P7310">
        <v>-1.80922705794865</v>
      </c>
      <c r="Q7310">
        <v>0.59322033898305004</v>
      </c>
      <c r="R7310">
        <v>0.28813559322033899</v>
      </c>
      <c r="S7310">
        <f t="shared" si="114"/>
        <v>-1.8433341178888063E-2</v>
      </c>
    </row>
    <row r="7311" spans="1:19" x14ac:dyDescent="0.2">
      <c r="A7311" t="s">
        <v>14549</v>
      </c>
      <c r="B7311" t="s">
        <v>14550</v>
      </c>
      <c r="C7311">
        <v>58</v>
      </c>
      <c r="D7311">
        <v>73</v>
      </c>
      <c r="E7311">
        <v>32</v>
      </c>
      <c r="F7311">
        <v>3</v>
      </c>
      <c r="G7311">
        <v>0.18015309885304701</v>
      </c>
      <c r="H7311">
        <v>-0.75253602502143402</v>
      </c>
      <c r="I7311">
        <v>-2.17050391180527</v>
      </c>
      <c r="J7311">
        <v>107</v>
      </c>
      <c r="K7311">
        <v>122</v>
      </c>
      <c r="L7311">
        <v>71</v>
      </c>
      <c r="M7311">
        <v>12</v>
      </c>
      <c r="N7311">
        <v>0.13420415641125999</v>
      </c>
      <c r="O7311">
        <v>-0.77021420611052405</v>
      </c>
      <c r="P7311">
        <v>-1.96042820022947</v>
      </c>
      <c r="Q7311">
        <v>0.52542372881355903</v>
      </c>
      <c r="R7311">
        <v>0.28813559322033899</v>
      </c>
      <c r="S7311">
        <f t="shared" si="114"/>
        <v>-0.15031982813973341</v>
      </c>
    </row>
    <row r="7312" spans="1:19" x14ac:dyDescent="0.2">
      <c r="A7312" t="s">
        <v>14551</v>
      </c>
      <c r="B7312" t="s">
        <v>14552</v>
      </c>
      <c r="C7312">
        <v>249</v>
      </c>
      <c r="D7312">
        <v>283</v>
      </c>
      <c r="E7312">
        <v>217</v>
      </c>
      <c r="F7312">
        <v>36</v>
      </c>
      <c r="G7312">
        <v>0.13584532072408201</v>
      </c>
      <c r="H7312">
        <v>-0.55399762302560995</v>
      </c>
      <c r="I7312">
        <v>-1.7240940192904399</v>
      </c>
      <c r="J7312">
        <v>495</v>
      </c>
      <c r="K7312">
        <v>587</v>
      </c>
      <c r="L7312">
        <v>376</v>
      </c>
      <c r="M7312">
        <v>61</v>
      </c>
      <c r="N7312">
        <v>0.15126100573576701</v>
      </c>
      <c r="O7312">
        <v>-0.71150613115029804</v>
      </c>
      <c r="P7312">
        <v>-1.91950103251469</v>
      </c>
      <c r="Q7312">
        <v>0.47457627118644002</v>
      </c>
      <c r="R7312">
        <v>0.305084745762711</v>
      </c>
      <c r="S7312">
        <f t="shared" si="114"/>
        <v>-1.0635270777845015E-2</v>
      </c>
    </row>
    <row r="7313" spans="1:19" x14ac:dyDescent="0.2">
      <c r="A7313" t="s">
        <v>14553</v>
      </c>
      <c r="B7313" t="s">
        <v>14554</v>
      </c>
      <c r="C7313">
        <v>164</v>
      </c>
      <c r="D7313">
        <v>157</v>
      </c>
      <c r="E7313">
        <v>65</v>
      </c>
      <c r="F7313">
        <v>29</v>
      </c>
      <c r="G7313">
        <v>6.1314036657064301E-2</v>
      </c>
      <c r="H7313">
        <v>-0.896188501183245</v>
      </c>
      <c r="I7313">
        <v>-1.6366430231107401</v>
      </c>
      <c r="J7313">
        <v>410</v>
      </c>
      <c r="K7313">
        <v>390</v>
      </c>
      <c r="L7313">
        <v>263</v>
      </c>
      <c r="M7313">
        <v>40</v>
      </c>
      <c r="N7313">
        <v>5.5508853728485498E-2</v>
      </c>
      <c r="O7313">
        <v>-0.78491688537436799</v>
      </c>
      <c r="P7313">
        <v>-2.0209495339836598</v>
      </c>
      <c r="Q7313">
        <v>0.52542372881355903</v>
      </c>
      <c r="R7313">
        <v>0.338983050847457</v>
      </c>
      <c r="S7313">
        <f t="shared" si="114"/>
        <v>-1.2551669830822731E-2</v>
      </c>
    </row>
    <row r="7314" spans="1:19" x14ac:dyDescent="0.2">
      <c r="A7314" t="s">
        <v>14555</v>
      </c>
      <c r="B7314" t="s">
        <v>14556</v>
      </c>
      <c r="C7314">
        <v>175</v>
      </c>
      <c r="D7314">
        <v>186</v>
      </c>
      <c r="E7314">
        <v>157</v>
      </c>
      <c r="F7314">
        <v>9</v>
      </c>
      <c r="G7314">
        <v>0.10673312782715</v>
      </c>
      <c r="H7314">
        <v>-0.54139640605546402</v>
      </c>
      <c r="I7314">
        <v>-2.1729927122089601</v>
      </c>
      <c r="J7314">
        <v>333</v>
      </c>
      <c r="K7314">
        <v>426</v>
      </c>
      <c r="L7314">
        <v>152</v>
      </c>
      <c r="M7314">
        <v>44</v>
      </c>
      <c r="N7314">
        <v>0.18419346901812</v>
      </c>
      <c r="O7314">
        <v>-0.93268942270593702</v>
      </c>
      <c r="P7314">
        <v>-1.8892172256120201</v>
      </c>
      <c r="Q7314">
        <v>0.55932203389830504</v>
      </c>
      <c r="R7314">
        <v>0.37288135593220301</v>
      </c>
      <c r="S7314">
        <f t="shared" si="114"/>
        <v>-0.13198978516821541</v>
      </c>
    </row>
    <row r="7315" spans="1:19" x14ac:dyDescent="0.2">
      <c r="A7315" t="s">
        <v>14557</v>
      </c>
      <c r="B7315" t="s">
        <v>14558</v>
      </c>
      <c r="C7315">
        <v>143</v>
      </c>
      <c r="D7315">
        <v>238</v>
      </c>
      <c r="E7315">
        <v>77</v>
      </c>
      <c r="F7315">
        <v>23</v>
      </c>
      <c r="G7315">
        <v>0.30149915188697801</v>
      </c>
      <c r="H7315">
        <v>-0.76310332207098297</v>
      </c>
      <c r="I7315">
        <v>-1.6778053744094601</v>
      </c>
      <c r="J7315">
        <v>244</v>
      </c>
      <c r="K7315">
        <v>368</v>
      </c>
      <c r="L7315">
        <v>244</v>
      </c>
      <c r="M7315">
        <v>42</v>
      </c>
      <c r="N7315">
        <v>0.25568609575650902</v>
      </c>
      <c r="O7315">
        <v>-0.59208877714439001</v>
      </c>
      <c r="P7315">
        <v>-1.77436620453272</v>
      </c>
      <c r="Q7315">
        <v>0.57627118644067798</v>
      </c>
      <c r="R7315">
        <v>0.27118644067796599</v>
      </c>
      <c r="S7315">
        <f t="shared" si="114"/>
        <v>4.1534800855810683E-2</v>
      </c>
    </row>
    <row r="7316" spans="1:19" x14ac:dyDescent="0.2">
      <c r="A7316" t="s">
        <v>14559</v>
      </c>
      <c r="B7316" t="s">
        <v>14560</v>
      </c>
      <c r="C7316">
        <v>18</v>
      </c>
      <c r="D7316">
        <v>11</v>
      </c>
      <c r="E7316">
        <v>35</v>
      </c>
      <c r="F7316">
        <v>3</v>
      </c>
      <c r="G7316">
        <v>-0.13362158764955201</v>
      </c>
      <c r="H7316">
        <v>-0.20546247053143399</v>
      </c>
      <c r="I7316">
        <v>-1.66234842334564</v>
      </c>
      <c r="J7316">
        <v>14</v>
      </c>
      <c r="K7316">
        <v>50</v>
      </c>
      <c r="L7316">
        <v>44</v>
      </c>
      <c r="M7316">
        <v>6</v>
      </c>
      <c r="N7316">
        <v>0.63007007207950205</v>
      </c>
      <c r="O7316">
        <v>-9.4764136336440999E-2</v>
      </c>
      <c r="P7316">
        <v>-1.3782024538864801</v>
      </c>
      <c r="Q7316">
        <v>0.62711864406779605</v>
      </c>
      <c r="R7316">
        <v>0.338983050847457</v>
      </c>
      <c r="S7316">
        <f t="shared" si="114"/>
        <v>0.1519596569714568</v>
      </c>
    </row>
    <row r="7317" spans="1:19" x14ac:dyDescent="0.2">
      <c r="A7317" t="s">
        <v>14561</v>
      </c>
      <c r="B7317" t="s">
        <v>14562</v>
      </c>
      <c r="C7317">
        <v>139</v>
      </c>
      <c r="D7317">
        <v>154</v>
      </c>
      <c r="E7317">
        <v>98</v>
      </c>
      <c r="F7317">
        <v>12</v>
      </c>
      <c r="G7317">
        <v>0.124764152877896</v>
      </c>
      <c r="H7317">
        <v>-0.64604673434000304</v>
      </c>
      <c r="I7317">
        <v>-1.94803072716846</v>
      </c>
      <c r="J7317">
        <v>347</v>
      </c>
      <c r="K7317">
        <v>290</v>
      </c>
      <c r="L7317">
        <v>156</v>
      </c>
      <c r="M7317">
        <v>36</v>
      </c>
      <c r="N7317">
        <v>-7.0337347019583602E-4</v>
      </c>
      <c r="O7317">
        <v>-0.93929365358080197</v>
      </c>
      <c r="P7317">
        <v>-1.9942526426154701</v>
      </c>
      <c r="Q7317">
        <v>0.59322033898305004</v>
      </c>
      <c r="R7317">
        <v>0.35593220338983</v>
      </c>
      <c r="S7317">
        <f t="shared" si="114"/>
        <v>-9.5209737027204505E-2</v>
      </c>
    </row>
    <row r="7318" spans="1:19" x14ac:dyDescent="0.2">
      <c r="A7318" t="s">
        <v>14563</v>
      </c>
      <c r="B7318" t="s">
        <v>14564</v>
      </c>
      <c r="C7318">
        <v>152</v>
      </c>
      <c r="D7318">
        <v>178</v>
      </c>
      <c r="E7318">
        <v>67</v>
      </c>
      <c r="F7318">
        <v>30</v>
      </c>
      <c r="G7318">
        <v>0.14883464665964899</v>
      </c>
      <c r="H7318">
        <v>-0.85002679502234901</v>
      </c>
      <c r="I7318">
        <v>-1.5889195061871</v>
      </c>
      <c r="J7318">
        <v>261</v>
      </c>
      <c r="K7318">
        <v>267</v>
      </c>
      <c r="L7318">
        <v>251</v>
      </c>
      <c r="M7318">
        <v>63</v>
      </c>
      <c r="N7318">
        <v>8.7098857448015904E-2</v>
      </c>
      <c r="O7318">
        <v>-0.60905556300163299</v>
      </c>
      <c r="P7318">
        <v>-1.62752562647659</v>
      </c>
      <c r="Q7318">
        <v>0.57627118644067798</v>
      </c>
      <c r="R7318">
        <v>0.27118644067796599</v>
      </c>
      <c r="S7318">
        <f t="shared" si="114"/>
        <v>0.10644546545919061</v>
      </c>
    </row>
    <row r="7319" spans="1:19" x14ac:dyDescent="0.2">
      <c r="A7319" t="s">
        <v>14565</v>
      </c>
      <c r="B7319" t="s">
        <v>14566</v>
      </c>
      <c r="C7319">
        <v>135</v>
      </c>
      <c r="D7319">
        <v>115</v>
      </c>
      <c r="E7319">
        <v>52</v>
      </c>
      <c r="F7319">
        <v>21</v>
      </c>
      <c r="G7319">
        <v>1.0622304154134E-2</v>
      </c>
      <c r="H7319">
        <v>-0.90858843463861005</v>
      </c>
      <c r="I7319">
        <v>-1.6923116467230801</v>
      </c>
      <c r="J7319">
        <v>236</v>
      </c>
      <c r="K7319">
        <v>223</v>
      </c>
      <c r="L7319">
        <v>127</v>
      </c>
      <c r="M7319">
        <v>28</v>
      </c>
      <c r="N7319">
        <v>5.2620963499775901E-2</v>
      </c>
      <c r="O7319">
        <v>-0.86119705915853995</v>
      </c>
      <c r="P7319">
        <v>-1.93597964021978</v>
      </c>
      <c r="Q7319">
        <v>0.62711864406779605</v>
      </c>
      <c r="R7319">
        <v>0.27118644067796599</v>
      </c>
      <c r="S7319">
        <f t="shared" si="114"/>
        <v>-5.8775198723968625E-3</v>
      </c>
    </row>
    <row r="7320" spans="1:19" x14ac:dyDescent="0.2">
      <c r="A7320" t="s">
        <v>14567</v>
      </c>
      <c r="B7320" t="s">
        <v>14568</v>
      </c>
      <c r="C7320">
        <v>48</v>
      </c>
      <c r="D7320">
        <v>19</v>
      </c>
      <c r="E7320">
        <v>27</v>
      </c>
      <c r="F7320">
        <v>6</v>
      </c>
      <c r="G7320">
        <v>-0.322229404127229</v>
      </c>
      <c r="H7320">
        <v>-0.74413548299500298</v>
      </c>
      <c r="I7320">
        <v>-1.7872871599539399</v>
      </c>
      <c r="J7320">
        <v>40</v>
      </c>
      <c r="K7320">
        <v>46</v>
      </c>
      <c r="L7320">
        <v>49</v>
      </c>
      <c r="M7320">
        <v>7</v>
      </c>
      <c r="N7320">
        <v>0.13792594377533299</v>
      </c>
      <c r="O7320">
        <v>-0.503952688443839</v>
      </c>
      <c r="P7320">
        <v>-1.76718761990559</v>
      </c>
      <c r="Q7320">
        <v>0.61016949152542299</v>
      </c>
      <c r="R7320">
        <v>0.25423728813559299</v>
      </c>
      <c r="S7320">
        <f t="shared" si="114"/>
        <v>1.1882223788450576E-2</v>
      </c>
    </row>
    <row r="7321" spans="1:19" x14ac:dyDescent="0.2">
      <c r="A7321" t="s">
        <v>14569</v>
      </c>
      <c r="B7321" t="s">
        <v>14570</v>
      </c>
      <c r="C7321">
        <v>165</v>
      </c>
      <c r="D7321">
        <v>174</v>
      </c>
      <c r="E7321">
        <v>97</v>
      </c>
      <c r="F7321">
        <v>14</v>
      </c>
      <c r="G7321">
        <v>0.10332353636422099</v>
      </c>
      <c r="H7321">
        <v>-0.72497021972606501</v>
      </c>
      <c r="I7321">
        <v>-1.9555530814976601</v>
      </c>
      <c r="J7321">
        <v>199</v>
      </c>
      <c r="K7321">
        <v>239</v>
      </c>
      <c r="L7321">
        <v>146</v>
      </c>
      <c r="M7321">
        <v>47</v>
      </c>
      <c r="N7321">
        <v>0.15677292796015199</v>
      </c>
      <c r="O7321">
        <v>-0.72658899776965902</v>
      </c>
      <c r="P7321">
        <v>-1.63698088706588</v>
      </c>
      <c r="Q7321">
        <v>0.59322033898305004</v>
      </c>
      <c r="R7321">
        <v>0.27118644067796599</v>
      </c>
      <c r="S7321">
        <f t="shared" si="114"/>
        <v>-1.8147044369849347E-3</v>
      </c>
    </row>
    <row r="7322" spans="1:19" x14ac:dyDescent="0.2">
      <c r="A7322" t="s">
        <v>14571</v>
      </c>
      <c r="B7322" t="s">
        <v>14572</v>
      </c>
      <c r="C7322">
        <v>99</v>
      </c>
      <c r="D7322">
        <v>144</v>
      </c>
      <c r="E7322">
        <v>126</v>
      </c>
      <c r="F7322">
        <v>38</v>
      </c>
      <c r="G7322">
        <v>0.24298552979322799</v>
      </c>
      <c r="H7322">
        <v>-0.38952265925839002</v>
      </c>
      <c r="I7322">
        <v>-1.30004877094273</v>
      </c>
      <c r="J7322">
        <v>245</v>
      </c>
      <c r="K7322">
        <v>399</v>
      </c>
      <c r="L7322">
        <v>133</v>
      </c>
      <c r="M7322">
        <v>84</v>
      </c>
      <c r="N7322">
        <v>0.289034914743937</v>
      </c>
      <c r="O7322">
        <v>-0.85740322054183704</v>
      </c>
      <c r="P7322">
        <v>-1.4751124668945399</v>
      </c>
      <c r="Q7322">
        <v>0.52542372881355903</v>
      </c>
      <c r="R7322">
        <v>0.305084745762711</v>
      </c>
      <c r="S7322">
        <f t="shared" si="114"/>
        <v>0.23051902329121132</v>
      </c>
    </row>
    <row r="7323" spans="1:19" x14ac:dyDescent="0.2">
      <c r="A7323" t="s">
        <v>14573</v>
      </c>
      <c r="B7323" t="s">
        <v>14574</v>
      </c>
      <c r="C7323">
        <v>187</v>
      </c>
      <c r="D7323">
        <v>331</v>
      </c>
      <c r="E7323">
        <v>195</v>
      </c>
      <c r="F7323">
        <v>22</v>
      </c>
      <c r="G7323">
        <v>0.32824461953474798</v>
      </c>
      <c r="H7323">
        <v>-0.47606500495238402</v>
      </c>
      <c r="I7323">
        <v>-1.8136160986762899</v>
      </c>
      <c r="J7323">
        <v>453</v>
      </c>
      <c r="K7323">
        <v>611</v>
      </c>
      <c r="L7323">
        <v>220</v>
      </c>
      <c r="M7323">
        <v>34</v>
      </c>
      <c r="N7323">
        <v>0.207171111651444</v>
      </c>
      <c r="O7323">
        <v>-0.90576429833501504</v>
      </c>
      <c r="P7323">
        <v>-2.1348449535624598</v>
      </c>
      <c r="Q7323">
        <v>0.55932203389830504</v>
      </c>
      <c r="R7323">
        <v>0.37288135593220301</v>
      </c>
      <c r="S7323">
        <f t="shared" si="114"/>
        <v>-9.4052932655923793E-2</v>
      </c>
    </row>
    <row r="7324" spans="1:19" x14ac:dyDescent="0.2">
      <c r="A7324" t="s">
        <v>14575</v>
      </c>
      <c r="B7324" t="s">
        <v>14576</v>
      </c>
      <c r="C7324">
        <v>30</v>
      </c>
      <c r="D7324">
        <v>16</v>
      </c>
      <c r="E7324">
        <v>31</v>
      </c>
      <c r="F7324">
        <v>6</v>
      </c>
      <c r="G7324">
        <v>-0.192743039768209</v>
      </c>
      <c r="H7324">
        <v>-0.48001757066379303</v>
      </c>
      <c r="I7324">
        <v>-1.58316717729801</v>
      </c>
      <c r="J7324">
        <v>55</v>
      </c>
      <c r="K7324">
        <v>49</v>
      </c>
      <c r="L7324">
        <v>81</v>
      </c>
      <c r="M7324">
        <v>18</v>
      </c>
      <c r="N7324">
        <v>2.70614939559915E-2</v>
      </c>
      <c r="O7324">
        <v>-0.42396644775998399</v>
      </c>
      <c r="P7324">
        <v>-1.4953158529828301</v>
      </c>
      <c r="Q7324">
        <v>0.50847457627118597</v>
      </c>
      <c r="R7324">
        <v>0.322033898305084</v>
      </c>
      <c r="S7324">
        <f t="shared" si="114"/>
        <v>0.14346829507575534</v>
      </c>
    </row>
    <row r="7325" spans="1:19" x14ac:dyDescent="0.2">
      <c r="A7325" t="s">
        <v>14577</v>
      </c>
      <c r="B7325" t="s">
        <v>14578</v>
      </c>
      <c r="C7325">
        <v>187</v>
      </c>
      <c r="D7325">
        <v>258</v>
      </c>
      <c r="E7325">
        <v>177</v>
      </c>
      <c r="F7325">
        <v>21</v>
      </c>
      <c r="G7325">
        <v>0.220036331722259</v>
      </c>
      <c r="H7325">
        <v>-0.51812634995309503</v>
      </c>
      <c r="I7325">
        <v>-1.8338194847645699</v>
      </c>
      <c r="J7325">
        <v>527</v>
      </c>
      <c r="K7325">
        <v>716</v>
      </c>
      <c r="L7325">
        <v>421</v>
      </c>
      <c r="M7325">
        <v>82</v>
      </c>
      <c r="N7325">
        <v>0.21033051051703</v>
      </c>
      <c r="O7325">
        <v>-0.68961729652126802</v>
      </c>
      <c r="P7325">
        <v>-1.81822243142072</v>
      </c>
      <c r="Q7325">
        <v>0.50847457627118597</v>
      </c>
      <c r="R7325">
        <v>0.35593220338983</v>
      </c>
      <c r="S7325">
        <f t="shared" si="114"/>
        <v>-1.5187904804592972E-2</v>
      </c>
    </row>
    <row r="7326" spans="1:19" x14ac:dyDescent="0.2">
      <c r="A7326" t="s">
        <v>14579</v>
      </c>
      <c r="B7326" t="s">
        <v>14580</v>
      </c>
      <c r="C7326">
        <v>94</v>
      </c>
      <c r="D7326">
        <v>64</v>
      </c>
      <c r="E7326">
        <v>57</v>
      </c>
      <c r="F7326">
        <v>4</v>
      </c>
      <c r="G7326">
        <v>-8.6689647320283003E-2</v>
      </c>
      <c r="H7326">
        <v>-0.71151100770561004</v>
      </c>
      <c r="I7326">
        <v>-2.2552650352337298</v>
      </c>
      <c r="J7326">
        <v>110</v>
      </c>
      <c r="K7326">
        <v>171</v>
      </c>
      <c r="L7326">
        <v>92</v>
      </c>
      <c r="M7326">
        <v>14</v>
      </c>
      <c r="N7326">
        <v>0.26883152865565002</v>
      </c>
      <c r="O7326">
        <v>-0.66969363495706002</v>
      </c>
      <c r="P7326">
        <v>-1.9054903180718701</v>
      </c>
      <c r="Q7326">
        <v>0.50847457627118597</v>
      </c>
      <c r="R7326">
        <v>0.305084745762711</v>
      </c>
      <c r="S7326">
        <f t="shared" si="114"/>
        <v>-0.16006854482406513</v>
      </c>
    </row>
    <row r="7327" spans="1:19" x14ac:dyDescent="0.2">
      <c r="A7327" t="s">
        <v>14581</v>
      </c>
      <c r="B7327" t="s">
        <v>14582</v>
      </c>
      <c r="C7327">
        <v>146</v>
      </c>
      <c r="D7327">
        <v>165</v>
      </c>
      <c r="E7327">
        <v>207</v>
      </c>
      <c r="F7327">
        <v>18</v>
      </c>
      <c r="G7327">
        <v>0.13338932072499701</v>
      </c>
      <c r="H7327">
        <v>-0.342640520105922</v>
      </c>
      <c r="I7327">
        <v>-1.79327752364313</v>
      </c>
      <c r="J7327">
        <v>447</v>
      </c>
      <c r="K7327">
        <v>330</v>
      </c>
      <c r="L7327">
        <v>271</v>
      </c>
      <c r="M7327">
        <v>34</v>
      </c>
      <c r="N7327">
        <v>-5.4565479832327103E-2</v>
      </c>
      <c r="O7327">
        <v>-0.80942700940192103</v>
      </c>
      <c r="P7327">
        <v>-2.1290542746815699</v>
      </c>
      <c r="Q7327">
        <v>0.45762711864406702</v>
      </c>
      <c r="R7327">
        <v>0.28813559322033899</v>
      </c>
      <c r="S7327">
        <f t="shared" si="114"/>
        <v>-8.6638712997208267E-2</v>
      </c>
    </row>
    <row r="7328" spans="1:19" x14ac:dyDescent="0.2">
      <c r="A7328" t="s">
        <v>14583</v>
      </c>
      <c r="B7328" t="s">
        <v>14584</v>
      </c>
      <c r="C7328">
        <v>37</v>
      </c>
      <c r="D7328">
        <v>24</v>
      </c>
      <c r="E7328">
        <v>30</v>
      </c>
      <c r="F7328">
        <v>7</v>
      </c>
      <c r="G7328">
        <v>-0.10773225005985999</v>
      </c>
      <c r="H7328">
        <v>-0.585338479125736</v>
      </c>
      <c r="I7328">
        <v>-1.60730085701473</v>
      </c>
      <c r="J7328">
        <v>114</v>
      </c>
      <c r="K7328">
        <v>163</v>
      </c>
      <c r="L7328">
        <v>100</v>
      </c>
      <c r="M7328">
        <v>15</v>
      </c>
      <c r="N7328">
        <v>0.232510856489207</v>
      </c>
      <c r="O7328">
        <v>-0.64899362848086295</v>
      </c>
      <c r="P7328">
        <v>-1.89103926087268</v>
      </c>
      <c r="Q7328">
        <v>0.49152542372881303</v>
      </c>
      <c r="R7328">
        <v>0.338983050847457</v>
      </c>
      <c r="S7328">
        <f t="shared" si="114"/>
        <v>3.0658998816058436E-2</v>
      </c>
    </row>
    <row r="7329" spans="1:19" x14ac:dyDescent="0.2">
      <c r="A7329" t="s">
        <v>14585</v>
      </c>
      <c r="B7329" t="s">
        <v>14586</v>
      </c>
      <c r="C7329">
        <v>31</v>
      </c>
      <c r="D7329">
        <v>52</v>
      </c>
      <c r="E7329">
        <v>20</v>
      </c>
      <c r="F7329">
        <v>0</v>
      </c>
      <c r="G7329">
        <v>0.30489988209605401</v>
      </c>
      <c r="H7329">
        <v>-0.684589707948695</v>
      </c>
      <c r="I7329" t="e">
        <f>-inf</f>
        <v>#NAME?</v>
      </c>
      <c r="J7329">
        <v>44</v>
      </c>
      <c r="K7329">
        <v>93</v>
      </c>
      <c r="L7329">
        <v>36</v>
      </c>
      <c r="M7329">
        <v>18</v>
      </c>
      <c r="N7329">
        <v>0.40225837548946902</v>
      </c>
      <c r="O7329">
        <v>-0.67923895286328995</v>
      </c>
      <c r="P7329">
        <v>-1.3984058399747701</v>
      </c>
      <c r="Q7329">
        <v>0.57627118644067798</v>
      </c>
      <c r="R7329">
        <v>0.305084745762711</v>
      </c>
      <c r="S7329" t="e">
        <f t="shared" si="114"/>
        <v>#NAME?</v>
      </c>
    </row>
    <row r="7330" spans="1:19" x14ac:dyDescent="0.2">
      <c r="A7330" t="s">
        <v>14587</v>
      </c>
      <c r="B7330" t="s">
        <v>14588</v>
      </c>
      <c r="C7330">
        <v>39</v>
      </c>
      <c r="D7330">
        <v>34</v>
      </c>
      <c r="E7330">
        <v>36</v>
      </c>
      <c r="F7330">
        <v>1</v>
      </c>
      <c r="G7330">
        <v>2.0672542311284299E-2</v>
      </c>
      <c r="H7330">
        <v>-0.52902011603761501</v>
      </c>
      <c r="I7330">
        <v>-2.47526177998849</v>
      </c>
      <c r="J7330">
        <v>89</v>
      </c>
      <c r="K7330">
        <v>95</v>
      </c>
      <c r="L7330">
        <v>49</v>
      </c>
      <c r="M7330">
        <v>5</v>
      </c>
      <c r="N7330">
        <v>0.105561702065656</v>
      </c>
      <c r="O7330">
        <v>-0.85128270376078896</v>
      </c>
      <c r="P7330">
        <v>-2.2606456709007801</v>
      </c>
      <c r="Q7330">
        <v>0.47457627118644002</v>
      </c>
      <c r="R7330">
        <v>0.305084745762711</v>
      </c>
      <c r="S7330">
        <f t="shared" si="114"/>
        <v>-0.31851020888919623</v>
      </c>
    </row>
    <row r="7331" spans="1:19" x14ac:dyDescent="0.2">
      <c r="A7331" t="s">
        <v>14589</v>
      </c>
      <c r="B7331" t="s">
        <v>14590</v>
      </c>
      <c r="C7331">
        <v>163</v>
      </c>
      <c r="D7331">
        <v>185</v>
      </c>
      <c r="E7331">
        <v>85</v>
      </c>
      <c r="F7331">
        <v>19</v>
      </c>
      <c r="G7331">
        <v>0.135242356294584</v>
      </c>
      <c r="H7331">
        <v>-0.77702668846806799</v>
      </c>
      <c r="I7331">
        <v>-1.8176311764131201</v>
      </c>
      <c r="J7331">
        <v>277</v>
      </c>
      <c r="K7331">
        <v>354</v>
      </c>
      <c r="L7331">
        <v>174</v>
      </c>
      <c r="M7331">
        <v>32</v>
      </c>
      <c r="N7331">
        <v>0.18375159638306099</v>
      </c>
      <c r="O7331">
        <v>-0.79401929792623904</v>
      </c>
      <c r="P7331">
        <v>-1.9475554593364299</v>
      </c>
      <c r="Q7331">
        <v>0.47457627118644002</v>
      </c>
      <c r="R7331">
        <v>0.27118644067796599</v>
      </c>
      <c r="S7331">
        <f t="shared" si="114"/>
        <v>-4.511393612192062E-2</v>
      </c>
    </row>
    <row r="7332" spans="1:19" x14ac:dyDescent="0.2">
      <c r="A7332" t="s">
        <v>14591</v>
      </c>
      <c r="B7332" t="s">
        <v>14592</v>
      </c>
      <c r="C7332">
        <v>184</v>
      </c>
      <c r="D7332">
        <v>138</v>
      </c>
      <c r="E7332">
        <v>164</v>
      </c>
      <c r="F7332">
        <v>12</v>
      </c>
      <c r="G7332">
        <v>-4.4680504312771499E-2</v>
      </c>
      <c r="H7332">
        <v>-0.54423198474024204</v>
      </c>
      <c r="I7332">
        <v>-2.0698337499239101</v>
      </c>
      <c r="J7332">
        <v>289</v>
      </c>
      <c r="K7332">
        <v>294</v>
      </c>
      <c r="L7332">
        <v>165</v>
      </c>
      <c r="M7332">
        <v>60</v>
      </c>
      <c r="N7332">
        <v>8.4677591077331096E-2</v>
      </c>
      <c r="O7332">
        <v>-0.83550267568703096</v>
      </c>
      <c r="P7332">
        <v>-1.6929722609647899</v>
      </c>
      <c r="Q7332">
        <v>0.49152542372881303</v>
      </c>
      <c r="R7332">
        <v>0.20338983050847401</v>
      </c>
      <c r="S7332">
        <f t="shared" si="114"/>
        <v>-4.9748131094131579E-2</v>
      </c>
    </row>
    <row r="7333" spans="1:19" x14ac:dyDescent="0.2">
      <c r="A7333" t="s">
        <v>14593</v>
      </c>
      <c r="B7333" t="s">
        <v>14594</v>
      </c>
      <c r="C7333">
        <v>76</v>
      </c>
      <c r="D7333">
        <v>97</v>
      </c>
      <c r="E7333">
        <v>52</v>
      </c>
      <c r="F7333">
        <v>7</v>
      </c>
      <c r="G7333">
        <v>0.18621637428098101</v>
      </c>
      <c r="H7333">
        <v>-0.65906825842439498</v>
      </c>
      <c r="I7333">
        <v>-1.91991272522853</v>
      </c>
      <c r="J7333">
        <v>130</v>
      </c>
      <c r="K7333">
        <v>133</v>
      </c>
      <c r="L7333">
        <v>139</v>
      </c>
      <c r="M7333">
        <v>13</v>
      </c>
      <c r="N7333">
        <v>8.7136392081970798E-2</v>
      </c>
      <c r="O7333">
        <v>-0.56301732919713199</v>
      </c>
      <c r="P7333">
        <v>-2.01022566859189</v>
      </c>
      <c r="Q7333">
        <v>0.47457627118644002</v>
      </c>
      <c r="R7333">
        <v>0.169491525423728</v>
      </c>
      <c r="S7333">
        <f t="shared" si="114"/>
        <v>-9.1373494986081299E-2</v>
      </c>
    </row>
    <row r="7334" spans="1:19" x14ac:dyDescent="0.2">
      <c r="A7334" t="s">
        <v>14595</v>
      </c>
      <c r="B7334" t="s">
        <v>14596</v>
      </c>
      <c r="C7334">
        <v>82</v>
      </c>
      <c r="D7334">
        <v>139</v>
      </c>
      <c r="E7334">
        <v>52</v>
      </c>
      <c r="F7334">
        <v>33</v>
      </c>
      <c r="G7334">
        <v>0.30945918016590601</v>
      </c>
      <c r="H7334">
        <v>-0.69206851852732099</v>
      </c>
      <c r="I7334">
        <v>-1.27949708546782</v>
      </c>
      <c r="J7334">
        <v>243</v>
      </c>
      <c r="K7334">
        <v>293</v>
      </c>
      <c r="L7334">
        <v>169</v>
      </c>
      <c r="M7334">
        <v>71</v>
      </c>
      <c r="N7334">
        <v>0.158489450177519</v>
      </c>
      <c r="O7334">
        <v>-0.74980834612902902</v>
      </c>
      <c r="P7334">
        <v>-1.54457359347112</v>
      </c>
      <c r="Q7334">
        <v>0.55932203389830504</v>
      </c>
      <c r="R7334">
        <v>0.305084745762711</v>
      </c>
      <c r="S7334">
        <f t="shared" si="114"/>
        <v>0.2178660725371252</v>
      </c>
    </row>
    <row r="7335" spans="1:19" x14ac:dyDescent="0.2">
      <c r="A7335" t="s">
        <v>14597</v>
      </c>
      <c r="B7335" t="s">
        <v>14598</v>
      </c>
      <c r="C7335">
        <v>23</v>
      </c>
      <c r="D7335">
        <v>65</v>
      </c>
      <c r="E7335">
        <v>16</v>
      </c>
      <c r="F7335">
        <v>7</v>
      </c>
      <c r="G7335">
        <v>0.53144375292079105</v>
      </c>
      <c r="H7335">
        <v>-0.651865863140071</v>
      </c>
      <c r="I7335">
        <v>-1.4008269689653301</v>
      </c>
      <c r="J7335">
        <v>58</v>
      </c>
      <c r="K7335">
        <v>120</v>
      </c>
      <c r="L7335">
        <v>18</v>
      </c>
      <c r="M7335">
        <v>5</v>
      </c>
      <c r="N7335">
        <v>0.39298135590640898</v>
      </c>
      <c r="O7335">
        <v>-1.1002442656040201</v>
      </c>
      <c r="P7335">
        <v>-2.0746836578188099</v>
      </c>
      <c r="Q7335">
        <v>0.55932203389830504</v>
      </c>
      <c r="R7335">
        <v>0.322033898305084</v>
      </c>
      <c r="S7335">
        <f t="shared" si="114"/>
        <v>4.1080769193507602E-2</v>
      </c>
    </row>
    <row r="7336" spans="1:19" x14ac:dyDescent="0.2">
      <c r="A7336" t="s">
        <v>14599</v>
      </c>
      <c r="B7336" t="s">
        <v>14600</v>
      </c>
      <c r="C7336">
        <v>254</v>
      </c>
      <c r="D7336">
        <v>161</v>
      </c>
      <c r="E7336">
        <v>138</v>
      </c>
      <c r="F7336">
        <v>28</v>
      </c>
      <c r="G7336">
        <v>-0.11774960829256</v>
      </c>
      <c r="H7336">
        <v>-0.75921263999710498</v>
      </c>
      <c r="I7336">
        <v>-1.8418728582397099</v>
      </c>
      <c r="J7336">
        <v>396</v>
      </c>
      <c r="K7336">
        <v>495</v>
      </c>
      <c r="L7336">
        <v>266</v>
      </c>
      <c r="M7336">
        <v>84</v>
      </c>
      <c r="N7336">
        <v>0.174138116429778</v>
      </c>
      <c r="O7336">
        <v>-0.76490232643883505</v>
      </c>
      <c r="P7336">
        <v>-1.6836415684555199</v>
      </c>
      <c r="Q7336">
        <v>0.644067796610169</v>
      </c>
      <c r="R7336">
        <v>0.23728813559322001</v>
      </c>
      <c r="S7336">
        <f t="shared" si="114"/>
        <v>1.8487816904474774E-2</v>
      </c>
    </row>
    <row r="7337" spans="1:19" x14ac:dyDescent="0.2">
      <c r="A7337" t="s">
        <v>14601</v>
      </c>
      <c r="B7337" t="s">
        <v>14602</v>
      </c>
      <c r="C7337">
        <v>95</v>
      </c>
      <c r="D7337">
        <v>96</v>
      </c>
      <c r="E7337">
        <v>129</v>
      </c>
      <c r="F7337">
        <v>13</v>
      </c>
      <c r="G7337">
        <v>8.4805860046249099E-2</v>
      </c>
      <c r="H7337">
        <v>-0.36139190476800198</v>
      </c>
      <c r="I7337">
        <v>-1.74797742594401</v>
      </c>
      <c r="J7337">
        <v>133</v>
      </c>
      <c r="K7337">
        <v>270</v>
      </c>
      <c r="L7337">
        <v>101</v>
      </c>
      <c r="M7337">
        <v>21</v>
      </c>
      <c r="N7337">
        <v>0.384740226613623</v>
      </c>
      <c r="O7337">
        <v>-0.71161904432883305</v>
      </c>
      <c r="P7337">
        <v>-1.81185801482505</v>
      </c>
      <c r="Q7337">
        <v>0.54237288135593198</v>
      </c>
      <c r="R7337">
        <v>0.305084745762711</v>
      </c>
      <c r="S7337">
        <f t="shared" si="114"/>
        <v>1.12698986169836E-2</v>
      </c>
    </row>
    <row r="7338" spans="1:19" x14ac:dyDescent="0.2">
      <c r="A7338" t="s">
        <v>14603</v>
      </c>
      <c r="B7338" t="s">
        <v>14604</v>
      </c>
      <c r="C7338">
        <v>142</v>
      </c>
      <c r="D7338">
        <v>115</v>
      </c>
      <c r="E7338">
        <v>93</v>
      </c>
      <c r="F7338">
        <v>13</v>
      </c>
      <c r="G7338">
        <v>-1.1332271733916301E-2</v>
      </c>
      <c r="H7338">
        <v>-0.67806340560752498</v>
      </c>
      <c r="I7338">
        <v>-1.92254216503821</v>
      </c>
      <c r="J7338">
        <v>334</v>
      </c>
      <c r="K7338">
        <v>287</v>
      </c>
      <c r="L7338">
        <v>188</v>
      </c>
      <c r="M7338">
        <v>26</v>
      </c>
      <c r="N7338">
        <v>1.1363533344149499E-2</v>
      </c>
      <c r="O7338">
        <v>-0.84167739469227498</v>
      </c>
      <c r="P7338">
        <v>-2.1189987874326301</v>
      </c>
      <c r="Q7338">
        <v>0.55932203389830504</v>
      </c>
      <c r="R7338">
        <v>0.305084745762711</v>
      </c>
      <c r="S7338">
        <f t="shared" si="114"/>
        <v>-0.12122681315223047</v>
      </c>
    </row>
    <row r="7339" spans="1:19" x14ac:dyDescent="0.2">
      <c r="A7339" t="s">
        <v>14605</v>
      </c>
      <c r="B7339" t="s">
        <v>14606</v>
      </c>
      <c r="C7339">
        <v>34</v>
      </c>
      <c r="D7339">
        <v>31</v>
      </c>
      <c r="E7339">
        <v>22</v>
      </c>
      <c r="F7339">
        <v>2</v>
      </c>
      <c r="G7339">
        <v>4.0141009087545997E-2</v>
      </c>
      <c r="H7339">
        <v>-0.68331424599845203</v>
      </c>
      <c r="I7339">
        <v>-2.1146460943402698</v>
      </c>
      <c r="J7339">
        <v>71</v>
      </c>
      <c r="K7339">
        <v>83</v>
      </c>
      <c r="L7339">
        <v>51</v>
      </c>
      <c r="M7339">
        <v>7</v>
      </c>
      <c r="N7339">
        <v>0.14504784707872001</v>
      </c>
      <c r="O7339">
        <v>-0.73577694976552899</v>
      </c>
      <c r="P7339">
        <v>-2.0163859772967099</v>
      </c>
      <c r="Q7339">
        <v>0.61016949152542299</v>
      </c>
      <c r="R7339">
        <v>0.305084745762711</v>
      </c>
      <c r="S7339">
        <f t="shared" si="114"/>
        <v>-0.149179150730892</v>
      </c>
    </row>
    <row r="7340" spans="1:19" x14ac:dyDescent="0.2">
      <c r="A7340" t="s">
        <v>14607</v>
      </c>
      <c r="B7340" t="s">
        <v>14608</v>
      </c>
      <c r="C7340">
        <v>84</v>
      </c>
      <c r="D7340">
        <v>68</v>
      </c>
      <c r="E7340">
        <v>50</v>
      </c>
      <c r="F7340">
        <v>7</v>
      </c>
      <c r="G7340">
        <v>-1.15121410601168E-2</v>
      </c>
      <c r="H7340">
        <v>-0.71956729150426602</v>
      </c>
      <c r="I7340">
        <v>-1.96337841900962</v>
      </c>
      <c r="J7340">
        <v>212</v>
      </c>
      <c r="K7340">
        <v>172</v>
      </c>
      <c r="L7340">
        <v>87</v>
      </c>
      <c r="M7340">
        <v>16</v>
      </c>
      <c r="N7340">
        <v>-1.35793105994807E-2</v>
      </c>
      <c r="O7340">
        <v>-0.97890538545452299</v>
      </c>
      <c r="P7340">
        <v>-2.13244154686471</v>
      </c>
      <c r="Q7340">
        <v>0.57627118644067798</v>
      </c>
      <c r="R7340">
        <v>0.169491525423728</v>
      </c>
      <c r="S7340">
        <f t="shared" si="114"/>
        <v>-0.13659902991825545</v>
      </c>
    </row>
    <row r="7341" spans="1:19" x14ac:dyDescent="0.2">
      <c r="A7341" t="s">
        <v>14609</v>
      </c>
      <c r="B7341" t="s">
        <v>14610</v>
      </c>
      <c r="C7341">
        <v>86</v>
      </c>
      <c r="D7341">
        <v>37</v>
      </c>
      <c r="E7341">
        <v>14</v>
      </c>
      <c r="F7341">
        <v>3</v>
      </c>
      <c r="G7341">
        <v>-0.28603849488104399</v>
      </c>
      <c r="H7341">
        <v>-1.2826284253437299</v>
      </c>
      <c r="I7341">
        <v>-2.3415743694859001</v>
      </c>
      <c r="J7341">
        <v>134</v>
      </c>
      <c r="K7341">
        <v>127</v>
      </c>
      <c r="L7341">
        <v>41</v>
      </c>
      <c r="M7341">
        <v>7</v>
      </c>
      <c r="N7341">
        <v>5.3927026012870999E-2</v>
      </c>
      <c r="O7341">
        <v>-1.1064097187894599</v>
      </c>
      <c r="P7341">
        <v>-2.2922324269424399</v>
      </c>
      <c r="Q7341">
        <v>0.55932203389830504</v>
      </c>
      <c r="R7341">
        <v>0.23728813559322001</v>
      </c>
      <c r="S7341">
        <f t="shared" si="114"/>
        <v>-0.28840591794051662</v>
      </c>
    </row>
    <row r="7342" spans="1:19" x14ac:dyDescent="0.2">
      <c r="A7342" t="s">
        <v>14611</v>
      </c>
      <c r="B7342" t="s">
        <v>14612</v>
      </c>
      <c r="C7342">
        <v>138</v>
      </c>
      <c r="D7342">
        <v>175</v>
      </c>
      <c r="E7342">
        <v>116</v>
      </c>
      <c r="F7342">
        <v>23</v>
      </c>
      <c r="G7342">
        <v>0.183417194580586</v>
      </c>
      <c r="H7342">
        <v>-0.56967910695272095</v>
      </c>
      <c r="I7342">
        <v>-1.66234842334564</v>
      </c>
      <c r="J7342">
        <v>343</v>
      </c>
      <c r="K7342">
        <v>376</v>
      </c>
      <c r="L7342">
        <v>277</v>
      </c>
      <c r="M7342">
        <v>58</v>
      </c>
      <c r="N7342">
        <v>0.117121828306612</v>
      </c>
      <c r="O7342">
        <v>-0.68490312812271203</v>
      </c>
      <c r="P7342">
        <v>-1.7820917950717201</v>
      </c>
      <c r="Q7342">
        <v>0.61016949152542299</v>
      </c>
      <c r="R7342">
        <v>0.23728813559322001</v>
      </c>
      <c r="S7342">
        <f t="shared" si="114"/>
        <v>4.3925859987688082E-2</v>
      </c>
    </row>
    <row r="7343" spans="1:19" x14ac:dyDescent="0.2">
      <c r="A7343" t="s">
        <v>14613</v>
      </c>
      <c r="B7343" t="s">
        <v>14614</v>
      </c>
      <c r="C7343">
        <v>137</v>
      </c>
      <c r="D7343">
        <v>119</v>
      </c>
      <c r="E7343">
        <v>95</v>
      </c>
      <c r="F7343">
        <v>5</v>
      </c>
      <c r="G7343">
        <v>1.9084626531652299E-2</v>
      </c>
      <c r="H7343">
        <v>-0.65325497164596202</v>
      </c>
      <c r="I7343">
        <v>-2.3219477357823801</v>
      </c>
      <c r="J7343">
        <v>246</v>
      </c>
      <c r="K7343">
        <v>230</v>
      </c>
      <c r="L7343">
        <v>207</v>
      </c>
      <c r="M7343">
        <v>29</v>
      </c>
      <c r="N7343">
        <v>4.8020832335935501E-2</v>
      </c>
      <c r="O7343">
        <v>-0.66705353879085105</v>
      </c>
      <c r="P7343">
        <v>-1.9387627777963099</v>
      </c>
      <c r="Q7343">
        <v>0.61016949152542299</v>
      </c>
      <c r="R7343">
        <v>0.28813559322033899</v>
      </c>
      <c r="S7343">
        <f t="shared" si="114"/>
        <v>-0.18819856880252736</v>
      </c>
    </row>
    <row r="7344" spans="1:19" x14ac:dyDescent="0.2">
      <c r="A7344" t="s">
        <v>14615</v>
      </c>
      <c r="B7344" t="s">
        <v>14616</v>
      </c>
      <c r="C7344">
        <v>61</v>
      </c>
      <c r="D7344">
        <v>135</v>
      </c>
      <c r="E7344">
        <v>38</v>
      </c>
      <c r="F7344">
        <v>9</v>
      </c>
      <c r="G7344">
        <v>0.425262165779767</v>
      </c>
      <c r="H7344">
        <v>-0.69980424817235998</v>
      </c>
      <c r="I7344">
        <v>-1.7152844985334399</v>
      </c>
      <c r="J7344">
        <v>70</v>
      </c>
      <c r="K7344">
        <v>149</v>
      </c>
      <c r="L7344">
        <v>50</v>
      </c>
      <c r="M7344">
        <v>9</v>
      </c>
      <c r="N7344">
        <v>0.40531633181973897</v>
      </c>
      <c r="O7344">
        <v>-0.73821681282262797</v>
      </c>
      <c r="P7344">
        <v>-1.9010811991668199</v>
      </c>
      <c r="Q7344">
        <v>0.644067796610169</v>
      </c>
      <c r="R7344">
        <v>0.25423728813559299</v>
      </c>
      <c r="S7344">
        <f t="shared" si="114"/>
        <v>-3.1677467650122826E-3</v>
      </c>
    </row>
    <row r="7345" spans="1:19" x14ac:dyDescent="0.2">
      <c r="A7345" t="s">
        <v>14617</v>
      </c>
      <c r="B7345" t="s">
        <v>14618</v>
      </c>
      <c r="C7345">
        <v>48</v>
      </c>
      <c r="D7345">
        <v>64</v>
      </c>
      <c r="E7345">
        <v>42</v>
      </c>
      <c r="F7345">
        <v>8</v>
      </c>
      <c r="G7345">
        <v>0.20519696890382799</v>
      </c>
      <c r="H7345">
        <v>-0.55224995675609001</v>
      </c>
      <c r="I7345">
        <v>-1.66234842334564</v>
      </c>
      <c r="J7345">
        <v>195</v>
      </c>
      <c r="K7345">
        <v>273</v>
      </c>
      <c r="L7345">
        <v>105</v>
      </c>
      <c r="M7345">
        <v>25</v>
      </c>
      <c r="N7345">
        <v>0.22335613909995899</v>
      </c>
      <c r="O7345">
        <v>-0.86093408943697003</v>
      </c>
      <c r="P7345">
        <v>-1.9023202712823699</v>
      </c>
      <c r="Q7345">
        <v>0.69491525423728795</v>
      </c>
      <c r="R7345">
        <v>0.27118644067796599</v>
      </c>
      <c r="S7345">
        <f t="shared" si="114"/>
        <v>1.1766707798890788E-2</v>
      </c>
    </row>
    <row r="7346" spans="1:19" x14ac:dyDescent="0.2">
      <c r="A7346" t="s">
        <v>14619</v>
      </c>
      <c r="B7346" t="s">
        <v>14620</v>
      </c>
      <c r="C7346">
        <v>40</v>
      </c>
      <c r="D7346">
        <v>67</v>
      </c>
      <c r="E7346">
        <v>22</v>
      </c>
      <c r="F7346">
        <v>5</v>
      </c>
      <c r="G7346">
        <v>0.30427304366839197</v>
      </c>
      <c r="H7346">
        <v>-0.75389532028415895</v>
      </c>
      <c r="I7346">
        <v>-1.7872871599539399</v>
      </c>
      <c r="J7346">
        <v>73</v>
      </c>
      <c r="K7346">
        <v>62</v>
      </c>
      <c r="L7346">
        <v>62</v>
      </c>
      <c r="M7346">
        <v>12</v>
      </c>
      <c r="N7346">
        <v>6.2969327995197697E-3</v>
      </c>
      <c r="O7346">
        <v>-0.66301994776659201</v>
      </c>
      <c r="P7346">
        <v>-1.7943672826647199</v>
      </c>
      <c r="Q7346">
        <v>0.50847457627118597</v>
      </c>
      <c r="R7346">
        <v>0.28813559322033899</v>
      </c>
      <c r="S7346">
        <f t="shared" si="114"/>
        <v>4.6121082662377265E-3</v>
      </c>
    </row>
    <row r="7347" spans="1:19" x14ac:dyDescent="0.2">
      <c r="A7347" t="s">
        <v>14621</v>
      </c>
      <c r="B7347" t="s">
        <v>14622</v>
      </c>
      <c r="C7347">
        <v>206</v>
      </c>
      <c r="D7347">
        <v>243</v>
      </c>
      <c r="E7347">
        <v>180</v>
      </c>
      <c r="F7347">
        <v>27</v>
      </c>
      <c r="G7347">
        <v>0.151997285524687</v>
      </c>
      <c r="H7347">
        <v>-0.55285272504425098</v>
      </c>
      <c r="I7347">
        <v>-1.7667006291721601</v>
      </c>
      <c r="J7347">
        <v>482</v>
      </c>
      <c r="K7347">
        <v>398</v>
      </c>
      <c r="L7347">
        <v>246</v>
      </c>
      <c r="M7347">
        <v>85</v>
      </c>
      <c r="N7347">
        <v>-5.9358627434399703E-3</v>
      </c>
      <c r="O7347">
        <v>-0.88420070827985997</v>
      </c>
      <c r="P7347">
        <v>-1.7638537811164401</v>
      </c>
      <c r="Q7347">
        <v>0.52542372881355903</v>
      </c>
      <c r="R7347">
        <v>0.23728813559322001</v>
      </c>
      <c r="S7347">
        <f t="shared" si="114"/>
        <v>1.8710785206345261E-2</v>
      </c>
    </row>
    <row r="7348" spans="1:19" x14ac:dyDescent="0.2">
      <c r="A7348" t="s">
        <v>14623</v>
      </c>
      <c r="B7348" t="s">
        <v>14624</v>
      </c>
      <c r="C7348">
        <v>138</v>
      </c>
      <c r="D7348">
        <v>146</v>
      </c>
      <c r="E7348">
        <v>105</v>
      </c>
      <c r="F7348">
        <v>25</v>
      </c>
      <c r="G7348">
        <v>0.10473200167872899</v>
      </c>
      <c r="H7348">
        <v>-0.61294779710970204</v>
      </c>
      <c r="I7348">
        <v>-1.6261362506911901</v>
      </c>
      <c r="J7348">
        <v>247</v>
      </c>
      <c r="K7348">
        <v>334</v>
      </c>
      <c r="L7348">
        <v>139</v>
      </c>
      <c r="M7348">
        <v>27</v>
      </c>
      <c r="N7348">
        <v>0.20827761697361999</v>
      </c>
      <c r="O7348">
        <v>-0.84177093014996096</v>
      </c>
      <c r="P7348">
        <v>-1.97155885769257</v>
      </c>
      <c r="Q7348">
        <v>0.49152542372881303</v>
      </c>
      <c r="R7348">
        <v>0.22033898305084701</v>
      </c>
      <c r="S7348">
        <f t="shared" si="114"/>
        <v>3.6895076639846258E-3</v>
      </c>
    </row>
    <row r="7349" spans="1:19" x14ac:dyDescent="0.2">
      <c r="A7349" t="s">
        <v>14625</v>
      </c>
      <c r="B7349" t="s">
        <v>14626</v>
      </c>
      <c r="C7349">
        <v>337</v>
      </c>
      <c r="D7349">
        <v>345</v>
      </c>
      <c r="E7349">
        <v>246</v>
      </c>
      <c r="F7349">
        <v>30</v>
      </c>
      <c r="G7349">
        <v>9.0447426497463901E-2</v>
      </c>
      <c r="H7349">
        <v>-0.63095280354636296</v>
      </c>
      <c r="I7349">
        <v>-1.9347058191136699</v>
      </c>
      <c r="J7349">
        <v>670</v>
      </c>
      <c r="K7349">
        <v>689</v>
      </c>
      <c r="L7349">
        <v>399</v>
      </c>
      <c r="M7349">
        <v>76</v>
      </c>
      <c r="N7349">
        <v>8.9372522628521106E-2</v>
      </c>
      <c r="O7349">
        <v>-0.81719068415846796</v>
      </c>
      <c r="P7349">
        <v>-1.95548687901192</v>
      </c>
      <c r="Q7349">
        <v>0.49152542372881303</v>
      </c>
      <c r="R7349">
        <v>0.22033898305084701</v>
      </c>
      <c r="S7349">
        <f t="shared" si="114"/>
        <v>-8.0997846430129111E-2</v>
      </c>
    </row>
    <row r="7350" spans="1:19" x14ac:dyDescent="0.2">
      <c r="A7350" t="s">
        <v>14627</v>
      </c>
      <c r="B7350" t="s">
        <v>14628</v>
      </c>
      <c r="C7350">
        <v>112</v>
      </c>
      <c r="D7350">
        <v>130</v>
      </c>
      <c r="E7350">
        <v>105</v>
      </c>
      <c r="F7350">
        <v>13</v>
      </c>
      <c r="G7350">
        <v>0.14498356193218301</v>
      </c>
      <c r="H7350">
        <v>-0.52228673337864695</v>
      </c>
      <c r="I7350">
        <v>-1.8194718433253401</v>
      </c>
      <c r="J7350">
        <v>234</v>
      </c>
      <c r="K7350">
        <v>250</v>
      </c>
      <c r="L7350">
        <v>132</v>
      </c>
      <c r="M7350">
        <v>33</v>
      </c>
      <c r="N7350">
        <v>0.10595225468361601</v>
      </c>
      <c r="O7350">
        <v>-0.84073070334868305</v>
      </c>
      <c r="P7350">
        <v>-1.8609275861241401</v>
      </c>
      <c r="Q7350">
        <v>0.45762711864406702</v>
      </c>
      <c r="R7350">
        <v>0.305084745762711</v>
      </c>
      <c r="S7350">
        <f t="shared" si="114"/>
        <v>-2.2473213824399912E-2</v>
      </c>
    </row>
    <row r="7351" spans="1:19" x14ac:dyDescent="0.2">
      <c r="A7351" t="s">
        <v>14629</v>
      </c>
      <c r="B7351" t="s">
        <v>14630</v>
      </c>
      <c r="C7351">
        <v>94</v>
      </c>
      <c r="D7351">
        <v>101</v>
      </c>
      <c r="E7351">
        <v>92</v>
      </c>
      <c r="F7351">
        <v>6</v>
      </c>
      <c r="G7351">
        <v>0.111451752478472</v>
      </c>
      <c r="H7351">
        <v>-0.50359803603254705</v>
      </c>
      <c r="I7351">
        <v>-2.0791737761780502</v>
      </c>
      <c r="J7351">
        <v>207</v>
      </c>
      <c r="K7351">
        <v>149</v>
      </c>
      <c r="L7351">
        <v>140</v>
      </c>
      <c r="M7351">
        <v>36</v>
      </c>
      <c r="N7351">
        <v>-6.5555973622921898E-2</v>
      </c>
      <c r="O7351">
        <v>-0.76193108692306999</v>
      </c>
      <c r="P7351">
        <v>-1.7698935132815199</v>
      </c>
      <c r="Q7351">
        <v>0.52542372881355903</v>
      </c>
      <c r="R7351">
        <v>0.44067796610169402</v>
      </c>
      <c r="S7351">
        <f t="shared" si="114"/>
        <v>-7.3016817431296399E-2</v>
      </c>
    </row>
    <row r="7352" spans="1:19" x14ac:dyDescent="0.2">
      <c r="A7352" t="s">
        <v>14631</v>
      </c>
      <c r="B7352" t="s">
        <v>14632</v>
      </c>
      <c r="C7352">
        <v>11</v>
      </c>
      <c r="D7352">
        <v>12</v>
      </c>
      <c r="E7352">
        <v>24</v>
      </c>
      <c r="F7352">
        <v>2</v>
      </c>
      <c r="G7352">
        <v>0.118046793184928</v>
      </c>
      <c r="H7352">
        <v>-0.15543945322502201</v>
      </c>
      <c r="I7352">
        <v>-1.6245598624562401</v>
      </c>
      <c r="J7352">
        <v>71</v>
      </c>
      <c r="K7352">
        <v>184</v>
      </c>
      <c r="L7352">
        <v>64</v>
      </c>
      <c r="M7352">
        <v>40</v>
      </c>
      <c r="N7352">
        <v>0.49078757771218201</v>
      </c>
      <c r="O7352">
        <v>-0.63716715187957795</v>
      </c>
      <c r="P7352">
        <v>-1.2594240259830001</v>
      </c>
      <c r="Q7352">
        <v>0.54237288135593198</v>
      </c>
      <c r="R7352">
        <v>0.28813559322033899</v>
      </c>
      <c r="S7352">
        <f t="shared" si="114"/>
        <v>0.19462853915010533</v>
      </c>
    </row>
    <row r="7353" spans="1:19" x14ac:dyDescent="0.2">
      <c r="A7353" t="s">
        <v>14633</v>
      </c>
      <c r="B7353" t="s">
        <v>14634</v>
      </c>
      <c r="C7353">
        <v>120</v>
      </c>
      <c r="D7353">
        <v>178</v>
      </c>
      <c r="E7353">
        <v>112</v>
      </c>
      <c r="F7353">
        <v>18</v>
      </c>
      <c r="G7353">
        <v>0.25149698855679697</v>
      </c>
      <c r="H7353">
        <v>-0.52422123315584601</v>
      </c>
      <c r="I7353">
        <v>-1.7081059139063099</v>
      </c>
      <c r="J7353">
        <v>264</v>
      </c>
      <c r="K7353">
        <v>289</v>
      </c>
      <c r="L7353">
        <v>163</v>
      </c>
      <c r="M7353">
        <v>32</v>
      </c>
      <c r="N7353">
        <v>0.116522019308438</v>
      </c>
      <c r="O7353">
        <v>-0.80150509961026295</v>
      </c>
      <c r="P7353">
        <v>-1.9266796171418099</v>
      </c>
      <c r="Q7353">
        <v>0.644067796610169</v>
      </c>
      <c r="R7353">
        <v>0.27118644067796599</v>
      </c>
      <c r="S7353">
        <f t="shared" si="114"/>
        <v>-7.9447204092349816E-3</v>
      </c>
    </row>
    <row r="7354" spans="1:19" x14ac:dyDescent="0.2">
      <c r="A7354" t="s">
        <v>14635</v>
      </c>
      <c r="B7354" t="s">
        <v>14636</v>
      </c>
      <c r="C7354">
        <v>164</v>
      </c>
      <c r="D7354">
        <v>166</v>
      </c>
      <c r="E7354">
        <v>81</v>
      </c>
      <c r="F7354">
        <v>11</v>
      </c>
      <c r="G7354">
        <v>8.5522472287885704E-2</v>
      </c>
      <c r="H7354">
        <v>-0.80061683894745095</v>
      </c>
      <c r="I7354">
        <v>-2.0576483358514701</v>
      </c>
      <c r="J7354">
        <v>353</v>
      </c>
      <c r="K7354">
        <v>522</v>
      </c>
      <c r="L7354">
        <v>188</v>
      </c>
      <c r="M7354">
        <v>34</v>
      </c>
      <c r="N7354">
        <v>0.247123901036161</v>
      </c>
      <c r="O7354">
        <v>-0.865705633268533</v>
      </c>
      <c r="P7354">
        <v>-2.0265214569374601</v>
      </c>
      <c r="Q7354">
        <v>0.66101694915254205</v>
      </c>
      <c r="R7354">
        <v>0.305084745762711</v>
      </c>
      <c r="S7354">
        <f t="shared" si="114"/>
        <v>-0.13545301766544077</v>
      </c>
    </row>
    <row r="7355" spans="1:19" x14ac:dyDescent="0.2">
      <c r="A7355" t="s">
        <v>14637</v>
      </c>
      <c r="B7355" t="s">
        <v>14638</v>
      </c>
      <c r="C7355">
        <v>95</v>
      </c>
      <c r="D7355">
        <v>100</v>
      </c>
      <c r="E7355">
        <v>120</v>
      </c>
      <c r="F7355">
        <v>7</v>
      </c>
      <c r="G7355">
        <v>0.10253462700667999</v>
      </c>
      <c r="H7355">
        <v>-0.39280036901962601</v>
      </c>
      <c r="I7355">
        <v>-2.01682273823659</v>
      </c>
      <c r="J7355">
        <v>184</v>
      </c>
      <c r="K7355">
        <v>203</v>
      </c>
      <c r="L7355">
        <v>185</v>
      </c>
      <c r="M7355">
        <v>32</v>
      </c>
      <c r="N7355">
        <v>0.119906318325398</v>
      </c>
      <c r="O7355">
        <v>-0.58973487175091299</v>
      </c>
      <c r="P7355">
        <v>-1.7698935132815199</v>
      </c>
      <c r="Q7355">
        <v>0.69491525423728795</v>
      </c>
      <c r="R7355">
        <v>0.27118644067796599</v>
      </c>
      <c r="S7355">
        <f t="shared" si="114"/>
        <v>-5.5035812225496979E-2</v>
      </c>
    </row>
    <row r="7356" spans="1:19" x14ac:dyDescent="0.2">
      <c r="A7356" t="s">
        <v>14639</v>
      </c>
      <c r="B7356" t="s">
        <v>14640</v>
      </c>
      <c r="C7356">
        <v>193</v>
      </c>
      <c r="D7356">
        <v>188</v>
      </c>
      <c r="E7356">
        <v>171</v>
      </c>
      <c r="F7356">
        <v>21</v>
      </c>
      <c r="G7356">
        <v>6.8858772551434494E-2</v>
      </c>
      <c r="H7356">
        <v>-0.54681920839402298</v>
      </c>
      <c r="I7356">
        <v>-1.8475351872358501</v>
      </c>
      <c r="J7356">
        <v>353</v>
      </c>
      <c r="K7356">
        <v>540</v>
      </c>
      <c r="L7356">
        <v>229</v>
      </c>
      <c r="M7356">
        <v>48</v>
      </c>
      <c r="N7356">
        <v>0.26184715785686702</v>
      </c>
      <c r="O7356">
        <v>-0.78002800019232399</v>
      </c>
      <c r="P7356">
        <v>-1.8767591366041201</v>
      </c>
      <c r="Q7356">
        <v>0.59322033898305004</v>
      </c>
      <c r="R7356">
        <v>0.322033898305084</v>
      </c>
      <c r="S7356">
        <f t="shared" si="114"/>
        <v>-3.480089773597142E-2</v>
      </c>
    </row>
    <row r="7357" spans="1:19" x14ac:dyDescent="0.2">
      <c r="A7357" t="s">
        <v>14641</v>
      </c>
      <c r="B7357" t="s">
        <v>14642</v>
      </c>
      <c r="C7357">
        <v>197</v>
      </c>
      <c r="D7357">
        <v>250</v>
      </c>
      <c r="E7357">
        <v>148</v>
      </c>
      <c r="F7357">
        <v>16</v>
      </c>
      <c r="G7357">
        <v>0.18373201480597301</v>
      </c>
      <c r="H7357">
        <v>-0.61846252054503903</v>
      </c>
      <c r="I7357">
        <v>-1.9745434164676601</v>
      </c>
      <c r="J7357">
        <v>496</v>
      </c>
      <c r="K7357">
        <v>692</v>
      </c>
      <c r="L7357">
        <v>457</v>
      </c>
      <c r="M7357">
        <v>66</v>
      </c>
      <c r="N7357">
        <v>0.22185252138828199</v>
      </c>
      <c r="O7357">
        <v>-0.62765425356473703</v>
      </c>
      <c r="P7357">
        <v>-1.88616340954022</v>
      </c>
      <c r="Q7357">
        <v>0.57627118644067798</v>
      </c>
      <c r="R7357">
        <v>0.305084745762711</v>
      </c>
      <c r="S7357">
        <f t="shared" si="114"/>
        <v>-7.3943453816818092E-2</v>
      </c>
    </row>
    <row r="7358" spans="1:19" x14ac:dyDescent="0.2">
      <c r="A7358" t="s">
        <v>14643</v>
      </c>
      <c r="B7358" t="s">
        <v>14644</v>
      </c>
      <c r="C7358">
        <v>134</v>
      </c>
      <c r="D7358">
        <v>144</v>
      </c>
      <c r="E7358">
        <v>167</v>
      </c>
      <c r="F7358">
        <v>27</v>
      </c>
      <c r="G7358">
        <v>0.11151592602597001</v>
      </c>
      <c r="H7358">
        <v>-0.39864633699562702</v>
      </c>
      <c r="I7358">
        <v>-1.5799382071678101</v>
      </c>
      <c r="J7358">
        <v>281</v>
      </c>
      <c r="K7358">
        <v>361</v>
      </c>
      <c r="L7358">
        <v>145</v>
      </c>
      <c r="M7358">
        <v>40</v>
      </c>
      <c r="N7358">
        <v>0.18602898542229901</v>
      </c>
      <c r="O7358">
        <v>-0.87942709481449499</v>
      </c>
      <c r="P7358">
        <v>-1.85687199716901</v>
      </c>
      <c r="Q7358">
        <v>0.55932203389830504</v>
      </c>
      <c r="R7358">
        <v>0.27118644067796599</v>
      </c>
      <c r="S7358">
        <f t="shared" si="114"/>
        <v>4.7689117761682352E-2</v>
      </c>
    </row>
    <row r="7359" spans="1:19" x14ac:dyDescent="0.2">
      <c r="A7359" t="s">
        <v>14645</v>
      </c>
      <c r="B7359" t="s">
        <v>14646</v>
      </c>
      <c r="C7359">
        <v>104</v>
      </c>
      <c r="D7359">
        <v>114</v>
      </c>
      <c r="E7359">
        <v>150</v>
      </c>
      <c r="F7359">
        <v>9</v>
      </c>
      <c r="G7359">
        <v>0.12012974433322</v>
      </c>
      <c r="H7359">
        <v>-0.33520009002150197</v>
      </c>
      <c r="I7359">
        <v>-1.9469880028214499</v>
      </c>
      <c r="J7359">
        <v>435</v>
      </c>
      <c r="K7359">
        <v>324</v>
      </c>
      <c r="L7359">
        <v>317</v>
      </c>
      <c r="M7359">
        <v>19</v>
      </c>
      <c r="N7359">
        <v>-5.0716143326303302E-2</v>
      </c>
      <c r="O7359">
        <v>-0.72951877188127601</v>
      </c>
      <c r="P7359">
        <v>-2.3699613245936999</v>
      </c>
      <c r="Q7359">
        <v>0.54237288135593198</v>
      </c>
      <c r="R7359">
        <v>0.40677966101694901</v>
      </c>
      <c r="S7359">
        <f t="shared" si="114"/>
        <v>-0.19540496389341541</v>
      </c>
    </row>
    <row r="7360" spans="1:19" x14ac:dyDescent="0.2">
      <c r="A7360" t="s">
        <v>14647</v>
      </c>
      <c r="B7360" t="s">
        <v>14648</v>
      </c>
      <c r="C7360">
        <v>114</v>
      </c>
      <c r="D7360">
        <v>120</v>
      </c>
      <c r="E7360">
        <v>163</v>
      </c>
      <c r="F7360">
        <v>14</v>
      </c>
      <c r="G7360">
        <v>0.10253462700667999</v>
      </c>
      <c r="H7360">
        <v>-0.33897525671091799</v>
      </c>
      <c r="I7360">
        <v>-1.7949739886202301</v>
      </c>
      <c r="J7360">
        <v>229</v>
      </c>
      <c r="K7360">
        <v>278</v>
      </c>
      <c r="L7360">
        <v>203</v>
      </c>
      <c r="M7360">
        <v>21</v>
      </c>
      <c r="N7360">
        <v>0.16143741699990999</v>
      </c>
      <c r="O7360">
        <v>-0.64442822157106505</v>
      </c>
      <c r="P7360">
        <v>-2.0478418561978602</v>
      </c>
      <c r="Q7360">
        <v>0.50847457627118597</v>
      </c>
      <c r="R7360">
        <v>0.28813559322033899</v>
      </c>
      <c r="S7360">
        <f t="shared" si="114"/>
        <v>-6.5404950874736176E-2</v>
      </c>
    </row>
    <row r="7361" spans="1:19" x14ac:dyDescent="0.2">
      <c r="A7361" t="s">
        <v>14649</v>
      </c>
      <c r="B7361" t="s">
        <v>14650</v>
      </c>
      <c r="C7361">
        <v>197</v>
      </c>
      <c r="D7361">
        <v>214</v>
      </c>
      <c r="E7361">
        <v>149</v>
      </c>
      <c r="F7361">
        <v>23</v>
      </c>
      <c r="G7361">
        <v>0.11620577948312601</v>
      </c>
      <c r="H7361">
        <v>-0.61553796752772205</v>
      </c>
      <c r="I7361">
        <v>-1.81693556310599</v>
      </c>
      <c r="J7361">
        <v>441</v>
      </c>
      <c r="K7361">
        <v>411</v>
      </c>
      <c r="L7361">
        <v>242</v>
      </c>
      <c r="M7361">
        <v>46</v>
      </c>
      <c r="N7361">
        <v>4.6631335829952297E-2</v>
      </c>
      <c r="O7361">
        <v>-0.85271200063179697</v>
      </c>
      <c r="P7361">
        <v>-1.9919064263781501</v>
      </c>
      <c r="Q7361">
        <v>0.50847457627118597</v>
      </c>
      <c r="R7361">
        <v>0.27118644067796599</v>
      </c>
      <c r="S7361">
        <f t="shared" si="114"/>
        <v>-5.6776491525212108E-2</v>
      </c>
    </row>
    <row r="7362" spans="1:19" x14ac:dyDescent="0.2">
      <c r="A7362" t="s">
        <v>14651</v>
      </c>
      <c r="B7362" t="s">
        <v>14652</v>
      </c>
      <c r="C7362">
        <v>6</v>
      </c>
      <c r="D7362">
        <v>15</v>
      </c>
      <c r="E7362">
        <v>3</v>
      </c>
      <c r="F7362">
        <v>3</v>
      </c>
      <c r="G7362">
        <v>0.47819824096756602</v>
      </c>
      <c r="H7362">
        <v>-0.79528800544238398</v>
      </c>
      <c r="I7362">
        <v>-1.1852271686259801</v>
      </c>
      <c r="J7362">
        <v>161</v>
      </c>
      <c r="K7362">
        <v>256</v>
      </c>
      <c r="L7362">
        <v>161</v>
      </c>
      <c r="M7362">
        <v>16</v>
      </c>
      <c r="N7362">
        <v>0.27864219270172103</v>
      </c>
      <c r="O7362">
        <v>-0.59208877714439001</v>
      </c>
      <c r="P7362">
        <v>-2.0129315619678101</v>
      </c>
      <c r="Q7362">
        <v>0.55932203389830504</v>
      </c>
      <c r="R7362">
        <v>0.305084745762711</v>
      </c>
      <c r="S7362">
        <f t="shared" si="114"/>
        <v>0.11977385200435098</v>
      </c>
    </row>
    <row r="7363" spans="1:19" x14ac:dyDescent="0.2">
      <c r="A7363" t="s">
        <v>14653</v>
      </c>
      <c r="B7363" t="s">
        <v>14654</v>
      </c>
      <c r="C7363">
        <v>112</v>
      </c>
      <c r="D7363">
        <v>176</v>
      </c>
      <c r="E7363">
        <v>100</v>
      </c>
      <c r="F7363">
        <v>18</v>
      </c>
      <c r="G7363">
        <v>0.27655287743949603</v>
      </c>
      <c r="H7363">
        <v>-0.543476032448585</v>
      </c>
      <c r="I7363">
        <v>-1.6781426905288701</v>
      </c>
      <c r="J7363">
        <v>314</v>
      </c>
      <c r="K7363">
        <v>367</v>
      </c>
      <c r="L7363">
        <v>234</v>
      </c>
      <c r="M7363">
        <v>62</v>
      </c>
      <c r="N7363">
        <v>0.144964519600596</v>
      </c>
      <c r="O7363">
        <v>-0.71980256780746199</v>
      </c>
      <c r="P7363">
        <v>-1.71476362716685</v>
      </c>
      <c r="Q7363">
        <v>0.644067796610169</v>
      </c>
      <c r="R7363">
        <v>0.305084745762711</v>
      </c>
      <c r="S7363">
        <f t="shared" ref="S7363:S7426" si="115">((I7363+1.7338029)/1.7338029+(P7363+1.8692731)/1.8692731)/2</f>
        <v>5.7380239691559504E-2</v>
      </c>
    </row>
    <row r="7364" spans="1:19" x14ac:dyDescent="0.2">
      <c r="A7364" t="s">
        <v>14655</v>
      </c>
      <c r="B7364" t="s">
        <v>14656</v>
      </c>
      <c r="C7364">
        <v>101</v>
      </c>
      <c r="D7364">
        <v>184</v>
      </c>
      <c r="E7364">
        <v>102</v>
      </c>
      <c r="F7364">
        <v>12</v>
      </c>
      <c r="G7364">
        <v>0.340754681522422</v>
      </c>
      <c r="H7364">
        <v>-0.48997921179912801</v>
      </c>
      <c r="I7364">
        <v>-1.8093373006970099</v>
      </c>
      <c r="J7364">
        <v>324</v>
      </c>
      <c r="K7364">
        <v>273</v>
      </c>
      <c r="L7364">
        <v>181</v>
      </c>
      <c r="M7364">
        <v>19</v>
      </c>
      <c r="N7364">
        <v>2.8457402558656401E-3</v>
      </c>
      <c r="O7364">
        <v>-0.84495521248181804</v>
      </c>
      <c r="P7364">
        <v>-2.2420170778456701</v>
      </c>
      <c r="Q7364">
        <v>0.59322033898305004</v>
      </c>
      <c r="R7364">
        <v>0.27118644067796599</v>
      </c>
      <c r="S7364">
        <f t="shared" si="115"/>
        <v>-0.12148578974675411</v>
      </c>
    </row>
    <row r="7365" spans="1:19" x14ac:dyDescent="0.2">
      <c r="A7365" t="s">
        <v>14657</v>
      </c>
      <c r="B7365" t="s">
        <v>14658</v>
      </c>
      <c r="C7365">
        <v>111</v>
      </c>
      <c r="D7365">
        <v>193</v>
      </c>
      <c r="E7365">
        <v>135</v>
      </c>
      <c r="F7365">
        <v>7</v>
      </c>
      <c r="G7365">
        <v>0.32049256251664399</v>
      </c>
      <c r="H7365">
        <v>-0.40924722007005399</v>
      </c>
      <c r="I7365">
        <v>-2.0844221117343902</v>
      </c>
      <c r="J7365">
        <v>184</v>
      </c>
      <c r="K7365">
        <v>236</v>
      </c>
      <c r="L7365">
        <v>140</v>
      </c>
      <c r="M7365">
        <v>16</v>
      </c>
      <c r="N7365">
        <v>0.18532228338229101</v>
      </c>
      <c r="O7365">
        <v>-0.71077856447568799</v>
      </c>
      <c r="P7365">
        <v>-2.0709235089455</v>
      </c>
      <c r="Q7365">
        <v>0.59322033898305004</v>
      </c>
      <c r="R7365">
        <v>0.28813559322033899</v>
      </c>
      <c r="S7365">
        <f t="shared" si="115"/>
        <v>-0.15505095370517447</v>
      </c>
    </row>
    <row r="7366" spans="1:19" x14ac:dyDescent="0.2">
      <c r="A7366" t="s">
        <v>14659</v>
      </c>
      <c r="B7366" t="s">
        <v>14660</v>
      </c>
      <c r="C7366">
        <v>142</v>
      </c>
      <c r="D7366">
        <v>166</v>
      </c>
      <c r="E7366">
        <v>88</v>
      </c>
      <c r="F7366">
        <v>4</v>
      </c>
      <c r="G7366">
        <v>0.148077975952527</v>
      </c>
      <c r="H7366">
        <v>-0.70206368201129099</v>
      </c>
      <c r="I7366">
        <v>-2.4344255260170899</v>
      </c>
      <c r="J7366">
        <v>325</v>
      </c>
      <c r="K7366">
        <v>366</v>
      </c>
      <c r="L7366">
        <v>180</v>
      </c>
      <c r="M7366">
        <v>28</v>
      </c>
      <c r="N7366">
        <v>0.12882582783725799</v>
      </c>
      <c r="O7366">
        <v>-0.84869963301995799</v>
      </c>
      <c r="P7366">
        <v>-2.0749509982285401</v>
      </c>
      <c r="Q7366">
        <v>0.677966101694915</v>
      </c>
      <c r="R7366">
        <v>0.28813559322033899</v>
      </c>
      <c r="S7366">
        <f t="shared" si="115"/>
        <v>-0.25706342087936818</v>
      </c>
    </row>
    <row r="7367" spans="1:19" x14ac:dyDescent="0.2">
      <c r="A7367" t="s">
        <v>14661</v>
      </c>
      <c r="B7367" t="s">
        <v>14662</v>
      </c>
      <c r="C7367">
        <v>305</v>
      </c>
      <c r="D7367">
        <v>419</v>
      </c>
      <c r="E7367">
        <v>288</v>
      </c>
      <c r="F7367">
        <v>32</v>
      </c>
      <c r="G7367">
        <v>0.218172415915037</v>
      </c>
      <c r="H7367">
        <v>-0.51916536136595803</v>
      </c>
      <c r="I7367">
        <v>-1.86334703398887</v>
      </c>
      <c r="J7367">
        <v>408</v>
      </c>
      <c r="K7367">
        <v>672</v>
      </c>
      <c r="L7367">
        <v>406</v>
      </c>
      <c r="M7367">
        <v>95</v>
      </c>
      <c r="N7367">
        <v>0.29393721338566697</v>
      </c>
      <c r="O7367">
        <v>-0.594222906657076</v>
      </c>
      <c r="P7367">
        <v>-1.64316222639292</v>
      </c>
      <c r="Q7367">
        <v>0.66101694915254205</v>
      </c>
      <c r="R7367">
        <v>0.305084745762711</v>
      </c>
      <c r="S7367">
        <f t="shared" si="115"/>
        <v>2.3122583128618236E-2</v>
      </c>
    </row>
    <row r="7368" spans="1:19" x14ac:dyDescent="0.2">
      <c r="A7368" t="s">
        <v>14663</v>
      </c>
      <c r="B7368" t="s">
        <v>14664</v>
      </c>
      <c r="C7368">
        <v>270</v>
      </c>
      <c r="D7368">
        <v>176</v>
      </c>
      <c r="E7368">
        <v>152</v>
      </c>
      <c r="F7368">
        <v>26</v>
      </c>
      <c r="G7368">
        <v>-0.105592864049309</v>
      </c>
      <c r="H7368">
        <v>-0.74377818599261802</v>
      </c>
      <c r="I7368">
        <v>-1.90058758915016</v>
      </c>
      <c r="J7368">
        <v>406</v>
      </c>
      <c r="K7368">
        <v>458</v>
      </c>
      <c r="L7368">
        <v>267</v>
      </c>
      <c r="M7368">
        <v>45</v>
      </c>
      <c r="N7368">
        <v>0.129567547848396</v>
      </c>
      <c r="O7368">
        <v>-0.77410354935700898</v>
      </c>
      <c r="P7368">
        <v>-1.9655391883937401</v>
      </c>
      <c r="Q7368">
        <v>0.62711864406779605</v>
      </c>
      <c r="R7368">
        <v>0.338983050847457</v>
      </c>
      <c r="S7368">
        <f t="shared" si="115"/>
        <v>-7.384754323323986E-2</v>
      </c>
    </row>
    <row r="7369" spans="1:19" x14ac:dyDescent="0.2">
      <c r="A7369" t="s">
        <v>14665</v>
      </c>
      <c r="B7369" t="s">
        <v>14666</v>
      </c>
      <c r="C7369">
        <v>86</v>
      </c>
      <c r="D7369">
        <v>84</v>
      </c>
      <c r="E7369">
        <v>41</v>
      </c>
      <c r="F7369">
        <v>2</v>
      </c>
      <c r="G7369">
        <v>7.0039067113842293E-2</v>
      </c>
      <c r="H7369">
        <v>-0.81597260430223495</v>
      </c>
      <c r="I7369">
        <v>-2.5176656285415802</v>
      </c>
      <c r="J7369">
        <v>110</v>
      </c>
      <c r="K7369">
        <v>179</v>
      </c>
      <c r="L7369">
        <v>31</v>
      </c>
      <c r="M7369">
        <v>14</v>
      </c>
      <c r="N7369">
        <v>0.28868844924338899</v>
      </c>
      <c r="O7369">
        <v>-1.14211976846834</v>
      </c>
      <c r="P7369">
        <v>-1.9054903180718701</v>
      </c>
      <c r="Q7369">
        <v>0.66101694915254205</v>
      </c>
      <c r="R7369">
        <v>0.25423728813559299</v>
      </c>
      <c r="S7369">
        <f t="shared" si="115"/>
        <v>-0.2357405238327086</v>
      </c>
    </row>
    <row r="7370" spans="1:19" x14ac:dyDescent="0.2">
      <c r="A7370" t="s">
        <v>14667</v>
      </c>
      <c r="B7370" t="s">
        <v>14668</v>
      </c>
      <c r="C7370">
        <v>192</v>
      </c>
      <c r="D7370">
        <v>194</v>
      </c>
      <c r="E7370">
        <v>193</v>
      </c>
      <c r="F7370">
        <v>15</v>
      </c>
      <c r="G7370">
        <v>8.4758733522204796E-2</v>
      </c>
      <c r="H7370">
        <v>-0.49200192947417898</v>
      </c>
      <c r="I7370">
        <v>-1.9914071426098601</v>
      </c>
      <c r="J7370">
        <v>379</v>
      </c>
      <c r="K7370">
        <v>385</v>
      </c>
      <c r="L7370">
        <v>237</v>
      </c>
      <c r="M7370">
        <v>29</v>
      </c>
      <c r="N7370">
        <v>8.4049622962150003E-2</v>
      </c>
      <c r="O7370">
        <v>-0.79597964110235797</v>
      </c>
      <c r="P7370">
        <v>-2.1264668806609999</v>
      </c>
      <c r="Q7370">
        <v>0.62711864406779605</v>
      </c>
      <c r="R7370">
        <v>0.28813559322033899</v>
      </c>
      <c r="S7370">
        <f t="shared" si="115"/>
        <v>-0.14308392337771836</v>
      </c>
    </row>
    <row r="7371" spans="1:19" x14ac:dyDescent="0.2">
      <c r="A7371" t="s">
        <v>14669</v>
      </c>
      <c r="B7371" t="s">
        <v>14670</v>
      </c>
      <c r="C7371">
        <v>419</v>
      </c>
      <c r="D7371">
        <v>472</v>
      </c>
      <c r="E7371">
        <v>259</v>
      </c>
      <c r="F7371">
        <v>24</v>
      </c>
      <c r="G7371">
        <v>0.13198620796332</v>
      </c>
      <c r="H7371">
        <v>-0.70317226866344695</v>
      </c>
      <c r="I7371">
        <v>-2.1261999542166801</v>
      </c>
      <c r="J7371">
        <v>695</v>
      </c>
      <c r="K7371">
        <v>1015</v>
      </c>
      <c r="L7371">
        <v>523</v>
      </c>
      <c r="M7371">
        <v>107</v>
      </c>
      <c r="N7371">
        <v>0.241709341080839</v>
      </c>
      <c r="O7371">
        <v>-0.71557189286723</v>
      </c>
      <c r="P7371">
        <v>-1.82282669549679</v>
      </c>
      <c r="Q7371">
        <v>0.45762711864406702</v>
      </c>
      <c r="R7371">
        <v>0.322033898305084</v>
      </c>
      <c r="S7371">
        <f t="shared" si="115"/>
        <v>-0.10073714823680836</v>
      </c>
    </row>
    <row r="7372" spans="1:19" x14ac:dyDescent="0.2">
      <c r="A7372" t="s">
        <v>14671</v>
      </c>
      <c r="B7372" t="s">
        <v>14672</v>
      </c>
      <c r="C7372">
        <v>158</v>
      </c>
      <c r="D7372">
        <v>145</v>
      </c>
      <c r="E7372">
        <v>73</v>
      </c>
      <c r="F7372">
        <v>49</v>
      </c>
      <c r="G7372">
        <v>4.2969147576080703E-2</v>
      </c>
      <c r="H7372">
        <v>-0.82959223661237003</v>
      </c>
      <c r="I7372">
        <v>-1.3926581798879001</v>
      </c>
      <c r="J7372">
        <v>232</v>
      </c>
      <c r="K7372">
        <v>372</v>
      </c>
      <c r="L7372">
        <v>179</v>
      </c>
      <c r="M7372">
        <v>143</v>
      </c>
      <c r="N7372">
        <v>0.282283058412719</v>
      </c>
      <c r="O7372">
        <v>-0.70472373105539599</v>
      </c>
      <c r="P7372">
        <v>-1.22037761601773</v>
      </c>
      <c r="Q7372">
        <v>0.52542372881355903</v>
      </c>
      <c r="R7372">
        <v>0.305084745762711</v>
      </c>
      <c r="S7372">
        <f t="shared" si="115"/>
        <v>0.27194941457934535</v>
      </c>
    </row>
    <row r="7373" spans="1:19" x14ac:dyDescent="0.2">
      <c r="A7373" t="s">
        <v>14673</v>
      </c>
      <c r="B7373" t="s">
        <v>14674</v>
      </c>
      <c r="C7373">
        <v>66</v>
      </c>
      <c r="D7373">
        <v>57</v>
      </c>
      <c r="E7373">
        <v>104</v>
      </c>
      <c r="F7373">
        <v>15</v>
      </c>
      <c r="G7373">
        <v>1.6589152426151201E-2</v>
      </c>
      <c r="H7373">
        <v>-0.29676860602149102</v>
      </c>
      <c r="I7373">
        <v>-1.5276498494481801</v>
      </c>
      <c r="J7373">
        <v>174</v>
      </c>
      <c r="K7373">
        <v>147</v>
      </c>
      <c r="L7373">
        <v>136</v>
      </c>
      <c r="M7373">
        <v>7</v>
      </c>
      <c r="N7373">
        <v>3.9961898872982104E-3</v>
      </c>
      <c r="O7373">
        <v>-0.69909911705677197</v>
      </c>
      <c r="P7373">
        <v>-2.4056768768602299</v>
      </c>
      <c r="Q7373">
        <v>0.62711864406779605</v>
      </c>
      <c r="R7373">
        <v>0.28813559322033899</v>
      </c>
      <c r="S7373">
        <f t="shared" si="115"/>
        <v>-8.4028121925327576E-2</v>
      </c>
    </row>
    <row r="7374" spans="1:19" x14ac:dyDescent="0.2">
      <c r="A7374" t="s">
        <v>14675</v>
      </c>
      <c r="B7374" t="s">
        <v>14676</v>
      </c>
      <c r="C7374">
        <v>303</v>
      </c>
      <c r="D7374">
        <v>336</v>
      </c>
      <c r="E7374">
        <v>271</v>
      </c>
      <c r="F7374">
        <v>24</v>
      </c>
      <c r="G7374">
        <v>0.125154881183067</v>
      </c>
      <c r="H7374">
        <v>-0.54273134740630202</v>
      </c>
      <c r="I7374">
        <v>-1.9854285597526899</v>
      </c>
      <c r="J7374">
        <v>430</v>
      </c>
      <c r="K7374">
        <v>639</v>
      </c>
      <c r="L7374">
        <v>353</v>
      </c>
      <c r="M7374">
        <v>34</v>
      </c>
      <c r="N7374">
        <v>0.24926050600053501</v>
      </c>
      <c r="O7374">
        <v>-0.67778252733615396</v>
      </c>
      <c r="P7374">
        <v>-2.11221520712922</v>
      </c>
      <c r="Q7374">
        <v>0.57627118644067798</v>
      </c>
      <c r="R7374">
        <v>0.37288135593220301</v>
      </c>
      <c r="S7374">
        <f t="shared" si="115"/>
        <v>-0.1375477095221127</v>
      </c>
    </row>
    <row r="7375" spans="1:19" x14ac:dyDescent="0.2">
      <c r="A7375" t="s">
        <v>14677</v>
      </c>
      <c r="B7375" t="s">
        <v>14678</v>
      </c>
      <c r="C7375">
        <v>169</v>
      </c>
      <c r="D7375">
        <v>139</v>
      </c>
      <c r="E7375">
        <v>133</v>
      </c>
      <c r="F7375">
        <v>27</v>
      </c>
      <c r="G7375">
        <v>-4.6136720640499998E-3</v>
      </c>
      <c r="H7375">
        <v>-0.59829307342499105</v>
      </c>
      <c r="I7375">
        <v>-1.68072011341668</v>
      </c>
      <c r="J7375">
        <v>348</v>
      </c>
      <c r="K7375">
        <v>491</v>
      </c>
      <c r="L7375">
        <v>222</v>
      </c>
      <c r="M7375">
        <v>41</v>
      </c>
      <c r="N7375">
        <v>0.226730351598109</v>
      </c>
      <c r="O7375">
        <v>-0.78731504664033203</v>
      </c>
      <c r="P7375">
        <v>-1.93902105581873</v>
      </c>
      <c r="Q7375">
        <v>0.677966101694915</v>
      </c>
      <c r="R7375">
        <v>0.338983050847457</v>
      </c>
      <c r="S7375">
        <f t="shared" si="115"/>
        <v>-3.3482428798785185E-3</v>
      </c>
    </row>
    <row r="7376" spans="1:19" x14ac:dyDescent="0.2">
      <c r="A7376" t="s">
        <v>14679</v>
      </c>
      <c r="B7376" t="s">
        <v>14680</v>
      </c>
      <c r="C7376">
        <v>25</v>
      </c>
      <c r="D7376">
        <v>31</v>
      </c>
      <c r="E7376">
        <v>38</v>
      </c>
      <c r="F7376">
        <v>3</v>
      </c>
      <c r="G7376">
        <v>0.17367991745776301</v>
      </c>
      <c r="H7376">
        <v>-0.312414421833631</v>
      </c>
      <c r="I7376">
        <v>-1.80501592691437</v>
      </c>
      <c r="J7376">
        <v>127</v>
      </c>
      <c r="K7376">
        <v>74</v>
      </c>
      <c r="L7376">
        <v>47</v>
      </c>
      <c r="M7376">
        <v>3</v>
      </c>
      <c r="N7376">
        <v>-0.157343897803258</v>
      </c>
      <c r="O7376">
        <v>-1.0237946401646201</v>
      </c>
      <c r="P7376">
        <v>-2.6369081348281802</v>
      </c>
      <c r="Q7376">
        <v>0.62711864406779605</v>
      </c>
      <c r="R7376">
        <v>0.28813559322033899</v>
      </c>
      <c r="S7376">
        <f t="shared" si="115"/>
        <v>-0.22586648026212977</v>
      </c>
    </row>
    <row r="7377" spans="1:19" x14ac:dyDescent="0.2">
      <c r="A7377" t="s">
        <v>14681</v>
      </c>
      <c r="B7377" t="s">
        <v>14682</v>
      </c>
      <c r="C7377">
        <v>152</v>
      </c>
      <c r="D7377">
        <v>169</v>
      </c>
      <c r="E7377">
        <v>94</v>
      </c>
      <c r="F7377">
        <v>31</v>
      </c>
      <c r="G7377">
        <v>0.12630134896442899</v>
      </c>
      <c r="H7377">
        <v>-0.70297374412347702</v>
      </c>
      <c r="I7377">
        <v>-1.5746790670724899</v>
      </c>
      <c r="J7377">
        <v>297</v>
      </c>
      <c r="K7377">
        <v>396</v>
      </c>
      <c r="L7377">
        <v>168</v>
      </c>
      <c r="M7377">
        <v>42</v>
      </c>
      <c r="N7377">
        <v>0.202166840030021</v>
      </c>
      <c r="O7377">
        <v>-0.839535944735739</v>
      </c>
      <c r="P7377">
        <v>-1.8597328275111999</v>
      </c>
      <c r="Q7377">
        <v>0.644067796610169</v>
      </c>
      <c r="R7377">
        <v>0.27118644067796599</v>
      </c>
      <c r="S7377">
        <f t="shared" si="115"/>
        <v>4.8440541183814009E-2</v>
      </c>
    </row>
    <row r="7378" spans="1:19" x14ac:dyDescent="0.2">
      <c r="A7378" t="s">
        <v>14683</v>
      </c>
      <c r="B7378" t="s">
        <v>14684</v>
      </c>
      <c r="C7378">
        <v>240</v>
      </c>
      <c r="D7378">
        <v>264</v>
      </c>
      <c r="E7378">
        <v>157</v>
      </c>
      <c r="F7378">
        <v>30</v>
      </c>
      <c r="G7378">
        <v>0.121650917453753</v>
      </c>
      <c r="H7378">
        <v>-0.67856959908077497</v>
      </c>
      <c r="I7378">
        <v>-1.7872871599539399</v>
      </c>
      <c r="J7378">
        <v>448</v>
      </c>
      <c r="K7378">
        <v>722</v>
      </c>
      <c r="L7378">
        <v>498</v>
      </c>
      <c r="M7378">
        <v>78</v>
      </c>
      <c r="N7378">
        <v>0.28448728699321602</v>
      </c>
      <c r="O7378">
        <v>-0.54613744838281597</v>
      </c>
      <c r="P7378">
        <v>-1.7694090798995501</v>
      </c>
      <c r="Q7378">
        <v>0.72881355932203395</v>
      </c>
      <c r="R7378">
        <v>0.305084745762711</v>
      </c>
      <c r="S7378">
        <f t="shared" si="115"/>
        <v>1.1288019550995905E-2</v>
      </c>
    </row>
    <row r="7379" spans="1:19" x14ac:dyDescent="0.2">
      <c r="A7379" t="s">
        <v>14685</v>
      </c>
      <c r="B7379" t="s">
        <v>14686</v>
      </c>
      <c r="C7379">
        <v>40</v>
      </c>
      <c r="D7379">
        <v>106</v>
      </c>
      <c r="E7379">
        <v>57</v>
      </c>
      <c r="F7379">
        <v>9</v>
      </c>
      <c r="G7379">
        <v>0.50350410623233599</v>
      </c>
      <c r="H7379">
        <v>-0.34044314543387399</v>
      </c>
      <c r="I7379">
        <v>-1.5320146548506299</v>
      </c>
      <c r="J7379">
        <v>146</v>
      </c>
      <c r="K7379">
        <v>212</v>
      </c>
      <c r="L7379">
        <v>76</v>
      </c>
      <c r="M7379">
        <v>20</v>
      </c>
      <c r="N7379">
        <v>0.239211108566036</v>
      </c>
      <c r="O7379">
        <v>-0.87562804064803601</v>
      </c>
      <c r="P7379">
        <v>-1.8735485287123399</v>
      </c>
      <c r="Q7379">
        <v>0.57627118644067798</v>
      </c>
      <c r="R7379">
        <v>0.27118644067796599</v>
      </c>
      <c r="S7379">
        <f t="shared" si="115"/>
        <v>5.7048775802418565E-2</v>
      </c>
    </row>
    <row r="7380" spans="1:19" x14ac:dyDescent="0.2">
      <c r="A7380" t="s">
        <v>14687</v>
      </c>
      <c r="B7380" t="s">
        <v>14688</v>
      </c>
      <c r="C7380">
        <v>244</v>
      </c>
      <c r="D7380">
        <v>307</v>
      </c>
      <c r="E7380">
        <v>202</v>
      </c>
      <c r="F7380">
        <v>22</v>
      </c>
      <c r="G7380">
        <v>0.18000678143398499</v>
      </c>
      <c r="H7380">
        <v>-0.57629646667050904</v>
      </c>
      <c r="I7380">
        <v>-1.9291643184785201</v>
      </c>
      <c r="J7380">
        <v>452</v>
      </c>
      <c r="K7380">
        <v>549</v>
      </c>
      <c r="L7380">
        <v>337</v>
      </c>
      <c r="M7380">
        <v>50</v>
      </c>
      <c r="N7380">
        <v>0.16166201306043099</v>
      </c>
      <c r="O7380">
        <v>-0.71959731108443303</v>
      </c>
      <c r="P7380">
        <v>-1.9663940990672499</v>
      </c>
      <c r="Q7380">
        <v>0.50847457627118597</v>
      </c>
      <c r="R7380">
        <v>0.186440677966101</v>
      </c>
      <c r="S7380">
        <f t="shared" si="115"/>
        <v>-8.2317272637263433E-2</v>
      </c>
    </row>
    <row r="7381" spans="1:19" x14ac:dyDescent="0.2">
      <c r="A7381" t="s">
        <v>14689</v>
      </c>
      <c r="B7381" t="s">
        <v>14690</v>
      </c>
      <c r="C7381">
        <v>234</v>
      </c>
      <c r="D7381">
        <v>323</v>
      </c>
      <c r="E7381">
        <v>185</v>
      </c>
      <c r="F7381">
        <v>17</v>
      </c>
      <c r="G7381">
        <v>0.22024489721648799</v>
      </c>
      <c r="H7381">
        <v>-0.59630213878553195</v>
      </c>
      <c r="I7381">
        <v>-2.0229641089938601</v>
      </c>
      <c r="J7381">
        <v>318</v>
      </c>
      <c r="K7381">
        <v>425</v>
      </c>
      <c r="L7381">
        <v>251</v>
      </c>
      <c r="M7381">
        <v>37</v>
      </c>
      <c r="N7381">
        <v>0.20318991348759999</v>
      </c>
      <c r="O7381">
        <v>-0.69484217564778405</v>
      </c>
      <c r="P7381">
        <v>-1.94445106450933</v>
      </c>
      <c r="Q7381">
        <v>0.50847457627118597</v>
      </c>
      <c r="R7381">
        <v>0.169491525423728</v>
      </c>
      <c r="S7381">
        <f t="shared" si="115"/>
        <v>-0.10349817341151055</v>
      </c>
    </row>
    <row r="7382" spans="1:19" x14ac:dyDescent="0.2">
      <c r="A7382" t="s">
        <v>14691</v>
      </c>
      <c r="B7382" t="s">
        <v>14692</v>
      </c>
      <c r="C7382">
        <v>307</v>
      </c>
      <c r="D7382">
        <v>313</v>
      </c>
      <c r="E7382">
        <v>313</v>
      </c>
      <c r="F7382">
        <v>20</v>
      </c>
      <c r="G7382">
        <v>8.8664194364790394E-2</v>
      </c>
      <c r="H7382">
        <v>-0.48585204770914098</v>
      </c>
      <c r="I7382">
        <v>-2.0703055527752001</v>
      </c>
      <c r="J7382">
        <v>442</v>
      </c>
      <c r="K7382">
        <v>740</v>
      </c>
      <c r="L7382">
        <v>375</v>
      </c>
      <c r="M7382">
        <v>84</v>
      </c>
      <c r="N7382">
        <v>0.30103755380360597</v>
      </c>
      <c r="O7382">
        <v>-0.66347977876576303</v>
      </c>
      <c r="P7382">
        <v>-1.7313686518791001</v>
      </c>
      <c r="Q7382">
        <v>0.57627118644067798</v>
      </c>
      <c r="R7382">
        <v>0.23728813559322001</v>
      </c>
      <c r="S7382">
        <f t="shared" si="115"/>
        <v>-6.0154598171670425E-2</v>
      </c>
    </row>
    <row r="7383" spans="1:19" x14ac:dyDescent="0.2">
      <c r="A7383" t="s">
        <v>14693</v>
      </c>
      <c r="B7383" t="s">
        <v>14694</v>
      </c>
      <c r="C7383">
        <v>271</v>
      </c>
      <c r="D7383">
        <v>328</v>
      </c>
      <c r="E7383">
        <v>248</v>
      </c>
      <c r="F7383">
        <v>55</v>
      </c>
      <c r="G7383">
        <v>0.163162785132801</v>
      </c>
      <c r="H7383">
        <v>-0.53277561982659305</v>
      </c>
      <c r="I7383">
        <v>-1.5768037743421599</v>
      </c>
      <c r="J7383">
        <v>446</v>
      </c>
      <c r="K7383">
        <v>621</v>
      </c>
      <c r="L7383">
        <v>313</v>
      </c>
      <c r="M7383">
        <v>52</v>
      </c>
      <c r="N7383">
        <v>0.22098484488615999</v>
      </c>
      <c r="O7383">
        <v>-0.74587929831008304</v>
      </c>
      <c r="P7383">
        <v>-1.94355718366923</v>
      </c>
      <c r="Q7383">
        <v>0.55932203389830504</v>
      </c>
      <c r="R7383">
        <v>0.28813559322033899</v>
      </c>
      <c r="S7383">
        <f t="shared" si="115"/>
        <v>2.5406165727857203E-2</v>
      </c>
    </row>
    <row r="7384" spans="1:19" x14ac:dyDescent="0.2">
      <c r="A7384" t="s">
        <v>14695</v>
      </c>
      <c r="B7384" t="s">
        <v>14696</v>
      </c>
      <c r="C7384">
        <v>175</v>
      </c>
      <c r="D7384">
        <v>163</v>
      </c>
      <c r="E7384">
        <v>109</v>
      </c>
      <c r="F7384">
        <v>22</v>
      </c>
      <c r="G7384">
        <v>4.9407788013191803E-2</v>
      </c>
      <c r="H7384">
        <v>-0.69986956052407401</v>
      </c>
      <c r="I7384">
        <v>-1.78481254082608</v>
      </c>
      <c r="J7384">
        <v>384</v>
      </c>
      <c r="K7384">
        <v>362</v>
      </c>
      <c r="L7384">
        <v>210</v>
      </c>
      <c r="M7384">
        <v>15</v>
      </c>
      <c r="N7384">
        <v>5.1605449587356599E-2</v>
      </c>
      <c r="O7384">
        <v>-0.85420070677800197</v>
      </c>
      <c r="P7384">
        <v>-2.41846563390374</v>
      </c>
      <c r="Q7384">
        <v>0.54237288135593198</v>
      </c>
      <c r="R7384">
        <v>0.305084745762711</v>
      </c>
      <c r="S7384">
        <f t="shared" si="115"/>
        <v>-0.16161036036191193</v>
      </c>
    </row>
    <row r="7385" spans="1:19" x14ac:dyDescent="0.2">
      <c r="A7385" t="s">
        <v>14697</v>
      </c>
      <c r="B7385" t="s">
        <v>14698</v>
      </c>
      <c r="C7385">
        <v>105</v>
      </c>
      <c r="D7385">
        <v>68</v>
      </c>
      <c r="E7385">
        <v>50</v>
      </c>
      <c r="F7385">
        <v>9</v>
      </c>
      <c r="G7385">
        <v>-0.108422154068173</v>
      </c>
      <c r="H7385">
        <v>-0.81647730451232203</v>
      </c>
      <c r="I7385">
        <v>-1.9511439625926099</v>
      </c>
      <c r="J7385">
        <v>118</v>
      </c>
      <c r="K7385">
        <v>210</v>
      </c>
      <c r="L7385">
        <v>90</v>
      </c>
      <c r="M7385">
        <v>8</v>
      </c>
      <c r="N7385">
        <v>0.32756539084951503</v>
      </c>
      <c r="O7385">
        <v>-0.70972827501119096</v>
      </c>
      <c r="P7385">
        <v>-2.1790176889060699</v>
      </c>
      <c r="Q7385">
        <v>0.54237288135593198</v>
      </c>
      <c r="R7385">
        <v>0.38983050847457601</v>
      </c>
      <c r="S7385">
        <f t="shared" si="115"/>
        <v>-0.14552917228936599</v>
      </c>
    </row>
    <row r="7386" spans="1:19" x14ac:dyDescent="0.2">
      <c r="A7386" t="s">
        <v>14699</v>
      </c>
      <c r="B7386" t="s">
        <v>14700</v>
      </c>
      <c r="C7386">
        <v>182</v>
      </c>
      <c r="D7386">
        <v>142</v>
      </c>
      <c r="E7386">
        <v>122</v>
      </c>
      <c r="F7386">
        <v>23</v>
      </c>
      <c r="G7386">
        <v>-2.7524811306489701E-2</v>
      </c>
      <c r="H7386">
        <v>-0.66796956708873001</v>
      </c>
      <c r="I7386">
        <v>-1.78254072492948</v>
      </c>
      <c r="J7386">
        <v>319</v>
      </c>
      <c r="K7386">
        <v>394</v>
      </c>
      <c r="L7386">
        <v>205</v>
      </c>
      <c r="M7386">
        <v>23</v>
      </c>
      <c r="N7386">
        <v>0.168933642190114</v>
      </c>
      <c r="O7386">
        <v>-0.78412559914581703</v>
      </c>
      <c r="P7386">
        <v>-2.1522885156314802</v>
      </c>
      <c r="Q7386">
        <v>0.54237288135593198</v>
      </c>
      <c r="R7386">
        <v>0.28813559322033899</v>
      </c>
      <c r="S7386">
        <f t="shared" si="115"/>
        <v>-8.9757178003907367E-2</v>
      </c>
    </row>
    <row r="7387" spans="1:19" x14ac:dyDescent="0.2">
      <c r="A7387" t="s">
        <v>14701</v>
      </c>
      <c r="B7387" t="s">
        <v>14702</v>
      </c>
      <c r="C7387">
        <v>106</v>
      </c>
      <c r="D7387">
        <v>85</v>
      </c>
      <c r="E7387">
        <v>122</v>
      </c>
      <c r="F7387">
        <v>23</v>
      </c>
      <c r="G7387">
        <v>-1.5628707254949002E-2</v>
      </c>
      <c r="H7387">
        <v>-0.43320404436842502</v>
      </c>
      <c r="I7387">
        <v>-1.54777520220917</v>
      </c>
      <c r="J7387">
        <v>219</v>
      </c>
      <c r="K7387">
        <v>249</v>
      </c>
      <c r="L7387">
        <v>137</v>
      </c>
      <c r="M7387">
        <v>28</v>
      </c>
      <c r="N7387">
        <v>0.132983335677339</v>
      </c>
      <c r="O7387">
        <v>-0.79581232482810105</v>
      </c>
      <c r="P7387">
        <v>-1.90351175208979</v>
      </c>
      <c r="Q7387">
        <v>0.62711864406779605</v>
      </c>
      <c r="R7387">
        <v>0.338983050847457</v>
      </c>
      <c r="S7387">
        <f t="shared" si="115"/>
        <v>4.4489022855301291E-2</v>
      </c>
    </row>
    <row r="7388" spans="1:19" x14ac:dyDescent="0.2">
      <c r="A7388" t="s">
        <v>14703</v>
      </c>
      <c r="B7388" t="s">
        <v>14704</v>
      </c>
      <c r="C7388">
        <v>23</v>
      </c>
      <c r="D7388">
        <v>23</v>
      </c>
      <c r="E7388">
        <v>20</v>
      </c>
      <c r="F7388">
        <v>1</v>
      </c>
      <c r="G7388">
        <v>8.0258232295528406E-2</v>
      </c>
      <c r="H7388">
        <v>-0.55495585013201498</v>
      </c>
      <c r="I7388">
        <v>-2.2459250089795901</v>
      </c>
      <c r="J7388">
        <v>50</v>
      </c>
      <c r="K7388">
        <v>50</v>
      </c>
      <c r="L7388">
        <v>16</v>
      </c>
      <c r="M7388">
        <v>8</v>
      </c>
      <c r="N7388">
        <v>7.7228103421721706E-2</v>
      </c>
      <c r="O7388">
        <v>-1.0869387988244801</v>
      </c>
      <c r="P7388">
        <v>-1.8061056859359601</v>
      </c>
      <c r="Q7388">
        <v>0.62711864406779605</v>
      </c>
      <c r="R7388">
        <v>0.322033898305084</v>
      </c>
      <c r="S7388">
        <f t="shared" si="115"/>
        <v>-0.13079127156100395</v>
      </c>
    </row>
    <row r="7389" spans="1:19" x14ac:dyDescent="0.2">
      <c r="A7389" t="s">
        <v>14705</v>
      </c>
      <c r="B7389" t="s">
        <v>14706</v>
      </c>
      <c r="C7389">
        <v>76</v>
      </c>
      <c r="D7389">
        <v>151</v>
      </c>
      <c r="E7389">
        <v>96</v>
      </c>
      <c r="F7389">
        <v>36</v>
      </c>
      <c r="G7389">
        <v>0.37842158730790598</v>
      </c>
      <c r="H7389">
        <v>-0.39280036901962601</v>
      </c>
      <c r="I7389">
        <v>-1.2087082644755001</v>
      </c>
      <c r="J7389">
        <v>213</v>
      </c>
      <c r="K7389">
        <v>376</v>
      </c>
      <c r="L7389">
        <v>171</v>
      </c>
      <c r="M7389">
        <v>40</v>
      </c>
      <c r="N7389">
        <v>0.32403634491064498</v>
      </c>
      <c r="O7389">
        <v>-0.68747227019097401</v>
      </c>
      <c r="P7389">
        <v>-1.73654528070266</v>
      </c>
      <c r="Q7389">
        <v>0.677966101694915</v>
      </c>
      <c r="R7389">
        <v>0.305084745762711</v>
      </c>
      <c r="S7389">
        <f t="shared" si="115"/>
        <v>0.18693110597168805</v>
      </c>
    </row>
    <row r="7390" spans="1:19" x14ac:dyDescent="0.2">
      <c r="A7390" t="s">
        <v>14707</v>
      </c>
      <c r="B7390" t="s">
        <v>14708</v>
      </c>
      <c r="C7390">
        <v>185</v>
      </c>
      <c r="D7390">
        <v>192</v>
      </c>
      <c r="E7390">
        <v>118</v>
      </c>
      <c r="F7390">
        <v>20</v>
      </c>
      <c r="G7390">
        <v>9.6387732596064202E-2</v>
      </c>
      <c r="H7390">
        <v>-0.68954773087529198</v>
      </c>
      <c r="I7390">
        <v>-1.85033890570103</v>
      </c>
      <c r="J7390">
        <v>308</v>
      </c>
      <c r="K7390">
        <v>348</v>
      </c>
      <c r="L7390">
        <v>200</v>
      </c>
      <c r="M7390">
        <v>42</v>
      </c>
      <c r="N7390">
        <v>0.13025663086785799</v>
      </c>
      <c r="O7390">
        <v>-0.77960949798085299</v>
      </c>
      <c r="P7390">
        <v>-1.87552709469443</v>
      </c>
      <c r="Q7390">
        <v>0.59322033898305004</v>
      </c>
      <c r="R7390">
        <v>0.305084745762711</v>
      </c>
      <c r="S7390">
        <f t="shared" si="115"/>
        <v>-3.5279892567184758E-2</v>
      </c>
    </row>
    <row r="7391" spans="1:19" x14ac:dyDescent="0.2">
      <c r="A7391" t="s">
        <v>14709</v>
      </c>
      <c r="B7391" t="s">
        <v>14710</v>
      </c>
      <c r="C7391">
        <v>77</v>
      </c>
      <c r="D7391">
        <v>138</v>
      </c>
      <c r="E7391">
        <v>56</v>
      </c>
      <c r="F7391">
        <v>26</v>
      </c>
      <c r="G7391">
        <v>0.333646593524283</v>
      </c>
      <c r="H7391">
        <v>-0.632560707944685</v>
      </c>
      <c r="I7391">
        <v>-1.35571455016366</v>
      </c>
      <c r="J7391">
        <v>250</v>
      </c>
      <c r="K7391">
        <v>323</v>
      </c>
      <c r="L7391">
        <v>158</v>
      </c>
      <c r="M7391">
        <v>29</v>
      </c>
      <c r="N7391">
        <v>0.18849061708078599</v>
      </c>
      <c r="O7391">
        <v>-0.79137169886200498</v>
      </c>
      <c r="P7391">
        <v>-1.9457676793649701</v>
      </c>
      <c r="Q7391">
        <v>0.66101694915254205</v>
      </c>
      <c r="R7391">
        <v>0.27118644067796599</v>
      </c>
      <c r="S7391">
        <f t="shared" si="115"/>
        <v>8.8573359591274353E-2</v>
      </c>
    </row>
    <row r="7392" spans="1:19" x14ac:dyDescent="0.2">
      <c r="A7392" t="s">
        <v>14711</v>
      </c>
      <c r="B7392" t="s">
        <v>14712</v>
      </c>
      <c r="C7392">
        <v>257</v>
      </c>
      <c r="D7392">
        <v>299</v>
      </c>
      <c r="E7392">
        <v>240</v>
      </c>
      <c r="F7392">
        <v>32</v>
      </c>
      <c r="G7392">
        <v>0.14599629728866301</v>
      </c>
      <c r="H7392">
        <v>-0.52397989139809198</v>
      </c>
      <c r="I7392">
        <v>-1.7889803179733801</v>
      </c>
      <c r="J7392">
        <v>482</v>
      </c>
      <c r="K7392">
        <v>576</v>
      </c>
      <c r="L7392">
        <v>373</v>
      </c>
      <c r="M7392">
        <v>63</v>
      </c>
      <c r="N7392">
        <v>0.154603548606084</v>
      </c>
      <c r="O7392">
        <v>-0.70342698357455202</v>
      </c>
      <c r="P7392">
        <v>-1.8939321573771599</v>
      </c>
      <c r="Q7392">
        <v>0.59322033898305004</v>
      </c>
      <c r="R7392">
        <v>0.28813559322033899</v>
      </c>
      <c r="S7392">
        <f t="shared" si="115"/>
        <v>-2.2508146969772179E-2</v>
      </c>
    </row>
    <row r="7393" spans="1:19" x14ac:dyDescent="0.2">
      <c r="A7393" t="s">
        <v>14713</v>
      </c>
      <c r="B7393" t="s">
        <v>14714</v>
      </c>
      <c r="C7393">
        <v>206</v>
      </c>
      <c r="D7393">
        <v>172</v>
      </c>
      <c r="E7393">
        <v>170</v>
      </c>
      <c r="F7393">
        <v>26</v>
      </c>
      <c r="G7393">
        <v>1.9194588339239999E-3</v>
      </c>
      <c r="H7393">
        <v>-0.577676308769283</v>
      </c>
      <c r="I7393">
        <v>-1.7830910453603299</v>
      </c>
      <c r="J7393">
        <v>305</v>
      </c>
      <c r="K7393">
        <v>286</v>
      </c>
      <c r="L7393">
        <v>141</v>
      </c>
      <c r="M7393">
        <v>48</v>
      </c>
      <c r="N7393">
        <v>4.9294297203978897E-2</v>
      </c>
      <c r="O7393">
        <v>-0.92716950383579599</v>
      </c>
      <c r="P7393">
        <v>-1.8132842705630901</v>
      </c>
      <c r="Q7393">
        <v>0.54237288135593198</v>
      </c>
      <c r="R7393">
        <v>0.35593220338983</v>
      </c>
      <c r="S7393">
        <f t="shared" si="115"/>
        <v>7.6221306475865273E-4</v>
      </c>
    </row>
    <row r="7394" spans="1:19" x14ac:dyDescent="0.2">
      <c r="A7394" t="s">
        <v>14715</v>
      </c>
      <c r="B7394" t="s">
        <v>14716</v>
      </c>
      <c r="C7394">
        <v>331</v>
      </c>
      <c r="D7394">
        <v>212</v>
      </c>
      <c r="E7394">
        <v>163</v>
      </c>
      <c r="F7394">
        <v>23</v>
      </c>
      <c r="G7394">
        <v>-0.113233900551438</v>
      </c>
      <c r="H7394">
        <v>-0.80189839915016403</v>
      </c>
      <c r="I7394">
        <v>-2.0422973307201202</v>
      </c>
      <c r="J7394">
        <v>466</v>
      </c>
      <c r="K7394">
        <v>531</v>
      </c>
      <c r="L7394">
        <v>327</v>
      </c>
      <c r="M7394">
        <v>56</v>
      </c>
      <c r="N7394">
        <v>0.13393670781319</v>
      </c>
      <c r="O7394">
        <v>-0.74592694117410396</v>
      </c>
      <c r="P7394">
        <v>-1.9304235582756899</v>
      </c>
      <c r="Q7394">
        <v>0.47457627118644002</v>
      </c>
      <c r="R7394">
        <v>0.28813559322033899</v>
      </c>
      <c r="S7394">
        <f t="shared" si="115"/>
        <v>-0.10532142527152058</v>
      </c>
    </row>
    <row r="7395" spans="1:19" x14ac:dyDescent="0.2">
      <c r="A7395" t="s">
        <v>14717</v>
      </c>
      <c r="B7395" t="s">
        <v>14718</v>
      </c>
      <c r="C7395">
        <v>35</v>
      </c>
      <c r="D7395">
        <v>52</v>
      </c>
      <c r="E7395">
        <v>30</v>
      </c>
      <c r="F7395">
        <v>2</v>
      </c>
      <c r="G7395">
        <v>0.25219353158005198</v>
      </c>
      <c r="H7395">
        <v>-0.56120479940901602</v>
      </c>
      <c r="I7395">
        <v>-2.1272352216482902</v>
      </c>
      <c r="J7395">
        <v>89</v>
      </c>
      <c r="K7395">
        <v>85</v>
      </c>
      <c r="L7395">
        <v>47</v>
      </c>
      <c r="M7395">
        <v>3</v>
      </c>
      <c r="N7395">
        <v>5.7257022491101602E-2</v>
      </c>
      <c r="O7395">
        <v>-0.86938092585358495</v>
      </c>
      <c r="P7395">
        <v>-2.4824944205171402</v>
      </c>
      <c r="Q7395">
        <v>0.49152542372881303</v>
      </c>
      <c r="R7395">
        <v>0.25423728813559299</v>
      </c>
      <c r="S7395">
        <f t="shared" si="115"/>
        <v>-0.27748603602115357</v>
      </c>
    </row>
    <row r="7396" spans="1:19" x14ac:dyDescent="0.2">
      <c r="A7396" t="s">
        <v>14719</v>
      </c>
      <c r="B7396" t="s">
        <v>14720</v>
      </c>
      <c r="C7396">
        <v>197</v>
      </c>
      <c r="D7396">
        <v>151</v>
      </c>
      <c r="E7396">
        <v>110</v>
      </c>
      <c r="F7396">
        <v>18</v>
      </c>
      <c r="G7396">
        <v>-3.5231046572894997E-2</v>
      </c>
      <c r="H7396">
        <v>-0.74733155078177105</v>
      </c>
      <c r="I7396">
        <v>-1.92339089402028</v>
      </c>
      <c r="J7396">
        <v>170</v>
      </c>
      <c r="K7396">
        <v>325</v>
      </c>
      <c r="L7396">
        <v>106</v>
      </c>
      <c r="M7396">
        <v>17</v>
      </c>
      <c r="N7396">
        <v>0.35866254302232198</v>
      </c>
      <c r="O7396">
        <v>-0.79723183325789404</v>
      </c>
      <c r="P7396">
        <v>-2.01022566859189</v>
      </c>
      <c r="Q7396">
        <v>0.42372881355932202</v>
      </c>
      <c r="R7396">
        <v>0.186440677966101</v>
      </c>
      <c r="S7396">
        <f t="shared" si="115"/>
        <v>-9.2376541177707244E-2</v>
      </c>
    </row>
    <row r="7397" spans="1:19" x14ac:dyDescent="0.2">
      <c r="A7397" t="s">
        <v>14721</v>
      </c>
      <c r="B7397" t="s">
        <v>14722</v>
      </c>
      <c r="C7397">
        <v>298</v>
      </c>
      <c r="D7397">
        <v>364</v>
      </c>
      <c r="E7397">
        <v>231</v>
      </c>
      <c r="F7397">
        <v>36</v>
      </c>
      <c r="G7397">
        <v>0.16714335186832899</v>
      </c>
      <c r="H7397">
        <v>-0.60486229396251401</v>
      </c>
      <c r="I7397">
        <v>-1.80211093627096</v>
      </c>
      <c r="J7397">
        <v>494</v>
      </c>
      <c r="K7397">
        <v>661</v>
      </c>
      <c r="L7397">
        <v>277</v>
      </c>
      <c r="M7397">
        <v>96</v>
      </c>
      <c r="N7397">
        <v>0.203702613983715</v>
      </c>
      <c r="O7397">
        <v>-0.84333595700358799</v>
      </c>
      <c r="P7397">
        <v>-1.72168138447597</v>
      </c>
      <c r="Q7397">
        <v>0.45762711864406702</v>
      </c>
      <c r="R7397">
        <v>0.22033898305084701</v>
      </c>
      <c r="S7397">
        <f t="shared" si="115"/>
        <v>1.9779466715663739E-2</v>
      </c>
    </row>
    <row r="7398" spans="1:19" x14ac:dyDescent="0.2">
      <c r="A7398" t="s">
        <v>14723</v>
      </c>
      <c r="B7398" t="s">
        <v>14724</v>
      </c>
      <c r="C7398">
        <v>210</v>
      </c>
      <c r="D7398">
        <v>195</v>
      </c>
      <c r="E7398">
        <v>120</v>
      </c>
      <c r="F7398">
        <v>21</v>
      </c>
      <c r="G7398">
        <v>4.8073548924127199E-2</v>
      </c>
      <c r="H7398">
        <v>-0.73729605846469803</v>
      </c>
      <c r="I7398">
        <v>-1.88419717296199</v>
      </c>
      <c r="J7398">
        <v>442</v>
      </c>
      <c r="K7398">
        <v>447</v>
      </c>
      <c r="L7398">
        <v>251</v>
      </c>
      <c r="M7398">
        <v>55</v>
      </c>
      <c r="N7398">
        <v>8.2113357204566306E-2</v>
      </c>
      <c r="O7398">
        <v>-0.83783732501244401</v>
      </c>
      <c r="P7398">
        <v>-1.91528524844674</v>
      </c>
      <c r="Q7398">
        <v>0.55932203389830504</v>
      </c>
      <c r="R7398">
        <v>0.22033898305084701</v>
      </c>
      <c r="S7398">
        <f t="shared" si="115"/>
        <v>-5.5678711542540185E-2</v>
      </c>
    </row>
    <row r="7399" spans="1:19" x14ac:dyDescent="0.2">
      <c r="A7399" t="s">
        <v>14725</v>
      </c>
      <c r="B7399" t="s">
        <v>14726</v>
      </c>
      <c r="C7399">
        <v>87</v>
      </c>
      <c r="D7399">
        <v>144</v>
      </c>
      <c r="E7399">
        <v>94</v>
      </c>
      <c r="F7399">
        <v>53</v>
      </c>
      <c r="G7399">
        <v>0.29910147177215901</v>
      </c>
      <c r="H7399">
        <v>-0.46064940879732302</v>
      </c>
      <c r="I7399">
        <v>-1.0994405559798199</v>
      </c>
      <c r="J7399">
        <v>173</v>
      </c>
      <c r="K7399">
        <v>235</v>
      </c>
      <c r="L7399">
        <v>186</v>
      </c>
      <c r="M7399">
        <v>204</v>
      </c>
      <c r="N7399">
        <v>0.21024986256466199</v>
      </c>
      <c r="O7399">
        <v>-0.560621936055269</v>
      </c>
      <c r="P7399">
        <v>-0.93864160429478904</v>
      </c>
      <c r="Q7399">
        <v>0.50847457627118597</v>
      </c>
      <c r="R7399">
        <v>0.25423728813559299</v>
      </c>
      <c r="S7399">
        <f t="shared" si="115"/>
        <v>0.43186829210351396</v>
      </c>
    </row>
    <row r="7400" spans="1:19" x14ac:dyDescent="0.2">
      <c r="A7400" t="s">
        <v>14727</v>
      </c>
      <c r="B7400" t="s">
        <v>14728</v>
      </c>
      <c r="C7400">
        <v>114</v>
      </c>
      <c r="D7400">
        <v>113</v>
      </c>
      <c r="E7400">
        <v>69</v>
      </c>
      <c r="F7400">
        <v>13</v>
      </c>
      <c r="G7400">
        <v>7.6431824442475496E-2</v>
      </c>
      <c r="H7400">
        <v>-0.712313770377621</v>
      </c>
      <c r="I7400">
        <v>-1.82715867199163</v>
      </c>
      <c r="J7400">
        <v>362</v>
      </c>
      <c r="K7400">
        <v>383</v>
      </c>
      <c r="L7400">
        <v>253</v>
      </c>
      <c r="M7400">
        <v>64</v>
      </c>
      <c r="N7400">
        <v>0.101718306857178</v>
      </c>
      <c r="O7400">
        <v>-0.74767682650173795</v>
      </c>
      <c r="P7400">
        <v>-1.7627542651411701</v>
      </c>
      <c r="Q7400">
        <v>0.47457627118644002</v>
      </c>
      <c r="R7400">
        <v>0.28813559322033899</v>
      </c>
      <c r="S7400">
        <f t="shared" si="115"/>
        <v>1.5697909482700993E-3</v>
      </c>
    </row>
    <row r="7401" spans="1:19" x14ac:dyDescent="0.2">
      <c r="A7401" t="s">
        <v>14729</v>
      </c>
      <c r="B7401" t="s">
        <v>14730</v>
      </c>
      <c r="C7401">
        <v>116</v>
      </c>
      <c r="D7401">
        <v>119</v>
      </c>
      <c r="E7401">
        <v>102</v>
      </c>
      <c r="F7401">
        <v>6</v>
      </c>
      <c r="G7401">
        <v>9.1347204461140696E-2</v>
      </c>
      <c r="H7401">
        <v>-0.55011582724340402</v>
      </c>
      <c r="I7401">
        <v>-2.17050391180527</v>
      </c>
      <c r="J7401">
        <v>108</v>
      </c>
      <c r="K7401">
        <v>221</v>
      </c>
      <c r="L7401">
        <v>203</v>
      </c>
      <c r="M7401">
        <v>13</v>
      </c>
      <c r="N7401">
        <v>0.388196621619882</v>
      </c>
      <c r="O7401">
        <v>-0.31801649471812699</v>
      </c>
      <c r="P7401">
        <v>-1.929706071772</v>
      </c>
      <c r="Q7401">
        <v>0.52542372881355903</v>
      </c>
      <c r="R7401">
        <v>0.22033898305084701</v>
      </c>
      <c r="S7401">
        <f t="shared" si="115"/>
        <v>-0.14210216094667588</v>
      </c>
    </row>
    <row r="7402" spans="1:19" x14ac:dyDescent="0.2">
      <c r="A7402" t="s">
        <v>14731</v>
      </c>
      <c r="B7402" t="s">
        <v>14732</v>
      </c>
      <c r="C7402">
        <v>24</v>
      </c>
      <c r="D7402">
        <v>13</v>
      </c>
      <c r="E7402">
        <v>12</v>
      </c>
      <c r="F7402">
        <v>1</v>
      </c>
      <c r="G7402">
        <v>-0.18600965710924</v>
      </c>
      <c r="H7402">
        <v>-0.79528800544238398</v>
      </c>
      <c r="I7402">
        <v>-2.2644084146735999</v>
      </c>
      <c r="J7402">
        <v>42</v>
      </c>
      <c r="K7402">
        <v>32</v>
      </c>
      <c r="L7402">
        <v>18</v>
      </c>
      <c r="M7402">
        <v>2</v>
      </c>
      <c r="N7402">
        <v>-4.0871208656272702E-2</v>
      </c>
      <c r="O7402">
        <v>-0.960065562438984</v>
      </c>
      <c r="P7402">
        <v>-2.33244496332581</v>
      </c>
      <c r="Q7402">
        <v>0.49152542372881303</v>
      </c>
      <c r="R7402">
        <v>0.28813559322033899</v>
      </c>
      <c r="S7402">
        <f t="shared" si="115"/>
        <v>-0.27690873261268617</v>
      </c>
    </row>
    <row r="7403" spans="1:19" x14ac:dyDescent="0.2">
      <c r="A7403" t="s">
        <v>14733</v>
      </c>
      <c r="B7403" t="s">
        <v>14734</v>
      </c>
      <c r="C7403">
        <v>235</v>
      </c>
      <c r="D7403">
        <v>284</v>
      </c>
      <c r="E7403">
        <v>231</v>
      </c>
      <c r="F7403">
        <v>26</v>
      </c>
      <c r="G7403">
        <v>0.16250871007082901</v>
      </c>
      <c r="H7403">
        <v>-0.501713892157995</v>
      </c>
      <c r="I7403">
        <v>-1.84029168726291</v>
      </c>
      <c r="J7403">
        <v>381</v>
      </c>
      <c r="K7403">
        <v>549</v>
      </c>
      <c r="L7403">
        <v>386</v>
      </c>
      <c r="M7403">
        <v>92</v>
      </c>
      <c r="N7403">
        <v>0.23587547219619401</v>
      </c>
      <c r="O7403">
        <v>-0.58642644814825395</v>
      </c>
      <c r="P7403">
        <v>-1.6273628169219501</v>
      </c>
      <c r="Q7403">
        <v>0.50847457627118597</v>
      </c>
      <c r="R7403">
        <v>0.322033898305084</v>
      </c>
      <c r="S7403">
        <f t="shared" si="115"/>
        <v>3.39974465188288E-2</v>
      </c>
    </row>
    <row r="7404" spans="1:19" x14ac:dyDescent="0.2">
      <c r="A7404" t="s">
        <v>14735</v>
      </c>
      <c r="B7404" t="s">
        <v>14736</v>
      </c>
      <c r="C7404">
        <v>222</v>
      </c>
      <c r="D7404">
        <v>290</v>
      </c>
      <c r="E7404">
        <v>151</v>
      </c>
      <c r="F7404">
        <v>25</v>
      </c>
      <c r="G7404">
        <v>0.196303255743845</v>
      </c>
      <c r="H7404">
        <v>-0.66163403693587197</v>
      </c>
      <c r="I7404">
        <v>-1.8326101387406</v>
      </c>
      <c r="J7404">
        <v>405</v>
      </c>
      <c r="K7404">
        <v>576</v>
      </c>
      <c r="L7404">
        <v>298</v>
      </c>
      <c r="M7404">
        <v>42</v>
      </c>
      <c r="N7404">
        <v>0.230195563630265</v>
      </c>
      <c r="O7404">
        <v>-0.725327536282803</v>
      </c>
      <c r="P7404">
        <v>-1.9944314014086599</v>
      </c>
      <c r="Q7404">
        <v>0.57627118644067798</v>
      </c>
      <c r="R7404">
        <v>0.38983050847457601</v>
      </c>
      <c r="S7404">
        <f t="shared" si="115"/>
        <v>-6.1972168712815467E-2</v>
      </c>
    </row>
    <row r="7405" spans="1:19" x14ac:dyDescent="0.2">
      <c r="A7405" t="s">
        <v>14737</v>
      </c>
      <c r="B7405" t="s">
        <v>14738</v>
      </c>
      <c r="C7405">
        <v>113</v>
      </c>
      <c r="D7405">
        <v>98</v>
      </c>
      <c r="E7405">
        <v>47</v>
      </c>
      <c r="F7405">
        <v>3</v>
      </c>
      <c r="G7405">
        <v>1.8405864504603599E-2</v>
      </c>
      <c r="H7405">
        <v>-0.87523859532610504</v>
      </c>
      <c r="I7405">
        <v>-2.46015436172575</v>
      </c>
      <c r="J7405">
        <v>228</v>
      </c>
      <c r="K7405">
        <v>329</v>
      </c>
      <c r="L7405">
        <v>148</v>
      </c>
      <c r="M7405">
        <v>25</v>
      </c>
      <c r="N7405">
        <v>0.23648915437124199</v>
      </c>
      <c r="O7405">
        <v>-0.77976190874988605</v>
      </c>
      <c r="P7405">
        <v>-1.9702205069203</v>
      </c>
      <c r="Q7405">
        <v>0.59322033898305004</v>
      </c>
      <c r="R7405">
        <v>0.322033898305084</v>
      </c>
      <c r="S7405">
        <f t="shared" si="115"/>
        <v>-0.23646949581651994</v>
      </c>
    </row>
    <row r="7406" spans="1:19" x14ac:dyDescent="0.2">
      <c r="A7406" t="s">
        <v>14739</v>
      </c>
      <c r="B7406" t="s">
        <v>14740</v>
      </c>
      <c r="C7406">
        <v>131</v>
      </c>
      <c r="D7406">
        <v>76</v>
      </c>
      <c r="E7406">
        <v>62</v>
      </c>
      <c r="F7406">
        <v>12</v>
      </c>
      <c r="G7406">
        <v>-0.15619947107944401</v>
      </c>
      <c r="H7406">
        <v>-0.81913761593591405</v>
      </c>
      <c r="I7406">
        <v>-1.92228722257013</v>
      </c>
      <c r="J7406">
        <v>165</v>
      </c>
      <c r="K7406">
        <v>257</v>
      </c>
      <c r="L7406">
        <v>165</v>
      </c>
      <c r="M7406">
        <v>16</v>
      </c>
      <c r="N7406">
        <v>0.26967728253911</v>
      </c>
      <c r="O7406">
        <v>-0.59208877714439001</v>
      </c>
      <c r="P7406">
        <v>-2.0235896301498699</v>
      </c>
      <c r="Q7406">
        <v>0.61016949152542299</v>
      </c>
      <c r="R7406">
        <v>0.28813559322033899</v>
      </c>
      <c r="S7406">
        <f t="shared" si="115"/>
        <v>-9.5632901912456852E-2</v>
      </c>
    </row>
    <row r="7407" spans="1:19" x14ac:dyDescent="0.2">
      <c r="A7407" t="s">
        <v>14741</v>
      </c>
      <c r="B7407" t="s">
        <v>14742</v>
      </c>
      <c r="C7407">
        <v>264</v>
      </c>
      <c r="D7407">
        <v>273</v>
      </c>
      <c r="E7407">
        <v>171</v>
      </c>
      <c r="F7407">
        <v>55</v>
      </c>
      <c r="G7407">
        <v>9.4816952466453303E-2</v>
      </c>
      <c r="H7407">
        <v>-0.68286582625608006</v>
      </c>
      <c r="I7407">
        <v>-1.56543841033758</v>
      </c>
      <c r="J7407">
        <v>505</v>
      </c>
      <c r="K7407">
        <v>658</v>
      </c>
      <c r="L7407">
        <v>297</v>
      </c>
      <c r="M7407">
        <v>98</v>
      </c>
      <c r="N7407">
        <v>0.192162618917015</v>
      </c>
      <c r="O7407">
        <v>-0.822623705945839</v>
      </c>
      <c r="P7407">
        <v>-1.7222909710180501</v>
      </c>
      <c r="Q7407">
        <v>0.61016949152542299</v>
      </c>
      <c r="R7407">
        <v>0.322033898305084</v>
      </c>
      <c r="S7407">
        <f t="shared" si="115"/>
        <v>8.7868843375897149E-2</v>
      </c>
    </row>
    <row r="7408" spans="1:19" x14ac:dyDescent="0.2">
      <c r="A7408" t="s">
        <v>14743</v>
      </c>
      <c r="B7408" t="s">
        <v>14744</v>
      </c>
      <c r="C7408">
        <v>194</v>
      </c>
      <c r="D7408">
        <v>201</v>
      </c>
      <c r="E7408">
        <v>146</v>
      </c>
      <c r="F7408">
        <v>26</v>
      </c>
      <c r="G7408">
        <v>9.5652559785791194E-2</v>
      </c>
      <c r="H7408">
        <v>-0.61770688392419204</v>
      </c>
      <c r="I7408">
        <v>-1.7570255549214</v>
      </c>
      <c r="J7408">
        <v>418</v>
      </c>
      <c r="K7408">
        <v>424</v>
      </c>
      <c r="L7408">
        <v>220</v>
      </c>
      <c r="M7408">
        <v>33</v>
      </c>
      <c r="N7408">
        <v>8.3417678239419105E-2</v>
      </c>
      <c r="O7408">
        <v>-0.87084237809721898</v>
      </c>
      <c r="P7408">
        <v>-2.1128880104890402</v>
      </c>
      <c r="Q7408">
        <v>0.59322033898305004</v>
      </c>
      <c r="R7408">
        <v>0.338983050847457</v>
      </c>
      <c r="S7408">
        <f t="shared" si="115"/>
        <v>-7.1860035057238925E-2</v>
      </c>
    </row>
    <row r="7409" spans="1:19" x14ac:dyDescent="0.2">
      <c r="A7409" t="s">
        <v>14745</v>
      </c>
      <c r="B7409" t="s">
        <v>14746</v>
      </c>
      <c r="C7409">
        <v>147</v>
      </c>
      <c r="D7409">
        <v>159</v>
      </c>
      <c r="E7409">
        <v>103</v>
      </c>
      <c r="F7409">
        <v>10</v>
      </c>
      <c r="G7409">
        <v>0.11433802186780299</v>
      </c>
      <c r="H7409">
        <v>-0.64873811982140706</v>
      </c>
      <c r="I7409">
        <v>-2.05151450771017</v>
      </c>
      <c r="J7409">
        <v>328</v>
      </c>
      <c r="K7409">
        <v>372</v>
      </c>
      <c r="L7409">
        <v>241</v>
      </c>
      <c r="M7409">
        <v>21</v>
      </c>
      <c r="N7409">
        <v>0.13189719959193999</v>
      </c>
      <c r="O7409">
        <v>-0.72594557828120099</v>
      </c>
      <c r="P7409">
        <v>-2.2038802175696501</v>
      </c>
      <c r="Q7409">
        <v>0.55932203389830504</v>
      </c>
      <c r="R7409">
        <v>0.27118644067796599</v>
      </c>
      <c r="S7409">
        <f t="shared" si="115"/>
        <v>-0.18112469281048527</v>
      </c>
    </row>
    <row r="7410" spans="1:19" x14ac:dyDescent="0.2">
      <c r="A7410" t="s">
        <v>14747</v>
      </c>
      <c r="B7410" t="s">
        <v>14748</v>
      </c>
      <c r="C7410">
        <v>35</v>
      </c>
      <c r="D7410">
        <v>31</v>
      </c>
      <c r="E7410">
        <v>10</v>
      </c>
      <c r="F7410">
        <v>0</v>
      </c>
      <c r="G7410">
        <v>2.75518817795255E-2</v>
      </c>
      <c r="H7410">
        <v>-1.0383260541286701</v>
      </c>
      <c r="I7410" t="e">
        <f>-inf</f>
        <v>#NAME?</v>
      </c>
      <c r="J7410">
        <v>99</v>
      </c>
      <c r="K7410">
        <v>108</v>
      </c>
      <c r="L7410">
        <v>77</v>
      </c>
      <c r="M7410">
        <v>13</v>
      </c>
      <c r="N7410">
        <v>0.11501666431112099</v>
      </c>
      <c r="O7410">
        <v>-0.70123324656945796</v>
      </c>
      <c r="P7410">
        <v>-1.8919175108826001</v>
      </c>
      <c r="Q7410">
        <v>0.55932203389830504</v>
      </c>
      <c r="R7410">
        <v>0.25423728813559299</v>
      </c>
      <c r="S7410" t="e">
        <f t="shared" si="115"/>
        <v>#NAME?</v>
      </c>
    </row>
    <row r="7411" spans="1:19" x14ac:dyDescent="0.2">
      <c r="A7411" t="s">
        <v>14749</v>
      </c>
      <c r="B7411" t="s">
        <v>14750</v>
      </c>
      <c r="C7411">
        <v>123</v>
      </c>
      <c r="D7411">
        <v>115</v>
      </c>
      <c r="E7411">
        <v>50</v>
      </c>
      <c r="F7411">
        <v>9</v>
      </c>
      <c r="G7411">
        <v>5.1050961209742202E-2</v>
      </c>
      <c r="H7411">
        <v>-0.88519311688178204</v>
      </c>
      <c r="I7411">
        <v>-2.0198597749620699</v>
      </c>
      <c r="J7411">
        <v>224</v>
      </c>
      <c r="K7411">
        <v>240</v>
      </c>
      <c r="L7411">
        <v>119</v>
      </c>
      <c r="M7411">
        <v>28</v>
      </c>
      <c r="N7411">
        <v>0.107191326799165</v>
      </c>
      <c r="O7411">
        <v>-0.86678983408602195</v>
      </c>
      <c r="P7411">
        <v>-1.91331565558383</v>
      </c>
      <c r="Q7411">
        <v>0.644067796610169</v>
      </c>
      <c r="R7411">
        <v>0.305084745762711</v>
      </c>
      <c r="S7411">
        <f t="shared" si="115"/>
        <v>-9.4274722001370978E-2</v>
      </c>
    </row>
    <row r="7412" spans="1:19" x14ac:dyDescent="0.2">
      <c r="A7412" t="s">
        <v>14751</v>
      </c>
      <c r="B7412" t="s">
        <v>14752</v>
      </c>
      <c r="C7412">
        <v>275</v>
      </c>
      <c r="D7412">
        <v>268</v>
      </c>
      <c r="E7412">
        <v>198</v>
      </c>
      <c r="F7412">
        <v>18</v>
      </c>
      <c r="G7412">
        <v>6.9060332494054605E-2</v>
      </c>
      <c r="H7412">
        <v>-0.63692551334713499</v>
      </c>
      <c r="I7412">
        <v>-2.0682573616889499</v>
      </c>
      <c r="J7412">
        <v>554</v>
      </c>
      <c r="K7412">
        <v>629</v>
      </c>
      <c r="L7412">
        <v>287</v>
      </c>
      <c r="M7412">
        <v>43</v>
      </c>
      <c r="N7412">
        <v>0.13236898413855999</v>
      </c>
      <c r="O7412">
        <v>-0.87771664513882697</v>
      </c>
      <c r="P7412">
        <v>-2.1202669777407301</v>
      </c>
      <c r="Q7412">
        <v>0.54237288135593198</v>
      </c>
      <c r="R7412">
        <v>0.25423728813559299</v>
      </c>
      <c r="S7412">
        <f t="shared" si="115"/>
        <v>-0.1635878792538259</v>
      </c>
    </row>
    <row r="7413" spans="1:19" x14ac:dyDescent="0.2">
      <c r="A7413" t="s">
        <v>14753</v>
      </c>
      <c r="B7413" t="s">
        <v>14754</v>
      </c>
      <c r="C7413">
        <v>22</v>
      </c>
      <c r="D7413">
        <v>12</v>
      </c>
      <c r="E7413">
        <v>12</v>
      </c>
      <c r="F7413">
        <v>0</v>
      </c>
      <c r="G7413">
        <v>-0.182983202479052</v>
      </c>
      <c r="H7413">
        <v>-0.75749944455298501</v>
      </c>
      <c r="I7413" t="e">
        <f>-inf</f>
        <v>#NAME?</v>
      </c>
      <c r="J7413">
        <v>46</v>
      </c>
      <c r="K7413">
        <v>59</v>
      </c>
      <c r="L7413">
        <v>10</v>
      </c>
      <c r="M7413">
        <v>1</v>
      </c>
      <c r="N7413">
        <v>0.18532228338229101</v>
      </c>
      <c r="O7413">
        <v>-1.25484660882596</v>
      </c>
      <c r="P7413">
        <v>-2.6729835002734599</v>
      </c>
      <c r="Q7413">
        <v>0.52542372881355903</v>
      </c>
      <c r="R7413">
        <v>0.23728813559322001</v>
      </c>
      <c r="S7413" t="e">
        <f t="shared" si="115"/>
        <v>#NAME?</v>
      </c>
    </row>
    <row r="7414" spans="1:19" x14ac:dyDescent="0.2">
      <c r="A7414" t="s">
        <v>14755</v>
      </c>
      <c r="B7414" t="s">
        <v>14756</v>
      </c>
      <c r="C7414">
        <v>110</v>
      </c>
      <c r="D7414">
        <v>147</v>
      </c>
      <c r="E7414">
        <v>80</v>
      </c>
      <c r="F7414">
        <v>11</v>
      </c>
      <c r="G7414">
        <v>0.20618288188547901</v>
      </c>
      <c r="H7414">
        <v>-0.632560707944685</v>
      </c>
      <c r="I7414">
        <v>-1.88419717296199</v>
      </c>
      <c r="J7414">
        <v>247</v>
      </c>
      <c r="K7414">
        <v>204</v>
      </c>
      <c r="L7414">
        <v>109</v>
      </c>
      <c r="M7414">
        <v>15</v>
      </c>
      <c r="N7414">
        <v>-5.8386824120452204E-3</v>
      </c>
      <c r="O7414">
        <v>-0.94735923246343201</v>
      </c>
      <c r="P7414">
        <v>-2.22683136279587</v>
      </c>
      <c r="Q7414">
        <v>0.50847457627118597</v>
      </c>
      <c r="R7414">
        <v>0.23728813559322001</v>
      </c>
      <c r="S7414">
        <f t="shared" si="115"/>
        <v>-0.13901220474616302</v>
      </c>
    </row>
    <row r="7415" spans="1:19" x14ac:dyDescent="0.2">
      <c r="A7415" t="s">
        <v>14757</v>
      </c>
      <c r="B7415" t="s">
        <v>14758</v>
      </c>
      <c r="C7415">
        <v>24</v>
      </c>
      <c r="D7415">
        <v>22</v>
      </c>
      <c r="E7415">
        <v>18</v>
      </c>
      <c r="F7415">
        <v>5</v>
      </c>
      <c r="G7415">
        <v>4.2469671406128597E-2</v>
      </c>
      <c r="H7415">
        <v>-0.61919674638670297</v>
      </c>
      <c r="I7415">
        <v>-1.56543841033758</v>
      </c>
      <c r="J7415">
        <v>93</v>
      </c>
      <c r="K7415">
        <v>129</v>
      </c>
      <c r="L7415">
        <v>21</v>
      </c>
      <c r="M7415">
        <v>9</v>
      </c>
      <c r="N7415">
        <v>0.21933486516703499</v>
      </c>
      <c r="O7415">
        <v>-1.2383524309644001</v>
      </c>
      <c r="P7415">
        <v>-2.0244661077065</v>
      </c>
      <c r="Q7415">
        <v>0.57627118644067798</v>
      </c>
      <c r="R7415">
        <v>0.186440677966101</v>
      </c>
      <c r="S7415">
        <f t="shared" si="115"/>
        <v>7.0419335229575247E-3</v>
      </c>
    </row>
    <row r="7416" spans="1:19" x14ac:dyDescent="0.2">
      <c r="A7416" t="s">
        <v>14759</v>
      </c>
      <c r="B7416" t="s">
        <v>14760</v>
      </c>
      <c r="C7416">
        <v>74</v>
      </c>
      <c r="D7416">
        <v>75</v>
      </c>
      <c r="E7416">
        <v>88</v>
      </c>
      <c r="F7416">
        <v>31</v>
      </c>
      <c r="G7416">
        <v>8.6087775956252194E-2</v>
      </c>
      <c r="H7416">
        <v>-0.41900705735921101</v>
      </c>
      <c r="I7416">
        <v>-1.2620671988587</v>
      </c>
      <c r="J7416">
        <v>137</v>
      </c>
      <c r="K7416">
        <v>194</v>
      </c>
      <c r="L7416">
        <v>153</v>
      </c>
      <c r="M7416">
        <v>41</v>
      </c>
      <c r="N7416">
        <v>0.22830926619554101</v>
      </c>
      <c r="O7416">
        <v>-0.54411791348319805</v>
      </c>
      <c r="P7416">
        <v>-1.5341623790285599</v>
      </c>
      <c r="Q7416">
        <v>0.49152542372881303</v>
      </c>
      <c r="R7416">
        <v>0.25423728813559299</v>
      </c>
      <c r="S7416">
        <f t="shared" si="115"/>
        <v>0.22567739243469126</v>
      </c>
    </row>
    <row r="7417" spans="1:19" x14ac:dyDescent="0.2">
      <c r="A7417" t="s">
        <v>14761</v>
      </c>
      <c r="B7417" t="s">
        <v>14762</v>
      </c>
      <c r="C7417">
        <v>87</v>
      </c>
      <c r="D7417">
        <v>154</v>
      </c>
      <c r="E7417">
        <v>140</v>
      </c>
      <c r="F7417">
        <v>6</v>
      </c>
      <c r="G7417">
        <v>0.328259700513373</v>
      </c>
      <c r="H7417">
        <v>-0.28764922671878401</v>
      </c>
      <c r="I7417">
        <v>-2.0455651751969701</v>
      </c>
      <c r="J7417">
        <v>384</v>
      </c>
      <c r="K7417">
        <v>331</v>
      </c>
      <c r="L7417">
        <v>215</v>
      </c>
      <c r="M7417">
        <v>35</v>
      </c>
      <c r="N7417">
        <v>1.2724872829909599E-2</v>
      </c>
      <c r="O7417">
        <v>-0.843981541596315</v>
      </c>
      <c r="P7417">
        <v>-2.0504888486091399</v>
      </c>
      <c r="Q7417">
        <v>0.55932203389830504</v>
      </c>
      <c r="R7417">
        <v>0.27118644067796599</v>
      </c>
      <c r="S7417">
        <f t="shared" si="115"/>
        <v>-0.13837932005311357</v>
      </c>
    </row>
    <row r="7418" spans="1:19" x14ac:dyDescent="0.2">
      <c r="A7418" t="s">
        <v>14763</v>
      </c>
      <c r="B7418" t="s">
        <v>14764</v>
      </c>
      <c r="C7418">
        <v>212</v>
      </c>
      <c r="D7418">
        <v>245</v>
      </c>
      <c r="E7418">
        <v>198</v>
      </c>
      <c r="F7418">
        <v>34</v>
      </c>
      <c r="G7418">
        <v>0.14308845573130899</v>
      </c>
      <c r="H7418">
        <v>-0.52392868044562302</v>
      </c>
      <c r="I7418">
        <v>-1.67905411684849</v>
      </c>
      <c r="J7418">
        <v>482</v>
      </c>
      <c r="K7418">
        <v>753</v>
      </c>
      <c r="L7418">
        <v>420</v>
      </c>
      <c r="M7418">
        <v>89</v>
      </c>
      <c r="N7418">
        <v>0.27097604138357201</v>
      </c>
      <c r="O7418">
        <v>-0.65188652498533906</v>
      </c>
      <c r="P7418">
        <v>-1.7438827001858199</v>
      </c>
      <c r="Q7418">
        <v>0.57627118644067798</v>
      </c>
      <c r="R7418">
        <v>0.22033898305084701</v>
      </c>
      <c r="S7418">
        <f t="shared" si="115"/>
        <v>4.9328523391596532E-2</v>
      </c>
    </row>
    <row r="7419" spans="1:19" x14ac:dyDescent="0.2">
      <c r="A7419" t="s">
        <v>14765</v>
      </c>
      <c r="B7419" t="s">
        <v>14766</v>
      </c>
      <c r="C7419">
        <v>64</v>
      </c>
      <c r="D7419">
        <v>82</v>
      </c>
      <c r="E7419">
        <v>73</v>
      </c>
      <c r="F7419">
        <v>17</v>
      </c>
      <c r="G7419">
        <v>0.18789211069535799</v>
      </c>
      <c r="H7419">
        <v>-0.43711512364183402</v>
      </c>
      <c r="I7419">
        <v>-1.45992822556761</v>
      </c>
      <c r="J7419">
        <v>134</v>
      </c>
      <c r="K7419">
        <v>214</v>
      </c>
      <c r="L7419">
        <v>90</v>
      </c>
      <c r="M7419">
        <v>67</v>
      </c>
      <c r="N7419">
        <v>0.28053707840610498</v>
      </c>
      <c r="O7419">
        <v>-0.76495106606987295</v>
      </c>
      <c r="P7419">
        <v>-1.3112556642558699</v>
      </c>
      <c r="Q7419">
        <v>0.59322033898305004</v>
      </c>
      <c r="R7419">
        <v>0.25423728813559299</v>
      </c>
      <c r="S7419">
        <f t="shared" si="115"/>
        <v>0.22824145667279083</v>
      </c>
    </row>
    <row r="7420" spans="1:19" x14ac:dyDescent="0.2">
      <c r="A7420" t="s">
        <v>14767</v>
      </c>
      <c r="B7420" t="s">
        <v>14768</v>
      </c>
      <c r="C7420">
        <v>35</v>
      </c>
      <c r="D7420">
        <v>46</v>
      </c>
      <c r="E7420">
        <v>18</v>
      </c>
      <c r="F7420">
        <v>7</v>
      </c>
      <c r="G7420">
        <v>0.19894801962682601</v>
      </c>
      <c r="H7420">
        <v>-0.78305354902537305</v>
      </c>
      <c r="I7420">
        <v>-1.58316717729801</v>
      </c>
      <c r="J7420">
        <v>32</v>
      </c>
      <c r="K7420">
        <v>39</v>
      </c>
      <c r="L7420">
        <v>41</v>
      </c>
      <c r="M7420">
        <v>1</v>
      </c>
      <c r="N7420">
        <v>0.16314273212831501</v>
      </c>
      <c r="O7420">
        <v>-0.48445489874455999</v>
      </c>
      <c r="P7420">
        <v>-2.5153756469117901</v>
      </c>
      <c r="Q7420">
        <v>0.55932203389830504</v>
      </c>
      <c r="R7420">
        <v>0.23728813559322001</v>
      </c>
      <c r="S7420">
        <f t="shared" si="115"/>
        <v>-0.12938102638748084</v>
      </c>
    </row>
    <row r="7421" spans="1:19" x14ac:dyDescent="0.2">
      <c r="A7421" t="s">
        <v>14769</v>
      </c>
      <c r="B7421" t="s">
        <v>14770</v>
      </c>
      <c r="C7421">
        <v>208</v>
      </c>
      <c r="D7421">
        <v>224</v>
      </c>
      <c r="E7421">
        <v>119</v>
      </c>
      <c r="F7421">
        <v>11</v>
      </c>
      <c r="G7421">
        <v>0.112442915666929</v>
      </c>
      <c r="H7421">
        <v>-0.73677438334863399</v>
      </c>
      <c r="I7421">
        <v>-2.1608678227665301</v>
      </c>
      <c r="J7421">
        <v>406</v>
      </c>
      <c r="K7421">
        <v>603</v>
      </c>
      <c r="L7421">
        <v>301</v>
      </c>
      <c r="M7421">
        <v>66</v>
      </c>
      <c r="N7421">
        <v>0.24901938198467799</v>
      </c>
      <c r="O7421">
        <v>-0.72204831512774104</v>
      </c>
      <c r="P7421">
        <v>-1.7992077666272099</v>
      </c>
      <c r="Q7421">
        <v>0.57627118644067798</v>
      </c>
      <c r="R7421">
        <v>0.305084745762711</v>
      </c>
      <c r="S7421">
        <f t="shared" si="115"/>
        <v>-0.10441710912639027</v>
      </c>
    </row>
    <row r="7422" spans="1:19" x14ac:dyDescent="0.2">
      <c r="A7422" t="s">
        <v>14771</v>
      </c>
      <c r="B7422" t="s">
        <v>14772</v>
      </c>
      <c r="C7422">
        <v>95</v>
      </c>
      <c r="D7422">
        <v>138</v>
      </c>
      <c r="E7422">
        <v>128</v>
      </c>
      <c r="F7422">
        <v>12</v>
      </c>
      <c r="G7422">
        <v>0.24241371340791701</v>
      </c>
      <c r="H7422">
        <v>-0.36477164541938301</v>
      </c>
      <c r="I7422">
        <v>-1.78273953220322</v>
      </c>
      <c r="J7422">
        <v>372</v>
      </c>
      <c r="K7422">
        <v>308</v>
      </c>
      <c r="L7422">
        <v>285</v>
      </c>
      <c r="M7422">
        <v>32</v>
      </c>
      <c r="N7422">
        <v>-4.7641199597314304E-3</v>
      </c>
      <c r="O7422">
        <v>-0.70778685701777699</v>
      </c>
      <c r="P7422">
        <v>-2.0756186301538802</v>
      </c>
      <c r="Q7422">
        <v>0.52542372881355903</v>
      </c>
      <c r="R7422">
        <v>0.322033898305084</v>
      </c>
      <c r="S7422">
        <f t="shared" si="115"/>
        <v>-6.9306569568557408E-2</v>
      </c>
    </row>
    <row r="7423" spans="1:19" x14ac:dyDescent="0.2">
      <c r="A7423" t="s">
        <v>14773</v>
      </c>
      <c r="B7423" t="s">
        <v>14774</v>
      </c>
      <c r="C7423">
        <v>59</v>
      </c>
      <c r="D7423">
        <v>100</v>
      </c>
      <c r="E7423">
        <v>74</v>
      </c>
      <c r="F7423">
        <v>17</v>
      </c>
      <c r="G7423">
        <v>0.30940622065338402</v>
      </c>
      <c r="H7423">
        <v>-0.395878301689571</v>
      </c>
      <c r="I7423">
        <v>-1.4246002632258601</v>
      </c>
      <c r="J7423">
        <v>131</v>
      </c>
      <c r="K7423">
        <v>228</v>
      </c>
      <c r="L7423">
        <v>87</v>
      </c>
      <c r="M7423">
        <v>18</v>
      </c>
      <c r="N7423">
        <v>0.31789165476641101</v>
      </c>
      <c r="O7423">
        <v>-0.76984082018153599</v>
      </c>
      <c r="P7423">
        <v>-1.87222445914435</v>
      </c>
      <c r="Q7423">
        <v>0.55932203389830504</v>
      </c>
      <c r="R7423">
        <v>0.27118644067796599</v>
      </c>
      <c r="S7423">
        <f t="shared" si="115"/>
        <v>8.8379471769388443E-2</v>
      </c>
    </row>
    <row r="7424" spans="1:19" x14ac:dyDescent="0.2">
      <c r="A7424" t="s">
        <v>14775</v>
      </c>
      <c r="B7424" t="s">
        <v>14776</v>
      </c>
      <c r="C7424">
        <v>148</v>
      </c>
      <c r="D7424">
        <v>197</v>
      </c>
      <c r="E7424">
        <v>159</v>
      </c>
      <c r="F7424">
        <v>15</v>
      </c>
      <c r="G7424">
        <v>0.204462743062163</v>
      </c>
      <c r="H7424">
        <v>-0.46312260085290902</v>
      </c>
      <c r="I7424">
        <v>-1.8783676293012701</v>
      </c>
      <c r="J7424">
        <v>365</v>
      </c>
      <c r="K7424">
        <v>518</v>
      </c>
      <c r="L7424">
        <v>296</v>
      </c>
      <c r="M7424">
        <v>65</v>
      </c>
      <c r="N7424">
        <v>0.22926499871048001</v>
      </c>
      <c r="O7424">
        <v>-0.68308993054192602</v>
      </c>
      <c r="P7424">
        <v>-1.7596051764055101</v>
      </c>
      <c r="Q7424">
        <v>0.54237288135593198</v>
      </c>
      <c r="R7424">
        <v>0.28813559322033899</v>
      </c>
      <c r="S7424">
        <f t="shared" si="115"/>
        <v>-1.2355693239400639E-2</v>
      </c>
    </row>
    <row r="7425" spans="1:19" x14ac:dyDescent="0.2">
      <c r="A7425" t="s">
        <v>14777</v>
      </c>
      <c r="B7425" t="s">
        <v>14778</v>
      </c>
      <c r="C7425">
        <v>10</v>
      </c>
      <c r="D7425">
        <v>17</v>
      </c>
      <c r="E7425">
        <v>17</v>
      </c>
      <c r="F7425">
        <v>2</v>
      </c>
      <c r="G7425">
        <v>0.31070715367380197</v>
      </c>
      <c r="H7425">
        <v>-0.26380908840012901</v>
      </c>
      <c r="I7425">
        <v>-1.58316717729801</v>
      </c>
      <c r="J7425">
        <v>31</v>
      </c>
      <c r="K7425">
        <v>62</v>
      </c>
      <c r="L7425">
        <v>19</v>
      </c>
      <c r="M7425">
        <v>2</v>
      </c>
      <c r="N7425">
        <v>0.37825809908570202</v>
      </c>
      <c r="O7425">
        <v>-0.80469687002583401</v>
      </c>
      <c r="P7425">
        <v>-2.2005573667621801</v>
      </c>
      <c r="Q7425">
        <v>0.45762711864406702</v>
      </c>
      <c r="R7425">
        <v>0.35593220338983</v>
      </c>
      <c r="S7425">
        <f t="shared" si="115"/>
        <v>-4.5172282317497141E-2</v>
      </c>
    </row>
    <row r="7426" spans="1:19" x14ac:dyDescent="0.2">
      <c r="A7426" t="s">
        <v>14779</v>
      </c>
      <c r="B7426" t="s">
        <v>14780</v>
      </c>
      <c r="C7426">
        <v>159</v>
      </c>
      <c r="D7426">
        <v>163</v>
      </c>
      <c r="E7426">
        <v>73</v>
      </c>
      <c r="F7426">
        <v>12</v>
      </c>
      <c r="G7426">
        <v>9.1048712379034696E-2</v>
      </c>
      <c r="H7426">
        <v>-0.83233227397839904</v>
      </c>
      <c r="I7426">
        <v>-2.0064130512348202</v>
      </c>
      <c r="J7426">
        <v>217</v>
      </c>
      <c r="K7426">
        <v>205</v>
      </c>
      <c r="L7426">
        <v>172</v>
      </c>
      <c r="M7426">
        <v>44</v>
      </c>
      <c r="N7426">
        <v>5.2522230628946599E-2</v>
      </c>
      <c r="O7426">
        <v>-0.69302006408537098</v>
      </c>
      <c r="P7426">
        <v>-1.7032327259542299</v>
      </c>
      <c r="Q7426">
        <v>0.52542372881355903</v>
      </c>
      <c r="R7426">
        <v>0.338983050847457</v>
      </c>
      <c r="S7426">
        <f t="shared" si="115"/>
        <v>-3.4203160141792838E-2</v>
      </c>
    </row>
    <row r="7427" spans="1:19" x14ac:dyDescent="0.2">
      <c r="A7427" t="s">
        <v>14781</v>
      </c>
      <c r="B7427" t="s">
        <v>14782</v>
      </c>
      <c r="C7427">
        <v>62</v>
      </c>
      <c r="D7427">
        <v>36</v>
      </c>
      <c r="E7427">
        <v>42</v>
      </c>
      <c r="F7427">
        <v>7</v>
      </c>
      <c r="G7427">
        <v>-0.15583095643543801</v>
      </c>
      <c r="H7427">
        <v>-0.66340040887875695</v>
      </c>
      <c r="I7427">
        <v>-1.83149082244599</v>
      </c>
      <c r="J7427">
        <v>89</v>
      </c>
      <c r="K7427">
        <v>127</v>
      </c>
      <c r="L7427">
        <v>65</v>
      </c>
      <c r="M7427">
        <v>12</v>
      </c>
      <c r="N7427">
        <v>0.23164181773276499</v>
      </c>
      <c r="O7427">
        <v>-0.72856542714644701</v>
      </c>
      <c r="P7427">
        <v>-1.8804344291891799</v>
      </c>
      <c r="Q7427">
        <v>0.57627118644067798</v>
      </c>
      <c r="R7427">
        <v>0.338983050847457</v>
      </c>
      <c r="S7427">
        <f t="shared" ref="S7427:S7490" si="116">((I7427+1.7338029)/1.7338029+(P7427+1.8692731)/1.8692731)/2</f>
        <v>-3.1157049729747505E-2</v>
      </c>
    </row>
    <row r="7428" spans="1:19" x14ac:dyDescent="0.2">
      <c r="A7428" t="s">
        <v>14783</v>
      </c>
      <c r="B7428" t="s">
        <v>14784</v>
      </c>
      <c r="C7428">
        <v>58</v>
      </c>
      <c r="D7428">
        <v>59</v>
      </c>
      <c r="E7428">
        <v>71</v>
      </c>
      <c r="F7428">
        <v>2</v>
      </c>
      <c r="G7428">
        <v>8.7682250374735399E-2</v>
      </c>
      <c r="H7428">
        <v>-0.40642765462226499</v>
      </c>
      <c r="I7428">
        <v>-2.34659517086095</v>
      </c>
      <c r="J7428">
        <v>97</v>
      </c>
      <c r="K7428">
        <v>122</v>
      </c>
      <c r="L7428">
        <v>88</v>
      </c>
      <c r="M7428">
        <v>6</v>
      </c>
      <c r="N7428">
        <v>0.17681619983022501</v>
      </c>
      <c r="O7428">
        <v>-0.63437783926046598</v>
      </c>
      <c r="P7428">
        <v>-2.21884615247449</v>
      </c>
      <c r="Q7428">
        <v>0.55932203389830504</v>
      </c>
      <c r="R7428">
        <v>0.305084745762711</v>
      </c>
      <c r="S7428">
        <f t="shared" si="116"/>
        <v>-0.27022420490050258</v>
      </c>
    </row>
    <row r="7429" spans="1:19" x14ac:dyDescent="0.2">
      <c r="A7429" t="s">
        <v>14785</v>
      </c>
      <c r="B7429" t="s">
        <v>14786</v>
      </c>
      <c r="C7429">
        <v>136</v>
      </c>
      <c r="D7429">
        <v>167</v>
      </c>
      <c r="E7429">
        <v>100</v>
      </c>
      <c r="F7429">
        <v>16</v>
      </c>
      <c r="G7429">
        <v>0.169435795072894</v>
      </c>
      <c r="H7429">
        <v>-0.62779691814862104</v>
      </c>
      <c r="I7429">
        <v>-1.8136160986762899</v>
      </c>
      <c r="J7429">
        <v>218</v>
      </c>
      <c r="K7429">
        <v>275</v>
      </c>
      <c r="L7429">
        <v>141</v>
      </c>
      <c r="M7429">
        <v>36</v>
      </c>
      <c r="N7429">
        <v>0.178104303647379</v>
      </c>
      <c r="O7429">
        <v>-0.78132615809361505</v>
      </c>
      <c r="P7429">
        <v>-1.79237966142921</v>
      </c>
      <c r="Q7429">
        <v>0.52542372881355903</v>
      </c>
      <c r="R7429">
        <v>0.305084745762711</v>
      </c>
      <c r="S7429">
        <f t="shared" si="116"/>
        <v>-2.4490647852392355E-3</v>
      </c>
    </row>
    <row r="7430" spans="1:19" x14ac:dyDescent="0.2">
      <c r="A7430" t="s">
        <v>14787</v>
      </c>
      <c r="B7430" t="s">
        <v>14788</v>
      </c>
      <c r="C7430">
        <v>31</v>
      </c>
      <c r="D7430">
        <v>32</v>
      </c>
      <c r="E7430">
        <v>19</v>
      </c>
      <c r="F7430">
        <v>6</v>
      </c>
      <c r="G7430">
        <v>9.4046516781161701E-2</v>
      </c>
      <c r="H7430">
        <v>-0.70686610265984695</v>
      </c>
      <c r="I7430">
        <v>-1.5974076164126201</v>
      </c>
      <c r="J7430">
        <v>187</v>
      </c>
      <c r="K7430">
        <v>183</v>
      </c>
      <c r="L7430">
        <v>103</v>
      </c>
      <c r="M7430">
        <v>18</v>
      </c>
      <c r="N7430">
        <v>6.7837586615652201E-2</v>
      </c>
      <c r="O7430">
        <v>-0.85109315897571702</v>
      </c>
      <c r="P7430">
        <v>-2.0267947700250799</v>
      </c>
      <c r="Q7430">
        <v>0.57627118644067798</v>
      </c>
      <c r="R7430">
        <v>0.322033898305084</v>
      </c>
      <c r="S7430">
        <f t="shared" si="116"/>
        <v>-2.8003343839696146E-3</v>
      </c>
    </row>
    <row r="7431" spans="1:19" x14ac:dyDescent="0.2">
      <c r="A7431" t="s">
        <v>14789</v>
      </c>
      <c r="B7431" t="s">
        <v>14790</v>
      </c>
      <c r="C7431">
        <v>140</v>
      </c>
      <c r="D7431">
        <v>172</v>
      </c>
      <c r="E7431">
        <v>116</v>
      </c>
      <c r="F7431">
        <v>13</v>
      </c>
      <c r="G7431">
        <v>0.169658643524839</v>
      </c>
      <c r="H7431">
        <v>-0.57592805622972298</v>
      </c>
      <c r="I7431">
        <v>-1.9163818563334001</v>
      </c>
      <c r="J7431">
        <v>281</v>
      </c>
      <c r="K7431">
        <v>328</v>
      </c>
      <c r="L7431">
        <v>178</v>
      </c>
      <c r="M7431">
        <v>44</v>
      </c>
      <c r="N7431">
        <v>0.14439562722832</v>
      </c>
      <c r="O7431">
        <v>-0.79037509474057599</v>
      </c>
      <c r="P7431">
        <v>-1.8154793120107799</v>
      </c>
      <c r="Q7431">
        <v>0.61016949152542299</v>
      </c>
      <c r="R7431">
        <v>0.35593220338983</v>
      </c>
      <c r="S7431">
        <f t="shared" si="116"/>
        <v>-3.8263783804683128E-2</v>
      </c>
    </row>
    <row r="7432" spans="1:19" x14ac:dyDescent="0.2">
      <c r="A7432" t="s">
        <v>14791</v>
      </c>
      <c r="B7432" t="s">
        <v>14792</v>
      </c>
      <c r="C7432">
        <v>263</v>
      </c>
      <c r="D7432">
        <v>222</v>
      </c>
      <c r="E7432">
        <v>251</v>
      </c>
      <c r="F7432">
        <v>28</v>
      </c>
      <c r="G7432">
        <v>6.6554582564092397E-3</v>
      </c>
      <c r="H7432">
        <v>-0.51454003678712301</v>
      </c>
      <c r="I7432">
        <v>-1.8569948901095299</v>
      </c>
      <c r="J7432">
        <v>467</v>
      </c>
      <c r="K7432">
        <v>657</v>
      </c>
      <c r="L7432">
        <v>337</v>
      </c>
      <c r="M7432">
        <v>67</v>
      </c>
      <c r="N7432">
        <v>0.22547659241539</v>
      </c>
      <c r="O7432">
        <v>-0.73377575683916396</v>
      </c>
      <c r="P7432">
        <v>-1.8534677464571701</v>
      </c>
      <c r="Q7432">
        <v>0.61016949152542299</v>
      </c>
      <c r="R7432">
        <v>0.322033898305084</v>
      </c>
      <c r="S7432">
        <f t="shared" si="116"/>
        <v>-3.1298852994497466E-2</v>
      </c>
    </row>
    <row r="7433" spans="1:19" x14ac:dyDescent="0.2">
      <c r="A7433" t="s">
        <v>14793</v>
      </c>
      <c r="B7433" t="s">
        <v>14794</v>
      </c>
      <c r="C7433">
        <v>152</v>
      </c>
      <c r="D7433">
        <v>120</v>
      </c>
      <c r="E7433">
        <v>132</v>
      </c>
      <c r="F7433">
        <v>17</v>
      </c>
      <c r="G7433">
        <v>-2.2404109601619201E-2</v>
      </c>
      <c r="H7433">
        <v>-0.55552766651732599</v>
      </c>
      <c r="I7433">
        <v>-1.83559183952849</v>
      </c>
      <c r="J7433">
        <v>210</v>
      </c>
      <c r="K7433">
        <v>218</v>
      </c>
      <c r="L7433">
        <v>163</v>
      </c>
      <c r="M7433">
        <v>52</v>
      </c>
      <c r="N7433">
        <v>9.3465302292407404E-2</v>
      </c>
      <c r="O7433">
        <v>-0.70212046747435097</v>
      </c>
      <c r="P7433">
        <v>-1.6164416196910101</v>
      </c>
      <c r="Q7433">
        <v>0.644067796610169</v>
      </c>
      <c r="R7433">
        <v>0.305084745762711</v>
      </c>
      <c r="S7433">
        <f t="shared" si="116"/>
        <v>3.8274046401677725E-2</v>
      </c>
    </row>
    <row r="7434" spans="1:19" x14ac:dyDescent="0.2">
      <c r="A7434" t="s">
        <v>14795</v>
      </c>
      <c r="B7434" t="s">
        <v>14796</v>
      </c>
      <c r="C7434">
        <v>27</v>
      </c>
      <c r="D7434">
        <v>35</v>
      </c>
      <c r="E7434">
        <v>6</v>
      </c>
      <c r="F7434">
        <v>2</v>
      </c>
      <c r="G7434">
        <v>0.19296251248681601</v>
      </c>
      <c r="H7434">
        <v>-1.1474705235537399</v>
      </c>
      <c r="I7434">
        <v>-2.0145309414570001</v>
      </c>
      <c r="J7434">
        <v>58</v>
      </c>
      <c r="K7434">
        <v>47</v>
      </c>
      <c r="L7434">
        <v>52</v>
      </c>
      <c r="M7434">
        <v>2</v>
      </c>
      <c r="N7434">
        <v>-1.4102032205497999E-2</v>
      </c>
      <c r="O7434">
        <v>-0.63951342707252801</v>
      </c>
      <c r="P7434">
        <v>-2.4726236664908399</v>
      </c>
      <c r="Q7434">
        <v>0.69491525423728795</v>
      </c>
      <c r="R7434">
        <v>0.25423728813559299</v>
      </c>
      <c r="S7434">
        <f t="shared" si="116"/>
        <v>-0.24234372553562664</v>
      </c>
    </row>
    <row r="7435" spans="1:19" x14ac:dyDescent="0.2">
      <c r="A7435" t="s">
        <v>14797</v>
      </c>
      <c r="B7435" t="s">
        <v>14798</v>
      </c>
      <c r="C7435">
        <v>210</v>
      </c>
      <c r="D7435">
        <v>196</v>
      </c>
      <c r="E7435">
        <v>254</v>
      </c>
      <c r="F7435">
        <v>18</v>
      </c>
      <c r="G7435">
        <v>5.02950089180852E-2</v>
      </c>
      <c r="H7435">
        <v>-0.41164358789238398</v>
      </c>
      <c r="I7435">
        <v>-1.9511439625926099</v>
      </c>
      <c r="J7435">
        <v>350</v>
      </c>
      <c r="K7435">
        <v>485</v>
      </c>
      <c r="L7435">
        <v>289</v>
      </c>
      <c r="M7435">
        <v>32</v>
      </c>
      <c r="N7435">
        <v>0.21890179767370899</v>
      </c>
      <c r="O7435">
        <v>-0.67525897873811802</v>
      </c>
      <c r="P7435">
        <v>-2.0491437346222598</v>
      </c>
      <c r="Q7435">
        <v>0.62711864406779605</v>
      </c>
      <c r="R7435">
        <v>0.28813559322033899</v>
      </c>
      <c r="S7435">
        <f t="shared" si="116"/>
        <v>-0.11079001237640032</v>
      </c>
    </row>
    <row r="7436" spans="1:19" x14ac:dyDescent="0.2">
      <c r="A7436" t="s">
        <v>14799</v>
      </c>
      <c r="B7436" t="s">
        <v>14800</v>
      </c>
      <c r="C7436">
        <v>118</v>
      </c>
      <c r="D7436">
        <v>128</v>
      </c>
      <c r="E7436">
        <v>88</v>
      </c>
      <c r="F7436">
        <v>13</v>
      </c>
      <c r="G7436">
        <v>0.115586194637271</v>
      </c>
      <c r="H7436">
        <v>-0.62165734493435998</v>
      </c>
      <c r="I7436">
        <v>-1.8421358279612801</v>
      </c>
      <c r="J7436">
        <v>183</v>
      </c>
      <c r="K7436">
        <v>108</v>
      </c>
      <c r="L7436">
        <v>152</v>
      </c>
      <c r="M7436">
        <v>22</v>
      </c>
      <c r="N7436">
        <v>-0.151799230821758</v>
      </c>
      <c r="O7436">
        <v>-0.67269627893004702</v>
      </c>
      <c r="P7436">
        <v>-1.93025407750011</v>
      </c>
      <c r="Q7436">
        <v>0.62711864406779605</v>
      </c>
      <c r="R7436">
        <v>0.35593220338983</v>
      </c>
      <c r="S7436">
        <f t="shared" si="116"/>
        <v>-4.7552834360206048E-2</v>
      </c>
    </row>
    <row r="7437" spans="1:19" x14ac:dyDescent="0.2">
      <c r="A7437" t="s">
        <v>14801</v>
      </c>
      <c r="B7437" t="s">
        <v>14802</v>
      </c>
      <c r="C7437">
        <v>174</v>
      </c>
      <c r="D7437">
        <v>199</v>
      </c>
      <c r="E7437">
        <v>204</v>
      </c>
      <c r="F7437">
        <v>48</v>
      </c>
      <c r="G7437">
        <v>0.138562060422635</v>
      </c>
      <c r="H7437">
        <v>-0.425177090635104</v>
      </c>
      <c r="I7437">
        <v>-1.4435051838690101</v>
      </c>
      <c r="J7437">
        <v>419</v>
      </c>
      <c r="K7437">
        <v>383</v>
      </c>
      <c r="L7437">
        <v>240</v>
      </c>
      <c r="M7437">
        <v>102</v>
      </c>
      <c r="N7437">
        <v>3.8212854424049099E-2</v>
      </c>
      <c r="O7437">
        <v>-0.834091558399079</v>
      </c>
      <c r="P7437">
        <v>-1.6238395197962701</v>
      </c>
      <c r="Q7437">
        <v>0.57627118644067798</v>
      </c>
      <c r="R7437">
        <v>0.40677966101694901</v>
      </c>
      <c r="S7437">
        <f t="shared" si="116"/>
        <v>0.14936651750092214</v>
      </c>
    </row>
    <row r="7438" spans="1:19" x14ac:dyDescent="0.2">
      <c r="A7438" t="s">
        <v>14803</v>
      </c>
      <c r="B7438" t="s">
        <v>14804</v>
      </c>
      <c r="C7438">
        <v>142</v>
      </c>
      <c r="D7438">
        <v>263</v>
      </c>
      <c r="E7438">
        <v>94</v>
      </c>
      <c r="F7438">
        <v>7</v>
      </c>
      <c r="G7438">
        <v>0.34792563640222901</v>
      </c>
      <c r="H7438">
        <v>-0.673418500561761</v>
      </c>
      <c r="I7438">
        <v>-2.1913874773307902</v>
      </c>
      <c r="J7438">
        <v>361</v>
      </c>
      <c r="K7438">
        <v>439</v>
      </c>
      <c r="L7438">
        <v>184</v>
      </c>
      <c r="M7438">
        <v>43</v>
      </c>
      <c r="N7438">
        <v>0.16218542175818501</v>
      </c>
      <c r="O7438">
        <v>-0.88477815604051102</v>
      </c>
      <c r="P7438">
        <v>-1.93426441491796</v>
      </c>
      <c r="Q7438">
        <v>0.61016949152542299</v>
      </c>
      <c r="R7438">
        <v>0.38983050847457601</v>
      </c>
      <c r="S7438">
        <f t="shared" si="116"/>
        <v>-0.149343917158412</v>
      </c>
    </row>
    <row r="7439" spans="1:19" x14ac:dyDescent="0.2">
      <c r="A7439" t="s">
        <v>14805</v>
      </c>
      <c r="B7439" t="s">
        <v>14806</v>
      </c>
      <c r="C7439">
        <v>196</v>
      </c>
      <c r="D7439">
        <v>226</v>
      </c>
      <c r="E7439">
        <v>225</v>
      </c>
      <c r="F7439">
        <v>38</v>
      </c>
      <c r="G7439">
        <v>0.14211060008645299</v>
      </c>
      <c r="H7439">
        <v>-0.434331563023517</v>
      </c>
      <c r="I7439">
        <v>-1.59666964770166</v>
      </c>
      <c r="J7439">
        <v>352</v>
      </c>
      <c r="K7439">
        <v>530</v>
      </c>
      <c r="L7439">
        <v>273</v>
      </c>
      <c r="M7439">
        <v>97</v>
      </c>
      <c r="N7439">
        <v>0.25496130954437901</v>
      </c>
      <c r="O7439">
        <v>-0.70246879358176495</v>
      </c>
      <c r="P7439">
        <v>-1.56999659780377</v>
      </c>
      <c r="Q7439">
        <v>0.59322033898305004</v>
      </c>
      <c r="R7439">
        <v>0.27118644067796599</v>
      </c>
      <c r="S7439">
        <f t="shared" si="116"/>
        <v>0.1195985280158352</v>
      </c>
    </row>
    <row r="7440" spans="1:19" x14ac:dyDescent="0.2">
      <c r="A7440" t="s">
        <v>14807</v>
      </c>
      <c r="B7440" t="s">
        <v>14808</v>
      </c>
      <c r="C7440">
        <v>149</v>
      </c>
      <c r="D7440">
        <v>129</v>
      </c>
      <c r="E7440">
        <v>115</v>
      </c>
      <c r="F7440">
        <v>13</v>
      </c>
      <c r="G7440">
        <v>1.7661674182503299E-2</v>
      </c>
      <c r="H7440">
        <v>-0.60674643783706605</v>
      </c>
      <c r="I7440">
        <v>-1.9434400890674299</v>
      </c>
      <c r="J7440">
        <v>288</v>
      </c>
      <c r="K7440">
        <v>233</v>
      </c>
      <c r="L7440">
        <v>183</v>
      </c>
      <c r="M7440">
        <v>29</v>
      </c>
      <c r="N7440">
        <v>-1.480846331149E-2</v>
      </c>
      <c r="O7440">
        <v>-0.78903017517319096</v>
      </c>
      <c r="P7440">
        <v>-2.0072201584521601</v>
      </c>
      <c r="Q7440">
        <v>0.71186440677966101</v>
      </c>
      <c r="R7440">
        <v>0.28813559322033899</v>
      </c>
      <c r="S7440">
        <f t="shared" si="116"/>
        <v>-9.7354471663342185E-2</v>
      </c>
    </row>
    <row r="7441" spans="1:19" x14ac:dyDescent="0.2">
      <c r="A7441" t="s">
        <v>14809</v>
      </c>
      <c r="B7441" t="s">
        <v>14810</v>
      </c>
      <c r="C7441">
        <v>298</v>
      </c>
      <c r="D7441">
        <v>319</v>
      </c>
      <c r="E7441">
        <v>205</v>
      </c>
      <c r="F7441">
        <v>28</v>
      </c>
      <c r="G7441">
        <v>0.109832651276454</v>
      </c>
      <c r="H7441">
        <v>-0.65672041279890403</v>
      </c>
      <c r="I7441">
        <v>-1.91125540569603</v>
      </c>
      <c r="J7441">
        <v>338</v>
      </c>
      <c r="K7441">
        <v>557</v>
      </c>
      <c r="L7441">
        <v>349</v>
      </c>
      <c r="M7441">
        <v>178</v>
      </c>
      <c r="N7441">
        <v>0.29416659831779501</v>
      </c>
      <c r="O7441">
        <v>-0.57818005046286503</v>
      </c>
      <c r="P7441">
        <v>-1.28872236656065</v>
      </c>
      <c r="Q7441">
        <v>0.71186440677966101</v>
      </c>
      <c r="R7441">
        <v>0.27118644067796599</v>
      </c>
      <c r="S7441">
        <f t="shared" si="116"/>
        <v>0.10411347232242936</v>
      </c>
    </row>
    <row r="7442" spans="1:19" x14ac:dyDescent="0.2">
      <c r="A7442" t="s">
        <v>14811</v>
      </c>
      <c r="B7442" t="s">
        <v>14812</v>
      </c>
      <c r="C7442">
        <v>215</v>
      </c>
      <c r="D7442">
        <v>294</v>
      </c>
      <c r="E7442">
        <v>233</v>
      </c>
      <c r="F7442">
        <v>42</v>
      </c>
      <c r="G7442">
        <v>0.21616710279208001</v>
      </c>
      <c r="H7442">
        <v>-0.45934054866798901</v>
      </c>
      <c r="I7442">
        <v>-1.5933863424796999</v>
      </c>
      <c r="J7442">
        <v>613</v>
      </c>
      <c r="K7442">
        <v>746</v>
      </c>
      <c r="L7442">
        <v>408</v>
      </c>
      <c r="M7442">
        <v>94</v>
      </c>
      <c r="N7442">
        <v>0.16250645637597499</v>
      </c>
      <c r="O7442">
        <v>-0.76888908857292504</v>
      </c>
      <c r="P7442">
        <v>-1.8245582895106001</v>
      </c>
      <c r="Q7442">
        <v>0.66101694915254205</v>
      </c>
      <c r="R7442">
        <v>0.28813559322033899</v>
      </c>
      <c r="S7442">
        <f t="shared" si="116"/>
        <v>5.2454287198778475E-2</v>
      </c>
    </row>
    <row r="7443" spans="1:19" x14ac:dyDescent="0.2">
      <c r="A7443" t="s">
        <v>14813</v>
      </c>
      <c r="B7443" t="s">
        <v>14814</v>
      </c>
      <c r="C7443">
        <v>228</v>
      </c>
      <c r="D7443">
        <v>219</v>
      </c>
      <c r="E7443">
        <v>131</v>
      </c>
      <c r="F7443">
        <v>52</v>
      </c>
      <c r="G7443">
        <v>6.2767500135192902E-2</v>
      </c>
      <c r="H7443">
        <v>-0.73492156112309304</v>
      </c>
      <c r="I7443">
        <v>-1.52612867632765</v>
      </c>
      <c r="J7443">
        <v>313</v>
      </c>
      <c r="K7443">
        <v>410</v>
      </c>
      <c r="L7443">
        <v>227</v>
      </c>
      <c r="M7443">
        <v>26</v>
      </c>
      <c r="N7443">
        <v>0.19446762259500799</v>
      </c>
      <c r="O7443">
        <v>-0.73160725749771605</v>
      </c>
      <c r="P7443">
        <v>-2.0907966581675201</v>
      </c>
      <c r="Q7443">
        <v>0.69491525423728795</v>
      </c>
      <c r="R7443">
        <v>0.23728813559322001</v>
      </c>
      <c r="S7443">
        <f t="shared" si="116"/>
        <v>6.3587079073495339E-4</v>
      </c>
    </row>
    <row r="7444" spans="1:19" x14ac:dyDescent="0.2">
      <c r="A7444" t="s">
        <v>14815</v>
      </c>
      <c r="B7444" t="s">
        <v>14816</v>
      </c>
      <c r="C7444">
        <v>105</v>
      </c>
      <c r="D7444">
        <v>129</v>
      </c>
      <c r="E7444">
        <v>66</v>
      </c>
      <c r="F7444">
        <v>18</v>
      </c>
      <c r="G7444">
        <v>0.169658643524839</v>
      </c>
      <c r="H7444">
        <v>-0.69590337330647301</v>
      </c>
      <c r="I7444">
        <v>-1.65011396692863</v>
      </c>
      <c r="J7444">
        <v>312</v>
      </c>
      <c r="K7444">
        <v>319</v>
      </c>
      <c r="L7444">
        <v>161</v>
      </c>
      <c r="M7444">
        <v>35</v>
      </c>
      <c r="N7444">
        <v>8.6864192460459996E-2</v>
      </c>
      <c r="O7444">
        <v>-0.879417495130983</v>
      </c>
      <c r="P7444">
        <v>-1.9603122182600601</v>
      </c>
      <c r="Q7444">
        <v>0.76271186440677896</v>
      </c>
      <c r="R7444">
        <v>0.28813559322033899</v>
      </c>
      <c r="S7444">
        <f t="shared" si="116"/>
        <v>-2.1697579536424788E-4</v>
      </c>
    </row>
    <row r="7445" spans="1:19" x14ac:dyDescent="0.2">
      <c r="A7445" t="s">
        <v>14817</v>
      </c>
      <c r="B7445" t="s">
        <v>14818</v>
      </c>
      <c r="C7445">
        <v>106</v>
      </c>
      <c r="D7445">
        <v>135</v>
      </c>
      <c r="E7445">
        <v>91</v>
      </c>
      <c r="F7445">
        <v>12</v>
      </c>
      <c r="G7445">
        <v>0.18528613552576401</v>
      </c>
      <c r="H7445">
        <v>-0.56052248272208005</v>
      </c>
      <c r="I7445">
        <v>-1.8303217921791399</v>
      </c>
      <c r="J7445">
        <v>261</v>
      </c>
      <c r="K7445">
        <v>219</v>
      </c>
      <c r="L7445">
        <v>91</v>
      </c>
      <c r="M7445">
        <v>38</v>
      </c>
      <c r="N7445">
        <v>1.0317109235592199E-3</v>
      </c>
      <c r="O7445">
        <v>-1.04968789216157</v>
      </c>
      <c r="P7445">
        <v>-1.8470825793133601</v>
      </c>
      <c r="Q7445">
        <v>0.74576271186440601</v>
      </c>
      <c r="R7445">
        <v>0.37288135593220301</v>
      </c>
      <c r="S7445">
        <f t="shared" si="116"/>
        <v>-2.1898846101701026E-2</v>
      </c>
    </row>
    <row r="7446" spans="1:19" x14ac:dyDescent="0.2">
      <c r="A7446" t="s">
        <v>14819</v>
      </c>
      <c r="B7446" t="s">
        <v>14820</v>
      </c>
      <c r="C7446">
        <v>179</v>
      </c>
      <c r="D7446">
        <v>167</v>
      </c>
      <c r="E7446">
        <v>105</v>
      </c>
      <c r="F7446">
        <v>16</v>
      </c>
      <c r="G7446">
        <v>5.0121672463218497E-2</v>
      </c>
      <c r="H7446">
        <v>-0.72592174168835799</v>
      </c>
      <c r="I7446">
        <v>-1.93293022128596</v>
      </c>
      <c r="J7446">
        <v>392</v>
      </c>
      <c r="K7446">
        <v>460</v>
      </c>
      <c r="L7446">
        <v>279</v>
      </c>
      <c r="M7446">
        <v>65</v>
      </c>
      <c r="N7446">
        <v>0.146699868082838</v>
      </c>
      <c r="O7446">
        <v>-0.73977064089125</v>
      </c>
      <c r="P7446">
        <v>-1.7905983789694899</v>
      </c>
      <c r="Q7446">
        <v>0.677966101694915</v>
      </c>
      <c r="R7446">
        <v>0.27118644067796599</v>
      </c>
      <c r="S7446">
        <f t="shared" si="116"/>
        <v>-3.6380814893909375E-2</v>
      </c>
    </row>
    <row r="7447" spans="1:19" x14ac:dyDescent="0.2">
      <c r="A7447" t="s">
        <v>14821</v>
      </c>
      <c r="B7447" t="s">
        <v>14822</v>
      </c>
      <c r="C7447">
        <v>128</v>
      </c>
      <c r="D7447">
        <v>67</v>
      </c>
      <c r="E7447">
        <v>86</v>
      </c>
      <c r="F7447">
        <v>8</v>
      </c>
      <c r="G7447">
        <v>-0.20087693465151299</v>
      </c>
      <c r="H7447">
        <v>-0.66696952818270405</v>
      </c>
      <c r="I7447">
        <v>-2.0883171556179199</v>
      </c>
      <c r="J7447">
        <v>127</v>
      </c>
      <c r="K7447">
        <v>146</v>
      </c>
      <c r="L7447">
        <v>64</v>
      </c>
      <c r="M7447">
        <v>17</v>
      </c>
      <c r="N7447">
        <v>0.137777238250201</v>
      </c>
      <c r="O7447">
        <v>-0.88971252411645996</v>
      </c>
      <c r="P7447">
        <v>-1.88358046816957</v>
      </c>
      <c r="Q7447">
        <v>0.62711864406779605</v>
      </c>
      <c r="R7447">
        <v>0.338983050847457</v>
      </c>
      <c r="S7447">
        <f t="shared" si="116"/>
        <v>-0.10606301857187485</v>
      </c>
    </row>
    <row r="7448" spans="1:19" x14ac:dyDescent="0.2">
      <c r="A7448" t="s">
        <v>14823</v>
      </c>
      <c r="B7448" t="s">
        <v>14824</v>
      </c>
      <c r="C7448">
        <v>149</v>
      </c>
      <c r="D7448">
        <v>170</v>
      </c>
      <c r="E7448">
        <v>231</v>
      </c>
      <c r="F7448">
        <v>23</v>
      </c>
      <c r="G7448">
        <v>0.137520885261528</v>
      </c>
      <c r="H7448">
        <v>-0.30383229829853298</v>
      </c>
      <c r="I7448">
        <v>-1.69565560535668</v>
      </c>
      <c r="J7448">
        <v>295</v>
      </c>
      <c r="K7448">
        <v>348</v>
      </c>
      <c r="L7448">
        <v>205</v>
      </c>
      <c r="M7448">
        <v>56</v>
      </c>
      <c r="N7448">
        <v>0.148985331390139</v>
      </c>
      <c r="O7448">
        <v>-0.75015693206679901</v>
      </c>
      <c r="P7448">
        <v>-1.7318596575638501</v>
      </c>
      <c r="Q7448">
        <v>0.57627118644067798</v>
      </c>
      <c r="R7448">
        <v>0.305084745762711</v>
      </c>
      <c r="S7448">
        <f t="shared" si="116"/>
        <v>4.7756896831818579E-2</v>
      </c>
    </row>
    <row r="7449" spans="1:19" x14ac:dyDescent="0.2">
      <c r="A7449" t="s">
        <v>14825</v>
      </c>
      <c r="B7449" t="s">
        <v>14826</v>
      </c>
      <c r="C7449">
        <v>104</v>
      </c>
      <c r="D7449">
        <v>157</v>
      </c>
      <c r="E7449">
        <v>86</v>
      </c>
      <c r="F7449">
        <v>11</v>
      </c>
      <c r="G7449">
        <v>0.25912454540598101</v>
      </c>
      <c r="H7449">
        <v>-0.57679289783361598</v>
      </c>
      <c r="I7449">
        <v>-1.85983782710255</v>
      </c>
      <c r="J7449">
        <v>288</v>
      </c>
      <c r="K7449">
        <v>365</v>
      </c>
      <c r="L7449">
        <v>244</v>
      </c>
      <c r="M7449">
        <v>100</v>
      </c>
      <c r="N7449">
        <v>0.18012848011896501</v>
      </c>
      <c r="O7449">
        <v>-0.66409143856489095</v>
      </c>
      <c r="P7449">
        <v>-1.4696181563511199</v>
      </c>
      <c r="Q7449">
        <v>0.47457627118644002</v>
      </c>
      <c r="R7449">
        <v>0.322033898305084</v>
      </c>
      <c r="S7449">
        <f t="shared" si="116"/>
        <v>7.0554782259192692E-2</v>
      </c>
    </row>
    <row r="7450" spans="1:19" x14ac:dyDescent="0.2">
      <c r="A7450" t="s">
        <v>14827</v>
      </c>
      <c r="B7450" t="s">
        <v>14828</v>
      </c>
      <c r="C7450">
        <v>452</v>
      </c>
      <c r="D7450">
        <v>516</v>
      </c>
      <c r="E7450">
        <v>362</v>
      </c>
      <c r="F7450">
        <v>63</v>
      </c>
      <c r="G7450">
        <v>0.137769499111357</v>
      </c>
      <c r="H7450">
        <v>-0.59068787405662004</v>
      </c>
      <c r="I7450">
        <v>-1.7399950583197901</v>
      </c>
      <c r="J7450">
        <v>1113</v>
      </c>
      <c r="K7450">
        <v>1645</v>
      </c>
      <c r="L7450">
        <v>638</v>
      </c>
      <c r="M7450">
        <v>166</v>
      </c>
      <c r="N7450">
        <v>0.24689884137300599</v>
      </c>
      <c r="O7450">
        <v>-0.833763262757936</v>
      </c>
      <c r="P7450">
        <v>-1.8366127448865399</v>
      </c>
      <c r="Q7450">
        <v>0.54237288135593198</v>
      </c>
      <c r="R7450">
        <v>0.40677966101694901</v>
      </c>
      <c r="S7450">
        <f t="shared" si="116"/>
        <v>6.9503953841457602E-3</v>
      </c>
    </row>
    <row r="7451" spans="1:19" x14ac:dyDescent="0.2">
      <c r="A7451" t="s">
        <v>14829</v>
      </c>
      <c r="B7451" t="s">
        <v>14830</v>
      </c>
      <c r="C7451">
        <v>234</v>
      </c>
      <c r="D7451">
        <v>203</v>
      </c>
      <c r="E7451">
        <v>188</v>
      </c>
      <c r="F7451">
        <v>15</v>
      </c>
      <c r="G7451">
        <v>1.85384127985985E-2</v>
      </c>
      <c r="H7451">
        <v>-0.58931601792486599</v>
      </c>
      <c r="I7451">
        <v>-2.07732177131646</v>
      </c>
      <c r="J7451">
        <v>388</v>
      </c>
      <c r="K7451">
        <v>468</v>
      </c>
      <c r="L7451">
        <v>386</v>
      </c>
      <c r="M7451">
        <v>40</v>
      </c>
      <c r="N7451">
        <v>0.15864223090163801</v>
      </c>
      <c r="O7451">
        <v>-0.59433319806684204</v>
      </c>
      <c r="P7451">
        <v>-1.9969974028581301</v>
      </c>
      <c r="Q7451">
        <v>0.54237288135593198</v>
      </c>
      <c r="R7451">
        <v>0.37288135593220301</v>
      </c>
      <c r="S7451">
        <f t="shared" si="116"/>
        <v>-0.13322930827549917</v>
      </c>
    </row>
    <row r="7452" spans="1:19" x14ac:dyDescent="0.2">
      <c r="A7452" t="s">
        <v>14831</v>
      </c>
      <c r="B7452" t="s">
        <v>14832</v>
      </c>
      <c r="C7452">
        <v>409</v>
      </c>
      <c r="D7452">
        <v>398</v>
      </c>
      <c r="E7452">
        <v>213</v>
      </c>
      <c r="F7452">
        <v>48</v>
      </c>
      <c r="G7452">
        <v>6.84179963618744E-2</v>
      </c>
      <c r="H7452">
        <v>-0.77760171434700698</v>
      </c>
      <c r="I7452">
        <v>-1.81467924359375</v>
      </c>
      <c r="J7452">
        <v>535</v>
      </c>
      <c r="K7452">
        <v>750</v>
      </c>
      <c r="L7452">
        <v>405</v>
      </c>
      <c r="M7452">
        <v>79</v>
      </c>
      <c r="N7452">
        <v>0.223935584792193</v>
      </c>
      <c r="O7452">
        <v>-0.71298753595094999</v>
      </c>
      <c r="P7452">
        <v>-1.84095235932268</v>
      </c>
      <c r="Q7452">
        <v>0.55932203389830504</v>
      </c>
      <c r="R7452">
        <v>0.305084745762711</v>
      </c>
      <c r="S7452">
        <f t="shared" si="116"/>
        <v>-1.5748060886676948E-2</v>
      </c>
    </row>
    <row r="7453" spans="1:19" x14ac:dyDescent="0.2">
      <c r="A7453" t="s">
        <v>14833</v>
      </c>
      <c r="B7453" t="s">
        <v>14834</v>
      </c>
      <c r="C7453">
        <v>42</v>
      </c>
      <c r="D7453">
        <v>41</v>
      </c>
      <c r="E7453">
        <v>70</v>
      </c>
      <c r="F7453">
        <v>19</v>
      </c>
      <c r="G7453">
        <v>6.97927986173634E-2</v>
      </c>
      <c r="H7453">
        <v>-0.27240926016204697</v>
      </c>
      <c r="I7453">
        <v>-1.2286928624070701</v>
      </c>
      <c r="J7453">
        <v>74</v>
      </c>
      <c r="K7453">
        <v>79</v>
      </c>
      <c r="L7453">
        <v>61</v>
      </c>
      <c r="M7453">
        <v>14</v>
      </c>
      <c r="N7453">
        <v>0.105623474981187</v>
      </c>
      <c r="O7453">
        <v>-0.675990661864599</v>
      </c>
      <c r="P7453">
        <v>-1.7333293526446301</v>
      </c>
      <c r="Q7453">
        <v>0.52542372881355903</v>
      </c>
      <c r="R7453">
        <v>0.25423728813559299</v>
      </c>
      <c r="S7453">
        <f t="shared" si="116"/>
        <v>0.18202808757655098</v>
      </c>
    </row>
    <row r="7454" spans="1:19" x14ac:dyDescent="0.2">
      <c r="A7454" t="s">
        <v>14835</v>
      </c>
      <c r="B7454" t="s">
        <v>14836</v>
      </c>
      <c r="C7454">
        <v>47</v>
      </c>
      <c r="D7454">
        <v>87</v>
      </c>
      <c r="E7454">
        <v>34</v>
      </c>
      <c r="F7454">
        <v>6</v>
      </c>
      <c r="G7454">
        <v>0.34767962697842902</v>
      </c>
      <c r="H7454">
        <v>-0.634876950671865</v>
      </c>
      <c r="I7454">
        <v>-1.7781437805140701</v>
      </c>
      <c r="J7454">
        <v>131</v>
      </c>
      <c r="K7454">
        <v>74</v>
      </c>
      <c r="L7454">
        <v>14</v>
      </c>
      <c r="M7454">
        <v>12</v>
      </c>
      <c r="N7454">
        <v>-0.170811472503066</v>
      </c>
      <c r="O7454">
        <v>-1.5632320371219099</v>
      </c>
      <c r="P7454">
        <v>-2.0483157182000298</v>
      </c>
      <c r="Q7454">
        <v>0.52542372881355903</v>
      </c>
      <c r="R7454">
        <v>0.322033898305084</v>
      </c>
      <c r="S7454">
        <f t="shared" si="116"/>
        <v>-6.0678148338004452E-2</v>
      </c>
    </row>
    <row r="7455" spans="1:19" x14ac:dyDescent="0.2">
      <c r="A7455" t="s">
        <v>14837</v>
      </c>
      <c r="B7455" t="s">
        <v>14838</v>
      </c>
      <c r="C7455">
        <v>11</v>
      </c>
      <c r="D7455">
        <v>45</v>
      </c>
      <c r="E7455">
        <v>22</v>
      </c>
      <c r="F7455">
        <v>2</v>
      </c>
      <c r="G7455">
        <v>0.69207806091264701</v>
      </c>
      <c r="H7455">
        <v>-0.193228014114422</v>
      </c>
      <c r="I7455">
        <v>-1.6245598624562401</v>
      </c>
      <c r="J7455">
        <v>43</v>
      </c>
      <c r="K7455">
        <v>46</v>
      </c>
      <c r="L7455">
        <v>56</v>
      </c>
      <c r="M7455">
        <v>9</v>
      </c>
      <c r="N7455">
        <v>0.106517479523709</v>
      </c>
      <c r="O7455">
        <v>-0.47736920571777602</v>
      </c>
      <c r="P7455">
        <v>-1.6894516147321501</v>
      </c>
      <c r="Q7455">
        <v>0.54237288135593198</v>
      </c>
      <c r="R7455">
        <v>0.322033898305084</v>
      </c>
      <c r="S7455">
        <f t="shared" si="116"/>
        <v>7.960318818636708E-2</v>
      </c>
    </row>
    <row r="7456" spans="1:19" x14ac:dyDescent="0.2">
      <c r="A7456" t="s">
        <v>14839</v>
      </c>
      <c r="B7456" t="s">
        <v>14840</v>
      </c>
      <c r="C7456">
        <v>65</v>
      </c>
      <c r="D7456">
        <v>64</v>
      </c>
      <c r="E7456">
        <v>14</v>
      </c>
      <c r="F7456">
        <v>4</v>
      </c>
      <c r="G7456">
        <v>7.3524849636559905E-2</v>
      </c>
      <c r="H7456">
        <v>-1.1610433307430199</v>
      </c>
      <c r="I7456">
        <v>-2.0950505382768898</v>
      </c>
      <c r="J7456">
        <v>158</v>
      </c>
      <c r="K7456">
        <v>187</v>
      </c>
      <c r="L7456">
        <v>53</v>
      </c>
      <c r="M7456">
        <v>19</v>
      </c>
      <c r="N7456">
        <v>0.15041262300379801</v>
      </c>
      <c r="O7456">
        <v>-1.06646999449802</v>
      </c>
      <c r="P7456">
        <v>-1.93012915459348</v>
      </c>
      <c r="Q7456">
        <v>0.52542372881355903</v>
      </c>
      <c r="R7456">
        <v>0.37288135593220301</v>
      </c>
      <c r="S7456">
        <f t="shared" si="116"/>
        <v>-0.12045582720844193</v>
      </c>
    </row>
    <row r="7457" spans="1:19" x14ac:dyDescent="0.2">
      <c r="A7457" t="s">
        <v>14841</v>
      </c>
      <c r="B7457" t="s">
        <v>14842</v>
      </c>
      <c r="C7457">
        <v>245</v>
      </c>
      <c r="D7457">
        <v>202</v>
      </c>
      <c r="E7457">
        <v>164</v>
      </c>
      <c r="F7457">
        <v>13</v>
      </c>
      <c r="G7457">
        <v>-3.5564826223802599E-3</v>
      </c>
      <c r="H7457">
        <v>-0.66858024609523803</v>
      </c>
      <c r="I7457">
        <v>-2.1594199050196901</v>
      </c>
      <c r="J7457">
        <v>457</v>
      </c>
      <c r="K7457">
        <v>498</v>
      </c>
      <c r="L7457">
        <v>403</v>
      </c>
      <c r="M7457">
        <v>40</v>
      </c>
      <c r="N7457">
        <v>0.114541246111589</v>
      </c>
      <c r="O7457">
        <v>-0.64669993107313095</v>
      </c>
      <c r="P7457">
        <v>-2.0680818773337801</v>
      </c>
      <c r="Q7457">
        <v>0.57627118644067798</v>
      </c>
      <c r="R7457">
        <v>0.40677966101694901</v>
      </c>
      <c r="S7457">
        <f t="shared" si="116"/>
        <v>-0.17591898338848821</v>
      </c>
    </row>
    <row r="7458" spans="1:19" x14ac:dyDescent="0.2">
      <c r="A7458" t="s">
        <v>14843</v>
      </c>
      <c r="B7458" t="s">
        <v>14844</v>
      </c>
      <c r="C7458">
        <v>23</v>
      </c>
      <c r="D7458">
        <v>37</v>
      </c>
      <c r="E7458">
        <v>10</v>
      </c>
      <c r="F7458">
        <v>9</v>
      </c>
      <c r="G7458">
        <v>0.28673212034493001</v>
      </c>
      <c r="H7458">
        <v>-0.85598584579599601</v>
      </c>
      <c r="I7458">
        <v>-1.29168249954026</v>
      </c>
      <c r="J7458">
        <v>73</v>
      </c>
      <c r="K7458">
        <v>74</v>
      </c>
      <c r="L7458">
        <v>48</v>
      </c>
      <c r="M7458">
        <v>13</v>
      </c>
      <c r="N7458">
        <v>8.3136963032241995E-2</v>
      </c>
      <c r="O7458">
        <v>-0.77417039988925895</v>
      </c>
      <c r="P7458">
        <v>-1.7596051764055101</v>
      </c>
      <c r="Q7458">
        <v>0.59322033898305004</v>
      </c>
      <c r="R7458">
        <v>0.322033898305084</v>
      </c>
      <c r="S7458">
        <f t="shared" si="116"/>
        <v>0.15683456759157677</v>
      </c>
    </row>
    <row r="7459" spans="1:19" x14ac:dyDescent="0.2">
      <c r="A7459" t="s">
        <v>14845</v>
      </c>
      <c r="B7459" t="s">
        <v>14846</v>
      </c>
      <c r="C7459">
        <v>76</v>
      </c>
      <c r="D7459">
        <v>97</v>
      </c>
      <c r="E7459">
        <v>55</v>
      </c>
      <c r="F7459">
        <v>12</v>
      </c>
      <c r="G7459">
        <v>0.18621637428098101</v>
      </c>
      <c r="H7459">
        <v>-0.63470891256495099</v>
      </c>
      <c r="I7459">
        <v>-1.68582951919516</v>
      </c>
      <c r="J7459">
        <v>150</v>
      </c>
      <c r="K7459">
        <v>191</v>
      </c>
      <c r="L7459">
        <v>119</v>
      </c>
      <c r="M7459">
        <v>14</v>
      </c>
      <c r="N7459">
        <v>0.18217021161376801</v>
      </c>
      <c r="O7459">
        <v>-0.69263307480753999</v>
      </c>
      <c r="P7459">
        <v>-2.0401888919693301</v>
      </c>
      <c r="Q7459">
        <v>0.50847457627118597</v>
      </c>
      <c r="R7459">
        <v>0.28813559322033899</v>
      </c>
      <c r="S7459">
        <f t="shared" si="116"/>
        <v>-3.1882453292147027E-2</v>
      </c>
    </row>
    <row r="7460" spans="1:19" x14ac:dyDescent="0.2">
      <c r="A7460" t="s">
        <v>14847</v>
      </c>
      <c r="B7460" t="s">
        <v>14848</v>
      </c>
      <c r="C7460">
        <v>38</v>
      </c>
      <c r="D7460">
        <v>10</v>
      </c>
      <c r="E7460">
        <v>27</v>
      </c>
      <c r="F7460">
        <v>0</v>
      </c>
      <c r="G7460">
        <v>-0.49952536432128097</v>
      </c>
      <c r="H7460">
        <v>-0.64267784223622604</v>
      </c>
      <c r="I7460" t="e">
        <f>-inf</f>
        <v>#NAME?</v>
      </c>
      <c r="J7460">
        <v>58</v>
      </c>
      <c r="K7460">
        <v>88</v>
      </c>
      <c r="L7460">
        <v>72</v>
      </c>
      <c r="M7460">
        <v>8</v>
      </c>
      <c r="N7460">
        <v>0.25828278200895299</v>
      </c>
      <c r="O7460">
        <v>-0.49818427427605899</v>
      </c>
      <c r="P7460">
        <v>-1.87056367516288</v>
      </c>
      <c r="Q7460">
        <v>0.54237288135593198</v>
      </c>
      <c r="R7460">
        <v>0.25423728813559299</v>
      </c>
      <c r="S7460" t="e">
        <f t="shared" si="116"/>
        <v>#NAME?</v>
      </c>
    </row>
    <row r="7461" spans="1:19" x14ac:dyDescent="0.2">
      <c r="A7461" t="s">
        <v>14849</v>
      </c>
      <c r="B7461" t="s">
        <v>14850</v>
      </c>
      <c r="C7461">
        <v>128</v>
      </c>
      <c r="D7461">
        <v>98</v>
      </c>
      <c r="E7461">
        <v>103</v>
      </c>
      <c r="F7461">
        <v>12</v>
      </c>
      <c r="G7461">
        <v>-3.5725661659844997E-2</v>
      </c>
      <c r="H7461">
        <v>-0.58863075472109905</v>
      </c>
      <c r="I7461">
        <v>-1.9122258965622401</v>
      </c>
      <c r="J7461">
        <v>273</v>
      </c>
      <c r="K7461">
        <v>253</v>
      </c>
      <c r="L7461">
        <v>217</v>
      </c>
      <c r="M7461">
        <v>79</v>
      </c>
      <c r="N7461">
        <v>4.4185977556783503E-2</v>
      </c>
      <c r="O7461">
        <v>-0.69179169033661603</v>
      </c>
      <c r="P7461">
        <v>-1.5487612243422</v>
      </c>
      <c r="Q7461">
        <v>0.57627118644067798</v>
      </c>
      <c r="R7461">
        <v>0.27118644067796599</v>
      </c>
      <c r="S7461">
        <f t="shared" si="116"/>
        <v>3.4277454867958954E-2</v>
      </c>
    </row>
    <row r="7462" spans="1:19" x14ac:dyDescent="0.2">
      <c r="A7462" t="s">
        <v>14851</v>
      </c>
      <c r="B7462" t="s">
        <v>14852</v>
      </c>
      <c r="C7462">
        <v>55</v>
      </c>
      <c r="D7462">
        <v>38</v>
      </c>
      <c r="E7462">
        <v>20</v>
      </c>
      <c r="F7462">
        <v>3</v>
      </c>
      <c r="G7462">
        <v>-8.0320860581905199E-2</v>
      </c>
      <c r="H7462">
        <v>-0.93359070360866603</v>
      </c>
      <c r="I7462">
        <v>-2.1474386077365799</v>
      </c>
      <c r="J7462">
        <v>87</v>
      </c>
      <c r="K7462">
        <v>166</v>
      </c>
      <c r="L7462">
        <v>113</v>
      </c>
      <c r="M7462">
        <v>18</v>
      </c>
      <c r="N7462">
        <v>0.35781693884315802</v>
      </c>
      <c r="O7462">
        <v>-0.47852958627958903</v>
      </c>
      <c r="P7462">
        <v>-1.6944724161072</v>
      </c>
      <c r="Q7462">
        <v>0.59322033898305004</v>
      </c>
      <c r="R7462">
        <v>0.22033898305084701</v>
      </c>
      <c r="S7462">
        <f t="shared" si="116"/>
        <v>-7.2529351935056996E-2</v>
      </c>
    </row>
    <row r="7463" spans="1:19" x14ac:dyDescent="0.2">
      <c r="A7463" t="s">
        <v>14853</v>
      </c>
      <c r="B7463" t="s">
        <v>14854</v>
      </c>
      <c r="C7463">
        <v>118</v>
      </c>
      <c r="D7463">
        <v>163</v>
      </c>
      <c r="E7463">
        <v>136</v>
      </c>
      <c r="F7463">
        <v>12</v>
      </c>
      <c r="G7463">
        <v>0.22056382939336</v>
      </c>
      <c r="H7463">
        <v>-0.43260110871431101</v>
      </c>
      <c r="I7463">
        <v>-1.8768979342204899</v>
      </c>
      <c r="J7463">
        <v>290</v>
      </c>
      <c r="K7463">
        <v>330</v>
      </c>
      <c r="L7463">
        <v>220</v>
      </c>
      <c r="M7463">
        <v>49</v>
      </c>
      <c r="N7463">
        <v>0.13334404540065301</v>
      </c>
      <c r="O7463">
        <v>-0.71206409422114003</v>
      </c>
      <c r="P7463">
        <v>-1.78242758646233</v>
      </c>
      <c r="Q7463">
        <v>0.52542372881355903</v>
      </c>
      <c r="R7463">
        <v>0.25423728813559299</v>
      </c>
      <c r="S7463">
        <f t="shared" si="116"/>
        <v>-1.8036479199974208E-2</v>
      </c>
    </row>
    <row r="7464" spans="1:19" x14ac:dyDescent="0.2">
      <c r="A7464" t="s">
        <v>14855</v>
      </c>
      <c r="B7464" t="s">
        <v>14856</v>
      </c>
      <c r="C7464">
        <v>53</v>
      </c>
      <c r="D7464">
        <v>31</v>
      </c>
      <c r="E7464">
        <v>26</v>
      </c>
      <c r="F7464">
        <v>6</v>
      </c>
      <c r="G7464">
        <v>-0.15265594347098699</v>
      </c>
      <c r="H7464">
        <v>-0.80356053140837402</v>
      </c>
      <c r="I7464">
        <v>-1.8303217921791399</v>
      </c>
      <c r="J7464">
        <v>43</v>
      </c>
      <c r="K7464">
        <v>133</v>
      </c>
      <c r="L7464">
        <v>38</v>
      </c>
      <c r="M7464">
        <v>11</v>
      </c>
      <c r="N7464">
        <v>0.56761128880922096</v>
      </c>
      <c r="O7464">
        <v>-0.64577363610716598</v>
      </c>
      <c r="P7464">
        <v>-1.60230143901325</v>
      </c>
      <c r="Q7464">
        <v>0.54237288135593198</v>
      </c>
      <c r="R7464">
        <v>0.25423728813559299</v>
      </c>
      <c r="S7464">
        <f t="shared" si="116"/>
        <v>4.3576107852354724E-2</v>
      </c>
    </row>
    <row r="7465" spans="1:19" x14ac:dyDescent="0.2">
      <c r="A7465" t="s">
        <v>14857</v>
      </c>
      <c r="B7465" t="s">
        <v>14858</v>
      </c>
      <c r="C7465">
        <v>74</v>
      </c>
      <c r="D7465">
        <v>88</v>
      </c>
      <c r="E7465">
        <v>44</v>
      </c>
      <c r="F7465">
        <v>7</v>
      </c>
      <c r="G7465">
        <v>0.15550918471472</v>
      </c>
      <c r="H7465">
        <v>-0.72003705302319199</v>
      </c>
      <c r="I7465">
        <v>-1.9083308526787099</v>
      </c>
      <c r="J7465">
        <v>104</v>
      </c>
      <c r="K7465">
        <v>170</v>
      </c>
      <c r="L7465">
        <v>107</v>
      </c>
      <c r="M7465">
        <v>13</v>
      </c>
      <c r="N7465">
        <v>0.290643685501215</v>
      </c>
      <c r="O7465">
        <v>-0.57973833875796099</v>
      </c>
      <c r="P7465">
        <v>-1.91331565558383</v>
      </c>
      <c r="Q7465">
        <v>0.62711864406779605</v>
      </c>
      <c r="R7465">
        <v>0.338983050847457</v>
      </c>
      <c r="S7465">
        <f t="shared" si="116"/>
        <v>-6.2111630601719953E-2</v>
      </c>
    </row>
    <row r="7466" spans="1:19" x14ac:dyDescent="0.2">
      <c r="A7466" t="s">
        <v>14859</v>
      </c>
      <c r="B7466" t="s">
        <v>14860</v>
      </c>
      <c r="C7466">
        <v>87</v>
      </c>
      <c r="D7466">
        <v>76</v>
      </c>
      <c r="E7466">
        <v>94</v>
      </c>
      <c r="F7466">
        <v>8</v>
      </c>
      <c r="G7466">
        <v>2.1552571957701199E-2</v>
      </c>
      <c r="H7466">
        <v>-0.46064940879732302</v>
      </c>
      <c r="I7466">
        <v>-1.92062643858867</v>
      </c>
      <c r="J7466">
        <v>139</v>
      </c>
      <c r="K7466">
        <v>193</v>
      </c>
      <c r="L7466">
        <v>121</v>
      </c>
      <c r="M7466">
        <v>16</v>
      </c>
      <c r="N7466">
        <v>0.2197706121754</v>
      </c>
      <c r="O7466">
        <v>-0.65231820708203503</v>
      </c>
      <c r="P7466">
        <v>-1.94912048619006</v>
      </c>
      <c r="Q7466">
        <v>0.54237288135593198</v>
      </c>
      <c r="R7466">
        <v>0.38983050847457601</v>
      </c>
      <c r="S7466">
        <f t="shared" si="116"/>
        <v>-7.5234680585490515E-2</v>
      </c>
    </row>
    <row r="7467" spans="1:19" x14ac:dyDescent="0.2">
      <c r="A7467" t="s">
        <v>14861</v>
      </c>
      <c r="B7467" t="s">
        <v>14862</v>
      </c>
      <c r="C7467">
        <v>125</v>
      </c>
      <c r="D7467">
        <v>68</v>
      </c>
      <c r="E7467">
        <v>106</v>
      </c>
      <c r="F7467">
        <v>34</v>
      </c>
      <c r="G7467">
        <v>-0.18414286800629101</v>
      </c>
      <c r="H7467">
        <v>-0.565862157521689</v>
      </c>
      <c r="I7467">
        <v>-1.4496282689277999</v>
      </c>
      <c r="J7467">
        <v>145</v>
      </c>
      <c r="K7467">
        <v>131</v>
      </c>
      <c r="L7467">
        <v>115</v>
      </c>
      <c r="M7467">
        <v>27</v>
      </c>
      <c r="N7467">
        <v>3.3131396842511103E-2</v>
      </c>
      <c r="O7467">
        <v>-0.69275893902575303</v>
      </c>
      <c r="P7467">
        <v>-1.7402299066678799</v>
      </c>
      <c r="Q7467">
        <v>0.57627118644067798</v>
      </c>
      <c r="R7467">
        <v>0.305084745762711</v>
      </c>
      <c r="S7467">
        <f t="shared" si="116"/>
        <v>0.11646819529951917</v>
      </c>
    </row>
    <row r="7468" spans="1:19" x14ac:dyDescent="0.2">
      <c r="A7468" t="s">
        <v>14863</v>
      </c>
      <c r="B7468" t="s">
        <v>14864</v>
      </c>
      <c r="C7468">
        <v>111</v>
      </c>
      <c r="D7468">
        <v>129</v>
      </c>
      <c r="E7468">
        <v>96</v>
      </c>
      <c r="F7468">
        <v>7</v>
      </c>
      <c r="G7468">
        <v>0.145524963808119</v>
      </c>
      <c r="H7468">
        <v>-0.557309755525492</v>
      </c>
      <c r="I7468">
        <v>-2.0844221117343902</v>
      </c>
      <c r="J7468">
        <v>263</v>
      </c>
      <c r="K7468">
        <v>237</v>
      </c>
      <c r="L7468">
        <v>167</v>
      </c>
      <c r="M7468">
        <v>20</v>
      </c>
      <c r="N7468">
        <v>3.2020700942067701E-2</v>
      </c>
      <c r="O7468">
        <v>-0.78932805448656496</v>
      </c>
      <c r="P7468">
        <v>-2.1291514214176601</v>
      </c>
      <c r="Q7468">
        <v>0.52542372881355903</v>
      </c>
      <c r="R7468">
        <v>0.28813559322033899</v>
      </c>
      <c r="S7468">
        <f t="shared" si="116"/>
        <v>-0.17062596852568412</v>
      </c>
    </row>
    <row r="7469" spans="1:19" x14ac:dyDescent="0.2">
      <c r="A7469" t="s">
        <v>14865</v>
      </c>
      <c r="B7469" t="s">
        <v>14866</v>
      </c>
      <c r="C7469">
        <v>53</v>
      </c>
      <c r="D7469">
        <v>63</v>
      </c>
      <c r="E7469">
        <v>26</v>
      </c>
      <c r="F7469">
        <v>9</v>
      </c>
      <c r="G7469">
        <v>0.155322912148321</v>
      </c>
      <c r="H7469">
        <v>-0.80356053140837402</v>
      </c>
      <c r="I7469">
        <v>-1.6542305331234599</v>
      </c>
      <c r="J7469">
        <v>188</v>
      </c>
      <c r="K7469">
        <v>209</v>
      </c>
      <c r="L7469">
        <v>180</v>
      </c>
      <c r="M7469">
        <v>65</v>
      </c>
      <c r="N7469">
        <v>0.123216540269095</v>
      </c>
      <c r="O7469">
        <v>-0.61097412130476403</v>
      </c>
      <c r="P7469">
        <v>-1.4714701612127099</v>
      </c>
      <c r="Q7469">
        <v>0.57627118644067798</v>
      </c>
      <c r="R7469">
        <v>0.28813559322033899</v>
      </c>
      <c r="S7469">
        <f t="shared" si="116"/>
        <v>0.12935313467038945</v>
      </c>
    </row>
    <row r="7470" spans="1:19" x14ac:dyDescent="0.2">
      <c r="A7470" t="s">
        <v>14867</v>
      </c>
      <c r="B7470" t="s">
        <v>14868</v>
      </c>
      <c r="C7470">
        <v>227</v>
      </c>
      <c r="D7470">
        <v>285</v>
      </c>
      <c r="E7470">
        <v>117</v>
      </c>
      <c r="F7470">
        <v>20</v>
      </c>
      <c r="G7470">
        <v>0.179077235110915</v>
      </c>
      <c r="H7470">
        <v>-0.78209800522536399</v>
      </c>
      <c r="I7470">
        <v>-1.9391930344911401</v>
      </c>
      <c r="J7470">
        <v>444</v>
      </c>
      <c r="K7470">
        <v>703</v>
      </c>
      <c r="L7470">
        <v>302</v>
      </c>
      <c r="M7470">
        <v>47</v>
      </c>
      <c r="N7470">
        <v>0.27680045832692501</v>
      </c>
      <c r="O7470">
        <v>-0.75946480430185903</v>
      </c>
      <c r="P7470">
        <v>-1.9855107807707899</v>
      </c>
      <c r="Q7470">
        <v>0.61016949152542299</v>
      </c>
      <c r="R7470">
        <v>0.322033898305084</v>
      </c>
      <c r="S7470">
        <f t="shared" si="116"/>
        <v>-9.0322787885382033E-2</v>
      </c>
    </row>
    <row r="7471" spans="1:19" x14ac:dyDescent="0.2">
      <c r="A7471" t="s">
        <v>14869</v>
      </c>
      <c r="B7471" t="s">
        <v>14870</v>
      </c>
      <c r="C7471">
        <v>31</v>
      </c>
      <c r="D7471">
        <v>54</v>
      </c>
      <c r="E7471">
        <v>39</v>
      </c>
      <c r="F7471">
        <v>4</v>
      </c>
      <c r="G7471">
        <v>0.32129029828422401</v>
      </c>
      <c r="H7471">
        <v>-0.39455509658617699</v>
      </c>
      <c r="I7471">
        <v>-1.7734988754683001</v>
      </c>
      <c r="J7471">
        <v>82</v>
      </c>
      <c r="K7471">
        <v>100</v>
      </c>
      <c r="L7471">
        <v>47</v>
      </c>
      <c r="M7471">
        <v>8</v>
      </c>
      <c r="N7471">
        <v>0.163414251038005</v>
      </c>
      <c r="O7471">
        <v>-0.83380477159238897</v>
      </c>
      <c r="P7471">
        <v>-2.0209495339836598</v>
      </c>
      <c r="Q7471">
        <v>0.62711864406779605</v>
      </c>
      <c r="R7471">
        <v>0.27118644067796599</v>
      </c>
      <c r="S7471">
        <f t="shared" si="116"/>
        <v>-5.2018627798640193E-2</v>
      </c>
    </row>
    <row r="7472" spans="1:19" x14ac:dyDescent="0.2">
      <c r="A7472" t="s">
        <v>14871</v>
      </c>
      <c r="B7472" t="s">
        <v>14872</v>
      </c>
      <c r="C7472">
        <v>189</v>
      </c>
      <c r="D7472">
        <v>214</v>
      </c>
      <c r="E7472">
        <v>197</v>
      </c>
      <c r="F7472">
        <v>13</v>
      </c>
      <c r="G7472">
        <v>0.134210201471475</v>
      </c>
      <c r="H7472">
        <v>-0.476253587790054</v>
      </c>
      <c r="I7472">
        <v>-2.0467156248284</v>
      </c>
      <c r="J7472">
        <v>447</v>
      </c>
      <c r="K7472">
        <v>516</v>
      </c>
      <c r="L7472">
        <v>391</v>
      </c>
      <c r="M7472">
        <v>35</v>
      </c>
      <c r="N7472">
        <v>0.139570281916996</v>
      </c>
      <c r="O7472">
        <v>-0.65021954288046002</v>
      </c>
      <c r="P7472">
        <v>-2.1164651473735501</v>
      </c>
      <c r="Q7472">
        <v>0.62711864406779605</v>
      </c>
      <c r="R7472">
        <v>0.28813559322033899</v>
      </c>
      <c r="S7472">
        <f t="shared" si="116"/>
        <v>-0.15635867214803423</v>
      </c>
    </row>
    <row r="7473" spans="1:19" x14ac:dyDescent="0.2">
      <c r="A7473" t="s">
        <v>14873</v>
      </c>
      <c r="B7473" t="s">
        <v>14874</v>
      </c>
      <c r="C7473">
        <v>54</v>
      </c>
      <c r="D7473">
        <v>65</v>
      </c>
      <c r="E7473">
        <v>23</v>
      </c>
      <c r="F7473">
        <v>3</v>
      </c>
      <c r="G7473">
        <v>0.16077782911541499</v>
      </c>
      <c r="H7473">
        <v>-0.86492393358377895</v>
      </c>
      <c r="I7473">
        <v>-2.1394696780653</v>
      </c>
      <c r="J7473">
        <v>168</v>
      </c>
      <c r="K7473">
        <v>130</v>
      </c>
      <c r="L7473">
        <v>60</v>
      </c>
      <c r="M7473">
        <v>10</v>
      </c>
      <c r="N7473">
        <v>-3.4137825997304298E-2</v>
      </c>
      <c r="O7473">
        <v>-1.0392468084866</v>
      </c>
      <c r="P7473">
        <v>-2.2355349503177502</v>
      </c>
      <c r="Q7473">
        <v>0.66101694915254205</v>
      </c>
      <c r="R7473">
        <v>0.28813559322033899</v>
      </c>
      <c r="S7473">
        <f t="shared" si="116"/>
        <v>-0.21495662873844978</v>
      </c>
    </row>
    <row r="7474" spans="1:19" x14ac:dyDescent="0.2">
      <c r="A7474" t="s">
        <v>14875</v>
      </c>
      <c r="B7474" t="s">
        <v>14876</v>
      </c>
      <c r="C7474">
        <v>23</v>
      </c>
      <c r="D7474">
        <v>39</v>
      </c>
      <c r="E7474">
        <v>38</v>
      </c>
      <c r="F7474">
        <v>2</v>
      </c>
      <c r="G7474">
        <v>0.30959500330443401</v>
      </c>
      <c r="H7474">
        <v>-0.27620224917918601</v>
      </c>
      <c r="I7474">
        <v>-1.94489501331561</v>
      </c>
      <c r="J7474">
        <v>19</v>
      </c>
      <c r="K7474">
        <v>26</v>
      </c>
      <c r="L7474">
        <v>7</v>
      </c>
      <c r="M7474">
        <v>1</v>
      </c>
      <c r="N7474">
        <v>0.21344785043971001</v>
      </c>
      <c r="O7474">
        <v>-1.0257443380829601</v>
      </c>
      <c r="P7474">
        <v>-2.2889792695447202</v>
      </c>
      <c r="Q7474">
        <v>0.52542372881355903</v>
      </c>
      <c r="R7474">
        <v>0.22033898305084701</v>
      </c>
      <c r="S7474">
        <f t="shared" si="116"/>
        <v>-0.17314000440225283</v>
      </c>
    </row>
    <row r="7475" spans="1:19" x14ac:dyDescent="0.2">
      <c r="A7475" t="s">
        <v>14877</v>
      </c>
      <c r="B7475" t="s">
        <v>14878</v>
      </c>
      <c r="C7475">
        <v>31</v>
      </c>
      <c r="D7475">
        <v>39</v>
      </c>
      <c r="E7475">
        <v>25</v>
      </c>
      <c r="F7475">
        <v>2</v>
      </c>
      <c r="G7475">
        <v>0.17996114548775399</v>
      </c>
      <c r="H7475">
        <v>-0.58767969494063799</v>
      </c>
      <c r="I7475">
        <v>-2.0745288711322898</v>
      </c>
      <c r="J7475">
        <v>51</v>
      </c>
      <c r="K7475">
        <v>64</v>
      </c>
      <c r="L7475">
        <v>55</v>
      </c>
      <c r="M7475">
        <v>10</v>
      </c>
      <c r="N7475">
        <v>0.17583790130767199</v>
      </c>
      <c r="O7475">
        <v>-0.55929626374808195</v>
      </c>
      <c r="P7475">
        <v>-1.7177958446898201</v>
      </c>
      <c r="Q7475">
        <v>0.52542372881355903</v>
      </c>
      <c r="R7475">
        <v>0.22033898305084701</v>
      </c>
      <c r="S7475">
        <f t="shared" si="116"/>
        <v>-5.7742029070627789E-2</v>
      </c>
    </row>
    <row r="7476" spans="1:19" x14ac:dyDescent="0.2">
      <c r="A7476" t="s">
        <v>14879</v>
      </c>
      <c r="B7476" t="s">
        <v>14880</v>
      </c>
      <c r="C7476">
        <v>50</v>
      </c>
      <c r="D7476">
        <v>45</v>
      </c>
      <c r="E7476">
        <v>42</v>
      </c>
      <c r="F7476">
        <v>5</v>
      </c>
      <c r="G7476">
        <v>3.4500741734853298E-2</v>
      </c>
      <c r="H7476">
        <v>-0.56997872371652103</v>
      </c>
      <c r="I7476">
        <v>-1.88419717296199</v>
      </c>
      <c r="J7476">
        <v>113</v>
      </c>
      <c r="K7476">
        <v>141</v>
      </c>
      <c r="L7476">
        <v>43</v>
      </c>
      <c r="M7476">
        <v>5</v>
      </c>
      <c r="N7476">
        <v>0.173368772593682</v>
      </c>
      <c r="O7476">
        <v>-1.0116987650482201</v>
      </c>
      <c r="P7476">
        <v>-2.3643341077392899</v>
      </c>
      <c r="Q7476">
        <v>0.50847457627118597</v>
      </c>
      <c r="R7476">
        <v>0.20338983050847401</v>
      </c>
      <c r="S7476">
        <f t="shared" si="116"/>
        <v>-0.17579194146398661</v>
      </c>
    </row>
    <row r="7477" spans="1:19" x14ac:dyDescent="0.2">
      <c r="A7477" t="s">
        <v>14881</v>
      </c>
      <c r="B7477" t="s">
        <v>14882</v>
      </c>
      <c r="C7477">
        <v>187</v>
      </c>
      <c r="D7477">
        <v>216</v>
      </c>
      <c r="E7477">
        <v>185</v>
      </c>
      <c r="F7477">
        <v>20</v>
      </c>
      <c r="G7477">
        <v>0.14287037690995999</v>
      </c>
      <c r="H7477">
        <v>-0.49892788791188802</v>
      </c>
      <c r="I7477">
        <v>-1.85500878383451</v>
      </c>
      <c r="J7477">
        <v>574</v>
      </c>
      <c r="K7477">
        <v>553</v>
      </c>
      <c r="L7477">
        <v>308</v>
      </c>
      <c r="M7477">
        <v>60</v>
      </c>
      <c r="N7477">
        <v>6.1041342328446498E-2</v>
      </c>
      <c r="O7477">
        <v>-0.86244995304191896</v>
      </c>
      <c r="P7477">
        <v>-1.99098631060622</v>
      </c>
      <c r="Q7477">
        <v>0.55932203389830504</v>
      </c>
      <c r="R7477">
        <v>0.25423728813559299</v>
      </c>
      <c r="S7477">
        <f t="shared" si="116"/>
        <v>-6.7510060982529901E-2</v>
      </c>
    </row>
    <row r="7478" spans="1:19" x14ac:dyDescent="0.2">
      <c r="A7478" t="s">
        <v>14883</v>
      </c>
      <c r="B7478" t="s">
        <v>14884</v>
      </c>
      <c r="C7478">
        <v>182</v>
      </c>
      <c r="D7478">
        <v>210</v>
      </c>
      <c r="E7478">
        <v>122</v>
      </c>
      <c r="F7478">
        <v>28</v>
      </c>
      <c r="G7478">
        <v>0.14240613904437199</v>
      </c>
      <c r="H7478">
        <v>-0.66796956708873001</v>
      </c>
      <c r="I7478">
        <v>-1.6971105296048501</v>
      </c>
      <c r="J7478">
        <v>504</v>
      </c>
      <c r="K7478">
        <v>589</v>
      </c>
      <c r="L7478">
        <v>183</v>
      </c>
      <c r="M7478">
        <v>47</v>
      </c>
      <c r="N7478">
        <v>0.14491286176329801</v>
      </c>
      <c r="O7478">
        <v>-1.03206822385948</v>
      </c>
      <c r="P7478">
        <v>-2.0405583471017001</v>
      </c>
      <c r="Q7478">
        <v>0.644067796610169</v>
      </c>
      <c r="R7478">
        <v>0.27118644067796599</v>
      </c>
      <c r="S7478">
        <f t="shared" si="116"/>
        <v>-3.5234532799654002E-2</v>
      </c>
    </row>
    <row r="7479" spans="1:19" x14ac:dyDescent="0.2">
      <c r="A7479" t="s">
        <v>14885</v>
      </c>
      <c r="B7479" t="s">
        <v>14886</v>
      </c>
      <c r="C7479">
        <v>171</v>
      </c>
      <c r="D7479">
        <v>152</v>
      </c>
      <c r="E7479">
        <v>111</v>
      </c>
      <c r="F7479">
        <v>21</v>
      </c>
      <c r="G7479">
        <v>2.9105709848147102E-2</v>
      </c>
      <c r="H7479">
        <v>-0.68193114138389999</v>
      </c>
      <c r="I7479">
        <v>-1.7949739886202301</v>
      </c>
      <c r="J7479">
        <v>375</v>
      </c>
      <c r="K7479">
        <v>444</v>
      </c>
      <c r="L7479">
        <v>209</v>
      </c>
      <c r="M7479">
        <v>41</v>
      </c>
      <c r="N7479">
        <v>0.15057980580862201</v>
      </c>
      <c r="O7479">
        <v>-0.84597375876105496</v>
      </c>
      <c r="P7479">
        <v>-1.9714730795998701</v>
      </c>
      <c r="Q7479">
        <v>0.61016949152542299</v>
      </c>
      <c r="R7479">
        <v>0.28813559322033899</v>
      </c>
      <c r="S7479">
        <f t="shared" si="116"/>
        <v>-4.4977551422513244E-2</v>
      </c>
    </row>
    <row r="7480" spans="1:19" x14ac:dyDescent="0.2">
      <c r="A7480" t="s">
        <v>14887</v>
      </c>
      <c r="B7480" t="s">
        <v>14888</v>
      </c>
      <c r="C7480">
        <v>66</v>
      </c>
      <c r="D7480">
        <v>59</v>
      </c>
      <c r="E7480">
        <v>60</v>
      </c>
      <c r="F7480">
        <v>7</v>
      </c>
      <c r="G7480">
        <v>3.1566308395804002E-2</v>
      </c>
      <c r="H7480">
        <v>-0.53565069493662798</v>
      </c>
      <c r="I7480">
        <v>-1.85864306848961</v>
      </c>
      <c r="J7480">
        <v>120</v>
      </c>
      <c r="K7480">
        <v>185</v>
      </c>
      <c r="L7480">
        <v>76</v>
      </c>
      <c r="M7480">
        <v>14</v>
      </c>
      <c r="N7480">
        <v>0.26521858577710999</v>
      </c>
      <c r="O7480">
        <v>-0.79045643091122297</v>
      </c>
      <c r="P7480">
        <v>-1.9432788789612701</v>
      </c>
      <c r="Q7480">
        <v>0.59322033898305004</v>
      </c>
      <c r="R7480">
        <v>0.338983050847457</v>
      </c>
      <c r="S7480">
        <f t="shared" si="116"/>
        <v>-5.5797170237840574E-2</v>
      </c>
    </row>
    <row r="7481" spans="1:19" x14ac:dyDescent="0.2">
      <c r="A7481" t="s">
        <v>14889</v>
      </c>
      <c r="B7481" t="s">
        <v>14890</v>
      </c>
      <c r="C7481">
        <v>147</v>
      </c>
      <c r="D7481">
        <v>246</v>
      </c>
      <c r="E7481">
        <v>110</v>
      </c>
      <c r="F7481">
        <v>18</v>
      </c>
      <c r="G7481">
        <v>0.303876004650731</v>
      </c>
      <c r="H7481">
        <v>-0.62018265936835404</v>
      </c>
      <c r="I7481">
        <v>-1.79624200260686</v>
      </c>
      <c r="J7481">
        <v>315</v>
      </c>
      <c r="K7481">
        <v>450</v>
      </c>
      <c r="L7481">
        <v>289</v>
      </c>
      <c r="M7481">
        <v>60</v>
      </c>
      <c r="N7481">
        <v>0.232130063407464</v>
      </c>
      <c r="O7481">
        <v>-0.629501488177443</v>
      </c>
      <c r="P7481">
        <v>-1.7303849719978499</v>
      </c>
      <c r="Q7481">
        <v>0.54237288135593198</v>
      </c>
      <c r="R7481">
        <v>0.20338983050847401</v>
      </c>
      <c r="S7481">
        <f t="shared" si="116"/>
        <v>1.9143902446535344E-2</v>
      </c>
    </row>
    <row r="7482" spans="1:19" x14ac:dyDescent="0.2">
      <c r="A7482" t="s">
        <v>14891</v>
      </c>
      <c r="B7482" t="s">
        <v>14892</v>
      </c>
      <c r="C7482">
        <v>164</v>
      </c>
      <c r="D7482">
        <v>156</v>
      </c>
      <c r="E7482">
        <v>126</v>
      </c>
      <c r="F7482">
        <v>17</v>
      </c>
      <c r="G7482">
        <v>5.8538982602292199E-2</v>
      </c>
      <c r="H7482">
        <v>-0.60873131270853797</v>
      </c>
      <c r="I7482">
        <v>-1.86859209963142</v>
      </c>
      <c r="J7482">
        <v>331</v>
      </c>
      <c r="K7482">
        <v>405</v>
      </c>
      <c r="L7482">
        <v>184</v>
      </c>
      <c r="M7482">
        <v>25</v>
      </c>
      <c r="N7482">
        <v>0.16485513286067099</v>
      </c>
      <c r="O7482">
        <v>-0.84709894791057205</v>
      </c>
      <c r="P7482">
        <v>-2.13211365369557</v>
      </c>
      <c r="Q7482">
        <v>0.59322033898305004</v>
      </c>
      <c r="R7482">
        <v>0.25423728813559299</v>
      </c>
      <c r="S7482">
        <f t="shared" si="116"/>
        <v>-0.10917652144526087</v>
      </c>
    </row>
    <row r="7483" spans="1:19" x14ac:dyDescent="0.2">
      <c r="A7483" t="s">
        <v>14893</v>
      </c>
      <c r="B7483" t="s">
        <v>14894</v>
      </c>
      <c r="C7483">
        <v>116</v>
      </c>
      <c r="D7483">
        <v>153</v>
      </c>
      <c r="E7483">
        <v>56</v>
      </c>
      <c r="F7483">
        <v>17</v>
      </c>
      <c r="G7483">
        <v>0.20049167388620801</v>
      </c>
      <c r="H7483">
        <v>-0.81052797199912097</v>
      </c>
      <c r="I7483">
        <v>-1.71820624081064</v>
      </c>
      <c r="J7483">
        <v>261</v>
      </c>
      <c r="K7483">
        <v>391</v>
      </c>
      <c r="L7483">
        <v>173</v>
      </c>
      <c r="M7483">
        <v>75</v>
      </c>
      <c r="N7483">
        <v>0.25276435347930698</v>
      </c>
      <c r="O7483">
        <v>-0.77068318135387504</v>
      </c>
      <c r="P7483">
        <v>-1.5518049125384701</v>
      </c>
      <c r="Q7483">
        <v>0.62711864406779605</v>
      </c>
      <c r="R7483">
        <v>0.305084745762711</v>
      </c>
      <c r="S7483">
        <f t="shared" si="116"/>
        <v>8.941536879027033E-2</v>
      </c>
    </row>
    <row r="7484" spans="1:19" x14ac:dyDescent="0.2">
      <c r="A7484" t="s">
        <v>14895</v>
      </c>
      <c r="B7484" t="s">
        <v>14896</v>
      </c>
      <c r="C7484">
        <v>331</v>
      </c>
      <c r="D7484">
        <v>356</v>
      </c>
      <c r="E7484">
        <v>355</v>
      </c>
      <c r="F7484">
        <v>35</v>
      </c>
      <c r="G7484">
        <v>0.111880236492684</v>
      </c>
      <c r="H7484">
        <v>-0.463857650499028</v>
      </c>
      <c r="I7484">
        <v>-1.85995712238744</v>
      </c>
      <c r="J7484">
        <v>75</v>
      </c>
      <c r="K7484">
        <v>1222</v>
      </c>
      <c r="L7484">
        <v>507</v>
      </c>
      <c r="M7484">
        <v>38</v>
      </c>
      <c r="N7484">
        <v>1.28923804593655</v>
      </c>
      <c r="O7484">
        <v>0.23785791879724499</v>
      </c>
      <c r="P7484">
        <v>-1.30550333536678</v>
      </c>
      <c r="Q7484">
        <v>0.72881355932203395</v>
      </c>
      <c r="R7484">
        <v>0.305084745762711</v>
      </c>
      <c r="S7484">
        <f t="shared" si="116"/>
        <v>0.11441841154804609</v>
      </c>
    </row>
    <row r="7485" spans="1:19" x14ac:dyDescent="0.2">
      <c r="A7485" t="s">
        <v>14897</v>
      </c>
      <c r="B7485" t="s">
        <v>14898</v>
      </c>
      <c r="C7485">
        <v>139</v>
      </c>
      <c r="D7485">
        <v>158</v>
      </c>
      <c r="E7485">
        <v>117</v>
      </c>
      <c r="F7485">
        <v>14</v>
      </c>
      <c r="G7485">
        <v>0.13590051899585501</v>
      </c>
      <c r="H7485">
        <v>-0.56908694828633699</v>
      </c>
      <c r="I7485">
        <v>-1.8810839375378501</v>
      </c>
      <c r="J7485">
        <v>554</v>
      </c>
      <c r="K7485">
        <v>773</v>
      </c>
      <c r="L7485">
        <v>407</v>
      </c>
      <c r="M7485">
        <v>48</v>
      </c>
      <c r="N7485">
        <v>0.221897832611616</v>
      </c>
      <c r="O7485">
        <v>-0.7260041326476</v>
      </c>
      <c r="P7485">
        <v>-2.0724941959447301</v>
      </c>
      <c r="Q7485">
        <v>0.66101694915254205</v>
      </c>
      <c r="R7485">
        <v>0.28813559322033899</v>
      </c>
      <c r="S7485">
        <f t="shared" si="116"/>
        <v>-9.683172987439892E-2</v>
      </c>
    </row>
    <row r="7486" spans="1:19" x14ac:dyDescent="0.2">
      <c r="A7486" t="s">
        <v>14899</v>
      </c>
      <c r="B7486" t="s">
        <v>14900</v>
      </c>
      <c r="C7486">
        <v>166</v>
      </c>
      <c r="D7486">
        <v>77</v>
      </c>
      <c r="E7486">
        <v>86</v>
      </c>
      <c r="F7486">
        <v>15</v>
      </c>
      <c r="G7486">
        <v>-0.25335913057204401</v>
      </c>
      <c r="H7486">
        <v>-0.77986764657489005</v>
      </c>
      <c r="I7486">
        <v>-1.92821400194637</v>
      </c>
      <c r="J7486">
        <v>186</v>
      </c>
      <c r="K7486">
        <v>308</v>
      </c>
      <c r="L7486">
        <v>147</v>
      </c>
      <c r="M7486">
        <v>20</v>
      </c>
      <c r="N7486">
        <v>0.296265875704249</v>
      </c>
      <c r="O7486">
        <v>-0.69428438661412994</v>
      </c>
      <c r="P7486">
        <v>-1.9787086171458199</v>
      </c>
      <c r="Q7486">
        <v>0.55932203389830504</v>
      </c>
      <c r="R7486">
        <v>0.28813559322033899</v>
      </c>
      <c r="S7486">
        <f t="shared" si="116"/>
        <v>-8.5337149409825702E-2</v>
      </c>
    </row>
    <row r="7487" spans="1:19" x14ac:dyDescent="0.2">
      <c r="A7487" t="s">
        <v>14901</v>
      </c>
      <c r="B7487" t="s">
        <v>14902</v>
      </c>
      <c r="C7487">
        <v>79</v>
      </c>
      <c r="D7487">
        <v>87</v>
      </c>
      <c r="E7487">
        <v>83</v>
      </c>
      <c r="F7487">
        <v>11</v>
      </c>
      <c r="G7487">
        <v>0.122150393623705</v>
      </c>
      <c r="H7487">
        <v>-0.47280700869277098</v>
      </c>
      <c r="I7487">
        <v>-1.74043157909421</v>
      </c>
      <c r="J7487">
        <v>187</v>
      </c>
      <c r="K7487">
        <v>240</v>
      </c>
      <c r="L7487">
        <v>187</v>
      </c>
      <c r="M7487">
        <v>28</v>
      </c>
      <c r="N7487">
        <v>0.18559773859682799</v>
      </c>
      <c r="O7487">
        <v>-0.59208877714439001</v>
      </c>
      <c r="P7487">
        <v>-1.83490924378617</v>
      </c>
      <c r="Q7487">
        <v>0.55932203389830504</v>
      </c>
      <c r="R7487">
        <v>0.305084745762711</v>
      </c>
      <c r="S7487">
        <f t="shared" si="116"/>
        <v>7.2801687325413107E-3</v>
      </c>
    </row>
    <row r="7488" spans="1:19" x14ac:dyDescent="0.2">
      <c r="A7488" t="s">
        <v>14903</v>
      </c>
      <c r="B7488" t="s">
        <v>14904</v>
      </c>
      <c r="C7488">
        <v>142</v>
      </c>
      <c r="D7488">
        <v>130</v>
      </c>
      <c r="E7488">
        <v>87</v>
      </c>
      <c r="F7488">
        <v>7</v>
      </c>
      <c r="G7488">
        <v>4.1913240219308701E-2</v>
      </c>
      <c r="H7488">
        <v>-0.70702710154284099</v>
      </c>
      <c r="I7488">
        <v>-2.1913874773307902</v>
      </c>
      <c r="J7488">
        <v>231</v>
      </c>
      <c r="K7488">
        <v>245</v>
      </c>
      <c r="L7488">
        <v>147</v>
      </c>
      <c r="M7488">
        <v>15</v>
      </c>
      <c r="N7488">
        <v>0.102782207894109</v>
      </c>
      <c r="O7488">
        <v>-0.788383422288358</v>
      </c>
      <c r="P7488">
        <v>-2.19774638942835</v>
      </c>
      <c r="Q7488">
        <v>0.52542372881355903</v>
      </c>
      <c r="R7488">
        <v>0.27118644067796599</v>
      </c>
      <c r="S7488">
        <f t="shared" si="116"/>
        <v>-0.21982103858876639</v>
      </c>
    </row>
    <row r="7489" spans="1:19" x14ac:dyDescent="0.2">
      <c r="A7489" t="s">
        <v>14905</v>
      </c>
      <c r="B7489" t="s">
        <v>14906</v>
      </c>
      <c r="C7489">
        <v>192</v>
      </c>
      <c r="D7489">
        <v>177</v>
      </c>
      <c r="E7489">
        <v>162</v>
      </c>
      <c r="F7489">
        <v>27</v>
      </c>
      <c r="G7489">
        <v>4.49302699537854E-2</v>
      </c>
      <c r="H7489">
        <v>-0.56804422393932197</v>
      </c>
      <c r="I7489">
        <v>-1.7361346375065601</v>
      </c>
      <c r="J7489">
        <v>453</v>
      </c>
      <c r="K7489">
        <v>445</v>
      </c>
      <c r="L7489">
        <v>256</v>
      </c>
      <c r="M7489">
        <v>42</v>
      </c>
      <c r="N7489">
        <v>6.9489912389821495E-2</v>
      </c>
      <c r="O7489">
        <v>-0.83994701384537196</v>
      </c>
      <c r="P7489">
        <v>-2.0430745802068202</v>
      </c>
      <c r="Q7489">
        <v>0.57627118644067798</v>
      </c>
      <c r="R7489">
        <v>0.27118644067796599</v>
      </c>
      <c r="S7489">
        <f t="shared" si="116"/>
        <v>-4.7161489502261338E-2</v>
      </c>
    </row>
    <row r="7490" spans="1:19" x14ac:dyDescent="0.2">
      <c r="A7490" t="s">
        <v>14907</v>
      </c>
      <c r="B7490" t="s">
        <v>14908</v>
      </c>
      <c r="C7490">
        <v>191</v>
      </c>
      <c r="D7490">
        <v>159</v>
      </c>
      <c r="E7490">
        <v>111</v>
      </c>
      <c r="F7490">
        <v>10</v>
      </c>
      <c r="G7490">
        <v>6.2198936825239904E-4</v>
      </c>
      <c r="H7490">
        <v>-0.72996839823947302</v>
      </c>
      <c r="I7490">
        <v>-2.1652305402097198</v>
      </c>
      <c r="J7490">
        <v>440</v>
      </c>
      <c r="K7490">
        <v>533</v>
      </c>
      <c r="L7490">
        <v>344</v>
      </c>
      <c r="M7490">
        <v>34</v>
      </c>
      <c r="N7490">
        <v>0.16050263596210601</v>
      </c>
      <c r="O7490">
        <v>-0.69898301105904703</v>
      </c>
      <c r="P7490">
        <v>-2.1221994280358198</v>
      </c>
      <c r="Q7490">
        <v>0.677966101694915</v>
      </c>
      <c r="R7490">
        <v>0.27118644067796599</v>
      </c>
      <c r="S7490">
        <f t="shared" si="116"/>
        <v>-0.19207023443677923</v>
      </c>
    </row>
    <row r="7491" spans="1:19" x14ac:dyDescent="0.2">
      <c r="A7491" t="s">
        <v>14909</v>
      </c>
      <c r="B7491" t="s">
        <v>14910</v>
      </c>
      <c r="C7491">
        <v>90</v>
      </c>
      <c r="D7491">
        <v>89</v>
      </c>
      <c r="E7491">
        <v>68</v>
      </c>
      <c r="F7491">
        <v>11</v>
      </c>
      <c r="G7491">
        <v>7.5405729501116403E-2</v>
      </c>
      <c r="H7491">
        <v>-0.61599160651149198</v>
      </c>
      <c r="I7491">
        <v>-1.79704699724309</v>
      </c>
      <c r="J7491">
        <v>157</v>
      </c>
      <c r="K7491">
        <v>144</v>
      </c>
      <c r="L7491">
        <v>124</v>
      </c>
      <c r="M7491">
        <v>10</v>
      </c>
      <c r="N7491">
        <v>3.9690943107737603E-2</v>
      </c>
      <c r="O7491">
        <v>-0.69456674439138899</v>
      </c>
      <c r="P7491">
        <v>-2.20612532100112</v>
      </c>
      <c r="Q7491">
        <v>0.50847457627118597</v>
      </c>
      <c r="R7491">
        <v>0.28813559322033899</v>
      </c>
      <c r="S7491">
        <f t="shared" ref="S7491:S7554" si="117">((I7491+1.7338029)/1.7338029+(P7491+1.8692731)/1.8692731)/2</f>
        <v>-0.10834101178779658</v>
      </c>
    </row>
    <row r="7492" spans="1:19" x14ac:dyDescent="0.2">
      <c r="A7492" t="s">
        <v>14911</v>
      </c>
      <c r="B7492" t="s">
        <v>14912</v>
      </c>
      <c r="C7492">
        <v>40</v>
      </c>
      <c r="D7492">
        <v>24</v>
      </c>
      <c r="E7492">
        <v>50</v>
      </c>
      <c r="F7492">
        <v>3</v>
      </c>
      <c r="G7492">
        <v>-0.141590517320827</v>
      </c>
      <c r="H7492">
        <v>-0.39734799677034699</v>
      </c>
      <c r="I7492">
        <v>-2.0091359095702899</v>
      </c>
      <c r="J7492">
        <v>114</v>
      </c>
      <c r="K7492">
        <v>106</v>
      </c>
      <c r="L7492">
        <v>65</v>
      </c>
      <c r="M7492">
        <v>7</v>
      </c>
      <c r="N7492">
        <v>4.5629117350019399E-2</v>
      </c>
      <c r="O7492">
        <v>-0.83608027183800704</v>
      </c>
      <c r="P7492">
        <v>-2.2220324799141</v>
      </c>
      <c r="Q7492">
        <v>0.55932203389830504</v>
      </c>
      <c r="R7492">
        <v>0.338983050847457</v>
      </c>
      <c r="S7492">
        <f t="shared" si="117"/>
        <v>-0.17375884145516021</v>
      </c>
    </row>
    <row r="7493" spans="1:19" x14ac:dyDescent="0.2">
      <c r="A7493" t="s">
        <v>14913</v>
      </c>
      <c r="B7493" t="s">
        <v>14914</v>
      </c>
      <c r="C7493">
        <v>197</v>
      </c>
      <c r="D7493">
        <v>246</v>
      </c>
      <c r="E7493">
        <v>144</v>
      </c>
      <c r="F7493">
        <v>21</v>
      </c>
      <c r="G7493">
        <v>0.17672711323731399</v>
      </c>
      <c r="H7493">
        <v>-0.63036174384474597</v>
      </c>
      <c r="I7493">
        <v>-1.85644410438967</v>
      </c>
      <c r="J7493">
        <v>406</v>
      </c>
      <c r="K7493">
        <v>634</v>
      </c>
      <c r="L7493">
        <v>252</v>
      </c>
      <c r="M7493">
        <v>63</v>
      </c>
      <c r="N7493">
        <v>0.27079132772626002</v>
      </c>
      <c r="O7493">
        <v>-0.79921426994003997</v>
      </c>
      <c r="P7493">
        <v>-1.8194111527154999</v>
      </c>
      <c r="Q7493">
        <v>0.61016949152542299</v>
      </c>
      <c r="R7493">
        <v>0.27118644067796599</v>
      </c>
      <c r="S7493">
        <f t="shared" si="117"/>
        <v>-2.2030433375068839E-2</v>
      </c>
    </row>
    <row r="7494" spans="1:19" x14ac:dyDescent="0.2">
      <c r="A7494" t="s">
        <v>14915</v>
      </c>
      <c r="B7494" t="s">
        <v>14916</v>
      </c>
      <c r="C7494">
        <v>77</v>
      </c>
      <c r="D7494">
        <v>91</v>
      </c>
      <c r="E7494">
        <v>70</v>
      </c>
      <c r="F7494">
        <v>7</v>
      </c>
      <c r="G7494">
        <v>0.15280889944414</v>
      </c>
      <c r="H7494">
        <v>-0.53565069493662798</v>
      </c>
      <c r="I7494">
        <v>-1.92558985812022</v>
      </c>
      <c r="J7494">
        <v>201</v>
      </c>
      <c r="K7494">
        <v>264</v>
      </c>
      <c r="L7494">
        <v>123</v>
      </c>
      <c r="M7494">
        <v>31</v>
      </c>
      <c r="N7494">
        <v>0.19563597287106299</v>
      </c>
      <c r="O7494">
        <v>-0.80537972312548101</v>
      </c>
      <c r="P7494">
        <v>-1.8220600321781</v>
      </c>
      <c r="Q7494">
        <v>0.644067796610169</v>
      </c>
      <c r="R7494">
        <v>0.28813559322033899</v>
      </c>
      <c r="S7494">
        <f t="shared" si="117"/>
        <v>-4.2679453878145458E-2</v>
      </c>
    </row>
    <row r="7495" spans="1:19" x14ac:dyDescent="0.2">
      <c r="A7495" t="s">
        <v>14917</v>
      </c>
      <c r="B7495" t="s">
        <v>14918</v>
      </c>
      <c r="C7495">
        <v>49</v>
      </c>
      <c r="D7495">
        <v>63</v>
      </c>
      <c r="E7495">
        <v>35</v>
      </c>
      <c r="F7495">
        <v>9</v>
      </c>
      <c r="G7495">
        <v>0.18940270172059601</v>
      </c>
      <c r="H7495">
        <v>-0.64038604545664102</v>
      </c>
      <c r="I7495">
        <v>-1.6201507435511799</v>
      </c>
      <c r="J7495">
        <v>126</v>
      </c>
      <c r="K7495">
        <v>144</v>
      </c>
      <c r="L7495">
        <v>100</v>
      </c>
      <c r="M7495">
        <v>10</v>
      </c>
      <c r="N7495">
        <v>0.13522005039940799</v>
      </c>
      <c r="O7495">
        <v>-0.69245932226195295</v>
      </c>
      <c r="P7495">
        <v>-2.1105962137094498</v>
      </c>
      <c r="Q7495">
        <v>0.50847457627118597</v>
      </c>
      <c r="R7495">
        <v>0.338983050847457</v>
      </c>
      <c r="S7495">
        <f t="shared" si="117"/>
        <v>-3.1774591446699987E-2</v>
      </c>
    </row>
    <row r="7496" spans="1:19" x14ac:dyDescent="0.2">
      <c r="A7496" t="s">
        <v>14919</v>
      </c>
      <c r="B7496" t="s">
        <v>14920</v>
      </c>
      <c r="C7496">
        <v>20</v>
      </c>
      <c r="D7496">
        <v>35</v>
      </c>
      <c r="E7496">
        <v>9</v>
      </c>
      <c r="F7496">
        <v>0</v>
      </c>
      <c r="G7496">
        <v>0.323296280981822</v>
      </c>
      <c r="H7496">
        <v>-0.84104549600306</v>
      </c>
      <c r="I7496" t="e">
        <f>-inf</f>
        <v>#NAME?</v>
      </c>
      <c r="J7496">
        <v>37</v>
      </c>
      <c r="K7496">
        <v>27</v>
      </c>
      <c r="L7496">
        <v>11</v>
      </c>
      <c r="M7496">
        <v>6</v>
      </c>
      <c r="N7496">
        <v>-5.9609856486285903E-2</v>
      </c>
      <c r="O7496">
        <v>-1.11889781605316</v>
      </c>
      <c r="P7496">
        <v>-1.80027614227524</v>
      </c>
      <c r="Q7496">
        <v>0.54237288135593198</v>
      </c>
      <c r="R7496">
        <v>0.322033898305084</v>
      </c>
      <c r="S7496" t="e">
        <f t="shared" si="117"/>
        <v>#NAME?</v>
      </c>
    </row>
    <row r="7497" spans="1:19" x14ac:dyDescent="0.2">
      <c r="A7497" t="s">
        <v>14921</v>
      </c>
      <c r="B7497" t="s">
        <v>14922</v>
      </c>
      <c r="C7497">
        <v>157</v>
      </c>
      <c r="D7497">
        <v>152</v>
      </c>
      <c r="E7497">
        <v>84</v>
      </c>
      <c r="F7497">
        <v>17</v>
      </c>
      <c r="G7497">
        <v>6.6202167831067096E-2</v>
      </c>
      <c r="H7497">
        <v>-0.76587837612575504</v>
      </c>
      <c r="I7497">
        <v>-1.8496479039929501</v>
      </c>
      <c r="J7497">
        <v>296</v>
      </c>
      <c r="K7497">
        <v>365</v>
      </c>
      <c r="L7497">
        <v>182</v>
      </c>
      <c r="M7497">
        <v>30</v>
      </c>
      <c r="N7497">
        <v>0.16822925681925699</v>
      </c>
      <c r="O7497">
        <v>-0.80330910021825397</v>
      </c>
      <c r="P7497">
        <v>-2.0043961249311599</v>
      </c>
      <c r="Q7497">
        <v>0.52542372881355903</v>
      </c>
      <c r="R7497">
        <v>0.28813559322033899</v>
      </c>
      <c r="S7497">
        <f t="shared" si="117"/>
        <v>-6.9550978291714347E-2</v>
      </c>
    </row>
    <row r="7498" spans="1:19" x14ac:dyDescent="0.2">
      <c r="A7498" t="s">
        <v>14923</v>
      </c>
      <c r="B7498" t="s">
        <v>14924</v>
      </c>
      <c r="C7498">
        <v>75</v>
      </c>
      <c r="D7498">
        <v>109</v>
      </c>
      <c r="E7498">
        <v>97</v>
      </c>
      <c r="F7498">
        <v>14</v>
      </c>
      <c r="G7498">
        <v>0.24262346684445199</v>
      </c>
      <c r="H7498">
        <v>-0.38254753890385801</v>
      </c>
      <c r="I7498">
        <v>-1.6131304006754601</v>
      </c>
      <c r="J7498">
        <v>147</v>
      </c>
      <c r="K7498">
        <v>179</v>
      </c>
      <c r="L7498">
        <v>160</v>
      </c>
      <c r="M7498">
        <v>49</v>
      </c>
      <c r="N7498">
        <v>0.16276379965343801</v>
      </c>
      <c r="O7498">
        <v>-0.555286129236641</v>
      </c>
      <c r="P7498">
        <v>-1.4873469233115499</v>
      </c>
      <c r="Q7498">
        <v>0.644067796610169</v>
      </c>
      <c r="R7498">
        <v>0.28813559322033899</v>
      </c>
      <c r="S7498">
        <f t="shared" si="117"/>
        <v>0.13695895684589798</v>
      </c>
    </row>
    <row r="7499" spans="1:19" x14ac:dyDescent="0.2">
      <c r="A7499" t="s">
        <v>14925</v>
      </c>
      <c r="B7499" t="s">
        <v>14926</v>
      </c>
      <c r="C7499">
        <v>111</v>
      </c>
      <c r="D7499">
        <v>150</v>
      </c>
      <c r="E7499">
        <v>45</v>
      </c>
      <c r="F7499">
        <v>10</v>
      </c>
      <c r="G7499">
        <v>0.21102651256455199</v>
      </c>
      <c r="H7499">
        <v>-0.88636847478971703</v>
      </c>
      <c r="I7499">
        <v>-1.92952015174865</v>
      </c>
      <c r="J7499">
        <v>109</v>
      </c>
      <c r="K7499">
        <v>213</v>
      </c>
      <c r="L7499">
        <v>89</v>
      </c>
      <c r="M7499">
        <v>17</v>
      </c>
      <c r="N7499">
        <v>0.36818120891983502</v>
      </c>
      <c r="O7499">
        <v>-0.68012526844010102</v>
      </c>
      <c r="P7499">
        <v>-1.8172032451542399</v>
      </c>
      <c r="Q7499">
        <v>0.644067796610169</v>
      </c>
      <c r="R7499">
        <v>0.28813559322033899</v>
      </c>
      <c r="S7499">
        <f t="shared" si="117"/>
        <v>-4.2513774231707088E-2</v>
      </c>
    </row>
    <row r="7500" spans="1:19" x14ac:dyDescent="0.2">
      <c r="A7500" t="s">
        <v>14927</v>
      </c>
      <c r="B7500" t="s">
        <v>14928</v>
      </c>
      <c r="C7500">
        <v>210</v>
      </c>
      <c r="D7500">
        <v>265</v>
      </c>
      <c r="E7500">
        <v>95</v>
      </c>
      <c r="F7500">
        <v>16</v>
      </c>
      <c r="G7500">
        <v>0.18128481149841699</v>
      </c>
      <c r="H7500">
        <v>-0.83875369922347498</v>
      </c>
      <c r="I7500">
        <v>-2.0022964850399898</v>
      </c>
      <c r="J7500">
        <v>349</v>
      </c>
      <c r="K7500">
        <v>453</v>
      </c>
      <c r="L7500">
        <v>208</v>
      </c>
      <c r="M7500">
        <v>44</v>
      </c>
      <c r="N7500">
        <v>0.190500878475373</v>
      </c>
      <c r="O7500">
        <v>-0.81685086914080796</v>
      </c>
      <c r="P7500">
        <v>-1.90959841906488</v>
      </c>
      <c r="Q7500">
        <v>0.52542372881355903</v>
      </c>
      <c r="R7500">
        <v>0.305084745762711</v>
      </c>
      <c r="S7500">
        <f t="shared" si="117"/>
        <v>-8.82154604789194E-2</v>
      </c>
    </row>
    <row r="7501" spans="1:19" x14ac:dyDescent="0.2">
      <c r="A7501" t="s">
        <v>14929</v>
      </c>
      <c r="B7501" t="s">
        <v>14930</v>
      </c>
      <c r="C7501">
        <v>39</v>
      </c>
      <c r="D7501">
        <v>40</v>
      </c>
      <c r="E7501">
        <v>18</v>
      </c>
      <c r="F7501">
        <v>3</v>
      </c>
      <c r="G7501">
        <v>9.1253616596991702E-2</v>
      </c>
      <c r="H7501">
        <v>-0.83005011170159604</v>
      </c>
      <c r="I7501">
        <v>-1.99814052526883</v>
      </c>
      <c r="J7501">
        <v>47</v>
      </c>
      <c r="K7501">
        <v>68</v>
      </c>
      <c r="L7501">
        <v>18</v>
      </c>
      <c r="M7501">
        <v>4</v>
      </c>
      <c r="N7501">
        <v>0.23763915819223999</v>
      </c>
      <c r="O7501">
        <v>-1.0089141299768001</v>
      </c>
      <c r="P7501">
        <v>-2.0802635351996401</v>
      </c>
      <c r="Q7501">
        <v>0.55932203389830504</v>
      </c>
      <c r="R7501">
        <v>0.305084745762711</v>
      </c>
      <c r="S7501">
        <f t="shared" si="117"/>
        <v>-0.13266707956562246</v>
      </c>
    </row>
    <row r="7502" spans="1:19" x14ac:dyDescent="0.2">
      <c r="A7502" t="s">
        <v>14931</v>
      </c>
      <c r="B7502" t="s">
        <v>14932</v>
      </c>
      <c r="C7502">
        <v>69</v>
      </c>
      <c r="D7502">
        <v>90</v>
      </c>
      <c r="E7502">
        <v>51</v>
      </c>
      <c r="F7502">
        <v>7</v>
      </c>
      <c r="G7502">
        <v>0.19565165099759799</v>
      </c>
      <c r="H7502">
        <v>-0.62553692441772202</v>
      </c>
      <c r="I7502">
        <v>-1.87794822368499</v>
      </c>
      <c r="J7502">
        <v>147</v>
      </c>
      <c r="K7502">
        <v>195</v>
      </c>
      <c r="L7502">
        <v>161</v>
      </c>
      <c r="M7502">
        <v>19</v>
      </c>
      <c r="N7502">
        <v>0.19994538003606299</v>
      </c>
      <c r="O7502">
        <v>-0.55258023586071603</v>
      </c>
      <c r="P7502">
        <v>-1.89878940238724</v>
      </c>
      <c r="Q7502">
        <v>0.52542372881355903</v>
      </c>
      <c r="R7502">
        <v>0.22033898305084701</v>
      </c>
      <c r="S7502">
        <f t="shared" si="117"/>
        <v>-4.9464249026688667E-2</v>
      </c>
    </row>
    <row r="7503" spans="1:19" x14ac:dyDescent="0.2">
      <c r="A7503" t="s">
        <v>14933</v>
      </c>
      <c r="B7503" t="s">
        <v>14934</v>
      </c>
      <c r="C7503">
        <v>75</v>
      </c>
      <c r="D7503">
        <v>91</v>
      </c>
      <c r="E7503">
        <v>29</v>
      </c>
      <c r="F7503">
        <v>9</v>
      </c>
      <c r="G7503">
        <v>0.164238361224922</v>
      </c>
      <c r="H7503">
        <v>-0.90692127527114696</v>
      </c>
      <c r="I7503">
        <v>-1.80501592691437</v>
      </c>
      <c r="J7503">
        <v>156</v>
      </c>
      <c r="K7503">
        <v>192</v>
      </c>
      <c r="L7503">
        <v>73</v>
      </c>
      <c r="M7503">
        <v>26</v>
      </c>
      <c r="N7503">
        <v>0.167404733770809</v>
      </c>
      <c r="O7503">
        <v>-0.92189051537839595</v>
      </c>
      <c r="P7503">
        <v>-1.7883769189755301</v>
      </c>
      <c r="Q7503">
        <v>0.42372881355932202</v>
      </c>
      <c r="R7503">
        <v>0.20338983050847401</v>
      </c>
      <c r="S7503">
        <f t="shared" si="117"/>
        <v>1.1017502903374228E-3</v>
      </c>
    </row>
    <row r="7504" spans="1:19" x14ac:dyDescent="0.2">
      <c r="A7504" t="s">
        <v>14935</v>
      </c>
      <c r="B7504" t="s">
        <v>14936</v>
      </c>
      <c r="C7504">
        <v>77</v>
      </c>
      <c r="D7504">
        <v>72</v>
      </c>
      <c r="E7504">
        <v>53</v>
      </c>
      <c r="F7504">
        <v>7</v>
      </c>
      <c r="G7504">
        <v>5.1100003554315002E-2</v>
      </c>
      <c r="H7504">
        <v>-0.65647286535009597</v>
      </c>
      <c r="I7504">
        <v>-1.92558985812022</v>
      </c>
      <c r="J7504">
        <v>137</v>
      </c>
      <c r="K7504">
        <v>197</v>
      </c>
      <c r="L7504">
        <v>141</v>
      </c>
      <c r="M7504">
        <v>9</v>
      </c>
      <c r="N7504">
        <v>0.23497376242690701</v>
      </c>
      <c r="O7504">
        <v>-0.57959023164541701</v>
      </c>
      <c r="P7504">
        <v>-2.1927037263089701</v>
      </c>
      <c r="Q7504">
        <v>0.45762711864406702</v>
      </c>
      <c r="R7504">
        <v>0.23728813559322001</v>
      </c>
      <c r="S7504">
        <f t="shared" si="117"/>
        <v>-0.14182058369242198</v>
      </c>
    </row>
    <row r="7505" spans="1:19" x14ac:dyDescent="0.2">
      <c r="A7505" t="s">
        <v>14937</v>
      </c>
      <c r="B7505" t="s">
        <v>14938</v>
      </c>
      <c r="C7505">
        <v>88</v>
      </c>
      <c r="D7505">
        <v>111</v>
      </c>
      <c r="E7505">
        <v>21</v>
      </c>
      <c r="F7505">
        <v>3</v>
      </c>
      <c r="G7505">
        <v>0.18109853893201699</v>
      </c>
      <c r="H7505">
        <v>-1.11652138719465</v>
      </c>
      <c r="I7505">
        <v>-2.3515585903925</v>
      </c>
      <c r="J7505">
        <v>177</v>
      </c>
      <c r="K7505">
        <v>140</v>
      </c>
      <c r="L7505">
        <v>132</v>
      </c>
      <c r="M7505">
        <v>15</v>
      </c>
      <c r="N7505">
        <v>-2.46171272618468E-2</v>
      </c>
      <c r="O7505">
        <v>-0.71948811230034704</v>
      </c>
      <c r="P7505">
        <v>-2.0821076758980102</v>
      </c>
      <c r="Q7505">
        <v>0.47457627118644002</v>
      </c>
      <c r="R7505">
        <v>0.28813559322033899</v>
      </c>
      <c r="S7505">
        <f t="shared" si="117"/>
        <v>-0.23508026534950724</v>
      </c>
    </row>
    <row r="7506" spans="1:19" x14ac:dyDescent="0.2">
      <c r="A7506" t="s">
        <v>14939</v>
      </c>
      <c r="B7506" t="s">
        <v>14940</v>
      </c>
      <c r="C7506">
        <v>220</v>
      </c>
      <c r="D7506">
        <v>295</v>
      </c>
      <c r="E7506">
        <v>211</v>
      </c>
      <c r="F7506">
        <v>32</v>
      </c>
      <c r="G7506">
        <v>0.207657567451485</v>
      </c>
      <c r="H7506">
        <v>-0.51239823530291695</v>
      </c>
      <c r="I7506">
        <v>-1.7214698754642901</v>
      </c>
      <c r="J7506">
        <v>391</v>
      </c>
      <c r="K7506">
        <v>533</v>
      </c>
      <c r="L7506">
        <v>202</v>
      </c>
      <c r="M7506">
        <v>79</v>
      </c>
      <c r="N7506">
        <v>0.21177855505242699</v>
      </c>
      <c r="O7506">
        <v>-0.87891416509363296</v>
      </c>
      <c r="P7506">
        <v>-1.70477533469731</v>
      </c>
      <c r="Q7506">
        <v>0.49152542372881303</v>
      </c>
      <c r="R7506">
        <v>0.37288135593220301</v>
      </c>
      <c r="S7506">
        <f t="shared" si="117"/>
        <v>4.7557103140225036E-2</v>
      </c>
    </row>
    <row r="7507" spans="1:19" x14ac:dyDescent="0.2">
      <c r="A7507" t="s">
        <v>14941</v>
      </c>
      <c r="B7507" t="s">
        <v>14942</v>
      </c>
      <c r="C7507">
        <v>99</v>
      </c>
      <c r="D7507">
        <v>101</v>
      </c>
      <c r="E7507">
        <v>32</v>
      </c>
      <c r="F7507">
        <v>13</v>
      </c>
      <c r="G7507">
        <v>8.8944411480621099E-2</v>
      </c>
      <c r="H7507">
        <v>-0.98474322605604703</v>
      </c>
      <c r="I7507">
        <v>-1.76588901525271</v>
      </c>
      <c r="J7507">
        <v>123</v>
      </c>
      <c r="K7507">
        <v>201</v>
      </c>
      <c r="L7507">
        <v>121</v>
      </c>
      <c r="M7507">
        <v>17</v>
      </c>
      <c r="N7507">
        <v>0.29051904940281198</v>
      </c>
      <c r="O7507">
        <v>-0.59920851826733801</v>
      </c>
      <c r="P7507">
        <v>-1.86968185865301</v>
      </c>
      <c r="Q7507">
        <v>0.49152542372881303</v>
      </c>
      <c r="R7507">
        <v>0.338983050847457</v>
      </c>
      <c r="S7507">
        <f t="shared" si="117"/>
        <v>-9.3624397260381395E-3</v>
      </c>
    </row>
    <row r="7508" spans="1:19" x14ac:dyDescent="0.2">
      <c r="A7508" t="s">
        <v>14943</v>
      </c>
      <c r="B7508" t="s">
        <v>14944</v>
      </c>
      <c r="C7508">
        <v>256</v>
      </c>
      <c r="D7508">
        <v>213</v>
      </c>
      <c r="E7508">
        <v>224</v>
      </c>
      <c r="F7508">
        <v>20</v>
      </c>
      <c r="G7508">
        <v>3.9787042241662499E-4</v>
      </c>
      <c r="H7508">
        <v>-0.55224995675609001</v>
      </c>
      <c r="I7508">
        <v>-1.9914071426098601</v>
      </c>
      <c r="J7508">
        <v>512</v>
      </c>
      <c r="K7508">
        <v>507</v>
      </c>
      <c r="L7508">
        <v>386</v>
      </c>
      <c r="M7508">
        <v>49</v>
      </c>
      <c r="N7508">
        <v>7.2966101779226994E-2</v>
      </c>
      <c r="O7508">
        <v>-0.71477143344846605</v>
      </c>
      <c r="P7508">
        <v>-2.0292995495392101</v>
      </c>
      <c r="Q7508">
        <v>0.57627118644067798</v>
      </c>
      <c r="R7508">
        <v>0.305084745762711</v>
      </c>
      <c r="S7508">
        <f t="shared" si="117"/>
        <v>-0.11709325055366987</v>
      </c>
    </row>
    <row r="7509" spans="1:19" x14ac:dyDescent="0.2">
      <c r="A7509" t="s">
        <v>14945</v>
      </c>
      <c r="B7509" t="s">
        <v>14946</v>
      </c>
      <c r="C7509">
        <v>68</v>
      </c>
      <c r="D7509">
        <v>61</v>
      </c>
      <c r="E7509">
        <v>34</v>
      </c>
      <c r="F7509">
        <v>6</v>
      </c>
      <c r="G7509">
        <v>3.3079154600059099E-2</v>
      </c>
      <c r="H7509">
        <v>-0.79528800544238398</v>
      </c>
      <c r="I7509">
        <v>-1.93855483528459</v>
      </c>
      <c r="J7509">
        <v>192</v>
      </c>
      <c r="K7509">
        <v>152</v>
      </c>
      <c r="L7509">
        <v>44</v>
      </c>
      <c r="M7509">
        <v>28</v>
      </c>
      <c r="N7509">
        <v>-2.4229537337055299E-2</v>
      </c>
      <c r="O7509">
        <v>-1.2319373293617499</v>
      </c>
      <c r="P7509">
        <v>-1.84636886595322</v>
      </c>
      <c r="Q7509">
        <v>0.59322033898305004</v>
      </c>
      <c r="R7509">
        <v>0.25423728813559299</v>
      </c>
      <c r="S7509">
        <f t="shared" si="117"/>
        <v>-5.2920553953136142E-2</v>
      </c>
    </row>
    <row r="7510" spans="1:19" x14ac:dyDescent="0.2">
      <c r="A7510" t="s">
        <v>14947</v>
      </c>
      <c r="B7510" t="s">
        <v>14948</v>
      </c>
      <c r="C7510">
        <v>5</v>
      </c>
      <c r="D7510">
        <v>1</v>
      </c>
      <c r="E7510">
        <v>5</v>
      </c>
      <c r="F7510">
        <v>0</v>
      </c>
      <c r="G7510">
        <v>-0.61871177204048999</v>
      </c>
      <c r="H7510">
        <v>-0.49425800977840301</v>
      </c>
      <c r="I7510" t="e">
        <f>-inf</f>
        <v>#NAME?</v>
      </c>
      <c r="J7510">
        <v>30</v>
      </c>
      <c r="K7510">
        <v>39</v>
      </c>
      <c r="L7510">
        <v>19</v>
      </c>
      <c r="M7510">
        <v>1</v>
      </c>
      <c r="N7510">
        <v>0.19117145572855801</v>
      </c>
      <c r="O7510">
        <v>-0.79045643091122297</v>
      </c>
      <c r="P7510">
        <v>-2.4873469233115499</v>
      </c>
      <c r="Q7510">
        <v>0.50847457627118597</v>
      </c>
      <c r="R7510">
        <v>0.27118644067796599</v>
      </c>
      <c r="S7510" t="e">
        <f t="shared" si="117"/>
        <v>#NAME?</v>
      </c>
    </row>
    <row r="7511" spans="1:19" x14ac:dyDescent="0.2">
      <c r="A7511" t="s">
        <v>14949</v>
      </c>
      <c r="B7511" t="e">
        <f>-DHLLFRASMEYVAQTDDDEELSFTEGAVLAVQMEDDNWYVGEGAAGDFGMCPSNYFQNSTA</f>
        <v>#NAME?</v>
      </c>
      <c r="C7511">
        <v>161</v>
      </c>
      <c r="D7511">
        <v>101</v>
      </c>
      <c r="E7511">
        <v>59</v>
      </c>
      <c r="F7511">
        <v>14</v>
      </c>
      <c r="G7511">
        <v>-0.122246269953678</v>
      </c>
      <c r="H7511">
        <v>-0.93023187416810904</v>
      </c>
      <c r="I7511">
        <v>-1.94489501331561</v>
      </c>
      <c r="J7511">
        <v>275</v>
      </c>
      <c r="K7511">
        <v>239</v>
      </c>
      <c r="L7511">
        <v>200</v>
      </c>
      <c r="M7511">
        <v>23</v>
      </c>
      <c r="N7511">
        <v>1.62933105395968E-2</v>
      </c>
      <c r="O7511">
        <v>-0.73039147531067194</v>
      </c>
      <c r="P7511">
        <v>-2.0878305264045598</v>
      </c>
      <c r="Q7511">
        <v>0.45762711864406702</v>
      </c>
      <c r="R7511">
        <v>0.27118644067796599</v>
      </c>
      <c r="S7511">
        <f t="shared" si="117"/>
        <v>-0.11933600349404944</v>
      </c>
    </row>
    <row r="7512" spans="1:19" x14ac:dyDescent="0.2">
      <c r="A7512" t="s">
        <v>14950</v>
      </c>
      <c r="B7512" t="s">
        <v>14951</v>
      </c>
      <c r="C7512">
        <v>129</v>
      </c>
      <c r="D7512">
        <v>136</v>
      </c>
      <c r="E7512">
        <v>40</v>
      </c>
      <c r="F7512">
        <v>12</v>
      </c>
      <c r="G7512">
        <v>0.103207430366497</v>
      </c>
      <c r="H7512">
        <v>-1.00278772874969</v>
      </c>
      <c r="I7512">
        <v>-1.9156056372136201</v>
      </c>
      <c r="J7512">
        <v>200</v>
      </c>
      <c r="K7512">
        <v>373</v>
      </c>
      <c r="L7512">
        <v>187</v>
      </c>
      <c r="M7512">
        <v>25</v>
      </c>
      <c r="N7512">
        <v>0.34790693956642799</v>
      </c>
      <c r="O7512">
        <v>-0.62127716627187202</v>
      </c>
      <c r="P7512">
        <v>-1.91331565558383</v>
      </c>
      <c r="Q7512">
        <v>0.40677966101694901</v>
      </c>
      <c r="R7512">
        <v>0.28813559322033899</v>
      </c>
      <c r="S7512">
        <f t="shared" si="117"/>
        <v>-6.4209557804088283E-2</v>
      </c>
    </row>
    <row r="7513" spans="1:19" x14ac:dyDescent="0.2">
      <c r="A7513" t="s">
        <v>14952</v>
      </c>
      <c r="B7513" t="s">
        <v>14953</v>
      </c>
      <c r="C7513">
        <v>65</v>
      </c>
      <c r="D7513">
        <v>55</v>
      </c>
      <c r="E7513">
        <v>20</v>
      </c>
      <c r="F7513">
        <v>5</v>
      </c>
      <c r="G7513">
        <v>7.7075651469166902E-3</v>
      </c>
      <c r="H7513">
        <v>-1.0061413707572699</v>
      </c>
      <c r="I7513">
        <v>-1.99814052526883</v>
      </c>
      <c r="J7513">
        <v>71</v>
      </c>
      <c r="K7513">
        <v>132</v>
      </c>
      <c r="L7513">
        <v>61</v>
      </c>
      <c r="M7513">
        <v>7</v>
      </c>
      <c r="N7513">
        <v>0.34654368590849599</v>
      </c>
      <c r="O7513">
        <v>-0.658017290852698</v>
      </c>
      <c r="P7513">
        <v>-2.0163859772967099</v>
      </c>
      <c r="Q7513">
        <v>0.42372881355932202</v>
      </c>
      <c r="R7513">
        <v>0.322033898305084</v>
      </c>
      <c r="S7513">
        <f t="shared" si="117"/>
        <v>-0.11558087693880184</v>
      </c>
    </row>
    <row r="7514" spans="1:19" x14ac:dyDescent="0.2">
      <c r="A7514" t="s">
        <v>14954</v>
      </c>
      <c r="B7514" t="s">
        <v>14955</v>
      </c>
      <c r="C7514">
        <v>252</v>
      </c>
      <c r="D7514">
        <v>387</v>
      </c>
      <c r="E7514">
        <v>234</v>
      </c>
      <c r="F7514">
        <v>34</v>
      </c>
      <c r="G7514">
        <v>0.26656865653289502</v>
      </c>
      <c r="H7514">
        <v>-0.52644269314980396</v>
      </c>
      <c r="I7514">
        <v>-1.7541187967012799</v>
      </c>
      <c r="J7514">
        <v>355</v>
      </c>
      <c r="K7514">
        <v>654</v>
      </c>
      <c r="L7514">
        <v>419</v>
      </c>
      <c r="M7514">
        <v>59</v>
      </c>
      <c r="N7514">
        <v>0.34257749869089499</v>
      </c>
      <c r="O7514">
        <v>-0.52010310723318898</v>
      </c>
      <c r="P7514">
        <v>-1.78960201000484</v>
      </c>
      <c r="Q7514">
        <v>0.54237288135593198</v>
      </c>
      <c r="R7514">
        <v>0.27118644067796599</v>
      </c>
      <c r="S7514">
        <f t="shared" si="117"/>
        <v>1.5451946652934565E-2</v>
      </c>
    </row>
    <row r="7515" spans="1:19" x14ac:dyDescent="0.2">
      <c r="A7515" t="s">
        <v>14956</v>
      </c>
      <c r="B7515" t="s">
        <v>14957</v>
      </c>
      <c r="C7515">
        <v>99</v>
      </c>
      <c r="D7515">
        <v>144</v>
      </c>
      <c r="E7515">
        <v>59</v>
      </c>
      <c r="F7515">
        <v>13</v>
      </c>
      <c r="G7515">
        <v>0.24298552979322799</v>
      </c>
      <c r="H7515">
        <v>-0.71904119273380895</v>
      </c>
      <c r="I7515">
        <v>-1.76588901525271</v>
      </c>
      <c r="J7515">
        <v>184</v>
      </c>
      <c r="K7515">
        <v>220</v>
      </c>
      <c r="L7515">
        <v>86</v>
      </c>
      <c r="M7515">
        <v>8</v>
      </c>
      <c r="N7515">
        <v>0.154832961234391</v>
      </c>
      <c r="O7515">
        <v>-0.92240814891035905</v>
      </c>
      <c r="P7515">
        <v>-2.37195350460948</v>
      </c>
      <c r="Q7515">
        <v>0.50847457627118597</v>
      </c>
      <c r="R7515">
        <v>0.22033898305084701</v>
      </c>
      <c r="S7515">
        <f t="shared" si="117"/>
        <v>-0.14371189512569857</v>
      </c>
    </row>
    <row r="7516" spans="1:19" x14ac:dyDescent="0.2">
      <c r="A7516" t="s">
        <v>14958</v>
      </c>
      <c r="B7516" t="s">
        <v>14959</v>
      </c>
      <c r="C7516">
        <v>87</v>
      </c>
      <c r="D7516">
        <v>138</v>
      </c>
      <c r="E7516">
        <v>108</v>
      </c>
      <c r="F7516">
        <v>0</v>
      </c>
      <c r="G7516">
        <v>0.28061806607814599</v>
      </c>
      <c r="H7516">
        <v>-0.40035350691007199</v>
      </c>
      <c r="I7516" t="e">
        <f>-inf</f>
        <v>#NAME?</v>
      </c>
      <c r="J7516">
        <v>244</v>
      </c>
      <c r="K7516">
        <v>305</v>
      </c>
      <c r="L7516">
        <v>184</v>
      </c>
      <c r="M7516">
        <v>22</v>
      </c>
      <c r="N7516">
        <v>0.174138116429778</v>
      </c>
      <c r="O7516">
        <v>-0.71466078047358295</v>
      </c>
      <c r="P7516">
        <v>-2.0551928141084099</v>
      </c>
      <c r="Q7516">
        <v>0.55932203389830504</v>
      </c>
      <c r="R7516">
        <v>0.20338983050847401</v>
      </c>
      <c r="S7516" t="e">
        <f t="shared" si="117"/>
        <v>#NAME?</v>
      </c>
    </row>
    <row r="7517" spans="1:19" x14ac:dyDescent="0.2">
      <c r="A7517" t="s">
        <v>14960</v>
      </c>
      <c r="B7517" t="s">
        <v>14961</v>
      </c>
      <c r="C7517">
        <v>111</v>
      </c>
      <c r="D7517">
        <v>125</v>
      </c>
      <c r="E7517">
        <v>77</v>
      </c>
      <c r="F7517">
        <v>5</v>
      </c>
      <c r="G7517">
        <v>0.13184526651692699</v>
      </c>
      <c r="H7517">
        <v>-0.65309026339257903</v>
      </c>
      <c r="I7517">
        <v>-2.2305501474126301</v>
      </c>
      <c r="J7517">
        <v>176</v>
      </c>
      <c r="K7517">
        <v>187</v>
      </c>
      <c r="L7517">
        <v>96</v>
      </c>
      <c r="M7517">
        <v>16</v>
      </c>
      <c r="N7517">
        <v>0.10355704214406999</v>
      </c>
      <c r="O7517">
        <v>-0.85533021191897096</v>
      </c>
      <c r="P7517">
        <v>-2.05161835375011</v>
      </c>
      <c r="Q7517">
        <v>0.644067796610169</v>
      </c>
      <c r="R7517">
        <v>0.27118644067796599</v>
      </c>
      <c r="S7517">
        <f t="shared" si="117"/>
        <v>-0.19202804209501823</v>
      </c>
    </row>
    <row r="7518" spans="1:19" x14ac:dyDescent="0.2">
      <c r="A7518" t="s">
        <v>14962</v>
      </c>
      <c r="B7518" t="s">
        <v>14963</v>
      </c>
      <c r="C7518">
        <v>225</v>
      </c>
      <c r="D7518">
        <v>197</v>
      </c>
      <c r="E7518">
        <v>106</v>
      </c>
      <c r="F7518">
        <v>34</v>
      </c>
      <c r="G7518">
        <v>2.2541940345758901E-2</v>
      </c>
      <c r="H7518">
        <v>-0.82113466262499502</v>
      </c>
      <c r="I7518">
        <v>-1.7049007740311</v>
      </c>
      <c r="J7518">
        <v>432</v>
      </c>
      <c r="K7518">
        <v>432</v>
      </c>
      <c r="L7518">
        <v>248</v>
      </c>
      <c r="M7518">
        <v>80</v>
      </c>
      <c r="N7518">
        <v>7.7228103421721706E-2</v>
      </c>
      <c r="O7518">
        <v>-0.83312084313308599</v>
      </c>
      <c r="P7518">
        <v>-1.74261942841486</v>
      </c>
      <c r="Q7518">
        <v>0.59322033898305004</v>
      </c>
      <c r="R7518">
        <v>0.322033898305084</v>
      </c>
      <c r="S7518">
        <f t="shared" si="117"/>
        <v>4.2212680695301763E-2</v>
      </c>
    </row>
    <row r="7519" spans="1:19" x14ac:dyDescent="0.2">
      <c r="A7519" t="s">
        <v>14964</v>
      </c>
      <c r="B7519" t="s">
        <v>14965</v>
      </c>
      <c r="C7519">
        <v>510</v>
      </c>
      <c r="D7519">
        <v>541</v>
      </c>
      <c r="E7519">
        <v>299</v>
      </c>
      <c r="F7519">
        <v>51</v>
      </c>
      <c r="G7519">
        <v>0.10588532130416101</v>
      </c>
      <c r="H7519">
        <v>-0.72615699755190999</v>
      </c>
      <c r="I7519">
        <v>-1.88419717296199</v>
      </c>
      <c r="J7519">
        <v>1026</v>
      </c>
      <c r="K7519">
        <v>1667</v>
      </c>
      <c r="L7519">
        <v>793</v>
      </c>
      <c r="M7519">
        <v>134</v>
      </c>
      <c r="N7519">
        <v>0.28801634247392899</v>
      </c>
      <c r="O7519">
        <v>-0.70396295060258396</v>
      </c>
      <c r="P7519">
        <v>-1.89426823100288</v>
      </c>
      <c r="Q7519">
        <v>0.62711864406779605</v>
      </c>
      <c r="R7519">
        <v>0.28813559322033899</v>
      </c>
      <c r="S7519">
        <f t="shared" si="117"/>
        <v>-5.0057002910489583E-2</v>
      </c>
    </row>
    <row r="7520" spans="1:19" x14ac:dyDescent="0.2">
      <c r="A7520" t="s">
        <v>14966</v>
      </c>
      <c r="B7520" t="s">
        <v>14967</v>
      </c>
      <c r="C7520">
        <v>14</v>
      </c>
      <c r="D7520">
        <v>19</v>
      </c>
      <c r="E7520">
        <v>13</v>
      </c>
      <c r="F7520">
        <v>0</v>
      </c>
      <c r="G7520">
        <v>0.21288379757011899</v>
      </c>
      <c r="H7520">
        <v>-0.52644269314980496</v>
      </c>
      <c r="I7520" t="e">
        <f>-inf</f>
        <v>#NAME?</v>
      </c>
      <c r="J7520">
        <v>43</v>
      </c>
      <c r="K7520">
        <v>29</v>
      </c>
      <c r="L7520">
        <v>72</v>
      </c>
      <c r="M7520">
        <v>5</v>
      </c>
      <c r="N7520">
        <v>-9.3842354258908606E-2</v>
      </c>
      <c r="O7520">
        <v>-0.36822473629270802</v>
      </c>
      <c r="P7520">
        <v>-1.9447241198354599</v>
      </c>
      <c r="Q7520">
        <v>0.59322033898305004</v>
      </c>
      <c r="R7520">
        <v>0.40677966101694901</v>
      </c>
      <c r="S7520" t="e">
        <f t="shared" si="117"/>
        <v>#NAME?</v>
      </c>
    </row>
    <row r="7521" spans="1:19" x14ac:dyDescent="0.2">
      <c r="A7521" t="s">
        <v>14968</v>
      </c>
      <c r="B7521" t="s">
        <v>14969</v>
      </c>
      <c r="C7521">
        <v>112</v>
      </c>
      <c r="D7521">
        <v>110</v>
      </c>
      <c r="E7521">
        <v>78</v>
      </c>
      <c r="F7521">
        <v>8</v>
      </c>
      <c r="G7521">
        <v>7.2432894783571705E-2</v>
      </c>
      <c r="H7521">
        <v>-0.65138142975810398</v>
      </c>
      <c r="I7521">
        <v>-2.0303252086402299</v>
      </c>
      <c r="J7521">
        <v>415</v>
      </c>
      <c r="K7521">
        <v>442</v>
      </c>
      <c r="L7521">
        <v>274</v>
      </c>
      <c r="M7521">
        <v>37</v>
      </c>
      <c r="N7521">
        <v>0.10460227605872</v>
      </c>
      <c r="O7521">
        <v>-0.77238631103609501</v>
      </c>
      <c r="P7521">
        <v>-2.0600720412369902</v>
      </c>
      <c r="Q7521">
        <v>0.55932203389830504</v>
      </c>
      <c r="R7521">
        <v>0.305084745762711</v>
      </c>
      <c r="S7521">
        <f t="shared" si="117"/>
        <v>-0.13654771384952108</v>
      </c>
    </row>
    <row r="7522" spans="1:19" x14ac:dyDescent="0.2">
      <c r="A7522" t="s">
        <v>14970</v>
      </c>
      <c r="B7522" t="s">
        <v>14971</v>
      </c>
      <c r="C7522">
        <v>232</v>
      </c>
      <c r="D7522">
        <v>265</v>
      </c>
      <c r="E7522">
        <v>205</v>
      </c>
      <c r="F7522">
        <v>33</v>
      </c>
      <c r="G7522">
        <v>0.13801612134143601</v>
      </c>
      <c r="H7522">
        <v>-0.54799213361354804</v>
      </c>
      <c r="I7522">
        <v>-1.7311712179750101</v>
      </c>
      <c r="J7522">
        <v>514</v>
      </c>
      <c r="K7522">
        <v>597</v>
      </c>
      <c r="L7522">
        <v>415</v>
      </c>
      <c r="M7522">
        <v>64</v>
      </c>
      <c r="N7522">
        <v>0.14223931555581501</v>
      </c>
      <c r="O7522">
        <v>-0.68500379942757295</v>
      </c>
      <c r="P7522">
        <v>-1.9150088136032799</v>
      </c>
      <c r="Q7522">
        <v>0.61016949152542299</v>
      </c>
      <c r="R7522">
        <v>0.27118644067796599</v>
      </c>
      <c r="S7522">
        <f t="shared" si="117"/>
        <v>-1.1474622366951666E-2</v>
      </c>
    </row>
    <row r="7523" spans="1:19" x14ac:dyDescent="0.2">
      <c r="A7523" t="s">
        <v>14972</v>
      </c>
      <c r="B7523" t="s">
        <v>14973</v>
      </c>
      <c r="C7523">
        <v>197</v>
      </c>
      <c r="D7523">
        <v>198</v>
      </c>
      <c r="E7523">
        <v>164</v>
      </c>
      <c r="F7523">
        <v>13</v>
      </c>
      <c r="G7523">
        <v>8.2457196395466698E-2</v>
      </c>
      <c r="H7523">
        <v>-0.57388038789229801</v>
      </c>
      <c r="I7523">
        <v>-2.0647200468167499</v>
      </c>
      <c r="J7523">
        <v>473</v>
      </c>
      <c r="K7523">
        <v>577</v>
      </c>
      <c r="L7523">
        <v>267</v>
      </c>
      <c r="M7523">
        <v>68</v>
      </c>
      <c r="N7523">
        <v>0.163542775839641</v>
      </c>
      <c r="O7523">
        <v>-0.84043865651762595</v>
      </c>
      <c r="P7523">
        <v>-1.8525778966234601</v>
      </c>
      <c r="Q7523">
        <v>0.66101694915254205</v>
      </c>
      <c r="R7523">
        <v>0.338983050847457</v>
      </c>
      <c r="S7523">
        <f t="shared" si="117"/>
        <v>-9.0965322633249163E-2</v>
      </c>
    </row>
    <row r="7524" spans="1:19" x14ac:dyDescent="0.2">
      <c r="A7524" t="s">
        <v>14974</v>
      </c>
      <c r="B7524" t="s">
        <v>14975</v>
      </c>
      <c r="C7524">
        <v>269</v>
      </c>
      <c r="D7524">
        <v>362</v>
      </c>
      <c r="E7524">
        <v>214</v>
      </c>
      <c r="F7524">
        <v>22</v>
      </c>
      <c r="G7524">
        <v>0.209214522826286</v>
      </c>
      <c r="H7524">
        <v>-0.59359651643162004</v>
      </c>
      <c r="I7524">
        <v>-1.9715267721422001</v>
      </c>
      <c r="J7524">
        <v>470</v>
      </c>
      <c r="K7524">
        <v>693</v>
      </c>
      <c r="L7524">
        <v>341</v>
      </c>
      <c r="M7524">
        <v>94</v>
      </c>
      <c r="N7524">
        <v>0.245863480097811</v>
      </c>
      <c r="O7524">
        <v>-0.73143225608760998</v>
      </c>
      <c r="P7524">
        <v>-1.7091956729279101</v>
      </c>
      <c r="Q7524">
        <v>0.59322033898305004</v>
      </c>
      <c r="R7524">
        <v>0.28813559322033899</v>
      </c>
      <c r="S7524">
        <f t="shared" si="117"/>
        <v>-2.5737526713309443E-2</v>
      </c>
    </row>
    <row r="7525" spans="1:19" x14ac:dyDescent="0.2">
      <c r="A7525" t="s">
        <v>14976</v>
      </c>
      <c r="B7525" t="s">
        <v>14977</v>
      </c>
      <c r="C7525">
        <v>121</v>
      </c>
      <c r="D7525">
        <v>78</v>
      </c>
      <c r="E7525">
        <v>90</v>
      </c>
      <c r="F7525">
        <v>23</v>
      </c>
      <c r="G7525">
        <v>-0.11043253533044101</v>
      </c>
      <c r="H7525">
        <v>-0.62280087065552803</v>
      </c>
      <c r="I7525">
        <v>-1.6052547072608501</v>
      </c>
      <c r="J7525">
        <v>229</v>
      </c>
      <c r="K7525">
        <v>282</v>
      </c>
      <c r="L7525">
        <v>94</v>
      </c>
      <c r="M7525">
        <v>74</v>
      </c>
      <c r="N7525">
        <v>0.16764172940119401</v>
      </c>
      <c r="O7525">
        <v>-0.97879640588457895</v>
      </c>
      <c r="P7525">
        <v>-1.5008294312007999</v>
      </c>
      <c r="Q7525">
        <v>0.62711864406779605</v>
      </c>
      <c r="R7525">
        <v>0.305084745762711</v>
      </c>
      <c r="S7525">
        <f t="shared" si="117"/>
        <v>0.13562382572096265</v>
      </c>
    </row>
    <row r="7526" spans="1:19" x14ac:dyDescent="0.2">
      <c r="A7526" t="s">
        <v>14978</v>
      </c>
      <c r="B7526" t="s">
        <v>14979</v>
      </c>
      <c r="C7526">
        <v>145</v>
      </c>
      <c r="D7526">
        <v>126</v>
      </c>
      <c r="E7526">
        <v>84</v>
      </c>
      <c r="F7526">
        <v>25</v>
      </c>
      <c r="G7526">
        <v>1.9260775178116401E-2</v>
      </c>
      <c r="H7526">
        <v>-0.73134672595149597</v>
      </c>
      <c r="I7526">
        <v>-1.64762516652493</v>
      </c>
      <c r="J7526">
        <v>269</v>
      </c>
      <c r="K7526">
        <v>262</v>
      </c>
      <c r="L7526">
        <v>96</v>
      </c>
      <c r="M7526">
        <v>35</v>
      </c>
      <c r="N7526">
        <v>6.57771147390592E-2</v>
      </c>
      <c r="O7526">
        <v>-1.03956982410723</v>
      </c>
      <c r="P7526">
        <v>-1.89590990424402</v>
      </c>
      <c r="Q7526">
        <v>0.644067796610169</v>
      </c>
      <c r="R7526">
        <v>0.27118644067796599</v>
      </c>
      <c r="S7526">
        <f t="shared" si="117"/>
        <v>1.7727319272193148E-2</v>
      </c>
    </row>
    <row r="7527" spans="1:19" x14ac:dyDescent="0.2">
      <c r="A7527" t="s">
        <v>14980</v>
      </c>
      <c r="B7527" t="s">
        <v>14981</v>
      </c>
      <c r="C7527">
        <v>8</v>
      </c>
      <c r="D7527">
        <v>1</v>
      </c>
      <c r="E7527">
        <v>2</v>
      </c>
      <c r="F7527">
        <v>0</v>
      </c>
      <c r="G7527">
        <v>-0.82283175469641501</v>
      </c>
      <c r="H7527">
        <v>-1.09631800110636</v>
      </c>
      <c r="I7527" t="e">
        <f>-inf</f>
        <v>#NAME?</v>
      </c>
      <c r="J7527">
        <v>5</v>
      </c>
      <c r="K7527">
        <v>0</v>
      </c>
      <c r="L7527">
        <v>0</v>
      </c>
      <c r="M7527">
        <v>0</v>
      </c>
      <c r="N7527" t="e">
        <f>-inf</f>
        <v>#NAME?</v>
      </c>
      <c r="O7527" t="e">
        <f>-inf</f>
        <v>#NAME?</v>
      </c>
      <c r="P7527" t="e">
        <f>-inf</f>
        <v>#NAME?</v>
      </c>
      <c r="Q7527">
        <v>0.62711864406779605</v>
      </c>
      <c r="R7527">
        <v>0.25423728813559299</v>
      </c>
      <c r="S7527" t="e">
        <f t="shared" si="117"/>
        <v>#NAME?</v>
      </c>
    </row>
    <row r="7528" spans="1:19" x14ac:dyDescent="0.2">
      <c r="A7528" t="s">
        <v>14982</v>
      </c>
      <c r="B7528" t="s">
        <v>14983</v>
      </c>
      <c r="C7528">
        <v>52</v>
      </c>
      <c r="D7528">
        <v>53</v>
      </c>
      <c r="E7528">
        <v>58</v>
      </c>
      <c r="F7528">
        <v>11</v>
      </c>
      <c r="G7528">
        <v>8.8530758261518294E-2</v>
      </c>
      <c r="H7528">
        <v>-0.44683335985026501</v>
      </c>
      <c r="I7528">
        <v>-1.55880783143857</v>
      </c>
      <c r="J7528">
        <v>114</v>
      </c>
      <c r="K7528">
        <v>146</v>
      </c>
      <c r="L7528">
        <v>95</v>
      </c>
      <c r="M7528">
        <v>23</v>
      </c>
      <c r="N7528">
        <v>0.184676107869686</v>
      </c>
      <c r="O7528">
        <v>-0.67127002319201501</v>
      </c>
      <c r="P7528">
        <v>-1.7054026839107701</v>
      </c>
      <c r="Q7528">
        <v>0.644067796610169</v>
      </c>
      <c r="R7528">
        <v>0.305084745762711</v>
      </c>
      <c r="S7528">
        <f t="shared" si="117"/>
        <v>9.4298333110762605E-2</v>
      </c>
    </row>
    <row r="7529" spans="1:19" x14ac:dyDescent="0.2">
      <c r="A7529" t="s">
        <v>14984</v>
      </c>
      <c r="B7529" t="s">
        <v>14985</v>
      </c>
      <c r="C7529">
        <v>37</v>
      </c>
      <c r="D7529">
        <v>47</v>
      </c>
      <c r="E7529">
        <v>37</v>
      </c>
      <c r="F7529">
        <v>4</v>
      </c>
      <c r="G7529">
        <v>0.18415436616424999</v>
      </c>
      <c r="H7529">
        <v>-0.49425800977840301</v>
      </c>
      <c r="I7529">
        <v>-1.85033890570103</v>
      </c>
      <c r="J7529">
        <v>115</v>
      </c>
      <c r="K7529">
        <v>79</v>
      </c>
      <c r="L7529">
        <v>49</v>
      </c>
      <c r="M7529">
        <v>14</v>
      </c>
      <c r="N7529">
        <v>-8.5842645641448403E-2</v>
      </c>
      <c r="O7529">
        <v>-0.96259053746948797</v>
      </c>
      <c r="P7529">
        <v>-1.9247954732672601</v>
      </c>
      <c r="Q7529">
        <v>0.57627118644067798</v>
      </c>
      <c r="R7529">
        <v>0.305084745762711</v>
      </c>
      <c r="S7529">
        <f t="shared" si="117"/>
        <v>-4.8458378517908081E-2</v>
      </c>
    </row>
    <row r="7530" spans="1:19" x14ac:dyDescent="0.2">
      <c r="A7530" t="s">
        <v>14986</v>
      </c>
      <c r="B7530" t="s">
        <v>14987</v>
      </c>
      <c r="C7530">
        <v>10</v>
      </c>
      <c r="D7530">
        <v>28</v>
      </c>
      <c r="E7530">
        <v>0</v>
      </c>
      <c r="F7530">
        <v>2</v>
      </c>
      <c r="G7530">
        <v>0.52741626363774696</v>
      </c>
      <c r="H7530" t="e">
        <f>-inf</f>
        <v>#NAME?</v>
      </c>
      <c r="I7530">
        <v>-1.58316717729801</v>
      </c>
      <c r="J7530">
        <v>15</v>
      </c>
      <c r="K7530">
        <v>14</v>
      </c>
      <c r="L7530">
        <v>8</v>
      </c>
      <c r="M7530">
        <v>0</v>
      </c>
      <c r="N7530">
        <v>4.7264880044278597E-2</v>
      </c>
      <c r="O7530">
        <v>-0.86509004920812804</v>
      </c>
      <c r="P7530" t="e">
        <f>-inf</f>
        <v>#NAME?</v>
      </c>
      <c r="Q7530">
        <v>0.59322033898305004</v>
      </c>
      <c r="R7530">
        <v>0.305084745762711</v>
      </c>
      <c r="S7530" t="e">
        <f t="shared" si="117"/>
        <v>#NAME?</v>
      </c>
    </row>
    <row r="7531" spans="1:19" x14ac:dyDescent="0.2">
      <c r="A7531" t="s">
        <v>14988</v>
      </c>
      <c r="B7531" t="s">
        <v>14989</v>
      </c>
      <c r="C7531">
        <v>161</v>
      </c>
      <c r="D7531">
        <v>184</v>
      </c>
      <c r="E7531">
        <v>107</v>
      </c>
      <c r="F7531">
        <v>12</v>
      </c>
      <c r="G7531">
        <v>0.13825017927321501</v>
      </c>
      <c r="H7531">
        <v>-0.67170010812504299</v>
      </c>
      <c r="I7531">
        <v>-2.0118418029462202</v>
      </c>
      <c r="J7531">
        <v>351</v>
      </c>
      <c r="K7531">
        <v>470</v>
      </c>
      <c r="L7531">
        <v>219</v>
      </c>
      <c r="M7531">
        <v>42</v>
      </c>
      <c r="N7531">
        <v>0.20401884489161501</v>
      </c>
      <c r="O7531">
        <v>-0.79695177877009604</v>
      </c>
      <c r="P7531">
        <v>-1.93228349465981</v>
      </c>
      <c r="Q7531">
        <v>0.59322033898305004</v>
      </c>
      <c r="R7531">
        <v>0.23728813559322001</v>
      </c>
      <c r="S7531">
        <f t="shared" si="117"/>
        <v>-9.7036058769333827E-2</v>
      </c>
    </row>
    <row r="7532" spans="1:19" x14ac:dyDescent="0.2">
      <c r="A7532" t="s">
        <v>14990</v>
      </c>
      <c r="B7532" t="s">
        <v>14991</v>
      </c>
      <c r="C7532">
        <v>68</v>
      </c>
      <c r="D7532">
        <v>50</v>
      </c>
      <c r="E7532">
        <v>26</v>
      </c>
      <c r="F7532">
        <v>4</v>
      </c>
      <c r="G7532">
        <v>-5.3280676074688997E-2</v>
      </c>
      <c r="H7532">
        <v>-0.91179357451382104</v>
      </c>
      <c r="I7532">
        <v>-2.1146460943402698</v>
      </c>
      <c r="J7532">
        <v>119</v>
      </c>
      <c r="K7532">
        <v>165</v>
      </c>
      <c r="L7532">
        <v>70</v>
      </c>
      <c r="M7532">
        <v>15</v>
      </c>
      <c r="N7532">
        <v>0.219165086243097</v>
      </c>
      <c r="O7532">
        <v>-0.82253769852266401</v>
      </c>
      <c r="P7532">
        <v>-1.9096813709287399</v>
      </c>
      <c r="Q7532">
        <v>0.57627118644067798</v>
      </c>
      <c r="R7532">
        <v>0.23728813559322001</v>
      </c>
      <c r="S7532">
        <f t="shared" si="117"/>
        <v>-0.12063741267026031</v>
      </c>
    </row>
    <row r="7533" spans="1:19" x14ac:dyDescent="0.2">
      <c r="A7533" t="s">
        <v>14992</v>
      </c>
      <c r="B7533" t="s">
        <v>14993</v>
      </c>
      <c r="C7533">
        <v>296</v>
      </c>
      <c r="D7533">
        <v>272</v>
      </c>
      <c r="E7533">
        <v>241</v>
      </c>
      <c r="F7533">
        <v>27</v>
      </c>
      <c r="G7533">
        <v>4.3535425270788602E-2</v>
      </c>
      <c r="H7533">
        <v>-0.58353267826247301</v>
      </c>
      <c r="I7533">
        <v>-1.92412511986195</v>
      </c>
      <c r="J7533">
        <v>626</v>
      </c>
      <c r="K7533">
        <v>846</v>
      </c>
      <c r="L7533">
        <v>464</v>
      </c>
      <c r="M7533">
        <v>55</v>
      </c>
      <c r="N7533">
        <v>0.20802413325031499</v>
      </c>
      <c r="O7533">
        <v>-0.72214512979993895</v>
      </c>
      <c r="P7533">
        <v>-2.0664373123080702</v>
      </c>
      <c r="Q7533">
        <v>0.54237288135593198</v>
      </c>
      <c r="R7533">
        <v>0.28813559322033899</v>
      </c>
      <c r="S7533">
        <f t="shared" si="117"/>
        <v>-0.10762397561804084</v>
      </c>
    </row>
    <row r="7534" spans="1:19" x14ac:dyDescent="0.2">
      <c r="A7534" t="s">
        <v>14994</v>
      </c>
      <c r="B7534" t="s">
        <v>14995</v>
      </c>
      <c r="C7534">
        <v>85</v>
      </c>
      <c r="D7534">
        <v>122</v>
      </c>
      <c r="E7534">
        <v>135</v>
      </c>
      <c r="F7534">
        <v>6</v>
      </c>
      <c r="G7534">
        <v>0.23719913725598299</v>
      </c>
      <c r="H7534">
        <v>-0.29334316699768997</v>
      </c>
      <c r="I7534">
        <v>-2.0354648482926399</v>
      </c>
      <c r="J7534">
        <v>232</v>
      </c>
      <c r="K7534">
        <v>476</v>
      </c>
      <c r="L7534">
        <v>170</v>
      </c>
      <c r="M7534">
        <v>32</v>
      </c>
      <c r="N7534">
        <v>0.38934707125131501</v>
      </c>
      <c r="O7534">
        <v>-0.72712784065701597</v>
      </c>
      <c r="P7534">
        <v>-1.87056367516288</v>
      </c>
      <c r="Q7534">
        <v>0.55932203389830504</v>
      </c>
      <c r="R7534">
        <v>0.27118644067796599</v>
      </c>
      <c r="S7534">
        <f t="shared" si="117"/>
        <v>-8.7339510369571771E-2</v>
      </c>
    </row>
    <row r="7535" spans="1:19" x14ac:dyDescent="0.2">
      <c r="A7535" t="s">
        <v>14996</v>
      </c>
      <c r="B7535" t="s">
        <v>14997</v>
      </c>
      <c r="C7535">
        <v>221</v>
      </c>
      <c r="D7535">
        <v>165</v>
      </c>
      <c r="E7535">
        <v>236</v>
      </c>
      <c r="F7535">
        <v>14</v>
      </c>
      <c r="G7535">
        <v>-4.6650097175675899E-2</v>
      </c>
      <c r="H7535">
        <v>-0.46573828049340699</v>
      </c>
      <c r="I7535">
        <v>-2.0824614109688699</v>
      </c>
      <c r="J7535">
        <v>355</v>
      </c>
      <c r="K7535">
        <v>508</v>
      </c>
      <c r="L7535">
        <v>206</v>
      </c>
      <c r="M7535">
        <v>81</v>
      </c>
      <c r="N7535">
        <v>0.232863462650546</v>
      </c>
      <c r="O7535">
        <v>-0.82844990983033095</v>
      </c>
      <c r="P7535">
        <v>-1.65196900276833</v>
      </c>
      <c r="Q7535">
        <v>0.55932203389830504</v>
      </c>
      <c r="R7535">
        <v>0.305084745762711</v>
      </c>
      <c r="S7535">
        <f t="shared" si="117"/>
        <v>-4.2422037752941164E-2</v>
      </c>
    </row>
    <row r="7536" spans="1:19" x14ac:dyDescent="0.2">
      <c r="A7536" t="s">
        <v>14998</v>
      </c>
      <c r="B7536" t="s">
        <v>14999</v>
      </c>
      <c r="C7536">
        <v>88</v>
      </c>
      <c r="D7536">
        <v>167</v>
      </c>
      <c r="E7536">
        <v>104</v>
      </c>
      <c r="F7536">
        <v>5</v>
      </c>
      <c r="G7536">
        <v>0.35849203129294299</v>
      </c>
      <c r="H7536">
        <v>-0.42170734262979098</v>
      </c>
      <c r="I7536">
        <v>-2.1297098407761399</v>
      </c>
      <c r="J7536">
        <v>190</v>
      </c>
      <c r="K7536">
        <v>362</v>
      </c>
      <c r="L7536">
        <v>179</v>
      </c>
      <c r="M7536">
        <v>27</v>
      </c>
      <c r="N7536">
        <v>0.35718307300205798</v>
      </c>
      <c r="O7536">
        <v>-0.617989347117326</v>
      </c>
      <c r="P7536">
        <v>-1.8576155053857299</v>
      </c>
      <c r="Q7536">
        <v>0.644067796610169</v>
      </c>
      <c r="R7536">
        <v>0.338983050847457</v>
      </c>
      <c r="S7536">
        <f t="shared" si="117"/>
        <v>-0.11105477931051314</v>
      </c>
    </row>
    <row r="7537" spans="1:19" x14ac:dyDescent="0.2">
      <c r="A7537" t="s">
        <v>15000</v>
      </c>
      <c r="B7537" t="s">
        <v>15001</v>
      </c>
      <c r="C7537">
        <v>216</v>
      </c>
      <c r="D7537">
        <v>233</v>
      </c>
      <c r="E7537">
        <v>120</v>
      </c>
      <c r="F7537">
        <v>17</v>
      </c>
      <c r="G7537">
        <v>0.113160402170616</v>
      </c>
      <c r="H7537">
        <v>-0.74953051488170896</v>
      </c>
      <c r="I7537">
        <v>-1.9882020027346501</v>
      </c>
      <c r="J7537">
        <v>419</v>
      </c>
      <c r="K7537">
        <v>533</v>
      </c>
      <c r="L7537">
        <v>220</v>
      </c>
      <c r="M7537">
        <v>69</v>
      </c>
      <c r="N7537">
        <v>0.181741289481998</v>
      </c>
      <c r="O7537">
        <v>-0.87188011928847897</v>
      </c>
      <c r="P7537">
        <v>-1.7935906008209299</v>
      </c>
      <c r="Q7537">
        <v>0.57627118644067798</v>
      </c>
      <c r="R7537">
        <v>0.38983050847457601</v>
      </c>
      <c r="S7537">
        <f t="shared" si="117"/>
        <v>-5.3120650377544758E-2</v>
      </c>
    </row>
    <row r="7538" spans="1:19" x14ac:dyDescent="0.2">
      <c r="A7538" t="s">
        <v>15002</v>
      </c>
      <c r="B7538" t="s">
        <v>15003</v>
      </c>
      <c r="C7538">
        <v>115</v>
      </c>
      <c r="D7538">
        <v>129</v>
      </c>
      <c r="E7538">
        <v>89</v>
      </c>
      <c r="F7538">
        <v>18</v>
      </c>
      <c r="G7538">
        <v>0.13015010224116499</v>
      </c>
      <c r="H7538">
        <v>-0.60556584348710196</v>
      </c>
      <c r="I7538">
        <v>-1.6896225082123</v>
      </c>
      <c r="J7538">
        <v>268</v>
      </c>
      <c r="K7538">
        <v>246</v>
      </c>
      <c r="L7538">
        <v>158</v>
      </c>
      <c r="M7538">
        <v>41</v>
      </c>
      <c r="N7538">
        <v>4.0028416496312003E-2</v>
      </c>
      <c r="O7538">
        <v>-0.821566484218756</v>
      </c>
      <c r="P7538">
        <v>-1.82557660590094</v>
      </c>
      <c r="Q7538">
        <v>0.66101694915254205</v>
      </c>
      <c r="R7538">
        <v>0.35593220338983</v>
      </c>
      <c r="S7538">
        <f t="shared" si="117"/>
        <v>2.4428990157571648E-2</v>
      </c>
    </row>
    <row r="7539" spans="1:19" x14ac:dyDescent="0.2">
      <c r="A7539" t="s">
        <v>15004</v>
      </c>
      <c r="B7539" t="s">
        <v>15005</v>
      </c>
      <c r="C7539">
        <v>291</v>
      </c>
      <c r="D7539">
        <v>347</v>
      </c>
      <c r="E7539">
        <v>237</v>
      </c>
      <c r="F7539">
        <v>26</v>
      </c>
      <c r="G7539">
        <v>0.15669471810049401</v>
      </c>
      <c r="H7539">
        <v>-0.583402652754207</v>
      </c>
      <c r="I7539">
        <v>-1.93311681397708</v>
      </c>
      <c r="J7539">
        <v>505</v>
      </c>
      <c r="K7539">
        <v>596</v>
      </c>
      <c r="L7539">
        <v>371</v>
      </c>
      <c r="M7539">
        <v>96</v>
      </c>
      <c r="N7539">
        <v>0.149182985043296</v>
      </c>
      <c r="O7539">
        <v>-0.72600624564800498</v>
      </c>
      <c r="P7539">
        <v>-1.7312458136709801</v>
      </c>
      <c r="Q7539">
        <v>0.59322033898305004</v>
      </c>
      <c r="R7539">
        <v>0.35593220338983</v>
      </c>
      <c r="S7539">
        <f t="shared" si="117"/>
        <v>-2.0558784062737818E-2</v>
      </c>
    </row>
    <row r="7540" spans="1:19" x14ac:dyDescent="0.2">
      <c r="A7540" t="s">
        <v>15006</v>
      </c>
      <c r="B7540" t="s">
        <v>15007</v>
      </c>
      <c r="C7540">
        <v>164</v>
      </c>
      <c r="D7540">
        <v>185</v>
      </c>
      <c r="E7540">
        <v>124</v>
      </c>
      <c r="F7540">
        <v>22</v>
      </c>
      <c r="G7540">
        <v>0.132586112650844</v>
      </c>
      <c r="H7540">
        <v>-0.61568017266386599</v>
      </c>
      <c r="I7540">
        <v>-1.75661834018749</v>
      </c>
      <c r="J7540">
        <v>314</v>
      </c>
      <c r="K7540">
        <v>367</v>
      </c>
      <c r="L7540">
        <v>200</v>
      </c>
      <c r="M7540">
        <v>27</v>
      </c>
      <c r="N7540">
        <v>0.144964519600596</v>
      </c>
      <c r="O7540">
        <v>-0.78798842955362403</v>
      </c>
      <c r="P7540">
        <v>-2.0757915525061201</v>
      </c>
      <c r="Q7540">
        <v>0.52542372881355903</v>
      </c>
      <c r="R7540">
        <v>0.305084745762711</v>
      </c>
      <c r="S7540">
        <f t="shared" si="117"/>
        <v>-6.1819904932573139E-2</v>
      </c>
    </row>
    <row r="7541" spans="1:19" x14ac:dyDescent="0.2">
      <c r="A7541" t="s">
        <v>15008</v>
      </c>
      <c r="B7541" t="s">
        <v>15009</v>
      </c>
      <c r="C7541">
        <v>119</v>
      </c>
      <c r="D7541">
        <v>120</v>
      </c>
      <c r="E7541">
        <v>115</v>
      </c>
      <c r="F7541">
        <v>17</v>
      </c>
      <c r="G7541">
        <v>8.3892516950622498E-2</v>
      </c>
      <c r="H7541">
        <v>-0.50910713081732195</v>
      </c>
      <c r="I7541">
        <v>-1.72929521297625</v>
      </c>
      <c r="J7541">
        <v>248</v>
      </c>
      <c r="K7541">
        <v>261</v>
      </c>
      <c r="L7541">
        <v>125</v>
      </c>
      <c r="M7541">
        <v>74</v>
      </c>
      <c r="N7541">
        <v>9.9416929933786494E-2</v>
      </c>
      <c r="O7541">
        <v>-0.88963044496254995</v>
      </c>
      <c r="P7541">
        <v>-1.5354456296871299</v>
      </c>
      <c r="Q7541">
        <v>0.61016949152542299</v>
      </c>
      <c r="R7541">
        <v>0.35593220338983</v>
      </c>
      <c r="S7541">
        <f t="shared" si="117"/>
        <v>9.0593333897903791E-2</v>
      </c>
    </row>
    <row r="7542" spans="1:19" x14ac:dyDescent="0.2">
      <c r="A7542" t="s">
        <v>15010</v>
      </c>
      <c r="B7542" t="s">
        <v>15011</v>
      </c>
      <c r="C7542">
        <v>282</v>
      </c>
      <c r="D7542">
        <v>302</v>
      </c>
      <c r="E7542">
        <v>215</v>
      </c>
      <c r="F7542">
        <v>62</v>
      </c>
      <c r="G7542">
        <v>0.110016066933318</v>
      </c>
      <c r="H7542">
        <v>-0.61206865818215905</v>
      </c>
      <c r="I7542">
        <v>-1.5420545917830999</v>
      </c>
      <c r="J7542">
        <v>453</v>
      </c>
      <c r="K7542">
        <v>620</v>
      </c>
      <c r="L7542">
        <v>274</v>
      </c>
      <c r="M7542">
        <v>74</v>
      </c>
      <c r="N7542">
        <v>0.21352159090714301</v>
      </c>
      <c r="O7542">
        <v>-0.81043641633683405</v>
      </c>
      <c r="P7542">
        <v>-1.7970921508737401</v>
      </c>
      <c r="Q7542">
        <v>0.61016949152542299</v>
      </c>
      <c r="R7542">
        <v>0.28813559322033899</v>
      </c>
      <c r="S7542">
        <f t="shared" si="117"/>
        <v>7.4604255862820143E-2</v>
      </c>
    </row>
    <row r="7543" spans="1:19" x14ac:dyDescent="0.2">
      <c r="A7543" t="s">
        <v>15012</v>
      </c>
      <c r="B7543" t="s">
        <v>15013</v>
      </c>
      <c r="C7543">
        <v>48</v>
      </c>
      <c r="D7543">
        <v>48</v>
      </c>
      <c r="E7543">
        <v>23</v>
      </c>
      <c r="F7543">
        <v>3</v>
      </c>
      <c r="G7543">
        <v>8.0258232295528406E-2</v>
      </c>
      <c r="H7543">
        <v>-0.81377141113639795</v>
      </c>
      <c r="I7543">
        <v>-2.0883171556179199</v>
      </c>
      <c r="J7543">
        <v>127</v>
      </c>
      <c r="K7543">
        <v>149</v>
      </c>
      <c r="L7543">
        <v>85</v>
      </c>
      <c r="M7543">
        <v>10</v>
      </c>
      <c r="N7543">
        <v>0.14661065087803801</v>
      </c>
      <c r="O7543">
        <v>-0.76647357238605396</v>
      </c>
      <c r="P7543">
        <v>-2.1140293895478499</v>
      </c>
      <c r="Q7543">
        <v>0.62711864406779605</v>
      </c>
      <c r="R7543">
        <v>0.25423728813559299</v>
      </c>
      <c r="S7543">
        <f t="shared" si="117"/>
        <v>-0.16770433823198228</v>
      </c>
    </row>
    <row r="7544" spans="1:19" x14ac:dyDescent="0.2">
      <c r="A7544" t="s">
        <v>15014</v>
      </c>
      <c r="B7544" t="s">
        <v>15015</v>
      </c>
      <c r="C7544">
        <v>88</v>
      </c>
      <c r="D7544">
        <v>105</v>
      </c>
      <c r="E7544">
        <v>53</v>
      </c>
      <c r="F7544">
        <v>8</v>
      </c>
      <c r="G7544">
        <v>0.15696485921529699</v>
      </c>
      <c r="H7544">
        <v>-0.71446481232778303</v>
      </c>
      <c r="I7544">
        <v>-1.92558985812022</v>
      </c>
      <c r="J7544">
        <v>215</v>
      </c>
      <c r="K7544">
        <v>216</v>
      </c>
      <c r="L7544">
        <v>93</v>
      </c>
      <c r="M7544">
        <v>24</v>
      </c>
      <c r="N7544">
        <v>7.9243394657047397E-2</v>
      </c>
      <c r="O7544">
        <v>-0.95604428850606005</v>
      </c>
      <c r="P7544">
        <v>-1.9624528867958899</v>
      </c>
      <c r="Q7544">
        <v>0.644067796610169</v>
      </c>
      <c r="R7544">
        <v>0.23728813559322001</v>
      </c>
      <c r="S7544">
        <f t="shared" si="117"/>
        <v>-8.02322476935034E-2</v>
      </c>
    </row>
    <row r="7545" spans="1:19" x14ac:dyDescent="0.2">
      <c r="A7545" t="s">
        <v>15016</v>
      </c>
      <c r="B7545" t="s">
        <v>15017</v>
      </c>
      <c r="C7545">
        <v>92</v>
      </c>
      <c r="D7545">
        <v>118</v>
      </c>
      <c r="E7545">
        <v>74</v>
      </c>
      <c r="F7545">
        <v>16</v>
      </c>
      <c r="G7545">
        <v>0.188352412256098</v>
      </c>
      <c r="H7545">
        <v>-0.58881411739298195</v>
      </c>
      <c r="I7545">
        <v>-1.6438650176516201</v>
      </c>
      <c r="J7545">
        <v>201</v>
      </c>
      <c r="K7545">
        <v>256</v>
      </c>
      <c r="L7545">
        <v>122</v>
      </c>
      <c r="M7545">
        <v>5</v>
      </c>
      <c r="N7545">
        <v>0.18227201131308199</v>
      </c>
      <c r="O7545">
        <v>-0.808925003890131</v>
      </c>
      <c r="P7545">
        <v>-2.6144517216763599</v>
      </c>
      <c r="Q7545">
        <v>0.677966101694915</v>
      </c>
      <c r="R7545">
        <v>0.23728813559322001</v>
      </c>
      <c r="S7545">
        <f t="shared" si="117"/>
        <v>-0.17338650737748296</v>
      </c>
    </row>
    <row r="7546" spans="1:19" x14ac:dyDescent="0.2">
      <c r="A7546" t="s">
        <v>15018</v>
      </c>
      <c r="B7546" t="s">
        <v>15019</v>
      </c>
      <c r="C7546">
        <v>193</v>
      </c>
      <c r="D7546">
        <v>179</v>
      </c>
      <c r="E7546">
        <v>135</v>
      </c>
      <c r="F7546">
        <v>14</v>
      </c>
      <c r="G7546">
        <v>4.7553954267647802E-2</v>
      </c>
      <c r="H7546">
        <v>-0.64948155029117105</v>
      </c>
      <c r="I7546">
        <v>-2.0236264462915301</v>
      </c>
      <c r="J7546">
        <v>429</v>
      </c>
      <c r="K7546">
        <v>423</v>
      </c>
      <c r="L7546">
        <v>331</v>
      </c>
      <c r="M7546">
        <v>51</v>
      </c>
      <c r="N7546">
        <v>7.1111178612039902E-2</v>
      </c>
      <c r="O7546">
        <v>-0.70471807555339505</v>
      </c>
      <c r="P7546">
        <v>-1.93511278467868</v>
      </c>
      <c r="Q7546">
        <v>0.76271186440677896</v>
      </c>
      <c r="R7546">
        <v>0.27118644067796599</v>
      </c>
      <c r="S7546">
        <f t="shared" si="117"/>
        <v>-0.1011913432872078</v>
      </c>
    </row>
    <row r="7547" spans="1:19" x14ac:dyDescent="0.2">
      <c r="A7547" t="s">
        <v>15020</v>
      </c>
      <c r="B7547" t="s">
        <v>15021</v>
      </c>
      <c r="C7547">
        <v>231</v>
      </c>
      <c r="D7547">
        <v>173</v>
      </c>
      <c r="E7547">
        <v>131</v>
      </c>
      <c r="F7547">
        <v>11</v>
      </c>
      <c r="G7547">
        <v>-4.5307644467820297E-2</v>
      </c>
      <c r="H7547">
        <v>-0.74059869401478295</v>
      </c>
      <c r="I7547">
        <v>-2.2064164676959099</v>
      </c>
      <c r="J7547">
        <v>470</v>
      </c>
      <c r="K7547">
        <v>600</v>
      </c>
      <c r="L7547">
        <v>335</v>
      </c>
      <c r="M7547">
        <v>47</v>
      </c>
      <c r="N7547">
        <v>0.18328149586964701</v>
      </c>
      <c r="O7547">
        <v>-0.73914182804326201</v>
      </c>
      <c r="P7547">
        <v>-2.01022566859189</v>
      </c>
      <c r="Q7547">
        <v>0.677966101694915</v>
      </c>
      <c r="R7547">
        <v>0.23728813559322001</v>
      </c>
      <c r="S7547">
        <f t="shared" si="117"/>
        <v>-0.17399642244438118</v>
      </c>
    </row>
    <row r="7548" spans="1:19" x14ac:dyDescent="0.2">
      <c r="A7548" t="s">
        <v>15022</v>
      </c>
      <c r="B7548" t="s">
        <v>15023</v>
      </c>
      <c r="C7548">
        <v>117</v>
      </c>
      <c r="D7548">
        <v>150</v>
      </c>
      <c r="E7548">
        <v>79</v>
      </c>
      <c r="F7548">
        <v>25</v>
      </c>
      <c r="G7548">
        <v>0.18816362960504801</v>
      </c>
      <c r="H7548">
        <v>-0.66481678023412305</v>
      </c>
      <c r="I7548">
        <v>-1.5544430260361199</v>
      </c>
      <c r="J7548">
        <v>301</v>
      </c>
      <c r="K7548">
        <v>410</v>
      </c>
      <c r="L7548">
        <v>272</v>
      </c>
      <c r="M7548">
        <v>41</v>
      </c>
      <c r="N7548">
        <v>0.21144546454761301</v>
      </c>
      <c r="O7548">
        <v>-0.63608636870403501</v>
      </c>
      <c r="P7548">
        <v>-1.8760083074659999</v>
      </c>
      <c r="Q7548">
        <v>0.71186440677966101</v>
      </c>
      <c r="R7548">
        <v>0.27118644067796599</v>
      </c>
      <c r="S7548">
        <f t="shared" si="117"/>
        <v>4.9922854932856559E-2</v>
      </c>
    </row>
    <row r="7549" spans="1:19" x14ac:dyDescent="0.2">
      <c r="A7549" t="s">
        <v>15024</v>
      </c>
      <c r="B7549" t="s">
        <v>15025</v>
      </c>
      <c r="C7549">
        <v>353</v>
      </c>
      <c r="D7549">
        <v>403</v>
      </c>
      <c r="E7549">
        <v>403</v>
      </c>
      <c r="F7549">
        <v>37</v>
      </c>
      <c r="G7549">
        <v>0.13778857304881501</v>
      </c>
      <c r="H7549">
        <v>-0.43672766902511601</v>
      </c>
      <c r="I7549">
        <v>-1.86377015428282</v>
      </c>
      <c r="J7549">
        <v>730</v>
      </c>
      <c r="K7549">
        <v>863</v>
      </c>
      <c r="L7549">
        <v>497</v>
      </c>
      <c r="M7549">
        <v>95</v>
      </c>
      <c r="N7549">
        <v>0.14991603901647499</v>
      </c>
      <c r="O7549">
        <v>-0.75905524853151396</v>
      </c>
      <c r="P7549">
        <v>-1.8958249234235001</v>
      </c>
      <c r="Q7549">
        <v>0.72881355932203395</v>
      </c>
      <c r="R7549">
        <v>0.322033898305084</v>
      </c>
      <c r="S7549">
        <f t="shared" si="117"/>
        <v>-4.4582579297679198E-2</v>
      </c>
    </row>
    <row r="7550" spans="1:19" x14ac:dyDescent="0.2">
      <c r="A7550" t="s">
        <v>15026</v>
      </c>
      <c r="B7550" t="s">
        <v>15027</v>
      </c>
      <c r="C7550">
        <v>92</v>
      </c>
      <c r="D7550">
        <v>104</v>
      </c>
      <c r="E7550">
        <v>74</v>
      </c>
      <c r="F7550">
        <v>10</v>
      </c>
      <c r="G7550">
        <v>0.133503744248753</v>
      </c>
      <c r="H7550">
        <v>-0.58881411739298195</v>
      </c>
      <c r="I7550">
        <v>-1.84798500030755</v>
      </c>
      <c r="J7550">
        <v>216</v>
      </c>
      <c r="K7550">
        <v>277</v>
      </c>
      <c r="L7550">
        <v>166</v>
      </c>
      <c r="M7550">
        <v>32</v>
      </c>
      <c r="N7550">
        <v>0.185254121335239</v>
      </c>
      <c r="O7550">
        <v>-0.70643444025526603</v>
      </c>
      <c r="P7550">
        <v>-1.83952944142291</v>
      </c>
      <c r="Q7550">
        <v>0.74576271186440601</v>
      </c>
      <c r="R7550">
        <v>0.28813559322033899</v>
      </c>
      <c r="S7550">
        <f t="shared" si="117"/>
        <v>-2.4972281443314339E-2</v>
      </c>
    </row>
    <row r="7551" spans="1:19" x14ac:dyDescent="0.2">
      <c r="A7551" t="s">
        <v>15028</v>
      </c>
      <c r="B7551" t="s">
        <v>15029</v>
      </c>
      <c r="C7551">
        <v>78</v>
      </c>
      <c r="D7551">
        <v>164</v>
      </c>
      <c r="E7551">
        <v>68</v>
      </c>
      <c r="F7551">
        <v>8</v>
      </c>
      <c r="G7551">
        <v>0.40300747765274503</v>
      </c>
      <c r="H7551">
        <v>-0.55384369976264702</v>
      </c>
      <c r="I7551">
        <v>-1.8732017886605301</v>
      </c>
      <c r="J7551">
        <v>251</v>
      </c>
      <c r="K7551">
        <v>245</v>
      </c>
      <c r="L7551">
        <v>159</v>
      </c>
      <c r="M7551">
        <v>37</v>
      </c>
      <c r="N7551">
        <v>6.6720466305216095E-2</v>
      </c>
      <c r="O7551">
        <v>-0.790365374304977</v>
      </c>
      <c r="P7551">
        <v>-1.8416976660059301</v>
      </c>
      <c r="Q7551">
        <v>0.644067796610169</v>
      </c>
      <c r="R7551">
        <v>0.322033898305084</v>
      </c>
      <c r="S7551">
        <f t="shared" si="117"/>
        <v>-3.2824349601049081E-2</v>
      </c>
    </row>
    <row r="7552" spans="1:19" x14ac:dyDescent="0.2">
      <c r="A7552" t="s">
        <v>15030</v>
      </c>
      <c r="B7552" t="s">
        <v>15031</v>
      </c>
      <c r="C7552">
        <v>160</v>
      </c>
      <c r="D7552">
        <v>181</v>
      </c>
      <c r="E7552">
        <v>124</v>
      </c>
      <c r="F7552">
        <v>19</v>
      </c>
      <c r="G7552">
        <v>0.13381682450878801</v>
      </c>
      <c r="H7552">
        <v>-0.60495630727209304</v>
      </c>
      <c r="I7552">
        <v>-1.8095635546650899</v>
      </c>
      <c r="J7552">
        <v>377</v>
      </c>
      <c r="K7552">
        <v>394</v>
      </c>
      <c r="L7552">
        <v>227</v>
      </c>
      <c r="M7552">
        <v>37</v>
      </c>
      <c r="N7552">
        <v>9.6382975041503005E-2</v>
      </c>
      <c r="O7552">
        <v>-0.81240427015705996</v>
      </c>
      <c r="P7552">
        <v>-2.0183652947306898</v>
      </c>
      <c r="Q7552">
        <v>0.59322033898305004</v>
      </c>
      <c r="R7552">
        <v>0.27118644067796599</v>
      </c>
      <c r="S7552">
        <f t="shared" si="117"/>
        <v>-6.1727841361097144E-2</v>
      </c>
    </row>
    <row r="7553" spans="1:19" x14ac:dyDescent="0.2">
      <c r="A7553" t="s">
        <v>15032</v>
      </c>
      <c r="B7553" t="s">
        <v>15033</v>
      </c>
      <c r="C7553">
        <v>63</v>
      </c>
      <c r="D7553">
        <v>105</v>
      </c>
      <c r="E7553">
        <v>38</v>
      </c>
      <c r="F7553">
        <v>4</v>
      </c>
      <c r="G7553">
        <v>0.30210698191188401</v>
      </c>
      <c r="H7553">
        <v>-0.71381496261517496</v>
      </c>
      <c r="I7553">
        <v>-2.08147773108761</v>
      </c>
      <c r="J7553">
        <v>155</v>
      </c>
      <c r="K7553">
        <v>255</v>
      </c>
      <c r="L7553">
        <v>150</v>
      </c>
      <c r="M7553">
        <v>21</v>
      </c>
      <c r="N7553">
        <v>0.293436585685385</v>
      </c>
      <c r="O7553">
        <v>-0.60632921625900005</v>
      </c>
      <c r="P7553">
        <v>-1.8783380720282601</v>
      </c>
      <c r="Q7553">
        <v>0.61016949152542299</v>
      </c>
      <c r="R7553">
        <v>0.25423728813559299</v>
      </c>
      <c r="S7553">
        <f t="shared" si="117"/>
        <v>-0.10268838669599276</v>
      </c>
    </row>
    <row r="7554" spans="1:19" x14ac:dyDescent="0.2">
      <c r="A7554" t="s">
        <v>15034</v>
      </c>
      <c r="B7554" t="s">
        <v>15035</v>
      </c>
      <c r="C7554">
        <v>73</v>
      </c>
      <c r="D7554">
        <v>59</v>
      </c>
      <c r="E7554">
        <v>50</v>
      </c>
      <c r="F7554">
        <v>15</v>
      </c>
      <c r="G7554">
        <v>-1.22126161827831E-2</v>
      </c>
      <c r="H7554">
        <v>-0.65861086556283999</v>
      </c>
      <c r="I7554">
        <v>-1.5714287740267701</v>
      </c>
      <c r="J7554">
        <v>186</v>
      </c>
      <c r="K7554">
        <v>159</v>
      </c>
      <c r="L7554">
        <v>92</v>
      </c>
      <c r="M7554">
        <v>14</v>
      </c>
      <c r="N7554">
        <v>9.1122835242569301E-3</v>
      </c>
      <c r="O7554">
        <v>-0.89781389401675105</v>
      </c>
      <c r="P7554">
        <v>-2.1336105771315701</v>
      </c>
      <c r="Q7554">
        <v>0.644067796610169</v>
      </c>
      <c r="R7554">
        <v>0.23728813559322001</v>
      </c>
      <c r="S7554">
        <f t="shared" si="117"/>
        <v>-2.3879949558106246E-2</v>
      </c>
    </row>
    <row r="7555" spans="1:19" x14ac:dyDescent="0.2">
      <c r="A7555" t="s">
        <v>15036</v>
      </c>
      <c r="B7555" t="s">
        <v>15037</v>
      </c>
      <c r="C7555">
        <v>158</v>
      </c>
      <c r="D7555">
        <v>153</v>
      </c>
      <c r="E7555">
        <v>120</v>
      </c>
      <c r="F7555">
        <v>7</v>
      </c>
      <c r="G7555">
        <v>6.6292576158704597E-2</v>
      </c>
      <c r="H7555">
        <v>-0.61373385068520103</v>
      </c>
      <c r="I7555">
        <v>-2.2377562199021601</v>
      </c>
      <c r="J7555">
        <v>264</v>
      </c>
      <c r="K7555">
        <v>261</v>
      </c>
      <c r="L7555">
        <v>287</v>
      </c>
      <c r="M7555">
        <v>16</v>
      </c>
      <c r="N7555">
        <v>7.2264683890171696E-2</v>
      </c>
      <c r="O7555">
        <v>-0.55581080728022902</v>
      </c>
      <c r="P7555">
        <v>-2.2277096128057901</v>
      </c>
      <c r="Q7555">
        <v>0.55932203389830504</v>
      </c>
      <c r="R7555">
        <v>0.22033898305084701</v>
      </c>
      <c r="S7555">
        <f t="shared" ref="S7555:S7618" si="118">((I7555+1.7338029)/1.7338029+(P7555+1.8692731)/1.8692731)/2</f>
        <v>-0.24120768737647219</v>
      </c>
    </row>
    <row r="7556" spans="1:19" x14ac:dyDescent="0.2">
      <c r="A7556" t="s">
        <v>15038</v>
      </c>
      <c r="B7556" t="s">
        <v>15039</v>
      </c>
      <c r="C7556">
        <v>253</v>
      </c>
      <c r="D7556">
        <v>292</v>
      </c>
      <c r="E7556">
        <v>278</v>
      </c>
      <c r="F7556">
        <v>29</v>
      </c>
      <c r="G7556">
        <v>0.14252056256812801</v>
      </c>
      <c r="H7556">
        <v>-0.45333373503614499</v>
      </c>
      <c r="I7556">
        <v>-1.8249196962388601</v>
      </c>
      <c r="J7556">
        <v>478</v>
      </c>
      <c r="K7556">
        <v>557</v>
      </c>
      <c r="L7556">
        <v>352</v>
      </c>
      <c r="M7556">
        <v>60</v>
      </c>
      <c r="N7556">
        <v>0.14365540198333099</v>
      </c>
      <c r="O7556">
        <v>-0.72497401027837804</v>
      </c>
      <c r="P7556">
        <v>-1.91150231482036</v>
      </c>
      <c r="Q7556">
        <v>0.55932203389830504</v>
      </c>
      <c r="R7556">
        <v>0.23728813559322001</v>
      </c>
      <c r="S7556">
        <f t="shared" si="118"/>
        <v>-3.7572197503877344E-2</v>
      </c>
    </row>
    <row r="7557" spans="1:19" x14ac:dyDescent="0.2">
      <c r="A7557" t="s">
        <v>15040</v>
      </c>
      <c r="B7557" t="s">
        <v>15041</v>
      </c>
      <c r="C7557">
        <v>111</v>
      </c>
      <c r="D7557">
        <v>158</v>
      </c>
      <c r="E7557">
        <v>120</v>
      </c>
      <c r="F7557">
        <v>32</v>
      </c>
      <c r="G7557">
        <v>0.233592340463293</v>
      </c>
      <c r="H7557">
        <v>-0.46039974251743598</v>
      </c>
      <c r="I7557">
        <v>-1.4243701734287499</v>
      </c>
      <c r="J7557">
        <v>349</v>
      </c>
      <c r="K7557">
        <v>556</v>
      </c>
      <c r="L7557">
        <v>298</v>
      </c>
      <c r="M7557">
        <v>42</v>
      </c>
      <c r="N7557">
        <v>0.279477468044599</v>
      </c>
      <c r="O7557">
        <v>-0.66069794002731497</v>
      </c>
      <c r="P7557">
        <v>-1.92980180515317</v>
      </c>
      <c r="Q7557">
        <v>0.62711864406779605</v>
      </c>
      <c r="R7557">
        <v>0.23728813559322001</v>
      </c>
      <c r="S7557">
        <f t="shared" si="118"/>
        <v>7.3044826925254783E-2</v>
      </c>
    </row>
    <row r="7558" spans="1:19" x14ac:dyDescent="0.2">
      <c r="A7558" t="s">
        <v>15042</v>
      </c>
      <c r="B7558" t="s">
        <v>15043</v>
      </c>
      <c r="C7558">
        <v>183</v>
      </c>
      <c r="D7558">
        <v>276</v>
      </c>
      <c r="E7558">
        <v>157</v>
      </c>
      <c r="F7558">
        <v>9</v>
      </c>
      <c r="G7558">
        <v>0.25871622463031602</v>
      </c>
      <c r="H7558">
        <v>-0.56080944709959901</v>
      </c>
      <c r="I7558">
        <v>-2.1924057532530998</v>
      </c>
      <c r="J7558">
        <v>535</v>
      </c>
      <c r="K7558">
        <v>501</v>
      </c>
      <c r="L7558">
        <v>254</v>
      </c>
      <c r="M7558">
        <v>58</v>
      </c>
      <c r="N7558">
        <v>4.8712047267738999E-2</v>
      </c>
      <c r="O7558">
        <v>-0.91560884254567998</v>
      </c>
      <c r="P7558">
        <v>-1.97515145705018</v>
      </c>
      <c r="Q7558">
        <v>0.677966101694915</v>
      </c>
      <c r="R7558">
        <v>0.305084745762711</v>
      </c>
      <c r="S7558">
        <f t="shared" si="118"/>
        <v>-0.16057418649577596</v>
      </c>
    </row>
    <row r="7559" spans="1:19" x14ac:dyDescent="0.2">
      <c r="A7559" t="s">
        <v>15044</v>
      </c>
      <c r="B7559" t="s">
        <v>15045</v>
      </c>
      <c r="C7559">
        <v>59</v>
      </c>
      <c r="D7559">
        <v>72</v>
      </c>
      <c r="E7559">
        <v>33</v>
      </c>
      <c r="F7559">
        <v>9</v>
      </c>
      <c r="G7559">
        <v>0.16673871708465199</v>
      </c>
      <c r="H7559">
        <v>-0.74659608154266</v>
      </c>
      <c r="I7559">
        <v>-1.7008066751648101</v>
      </c>
      <c r="J7559">
        <v>164</v>
      </c>
      <c r="K7559">
        <v>157</v>
      </c>
      <c r="L7559">
        <v>110</v>
      </c>
      <c r="M7559">
        <v>16</v>
      </c>
      <c r="N7559">
        <v>5.8283907783257601E-2</v>
      </c>
      <c r="O7559">
        <v>-0.76553994003386305</v>
      </c>
      <c r="P7559">
        <v>-2.0209495339836598</v>
      </c>
      <c r="Q7559">
        <v>0.62711864406779605</v>
      </c>
      <c r="R7559">
        <v>0.35593220338983</v>
      </c>
      <c r="S7559">
        <f t="shared" si="118"/>
        <v>-3.1055402883198534E-2</v>
      </c>
    </row>
    <row r="7560" spans="1:19" x14ac:dyDescent="0.2">
      <c r="A7560" t="s">
        <v>15046</v>
      </c>
      <c r="B7560" t="s">
        <v>15047</v>
      </c>
      <c r="C7560">
        <v>67</v>
      </c>
      <c r="D7560">
        <v>59</v>
      </c>
      <c r="E7560">
        <v>53</v>
      </c>
      <c r="F7560">
        <v>2</v>
      </c>
      <c r="G7560">
        <v>2.5035441236846201E-2</v>
      </c>
      <c r="H7560">
        <v>-0.59605694287844002</v>
      </c>
      <c r="I7560">
        <v>-2.40924197999884</v>
      </c>
      <c r="J7560">
        <v>81</v>
      </c>
      <c r="K7560">
        <v>67</v>
      </c>
      <c r="L7560">
        <v>54</v>
      </c>
      <c r="M7560">
        <v>6</v>
      </c>
      <c r="N7560">
        <v>-5.1821127561015702E-3</v>
      </c>
      <c r="O7560">
        <v>-0.76818003620007103</v>
      </c>
      <c r="P7560">
        <v>-2.1405594370868899</v>
      </c>
      <c r="Q7560">
        <v>0.62711864406779605</v>
      </c>
      <c r="R7560">
        <v>0.322033898305084</v>
      </c>
      <c r="S7560">
        <f t="shared" si="118"/>
        <v>-0.2673500888850483</v>
      </c>
    </row>
    <row r="7561" spans="1:19" x14ac:dyDescent="0.2">
      <c r="A7561" t="s">
        <v>15048</v>
      </c>
      <c r="B7561" t="s">
        <v>15049</v>
      </c>
      <c r="C7561">
        <v>213</v>
      </c>
      <c r="D7561">
        <v>283</v>
      </c>
      <c r="E7561">
        <v>295</v>
      </c>
      <c r="F7561">
        <v>28</v>
      </c>
      <c r="G7561">
        <v>0.20366506438108101</v>
      </c>
      <c r="H7561">
        <v>-0.35281559723897798</v>
      </c>
      <c r="I7561">
        <v>-1.7654187450585099</v>
      </c>
      <c r="J7561">
        <v>392</v>
      </c>
      <c r="K7561">
        <v>538</v>
      </c>
      <c r="L7561">
        <v>418</v>
      </c>
      <c r="M7561">
        <v>113</v>
      </c>
      <c r="N7561">
        <v>0.21472431206765299</v>
      </c>
      <c r="O7561">
        <v>-0.56419856238981203</v>
      </c>
      <c r="P7561">
        <v>-1.5504332921289301</v>
      </c>
      <c r="Q7561">
        <v>0.677966101694915</v>
      </c>
      <c r="R7561">
        <v>0.27118644067796599</v>
      </c>
      <c r="S7561">
        <f t="shared" si="118"/>
        <v>7.6166951658000082E-2</v>
      </c>
    </row>
    <row r="7562" spans="1:19" x14ac:dyDescent="0.2">
      <c r="A7562" t="s">
        <v>15050</v>
      </c>
      <c r="B7562" t="s">
        <v>15051</v>
      </c>
      <c r="C7562">
        <v>223</v>
      </c>
      <c r="D7562">
        <v>366</v>
      </c>
      <c r="E7562">
        <v>178</v>
      </c>
      <c r="F7562">
        <v>33</v>
      </c>
      <c r="G7562">
        <v>0.29543445464177798</v>
      </c>
      <c r="H7562">
        <v>-0.59214287051767001</v>
      </c>
      <c r="I7562">
        <v>-1.71398809613227</v>
      </c>
      <c r="J7562">
        <v>616</v>
      </c>
      <c r="K7562">
        <v>809</v>
      </c>
      <c r="L7562">
        <v>432</v>
      </c>
      <c r="M7562">
        <v>91</v>
      </c>
      <c r="N7562">
        <v>0.19559591286956801</v>
      </c>
      <c r="O7562">
        <v>-0.74618574249390301</v>
      </c>
      <c r="P7562">
        <v>-1.84076498843522</v>
      </c>
      <c r="Q7562">
        <v>0.69491525423728795</v>
      </c>
      <c r="R7562">
        <v>0.27118644067796599</v>
      </c>
      <c r="S7562">
        <f t="shared" si="118"/>
        <v>1.3339714656303578E-2</v>
      </c>
    </row>
    <row r="7563" spans="1:19" x14ac:dyDescent="0.2">
      <c r="A7563" t="s">
        <v>15052</v>
      </c>
      <c r="B7563" t="s">
        <v>15053</v>
      </c>
      <c r="C7563">
        <v>110</v>
      </c>
      <c r="D7563">
        <v>162</v>
      </c>
      <c r="E7563">
        <v>63</v>
      </c>
      <c r="F7563">
        <v>20</v>
      </c>
      <c r="G7563">
        <v>0.248380561679934</v>
      </c>
      <c r="H7563">
        <v>-0.73631014548304696</v>
      </c>
      <c r="I7563">
        <v>-1.6245598624562401</v>
      </c>
      <c r="J7563">
        <v>267</v>
      </c>
      <c r="K7563">
        <v>279</v>
      </c>
      <c r="L7563">
        <v>126</v>
      </c>
      <c r="M7563">
        <v>35</v>
      </c>
      <c r="N7563">
        <v>9.6321045330744107E-2</v>
      </c>
      <c r="O7563">
        <v>-0.91822949339140203</v>
      </c>
      <c r="P7563">
        <v>-1.89266888560619</v>
      </c>
      <c r="Q7563">
        <v>0.66101694915254205</v>
      </c>
      <c r="R7563">
        <v>0.305084745762711</v>
      </c>
      <c r="S7563">
        <f t="shared" si="118"/>
        <v>2.5245889920522506E-2</v>
      </c>
    </row>
    <row r="7564" spans="1:19" x14ac:dyDescent="0.2">
      <c r="A7564" t="s">
        <v>15054</v>
      </c>
      <c r="B7564" t="s">
        <v>15055</v>
      </c>
      <c r="C7564">
        <v>81</v>
      </c>
      <c r="D7564">
        <v>94</v>
      </c>
      <c r="E7564">
        <v>39</v>
      </c>
      <c r="F7564">
        <v>8</v>
      </c>
      <c r="G7564">
        <v>0.14490106701657701</v>
      </c>
      <c r="H7564">
        <v>-0.81167842163055404</v>
      </c>
      <c r="I7564">
        <v>-1.8895922048486999</v>
      </c>
      <c r="J7564">
        <v>201</v>
      </c>
      <c r="K7564">
        <v>261</v>
      </c>
      <c r="L7564">
        <v>172</v>
      </c>
      <c r="M7564">
        <v>22</v>
      </c>
      <c r="N7564">
        <v>0.190672553339513</v>
      </c>
      <c r="O7564">
        <v>-0.65975638765733002</v>
      </c>
      <c r="P7564">
        <v>-1.97099904519017</v>
      </c>
      <c r="Q7564">
        <v>0.71186440677966101</v>
      </c>
      <c r="R7564">
        <v>0.35593220338983</v>
      </c>
      <c r="S7564">
        <f t="shared" si="118"/>
        <v>-7.2137079215824046E-2</v>
      </c>
    </row>
    <row r="7565" spans="1:19" x14ac:dyDescent="0.2">
      <c r="A7565" t="s">
        <v>15056</v>
      </c>
      <c r="B7565" t="s">
        <v>15057</v>
      </c>
      <c r="C7565">
        <v>101</v>
      </c>
      <c r="D7565">
        <v>126</v>
      </c>
      <c r="E7565">
        <v>103</v>
      </c>
      <c r="F7565">
        <v>11</v>
      </c>
      <c r="G7565">
        <v>0.176307403630448</v>
      </c>
      <c r="H7565">
        <v>-0.48574215885587302</v>
      </c>
      <c r="I7565">
        <v>-1.8471258615864099</v>
      </c>
      <c r="J7565">
        <v>188</v>
      </c>
      <c r="K7565">
        <v>313</v>
      </c>
      <c r="L7565">
        <v>168</v>
      </c>
      <c r="M7565">
        <v>22</v>
      </c>
      <c r="N7565">
        <v>0.29861459170449001</v>
      </c>
      <c r="O7565">
        <v>-0.64093734468220698</v>
      </c>
      <c r="P7565">
        <v>-1.9419608370333601</v>
      </c>
      <c r="Q7565">
        <v>0.74576271186440601</v>
      </c>
      <c r="R7565">
        <v>0.28813559322033899</v>
      </c>
      <c r="S7565">
        <f t="shared" si="118"/>
        <v>-5.2123244116435097E-2</v>
      </c>
    </row>
    <row r="7566" spans="1:19" x14ac:dyDescent="0.2">
      <c r="A7566" t="s">
        <v>15058</v>
      </c>
      <c r="B7566" t="s">
        <v>15059</v>
      </c>
      <c r="C7566">
        <v>157</v>
      </c>
      <c r="D7566">
        <v>169</v>
      </c>
      <c r="E7566">
        <v>122</v>
      </c>
      <c r="F7566">
        <v>10</v>
      </c>
      <c r="G7566">
        <v>0.112245284499968</v>
      </c>
      <c r="H7566">
        <v>-0.60379783151288902</v>
      </c>
      <c r="I7566">
        <v>-2.0800968253712302</v>
      </c>
      <c r="J7566">
        <v>272</v>
      </c>
      <c r="K7566">
        <v>361</v>
      </c>
      <c r="L7566">
        <v>239</v>
      </c>
      <c r="M7566">
        <v>20</v>
      </c>
      <c r="N7566">
        <v>0.200166401293181</v>
      </c>
      <c r="O7566">
        <v>-0.64825978023045105</v>
      </c>
      <c r="P7566">
        <v>-2.1437645769621101</v>
      </c>
      <c r="Q7566">
        <v>0.74576271186440601</v>
      </c>
      <c r="R7566">
        <v>0.37288135593220301</v>
      </c>
      <c r="S7566">
        <f t="shared" si="118"/>
        <v>-0.17328740792495634</v>
      </c>
    </row>
    <row r="7567" spans="1:19" x14ac:dyDescent="0.2">
      <c r="A7567" t="s">
        <v>15060</v>
      </c>
      <c r="B7567" t="s">
        <v>15061</v>
      </c>
      <c r="C7567">
        <v>241</v>
      </c>
      <c r="D7567">
        <v>276</v>
      </c>
      <c r="E7567">
        <v>203</v>
      </c>
      <c r="F7567">
        <v>19</v>
      </c>
      <c r="G7567">
        <v>0.13915027178587699</v>
      </c>
      <c r="H7567">
        <v>-0.56877901444005896</v>
      </c>
      <c r="I7567">
        <v>-1.9874606145840299</v>
      </c>
      <c r="J7567">
        <v>371</v>
      </c>
      <c r="K7567">
        <v>420</v>
      </c>
      <c r="L7567">
        <v>271</v>
      </c>
      <c r="M7567">
        <v>50</v>
      </c>
      <c r="N7567">
        <v>0.13110348420457599</v>
      </c>
      <c r="O7567">
        <v>-0.72849339588503004</v>
      </c>
      <c r="P7567">
        <v>-1.88062957387092</v>
      </c>
      <c r="Q7567">
        <v>0.677966101694915</v>
      </c>
      <c r="R7567">
        <v>0.322033898305084</v>
      </c>
      <c r="S7567">
        <f t="shared" si="118"/>
        <v>-7.6188348924529276E-2</v>
      </c>
    </row>
    <row r="7568" spans="1:19" x14ac:dyDescent="0.2">
      <c r="A7568" t="s">
        <v>15062</v>
      </c>
      <c r="B7568" t="s">
        <v>15063</v>
      </c>
      <c r="C7568">
        <v>69</v>
      </c>
      <c r="D7568">
        <v>42</v>
      </c>
      <c r="E7568">
        <v>37</v>
      </c>
      <c r="F7568">
        <v>9</v>
      </c>
      <c r="G7568">
        <v>-0.13534156804382599</v>
      </c>
      <c r="H7568">
        <v>-0.76490537644866397</v>
      </c>
      <c r="I7568">
        <v>-1.76880375425992</v>
      </c>
      <c r="J7568">
        <v>168</v>
      </c>
      <c r="K7568">
        <v>325</v>
      </c>
      <c r="L7568">
        <v>129</v>
      </c>
      <c r="M7568">
        <v>28</v>
      </c>
      <c r="N7568">
        <v>0.36380218267473302</v>
      </c>
      <c r="O7568">
        <v>-0.70680834857100405</v>
      </c>
      <c r="P7568">
        <v>-1.7883769189755301</v>
      </c>
      <c r="Q7568">
        <v>0.66101694915254205</v>
      </c>
      <c r="R7568">
        <v>0.305084745762711</v>
      </c>
      <c r="S7568">
        <f t="shared" si="118"/>
        <v>1.1544740279121611E-2</v>
      </c>
    </row>
    <row r="7569" spans="1:19" x14ac:dyDescent="0.2">
      <c r="A7569" t="s">
        <v>15064</v>
      </c>
      <c r="B7569" t="s">
        <v>15065</v>
      </c>
      <c r="C7569">
        <v>58</v>
      </c>
      <c r="D7569">
        <v>54</v>
      </c>
      <c r="E7569">
        <v>21</v>
      </c>
      <c r="F7569">
        <v>13</v>
      </c>
      <c r="G7569">
        <v>4.92239985555597E-2</v>
      </c>
      <c r="H7569">
        <v>-0.93546670860742098</v>
      </c>
      <c r="I7569">
        <v>-1.5336818142180899</v>
      </c>
      <c r="J7569">
        <v>97</v>
      </c>
      <c r="K7569">
        <v>78</v>
      </c>
      <c r="L7569">
        <v>47</v>
      </c>
      <c r="M7569">
        <v>11</v>
      </c>
      <c r="N7569">
        <v>-1.74490281540426E-2</v>
      </c>
      <c r="O7569">
        <v>-0.90676265347491702</v>
      </c>
      <c r="P7569">
        <v>-1.9556047176999101</v>
      </c>
      <c r="Q7569">
        <v>0.55932203389830504</v>
      </c>
      <c r="R7569">
        <v>0.28813559322033899</v>
      </c>
      <c r="S7569">
        <f t="shared" si="118"/>
        <v>3.4619305389177735E-2</v>
      </c>
    </row>
    <row r="7570" spans="1:19" x14ac:dyDescent="0.2">
      <c r="A7570" t="s">
        <v>15066</v>
      </c>
      <c r="B7570" t="s">
        <v>15067</v>
      </c>
      <c r="C7570">
        <v>143</v>
      </c>
      <c r="D7570">
        <v>181</v>
      </c>
      <c r="E7570">
        <v>89</v>
      </c>
      <c r="F7570">
        <v>8</v>
      </c>
      <c r="G7570">
        <v>0.182600769699651</v>
      </c>
      <c r="H7570">
        <v>-0.70020404059855201</v>
      </c>
      <c r="I7570">
        <v>-2.1364432234351098</v>
      </c>
      <c r="J7570">
        <v>249</v>
      </c>
      <c r="K7570">
        <v>354</v>
      </c>
      <c r="L7570">
        <v>192</v>
      </c>
      <c r="M7570">
        <v>38</v>
      </c>
      <c r="N7570">
        <v>0.230032018351773</v>
      </c>
      <c r="O7570">
        <v>-0.70498689553657701</v>
      </c>
      <c r="P7570">
        <v>-1.82664141907081</v>
      </c>
      <c r="Q7570">
        <v>0.57627118644067798</v>
      </c>
      <c r="R7570">
        <v>0.38983050847457601</v>
      </c>
      <c r="S7570">
        <f t="shared" si="118"/>
        <v>-0.10471151338985529</v>
      </c>
    </row>
    <row r="7571" spans="1:19" x14ac:dyDescent="0.2">
      <c r="A7571" t="s">
        <v>15068</v>
      </c>
      <c r="B7571" t="s">
        <v>15069</v>
      </c>
      <c r="C7571">
        <v>231</v>
      </c>
      <c r="D7571">
        <v>162</v>
      </c>
      <c r="E7571">
        <v>171</v>
      </c>
      <c r="F7571">
        <v>60</v>
      </c>
      <c r="G7571">
        <v>-7.3838733053984806E-2</v>
      </c>
      <c r="H7571">
        <v>-0.624873879278394</v>
      </c>
      <c r="I7571">
        <v>-1.4696579024704901</v>
      </c>
      <c r="J7571">
        <v>480</v>
      </c>
      <c r="K7571">
        <v>506</v>
      </c>
      <c r="L7571">
        <v>349</v>
      </c>
      <c r="M7571">
        <v>163</v>
      </c>
      <c r="N7571">
        <v>0.100137382885933</v>
      </c>
      <c r="O7571">
        <v>-0.73050458756079695</v>
      </c>
      <c r="P7571">
        <v>-1.4792793015635199</v>
      </c>
      <c r="Q7571">
        <v>0.62711864406779605</v>
      </c>
      <c r="R7571">
        <v>0.322033898305084</v>
      </c>
      <c r="S7571">
        <f t="shared" si="118"/>
        <v>0.18049200268239501</v>
      </c>
    </row>
    <row r="7572" spans="1:19" x14ac:dyDescent="0.2">
      <c r="A7572" t="s">
        <v>15070</v>
      </c>
      <c r="B7572" t="s">
        <v>15071</v>
      </c>
      <c r="C7572">
        <v>174</v>
      </c>
      <c r="D7572">
        <v>134</v>
      </c>
      <c r="E7572">
        <v>122</v>
      </c>
      <c r="F7572">
        <v>18</v>
      </c>
      <c r="G7572">
        <v>-3.3186217622263599E-2</v>
      </c>
      <c r="H7572">
        <v>-0.64844742738625505</v>
      </c>
      <c r="I7572">
        <v>-1.8694739161412901</v>
      </c>
      <c r="J7572">
        <v>296</v>
      </c>
      <c r="K7572">
        <v>349</v>
      </c>
      <c r="L7572">
        <v>201</v>
      </c>
      <c r="M7572">
        <v>41</v>
      </c>
      <c r="N7572">
        <v>0.148761819321963</v>
      </c>
      <c r="O7572">
        <v>-0.76018443078284004</v>
      </c>
      <c r="P7572">
        <v>-1.86873352293109</v>
      </c>
      <c r="Q7572">
        <v>0.61016949152542299</v>
      </c>
      <c r="R7572">
        <v>0.37288135593220301</v>
      </c>
      <c r="S7572">
        <f t="shared" si="118"/>
        <v>-3.8980942808137492E-2</v>
      </c>
    </row>
    <row r="7573" spans="1:19" x14ac:dyDescent="0.2">
      <c r="A7573" t="s">
        <v>15072</v>
      </c>
      <c r="B7573" t="s">
        <v>15073</v>
      </c>
      <c r="C7573">
        <v>85</v>
      </c>
      <c r="D7573">
        <v>115</v>
      </c>
      <c r="E7573">
        <v>95</v>
      </c>
      <c r="F7573">
        <v>5</v>
      </c>
      <c r="G7573">
        <v>0.21153714693484699</v>
      </c>
      <c r="H7573">
        <v>-0.44595333020384798</v>
      </c>
      <c r="I7573">
        <v>-2.1146460943402698</v>
      </c>
      <c r="J7573">
        <v>219</v>
      </c>
      <c r="K7573">
        <v>200</v>
      </c>
      <c r="L7573">
        <v>209</v>
      </c>
      <c r="M7573">
        <v>23</v>
      </c>
      <c r="N7573">
        <v>3.7813984245584603E-2</v>
      </c>
      <c r="O7573">
        <v>-0.61238660587345395</v>
      </c>
      <c r="P7573">
        <v>-1.9889419474144101</v>
      </c>
      <c r="Q7573">
        <v>0.62711864406779605</v>
      </c>
      <c r="R7573">
        <v>0.25423728813559299</v>
      </c>
      <c r="S7573">
        <f t="shared" si="118"/>
        <v>-0.14183832132445059</v>
      </c>
    </row>
    <row r="7574" spans="1:19" x14ac:dyDescent="0.2">
      <c r="A7574" t="s">
        <v>15074</v>
      </c>
      <c r="B7574" t="s">
        <v>15075</v>
      </c>
      <c r="C7574">
        <v>150</v>
      </c>
      <c r="D7574">
        <v>154</v>
      </c>
      <c r="E7574">
        <v>151</v>
      </c>
      <c r="F7574">
        <v>33</v>
      </c>
      <c r="G7574">
        <v>9.1687694076310194E-2</v>
      </c>
      <c r="H7574">
        <v>-0.49137232154091498</v>
      </c>
      <c r="I7574">
        <v>-1.54177449213979</v>
      </c>
      <c r="J7574">
        <v>338</v>
      </c>
      <c r="K7574">
        <v>393</v>
      </c>
      <c r="L7574">
        <v>236</v>
      </c>
      <c r="M7574">
        <v>57</v>
      </c>
      <c r="N7574">
        <v>0.142703953519493</v>
      </c>
      <c r="O7574">
        <v>-0.74809347445193797</v>
      </c>
      <c r="P7574">
        <v>-1.7832675131970499</v>
      </c>
      <c r="Q7574">
        <v>0.61016949152542299</v>
      </c>
      <c r="R7574">
        <v>0.35593220338983</v>
      </c>
      <c r="S7574">
        <f t="shared" si="118"/>
        <v>7.8382896561853238E-2</v>
      </c>
    </row>
    <row r="7575" spans="1:19" x14ac:dyDescent="0.2">
      <c r="A7575" t="s">
        <v>15076</v>
      </c>
      <c r="B7575" t="s">
        <v>15077</v>
      </c>
      <c r="C7575">
        <v>218</v>
      </c>
      <c r="D7575">
        <v>193</v>
      </c>
      <c r="E7575">
        <v>144</v>
      </c>
      <c r="F7575">
        <v>16</v>
      </c>
      <c r="G7575">
        <v>2.7359047698697399E-2</v>
      </c>
      <c r="H7575">
        <v>-0.67435201128775801</v>
      </c>
      <c r="I7575">
        <v>-2.01853368391067</v>
      </c>
      <c r="J7575">
        <v>352</v>
      </c>
      <c r="K7575">
        <v>502</v>
      </c>
      <c r="L7575">
        <v>262</v>
      </c>
      <c r="M7575">
        <v>44</v>
      </c>
      <c r="N7575">
        <v>0.23138915708860999</v>
      </c>
      <c r="O7575">
        <v>-0.72033014930277595</v>
      </c>
      <c r="P7575">
        <v>-1.91331565558383</v>
      </c>
      <c r="Q7575">
        <v>0.66101694915254205</v>
      </c>
      <c r="R7575">
        <v>0.35593220338983</v>
      </c>
      <c r="S7575">
        <f t="shared" si="118"/>
        <v>-9.3892299336314891E-2</v>
      </c>
    </row>
    <row r="7576" spans="1:19" x14ac:dyDescent="0.2">
      <c r="A7576" t="s">
        <v>15078</v>
      </c>
      <c r="B7576" t="s">
        <v>15079</v>
      </c>
      <c r="C7576">
        <v>18</v>
      </c>
      <c r="D7576">
        <v>35</v>
      </c>
      <c r="E7576">
        <v>15</v>
      </c>
      <c r="F7576">
        <v>5</v>
      </c>
      <c r="G7576">
        <v>0.36905377154249802</v>
      </c>
      <c r="H7576">
        <v>-0.57343925582602795</v>
      </c>
      <c r="I7576">
        <v>-1.4404996737292799</v>
      </c>
      <c r="J7576">
        <v>206</v>
      </c>
      <c r="K7576">
        <v>255</v>
      </c>
      <c r="L7576">
        <v>164</v>
      </c>
      <c r="M7576">
        <v>30</v>
      </c>
      <c r="N7576">
        <v>0.16990106348652301</v>
      </c>
      <c r="O7576">
        <v>-0.69111214946584498</v>
      </c>
      <c r="P7576">
        <v>-1.84697163424138</v>
      </c>
      <c r="Q7576">
        <v>0.61016949152542299</v>
      </c>
      <c r="R7576">
        <v>0.338983050847457</v>
      </c>
      <c r="S7576">
        <f t="shared" si="118"/>
        <v>9.0549063374152666E-2</v>
      </c>
    </row>
    <row r="7577" spans="1:19" x14ac:dyDescent="0.2">
      <c r="A7577" t="s">
        <v>15080</v>
      </c>
      <c r="B7577" t="s">
        <v>15081</v>
      </c>
      <c r="C7577">
        <v>62</v>
      </c>
      <c r="D7577">
        <v>130</v>
      </c>
      <c r="E7577">
        <v>150</v>
      </c>
      <c r="F7577">
        <v>5</v>
      </c>
      <c r="G7577">
        <v>0.40180989510411103</v>
      </c>
      <c r="H7577">
        <v>-0.110558440220976</v>
      </c>
      <c r="I7577">
        <v>-1.97761885812423</v>
      </c>
      <c r="J7577">
        <v>140</v>
      </c>
      <c r="K7577">
        <v>226</v>
      </c>
      <c r="L7577">
        <v>88</v>
      </c>
      <c r="M7577">
        <v>18</v>
      </c>
      <c r="N7577">
        <v>0.28520850689088401</v>
      </c>
      <c r="O7577">
        <v>-0.79373414067245895</v>
      </c>
      <c r="P7577">
        <v>-1.9010811991668199</v>
      </c>
      <c r="Q7577">
        <v>0.62711864406779605</v>
      </c>
      <c r="R7577">
        <v>0.338983050847457</v>
      </c>
      <c r="S7577">
        <f t="shared" si="118"/>
        <v>-7.8820625068189112E-2</v>
      </c>
    </row>
    <row r="7578" spans="1:19" x14ac:dyDescent="0.2">
      <c r="A7578" t="s">
        <v>15082</v>
      </c>
      <c r="B7578" t="s">
        <v>15083</v>
      </c>
      <c r="C7578">
        <v>121</v>
      </c>
      <c r="D7578">
        <v>215</v>
      </c>
      <c r="E7578">
        <v>135</v>
      </c>
      <c r="F7578">
        <v>33</v>
      </c>
      <c r="G7578">
        <v>0.32991132189468297</v>
      </c>
      <c r="H7578">
        <v>-0.44670961159984701</v>
      </c>
      <c r="I7578">
        <v>-1.4484686034005601</v>
      </c>
      <c r="J7578">
        <v>285</v>
      </c>
      <c r="K7578">
        <v>362</v>
      </c>
      <c r="L7578">
        <v>295</v>
      </c>
      <c r="M7578">
        <v>27</v>
      </c>
      <c r="N7578">
        <v>0.18109181394637699</v>
      </c>
      <c r="O7578">
        <v>-0.57711162117473702</v>
      </c>
      <c r="P7578">
        <v>-2.0337067644414102</v>
      </c>
      <c r="Q7578">
        <v>0.66101694915254205</v>
      </c>
      <c r="R7578">
        <v>0.322033898305084</v>
      </c>
      <c r="S7578">
        <f t="shared" si="118"/>
        <v>3.830236118256055E-2</v>
      </c>
    </row>
    <row r="7579" spans="1:19" x14ac:dyDescent="0.2">
      <c r="A7579" t="s">
        <v>15084</v>
      </c>
      <c r="B7579" t="s">
        <v>15085</v>
      </c>
      <c r="C7579">
        <v>89</v>
      </c>
      <c r="D7579">
        <v>87</v>
      </c>
      <c r="E7579">
        <v>106</v>
      </c>
      <c r="F7579">
        <v>7</v>
      </c>
      <c r="G7579">
        <v>7.0387478269234194E-2</v>
      </c>
      <c r="H7579">
        <v>-0.41834215115854601</v>
      </c>
      <c r="I7579">
        <v>-1.9884891395926501</v>
      </c>
      <c r="J7579">
        <v>214</v>
      </c>
      <c r="K7579">
        <v>127</v>
      </c>
      <c r="L7579">
        <v>68</v>
      </c>
      <c r="M7579">
        <v>52</v>
      </c>
      <c r="N7579">
        <v>-0.149381948971512</v>
      </c>
      <c r="O7579">
        <v>-1.08999363778734</v>
      </c>
      <c r="P7579">
        <v>-1.62463609830628</v>
      </c>
      <c r="Q7579">
        <v>0.69491525423728795</v>
      </c>
      <c r="R7579">
        <v>0.322033898305084</v>
      </c>
      <c r="S7579">
        <f t="shared" si="118"/>
        <v>-8.0108881123808623E-3</v>
      </c>
    </row>
    <row r="7580" spans="1:19" x14ac:dyDescent="0.2">
      <c r="A7580" t="s">
        <v>15086</v>
      </c>
      <c r="B7580" t="s">
        <v>15087</v>
      </c>
      <c r="C7580">
        <v>91</v>
      </c>
      <c r="D7580">
        <v>152</v>
      </c>
      <c r="E7580">
        <v>100</v>
      </c>
      <c r="F7580">
        <v>10</v>
      </c>
      <c r="G7580">
        <v>0.30306042791920701</v>
      </c>
      <c r="H7580">
        <v>-0.45329940209949698</v>
      </c>
      <c r="I7580">
        <v>-1.84323856528309</v>
      </c>
      <c r="J7580">
        <v>190</v>
      </c>
      <c r="K7580">
        <v>318</v>
      </c>
      <c r="L7580">
        <v>137</v>
      </c>
      <c r="M7580">
        <v>29</v>
      </c>
      <c r="N7580">
        <v>0.30090162245332502</v>
      </c>
      <c r="O7580">
        <v>-0.73412181094081197</v>
      </c>
      <c r="P7580">
        <v>-1.8265812716457599</v>
      </c>
      <c r="Q7580">
        <v>0.72881355932203395</v>
      </c>
      <c r="R7580">
        <v>0.322033898305084</v>
      </c>
      <c r="S7580">
        <f t="shared" si="118"/>
        <v>-2.0140064534520427E-2</v>
      </c>
    </row>
    <row r="7581" spans="1:19" x14ac:dyDescent="0.2">
      <c r="A7581" t="s">
        <v>15088</v>
      </c>
      <c r="B7581" t="s">
        <v>15089</v>
      </c>
      <c r="C7581">
        <v>113</v>
      </c>
      <c r="D7581">
        <v>161</v>
      </c>
      <c r="E7581">
        <v>111</v>
      </c>
      <c r="F7581">
        <v>13</v>
      </c>
      <c r="G7581">
        <v>0.23400566484395799</v>
      </c>
      <c r="H7581">
        <v>-0.50201347447516598</v>
      </c>
      <c r="I7581">
        <v>-1.8233322641385801</v>
      </c>
      <c r="J7581">
        <v>257</v>
      </c>
      <c r="K7581">
        <v>452</v>
      </c>
      <c r="L7581">
        <v>226</v>
      </c>
      <c r="M7581">
        <v>67</v>
      </c>
      <c r="N7581">
        <v>0.32243341490180899</v>
      </c>
      <c r="O7581">
        <v>-0.64791346132828398</v>
      </c>
      <c r="P7581">
        <v>-1.5940839892223599</v>
      </c>
      <c r="Q7581">
        <v>0.61016949152542299</v>
      </c>
      <c r="R7581">
        <v>0.28813559322033899</v>
      </c>
      <c r="S7581">
        <f t="shared" si="118"/>
        <v>4.7789805313468117E-2</v>
      </c>
    </row>
    <row r="7582" spans="1:19" x14ac:dyDescent="0.2">
      <c r="A7582" t="s">
        <v>15090</v>
      </c>
      <c r="B7582" t="s">
        <v>15091</v>
      </c>
      <c r="C7582">
        <v>101</v>
      </c>
      <c r="D7582">
        <v>105</v>
      </c>
      <c r="E7582">
        <v>71</v>
      </c>
      <c r="F7582">
        <v>5</v>
      </c>
      <c r="G7582">
        <v>9.7126157582824002E-2</v>
      </c>
      <c r="H7582">
        <v>-0.64732103484197001</v>
      </c>
      <c r="I7582">
        <v>-2.1895485424086201</v>
      </c>
      <c r="J7582">
        <v>144</v>
      </c>
      <c r="K7582">
        <v>179</v>
      </c>
      <c r="L7582">
        <v>107</v>
      </c>
      <c r="M7582">
        <v>15</v>
      </c>
      <c r="N7582">
        <v>0.17171864230636499</v>
      </c>
      <c r="O7582">
        <v>-0.72106749155442995</v>
      </c>
      <c r="P7582">
        <v>-1.99249690163146</v>
      </c>
      <c r="Q7582">
        <v>0.644067796610169</v>
      </c>
      <c r="R7582">
        <v>0.27118644067796599</v>
      </c>
      <c r="S7582">
        <f t="shared" si="118"/>
        <v>-0.16438983718220759</v>
      </c>
    </row>
    <row r="7583" spans="1:19" x14ac:dyDescent="0.2">
      <c r="A7583" t="s">
        <v>15092</v>
      </c>
      <c r="B7583" t="s">
        <v>15093</v>
      </c>
      <c r="C7583">
        <v>119</v>
      </c>
      <c r="D7583">
        <v>83</v>
      </c>
      <c r="E7583">
        <v>45</v>
      </c>
      <c r="F7583">
        <v>9</v>
      </c>
      <c r="G7583">
        <v>-7.6210636720928301E-2</v>
      </c>
      <c r="H7583">
        <v>-0.91659245739559003</v>
      </c>
      <c r="I7583">
        <v>-2.0055016249151998</v>
      </c>
      <c r="J7583">
        <v>178</v>
      </c>
      <c r="K7583">
        <v>175</v>
      </c>
      <c r="L7583">
        <v>160</v>
      </c>
      <c r="M7583">
        <v>19</v>
      </c>
      <c r="N7583">
        <v>6.9846149799122195E-2</v>
      </c>
      <c r="O7583">
        <v>-0.63838879679735905</v>
      </c>
      <c r="P7583">
        <v>-1.9818920699479501</v>
      </c>
      <c r="Q7583">
        <v>0.59322033898305004</v>
      </c>
      <c r="R7583">
        <v>0.322033898305084</v>
      </c>
      <c r="S7583">
        <f t="shared" si="118"/>
        <v>-0.10847713959294551</v>
      </c>
    </row>
    <row r="7584" spans="1:19" x14ac:dyDescent="0.2">
      <c r="A7584" t="s">
        <v>15094</v>
      </c>
      <c r="B7584" t="s">
        <v>15095</v>
      </c>
      <c r="C7584">
        <v>168</v>
      </c>
      <c r="D7584">
        <v>173</v>
      </c>
      <c r="E7584">
        <v>146</v>
      </c>
      <c r="F7584">
        <v>20</v>
      </c>
      <c r="G7584">
        <v>9.2995053698460894E-2</v>
      </c>
      <c r="H7584">
        <v>-0.55521443571982898</v>
      </c>
      <c r="I7584">
        <v>-1.80847645902388</v>
      </c>
      <c r="J7584">
        <v>489</v>
      </c>
      <c r="K7584">
        <v>655</v>
      </c>
      <c r="L7584">
        <v>349</v>
      </c>
      <c r="M7584">
        <v>80</v>
      </c>
      <c r="N7584">
        <v>0.20416054428988401</v>
      </c>
      <c r="O7584">
        <v>-0.73857220930883005</v>
      </c>
      <c r="P7584">
        <v>-1.7964445407235601</v>
      </c>
      <c r="Q7584">
        <v>0.644067796610169</v>
      </c>
      <c r="R7584">
        <v>0.338983050847457</v>
      </c>
      <c r="S7584">
        <f t="shared" si="118"/>
        <v>-2.0541667227333416E-3</v>
      </c>
    </row>
    <row r="7585" spans="1:19" x14ac:dyDescent="0.2">
      <c r="A7585" t="s">
        <v>15096</v>
      </c>
      <c r="B7585" t="s">
        <v>15097</v>
      </c>
      <c r="C7585">
        <v>38</v>
      </c>
      <c r="D7585">
        <v>50</v>
      </c>
      <c r="E7585">
        <v>18</v>
      </c>
      <c r="F7585">
        <v>6</v>
      </c>
      <c r="G7585">
        <v>0.199444640014737</v>
      </c>
      <c r="H7585">
        <v>-0.81876910129190705</v>
      </c>
      <c r="I7585">
        <v>-1.68582951919516</v>
      </c>
      <c r="J7585">
        <v>66</v>
      </c>
      <c r="K7585">
        <v>61</v>
      </c>
      <c r="L7585">
        <v>60</v>
      </c>
      <c r="M7585">
        <v>6</v>
      </c>
      <c r="N7585">
        <v>4.3014002890620101E-2</v>
      </c>
      <c r="O7585">
        <v>-0.63348146230261504</v>
      </c>
      <c r="P7585">
        <v>-2.05161835375011</v>
      </c>
      <c r="Q7585">
        <v>0.57627118644067798</v>
      </c>
      <c r="R7585">
        <v>0.35593220338983</v>
      </c>
      <c r="S7585">
        <f t="shared" si="118"/>
        <v>-3.4939647497953544E-2</v>
      </c>
    </row>
    <row r="7586" spans="1:19" x14ac:dyDescent="0.2">
      <c r="A7586" t="s">
        <v>15098</v>
      </c>
      <c r="B7586" t="s">
        <v>15099</v>
      </c>
      <c r="C7586">
        <v>399</v>
      </c>
      <c r="D7586">
        <v>593</v>
      </c>
      <c r="E7586">
        <v>416</v>
      </c>
      <c r="F7586">
        <v>81</v>
      </c>
      <c r="G7586">
        <v>0.252340029973042</v>
      </c>
      <c r="H7586">
        <v>-0.47613757483840902</v>
      </c>
      <c r="I7586">
        <v>-1.5766850497700899</v>
      </c>
      <c r="J7586">
        <v>827</v>
      </c>
      <c r="K7586">
        <v>1180</v>
      </c>
      <c r="L7586">
        <v>678</v>
      </c>
      <c r="M7586">
        <v>138</v>
      </c>
      <c r="N7586">
        <v>0.23160460117529999</v>
      </c>
      <c r="O7586">
        <v>-0.67836459282987305</v>
      </c>
      <c r="P7586">
        <v>-1.7878520917431999</v>
      </c>
      <c r="Q7586">
        <v>0.52542372881355903</v>
      </c>
      <c r="R7586">
        <v>0.37288135593220301</v>
      </c>
      <c r="S7586">
        <f t="shared" si="118"/>
        <v>6.7088970934066322E-2</v>
      </c>
    </row>
    <row r="7587" spans="1:19" x14ac:dyDescent="0.2">
      <c r="A7587" t="s">
        <v>15100</v>
      </c>
      <c r="B7587" t="s">
        <v>15101</v>
      </c>
      <c r="C7587">
        <v>139</v>
      </c>
      <c r="D7587">
        <v>151</v>
      </c>
      <c r="E7587">
        <v>68</v>
      </c>
      <c r="F7587">
        <v>33</v>
      </c>
      <c r="G7587">
        <v>0.116220379334602</v>
      </c>
      <c r="H7587">
        <v>-0.80476389732626197</v>
      </c>
      <c r="I7587">
        <v>-1.5086980333382001</v>
      </c>
      <c r="J7587">
        <v>241</v>
      </c>
      <c r="K7587">
        <v>406</v>
      </c>
      <c r="L7587">
        <v>207</v>
      </c>
      <c r="M7587">
        <v>108</v>
      </c>
      <c r="N7587">
        <v>0.303737094424047</v>
      </c>
      <c r="O7587">
        <v>-0.65813547426234098</v>
      </c>
      <c r="P7587">
        <v>-1.35881895567981</v>
      </c>
      <c r="Q7587">
        <v>0.66101694915254205</v>
      </c>
      <c r="R7587">
        <v>0.322033898305084</v>
      </c>
      <c r="S7587">
        <f t="shared" si="118"/>
        <v>0.20145464998492368</v>
      </c>
    </row>
    <row r="7588" spans="1:19" x14ac:dyDescent="0.2">
      <c r="A7588" t="s">
        <v>15102</v>
      </c>
      <c r="B7588" t="s">
        <v>15103</v>
      </c>
      <c r="C7588">
        <v>67</v>
      </c>
      <c r="D7588">
        <v>85</v>
      </c>
      <c r="E7588">
        <v>36</v>
      </c>
      <c r="F7588">
        <v>7</v>
      </c>
      <c r="G7588">
        <v>0.18360235530899399</v>
      </c>
      <c r="H7588">
        <v>-0.76403031171194202</v>
      </c>
      <c r="I7588">
        <v>-1.8651739356485599</v>
      </c>
      <c r="J7588">
        <v>92</v>
      </c>
      <c r="K7588">
        <v>93</v>
      </c>
      <c r="L7588">
        <v>38</v>
      </c>
      <c r="M7588">
        <v>8</v>
      </c>
      <c r="N7588">
        <v>8.1923224630101599E-2</v>
      </c>
      <c r="O7588">
        <v>-0.97609300787313502</v>
      </c>
      <c r="P7588">
        <v>-2.0709235089455</v>
      </c>
      <c r="Q7588">
        <v>0.66101694915254205</v>
      </c>
      <c r="R7588">
        <v>0.322033898305084</v>
      </c>
      <c r="S7588">
        <f t="shared" si="118"/>
        <v>-9.1823416109687028E-2</v>
      </c>
    </row>
    <row r="7589" spans="1:19" x14ac:dyDescent="0.2">
      <c r="A7589" t="s">
        <v>15104</v>
      </c>
      <c r="B7589" t="s">
        <v>15105</v>
      </c>
      <c r="C7589">
        <v>145</v>
      </c>
      <c r="D7589">
        <v>130</v>
      </c>
      <c r="E7589">
        <v>93</v>
      </c>
      <c r="F7589">
        <v>18</v>
      </c>
      <c r="G7589">
        <v>3.2833582367390299E-2</v>
      </c>
      <c r="H7589">
        <v>-0.68714306345944298</v>
      </c>
      <c r="I7589">
        <v>-1.7902926700936601</v>
      </c>
      <c r="J7589">
        <v>211</v>
      </c>
      <c r="K7589">
        <v>287</v>
      </c>
      <c r="L7589">
        <v>138</v>
      </c>
      <c r="M7589">
        <v>31</v>
      </c>
      <c r="N7589">
        <v>0.21082754485802099</v>
      </c>
      <c r="O7589">
        <v>-0.77649214604084604</v>
      </c>
      <c r="P7589">
        <v>-1.84314643005531</v>
      </c>
      <c r="Q7589">
        <v>0.644067796610169</v>
      </c>
      <c r="R7589">
        <v>0.338983050847457</v>
      </c>
      <c r="S7589">
        <f t="shared" si="118"/>
        <v>-9.3022556157388876E-3</v>
      </c>
    </row>
    <row r="7590" spans="1:19" x14ac:dyDescent="0.2">
      <c r="A7590" t="s">
        <v>15106</v>
      </c>
      <c r="B7590" t="s">
        <v>15107</v>
      </c>
      <c r="C7590">
        <v>182</v>
      </c>
      <c r="D7590">
        <v>208</v>
      </c>
      <c r="E7590">
        <v>123</v>
      </c>
      <c r="F7590">
        <v>16</v>
      </c>
      <c r="G7590">
        <v>0.13825017927321501</v>
      </c>
      <c r="H7590">
        <v>-0.66442428632408002</v>
      </c>
      <c r="I7590">
        <v>-1.9401485782911401</v>
      </c>
      <c r="J7590">
        <v>362</v>
      </c>
      <c r="K7590">
        <v>378</v>
      </c>
      <c r="L7590">
        <v>201</v>
      </c>
      <c r="M7590">
        <v>34</v>
      </c>
      <c r="N7590">
        <v>9.6011332725781301E-2</v>
      </c>
      <c r="O7590">
        <v>-0.84760129025706699</v>
      </c>
      <c r="P7590">
        <v>-2.0374553220828</v>
      </c>
      <c r="Q7590">
        <v>0.61016949152542299</v>
      </c>
      <c r="R7590">
        <v>0.27118644067796599</v>
      </c>
      <c r="S7590">
        <f t="shared" si="118"/>
        <v>-0.10449266660909461</v>
      </c>
    </row>
    <row r="7591" spans="1:19" x14ac:dyDescent="0.2">
      <c r="A7591" t="s">
        <v>15108</v>
      </c>
      <c r="B7591" t="s">
        <v>15109</v>
      </c>
      <c r="C7591">
        <v>74</v>
      </c>
      <c r="D7591">
        <v>63</v>
      </c>
      <c r="E7591">
        <v>48</v>
      </c>
      <c r="F7591">
        <v>3</v>
      </c>
      <c r="G7591">
        <v>1.03670620181339E-2</v>
      </c>
      <c r="H7591">
        <v>-0.68224849213379202</v>
      </c>
      <c r="I7591">
        <v>-2.2763076379733098</v>
      </c>
      <c r="J7591">
        <v>163</v>
      </c>
      <c r="K7591">
        <v>167</v>
      </c>
      <c r="L7591">
        <v>114</v>
      </c>
      <c r="M7591">
        <v>21</v>
      </c>
      <c r="N7591">
        <v>8.7756970165347198E-2</v>
      </c>
      <c r="O7591">
        <v>-0.74737153021187497</v>
      </c>
      <c r="P7591">
        <v>-1.9001939782619299</v>
      </c>
      <c r="Q7591">
        <v>0.55932203389830504</v>
      </c>
      <c r="R7591">
        <v>0.25423728813559299</v>
      </c>
      <c r="S7591">
        <f t="shared" si="118"/>
        <v>-0.16472019811985267</v>
      </c>
    </row>
    <row r="7592" spans="1:19" x14ac:dyDescent="0.2">
      <c r="A7592" t="s">
        <v>15110</v>
      </c>
      <c r="B7592" t="s">
        <v>15111</v>
      </c>
      <c r="C7592">
        <v>87</v>
      </c>
      <c r="D7592">
        <v>114</v>
      </c>
      <c r="E7592">
        <v>47</v>
      </c>
      <c r="F7592">
        <v>3</v>
      </c>
      <c r="G7592">
        <v>0.19764383101338201</v>
      </c>
      <c r="H7592">
        <v>-0.761679404461304</v>
      </c>
      <c r="I7592">
        <v>-2.34659517086095</v>
      </c>
      <c r="J7592">
        <v>226</v>
      </c>
      <c r="K7592">
        <v>262</v>
      </c>
      <c r="L7592">
        <v>180</v>
      </c>
      <c r="M7592">
        <v>16</v>
      </c>
      <c r="N7592">
        <v>0.14142095559406601</v>
      </c>
      <c r="O7592">
        <v>-0.69092471118848497</v>
      </c>
      <c r="P7592">
        <v>-2.16021412508336</v>
      </c>
      <c r="Q7592">
        <v>0.49152542372881303</v>
      </c>
      <c r="R7592">
        <v>0.35593220338983</v>
      </c>
      <c r="S7592">
        <f t="shared" si="118"/>
        <v>-0.25454109594463892</v>
      </c>
    </row>
    <row r="7593" spans="1:19" x14ac:dyDescent="0.2">
      <c r="A7593" t="s">
        <v>15112</v>
      </c>
      <c r="B7593" t="s">
        <v>15113</v>
      </c>
      <c r="C7593">
        <v>160</v>
      </c>
      <c r="D7593">
        <v>185</v>
      </c>
      <c r="E7593">
        <v>94</v>
      </c>
      <c r="F7593">
        <v>18</v>
      </c>
      <c r="G7593">
        <v>0.143309978042617</v>
      </c>
      <c r="H7593">
        <v>-0.72525013883462897</v>
      </c>
      <c r="I7593">
        <v>-1.8330446505146101</v>
      </c>
      <c r="J7593">
        <v>222</v>
      </c>
      <c r="K7593">
        <v>328</v>
      </c>
      <c r="L7593">
        <v>178</v>
      </c>
      <c r="M7593">
        <v>30</v>
      </c>
      <c r="N7593">
        <v>0.246748972682762</v>
      </c>
      <c r="O7593">
        <v>-0.68802174928613502</v>
      </c>
      <c r="P7593">
        <v>-1.87945738832286</v>
      </c>
      <c r="Q7593">
        <v>0.59322033898305004</v>
      </c>
      <c r="R7593">
        <v>0.22033898305084701</v>
      </c>
      <c r="S7593">
        <f t="shared" si="118"/>
        <v>-3.1343805511893939E-2</v>
      </c>
    </row>
    <row r="7594" spans="1:19" x14ac:dyDescent="0.2">
      <c r="A7594" t="s">
        <v>15114</v>
      </c>
      <c r="B7594" t="s">
        <v>15115</v>
      </c>
      <c r="C7594">
        <v>143</v>
      </c>
      <c r="D7594">
        <v>146</v>
      </c>
      <c r="E7594">
        <v>90</v>
      </c>
      <c r="F7594">
        <v>18</v>
      </c>
      <c r="G7594">
        <v>8.9275050614903706E-2</v>
      </c>
      <c r="H7594">
        <v>-0.69535153780414005</v>
      </c>
      <c r="I7594">
        <v>-1.78426070532375</v>
      </c>
      <c r="J7594">
        <v>322</v>
      </c>
      <c r="K7594">
        <v>343</v>
      </c>
      <c r="L7594">
        <v>204</v>
      </c>
      <c r="M7594">
        <v>41</v>
      </c>
      <c r="N7594">
        <v>0.104666351768661</v>
      </c>
      <c r="O7594">
        <v>-0.79031448141432203</v>
      </c>
      <c r="P7594">
        <v>-1.90529768356798</v>
      </c>
      <c r="Q7594">
        <v>0.677966101694915</v>
      </c>
      <c r="R7594">
        <v>0.25423728813559299</v>
      </c>
      <c r="S7594">
        <f t="shared" si="118"/>
        <v>-2.418718144032013E-2</v>
      </c>
    </row>
    <row r="7595" spans="1:19" x14ac:dyDescent="0.2">
      <c r="A7595" t="s">
        <v>15116</v>
      </c>
      <c r="B7595" t="s">
        <v>15117</v>
      </c>
      <c r="C7595">
        <v>231</v>
      </c>
      <c r="D7595">
        <v>222</v>
      </c>
      <c r="E7595">
        <v>238</v>
      </c>
      <c r="F7595">
        <v>25</v>
      </c>
      <c r="G7595">
        <v>6.2999226854022705E-2</v>
      </c>
      <c r="H7595">
        <v>-0.481293032614035</v>
      </c>
      <c r="I7595">
        <v>-1.8498691441821</v>
      </c>
      <c r="J7595">
        <v>416</v>
      </c>
      <c r="K7595">
        <v>562</v>
      </c>
      <c r="L7595">
        <v>262</v>
      </c>
      <c r="M7595">
        <v>67</v>
      </c>
      <c r="N7595">
        <v>0.20787108836404</v>
      </c>
      <c r="O7595">
        <v>-0.79288081645138697</v>
      </c>
      <c r="P7595">
        <v>-1.8032441965178001</v>
      </c>
      <c r="Q7595">
        <v>0.69491525423728795</v>
      </c>
      <c r="R7595">
        <v>0.37288135593220301</v>
      </c>
      <c r="S7595">
        <f t="shared" si="118"/>
        <v>-1.5809927376119269E-2</v>
      </c>
    </row>
    <row r="7596" spans="1:19" x14ac:dyDescent="0.2">
      <c r="A7596" t="s">
        <v>15118</v>
      </c>
      <c r="B7596" t="s">
        <v>15119</v>
      </c>
      <c r="C7596">
        <v>149</v>
      </c>
      <c r="D7596">
        <v>169</v>
      </c>
      <c r="E7596">
        <v>108</v>
      </c>
      <c r="F7596">
        <v>10</v>
      </c>
      <c r="G7596">
        <v>0.134958668496927</v>
      </c>
      <c r="H7596">
        <v>-0.634020522703728</v>
      </c>
      <c r="I7596">
        <v>-2.0573834413742702</v>
      </c>
      <c r="J7596">
        <v>365</v>
      </c>
      <c r="K7596">
        <v>428</v>
      </c>
      <c r="L7596">
        <v>231</v>
      </c>
      <c r="M7596">
        <v>40</v>
      </c>
      <c r="N7596">
        <v>0.14637900797841899</v>
      </c>
      <c r="O7596">
        <v>-0.79076966170871998</v>
      </c>
      <c r="P7596">
        <v>-1.9704585417203999</v>
      </c>
      <c r="Q7596">
        <v>0.677966101694915</v>
      </c>
      <c r="R7596">
        <v>0.28813559322033899</v>
      </c>
      <c r="S7596">
        <f t="shared" si="118"/>
        <v>-0.12038071304889351</v>
      </c>
    </row>
    <row r="7597" spans="1:19" x14ac:dyDescent="0.2">
      <c r="A7597" t="s">
        <v>15120</v>
      </c>
      <c r="B7597" t="s">
        <v>15121</v>
      </c>
      <c r="C7597">
        <v>146</v>
      </c>
      <c r="D7597">
        <v>148</v>
      </c>
      <c r="E7597">
        <v>162</v>
      </c>
      <c r="F7597">
        <v>28</v>
      </c>
      <c r="G7597">
        <v>8.6167091906048696E-2</v>
      </c>
      <c r="H7597">
        <v>-0.44909585102020899</v>
      </c>
      <c r="I7597">
        <v>-1.6013919974042099</v>
      </c>
      <c r="J7597">
        <v>241</v>
      </c>
      <c r="K7597">
        <v>369</v>
      </c>
      <c r="L7597">
        <v>200</v>
      </c>
      <c r="M7597">
        <v>34</v>
      </c>
      <c r="N7597">
        <v>0.26223742700591302</v>
      </c>
      <c r="O7597">
        <v>-0.67307582405527699</v>
      </c>
      <c r="P7597">
        <v>-1.8607637941245001</v>
      </c>
      <c r="Q7597">
        <v>0.71186440677966101</v>
      </c>
      <c r="R7597">
        <v>0.28813559322033899</v>
      </c>
      <c r="S7597">
        <f t="shared" si="118"/>
        <v>4.0461208411816128E-2</v>
      </c>
    </row>
    <row r="7598" spans="1:19" x14ac:dyDescent="0.2">
      <c r="A7598" t="s">
        <v>15122</v>
      </c>
      <c r="B7598" t="s">
        <v>15123</v>
      </c>
      <c r="C7598">
        <v>95</v>
      </c>
      <c r="D7598">
        <v>85</v>
      </c>
      <c r="E7598">
        <v>66</v>
      </c>
      <c r="F7598">
        <v>7</v>
      </c>
      <c r="G7598">
        <v>3.1953552720973298E-2</v>
      </c>
      <c r="H7598">
        <v>-0.65243767952538201</v>
      </c>
      <c r="I7598">
        <v>-2.01682273823659</v>
      </c>
      <c r="J7598">
        <v>234</v>
      </c>
      <c r="K7598">
        <v>250</v>
      </c>
      <c r="L7598">
        <v>163</v>
      </c>
      <c r="M7598">
        <v>60</v>
      </c>
      <c r="N7598">
        <v>0.10595225468361601</v>
      </c>
      <c r="O7598">
        <v>-0.74911703015057496</v>
      </c>
      <c r="P7598">
        <v>-1.60129027561839</v>
      </c>
      <c r="Q7598">
        <v>0.61016949152542299</v>
      </c>
      <c r="R7598">
        <v>0.27118644067796599</v>
      </c>
      <c r="S7598">
        <f t="shared" si="118"/>
        <v>-9.9372020590290933E-3</v>
      </c>
    </row>
    <row r="7599" spans="1:19" x14ac:dyDescent="0.2">
      <c r="A7599" t="s">
        <v>15124</v>
      </c>
      <c r="B7599" t="s">
        <v>15125</v>
      </c>
      <c r="C7599">
        <v>74</v>
      </c>
      <c r="D7599">
        <v>124</v>
      </c>
      <c r="E7599">
        <v>36</v>
      </c>
      <c r="F7599">
        <v>6</v>
      </c>
      <c r="G7599">
        <v>0.304448197726787</v>
      </c>
      <c r="H7599">
        <v>-0.80718722874209203</v>
      </c>
      <c r="I7599">
        <v>-1.9752776423093299</v>
      </c>
      <c r="J7599">
        <v>167</v>
      </c>
      <c r="K7599">
        <v>213</v>
      </c>
      <c r="L7599">
        <v>88</v>
      </c>
      <c r="M7599">
        <v>22</v>
      </c>
      <c r="N7599">
        <v>0.18289123571287599</v>
      </c>
      <c r="O7599">
        <v>-0.87032257614180497</v>
      </c>
      <c r="P7599">
        <v>-1.89051945891727</v>
      </c>
      <c r="Q7599">
        <v>0.59322033898305004</v>
      </c>
      <c r="R7599">
        <v>0.37288135593220301</v>
      </c>
      <c r="S7599">
        <f t="shared" si="118"/>
        <v>-7.5320364378342775E-2</v>
      </c>
    </row>
    <row r="7600" spans="1:19" x14ac:dyDescent="0.2">
      <c r="A7600" t="s">
        <v>15126</v>
      </c>
      <c r="B7600" t="s">
        <v>15127</v>
      </c>
      <c r="C7600">
        <v>232</v>
      </c>
      <c r="D7600">
        <v>272</v>
      </c>
      <c r="E7600">
        <v>222</v>
      </c>
      <c r="F7600">
        <v>38</v>
      </c>
      <c r="G7600">
        <v>0.14933915143882701</v>
      </c>
      <c r="H7600">
        <v>-0.51339302021866395</v>
      </c>
      <c r="I7600">
        <v>-1.6699015612360799</v>
      </c>
      <c r="J7600">
        <v>405</v>
      </c>
      <c r="K7600">
        <v>480</v>
      </c>
      <c r="L7600">
        <v>359</v>
      </c>
      <c r="M7600">
        <v>79</v>
      </c>
      <c r="N7600">
        <v>0.15101431758264</v>
      </c>
      <c r="O7600">
        <v>-0.64444935178073903</v>
      </c>
      <c r="P7600">
        <v>-1.72005360051612</v>
      </c>
      <c r="Q7600">
        <v>0.644067796610169</v>
      </c>
      <c r="R7600">
        <v>0.322033898305084</v>
      </c>
      <c r="S7600">
        <f t="shared" si="118"/>
        <v>5.8341863291043496E-2</v>
      </c>
    </row>
    <row r="7601" spans="1:19" x14ac:dyDescent="0.2">
      <c r="A7601" t="s">
        <v>15128</v>
      </c>
      <c r="B7601" t="s">
        <v>15129</v>
      </c>
      <c r="C7601">
        <v>5</v>
      </c>
      <c r="D7601">
        <v>13</v>
      </c>
      <c r="E7601">
        <v>7</v>
      </c>
      <c r="F7601">
        <v>0</v>
      </c>
      <c r="G7601">
        <v>0.49523158026634601</v>
      </c>
      <c r="H7601">
        <v>-0.348129974100165</v>
      </c>
      <c r="I7601" t="e">
        <f>-inf</f>
        <v>#NAME?</v>
      </c>
      <c r="J7601">
        <v>16</v>
      </c>
      <c r="K7601">
        <v>3</v>
      </c>
      <c r="L7601">
        <v>0</v>
      </c>
      <c r="M7601">
        <v>3</v>
      </c>
      <c r="N7601">
        <v>-0.64977062451454004</v>
      </c>
      <c r="O7601" t="e">
        <f>-inf</f>
        <v>#NAME?</v>
      </c>
      <c r="P7601">
        <v>-1.73722439652815</v>
      </c>
      <c r="Q7601">
        <v>0.61016949152542299</v>
      </c>
      <c r="R7601">
        <v>0.28813559322033899</v>
      </c>
      <c r="S7601" t="e">
        <f t="shared" si="118"/>
        <v>#NAME?</v>
      </c>
    </row>
    <row r="7602" spans="1:19" x14ac:dyDescent="0.2">
      <c r="A7602" t="s">
        <v>15130</v>
      </c>
      <c r="B7602" t="s">
        <v>15131</v>
      </c>
      <c r="C7602">
        <v>108</v>
      </c>
      <c r="D7602">
        <v>199</v>
      </c>
      <c r="E7602">
        <v>173</v>
      </c>
      <c r="F7602">
        <v>10</v>
      </c>
      <c r="G7602">
        <v>0.34568755321828498</v>
      </c>
      <c r="H7602">
        <v>-0.289635662136557</v>
      </c>
      <c r="I7602">
        <v>-1.9176209284489401</v>
      </c>
      <c r="J7602">
        <v>166</v>
      </c>
      <c r="K7602">
        <v>332</v>
      </c>
      <c r="L7602">
        <v>112</v>
      </c>
      <c r="M7602">
        <v>22</v>
      </c>
      <c r="N7602">
        <v>0.37825809908570202</v>
      </c>
      <c r="O7602">
        <v>-0.76297884251426296</v>
      </c>
      <c r="P7602">
        <v>-1.8879110758097399</v>
      </c>
      <c r="Q7602">
        <v>0.66101694915254205</v>
      </c>
      <c r="R7602">
        <v>0.27118644067796599</v>
      </c>
      <c r="S7602">
        <f t="shared" si="118"/>
        <v>-5.7995424532931536E-2</v>
      </c>
    </row>
    <row r="7603" spans="1:19" x14ac:dyDescent="0.2">
      <c r="A7603" t="s">
        <v>15132</v>
      </c>
      <c r="B7603" t="s">
        <v>15133</v>
      </c>
      <c r="C7603">
        <v>409</v>
      </c>
      <c r="D7603">
        <v>489</v>
      </c>
      <c r="E7603">
        <v>282</v>
      </c>
      <c r="F7603">
        <v>53</v>
      </c>
      <c r="G7603">
        <v>0.15784378341180599</v>
      </c>
      <c r="H7603">
        <v>-0.655732209466384</v>
      </c>
      <c r="I7603">
        <v>-1.77164461136855</v>
      </c>
      <c r="J7603">
        <v>463</v>
      </c>
      <c r="K7603">
        <v>750</v>
      </c>
      <c r="L7603">
        <v>373</v>
      </c>
      <c r="M7603">
        <v>63</v>
      </c>
      <c r="N7603">
        <v>0.28670837579546798</v>
      </c>
      <c r="O7603">
        <v>-0.68596093635365596</v>
      </c>
      <c r="P7603">
        <v>-1.8764661101562601</v>
      </c>
      <c r="Q7603">
        <v>0.62711864406779605</v>
      </c>
      <c r="R7603">
        <v>0.305084745762711</v>
      </c>
      <c r="S7603">
        <f t="shared" si="118"/>
        <v>-1.2836934570139636E-2</v>
      </c>
    </row>
    <row r="7604" spans="1:19" x14ac:dyDescent="0.2">
      <c r="A7604" t="s">
        <v>15134</v>
      </c>
      <c r="B7604" t="s">
        <v>15135</v>
      </c>
      <c r="C7604">
        <v>177</v>
      </c>
      <c r="D7604">
        <v>250</v>
      </c>
      <c r="E7604">
        <v>138</v>
      </c>
      <c r="F7604">
        <v>11</v>
      </c>
      <c r="G7604">
        <v>0.230224974605759</v>
      </c>
      <c r="H7604">
        <v>-0.60235218973897298</v>
      </c>
      <c r="I7604">
        <v>-2.0907777541655799</v>
      </c>
      <c r="J7604">
        <v>305</v>
      </c>
      <c r="K7604">
        <v>389</v>
      </c>
      <c r="L7604">
        <v>197</v>
      </c>
      <c r="M7604">
        <v>45</v>
      </c>
      <c r="N7604">
        <v>0.18287786540064299</v>
      </c>
      <c r="O7604">
        <v>-0.78192239032958299</v>
      </c>
      <c r="P7604">
        <v>-1.8413129941633299</v>
      </c>
      <c r="Q7604">
        <v>0.61016949152542299</v>
      </c>
      <c r="R7604">
        <v>0.305084745762711</v>
      </c>
      <c r="S7604">
        <f t="shared" si="118"/>
        <v>-9.5466755969614431E-2</v>
      </c>
    </row>
    <row r="7605" spans="1:19" x14ac:dyDescent="0.2">
      <c r="A7605" t="s">
        <v>15136</v>
      </c>
      <c r="B7605" t="s">
        <v>15137</v>
      </c>
      <c r="C7605">
        <v>55</v>
      </c>
      <c r="D7605">
        <v>124</v>
      </c>
      <c r="E7605">
        <v>44</v>
      </c>
      <c r="F7605">
        <v>9</v>
      </c>
      <c r="G7605">
        <v>0.43331722796351901</v>
      </c>
      <c r="H7605">
        <v>-0.59116802278645997</v>
      </c>
      <c r="I7605">
        <v>-1.67031735301691</v>
      </c>
      <c r="J7605">
        <v>130</v>
      </c>
      <c r="K7605">
        <v>145</v>
      </c>
      <c r="L7605">
        <v>75</v>
      </c>
      <c r="M7605">
        <v>22</v>
      </c>
      <c r="N7605">
        <v>0.12465275334985899</v>
      </c>
      <c r="O7605">
        <v>-0.83097086605952697</v>
      </c>
      <c r="P7605">
        <v>-1.7817463400765201</v>
      </c>
      <c r="Q7605">
        <v>0.66101694915254205</v>
      </c>
      <c r="R7605">
        <v>0.322033898305084</v>
      </c>
      <c r="S7605">
        <f t="shared" si="118"/>
        <v>4.1720156405459466E-2</v>
      </c>
    </row>
    <row r="7606" spans="1:19" x14ac:dyDescent="0.2">
      <c r="A7606" t="s">
        <v>15138</v>
      </c>
      <c r="B7606" t="s">
        <v>15139</v>
      </c>
      <c r="C7606">
        <v>108</v>
      </c>
      <c r="D7606">
        <v>134</v>
      </c>
      <c r="E7606">
        <v>43</v>
      </c>
      <c r="F7606">
        <v>3</v>
      </c>
      <c r="G7606">
        <v>0.173939275173386</v>
      </c>
      <c r="H7606">
        <v>-0.89421330968576596</v>
      </c>
      <c r="I7606">
        <v>-2.4404996737292799</v>
      </c>
      <c r="J7606">
        <v>290</v>
      </c>
      <c r="K7606">
        <v>344</v>
      </c>
      <c r="L7606">
        <v>144</v>
      </c>
      <c r="M7606">
        <v>40</v>
      </c>
      <c r="N7606">
        <v>0.151388548094295</v>
      </c>
      <c r="O7606">
        <v>-0.89612428294809598</v>
      </c>
      <c r="P7606">
        <v>-1.87056367516288</v>
      </c>
      <c r="Q7606">
        <v>0.66101694915254205</v>
      </c>
      <c r="R7606">
        <v>0.28813559322033899</v>
      </c>
      <c r="S7606">
        <f t="shared" si="118"/>
        <v>-0.20414483623349783</v>
      </c>
    </row>
    <row r="7607" spans="1:19" x14ac:dyDescent="0.2">
      <c r="A7607" t="s">
        <v>15140</v>
      </c>
      <c r="B7607" t="s">
        <v>15141</v>
      </c>
      <c r="C7607">
        <v>102</v>
      </c>
      <c r="D7607">
        <v>113</v>
      </c>
      <c r="E7607">
        <v>69</v>
      </c>
      <c r="F7607">
        <v>8</v>
      </c>
      <c r="G7607">
        <v>0.12473650401703</v>
      </c>
      <c r="H7607">
        <v>-0.66400909080306503</v>
      </c>
      <c r="I7607">
        <v>-1.9897073577319699</v>
      </c>
      <c r="J7607">
        <v>238</v>
      </c>
      <c r="K7607">
        <v>243</v>
      </c>
      <c r="L7607">
        <v>102</v>
      </c>
      <c r="M7607">
        <v>19</v>
      </c>
      <c r="N7607">
        <v>8.6257419963521903E-2</v>
      </c>
      <c r="O7607">
        <v>-0.960065562438984</v>
      </c>
      <c r="P7607">
        <v>-2.1080490246955699</v>
      </c>
      <c r="Q7607">
        <v>0.71186440677966101</v>
      </c>
      <c r="R7607">
        <v>0.35593220338983</v>
      </c>
      <c r="S7607">
        <f t="shared" si="118"/>
        <v>-0.1376672581898524</v>
      </c>
    </row>
    <row r="7608" spans="1:19" x14ac:dyDescent="0.2">
      <c r="A7608" t="s">
        <v>15142</v>
      </c>
      <c r="B7608" t="s">
        <v>15143</v>
      </c>
      <c r="C7608">
        <v>57</v>
      </c>
      <c r="D7608">
        <v>34</v>
      </c>
      <c r="E7608">
        <v>45</v>
      </c>
      <c r="F7608">
        <v>7</v>
      </c>
      <c r="G7608">
        <v>-0.14413770633470699</v>
      </c>
      <c r="H7608">
        <v>-0.59692035167555102</v>
      </c>
      <c r="I7608">
        <v>-1.7949739886202301</v>
      </c>
      <c r="J7608">
        <v>200</v>
      </c>
      <c r="K7608">
        <v>131</v>
      </c>
      <c r="L7608">
        <v>100</v>
      </c>
      <c r="M7608">
        <v>3</v>
      </c>
      <c r="N7608">
        <v>-0.106530596586495</v>
      </c>
      <c r="O7608">
        <v>-0.89311877280837104</v>
      </c>
      <c r="P7608">
        <v>-2.83413440953621</v>
      </c>
      <c r="Q7608">
        <v>0.677966101694915</v>
      </c>
      <c r="R7608">
        <v>0.40677966101694901</v>
      </c>
      <c r="S7608">
        <f t="shared" si="118"/>
        <v>-0.27572535652823588</v>
      </c>
    </row>
    <row r="7609" spans="1:19" x14ac:dyDescent="0.2">
      <c r="A7609" t="s">
        <v>15144</v>
      </c>
      <c r="B7609" t="s">
        <v>15145</v>
      </c>
      <c r="C7609">
        <v>53</v>
      </c>
      <c r="D7609">
        <v>52</v>
      </c>
      <c r="E7609">
        <v>130</v>
      </c>
      <c r="F7609">
        <v>3</v>
      </c>
      <c r="G7609">
        <v>7.1985706329538601E-2</v>
      </c>
      <c r="H7609">
        <v>-0.104590527072355</v>
      </c>
      <c r="I7609">
        <v>-2.1313517878431201</v>
      </c>
      <c r="J7609">
        <v>141</v>
      </c>
      <c r="K7609">
        <v>219</v>
      </c>
      <c r="L7609">
        <v>136</v>
      </c>
      <c r="M7609">
        <v>8</v>
      </c>
      <c r="N7609">
        <v>0.26845310560646002</v>
      </c>
      <c r="O7609">
        <v>-0.60776898142955205</v>
      </c>
      <c r="P7609">
        <v>-2.2563547942553202</v>
      </c>
      <c r="Q7609">
        <v>0.59322033898305004</v>
      </c>
      <c r="R7609">
        <v>0.28813559322033899</v>
      </c>
      <c r="S7609">
        <f t="shared" si="118"/>
        <v>-0.21818453178140562</v>
      </c>
    </row>
    <row r="7610" spans="1:19" x14ac:dyDescent="0.2">
      <c r="A7610" t="s">
        <v>15146</v>
      </c>
      <c r="B7610" t="s">
        <v>15147</v>
      </c>
      <c r="C7610">
        <v>89</v>
      </c>
      <c r="D7610">
        <v>70</v>
      </c>
      <c r="E7610">
        <v>107</v>
      </c>
      <c r="F7610">
        <v>9</v>
      </c>
      <c r="G7610">
        <v>-2.40337343351275E-2</v>
      </c>
      <c r="H7610">
        <v>-0.41426423873810603</v>
      </c>
      <c r="I7610">
        <v>-1.87934467016758</v>
      </c>
      <c r="J7610">
        <v>143</v>
      </c>
      <c r="K7610">
        <v>223</v>
      </c>
      <c r="L7610">
        <v>122</v>
      </c>
      <c r="M7610">
        <v>16</v>
      </c>
      <c r="N7610">
        <v>0.27019692900482001</v>
      </c>
      <c r="O7610">
        <v>-0.66106498393470303</v>
      </c>
      <c r="P7610">
        <v>-1.96144172340103</v>
      </c>
      <c r="Q7610">
        <v>0.55932203389830504</v>
      </c>
      <c r="R7610">
        <v>0.27118644067796599</v>
      </c>
      <c r="S7610">
        <f t="shared" si="118"/>
        <v>-6.6625432817320529E-2</v>
      </c>
    </row>
    <row r="7611" spans="1:19" x14ac:dyDescent="0.2">
      <c r="A7611" t="s">
        <v>15148</v>
      </c>
      <c r="B7611" t="s">
        <v>15149</v>
      </c>
      <c r="C7611">
        <v>244</v>
      </c>
      <c r="D7611">
        <v>245</v>
      </c>
      <c r="E7611">
        <v>139</v>
      </c>
      <c r="F7611">
        <v>30</v>
      </c>
      <c r="G7611">
        <v>8.2034490321331505E-2</v>
      </c>
      <c r="H7611">
        <v>-0.73863303586303797</v>
      </c>
      <c r="I7611">
        <v>-1.7944657445810599</v>
      </c>
      <c r="J7611">
        <v>424</v>
      </c>
      <c r="K7611">
        <v>523</v>
      </c>
      <c r="L7611">
        <v>298</v>
      </c>
      <c r="M7611">
        <v>45</v>
      </c>
      <c r="N7611">
        <v>0.16836393569626301</v>
      </c>
      <c r="O7611">
        <v>-0.74523836966086698</v>
      </c>
      <c r="P7611">
        <v>-1.9843790114092801</v>
      </c>
      <c r="Q7611">
        <v>0.59322033898305004</v>
      </c>
      <c r="R7611">
        <v>0.305084745762711</v>
      </c>
      <c r="S7611">
        <f t="shared" si="118"/>
        <v>-4.8283108075994563E-2</v>
      </c>
    </row>
    <row r="7612" spans="1:19" x14ac:dyDescent="0.2">
      <c r="A7612" t="s">
        <v>15150</v>
      </c>
      <c r="B7612" t="s">
        <v>15151</v>
      </c>
      <c r="C7612">
        <v>169</v>
      </c>
      <c r="D7612">
        <v>296</v>
      </c>
      <c r="E7612">
        <v>171</v>
      </c>
      <c r="F7612">
        <v>26</v>
      </c>
      <c r="G7612">
        <v>0.323663238740793</v>
      </c>
      <c r="H7612">
        <v>-0.48914860399992299</v>
      </c>
      <c r="I7612">
        <v>-1.6971105296048501</v>
      </c>
      <c r="J7612">
        <v>334</v>
      </c>
      <c r="K7612">
        <v>435</v>
      </c>
      <c r="L7612">
        <v>241</v>
      </c>
      <c r="M7612">
        <v>52</v>
      </c>
      <c r="N7612">
        <v>0.19197089356479399</v>
      </c>
      <c r="O7612">
        <v>-0.733818201381086</v>
      </c>
      <c r="P7612">
        <v>-1.81796879176865</v>
      </c>
      <c r="Q7612">
        <v>0.54237288135593198</v>
      </c>
      <c r="R7612">
        <v>0.305084745762711</v>
      </c>
      <c r="S7612">
        <f t="shared" si="118"/>
        <v>2.4304534908817847E-2</v>
      </c>
    </row>
    <row r="7613" spans="1:19" x14ac:dyDescent="0.2">
      <c r="A7613" t="s">
        <v>15152</v>
      </c>
      <c r="B7613" t="s">
        <v>15153</v>
      </c>
      <c r="C7613">
        <v>166</v>
      </c>
      <c r="D7613">
        <v>308</v>
      </c>
      <c r="E7613">
        <v>154</v>
      </c>
      <c r="F7613">
        <v>32</v>
      </c>
      <c r="G7613">
        <v>0.348700860755917</v>
      </c>
      <c r="H7613">
        <v>-0.52684537698199496</v>
      </c>
      <c r="I7613">
        <v>-1.59915528268214</v>
      </c>
      <c r="J7613">
        <v>439</v>
      </c>
      <c r="K7613">
        <v>598</v>
      </c>
      <c r="L7613">
        <v>278</v>
      </c>
      <c r="M7613">
        <v>50</v>
      </c>
      <c r="N7613">
        <v>0.21146476716801099</v>
      </c>
      <c r="O7613">
        <v>-0.79050850146843499</v>
      </c>
      <c r="P7613">
        <v>-1.9537201844979899</v>
      </c>
      <c r="Q7613">
        <v>0.57627118644067798</v>
      </c>
      <c r="R7613">
        <v>0.25423728813559299</v>
      </c>
      <c r="S7613">
        <f t="shared" si="118"/>
        <v>1.6241924836234049E-2</v>
      </c>
    </row>
    <row r="7614" spans="1:19" x14ac:dyDescent="0.2">
      <c r="A7614" t="s">
        <v>15154</v>
      </c>
      <c r="B7614" t="s">
        <v>15155</v>
      </c>
      <c r="C7614">
        <v>122</v>
      </c>
      <c r="D7614">
        <v>151</v>
      </c>
      <c r="E7614">
        <v>103</v>
      </c>
      <c r="F7614">
        <v>11</v>
      </c>
      <c r="G7614">
        <v>0.17287534891394901</v>
      </c>
      <c r="H7614">
        <v>-0.567780615747979</v>
      </c>
      <c r="I7614">
        <v>-1.9291643184785201</v>
      </c>
      <c r="J7614">
        <v>361</v>
      </c>
      <c r="K7614">
        <v>448</v>
      </c>
      <c r="L7614">
        <v>191</v>
      </c>
      <c r="M7614">
        <v>40</v>
      </c>
      <c r="N7614">
        <v>0.17099891551420701</v>
      </c>
      <c r="O7614">
        <v>-0.86856261180231997</v>
      </c>
      <c r="P7614">
        <v>-1.9656728791695799</v>
      </c>
      <c r="Q7614">
        <v>0.66101694915254205</v>
      </c>
      <c r="R7614">
        <v>0.338983050847457</v>
      </c>
      <c r="S7614">
        <f t="shared" si="118"/>
        <v>-8.21243581033545E-2</v>
      </c>
    </row>
    <row r="7615" spans="1:19" x14ac:dyDescent="0.2">
      <c r="A7615" t="s">
        <v>15156</v>
      </c>
      <c r="B7615" t="s">
        <v>15157</v>
      </c>
      <c r="C7615">
        <v>31</v>
      </c>
      <c r="D7615">
        <v>9</v>
      </c>
      <c r="E7615">
        <v>29</v>
      </c>
      <c r="F7615">
        <v>1</v>
      </c>
      <c r="G7615">
        <v>-0.45686095209941902</v>
      </c>
      <c r="H7615">
        <v>-0.52322170571371995</v>
      </c>
      <c r="I7615">
        <v>-2.3755588667962702</v>
      </c>
      <c r="J7615">
        <v>134</v>
      </c>
      <c r="K7615">
        <v>138</v>
      </c>
      <c r="L7615">
        <v>70</v>
      </c>
      <c r="M7615">
        <v>57</v>
      </c>
      <c r="N7615">
        <v>9.0002391458150602E-2</v>
      </c>
      <c r="O7615">
        <v>-0.87409553549494101</v>
      </c>
      <c r="P7615">
        <v>-1.3814556112842</v>
      </c>
      <c r="Q7615">
        <v>0.62711864406779605</v>
      </c>
      <c r="R7615">
        <v>0.35593220338983</v>
      </c>
      <c r="S7615">
        <f t="shared" si="118"/>
        <v>-5.4588572244194583E-2</v>
      </c>
    </row>
    <row r="7616" spans="1:19" x14ac:dyDescent="0.2">
      <c r="A7616" t="s">
        <v>15158</v>
      </c>
      <c r="B7616" t="s">
        <v>15159</v>
      </c>
      <c r="C7616">
        <v>64</v>
      </c>
      <c r="D7616">
        <v>69</v>
      </c>
      <c r="E7616">
        <v>113</v>
      </c>
      <c r="F7616">
        <v>4</v>
      </c>
      <c r="G7616">
        <v>0.11292734904889599</v>
      </c>
      <c r="H7616">
        <v>-0.247359540278871</v>
      </c>
      <c r="I7616">
        <v>-2.0883171556179199</v>
      </c>
      <c r="J7616">
        <v>173</v>
      </c>
      <c r="K7616">
        <v>167</v>
      </c>
      <c r="L7616">
        <v>104</v>
      </c>
      <c r="M7616">
        <v>17</v>
      </c>
      <c r="N7616">
        <v>6.1898471440509598E-2</v>
      </c>
      <c r="O7616">
        <v>-0.81310154097440501</v>
      </c>
      <c r="P7616">
        <v>-2.01782285034241</v>
      </c>
      <c r="Q7616">
        <v>0.61016949152542299</v>
      </c>
      <c r="R7616">
        <v>0.322033898305084</v>
      </c>
      <c r="S7616">
        <f t="shared" si="118"/>
        <v>-0.14197066154090918</v>
      </c>
    </row>
    <row r="7617" spans="1:19" x14ac:dyDescent="0.2">
      <c r="A7617" t="s">
        <v>15160</v>
      </c>
      <c r="B7617" t="s">
        <v>15161</v>
      </c>
      <c r="C7617">
        <v>181</v>
      </c>
      <c r="D7617">
        <v>200</v>
      </c>
      <c r="E7617">
        <v>98</v>
      </c>
      <c r="F7617">
        <v>15</v>
      </c>
      <c r="G7617">
        <v>0.123609653090325</v>
      </c>
      <c r="H7617">
        <v>-0.76071050895509296</v>
      </c>
      <c r="I7617">
        <v>-1.9657844887755</v>
      </c>
      <c r="J7617">
        <v>251</v>
      </c>
      <c r="K7617">
        <v>416</v>
      </c>
      <c r="L7617">
        <v>205</v>
      </c>
      <c r="M7617">
        <v>28</v>
      </c>
      <c r="N7617">
        <v>0.296647712567426</v>
      </c>
      <c r="O7617">
        <v>-0.680008637569674</v>
      </c>
      <c r="P7617">
        <v>-1.9627413587307101</v>
      </c>
      <c r="Q7617">
        <v>0.57627118644067798</v>
      </c>
      <c r="R7617">
        <v>0.305084745762711</v>
      </c>
      <c r="S7617">
        <f t="shared" si="118"/>
        <v>-9.190087404515454E-2</v>
      </c>
    </row>
    <row r="7618" spans="1:19" x14ac:dyDescent="0.2">
      <c r="A7618" t="s">
        <v>15162</v>
      </c>
      <c r="B7618" t="s">
        <v>15163</v>
      </c>
      <c r="C7618">
        <v>227</v>
      </c>
      <c r="D7618">
        <v>304</v>
      </c>
      <c r="E7618">
        <v>216</v>
      </c>
      <c r="F7618">
        <v>52</v>
      </c>
      <c r="G7618">
        <v>0.207105958711159</v>
      </c>
      <c r="H7618">
        <v>-0.51583011582059501</v>
      </c>
      <c r="I7618">
        <v>-1.5242196865203199</v>
      </c>
      <c r="J7618">
        <v>358</v>
      </c>
      <c r="K7618">
        <v>534</v>
      </c>
      <c r="L7618">
        <v>308</v>
      </c>
      <c r="M7618">
        <v>43</v>
      </c>
      <c r="N7618">
        <v>0.25088633380640302</v>
      </c>
      <c r="O7618">
        <v>-0.65742108728782001</v>
      </c>
      <c r="P7618">
        <v>-1.9306402396561799</v>
      </c>
      <c r="Q7618">
        <v>0.644067796610169</v>
      </c>
      <c r="R7618">
        <v>0.322033898305084</v>
      </c>
      <c r="S7618">
        <f t="shared" si="118"/>
        <v>4.4025615900265838E-2</v>
      </c>
    </row>
    <row r="7619" spans="1:19" x14ac:dyDescent="0.2">
      <c r="A7619" t="s">
        <v>15164</v>
      </c>
      <c r="B7619" t="s">
        <v>15165</v>
      </c>
      <c r="C7619">
        <v>89</v>
      </c>
      <c r="D7619">
        <v>138</v>
      </c>
      <c r="E7619">
        <v>53</v>
      </c>
      <c r="F7619">
        <v>8</v>
      </c>
      <c r="G7619">
        <v>0.27074731205185198</v>
      </c>
      <c r="H7619">
        <v>-0.71937214682252704</v>
      </c>
      <c r="I7619">
        <v>-1.9304971926149599</v>
      </c>
      <c r="J7619">
        <v>186</v>
      </c>
      <c r="K7619">
        <v>168</v>
      </c>
      <c r="L7619">
        <v>103</v>
      </c>
      <c r="M7619">
        <v>20</v>
      </c>
      <c r="N7619">
        <v>3.3024440929668303E-2</v>
      </c>
      <c r="O7619">
        <v>-0.84876449665713405</v>
      </c>
      <c r="P7619">
        <v>-1.9787086171458199</v>
      </c>
      <c r="Q7619">
        <v>0.644067796610169</v>
      </c>
      <c r="R7619">
        <v>0.44067796610169402</v>
      </c>
      <c r="S7619">
        <f t="shared" ref="S7619:S7682" si="119">((I7619+1.7338029)/1.7338029+(P7619+1.8692731)/1.8692731)/2</f>
        <v>-8.5995583730298295E-2</v>
      </c>
    </row>
    <row r="7620" spans="1:19" x14ac:dyDescent="0.2">
      <c r="A7620" t="s">
        <v>15166</v>
      </c>
      <c r="B7620" t="s">
        <v>15167</v>
      </c>
      <c r="C7620">
        <v>51</v>
      </c>
      <c r="D7620">
        <v>49</v>
      </c>
      <c r="E7620">
        <v>11</v>
      </c>
      <c r="F7620">
        <v>9</v>
      </c>
      <c r="G7620">
        <v>6.2884136226105697E-2</v>
      </c>
      <c r="H7620">
        <v>-1.16043550071811</v>
      </c>
      <c r="I7620">
        <v>-1.6375248396206099</v>
      </c>
      <c r="J7620">
        <v>84</v>
      </c>
      <c r="K7620">
        <v>92</v>
      </c>
      <c r="L7620">
        <v>65</v>
      </c>
      <c r="M7620">
        <v>18</v>
      </c>
      <c r="N7620">
        <v>0.11673664470539501</v>
      </c>
      <c r="O7620">
        <v>-0.70345470656341602</v>
      </c>
      <c r="P7620">
        <v>-1.67923244955046</v>
      </c>
      <c r="Q7620">
        <v>0.62711864406779605</v>
      </c>
      <c r="R7620">
        <v>0.37288135593220301</v>
      </c>
      <c r="S7620">
        <f t="shared" si="119"/>
        <v>7.8597763454056502E-2</v>
      </c>
    </row>
    <row r="7621" spans="1:19" x14ac:dyDescent="0.2">
      <c r="A7621" t="s">
        <v>15168</v>
      </c>
      <c r="B7621" t="s">
        <v>15169</v>
      </c>
      <c r="C7621">
        <v>73</v>
      </c>
      <c r="D7621">
        <v>93</v>
      </c>
      <c r="E7621">
        <v>38</v>
      </c>
      <c r="F7621">
        <v>11</v>
      </c>
      <c r="G7621">
        <v>0.18541832072900699</v>
      </c>
      <c r="H7621">
        <v>-0.77779727328204895</v>
      </c>
      <c r="I7621">
        <v>-1.7061273479242201</v>
      </c>
      <c r="J7621">
        <v>300</v>
      </c>
      <c r="K7621">
        <v>326</v>
      </c>
      <c r="L7621">
        <v>129</v>
      </c>
      <c r="M7621">
        <v>33</v>
      </c>
      <c r="N7621">
        <v>0.113324448769998</v>
      </c>
      <c r="O7621">
        <v>-0.95862032156480304</v>
      </c>
      <c r="P7621">
        <v>-1.96883298343366</v>
      </c>
      <c r="Q7621">
        <v>0.66101694915254205</v>
      </c>
      <c r="R7621">
        <v>0.322033898305084</v>
      </c>
      <c r="S7621">
        <f t="shared" si="119"/>
        <v>-1.8649471260102444E-2</v>
      </c>
    </row>
    <row r="7622" spans="1:19" x14ac:dyDescent="0.2">
      <c r="A7622" t="s">
        <v>15170</v>
      </c>
      <c r="B7622" t="s">
        <v>15171</v>
      </c>
      <c r="C7622">
        <v>100</v>
      </c>
      <c r="D7622">
        <v>88</v>
      </c>
      <c r="E7622">
        <v>112</v>
      </c>
      <c r="F7622">
        <v>20</v>
      </c>
      <c r="G7622">
        <v>2.4740904445697001E-2</v>
      </c>
      <c r="H7622">
        <v>-0.44503998710822101</v>
      </c>
      <c r="I7622">
        <v>-1.58316717729801</v>
      </c>
      <c r="J7622">
        <v>191</v>
      </c>
      <c r="K7622">
        <v>293</v>
      </c>
      <c r="L7622">
        <v>209</v>
      </c>
      <c r="M7622">
        <v>44</v>
      </c>
      <c r="N7622">
        <v>0.263062356528103</v>
      </c>
      <c r="O7622">
        <v>-0.55297585828106299</v>
      </c>
      <c r="P7622">
        <v>-1.64780635935343</v>
      </c>
      <c r="Q7622">
        <v>0.69491525423728795</v>
      </c>
      <c r="R7622">
        <v>0.305084745762711</v>
      </c>
      <c r="S7622">
        <f t="shared" si="119"/>
        <v>0.10267957715898868</v>
      </c>
    </row>
    <row r="7623" spans="1:19" x14ac:dyDescent="0.2">
      <c r="A7623" t="s">
        <v>15172</v>
      </c>
      <c r="B7623" t="s">
        <v>15173</v>
      </c>
      <c r="C7623">
        <v>183</v>
      </c>
      <c r="D7623">
        <v>270</v>
      </c>
      <c r="E7623">
        <v>157</v>
      </c>
      <c r="F7623">
        <v>15</v>
      </c>
      <c r="G7623">
        <v>0.24917090672408601</v>
      </c>
      <c r="H7623">
        <v>-0.56080944709959901</v>
      </c>
      <c r="I7623">
        <v>-1.9705570036367399</v>
      </c>
      <c r="J7623">
        <v>429</v>
      </c>
      <c r="K7623">
        <v>602</v>
      </c>
      <c r="L7623">
        <v>307</v>
      </c>
      <c r="M7623">
        <v>69</v>
      </c>
      <c r="N7623">
        <v>0.22436730249482201</v>
      </c>
      <c r="O7623">
        <v>-0.73740769385192795</v>
      </c>
      <c r="P7623">
        <v>-1.8038338700393599</v>
      </c>
      <c r="Q7623">
        <v>0.677966101694915</v>
      </c>
      <c r="R7623">
        <v>0.305084745762711</v>
      </c>
      <c r="S7623">
        <f t="shared" si="119"/>
        <v>-5.077203237694386E-2</v>
      </c>
    </row>
    <row r="7624" spans="1:19" x14ac:dyDescent="0.2">
      <c r="A7624" t="s">
        <v>15174</v>
      </c>
      <c r="B7624" t="s">
        <v>15175</v>
      </c>
      <c r="C7624">
        <v>77</v>
      </c>
      <c r="D7624">
        <v>85</v>
      </c>
      <c r="E7624">
        <v>69</v>
      </c>
      <c r="F7624">
        <v>10</v>
      </c>
      <c r="G7624">
        <v>0.123186432837339</v>
      </c>
      <c r="H7624">
        <v>-0.54189964421363002</v>
      </c>
      <c r="I7624">
        <v>-1.77068789813448</v>
      </c>
      <c r="J7624">
        <v>228</v>
      </c>
      <c r="K7624">
        <v>369</v>
      </c>
      <c r="L7624">
        <v>222</v>
      </c>
      <c r="M7624">
        <v>40</v>
      </c>
      <c r="N7624">
        <v>0.286319622580328</v>
      </c>
      <c r="O7624">
        <v>-0.60367064969420503</v>
      </c>
      <c r="P7624">
        <v>-1.7661005242643799</v>
      </c>
      <c r="Q7624">
        <v>0.71186440677966101</v>
      </c>
      <c r="R7624">
        <v>0.35593220338983</v>
      </c>
      <c r="S7624">
        <f t="shared" si="119"/>
        <v>1.6959955901439235E-2</v>
      </c>
    </row>
    <row r="7625" spans="1:19" x14ac:dyDescent="0.2">
      <c r="A7625" t="s">
        <v>15176</v>
      </c>
      <c r="B7625" t="s">
        <v>15177</v>
      </c>
      <c r="C7625">
        <v>95</v>
      </c>
      <c r="D7625">
        <v>71</v>
      </c>
      <c r="E7625">
        <v>66</v>
      </c>
      <c r="F7625">
        <v>27</v>
      </c>
      <c r="G7625">
        <v>-4.6207024274244002E-2</v>
      </c>
      <c r="H7625">
        <v>-0.65243767952538201</v>
      </c>
      <c r="I7625">
        <v>-1.43055701409185</v>
      </c>
      <c r="J7625">
        <v>161</v>
      </c>
      <c r="K7625">
        <v>228</v>
      </c>
      <c r="L7625">
        <v>93</v>
      </c>
      <c r="M7625">
        <v>51</v>
      </c>
      <c r="N7625">
        <v>0.228337074390325</v>
      </c>
      <c r="O7625">
        <v>-0.83043170462230498</v>
      </c>
      <c r="P7625">
        <v>-1.5094813685257999</v>
      </c>
      <c r="Q7625">
        <v>0.644067796610169</v>
      </c>
      <c r="R7625">
        <v>0.35593220338983</v>
      </c>
      <c r="S7625">
        <f t="shared" si="119"/>
        <v>0.18368949113084881</v>
      </c>
    </row>
    <row r="7626" spans="1:19" x14ac:dyDescent="0.2">
      <c r="A7626" t="s">
        <v>15178</v>
      </c>
      <c r="B7626" t="s">
        <v>15179</v>
      </c>
      <c r="C7626">
        <v>175</v>
      </c>
      <c r="D7626">
        <v>172</v>
      </c>
      <c r="E7626">
        <v>243</v>
      </c>
      <c r="F7626">
        <v>33</v>
      </c>
      <c r="G7626">
        <v>7.2748630516782903E-2</v>
      </c>
      <c r="H7626">
        <v>-0.35168978486638502</v>
      </c>
      <c r="I7626">
        <v>-1.6087212817704</v>
      </c>
      <c r="J7626">
        <v>388</v>
      </c>
      <c r="K7626">
        <v>469</v>
      </c>
      <c r="L7626">
        <v>242</v>
      </c>
      <c r="M7626">
        <v>53</v>
      </c>
      <c r="N7626">
        <v>0.15956922054259701</v>
      </c>
      <c r="O7626">
        <v>-0.79710513675816597</v>
      </c>
      <c r="P7626">
        <v>-1.8747815245853101</v>
      </c>
      <c r="Q7626">
        <v>0.644067796610169</v>
      </c>
      <c r="R7626">
        <v>0.338983050847457</v>
      </c>
      <c r="S7626">
        <f t="shared" si="119"/>
        <v>3.4598050590920928E-2</v>
      </c>
    </row>
    <row r="7627" spans="1:19" x14ac:dyDescent="0.2">
      <c r="A7627" t="s">
        <v>15180</v>
      </c>
      <c r="B7627" t="s">
        <v>15181</v>
      </c>
      <c r="C7627">
        <v>34</v>
      </c>
      <c r="D7627">
        <v>66</v>
      </c>
      <c r="E7627">
        <v>23</v>
      </c>
      <c r="F7627">
        <v>5</v>
      </c>
      <c r="G7627">
        <v>0.368323250795142</v>
      </c>
      <c r="H7627">
        <v>-0.66400909080306503</v>
      </c>
      <c r="I7627">
        <v>-1.7167060856682299</v>
      </c>
      <c r="J7627">
        <v>116</v>
      </c>
      <c r="K7627">
        <v>121</v>
      </c>
      <c r="L7627">
        <v>67</v>
      </c>
      <c r="M7627">
        <v>42</v>
      </c>
      <c r="N7627">
        <v>9.5555484511253397E-2</v>
      </c>
      <c r="O7627">
        <v>-0.83047196367048204</v>
      </c>
      <c r="P7627">
        <v>-1.45143436742091</v>
      </c>
      <c r="Q7627">
        <v>0.55932203389830504</v>
      </c>
      <c r="R7627">
        <v>0.305084745762711</v>
      </c>
      <c r="S7627">
        <f t="shared" si="119"/>
        <v>0.11669546886189934</v>
      </c>
    </row>
    <row r="7628" spans="1:19" x14ac:dyDescent="0.2">
      <c r="A7628" t="s">
        <v>15182</v>
      </c>
      <c r="B7628" t="s">
        <v>15183</v>
      </c>
      <c r="C7628">
        <v>2</v>
      </c>
      <c r="D7628">
        <v>5</v>
      </c>
      <c r="E7628">
        <v>0</v>
      </c>
      <c r="F7628">
        <v>0</v>
      </c>
      <c r="G7628">
        <v>0.47819824096756602</v>
      </c>
      <c r="H7628" t="e">
        <f>-inf</f>
        <v>#NAME?</v>
      </c>
      <c r="I7628" t="e">
        <f>-inf</f>
        <v>#NAME?</v>
      </c>
      <c r="J7628">
        <v>3</v>
      </c>
      <c r="K7628">
        <v>0</v>
      </c>
      <c r="L7628">
        <v>0</v>
      </c>
      <c r="M7628">
        <v>1</v>
      </c>
      <c r="N7628" t="e">
        <f>-inf</f>
        <v>#NAME?</v>
      </c>
      <c r="O7628" t="e">
        <f>-inf</f>
        <v>#NAME?</v>
      </c>
      <c r="P7628">
        <v>-1.4873469233115499</v>
      </c>
      <c r="Q7628">
        <v>0.54237288135593198</v>
      </c>
      <c r="R7628">
        <v>0.25423728813559299</v>
      </c>
      <c r="S7628" t="e">
        <f t="shared" si="119"/>
        <v>#NAME?</v>
      </c>
    </row>
    <row r="7629" spans="1:19" x14ac:dyDescent="0.2">
      <c r="A7629" t="s">
        <v>15184</v>
      </c>
      <c r="B7629" t="s">
        <v>15185</v>
      </c>
      <c r="C7629">
        <v>38</v>
      </c>
      <c r="D7629">
        <v>41</v>
      </c>
      <c r="E7629">
        <v>41</v>
      </c>
      <c r="F7629">
        <v>3</v>
      </c>
      <c r="G7629">
        <v>0.113258492398453</v>
      </c>
      <c r="H7629">
        <v>-0.461257749675478</v>
      </c>
      <c r="I7629">
        <v>-1.9868595148591399</v>
      </c>
      <c r="J7629">
        <v>87</v>
      </c>
      <c r="K7629">
        <v>71</v>
      </c>
      <c r="L7629">
        <v>38</v>
      </c>
      <c r="M7629">
        <v>2</v>
      </c>
      <c r="N7629">
        <v>-1.1032800477821399E-2</v>
      </c>
      <c r="O7629">
        <v>-0.95182443314619802</v>
      </c>
      <c r="P7629">
        <v>-2.6487149255465301</v>
      </c>
      <c r="Q7629">
        <v>0.55932203389830504</v>
      </c>
      <c r="R7629">
        <v>0.322033898305084</v>
      </c>
      <c r="S7629">
        <f t="shared" si="119"/>
        <v>-0.28146527854852443</v>
      </c>
    </row>
    <row r="7630" spans="1:19" x14ac:dyDescent="0.2">
      <c r="A7630" t="s">
        <v>15186</v>
      </c>
      <c r="B7630" t="s">
        <v>15187</v>
      </c>
      <c r="C7630">
        <v>50</v>
      </c>
      <c r="D7630">
        <v>43</v>
      </c>
      <c r="E7630">
        <v>46</v>
      </c>
      <c r="F7630">
        <v>3</v>
      </c>
      <c r="G7630">
        <v>1.47566835390962E-2</v>
      </c>
      <c r="H7630">
        <v>-0.53047018243284805</v>
      </c>
      <c r="I7630">
        <v>-2.1060459225783501</v>
      </c>
      <c r="J7630">
        <v>158</v>
      </c>
      <c r="K7630">
        <v>135</v>
      </c>
      <c r="L7630">
        <v>55</v>
      </c>
      <c r="M7630">
        <v>20</v>
      </c>
      <c r="N7630">
        <v>8.9047849623053402E-3</v>
      </c>
      <c r="O7630">
        <v>-1.05038317460456</v>
      </c>
      <c r="P7630">
        <v>-1.9078527598823301</v>
      </c>
      <c r="Q7630">
        <v>0.52542372881355903</v>
      </c>
      <c r="R7630">
        <v>0.25423728813559299</v>
      </c>
      <c r="S7630">
        <f t="shared" si="119"/>
        <v>-0.1176681422088094</v>
      </c>
    </row>
    <row r="7631" spans="1:19" x14ac:dyDescent="0.2">
      <c r="A7631" t="s">
        <v>15188</v>
      </c>
      <c r="B7631" t="s">
        <v>15189</v>
      </c>
      <c r="C7631">
        <v>33</v>
      </c>
      <c r="D7631">
        <v>59</v>
      </c>
      <c r="E7631">
        <v>55</v>
      </c>
      <c r="F7631">
        <v>2</v>
      </c>
      <c r="G7631">
        <v>0.33259630405978502</v>
      </c>
      <c r="H7631">
        <v>-0.27240926016204697</v>
      </c>
      <c r="I7631">
        <v>-2.1016811171758998</v>
      </c>
      <c r="J7631">
        <v>86</v>
      </c>
      <c r="K7631">
        <v>90</v>
      </c>
      <c r="L7631">
        <v>50</v>
      </c>
      <c r="M7631">
        <v>7</v>
      </c>
      <c r="N7631">
        <v>9.6972161617478903E-2</v>
      </c>
      <c r="O7631">
        <v>-0.82761722405193905</v>
      </c>
      <c r="P7631">
        <v>-2.0996260798212001</v>
      </c>
      <c r="Q7631">
        <v>0.59322033898305004</v>
      </c>
      <c r="R7631">
        <v>0.305084745762711</v>
      </c>
      <c r="S7631">
        <f t="shared" si="119"/>
        <v>-0.16770563317223086</v>
      </c>
    </row>
    <row r="7632" spans="1:19" x14ac:dyDescent="0.2">
      <c r="A7632" t="s">
        <v>15190</v>
      </c>
      <c r="B7632" t="s">
        <v>15191</v>
      </c>
      <c r="C7632">
        <v>362</v>
      </c>
      <c r="D7632">
        <v>387</v>
      </c>
      <c r="E7632">
        <v>235</v>
      </c>
      <c r="F7632">
        <v>45</v>
      </c>
      <c r="G7632">
        <v>0.109260626781274</v>
      </c>
      <c r="H7632">
        <v>-0.68189871803983304</v>
      </c>
      <c r="I7632">
        <v>-1.78969322971982</v>
      </c>
      <c r="J7632">
        <v>724</v>
      </c>
      <c r="K7632">
        <v>895</v>
      </c>
      <c r="L7632">
        <v>433</v>
      </c>
      <c r="M7632">
        <v>138</v>
      </c>
      <c r="N7632">
        <v>0.16931257254048601</v>
      </c>
      <c r="O7632">
        <v>-0.81533944698817096</v>
      </c>
      <c r="P7632">
        <v>-1.7300851483877999</v>
      </c>
      <c r="Q7632">
        <v>0.62711864406779605</v>
      </c>
      <c r="R7632">
        <v>0.338983050847457</v>
      </c>
      <c r="S7632">
        <f t="shared" si="119"/>
        <v>2.1112657845993931E-2</v>
      </c>
    </row>
    <row r="7633" spans="1:19" x14ac:dyDescent="0.2">
      <c r="A7633" t="s">
        <v>15192</v>
      </c>
      <c r="B7633" t="s">
        <v>15193</v>
      </c>
      <c r="C7633">
        <v>8</v>
      </c>
      <c r="D7633">
        <v>9</v>
      </c>
      <c r="E7633">
        <v>30</v>
      </c>
      <c r="F7633">
        <v>0</v>
      </c>
      <c r="G7633">
        <v>0.131410754742909</v>
      </c>
      <c r="H7633">
        <v>7.9773257949315196E-2</v>
      </c>
      <c r="I7633" t="e">
        <f>-inf</f>
        <v>#NAME?</v>
      </c>
      <c r="J7633">
        <v>25</v>
      </c>
      <c r="K7633">
        <v>20</v>
      </c>
      <c r="L7633">
        <v>4</v>
      </c>
      <c r="M7633">
        <v>0</v>
      </c>
      <c r="N7633">
        <v>-1.96819095863346E-2</v>
      </c>
      <c r="O7633">
        <v>-1.38796879448846</v>
      </c>
      <c r="P7633" t="e">
        <f>-inf</f>
        <v>#NAME?</v>
      </c>
      <c r="Q7633">
        <v>0.55932203389830504</v>
      </c>
      <c r="R7633">
        <v>0.27118644067796599</v>
      </c>
      <c r="S7633" t="e">
        <f t="shared" si="119"/>
        <v>#NAME?</v>
      </c>
    </row>
    <row r="7634" spans="1:19" x14ac:dyDescent="0.2">
      <c r="A7634" t="s">
        <v>15194</v>
      </c>
      <c r="B7634" t="s">
        <v>15195</v>
      </c>
      <c r="C7634">
        <v>71</v>
      </c>
      <c r="D7634">
        <v>30</v>
      </c>
      <c r="E7634">
        <v>6</v>
      </c>
      <c r="F7634">
        <v>4</v>
      </c>
      <c r="G7634">
        <v>-0.293878861703884</v>
      </c>
      <c r="H7634">
        <v>-1.56736510811383</v>
      </c>
      <c r="I7634">
        <v>-2.13339553035311</v>
      </c>
      <c r="J7634">
        <v>120</v>
      </c>
      <c r="K7634">
        <v>161</v>
      </c>
      <c r="L7634">
        <v>79</v>
      </c>
      <c r="M7634">
        <v>9</v>
      </c>
      <c r="N7634">
        <v>0.204872733405946</v>
      </c>
      <c r="O7634">
        <v>-0.77364293190157296</v>
      </c>
      <c r="P7634">
        <v>-2.1351644052001899</v>
      </c>
      <c r="Q7634">
        <v>0.52542372881355903</v>
      </c>
      <c r="R7634">
        <v>0.20338983050847401</v>
      </c>
      <c r="S7634">
        <f t="shared" si="119"/>
        <v>-0.18635746507263135</v>
      </c>
    </row>
    <row r="7635" spans="1:19" x14ac:dyDescent="0.2">
      <c r="A7635" t="s">
        <v>15196</v>
      </c>
      <c r="B7635" t="s">
        <v>15197</v>
      </c>
      <c r="C7635">
        <v>133</v>
      </c>
      <c r="D7635">
        <v>172</v>
      </c>
      <c r="E7635">
        <v>104</v>
      </c>
      <c r="F7635">
        <v>21</v>
      </c>
      <c r="G7635">
        <v>0.19193503823599101</v>
      </c>
      <c r="H7635">
        <v>-0.60107631144670903</v>
      </c>
      <c r="I7635">
        <v>-1.68582951919516</v>
      </c>
      <c r="J7635">
        <v>262</v>
      </c>
      <c r="K7635">
        <v>332</v>
      </c>
      <c r="L7635">
        <v>143</v>
      </c>
      <c r="M7635">
        <v>33</v>
      </c>
      <c r="N7635">
        <v>0.18006489580601201</v>
      </c>
      <c r="O7635">
        <v>-0.85505403099907396</v>
      </c>
      <c r="P7635">
        <v>-1.91001302003375</v>
      </c>
      <c r="Q7635">
        <v>0.52542372881355903</v>
      </c>
      <c r="R7635">
        <v>0.25423728813559299</v>
      </c>
      <c r="S7635">
        <f t="shared" si="119"/>
        <v>2.937464657664611E-3</v>
      </c>
    </row>
    <row r="7636" spans="1:19" x14ac:dyDescent="0.2">
      <c r="A7636" t="s">
        <v>15198</v>
      </c>
      <c r="B7636" t="s">
        <v>15199</v>
      </c>
      <c r="C7636">
        <v>78</v>
      </c>
      <c r="D7636">
        <v>135</v>
      </c>
      <c r="E7636">
        <v>61</v>
      </c>
      <c r="F7636">
        <v>16</v>
      </c>
      <c r="G7636">
        <v>0.31849739810005401</v>
      </c>
      <c r="H7636">
        <v>-0.60102277745811605</v>
      </c>
      <c r="I7636">
        <v>-1.57217179299655</v>
      </c>
      <c r="J7636">
        <v>215</v>
      </c>
      <c r="K7636">
        <v>248</v>
      </c>
      <c r="L7636">
        <v>115</v>
      </c>
      <c r="M7636">
        <v>17</v>
      </c>
      <c r="N7636">
        <v>0.13924132433233199</v>
      </c>
      <c r="O7636">
        <v>-0.86382939670638303</v>
      </c>
      <c r="P7636">
        <v>-2.11221520712922</v>
      </c>
      <c r="Q7636">
        <v>0.47457627118644002</v>
      </c>
      <c r="R7636">
        <v>0.25423728813559299</v>
      </c>
      <c r="S7636">
        <f t="shared" si="119"/>
        <v>-1.8371312148414677E-2</v>
      </c>
    </row>
    <row r="7637" spans="1:19" x14ac:dyDescent="0.2">
      <c r="A7637" t="s">
        <v>15200</v>
      </c>
      <c r="B7637" t="s">
        <v>15201</v>
      </c>
      <c r="C7637">
        <v>89</v>
      </c>
      <c r="D7637">
        <v>131</v>
      </c>
      <c r="E7637">
        <v>76</v>
      </c>
      <c r="F7637">
        <v>10</v>
      </c>
      <c r="G7637">
        <v>0.24813952130637901</v>
      </c>
      <c r="H7637">
        <v>-0.56283442414252505</v>
      </c>
      <c r="I7637">
        <v>-1.8335871796069101</v>
      </c>
      <c r="J7637">
        <v>191</v>
      </c>
      <c r="K7637">
        <v>220</v>
      </c>
      <c r="L7637">
        <v>129</v>
      </c>
      <c r="M7637">
        <v>18</v>
      </c>
      <c r="N7637">
        <v>0.1386174169962</v>
      </c>
      <c r="O7637">
        <v>-0.76253243409286897</v>
      </c>
      <c r="P7637">
        <v>-2.0359865307363099</v>
      </c>
      <c r="Q7637">
        <v>0.45762711864406702</v>
      </c>
      <c r="R7637">
        <v>0.22033898305084701</v>
      </c>
      <c r="S7637">
        <f t="shared" si="119"/>
        <v>-7.3369248948483623E-2</v>
      </c>
    </row>
    <row r="7638" spans="1:19" x14ac:dyDescent="0.2">
      <c r="A7638" t="s">
        <v>15202</v>
      </c>
      <c r="B7638" t="s">
        <v>15203</v>
      </c>
      <c r="C7638">
        <v>95</v>
      </c>
      <c r="D7638">
        <v>54</v>
      </c>
      <c r="E7638">
        <v>36</v>
      </c>
      <c r="F7638">
        <v>7</v>
      </c>
      <c r="G7638">
        <v>-0.16507161317034999</v>
      </c>
      <c r="H7638">
        <v>-0.91567911429996396</v>
      </c>
      <c r="I7638">
        <v>-2.01682273823659</v>
      </c>
      <c r="J7638">
        <v>81</v>
      </c>
      <c r="K7638">
        <v>82</v>
      </c>
      <c r="L7638">
        <v>90</v>
      </c>
      <c r="M7638">
        <v>12</v>
      </c>
      <c r="N7638">
        <v>8.2556936926788699E-2</v>
      </c>
      <c r="O7638">
        <v>-0.54633128658371499</v>
      </c>
      <c r="P7638">
        <v>-1.83952944142291</v>
      </c>
      <c r="Q7638">
        <v>0.54237288135593198</v>
      </c>
      <c r="R7638">
        <v>0.23728813559322001</v>
      </c>
      <c r="S7638">
        <f t="shared" si="119"/>
        <v>-7.3662284767521485E-2</v>
      </c>
    </row>
    <row r="7639" spans="1:19" x14ac:dyDescent="0.2">
      <c r="A7639" t="s">
        <v>15204</v>
      </c>
      <c r="B7639" t="s">
        <v>15205</v>
      </c>
      <c r="C7639">
        <v>14</v>
      </c>
      <c r="D7639">
        <v>13</v>
      </c>
      <c r="E7639">
        <v>33</v>
      </c>
      <c r="F7639">
        <v>0</v>
      </c>
      <c r="G7639">
        <v>4.8073548924127102E-2</v>
      </c>
      <c r="H7639">
        <v>-0.121872105578754</v>
      </c>
      <c r="I7639" t="e">
        <f>-inf</f>
        <v>#NAME?</v>
      </c>
      <c r="J7639">
        <v>42</v>
      </c>
      <c r="K7639">
        <v>30</v>
      </c>
      <c r="L7639">
        <v>38</v>
      </c>
      <c r="M7639">
        <v>1</v>
      </c>
      <c r="N7639">
        <v>-6.8899932256516194E-2</v>
      </c>
      <c r="O7639">
        <v>-0.63555447092548001</v>
      </c>
      <c r="P7639">
        <v>-2.6334749589897899</v>
      </c>
      <c r="Q7639">
        <v>0.50847457627118597</v>
      </c>
      <c r="R7639">
        <v>0.22033898305084701</v>
      </c>
      <c r="S7639" t="e">
        <f t="shared" si="119"/>
        <v>#NAME?</v>
      </c>
    </row>
    <row r="7640" spans="1:19" x14ac:dyDescent="0.2">
      <c r="A7640" t="s">
        <v>15206</v>
      </c>
      <c r="B7640" t="s">
        <v>15207</v>
      </c>
      <c r="C7640">
        <v>121</v>
      </c>
      <c r="D7640">
        <v>156</v>
      </c>
      <c r="E7640">
        <v>87</v>
      </c>
      <c r="F7640">
        <v>44</v>
      </c>
      <c r="G7640">
        <v>0.190597460333539</v>
      </c>
      <c r="H7640">
        <v>-0.63752412747623499</v>
      </c>
      <c r="I7640">
        <v>-1.3235298667922599</v>
      </c>
      <c r="J7640">
        <v>268</v>
      </c>
      <c r="K7640">
        <v>202</v>
      </c>
      <c r="L7640">
        <v>201</v>
      </c>
      <c r="M7640">
        <v>95</v>
      </c>
      <c r="N7640">
        <v>-4.5555321160443203E-2</v>
      </c>
      <c r="O7640">
        <v>-0.71702751375269003</v>
      </c>
      <c r="P7640">
        <v>-1.46063685733183</v>
      </c>
      <c r="Q7640">
        <v>0.47457627118644002</v>
      </c>
      <c r="R7640">
        <v>0.22033898305084701</v>
      </c>
      <c r="S7640">
        <f t="shared" si="119"/>
        <v>0.22761945364554853</v>
      </c>
    </row>
    <row r="7641" spans="1:19" x14ac:dyDescent="0.2">
      <c r="A7641" t="s">
        <v>15208</v>
      </c>
      <c r="B7641" t="s">
        <v>15209</v>
      </c>
      <c r="C7641">
        <v>98</v>
      </c>
      <c r="D7641">
        <v>114</v>
      </c>
      <c r="E7641">
        <v>70</v>
      </c>
      <c r="F7641">
        <v>11</v>
      </c>
      <c r="G7641">
        <v>0.14593700793950601</v>
      </c>
      <c r="H7641">
        <v>-0.64038604545664102</v>
      </c>
      <c r="I7641">
        <v>-1.8340305634962599</v>
      </c>
      <c r="J7641">
        <v>246</v>
      </c>
      <c r="K7641">
        <v>178</v>
      </c>
      <c r="L7641">
        <v>131</v>
      </c>
      <c r="M7641">
        <v>23</v>
      </c>
      <c r="N7641">
        <v>-6.3287001372763302E-2</v>
      </c>
      <c r="O7641">
        <v>-0.86575258859200499</v>
      </c>
      <c r="P7641">
        <v>-2.03943293967767</v>
      </c>
      <c r="Q7641">
        <v>0.49152542372881303</v>
      </c>
      <c r="R7641">
        <v>0.23728813559322001</v>
      </c>
      <c r="S7641">
        <f t="shared" si="119"/>
        <v>-7.4418971566784162E-2</v>
      </c>
    </row>
    <row r="7642" spans="1:19" x14ac:dyDescent="0.2">
      <c r="A7642" t="s">
        <v>15210</v>
      </c>
      <c r="B7642" t="s">
        <v>15211</v>
      </c>
      <c r="C7642">
        <v>171</v>
      </c>
      <c r="D7642">
        <v>92</v>
      </c>
      <c r="E7642">
        <v>173</v>
      </c>
      <c r="F7642">
        <v>12</v>
      </c>
      <c r="G7642">
        <v>-0.18895005075106999</v>
      </c>
      <c r="H7642">
        <v>-0.48920801704176198</v>
      </c>
      <c r="I7642">
        <v>-2.0380120373065198</v>
      </c>
      <c r="J7642">
        <v>345</v>
      </c>
      <c r="K7642">
        <v>398</v>
      </c>
      <c r="L7642">
        <v>253</v>
      </c>
      <c r="M7642">
        <v>38</v>
      </c>
      <c r="N7642">
        <v>0.13929208042213501</v>
      </c>
      <c r="O7642">
        <v>-0.726787351041846</v>
      </c>
      <c r="P7642">
        <v>-1.9682611670483501</v>
      </c>
      <c r="Q7642">
        <v>0.52542372881355903</v>
      </c>
      <c r="R7642">
        <v>0.28813559322033899</v>
      </c>
      <c r="S7642">
        <f t="shared" si="119"/>
        <v>-0.11420655959680184</v>
      </c>
    </row>
    <row r="7643" spans="1:19" x14ac:dyDescent="0.2">
      <c r="A7643" t="s">
        <v>15212</v>
      </c>
      <c r="B7643" t="s">
        <v>15213</v>
      </c>
      <c r="C7643">
        <v>178</v>
      </c>
      <c r="D7643">
        <v>154</v>
      </c>
      <c r="E7643">
        <v>118</v>
      </c>
      <c r="F7643">
        <v>35</v>
      </c>
      <c r="G7643">
        <v>1.7358950823097401E-2</v>
      </c>
      <c r="H7643">
        <v>-0.67279600478117196</v>
      </c>
      <c r="I7643">
        <v>-1.5905491309206099</v>
      </c>
      <c r="J7643">
        <v>322</v>
      </c>
      <c r="K7643">
        <v>306</v>
      </c>
      <c r="L7643">
        <v>193</v>
      </c>
      <c r="M7643">
        <v>56</v>
      </c>
      <c r="N7643">
        <v>5.5093658207470801E-2</v>
      </c>
      <c r="O7643">
        <v>-0.81438733983244704</v>
      </c>
      <c r="P7643">
        <v>-1.7698935132815199</v>
      </c>
      <c r="Q7643">
        <v>0.57627118644067798</v>
      </c>
      <c r="R7643">
        <v>0.27118644067796599</v>
      </c>
      <c r="S7643">
        <f t="shared" si="119"/>
        <v>6.7894426072056938E-2</v>
      </c>
    </row>
    <row r="7644" spans="1:19" x14ac:dyDescent="0.2">
      <c r="A7644" t="s">
        <v>15214</v>
      </c>
      <c r="B7644" t="s">
        <v>15215</v>
      </c>
      <c r="C7644">
        <v>169</v>
      </c>
      <c r="D7644">
        <v>165</v>
      </c>
      <c r="E7644">
        <v>127</v>
      </c>
      <c r="F7644">
        <v>22</v>
      </c>
      <c r="G7644">
        <v>6.9855471895761106E-2</v>
      </c>
      <c r="H7644">
        <v>-0.61834099343612003</v>
      </c>
      <c r="I7644">
        <v>-1.7696611967534599</v>
      </c>
      <c r="J7644">
        <v>333</v>
      </c>
      <c r="K7644">
        <v>454</v>
      </c>
      <c r="L7644">
        <v>235</v>
      </c>
      <c r="M7644">
        <v>64</v>
      </c>
      <c r="N7644">
        <v>0.21183972277250501</v>
      </c>
      <c r="O7644">
        <v>-0.74346514837897404</v>
      </c>
      <c r="P7644">
        <v>-1.72648992811432</v>
      </c>
      <c r="Q7644">
        <v>0.66101694915254205</v>
      </c>
      <c r="R7644">
        <v>0.25423728813559299</v>
      </c>
      <c r="S7644">
        <f t="shared" si="119"/>
        <v>2.7851226565304768E-2</v>
      </c>
    </row>
    <row r="7645" spans="1:19" x14ac:dyDescent="0.2">
      <c r="A7645" t="s">
        <v>15216</v>
      </c>
      <c r="B7645" t="s">
        <v>15217</v>
      </c>
      <c r="C7645">
        <v>39</v>
      </c>
      <c r="D7645">
        <v>10</v>
      </c>
      <c r="E7645">
        <v>54</v>
      </c>
      <c r="F7645">
        <v>7</v>
      </c>
      <c r="G7645">
        <v>-0.51080637473097001</v>
      </c>
      <c r="H7645">
        <v>-0.35292885698193399</v>
      </c>
      <c r="I7645">
        <v>-1.6301637399742399</v>
      </c>
      <c r="J7645">
        <v>70</v>
      </c>
      <c r="K7645">
        <v>80</v>
      </c>
      <c r="L7645">
        <v>39</v>
      </c>
      <c r="M7645">
        <v>7</v>
      </c>
      <c r="N7645">
        <v>0.13522005039940799</v>
      </c>
      <c r="O7645">
        <v>-0.84612221013214794</v>
      </c>
      <c r="P7645">
        <v>-2.01022566859189</v>
      </c>
      <c r="Q7645">
        <v>0.52542372881355903</v>
      </c>
      <c r="R7645">
        <v>0.305084745762711</v>
      </c>
      <c r="S7645">
        <f t="shared" si="119"/>
        <v>-7.8146933327070747E-3</v>
      </c>
    </row>
    <row r="7646" spans="1:19" x14ac:dyDescent="0.2">
      <c r="A7646" t="s">
        <v>15218</v>
      </c>
      <c r="B7646" t="s">
        <v>15219</v>
      </c>
      <c r="C7646">
        <v>87</v>
      </c>
      <c r="D7646">
        <v>111</v>
      </c>
      <c r="E7646">
        <v>47</v>
      </c>
      <c r="F7646">
        <v>3</v>
      </c>
      <c r="G7646">
        <v>0.18606195846356699</v>
      </c>
      <c r="H7646">
        <v>-0.761679404461304</v>
      </c>
      <c r="I7646">
        <v>-2.34659517086095</v>
      </c>
      <c r="J7646">
        <v>181</v>
      </c>
      <c r="K7646">
        <v>265</v>
      </c>
      <c r="L7646">
        <v>119</v>
      </c>
      <c r="M7646">
        <v>10</v>
      </c>
      <c r="N7646">
        <v>0.242795402489345</v>
      </c>
      <c r="O7646">
        <v>-0.77422039062104397</v>
      </c>
      <c r="P7646">
        <v>-2.2679042434610701</v>
      </c>
      <c r="Q7646">
        <v>0.50847457627118597</v>
      </c>
      <c r="R7646">
        <v>0.27118644067796599</v>
      </c>
      <c r="S7646">
        <f t="shared" si="119"/>
        <v>-0.28334644235916495</v>
      </c>
    </row>
    <row r="7647" spans="1:19" x14ac:dyDescent="0.2">
      <c r="A7647" t="s">
        <v>15220</v>
      </c>
      <c r="B7647" t="s">
        <v>15221</v>
      </c>
      <c r="C7647">
        <v>100</v>
      </c>
      <c r="D7647">
        <v>47</v>
      </c>
      <c r="E7647">
        <v>52</v>
      </c>
      <c r="F7647">
        <v>4</v>
      </c>
      <c r="G7647">
        <v>-0.247643909768754</v>
      </c>
      <c r="H7647">
        <v>-0.77825466614360395</v>
      </c>
      <c r="I7647">
        <v>-2.2821371816340301</v>
      </c>
      <c r="J7647">
        <v>244</v>
      </c>
      <c r="K7647">
        <v>203</v>
      </c>
      <c r="L7647">
        <v>121</v>
      </c>
      <c r="M7647">
        <v>10</v>
      </c>
      <c r="N7647">
        <v>-2.6656850037947099E-3</v>
      </c>
      <c r="O7647">
        <v>-0.89669323316666905</v>
      </c>
      <c r="P7647">
        <v>-2.3976154949306201</v>
      </c>
      <c r="Q7647">
        <v>0.52542372881355903</v>
      </c>
      <c r="R7647">
        <v>0.28813559322033899</v>
      </c>
      <c r="S7647">
        <f t="shared" si="119"/>
        <v>-0.2994534669175456</v>
      </c>
    </row>
    <row r="7648" spans="1:19" x14ac:dyDescent="0.2">
      <c r="A7648" t="s">
        <v>15222</v>
      </c>
      <c r="B7648" t="s">
        <v>15223</v>
      </c>
      <c r="C7648">
        <v>198</v>
      </c>
      <c r="D7648">
        <v>229</v>
      </c>
      <c r="E7648">
        <v>130</v>
      </c>
      <c r="F7648">
        <v>12</v>
      </c>
      <c r="G7648">
        <v>0.14342852437388501</v>
      </c>
      <c r="H7648">
        <v>-0.67697984773309705</v>
      </c>
      <c r="I7648">
        <v>-2.1016811171758998</v>
      </c>
      <c r="J7648">
        <v>376</v>
      </c>
      <c r="K7648">
        <v>471</v>
      </c>
      <c r="L7648">
        <v>224</v>
      </c>
      <c r="M7648">
        <v>45</v>
      </c>
      <c r="N7648">
        <v>0.17506116562295601</v>
      </c>
      <c r="O7648">
        <v>-0.81702860373788799</v>
      </c>
      <c r="P7648">
        <v>-1.93220099974421</v>
      </c>
      <c r="Q7648">
        <v>0.55932203389830504</v>
      </c>
      <c r="R7648">
        <v>0.23728813559322001</v>
      </c>
      <c r="S7648">
        <f t="shared" si="119"/>
        <v>-0.1229221609024512</v>
      </c>
    </row>
    <row r="7649" spans="1:19" x14ac:dyDescent="0.2">
      <c r="A7649" t="s">
        <v>15224</v>
      </c>
      <c r="B7649" t="s">
        <v>15225</v>
      </c>
      <c r="C7649">
        <v>148</v>
      </c>
      <c r="D7649">
        <v>112</v>
      </c>
      <c r="E7649">
        <v>48</v>
      </c>
      <c r="F7649">
        <v>6</v>
      </c>
      <c r="G7649">
        <v>-4.07854604292473E-2</v>
      </c>
      <c r="H7649">
        <v>-0.98327848779777305</v>
      </c>
      <c r="I7649">
        <v>-2.2763076379733098</v>
      </c>
      <c r="J7649">
        <v>305</v>
      </c>
      <c r="K7649">
        <v>344</v>
      </c>
      <c r="L7649">
        <v>161</v>
      </c>
      <c r="M7649">
        <v>39</v>
      </c>
      <c r="N7649">
        <v>0.129486706646466</v>
      </c>
      <c r="O7649">
        <v>-0.86956274045932602</v>
      </c>
      <c r="P7649">
        <v>-1.9034609009121699</v>
      </c>
      <c r="Q7649">
        <v>0.55932203389830504</v>
      </c>
      <c r="R7649">
        <v>0.322033898305084</v>
      </c>
      <c r="S7649">
        <f t="shared" si="119"/>
        <v>-0.16559404652922632</v>
      </c>
    </row>
    <row r="7650" spans="1:19" x14ac:dyDescent="0.2">
      <c r="A7650" t="s">
        <v>15226</v>
      </c>
      <c r="B7650" t="s">
        <v>15227</v>
      </c>
      <c r="C7650">
        <v>126</v>
      </c>
      <c r="D7650">
        <v>89</v>
      </c>
      <c r="E7650">
        <v>39</v>
      </c>
      <c r="F7650">
        <v>10</v>
      </c>
      <c r="G7650">
        <v>-7.0722306177121594E-2</v>
      </c>
      <c r="H7650">
        <v>-1.00356394786946</v>
      </c>
      <c r="I7650">
        <v>-1.98456771807956</v>
      </c>
      <c r="J7650">
        <v>205</v>
      </c>
      <c r="K7650">
        <v>261</v>
      </c>
      <c r="L7650">
        <v>104</v>
      </c>
      <c r="M7650">
        <v>24</v>
      </c>
      <c r="N7650">
        <v>0.18211474970424801</v>
      </c>
      <c r="O7650">
        <v>-0.88680929890136395</v>
      </c>
      <c r="P7650">
        <v>-1.9417682879360401</v>
      </c>
      <c r="Q7650">
        <v>0.55932203389830504</v>
      </c>
      <c r="R7650">
        <v>0.322033898305084</v>
      </c>
      <c r="S7650">
        <f t="shared" si="119"/>
        <v>-9.1707692221442372E-2</v>
      </c>
    </row>
    <row r="7651" spans="1:19" x14ac:dyDescent="0.2">
      <c r="A7651" t="s">
        <v>15228</v>
      </c>
      <c r="B7651" t="s">
        <v>15229</v>
      </c>
      <c r="C7651">
        <v>133</v>
      </c>
      <c r="D7651">
        <v>233</v>
      </c>
      <c r="E7651">
        <v>138</v>
      </c>
      <c r="F7651">
        <v>12</v>
      </c>
      <c r="G7651">
        <v>0.32376251235446102</v>
      </c>
      <c r="H7651">
        <v>-0.47823056434425198</v>
      </c>
      <c r="I7651">
        <v>-1.92886756788146</v>
      </c>
      <c r="J7651">
        <v>278</v>
      </c>
      <c r="K7651">
        <v>370</v>
      </c>
      <c r="L7651">
        <v>220</v>
      </c>
      <c r="M7651">
        <v>40</v>
      </c>
      <c r="N7651">
        <v>0.20138503157064</v>
      </c>
      <c r="O7651">
        <v>-0.69371089224025995</v>
      </c>
      <c r="P7651">
        <v>-1.8522104731819999</v>
      </c>
      <c r="Q7651">
        <v>0.61016949152542299</v>
      </c>
      <c r="R7651">
        <v>0.338983050847457</v>
      </c>
      <c r="S7651">
        <f t="shared" si="119"/>
        <v>-5.1689441153887641E-2</v>
      </c>
    </row>
    <row r="7652" spans="1:19" x14ac:dyDescent="0.2">
      <c r="A7652" t="s">
        <v>15230</v>
      </c>
      <c r="B7652" t="s">
        <v>15231</v>
      </c>
      <c r="C7652">
        <v>164</v>
      </c>
      <c r="D7652">
        <v>214</v>
      </c>
      <c r="E7652">
        <v>135</v>
      </c>
      <c r="F7652">
        <v>32</v>
      </c>
      <c r="G7652">
        <v>0.19582815759702099</v>
      </c>
      <c r="H7652">
        <v>-0.57876808933109503</v>
      </c>
      <c r="I7652">
        <v>-1.5938910426897901</v>
      </c>
      <c r="J7652">
        <v>321</v>
      </c>
      <c r="K7652">
        <v>374</v>
      </c>
      <c r="L7652">
        <v>269</v>
      </c>
      <c r="M7652">
        <v>42</v>
      </c>
      <c r="N7652">
        <v>0.14359467321732899</v>
      </c>
      <c r="O7652">
        <v>-0.66884152954685405</v>
      </c>
      <c r="P7652">
        <v>-1.89348141059886</v>
      </c>
      <c r="Q7652">
        <v>0.59322033898305004</v>
      </c>
      <c r="R7652">
        <v>0.338983050847457</v>
      </c>
      <c r="S7652">
        <f t="shared" si="119"/>
        <v>3.3872931722484456E-2</v>
      </c>
    </row>
    <row r="7653" spans="1:19" x14ac:dyDescent="0.2">
      <c r="A7653" t="s">
        <v>15232</v>
      </c>
      <c r="B7653" t="s">
        <v>15233</v>
      </c>
      <c r="C7653">
        <v>196</v>
      </c>
      <c r="D7653">
        <v>157</v>
      </c>
      <c r="E7653">
        <v>140</v>
      </c>
      <c r="F7653">
        <v>11</v>
      </c>
      <c r="G7653">
        <v>-1.6098186651713801E-2</v>
      </c>
      <c r="H7653">
        <v>-0.64038604545664102</v>
      </c>
      <c r="I7653">
        <v>-2.1350605591602498</v>
      </c>
      <c r="J7653">
        <v>394</v>
      </c>
      <c r="K7653">
        <v>320</v>
      </c>
      <c r="L7653">
        <v>196</v>
      </c>
      <c r="M7653">
        <v>48</v>
      </c>
      <c r="N7653">
        <v>-1.3118140083946401E-2</v>
      </c>
      <c r="O7653">
        <v>-0.89532892761348803</v>
      </c>
      <c r="P7653">
        <v>-1.9244806530418701</v>
      </c>
      <c r="Q7653">
        <v>0.54237288135593198</v>
      </c>
      <c r="R7653">
        <v>0.27118644067796599</v>
      </c>
      <c r="S7653">
        <f t="shared" si="119"/>
        <v>-0.13048317179908422</v>
      </c>
    </row>
    <row r="7654" spans="1:19" x14ac:dyDescent="0.2">
      <c r="A7654" t="s">
        <v>15234</v>
      </c>
      <c r="B7654" t="s">
        <v>15235</v>
      </c>
      <c r="C7654">
        <v>254</v>
      </c>
      <c r="D7654">
        <v>279</v>
      </c>
      <c r="E7654">
        <v>237</v>
      </c>
      <c r="F7654">
        <v>17</v>
      </c>
      <c r="G7654">
        <v>0.121028718949187</v>
      </c>
      <c r="H7654">
        <v>-0.52434338038823702</v>
      </c>
      <c r="I7654">
        <v>-2.0585819682036601</v>
      </c>
      <c r="J7654">
        <v>441</v>
      </c>
      <c r="K7654">
        <v>734</v>
      </c>
      <c r="L7654">
        <v>417</v>
      </c>
      <c r="M7654">
        <v>72</v>
      </c>
      <c r="N7654">
        <v>0.298485573869953</v>
      </c>
      <c r="O7654">
        <v>-0.61639131163847105</v>
      </c>
      <c r="P7654">
        <v>-1.7973317616284601</v>
      </c>
      <c r="Q7654">
        <v>0.54237288135593198</v>
      </c>
      <c r="R7654">
        <v>0.27118644067796599</v>
      </c>
      <c r="S7654">
        <f t="shared" si="119"/>
        <v>-7.4417764481566534E-2</v>
      </c>
    </row>
    <row r="7655" spans="1:19" x14ac:dyDescent="0.2">
      <c r="A7655" t="s">
        <v>15236</v>
      </c>
      <c r="B7655" t="s">
        <v>15237</v>
      </c>
      <c r="C7655">
        <v>61</v>
      </c>
      <c r="D7655">
        <v>77</v>
      </c>
      <c r="E7655">
        <v>34</v>
      </c>
      <c r="F7655">
        <v>11</v>
      </c>
      <c r="G7655">
        <v>0.18141912245724301</v>
      </c>
      <c r="H7655">
        <v>-0.74810892774691495</v>
      </c>
      <c r="I7655">
        <v>-1.62813432281454</v>
      </c>
      <c r="J7655">
        <v>89</v>
      </c>
      <c r="K7655">
        <v>148</v>
      </c>
      <c r="L7655">
        <v>78</v>
      </c>
      <c r="M7655">
        <v>12</v>
      </c>
      <c r="N7655">
        <v>0.29809981217176601</v>
      </c>
      <c r="O7655">
        <v>-0.64938418109882201</v>
      </c>
      <c r="P7655">
        <v>-1.8804344291891799</v>
      </c>
      <c r="Q7655">
        <v>0.69491525423728795</v>
      </c>
      <c r="R7655">
        <v>0.322033898305084</v>
      </c>
      <c r="S7655">
        <f t="shared" si="119"/>
        <v>2.7487591951106213E-2</v>
      </c>
    </row>
    <row r="7656" spans="1:19" x14ac:dyDescent="0.2">
      <c r="A7656" t="s">
        <v>15238</v>
      </c>
      <c r="B7656" t="s">
        <v>15239</v>
      </c>
      <c r="C7656">
        <v>83</v>
      </c>
      <c r="D7656">
        <v>69</v>
      </c>
      <c r="E7656">
        <v>55</v>
      </c>
      <c r="F7656">
        <v>8</v>
      </c>
      <c r="G7656" s="1">
        <v>2.9230656709907201E-5</v>
      </c>
      <c r="H7656">
        <v>-0.67297341266023303</v>
      </c>
      <c r="I7656">
        <v>-1.9001852783461199</v>
      </c>
      <c r="J7656">
        <v>216</v>
      </c>
      <c r="K7656">
        <v>239</v>
      </c>
      <c r="L7656">
        <v>121</v>
      </c>
      <c r="M7656">
        <v>28</v>
      </c>
      <c r="N7656">
        <v>0.12117225321892799</v>
      </c>
      <c r="O7656">
        <v>-0.84375715797887096</v>
      </c>
      <c r="P7656">
        <v>-1.8975213884005999</v>
      </c>
      <c r="Q7656">
        <v>0.677966101694915</v>
      </c>
      <c r="R7656">
        <v>0.25423728813559299</v>
      </c>
      <c r="S7656">
        <f t="shared" si="119"/>
        <v>-5.5537873758445266E-2</v>
      </c>
    </row>
    <row r="7657" spans="1:19" x14ac:dyDescent="0.2">
      <c r="A7657" t="s">
        <v>15240</v>
      </c>
      <c r="B7657" t="s">
        <v>15241</v>
      </c>
      <c r="C7657">
        <v>167</v>
      </c>
      <c r="D7657">
        <v>173</v>
      </c>
      <c r="E7657">
        <v>142</v>
      </c>
      <c r="F7657">
        <v>17</v>
      </c>
      <c r="G7657">
        <v>9.5587864276740597E-2</v>
      </c>
      <c r="H7657">
        <v>-0.56468613654292998</v>
      </c>
      <c r="I7657">
        <v>-1.8764647227313</v>
      </c>
      <c r="J7657">
        <v>356</v>
      </c>
      <c r="K7657">
        <v>388</v>
      </c>
      <c r="L7657">
        <v>224</v>
      </c>
      <c r="M7657">
        <v>53</v>
      </c>
      <c r="N7657">
        <v>0.114609831043053</v>
      </c>
      <c r="O7657">
        <v>-0.79329075678310201</v>
      </c>
      <c r="P7657">
        <v>-1.8373997969639699</v>
      </c>
      <c r="Q7657">
        <v>0.55932203389830504</v>
      </c>
      <c r="R7657">
        <v>0.22033898305084701</v>
      </c>
      <c r="S7657">
        <f t="shared" si="119"/>
        <v>-3.2615715951167107E-2</v>
      </c>
    </row>
    <row r="7658" spans="1:19" x14ac:dyDescent="0.2">
      <c r="A7658" t="s">
        <v>15242</v>
      </c>
      <c r="B7658" t="e">
        <f>-TGETVVAEYDYEAQEDDEG-LSFRAPEIITKVQPCDEWWYGTYANGQRGQFEGNYVRLLED</f>
        <v>#NAME?</v>
      </c>
      <c r="C7658">
        <v>97</v>
      </c>
      <c r="D7658">
        <v>120</v>
      </c>
      <c r="E7658">
        <v>67</v>
      </c>
      <c r="F7658">
        <v>8</v>
      </c>
      <c r="G7658">
        <v>0.17266774407690799</v>
      </c>
      <c r="H7658">
        <v>-0.65495494134382204</v>
      </c>
      <c r="I7658">
        <v>-1.9678789202363001</v>
      </c>
      <c r="J7658">
        <v>209</v>
      </c>
      <c r="K7658">
        <v>219</v>
      </c>
      <c r="L7658">
        <v>114</v>
      </c>
      <c r="M7658">
        <v>27</v>
      </c>
      <c r="N7658">
        <v>9.7525932150786102E-2</v>
      </c>
      <c r="O7658">
        <v>-0.85533021191897096</v>
      </c>
      <c r="P7658">
        <v>-1.89900819054395</v>
      </c>
      <c r="Q7658">
        <v>0.57627118644067798</v>
      </c>
      <c r="R7658">
        <v>0.28813559322033899</v>
      </c>
      <c r="S7658">
        <f t="shared" si="119"/>
        <v>-7.5457292602936099E-2</v>
      </c>
    </row>
    <row r="7659" spans="1:19" x14ac:dyDescent="0.2">
      <c r="A7659" t="s">
        <v>15243</v>
      </c>
      <c r="B7659" t="s">
        <v>15244</v>
      </c>
      <c r="C7659">
        <v>59</v>
      </c>
      <c r="D7659">
        <v>86</v>
      </c>
      <c r="E7659">
        <v>50</v>
      </c>
      <c r="F7659">
        <v>3</v>
      </c>
      <c r="G7659">
        <v>0.243904671896951</v>
      </c>
      <c r="H7659">
        <v>-0.56614001708452899</v>
      </c>
      <c r="I7659">
        <v>-2.17792792988448</v>
      </c>
      <c r="J7659">
        <v>132</v>
      </c>
      <c r="K7659">
        <v>258</v>
      </c>
      <c r="L7659">
        <v>72</v>
      </c>
      <c r="M7659">
        <v>23</v>
      </c>
      <c r="N7659">
        <v>0.36827387817910201</v>
      </c>
      <c r="O7659">
        <v>-0.85533021191897096</v>
      </c>
      <c r="P7659">
        <v>-1.7690717637801501</v>
      </c>
      <c r="Q7659">
        <v>0.57627118644067798</v>
      </c>
      <c r="R7659">
        <v>0.305084745762711</v>
      </c>
      <c r="S7659">
        <f t="shared" si="119"/>
        <v>-0.10127607289233642</v>
      </c>
    </row>
    <row r="7660" spans="1:19" x14ac:dyDescent="0.2">
      <c r="A7660" t="s">
        <v>15245</v>
      </c>
      <c r="B7660" t="s">
        <v>15246</v>
      </c>
      <c r="C7660">
        <v>86</v>
      </c>
      <c r="D7660">
        <v>123</v>
      </c>
      <c r="E7660">
        <v>75</v>
      </c>
      <c r="F7660">
        <v>6</v>
      </c>
      <c r="G7660">
        <v>0.235664892491358</v>
      </c>
      <c r="H7660">
        <v>-0.55369519763027097</v>
      </c>
      <c r="I7660">
        <v>-2.0405443738219202</v>
      </c>
      <c r="J7660">
        <v>205</v>
      </c>
      <c r="K7660">
        <v>193</v>
      </c>
      <c r="L7660">
        <v>193</v>
      </c>
      <c r="M7660">
        <v>17</v>
      </c>
      <c r="N7660">
        <v>5.1031551373741199E-2</v>
      </c>
      <c r="O7660">
        <v>-0.61828532919237</v>
      </c>
      <c r="P7660">
        <v>-2.0915306082693701</v>
      </c>
      <c r="Q7660">
        <v>0.44067796610169402</v>
      </c>
      <c r="R7660">
        <v>0.169491525423728</v>
      </c>
      <c r="S7660">
        <f t="shared" si="119"/>
        <v>-0.14790940407013475</v>
      </c>
    </row>
    <row r="7661" spans="1:19" x14ac:dyDescent="0.2">
      <c r="A7661" t="s">
        <v>15247</v>
      </c>
      <c r="B7661" t="s">
        <v>15248</v>
      </c>
      <c r="C7661">
        <v>177</v>
      </c>
      <c r="D7661">
        <v>134</v>
      </c>
      <c r="E7661">
        <v>146</v>
      </c>
      <c r="F7661">
        <v>15</v>
      </c>
      <c r="G7661">
        <v>-4.0610235701470501E-2</v>
      </c>
      <c r="H7661">
        <v>-0.57787842035577297</v>
      </c>
      <c r="I7661">
        <v>-1.9560791802681201</v>
      </c>
      <c r="J7661">
        <v>348</v>
      </c>
      <c r="K7661">
        <v>371</v>
      </c>
      <c r="L7661">
        <v>215</v>
      </c>
      <c r="M7661">
        <v>37</v>
      </c>
      <c r="N7661">
        <v>0.105022769090186</v>
      </c>
      <c r="O7661">
        <v>-0.80122956117536603</v>
      </c>
      <c r="P7661">
        <v>-1.98360318847147</v>
      </c>
      <c r="Q7661">
        <v>0.47457627118644002</v>
      </c>
      <c r="R7661">
        <v>0.22033898305084701</v>
      </c>
      <c r="S7661">
        <f t="shared" si="119"/>
        <v>-9.4682222499198568E-2</v>
      </c>
    </row>
    <row r="7662" spans="1:19" x14ac:dyDescent="0.2">
      <c r="A7662" t="s">
        <v>15249</v>
      </c>
      <c r="B7662" t="s">
        <v>15250</v>
      </c>
      <c r="C7662">
        <v>119</v>
      </c>
      <c r="D7662">
        <v>263</v>
      </c>
      <c r="E7662">
        <v>137</v>
      </c>
      <c r="F7662">
        <v>20</v>
      </c>
      <c r="G7662">
        <v>0.42466701939275497</v>
      </c>
      <c r="H7662">
        <v>-0.43308440401452702</v>
      </c>
      <c r="I7662">
        <v>-1.65871413869054</v>
      </c>
      <c r="J7662">
        <v>356</v>
      </c>
      <c r="K7662">
        <v>488</v>
      </c>
      <c r="L7662">
        <v>277</v>
      </c>
      <c r="M7662">
        <v>34</v>
      </c>
      <c r="N7662">
        <v>0.214197927451557</v>
      </c>
      <c r="O7662">
        <v>-0.70105900605281601</v>
      </c>
      <c r="P7662">
        <v>-2.0301967495225099</v>
      </c>
      <c r="Q7662">
        <v>0.52542372881355903</v>
      </c>
      <c r="R7662">
        <v>0.25423728813559299</v>
      </c>
      <c r="S7662">
        <f t="shared" si="119"/>
        <v>-2.1390092504864587E-2</v>
      </c>
    </row>
    <row r="7663" spans="1:19" x14ac:dyDescent="0.2">
      <c r="A7663" t="s">
        <v>15251</v>
      </c>
      <c r="B7663" t="s">
        <v>15252</v>
      </c>
      <c r="C7663">
        <v>251</v>
      </c>
      <c r="D7663">
        <v>286</v>
      </c>
      <c r="E7663">
        <v>330</v>
      </c>
      <c r="F7663">
        <v>27</v>
      </c>
      <c r="G7663">
        <v>0.13695054394353301</v>
      </c>
      <c r="H7663">
        <v>-0.37541779138155401</v>
      </c>
      <c r="I7663">
        <v>-1.8525071302840399</v>
      </c>
      <c r="J7663">
        <v>487</v>
      </c>
      <c r="K7663">
        <v>455</v>
      </c>
      <c r="L7663">
        <v>320</v>
      </c>
      <c r="M7663">
        <v>47</v>
      </c>
      <c r="N7663">
        <v>4.7710538864199799E-2</v>
      </c>
      <c r="O7663">
        <v>-0.77446776003911799</v>
      </c>
      <c r="P7663">
        <v>-2.0256567718707998</v>
      </c>
      <c r="Q7663">
        <v>0.52542372881355903</v>
      </c>
      <c r="R7663">
        <v>0.25423728813559299</v>
      </c>
      <c r="S7663">
        <f t="shared" si="119"/>
        <v>-7.6062407271673266E-2</v>
      </c>
    </row>
    <row r="7664" spans="1:19" x14ac:dyDescent="0.2">
      <c r="A7664" t="s">
        <v>15253</v>
      </c>
      <c r="B7664" t="s">
        <v>15254</v>
      </c>
      <c r="C7664">
        <v>313</v>
      </c>
      <c r="D7664">
        <v>323</v>
      </c>
      <c r="E7664">
        <v>231</v>
      </c>
      <c r="F7664">
        <v>22</v>
      </c>
      <c r="G7664">
        <v>9.3916417080182807E-2</v>
      </c>
      <c r="H7664">
        <v>-0.62619036743270695</v>
      </c>
      <c r="I7664">
        <v>-2.0373188296862401</v>
      </c>
      <c r="J7664">
        <v>554</v>
      </c>
      <c r="K7664">
        <v>758</v>
      </c>
      <c r="L7664">
        <v>350</v>
      </c>
      <c r="M7664">
        <v>64</v>
      </c>
      <c r="N7664">
        <v>0.21338754432534501</v>
      </c>
      <c r="O7664">
        <v>-0.79153049752254401</v>
      </c>
      <c r="P7664">
        <v>-1.9475554593364299</v>
      </c>
      <c r="Q7664">
        <v>0.52542372881355903</v>
      </c>
      <c r="R7664">
        <v>0.322033898305084</v>
      </c>
      <c r="S7664">
        <f t="shared" si="119"/>
        <v>-0.10846821164917925</v>
      </c>
    </row>
    <row r="7665" spans="1:19" x14ac:dyDescent="0.2">
      <c r="A7665" t="s">
        <v>15255</v>
      </c>
      <c r="B7665" t="s">
        <v>15256</v>
      </c>
      <c r="C7665">
        <v>10</v>
      </c>
      <c r="D7665">
        <v>10</v>
      </c>
      <c r="E7665">
        <v>3</v>
      </c>
      <c r="F7665">
        <v>0</v>
      </c>
      <c r="G7665">
        <v>8.0258232295528406E-2</v>
      </c>
      <c r="H7665">
        <v>-1.01713675505874</v>
      </c>
      <c r="I7665" t="e">
        <f>-inf</f>
        <v>#NAME?</v>
      </c>
      <c r="J7665">
        <v>5</v>
      </c>
      <c r="K7665">
        <v>2</v>
      </c>
      <c r="L7665">
        <v>7</v>
      </c>
      <c r="M7665">
        <v>0</v>
      </c>
      <c r="N7665">
        <v>-0.32071190525031501</v>
      </c>
      <c r="O7665">
        <v>-0.445960741466152</v>
      </c>
      <c r="P7665" t="e">
        <f>-inf</f>
        <v>#NAME?</v>
      </c>
      <c r="Q7665">
        <v>0.49152542372881303</v>
      </c>
      <c r="R7665">
        <v>0.40677966101694901</v>
      </c>
      <c r="S7665" t="e">
        <f t="shared" si="119"/>
        <v>#NAME?</v>
      </c>
    </row>
    <row r="7666" spans="1:19" x14ac:dyDescent="0.2">
      <c r="A7666" t="s">
        <v>15257</v>
      </c>
      <c r="B7666" t="s">
        <v>15258</v>
      </c>
      <c r="C7666">
        <v>135</v>
      </c>
      <c r="D7666">
        <v>119</v>
      </c>
      <c r="E7666">
        <v>89</v>
      </c>
      <c r="F7666">
        <v>17</v>
      </c>
      <c r="G7666">
        <v>2.5471425193053E-2</v>
      </c>
      <c r="H7666">
        <v>-0.67520177162849604</v>
      </c>
      <c r="I7666">
        <v>-1.78408202007873</v>
      </c>
      <c r="J7666">
        <v>202</v>
      </c>
      <c r="K7666">
        <v>279</v>
      </c>
      <c r="L7666">
        <v>194</v>
      </c>
      <c r="M7666">
        <v>33</v>
      </c>
      <c r="N7666">
        <v>0.21748093724869499</v>
      </c>
      <c r="O7666">
        <v>-0.609638416660788</v>
      </c>
      <c r="P7666">
        <v>-1.7970630981606199</v>
      </c>
      <c r="Q7666">
        <v>0.52542372881355903</v>
      </c>
      <c r="R7666">
        <v>0.338983050847457</v>
      </c>
      <c r="S7666">
        <f t="shared" si="119"/>
        <v>4.8153308660792496E-3</v>
      </c>
    </row>
    <row r="7667" spans="1:19" x14ac:dyDescent="0.2">
      <c r="A7667" t="s">
        <v>15259</v>
      </c>
      <c r="B7667" t="s">
        <v>15260</v>
      </c>
      <c r="C7667">
        <v>309</v>
      </c>
      <c r="D7667">
        <v>252</v>
      </c>
      <c r="E7667">
        <v>160</v>
      </c>
      <c r="F7667">
        <v>57</v>
      </c>
      <c r="G7667">
        <v>-8.2997063477620401E-3</v>
      </c>
      <c r="H7667">
        <v>-0.780096506547313</v>
      </c>
      <c r="I7667">
        <v>-1.61828079671434</v>
      </c>
      <c r="J7667">
        <v>288</v>
      </c>
      <c r="K7667">
        <v>575</v>
      </c>
      <c r="L7667">
        <v>346</v>
      </c>
      <c r="M7667">
        <v>161</v>
      </c>
      <c r="N7667">
        <v>0.37750346035212101</v>
      </c>
      <c r="O7667">
        <v>-0.51240516611084397</v>
      </c>
      <c r="P7667">
        <v>-1.2627922803192699</v>
      </c>
      <c r="Q7667">
        <v>0.62711864406779605</v>
      </c>
      <c r="R7667">
        <v>0.28813559322033899</v>
      </c>
      <c r="S7667">
        <f t="shared" si="119"/>
        <v>0.19553836458821017</v>
      </c>
    </row>
    <row r="7668" spans="1:19" x14ac:dyDescent="0.2">
      <c r="A7668" t="s">
        <v>15261</v>
      </c>
      <c r="B7668" t="s">
        <v>15262</v>
      </c>
      <c r="C7668">
        <v>24</v>
      </c>
      <c r="D7668">
        <v>15</v>
      </c>
      <c r="E7668">
        <v>25</v>
      </c>
      <c r="F7668">
        <v>5</v>
      </c>
      <c r="G7668">
        <v>-0.123861750360396</v>
      </c>
      <c r="H7668">
        <v>-0.47652924281797199</v>
      </c>
      <c r="I7668">
        <v>-1.56543841033758</v>
      </c>
      <c r="J7668">
        <v>170</v>
      </c>
      <c r="K7668">
        <v>142</v>
      </c>
      <c r="L7668">
        <v>73</v>
      </c>
      <c r="M7668">
        <v>36</v>
      </c>
      <c r="N7668">
        <v>-9.3247357349572505E-4</v>
      </c>
      <c r="O7668">
        <v>-0.959214838402208</v>
      </c>
      <c r="P7668">
        <v>-1.68437208920287</v>
      </c>
      <c r="Q7668">
        <v>0.45762711864406702</v>
      </c>
      <c r="R7668">
        <v>0.28813559322033899</v>
      </c>
      <c r="S7668">
        <f t="shared" si="119"/>
        <v>9.8011524457430943E-2</v>
      </c>
    </row>
    <row r="7669" spans="1:19" x14ac:dyDescent="0.2">
      <c r="A7669" t="s">
        <v>15263</v>
      </c>
      <c r="B7669" t="s">
        <v>15264</v>
      </c>
      <c r="C7669">
        <v>145</v>
      </c>
      <c r="D7669">
        <v>217</v>
      </c>
      <c r="E7669">
        <v>92</v>
      </c>
      <c r="F7669">
        <v>14</v>
      </c>
      <c r="G7669">
        <v>0.25534996390908299</v>
      </c>
      <c r="H7669">
        <v>-0.69183818466782299</v>
      </c>
      <c r="I7669">
        <v>-1.8994371395187299</v>
      </c>
      <c r="J7669">
        <v>454</v>
      </c>
      <c r="K7669">
        <v>595</v>
      </c>
      <c r="L7669">
        <v>333</v>
      </c>
      <c r="M7669">
        <v>85</v>
      </c>
      <c r="N7669">
        <v>0.19468921629316699</v>
      </c>
      <c r="O7669">
        <v>-0.72670039649517404</v>
      </c>
      <c r="P7669">
        <v>-1.7378625957347</v>
      </c>
      <c r="Q7669">
        <v>0.47457627118644002</v>
      </c>
      <c r="R7669">
        <v>0.28813559322033899</v>
      </c>
      <c r="S7669">
        <f t="shared" si="119"/>
        <v>-1.2616005597685755E-2</v>
      </c>
    </row>
    <row r="7670" spans="1:19" x14ac:dyDescent="0.2">
      <c r="A7670" t="s">
        <v>15265</v>
      </c>
      <c r="B7670" t="s">
        <v>15266</v>
      </c>
      <c r="C7670">
        <v>99</v>
      </c>
      <c r="D7670">
        <v>48</v>
      </c>
      <c r="E7670">
        <v>3</v>
      </c>
      <c r="F7670">
        <v>7</v>
      </c>
      <c r="G7670">
        <v>-0.234135724926434</v>
      </c>
      <c r="H7670">
        <v>-2.0127719496562899</v>
      </c>
      <c r="I7670">
        <v>-2.0347343275452898</v>
      </c>
      <c r="J7670">
        <v>178</v>
      </c>
      <c r="K7670">
        <v>84</v>
      </c>
      <c r="L7670">
        <v>81</v>
      </c>
      <c r="M7670">
        <v>14</v>
      </c>
      <c r="N7670">
        <v>-0.24891261282529001</v>
      </c>
      <c r="O7670">
        <v>-0.93402376057463399</v>
      </c>
      <c r="P7670">
        <v>-2.1145176352225401</v>
      </c>
      <c r="Q7670">
        <v>0.45762711864406702</v>
      </c>
      <c r="R7670">
        <v>0.35593220338983</v>
      </c>
      <c r="S7670">
        <f t="shared" si="119"/>
        <v>-0.15238253706267521</v>
      </c>
    </row>
    <row r="7671" spans="1:19" x14ac:dyDescent="0.2">
      <c r="A7671" t="s">
        <v>15267</v>
      </c>
      <c r="B7671" t="s">
        <v>15268</v>
      </c>
      <c r="C7671">
        <v>81</v>
      </c>
      <c r="D7671">
        <v>98</v>
      </c>
      <c r="E7671">
        <v>75</v>
      </c>
      <c r="F7671">
        <v>6</v>
      </c>
      <c r="G7671">
        <v>0.162999289109373</v>
      </c>
      <c r="H7671">
        <v>-0.52768176526535304</v>
      </c>
      <c r="I7671">
        <v>-2.0145309414570001</v>
      </c>
      <c r="J7671">
        <v>250</v>
      </c>
      <c r="K7671">
        <v>273</v>
      </c>
      <c r="L7671">
        <v>197</v>
      </c>
      <c r="M7671">
        <v>19</v>
      </c>
      <c r="N7671">
        <v>0.11545074179044</v>
      </c>
      <c r="O7671">
        <v>-0.69556255965483504</v>
      </c>
      <c r="P7671">
        <v>-2.1294120763111</v>
      </c>
      <c r="Q7671">
        <v>0.54237288135593198</v>
      </c>
      <c r="R7671">
        <v>0.38983050847457601</v>
      </c>
      <c r="S7671">
        <f t="shared" si="119"/>
        <v>-0.15054023513613929</v>
      </c>
    </row>
    <row r="7672" spans="1:19" x14ac:dyDescent="0.2">
      <c r="A7672" t="s">
        <v>15269</v>
      </c>
      <c r="B7672" t="s">
        <v>15270</v>
      </c>
      <c r="C7672">
        <v>106</v>
      </c>
      <c r="D7672">
        <v>47</v>
      </c>
      <c r="E7672">
        <v>50</v>
      </c>
      <c r="F7672">
        <v>6</v>
      </c>
      <c r="G7672">
        <v>-0.27294977503352402</v>
      </c>
      <c r="H7672">
        <v>-0.82059387070715495</v>
      </c>
      <c r="I7672">
        <v>-2.1313517878431201</v>
      </c>
      <c r="J7672">
        <v>123</v>
      </c>
      <c r="K7672">
        <v>157</v>
      </c>
      <c r="L7672">
        <v>120</v>
      </c>
      <c r="M7672">
        <v>15</v>
      </c>
      <c r="N7672">
        <v>0.183222644391557</v>
      </c>
      <c r="O7672">
        <v>-0.60281264253616296</v>
      </c>
      <c r="P7672">
        <v>-1.9240395209756</v>
      </c>
      <c r="Q7672">
        <v>0.45762711864406702</v>
      </c>
      <c r="R7672">
        <v>0.40677966101694901</v>
      </c>
      <c r="S7672">
        <f t="shared" si="119"/>
        <v>-0.12929562804665434</v>
      </c>
    </row>
    <row r="7673" spans="1:19" x14ac:dyDescent="0.2">
      <c r="A7673" t="s">
        <v>15271</v>
      </c>
      <c r="B7673" t="s">
        <v>15272</v>
      </c>
      <c r="C7673">
        <v>144</v>
      </c>
      <c r="D7673">
        <v>116</v>
      </c>
      <c r="E7673">
        <v>87</v>
      </c>
      <c r="F7673">
        <v>8</v>
      </c>
      <c r="G7673">
        <v>-1.36462705728027E-2</v>
      </c>
      <c r="H7673">
        <v>-0.71310124925503404</v>
      </c>
      <c r="I7673">
        <v>-2.1394696780653</v>
      </c>
      <c r="J7673">
        <v>341</v>
      </c>
      <c r="K7673">
        <v>338</v>
      </c>
      <c r="L7673">
        <v>176</v>
      </c>
      <c r="M7673">
        <v>22</v>
      </c>
      <c r="N7673">
        <v>7.3390424706878704E-2</v>
      </c>
      <c r="O7673">
        <v>-0.87933048832273797</v>
      </c>
      <c r="P7673">
        <v>-2.2005573667621801</v>
      </c>
      <c r="Q7673">
        <v>0.49152542372881303</v>
      </c>
      <c r="R7673">
        <v>0.27118644067796599</v>
      </c>
      <c r="S7673">
        <f t="shared" si="119"/>
        <v>-0.20560069686429769</v>
      </c>
    </row>
    <row r="7674" spans="1:19" x14ac:dyDescent="0.2">
      <c r="A7674" t="s">
        <v>15273</v>
      </c>
      <c r="B7674" t="s">
        <v>15274</v>
      </c>
      <c r="C7674">
        <v>122</v>
      </c>
      <c r="D7674">
        <v>116</v>
      </c>
      <c r="E7674">
        <v>64</v>
      </c>
      <c r="F7674">
        <v>17</v>
      </c>
      <c r="G7674">
        <v>5.83563908476986E-2</v>
      </c>
      <c r="H7674">
        <v>-0.77443786646926405</v>
      </c>
      <c r="I7674">
        <v>-1.74010808225847</v>
      </c>
      <c r="J7674">
        <v>221</v>
      </c>
      <c r="K7674">
        <v>315</v>
      </c>
      <c r="L7674">
        <v>102</v>
      </c>
      <c r="M7674">
        <v>20</v>
      </c>
      <c r="N7674">
        <v>0.231146383526211</v>
      </c>
      <c r="O7674">
        <v>-0.92788087906758299</v>
      </c>
      <c r="P7674">
        <v>-2.0535879466130198</v>
      </c>
      <c r="Q7674">
        <v>0.44067796610169402</v>
      </c>
      <c r="R7674">
        <v>0.23728813559322001</v>
      </c>
      <c r="S7674">
        <f t="shared" si="119"/>
        <v>-5.1119518733457728E-2</v>
      </c>
    </row>
    <row r="7675" spans="1:19" x14ac:dyDescent="0.2">
      <c r="A7675" t="s">
        <v>15275</v>
      </c>
      <c r="B7675" t="s">
        <v>15276</v>
      </c>
      <c r="C7675">
        <v>40</v>
      </c>
      <c r="D7675">
        <v>132</v>
      </c>
      <c r="E7675">
        <v>60</v>
      </c>
      <c r="F7675">
        <v>12</v>
      </c>
      <c r="G7675">
        <v>0.59877217217341505</v>
      </c>
      <c r="H7675">
        <v>-0.31816675072272199</v>
      </c>
      <c r="I7675">
        <v>-1.40707591824233</v>
      </c>
      <c r="J7675">
        <v>141</v>
      </c>
      <c r="K7675">
        <v>175</v>
      </c>
      <c r="L7675">
        <v>80</v>
      </c>
      <c r="M7675">
        <v>12</v>
      </c>
      <c r="N7675">
        <v>0.171047039452636</v>
      </c>
      <c r="O7675">
        <v>-0.83821790280782604</v>
      </c>
      <c r="P7675">
        <v>-2.0802635351996401</v>
      </c>
      <c r="Q7675">
        <v>0.47457627118644002</v>
      </c>
      <c r="R7675">
        <v>0.322033898305084</v>
      </c>
      <c r="S7675">
        <f t="shared" si="119"/>
        <v>3.778614987196241E-2</v>
      </c>
    </row>
    <row r="7676" spans="1:19" x14ac:dyDescent="0.2">
      <c r="A7676" t="s">
        <v>15277</v>
      </c>
      <c r="B7676" t="s">
        <v>15278</v>
      </c>
      <c r="C7676">
        <v>71</v>
      </c>
      <c r="D7676">
        <v>61</v>
      </c>
      <c r="E7676">
        <v>39</v>
      </c>
      <c r="F7676">
        <v>5</v>
      </c>
      <c r="G7676">
        <v>1.4329718587220101E-2</v>
      </c>
      <c r="H7676">
        <v>-0.75445175147097898</v>
      </c>
      <c r="I7676">
        <v>-2.0364855173450498</v>
      </c>
      <c r="J7676">
        <v>144</v>
      </c>
      <c r="K7676">
        <v>123</v>
      </c>
      <c r="L7676">
        <v>82</v>
      </c>
      <c r="M7676">
        <v>9</v>
      </c>
      <c r="N7676">
        <v>8.7707227658701103E-3</v>
      </c>
      <c r="O7676">
        <v>-0.83663741685592297</v>
      </c>
      <c r="P7676">
        <v>-2.2143456512478101</v>
      </c>
      <c r="Q7676">
        <v>0.45762711864406702</v>
      </c>
      <c r="R7676">
        <v>0.322033898305084</v>
      </c>
      <c r="S7676">
        <f t="shared" si="119"/>
        <v>-0.17958991370162994</v>
      </c>
    </row>
    <row r="7677" spans="1:19" x14ac:dyDescent="0.2">
      <c r="A7677" t="s">
        <v>15279</v>
      </c>
      <c r="B7677" t="s">
        <v>15280</v>
      </c>
      <c r="C7677">
        <v>188</v>
      </c>
      <c r="D7677">
        <v>209</v>
      </c>
      <c r="E7677">
        <v>120</v>
      </c>
      <c r="F7677">
        <v>35</v>
      </c>
      <c r="G7677">
        <v>0.126246669142902</v>
      </c>
      <c r="H7677">
        <v>-0.68923461299445798</v>
      </c>
      <c r="I7677">
        <v>-1.6142869778754001</v>
      </c>
      <c r="J7677">
        <v>346</v>
      </c>
      <c r="K7677">
        <v>483</v>
      </c>
      <c r="L7677">
        <v>233</v>
      </c>
      <c r="M7677">
        <v>47</v>
      </c>
      <c r="N7677">
        <v>0.222099135380457</v>
      </c>
      <c r="O7677">
        <v>-0.76380895491114797</v>
      </c>
      <c r="P7677">
        <v>-1.8772039094489501</v>
      </c>
      <c r="Q7677">
        <v>0.45762711864406702</v>
      </c>
      <c r="R7677">
        <v>0.28813559322033899</v>
      </c>
      <c r="S7677">
        <f t="shared" si="119"/>
        <v>3.2345047789414216E-2</v>
      </c>
    </row>
    <row r="7678" spans="1:19" x14ac:dyDescent="0.2">
      <c r="A7678" t="s">
        <v>15281</v>
      </c>
      <c r="B7678" t="s">
        <v>15282</v>
      </c>
      <c r="C7678">
        <v>143</v>
      </c>
      <c r="D7678">
        <v>208</v>
      </c>
      <c r="E7678">
        <v>169</v>
      </c>
      <c r="F7678">
        <v>25</v>
      </c>
      <c r="G7678">
        <v>0.24298552979322799</v>
      </c>
      <c r="H7678">
        <v>-0.42170734262979098</v>
      </c>
      <c r="I7678">
        <v>-1.6415932017550201</v>
      </c>
      <c r="J7678">
        <v>394</v>
      </c>
      <c r="K7678">
        <v>357</v>
      </c>
      <c r="L7678">
        <v>254</v>
      </c>
      <c r="M7678">
        <v>63</v>
      </c>
      <c r="N7678">
        <v>3.44000977083408E-2</v>
      </c>
      <c r="O7678">
        <v>-0.782751282350026</v>
      </c>
      <c r="P7678">
        <v>-1.80638134096388</v>
      </c>
      <c r="Q7678">
        <v>0.49152542372881303</v>
      </c>
      <c r="R7678">
        <v>0.22033898305084701</v>
      </c>
      <c r="S7678">
        <f t="shared" si="119"/>
        <v>4.3414265153466372E-2</v>
      </c>
    </row>
    <row r="7679" spans="1:19" x14ac:dyDescent="0.2">
      <c r="A7679" t="s">
        <v>15283</v>
      </c>
      <c r="B7679" t="s">
        <v>15284</v>
      </c>
      <c r="C7679">
        <v>188</v>
      </c>
      <c r="D7679">
        <v>143</v>
      </c>
      <c r="E7679">
        <v>88</v>
      </c>
      <c r="F7679">
        <v>9</v>
      </c>
      <c r="G7679">
        <v>-3.8563579503089598E-2</v>
      </c>
      <c r="H7679">
        <v>-0.82393318689191397</v>
      </c>
      <c r="I7679">
        <v>-2.2041125127863501</v>
      </c>
      <c r="J7679">
        <v>468</v>
      </c>
      <c r="K7679">
        <v>383</v>
      </c>
      <c r="L7679">
        <v>215</v>
      </c>
      <c r="M7679">
        <v>47</v>
      </c>
      <c r="N7679">
        <v>-9.8189756837795093E-3</v>
      </c>
      <c r="O7679">
        <v>-0.92989617030290905</v>
      </c>
      <c r="P7679">
        <v>-2.00837366373029</v>
      </c>
      <c r="Q7679">
        <v>0.49152542372881303</v>
      </c>
      <c r="R7679">
        <v>0.20338983050847401</v>
      </c>
      <c r="S7679">
        <f t="shared" si="119"/>
        <v>-0.17283661903271622</v>
      </c>
    </row>
    <row r="7680" spans="1:19" x14ac:dyDescent="0.2">
      <c r="A7680" t="s">
        <v>15285</v>
      </c>
      <c r="B7680" t="s">
        <v>15286</v>
      </c>
      <c r="C7680">
        <v>60</v>
      </c>
      <c r="D7680">
        <v>61</v>
      </c>
      <c r="E7680">
        <v>52</v>
      </c>
      <c r="F7680">
        <v>5</v>
      </c>
      <c r="G7680">
        <v>8.7436816922651803E-2</v>
      </c>
      <c r="H7680">
        <v>-0.55640591652724802</v>
      </c>
      <c r="I7680">
        <v>-1.96337841900962</v>
      </c>
      <c r="J7680">
        <v>98</v>
      </c>
      <c r="K7680">
        <v>66</v>
      </c>
      <c r="L7680">
        <v>62</v>
      </c>
      <c r="M7680">
        <v>7</v>
      </c>
      <c r="N7680">
        <v>-9.44540367289044E-2</v>
      </c>
      <c r="O7680">
        <v>-0.790923163338631</v>
      </c>
      <c r="P7680">
        <v>-2.15635370427013</v>
      </c>
      <c r="Q7680">
        <v>0.52542372881355903</v>
      </c>
      <c r="R7680">
        <v>0.20338983050847401</v>
      </c>
      <c r="S7680">
        <f t="shared" si="119"/>
        <v>-0.142995141167441</v>
      </c>
    </row>
    <row r="7681" spans="1:19" x14ac:dyDescent="0.2">
      <c r="A7681" t="s">
        <v>15287</v>
      </c>
      <c r="B7681" t="s">
        <v>15288</v>
      </c>
      <c r="C7681">
        <v>20</v>
      </c>
      <c r="D7681">
        <v>15</v>
      </c>
      <c r="E7681">
        <v>7</v>
      </c>
      <c r="F7681">
        <v>0</v>
      </c>
      <c r="G7681">
        <v>-4.4680504312771499E-2</v>
      </c>
      <c r="H7681">
        <v>-0.95018996542812795</v>
      </c>
      <c r="I7681" t="e">
        <f>-inf</f>
        <v>#NAME?</v>
      </c>
      <c r="J7681">
        <v>41</v>
      </c>
      <c r="K7681">
        <v>40</v>
      </c>
      <c r="L7681">
        <v>27</v>
      </c>
      <c r="M7681">
        <v>3</v>
      </c>
      <c r="N7681">
        <v>6.6504238029948606E-2</v>
      </c>
      <c r="O7681">
        <v>-0.77350886970513799</v>
      </c>
      <c r="P7681">
        <v>-2.1458882705919602</v>
      </c>
      <c r="Q7681">
        <v>0.52542372881355903</v>
      </c>
      <c r="R7681">
        <v>0.305084745762711</v>
      </c>
      <c r="S7681" t="e">
        <f t="shared" si="119"/>
        <v>#NAME?</v>
      </c>
    </row>
    <row r="7682" spans="1:19" x14ac:dyDescent="0.2">
      <c r="A7682" t="s">
        <v>15289</v>
      </c>
      <c r="B7682" t="s">
        <v>15290</v>
      </c>
      <c r="C7682">
        <v>132</v>
      </c>
      <c r="D7682">
        <v>93</v>
      </c>
      <c r="E7682">
        <v>134</v>
      </c>
      <c r="F7682">
        <v>13</v>
      </c>
      <c r="G7682">
        <v>-7.1832750356386199E-2</v>
      </c>
      <c r="H7682">
        <v>-0.487727142619445</v>
      </c>
      <c r="I7682">
        <v>-1.8908277518610099</v>
      </c>
      <c r="J7682">
        <v>216</v>
      </c>
      <c r="K7682">
        <v>298</v>
      </c>
      <c r="L7682">
        <v>104</v>
      </c>
      <c r="M7682">
        <v>24</v>
      </c>
      <c r="N7682">
        <v>0.216990616347046</v>
      </c>
      <c r="O7682">
        <v>-0.90950918899654098</v>
      </c>
      <c r="P7682">
        <v>-1.9644681780312101</v>
      </c>
      <c r="Q7682">
        <v>0.52542372881355903</v>
      </c>
      <c r="R7682">
        <v>0.22033898305084701</v>
      </c>
      <c r="S7682">
        <f t="shared" si="119"/>
        <v>-7.0746490267174167E-2</v>
      </c>
    </row>
    <row r="7683" spans="1:19" x14ac:dyDescent="0.2">
      <c r="A7683" t="s">
        <v>15291</v>
      </c>
      <c r="B7683" t="s">
        <v>15292</v>
      </c>
      <c r="C7683">
        <v>178</v>
      </c>
      <c r="D7683">
        <v>210</v>
      </c>
      <c r="E7683">
        <v>121</v>
      </c>
      <c r="F7683">
        <v>19</v>
      </c>
      <c r="G7683">
        <v>0.15205752472055301</v>
      </c>
      <c r="H7683">
        <v>-0.66189264177084695</v>
      </c>
      <c r="I7683">
        <v>-1.85586357431806</v>
      </c>
      <c r="J7683">
        <v>438</v>
      </c>
      <c r="K7683">
        <v>567</v>
      </c>
      <c r="L7683">
        <v>270</v>
      </c>
      <c r="M7683">
        <v>64</v>
      </c>
      <c r="N7683">
        <v>0.18933705181052801</v>
      </c>
      <c r="O7683">
        <v>-0.80219912348950195</v>
      </c>
      <c r="P7683">
        <v>-1.8455198051121</v>
      </c>
      <c r="Q7683">
        <v>0.52542372881355903</v>
      </c>
      <c r="R7683">
        <v>0.20338983050847401</v>
      </c>
      <c r="S7683">
        <f t="shared" ref="S7683:S7746" si="120">((I7683+1.7338029)/1.7338029+(P7683+1.8692731)/1.8692731)/2</f>
        <v>-2.8846655887385275E-2</v>
      </c>
    </row>
    <row r="7684" spans="1:19" x14ac:dyDescent="0.2">
      <c r="A7684" t="s">
        <v>15293</v>
      </c>
      <c r="B7684" t="s">
        <v>15294</v>
      </c>
      <c r="C7684">
        <v>155</v>
      </c>
      <c r="D7684">
        <v>198</v>
      </c>
      <c r="E7684">
        <v>203</v>
      </c>
      <c r="F7684">
        <v>18</v>
      </c>
      <c r="G7684">
        <v>0.18659172438676799</v>
      </c>
      <c r="H7684">
        <v>-0.377093670035482</v>
      </c>
      <c r="I7684">
        <v>-1.81925636602898</v>
      </c>
      <c r="J7684">
        <v>280</v>
      </c>
      <c r="K7684">
        <v>435</v>
      </c>
      <c r="L7684">
        <v>145</v>
      </c>
      <c r="M7684">
        <v>42</v>
      </c>
      <c r="N7684">
        <v>0.26855932903413898</v>
      </c>
      <c r="O7684">
        <v>-0.87787880625163395</v>
      </c>
      <c r="P7684">
        <v>-1.83413440953621</v>
      </c>
      <c r="Q7684">
        <v>0.644067796610169</v>
      </c>
      <c r="R7684">
        <v>0.25423728813559299</v>
      </c>
      <c r="S7684">
        <f t="shared" si="120"/>
        <v>-1.5244336957238345E-2</v>
      </c>
    </row>
    <row r="7685" spans="1:19" x14ac:dyDescent="0.2">
      <c r="A7685" t="s">
        <v>15295</v>
      </c>
      <c r="B7685" t="s">
        <v>15296</v>
      </c>
      <c r="C7685">
        <v>186</v>
      </c>
      <c r="D7685">
        <v>185</v>
      </c>
      <c r="E7685">
        <v>130</v>
      </c>
      <c r="F7685">
        <v>19</v>
      </c>
      <c r="G7685">
        <v>7.7917016480625906E-2</v>
      </c>
      <c r="H7685">
        <v>-0.64982760168948295</v>
      </c>
      <c r="I7685">
        <v>-1.87495651622708</v>
      </c>
      <c r="J7685">
        <v>323</v>
      </c>
      <c r="K7685">
        <v>318</v>
      </c>
      <c r="L7685">
        <v>185</v>
      </c>
      <c r="M7685">
        <v>17</v>
      </c>
      <c r="N7685">
        <v>7.0452701075051499E-2</v>
      </c>
      <c r="O7685">
        <v>-0.83411957107247903</v>
      </c>
      <c r="P7685">
        <v>-2.2889792695447202</v>
      </c>
      <c r="Q7685">
        <v>0.71186440677966101</v>
      </c>
      <c r="R7685">
        <v>0.322033898305084</v>
      </c>
      <c r="S7685">
        <f t="shared" si="120"/>
        <v>-0.15297090182187015</v>
      </c>
    </row>
    <row r="7686" spans="1:19" x14ac:dyDescent="0.2">
      <c r="A7686" t="s">
        <v>15297</v>
      </c>
      <c r="B7686" t="s">
        <v>15298</v>
      </c>
      <c r="C7686">
        <v>13</v>
      </c>
      <c r="D7686">
        <v>22</v>
      </c>
      <c r="E7686">
        <v>4</v>
      </c>
      <c r="F7686">
        <v>5</v>
      </c>
      <c r="G7686">
        <v>0.30873756081089698</v>
      </c>
      <c r="H7686">
        <v>-1.0061413707572699</v>
      </c>
      <c r="I7686">
        <v>-1.2991705209328099</v>
      </c>
      <c r="J7686">
        <v>57</v>
      </c>
      <c r="K7686">
        <v>26</v>
      </c>
      <c r="L7686">
        <v>17</v>
      </c>
      <c r="M7686">
        <v>9</v>
      </c>
      <c r="N7686">
        <v>-0.26367340427995101</v>
      </c>
      <c r="O7686">
        <v>-1.1175147114385999</v>
      </c>
      <c r="P7686">
        <v>-1.81185801482505</v>
      </c>
      <c r="Q7686">
        <v>0.644067796610169</v>
      </c>
      <c r="R7686">
        <v>0.35593220338983</v>
      </c>
      <c r="S7686">
        <f t="shared" si="120"/>
        <v>0.14069836623899531</v>
      </c>
    </row>
    <row r="7687" spans="1:19" x14ac:dyDescent="0.2">
      <c r="A7687" t="s">
        <v>15299</v>
      </c>
      <c r="B7687" t="s">
        <v>15300</v>
      </c>
      <c r="C7687">
        <v>196</v>
      </c>
      <c r="D7687">
        <v>127</v>
      </c>
      <c r="E7687">
        <v>145</v>
      </c>
      <c r="F7687">
        <v>16</v>
      </c>
      <c r="G7687">
        <v>-0.10819411810498999</v>
      </c>
      <c r="H7687">
        <v>-0.62514607889990403</v>
      </c>
      <c r="I7687">
        <v>-1.97233326166255</v>
      </c>
      <c r="J7687">
        <v>227</v>
      </c>
      <c r="K7687">
        <v>453</v>
      </c>
      <c r="L7687">
        <v>215</v>
      </c>
      <c r="M7687">
        <v>49</v>
      </c>
      <c r="N7687">
        <v>0.37730044824143</v>
      </c>
      <c r="O7687">
        <v>-0.61567617442190703</v>
      </c>
      <c r="P7687">
        <v>-1.6760554457565</v>
      </c>
      <c r="Q7687">
        <v>0.59322033898305004</v>
      </c>
      <c r="R7687">
        <v>0.35593220338983</v>
      </c>
      <c r="S7687">
        <f t="shared" si="120"/>
        <v>-1.7105635840829574E-2</v>
      </c>
    </row>
    <row r="7688" spans="1:19" x14ac:dyDescent="0.2">
      <c r="A7688" t="s">
        <v>15301</v>
      </c>
      <c r="B7688" t="s">
        <v>15302</v>
      </c>
      <c r="C7688">
        <v>52</v>
      </c>
      <c r="D7688">
        <v>125</v>
      </c>
      <c r="E7688">
        <v>52</v>
      </c>
      <c r="F7688">
        <v>4</v>
      </c>
      <c r="G7688">
        <v>0.46116490166878499</v>
      </c>
      <c r="H7688">
        <v>-0.49425800977840301</v>
      </c>
      <c r="I7688">
        <v>-1.99814052526883</v>
      </c>
      <c r="J7688">
        <v>228</v>
      </c>
      <c r="K7688">
        <v>244</v>
      </c>
      <c r="L7688">
        <v>86</v>
      </c>
      <c r="M7688">
        <v>23</v>
      </c>
      <c r="N7688">
        <v>0.10668308275999699</v>
      </c>
      <c r="O7688">
        <v>-1.01552517290127</v>
      </c>
      <c r="P7688">
        <v>-2.00643267957475</v>
      </c>
      <c r="Q7688">
        <v>0.57627118644067798</v>
      </c>
      <c r="R7688">
        <v>0.322033898305084</v>
      </c>
      <c r="S7688">
        <f t="shared" si="120"/>
        <v>-0.11291853249005332</v>
      </c>
    </row>
    <row r="7689" spans="1:19" x14ac:dyDescent="0.2">
      <c r="A7689" t="s">
        <v>15303</v>
      </c>
      <c r="B7689" t="s">
        <v>15304</v>
      </c>
      <c r="C7689">
        <v>48</v>
      </c>
      <c r="D7689">
        <v>55</v>
      </c>
      <c r="E7689">
        <v>61</v>
      </c>
      <c r="F7689">
        <v>0</v>
      </c>
      <c r="G7689">
        <v>0.139379684414185</v>
      </c>
      <c r="H7689">
        <v>-0.39016941214322298</v>
      </c>
      <c r="I7689" t="e">
        <f>-inf</f>
        <v>#NAME?</v>
      </c>
      <c r="J7689">
        <v>80</v>
      </c>
      <c r="K7689">
        <v>111</v>
      </c>
      <c r="L7689">
        <v>56</v>
      </c>
      <c r="M7689">
        <v>10</v>
      </c>
      <c r="N7689">
        <v>0.219461095216435</v>
      </c>
      <c r="O7689">
        <v>-0.74699073713013298</v>
      </c>
      <c r="P7689">
        <v>-1.91331565558383</v>
      </c>
      <c r="Q7689">
        <v>0.57627118644067798</v>
      </c>
      <c r="R7689">
        <v>0.27118644067796599</v>
      </c>
      <c r="S7689" t="e">
        <f t="shared" si="120"/>
        <v>#NAME?</v>
      </c>
    </row>
    <row r="7690" spans="1:19" x14ac:dyDescent="0.2">
      <c r="A7690" t="s">
        <v>15305</v>
      </c>
      <c r="B7690" t="s">
        <v>15306</v>
      </c>
      <c r="C7690">
        <v>220</v>
      </c>
      <c r="D7690">
        <v>222</v>
      </c>
      <c r="E7690">
        <v>215</v>
      </c>
      <c r="F7690">
        <v>15</v>
      </c>
      <c r="G7690">
        <v>8.4188525923960894E-2</v>
      </c>
      <c r="H7690">
        <v>-0.50424223068500396</v>
      </c>
      <c r="I7690">
        <v>-2.0505285947285201</v>
      </c>
      <c r="J7690">
        <v>542</v>
      </c>
      <c r="K7690">
        <v>550</v>
      </c>
      <c r="L7690">
        <v>330</v>
      </c>
      <c r="M7690">
        <v>52</v>
      </c>
      <c r="N7690">
        <v>8.3591506377578603E-2</v>
      </c>
      <c r="O7690">
        <v>-0.80757412380488902</v>
      </c>
      <c r="P7690">
        <v>-2.0282216114954799</v>
      </c>
      <c r="Q7690">
        <v>0.644067796610169</v>
      </c>
      <c r="R7690">
        <v>0.322033898305084</v>
      </c>
      <c r="S7690">
        <f t="shared" si="120"/>
        <v>-0.1338545659659276</v>
      </c>
    </row>
    <row r="7691" spans="1:19" x14ac:dyDescent="0.2">
      <c r="A7691" t="s">
        <v>15307</v>
      </c>
      <c r="B7691" t="s">
        <v>15308</v>
      </c>
      <c r="C7691">
        <v>129</v>
      </c>
      <c r="D7691">
        <v>257</v>
      </c>
      <c r="E7691">
        <v>74</v>
      </c>
      <c r="F7691">
        <v>15</v>
      </c>
      <c r="G7691">
        <v>0.37960164532757401</v>
      </c>
      <c r="H7691">
        <v>-0.73561600034667596</v>
      </c>
      <c r="I7691">
        <v>-1.8186956242055601</v>
      </c>
      <c r="J7691">
        <v>255</v>
      </c>
      <c r="K7691">
        <v>314</v>
      </c>
      <c r="L7691">
        <v>144</v>
      </c>
      <c r="M7691">
        <v>35</v>
      </c>
      <c r="N7691">
        <v>0.16761757106098099</v>
      </c>
      <c r="O7691">
        <v>-0.84026646548309503</v>
      </c>
      <c r="P7691">
        <v>-1.87269780467557</v>
      </c>
      <c r="Q7691">
        <v>0.55932203389830504</v>
      </c>
      <c r="R7691">
        <v>0.28813559322033899</v>
      </c>
      <c r="S7691">
        <f t="shared" si="120"/>
        <v>-2.5397706176511211E-2</v>
      </c>
    </row>
    <row r="7692" spans="1:19" x14ac:dyDescent="0.2">
      <c r="A7692" t="s">
        <v>15309</v>
      </c>
      <c r="B7692" t="s">
        <v>15310</v>
      </c>
      <c r="C7692">
        <v>310</v>
      </c>
      <c r="D7692">
        <v>445</v>
      </c>
      <c r="E7692">
        <v>228</v>
      </c>
      <c r="F7692">
        <v>33</v>
      </c>
      <c r="G7692">
        <v>0.23725654944218699</v>
      </c>
      <c r="H7692">
        <v>-0.62768485661222195</v>
      </c>
      <c r="I7692">
        <v>-1.85704492691838</v>
      </c>
      <c r="J7692">
        <v>372</v>
      </c>
      <c r="K7692">
        <v>564</v>
      </c>
      <c r="L7692">
        <v>401</v>
      </c>
      <c r="M7692">
        <v>86</v>
      </c>
      <c r="N7692">
        <v>0.25796426752316598</v>
      </c>
      <c r="O7692">
        <v>-0.55948734440610504</v>
      </c>
      <c r="P7692">
        <v>-1.6462701572302201</v>
      </c>
      <c r="Q7692">
        <v>0.71186440677966101</v>
      </c>
      <c r="R7692">
        <v>0.35593220338983</v>
      </c>
      <c r="S7692">
        <f t="shared" si="120"/>
        <v>2.4108685584581693E-2</v>
      </c>
    </row>
    <row r="7693" spans="1:19" x14ac:dyDescent="0.2">
      <c r="A7693" t="s">
        <v>15311</v>
      </c>
      <c r="B7693" t="s">
        <v>15312</v>
      </c>
      <c r="C7693">
        <v>142</v>
      </c>
      <c r="D7693">
        <v>150</v>
      </c>
      <c r="E7693">
        <v>108</v>
      </c>
      <c r="F7693">
        <v>15</v>
      </c>
      <c r="G7693">
        <v>0.104061146968153</v>
      </c>
      <c r="H7693">
        <v>-0.61312259867451002</v>
      </c>
      <c r="I7693">
        <v>-1.86039425828937</v>
      </c>
      <c r="J7693">
        <v>317</v>
      </c>
      <c r="K7693">
        <v>484</v>
      </c>
      <c r="L7693">
        <v>235</v>
      </c>
      <c r="M7693">
        <v>38</v>
      </c>
      <c r="N7693">
        <v>0.261014202848382</v>
      </c>
      <c r="O7693">
        <v>-0.72208017709040495</v>
      </c>
      <c r="P7693">
        <v>-1.93150133419283</v>
      </c>
      <c r="Q7693">
        <v>0.62711864406779605</v>
      </c>
      <c r="R7693">
        <v>0.28813559322033899</v>
      </c>
      <c r="S7693">
        <f t="shared" si="120"/>
        <v>-5.3151883615950746E-2</v>
      </c>
    </row>
    <row r="7694" spans="1:19" x14ac:dyDescent="0.2">
      <c r="A7694" t="s">
        <v>15313</v>
      </c>
      <c r="B7694" t="s">
        <v>15314</v>
      </c>
      <c r="C7694">
        <v>97</v>
      </c>
      <c r="D7694">
        <v>154</v>
      </c>
      <c r="E7694">
        <v>112</v>
      </c>
      <c r="F7694">
        <v>7</v>
      </c>
      <c r="G7694">
        <v>0.28100721886574598</v>
      </c>
      <c r="H7694">
        <v>-0.431811721374466</v>
      </c>
      <c r="I7694">
        <v>-2.02587086721398</v>
      </c>
      <c r="J7694">
        <v>225</v>
      </c>
      <c r="K7694">
        <v>139</v>
      </c>
      <c r="L7694">
        <v>131</v>
      </c>
      <c r="M7694">
        <v>29</v>
      </c>
      <c r="N7694">
        <v>-0.131939614435545</v>
      </c>
      <c r="O7694">
        <v>-0.82699999959998804</v>
      </c>
      <c r="P7694">
        <v>-1.90001018880429</v>
      </c>
      <c r="Q7694">
        <v>0.62711864406779605</v>
      </c>
      <c r="R7694">
        <v>0.28813559322033899</v>
      </c>
      <c r="S7694">
        <f t="shared" si="120"/>
        <v>-9.244922642987316E-2</v>
      </c>
    </row>
    <row r="7695" spans="1:19" x14ac:dyDescent="0.2">
      <c r="A7695" t="s">
        <v>15315</v>
      </c>
      <c r="B7695" t="s">
        <v>15316</v>
      </c>
      <c r="C7695">
        <v>267</v>
      </c>
      <c r="D7695">
        <v>418</v>
      </c>
      <c r="E7695">
        <v>248</v>
      </c>
      <c r="F7695">
        <v>75</v>
      </c>
      <c r="G7695">
        <v>0.274923252705988</v>
      </c>
      <c r="H7695">
        <v>-0.52631759031676195</v>
      </c>
      <c r="I7695">
        <v>-1.4356471709348699</v>
      </c>
      <c r="J7695">
        <v>478</v>
      </c>
      <c r="K7695">
        <v>794</v>
      </c>
      <c r="L7695">
        <v>372</v>
      </c>
      <c r="M7695">
        <v>103</v>
      </c>
      <c r="N7695">
        <v>0.29762070923669898</v>
      </c>
      <c r="O7695">
        <v>-0.70097373387461104</v>
      </c>
      <c r="P7695">
        <v>-1.6768163404988301</v>
      </c>
      <c r="Q7695">
        <v>0.55932203389830504</v>
      </c>
      <c r="R7695">
        <v>0.28813559322033899</v>
      </c>
      <c r="S7695">
        <f t="shared" si="120"/>
        <v>0.1374622044963757</v>
      </c>
    </row>
    <row r="7696" spans="1:19" x14ac:dyDescent="0.2">
      <c r="A7696" t="s">
        <v>15317</v>
      </c>
      <c r="B7696" t="s">
        <v>15318</v>
      </c>
      <c r="C7696">
        <v>28</v>
      </c>
      <c r="D7696">
        <v>27</v>
      </c>
      <c r="E7696">
        <v>24</v>
      </c>
      <c r="F7696">
        <v>15</v>
      </c>
      <c r="G7696">
        <v>6.4463965112296504E-2</v>
      </c>
      <c r="H7696">
        <v>-0.56120479940901602</v>
      </c>
      <c r="I7696">
        <v>-1.15526394524853</v>
      </c>
      <c r="J7696">
        <v>134</v>
      </c>
      <c r="K7696">
        <v>122</v>
      </c>
      <c r="L7696">
        <v>78</v>
      </c>
      <c r="M7696">
        <v>16</v>
      </c>
      <c r="N7696">
        <v>3.64831357316623E-2</v>
      </c>
      <c r="O7696">
        <v>-0.82709897281871703</v>
      </c>
      <c r="P7696">
        <v>-1.93321048430077</v>
      </c>
      <c r="Q7696">
        <v>0.50847457627118597</v>
      </c>
      <c r="R7696">
        <v>0.27118644067796599</v>
      </c>
      <c r="S7696">
        <f t="shared" si="120"/>
        <v>0.14973883385801059</v>
      </c>
    </row>
    <row r="7697" spans="1:19" x14ac:dyDescent="0.2">
      <c r="A7697" t="s">
        <v>15319</v>
      </c>
      <c r="B7697" t="s">
        <v>15320</v>
      </c>
      <c r="C7697">
        <v>111</v>
      </c>
      <c r="D7697">
        <v>61</v>
      </c>
      <c r="E7697">
        <v>38</v>
      </c>
      <c r="F7697">
        <v>16</v>
      </c>
      <c r="G7697">
        <v>-0.179734911480361</v>
      </c>
      <c r="H7697">
        <v>-0.95979739194824998</v>
      </c>
      <c r="I7697">
        <v>-1.7254001690927301</v>
      </c>
      <c r="J7697">
        <v>204</v>
      </c>
      <c r="K7697">
        <v>293</v>
      </c>
      <c r="L7697">
        <v>148</v>
      </c>
      <c r="M7697">
        <v>20</v>
      </c>
      <c r="N7697">
        <v>0.23446555634993199</v>
      </c>
      <c r="O7697">
        <v>-0.73145722917533096</v>
      </c>
      <c r="P7697">
        <v>-2.0188258403538102</v>
      </c>
      <c r="Q7697">
        <v>0.57627118644067798</v>
      </c>
      <c r="R7697">
        <v>0.338983050847457</v>
      </c>
      <c r="S7697">
        <f t="shared" si="120"/>
        <v>-3.7579705298242692E-2</v>
      </c>
    </row>
    <row r="7698" spans="1:19" x14ac:dyDescent="0.2">
      <c r="A7698" t="s">
        <v>15321</v>
      </c>
      <c r="B7698" t="s">
        <v>15322</v>
      </c>
      <c r="C7698">
        <v>55</v>
      </c>
      <c r="D7698">
        <v>24</v>
      </c>
      <c r="E7698">
        <v>22</v>
      </c>
      <c r="F7698">
        <v>28</v>
      </c>
      <c r="G7698">
        <v>-0.27989321548710899</v>
      </c>
      <c r="H7698">
        <v>-0.892198018450441</v>
      </c>
      <c r="I7698">
        <v>-1.17740183111402</v>
      </c>
      <c r="J7698">
        <v>138</v>
      </c>
      <c r="K7698">
        <v>75</v>
      </c>
      <c r="L7698">
        <v>60</v>
      </c>
      <c r="M7698">
        <v>31</v>
      </c>
      <c r="N7698">
        <v>-0.18758971958781401</v>
      </c>
      <c r="O7698">
        <v>-0.95381661316198296</v>
      </c>
      <c r="P7698">
        <v>-1.6587430611588501</v>
      </c>
      <c r="Q7698">
        <v>0.57627118644067798</v>
      </c>
      <c r="R7698">
        <v>0.28813559322033899</v>
      </c>
      <c r="S7698">
        <f t="shared" si="120"/>
        <v>0.21677018412342369</v>
      </c>
    </row>
    <row r="7699" spans="1:19" x14ac:dyDescent="0.2">
      <c r="A7699" t="s">
        <v>15323</v>
      </c>
      <c r="B7699" t="s">
        <v>15324</v>
      </c>
      <c r="C7699">
        <v>259</v>
      </c>
      <c r="D7699">
        <v>208</v>
      </c>
      <c r="E7699">
        <v>195</v>
      </c>
      <c r="F7699">
        <v>19</v>
      </c>
      <c r="G7699">
        <v>-1.49781968229618E-2</v>
      </c>
      <c r="H7699">
        <v>-0.61752316249713701</v>
      </c>
      <c r="I7699">
        <v>-2.0187433360904201</v>
      </c>
      <c r="J7699">
        <v>595</v>
      </c>
      <c r="K7699">
        <v>631</v>
      </c>
      <c r="L7699">
        <v>390</v>
      </c>
      <c r="M7699">
        <v>63</v>
      </c>
      <c r="N7699">
        <v>0.102740496937306</v>
      </c>
      <c r="O7699">
        <v>-0.77554113584644002</v>
      </c>
      <c r="P7699">
        <v>-1.9854020848668601</v>
      </c>
      <c r="Q7699">
        <v>0.52542372881355903</v>
      </c>
      <c r="R7699">
        <v>0.23728813559322001</v>
      </c>
      <c r="S7699">
        <f t="shared" si="120"/>
        <v>-0.11323470109040941</v>
      </c>
    </row>
    <row r="7700" spans="1:19" x14ac:dyDescent="0.2">
      <c r="A7700" t="s">
        <v>15325</v>
      </c>
      <c r="B7700" t="s">
        <v>15326</v>
      </c>
      <c r="C7700">
        <v>43</v>
      </c>
      <c r="D7700">
        <v>39</v>
      </c>
      <c r="E7700">
        <v>66</v>
      </c>
      <c r="F7700">
        <v>8</v>
      </c>
      <c r="G7700">
        <v>3.78543837424411E-2</v>
      </c>
      <c r="H7700">
        <v>-0.30818252981612099</v>
      </c>
      <c r="I7700">
        <v>-1.61457564154964</v>
      </c>
      <c r="J7700">
        <v>118</v>
      </c>
      <c r="K7700">
        <v>92</v>
      </c>
      <c r="L7700">
        <v>84</v>
      </c>
      <c r="M7700">
        <v>16</v>
      </c>
      <c r="N7700">
        <v>-3.0866076538848299E-2</v>
      </c>
      <c r="O7700">
        <v>-0.73969149838863402</v>
      </c>
      <c r="P7700">
        <v>-1.87798769324209</v>
      </c>
      <c r="Q7700">
        <v>0.52542372881355903</v>
      </c>
      <c r="R7700">
        <v>0.25423728813559299</v>
      </c>
      <c r="S7700">
        <f t="shared" si="120"/>
        <v>3.2052152620149328E-2</v>
      </c>
    </row>
    <row r="7701" spans="1:19" x14ac:dyDescent="0.2">
      <c r="A7701" t="s">
        <v>15327</v>
      </c>
      <c r="B7701" t="s">
        <v>15328</v>
      </c>
      <c r="C7701">
        <v>463</v>
      </c>
      <c r="D7701">
        <v>500</v>
      </c>
      <c r="E7701">
        <v>417</v>
      </c>
      <c r="F7701">
        <v>50</v>
      </c>
      <c r="G7701">
        <v>0.113647245613594</v>
      </c>
      <c r="H7701">
        <v>-0.53970294582259903</v>
      </c>
      <c r="I7701">
        <v>-1.8508081596439301</v>
      </c>
      <c r="J7701">
        <v>1010</v>
      </c>
      <c r="K7701">
        <v>1209</v>
      </c>
      <c r="L7701">
        <v>740</v>
      </c>
      <c r="M7701">
        <v>135</v>
      </c>
      <c r="N7701">
        <v>0.155333030499851</v>
      </c>
      <c r="O7701">
        <v>-0.72717843119605596</v>
      </c>
      <c r="P7701">
        <v>-1.8842132738795201</v>
      </c>
      <c r="Q7701">
        <v>0.57627118644067798</v>
      </c>
      <c r="R7701">
        <v>0.25423728813559299</v>
      </c>
      <c r="S7701">
        <f t="shared" si="120"/>
        <v>-3.7738628573258638E-2</v>
      </c>
    </row>
    <row r="7702" spans="1:19" x14ac:dyDescent="0.2">
      <c r="A7702" t="s">
        <v>15329</v>
      </c>
      <c r="B7702" t="s">
        <v>15330</v>
      </c>
      <c r="C7702">
        <v>113</v>
      </c>
      <c r="D7702">
        <v>122</v>
      </c>
      <c r="E7702">
        <v>63</v>
      </c>
      <c r="F7702">
        <v>12</v>
      </c>
      <c r="G7702">
        <v>0.11353961948685599</v>
      </c>
      <c r="H7702">
        <v>-0.74799590380824099</v>
      </c>
      <c r="I7702">
        <v>-1.8580943703977899</v>
      </c>
      <c r="J7702">
        <v>337</v>
      </c>
      <c r="K7702">
        <v>359</v>
      </c>
      <c r="L7702">
        <v>200</v>
      </c>
      <c r="M7702">
        <v>43</v>
      </c>
      <c r="N7702">
        <v>0.10469265112870201</v>
      </c>
      <c r="O7702">
        <v>-0.81868868235174697</v>
      </c>
      <c r="P7702">
        <v>-1.9043871138836399</v>
      </c>
      <c r="Q7702">
        <v>0.59322033898305004</v>
      </c>
      <c r="R7702">
        <v>0.27118644067796599</v>
      </c>
      <c r="S7702">
        <f t="shared" si="120"/>
        <v>-4.5236023356757978E-2</v>
      </c>
    </row>
    <row r="7703" spans="1:19" x14ac:dyDescent="0.2">
      <c r="A7703" t="s">
        <v>15331</v>
      </c>
      <c r="B7703" t="s">
        <v>15332</v>
      </c>
      <c r="C7703">
        <v>62</v>
      </c>
      <c r="D7703">
        <v>83</v>
      </c>
      <c r="E7703">
        <v>61</v>
      </c>
      <c r="F7703">
        <v>7</v>
      </c>
      <c r="G7703">
        <v>0.20694463517334799</v>
      </c>
      <c r="H7703">
        <v>-0.50131986426589004</v>
      </c>
      <c r="I7703">
        <v>-1.83149082244599</v>
      </c>
      <c r="J7703">
        <v>172</v>
      </c>
      <c r="K7703">
        <v>237</v>
      </c>
      <c r="L7703">
        <v>102</v>
      </c>
      <c r="M7703">
        <v>28</v>
      </c>
      <c r="N7703">
        <v>0.21644800252427601</v>
      </c>
      <c r="O7703">
        <v>-0.81901705229002097</v>
      </c>
      <c r="P7703">
        <v>-1.7985960841572199</v>
      </c>
      <c r="Q7703">
        <v>0.61016949152542299</v>
      </c>
      <c r="R7703">
        <v>0.322033898305084</v>
      </c>
      <c r="S7703">
        <f t="shared" si="120"/>
        <v>-9.266630124404665E-3</v>
      </c>
    </row>
    <row r="7704" spans="1:19" x14ac:dyDescent="0.2">
      <c r="A7704" t="s">
        <v>15333</v>
      </c>
      <c r="B7704" t="s">
        <v>15334</v>
      </c>
      <c r="C7704">
        <v>216</v>
      </c>
      <c r="D7704">
        <v>218</v>
      </c>
      <c r="E7704">
        <v>214</v>
      </c>
      <c r="F7704">
        <v>35</v>
      </c>
      <c r="G7704">
        <v>8.4260974749202397E-2</v>
      </c>
      <c r="H7704">
        <v>-0.49829798758014299</v>
      </c>
      <c r="I7704">
        <v>-1.6745828797626501</v>
      </c>
      <c r="J7704">
        <v>392</v>
      </c>
      <c r="K7704">
        <v>479</v>
      </c>
      <c r="L7704">
        <v>216</v>
      </c>
      <c r="M7704">
        <v>102</v>
      </c>
      <c r="N7704">
        <v>0.16427754981582701</v>
      </c>
      <c r="O7704">
        <v>-0.85092109301391605</v>
      </c>
      <c r="P7704">
        <v>-1.5949115638504301</v>
      </c>
      <c r="Q7704">
        <v>0.677966101694915</v>
      </c>
      <c r="R7704">
        <v>0.305084745762711</v>
      </c>
      <c r="S7704">
        <f t="shared" si="120"/>
        <v>9.046529796678926E-2</v>
      </c>
    </row>
    <row r="7705" spans="1:19" x14ac:dyDescent="0.2">
      <c r="A7705" t="s">
        <v>15335</v>
      </c>
      <c r="B7705" t="s">
        <v>15336</v>
      </c>
      <c r="C7705">
        <v>87</v>
      </c>
      <c r="D7705">
        <v>103</v>
      </c>
      <c r="E7705">
        <v>64</v>
      </c>
      <c r="F7705">
        <v>4</v>
      </c>
      <c r="G7705">
        <v>0.153576204382082</v>
      </c>
      <c r="H7705">
        <v>-0.627597288413134</v>
      </c>
      <c r="I7705">
        <v>-2.2216564342526501</v>
      </c>
      <c r="J7705">
        <v>130</v>
      </c>
      <c r="K7705">
        <v>152</v>
      </c>
      <c r="L7705">
        <v>88</v>
      </c>
      <c r="M7705">
        <v>7</v>
      </c>
      <c r="N7705">
        <v>0.145128339059657</v>
      </c>
      <c r="O7705">
        <v>-0.76154945730105805</v>
      </c>
      <c r="P7705">
        <v>-2.27907098088447</v>
      </c>
      <c r="Q7705">
        <v>0.57627118644067798</v>
      </c>
      <c r="R7705">
        <v>0.25423728813559299</v>
      </c>
      <c r="S7705">
        <f t="shared" si="120"/>
        <v>-0.25030310265412886</v>
      </c>
    </row>
    <row r="7706" spans="1:19" x14ac:dyDescent="0.2">
      <c r="A7706" t="s">
        <v>15337</v>
      </c>
      <c r="B7706" t="s">
        <v>15338</v>
      </c>
      <c r="C7706">
        <v>263</v>
      </c>
      <c r="D7706">
        <v>335</v>
      </c>
      <c r="E7706">
        <v>165</v>
      </c>
      <c r="F7706">
        <v>30</v>
      </c>
      <c r="G7706">
        <v>0.185347290842615</v>
      </c>
      <c r="H7706">
        <v>-0.69672981405425505</v>
      </c>
      <c r="I7706">
        <v>-1.8270316667320901</v>
      </c>
      <c r="J7706">
        <v>467</v>
      </c>
      <c r="K7706">
        <v>610</v>
      </c>
      <c r="L7706">
        <v>309</v>
      </c>
      <c r="M7706">
        <v>56</v>
      </c>
      <c r="N7706">
        <v>0.19324105786637599</v>
      </c>
      <c r="O7706">
        <v>-0.771447178285668</v>
      </c>
      <c r="P7706">
        <v>-1.9313545221518</v>
      </c>
      <c r="Q7706">
        <v>0.55932203389830504</v>
      </c>
      <c r="R7706">
        <v>0.27118644067796599</v>
      </c>
      <c r="S7706">
        <f t="shared" si="120"/>
        <v>-4.3491395731996063E-2</v>
      </c>
    </row>
    <row r="7707" spans="1:19" x14ac:dyDescent="0.2">
      <c r="A7707" t="s">
        <v>15339</v>
      </c>
      <c r="B7707" t="s">
        <v>15340</v>
      </c>
      <c r="C7707">
        <v>36</v>
      </c>
      <c r="D7707">
        <v>36</v>
      </c>
      <c r="E7707">
        <v>43</v>
      </c>
      <c r="F7707">
        <v>5</v>
      </c>
      <c r="G7707">
        <v>8.0258232295528406E-2</v>
      </c>
      <c r="H7707">
        <v>-0.41709205496610402</v>
      </c>
      <c r="I7707">
        <v>-1.74152966939326</v>
      </c>
      <c r="J7707">
        <v>70</v>
      </c>
      <c r="K7707">
        <v>35</v>
      </c>
      <c r="L7707">
        <v>38</v>
      </c>
      <c r="M7707">
        <v>14</v>
      </c>
      <c r="N7707">
        <v>-0.22380189224225899</v>
      </c>
      <c r="O7707">
        <v>-0.85740322054183704</v>
      </c>
      <c r="P7707">
        <v>-1.7091956729279101</v>
      </c>
      <c r="Q7707">
        <v>0.59322033898305004</v>
      </c>
      <c r="R7707">
        <v>0.25423728813559299</v>
      </c>
      <c r="S7707">
        <f t="shared" si="120"/>
        <v>4.0589823053189401E-2</v>
      </c>
    </row>
    <row r="7708" spans="1:19" x14ac:dyDescent="0.2">
      <c r="A7708" t="s">
        <v>15341</v>
      </c>
      <c r="B7708" t="s">
        <v>15342</v>
      </c>
      <c r="C7708">
        <v>137</v>
      </c>
      <c r="D7708">
        <v>135</v>
      </c>
      <c r="E7708">
        <v>117</v>
      </c>
      <c r="F7708">
        <v>27</v>
      </c>
      <c r="G7708">
        <v>7.3871433634127806E-2</v>
      </c>
      <c r="H7708">
        <v>-0.56279271518864804</v>
      </c>
      <c r="I7708">
        <v>-1.5895539759594099</v>
      </c>
      <c r="J7708">
        <v>288</v>
      </c>
      <c r="K7708">
        <v>367</v>
      </c>
      <c r="L7708">
        <v>160</v>
      </c>
      <c r="M7708">
        <v>38</v>
      </c>
      <c r="N7708">
        <v>0.18250167991458</v>
      </c>
      <c r="O7708">
        <v>-0.84736128224769602</v>
      </c>
      <c r="P7708">
        <v>-1.88983455973431</v>
      </c>
      <c r="Q7708">
        <v>0.66101694915254205</v>
      </c>
      <c r="R7708">
        <v>0.28813559322033899</v>
      </c>
      <c r="S7708">
        <f t="shared" si="120"/>
        <v>3.6099142830750781E-2</v>
      </c>
    </row>
    <row r="7709" spans="1:19" x14ac:dyDescent="0.2">
      <c r="A7709" t="s">
        <v>15343</v>
      </c>
      <c r="B7709" t="s">
        <v>15344</v>
      </c>
      <c r="C7709">
        <v>181</v>
      </c>
      <c r="D7709">
        <v>149</v>
      </c>
      <c r="E7709">
        <v>155</v>
      </c>
      <c r="F7709">
        <v>28</v>
      </c>
      <c r="G7709">
        <v>-4.2340741613820596E-3</v>
      </c>
      <c r="H7709">
        <v>-0.56160488647729601</v>
      </c>
      <c r="I7709">
        <v>-1.69471771648896</v>
      </c>
      <c r="J7709">
        <v>326</v>
      </c>
      <c r="K7709">
        <v>261</v>
      </c>
      <c r="L7709">
        <v>261</v>
      </c>
      <c r="M7709">
        <v>102</v>
      </c>
      <c r="N7709">
        <v>-1.9348989307936201E-2</v>
      </c>
      <c r="O7709">
        <v>-0.68866586987404799</v>
      </c>
      <c r="P7709">
        <v>-1.5148430968979101</v>
      </c>
      <c r="Q7709">
        <v>0.77966101694915202</v>
      </c>
      <c r="R7709">
        <v>0.322033898305084</v>
      </c>
      <c r="S7709">
        <f t="shared" si="120"/>
        <v>0.10607575115425497</v>
      </c>
    </row>
    <row r="7710" spans="1:19" x14ac:dyDescent="0.2">
      <c r="A7710" t="s">
        <v>15345</v>
      </c>
      <c r="B7710" t="s">
        <v>15346</v>
      </c>
      <c r="C7710">
        <v>100</v>
      </c>
      <c r="D7710">
        <v>109</v>
      </c>
      <c r="E7710">
        <v>56</v>
      </c>
      <c r="F7710">
        <v>3</v>
      </c>
      <c r="G7710">
        <v>0.117684730236152</v>
      </c>
      <c r="H7710">
        <v>-0.74606998277220304</v>
      </c>
      <c r="I7710">
        <v>-2.40707591824233</v>
      </c>
      <c r="J7710">
        <v>203</v>
      </c>
      <c r="K7710">
        <v>227</v>
      </c>
      <c r="L7710">
        <v>80</v>
      </c>
      <c r="M7710">
        <v>25</v>
      </c>
      <c r="N7710">
        <v>0.125757922701631</v>
      </c>
      <c r="O7710">
        <v>-0.99649482806565903</v>
      </c>
      <c r="P7710">
        <v>-1.91978169783306</v>
      </c>
      <c r="Q7710">
        <v>0.62711864406779605</v>
      </c>
      <c r="R7710">
        <v>0.28813559322033899</v>
      </c>
      <c r="S7710">
        <f t="shared" si="120"/>
        <v>-0.20767099607778755</v>
      </c>
    </row>
    <row r="7711" spans="1:19" x14ac:dyDescent="0.2">
      <c r="A7711" t="s">
        <v>15347</v>
      </c>
      <c r="B7711" t="s">
        <v>15348</v>
      </c>
      <c r="C7711">
        <v>71</v>
      </c>
      <c r="D7711">
        <v>82</v>
      </c>
      <c r="E7711">
        <v>36</v>
      </c>
      <c r="F7711">
        <v>13</v>
      </c>
      <c r="G7711">
        <v>0.142813735960169</v>
      </c>
      <c r="H7711">
        <v>-0.78921385773019104</v>
      </c>
      <c r="I7711">
        <v>-1.62151216937423</v>
      </c>
      <c r="J7711">
        <v>150</v>
      </c>
      <c r="K7711">
        <v>186</v>
      </c>
      <c r="L7711">
        <v>210</v>
      </c>
      <c r="M7711">
        <v>25</v>
      </c>
      <c r="N7711">
        <v>0.17064978858395599</v>
      </c>
      <c r="O7711">
        <v>-0.445960741466152</v>
      </c>
      <c r="P7711">
        <v>-1.7883769189755301</v>
      </c>
      <c r="Q7711">
        <v>0.54237288135593198</v>
      </c>
      <c r="R7711">
        <v>0.23728813559322001</v>
      </c>
      <c r="S7711">
        <f t="shared" si="120"/>
        <v>5.4021190423970813E-2</v>
      </c>
    </row>
    <row r="7712" spans="1:19" x14ac:dyDescent="0.2">
      <c r="A7712" t="s">
        <v>15349</v>
      </c>
      <c r="B7712" t="e">
        <f>-NIEVYKAIHPYWATEDDAGKLARGAGDQIHVTEKFPGRGQGRCANGMRGWFPSNYMVPPRQ</f>
        <v>#NAME?</v>
      </c>
      <c r="C7712">
        <v>137</v>
      </c>
      <c r="D7712">
        <v>154</v>
      </c>
      <c r="E7712">
        <v>124</v>
      </c>
      <c r="F7712">
        <v>18</v>
      </c>
      <c r="G7712">
        <v>0.131058385975584</v>
      </c>
      <c r="H7712">
        <v>-0.53755689177257504</v>
      </c>
      <c r="I7712">
        <v>-1.76564523501509</v>
      </c>
      <c r="J7712">
        <v>186</v>
      </c>
      <c r="K7712">
        <v>203</v>
      </c>
      <c r="L7712">
        <v>110</v>
      </c>
      <c r="M7712">
        <v>35</v>
      </c>
      <c r="N7712">
        <v>0.11521119711701799</v>
      </c>
      <c r="O7712">
        <v>-0.82020903620408103</v>
      </c>
      <c r="P7712">
        <v>-1.7356705684595299</v>
      </c>
      <c r="Q7712">
        <v>0.45762711864406702</v>
      </c>
      <c r="R7712">
        <v>0.27118644067796599</v>
      </c>
      <c r="S7712">
        <f t="shared" si="120"/>
        <v>2.6553692093097284E-2</v>
      </c>
    </row>
    <row r="7713" spans="1:19" x14ac:dyDescent="0.2">
      <c r="A7713" t="s">
        <v>15350</v>
      </c>
      <c r="B7713" t="s">
        <v>15351</v>
      </c>
      <c r="C7713">
        <v>409</v>
      </c>
      <c r="D7713">
        <v>433</v>
      </c>
      <c r="E7713">
        <v>261</v>
      </c>
      <c r="F7713">
        <v>40</v>
      </c>
      <c r="G7713">
        <v>0.10502282064155199</v>
      </c>
      <c r="H7713">
        <v>-0.68934081044746398</v>
      </c>
      <c r="I7713">
        <v>-1.89386048964137</v>
      </c>
      <c r="J7713">
        <v>727</v>
      </c>
      <c r="K7713">
        <v>882</v>
      </c>
      <c r="L7713">
        <v>424</v>
      </c>
      <c r="M7713">
        <v>83</v>
      </c>
      <c r="N7713">
        <v>0.161162277694503</v>
      </c>
      <c r="O7713">
        <v>-0.82625733141069502</v>
      </c>
      <c r="P7713">
        <v>-1.95268198707485</v>
      </c>
      <c r="Q7713">
        <v>0.42372881355932202</v>
      </c>
      <c r="R7713">
        <v>0.322033898305084</v>
      </c>
      <c r="S7713">
        <f t="shared" si="120"/>
        <v>-6.8468468113558265E-2</v>
      </c>
    </row>
    <row r="7714" spans="1:19" x14ac:dyDescent="0.2">
      <c r="A7714" t="s">
        <v>15352</v>
      </c>
      <c r="B7714" t="s">
        <v>15353</v>
      </c>
      <c r="C7714">
        <v>63</v>
      </c>
      <c r="D7714">
        <v>61</v>
      </c>
      <c r="E7714">
        <v>68</v>
      </c>
      <c r="F7714">
        <v>7</v>
      </c>
      <c r="G7714">
        <v>6.6247517852713697E-2</v>
      </c>
      <c r="H7714">
        <v>-0.46108964652574902</v>
      </c>
      <c r="I7714">
        <v>-1.8384396824013201</v>
      </c>
      <c r="J7714">
        <v>218</v>
      </c>
      <c r="K7714">
        <v>190</v>
      </c>
      <c r="L7714">
        <v>105</v>
      </c>
      <c r="M7714">
        <v>30</v>
      </c>
      <c r="N7714">
        <v>1.7525210769945902E-2</v>
      </c>
      <c r="O7714">
        <v>-0.90935597167905702</v>
      </c>
      <c r="P7714">
        <v>-1.87156090747683</v>
      </c>
      <c r="Q7714">
        <v>0.47457627118644002</v>
      </c>
      <c r="R7714">
        <v>0.28813559322033899</v>
      </c>
      <c r="S7714">
        <f t="shared" si="120"/>
        <v>-3.0787463673373452E-2</v>
      </c>
    </row>
    <row r="7715" spans="1:19" x14ac:dyDescent="0.2">
      <c r="A7715" t="s">
        <v>15354</v>
      </c>
      <c r="B7715" t="s">
        <v>15355</v>
      </c>
      <c r="C7715">
        <v>118</v>
      </c>
      <c r="D7715">
        <v>100</v>
      </c>
      <c r="E7715">
        <v>95</v>
      </c>
      <c r="F7715">
        <v>3</v>
      </c>
      <c r="G7715">
        <v>8.3762249894030402E-3</v>
      </c>
      <c r="H7715">
        <v>-0.58841641179568105</v>
      </c>
      <c r="I7715">
        <v>-2.47895792554846</v>
      </c>
      <c r="J7715">
        <v>271</v>
      </c>
      <c r="K7715">
        <v>232</v>
      </c>
      <c r="L7715">
        <v>156</v>
      </c>
      <c r="M7715">
        <v>17</v>
      </c>
      <c r="N7715">
        <v>9.7467974382157603E-3</v>
      </c>
      <c r="O7715">
        <v>-0.83193346966433401</v>
      </c>
      <c r="P7715">
        <v>-2.21274603808802</v>
      </c>
      <c r="Q7715">
        <v>0.59322033898305004</v>
      </c>
      <c r="R7715">
        <v>0.23728813559322001</v>
      </c>
      <c r="S7715">
        <f t="shared" si="120"/>
        <v>-0.30676374713270388</v>
      </c>
    </row>
    <row r="7716" spans="1:19" x14ac:dyDescent="0.2">
      <c r="A7716" t="s">
        <v>15356</v>
      </c>
      <c r="B7716" t="s">
        <v>15357</v>
      </c>
      <c r="C7716">
        <v>165</v>
      </c>
      <c r="D7716">
        <v>204</v>
      </c>
      <c r="E7716">
        <v>156</v>
      </c>
      <c r="F7716">
        <v>14</v>
      </c>
      <c r="G7716">
        <v>0.17240445550752001</v>
      </c>
      <c r="H7716">
        <v>-0.51861735563784805</v>
      </c>
      <c r="I7716">
        <v>-1.9555530814976601</v>
      </c>
      <c r="J7716">
        <v>358</v>
      </c>
      <c r="K7716">
        <v>386</v>
      </c>
      <c r="L7716">
        <v>285</v>
      </c>
      <c r="M7716">
        <v>41</v>
      </c>
      <c r="N7716">
        <v>0.109932381449602</v>
      </c>
      <c r="O7716">
        <v>-0.69112694377975403</v>
      </c>
      <c r="P7716">
        <v>-1.95132483851603</v>
      </c>
      <c r="Q7716">
        <v>0.57627118644067798</v>
      </c>
      <c r="R7716">
        <v>0.27118644067796599</v>
      </c>
      <c r="S7716">
        <f t="shared" si="120"/>
        <v>-8.5896573333014634E-2</v>
      </c>
    </row>
    <row r="7717" spans="1:19" x14ac:dyDescent="0.2">
      <c r="A7717" t="s">
        <v>15358</v>
      </c>
      <c r="B7717" t="s">
        <v>15359</v>
      </c>
      <c r="C7717">
        <v>61</v>
      </c>
      <c r="D7717">
        <v>66</v>
      </c>
      <c r="E7717">
        <v>39</v>
      </c>
      <c r="F7717">
        <v>9</v>
      </c>
      <c r="G7717">
        <v>0.11447233282663</v>
      </c>
      <c r="H7717">
        <v>-0.68852323776267099</v>
      </c>
      <c r="I7717">
        <v>-1.7152844985334399</v>
      </c>
      <c r="J7717">
        <v>139</v>
      </c>
      <c r="K7717">
        <v>177</v>
      </c>
      <c r="L7717">
        <v>71</v>
      </c>
      <c r="M7717">
        <v>14</v>
      </c>
      <c r="N7717">
        <v>0.18218656952943299</v>
      </c>
      <c r="O7717">
        <v>-0.88384522867940996</v>
      </c>
      <c r="P7717">
        <v>-2.0071124331677499</v>
      </c>
      <c r="Q7717">
        <v>0.61016949152542299</v>
      </c>
      <c r="R7717">
        <v>0.28813559322033899</v>
      </c>
      <c r="S7717">
        <f t="shared" si="120"/>
        <v>-3.1529368724085557E-2</v>
      </c>
    </row>
    <row r="7718" spans="1:19" x14ac:dyDescent="0.2">
      <c r="A7718" t="s">
        <v>15360</v>
      </c>
      <c r="B7718" t="s">
        <v>15361</v>
      </c>
      <c r="C7718">
        <v>207</v>
      </c>
      <c r="D7718">
        <v>252</v>
      </c>
      <c r="E7718">
        <v>215</v>
      </c>
      <c r="F7718">
        <v>18</v>
      </c>
      <c r="G7718">
        <v>0.16568842762015401</v>
      </c>
      <c r="H7718">
        <v>-0.477789895319716</v>
      </c>
      <c r="I7718">
        <v>-1.94489501331561</v>
      </c>
      <c r="J7718">
        <v>320</v>
      </c>
      <c r="K7718">
        <v>442</v>
      </c>
      <c r="L7718">
        <v>186</v>
      </c>
      <c r="M7718">
        <v>39</v>
      </c>
      <c r="N7718">
        <v>0.21750039445090699</v>
      </c>
      <c r="O7718">
        <v>-0.82772581124638001</v>
      </c>
      <c r="P7718">
        <v>-1.9243110398852901</v>
      </c>
      <c r="Q7718">
        <v>0.71186440677966101</v>
      </c>
      <c r="R7718">
        <v>0.28813559322033899</v>
      </c>
      <c r="S7718">
        <f t="shared" si="120"/>
        <v>-7.5597213661983229E-2</v>
      </c>
    </row>
    <row r="7719" spans="1:19" x14ac:dyDescent="0.2">
      <c r="A7719" t="s">
        <v>15362</v>
      </c>
      <c r="B7719" t="s">
        <v>15363</v>
      </c>
      <c r="C7719">
        <v>187</v>
      </c>
      <c r="D7719">
        <v>189</v>
      </c>
      <c r="E7719">
        <v>161</v>
      </c>
      <c r="F7719">
        <v>43</v>
      </c>
      <c r="G7719">
        <v>8.4878429932273597E-2</v>
      </c>
      <c r="H7719">
        <v>-0.55927374028305199</v>
      </c>
      <c r="I7719">
        <v>-1.5225703239189099</v>
      </c>
      <c r="J7719">
        <v>393</v>
      </c>
      <c r="K7719">
        <v>421</v>
      </c>
      <c r="L7719">
        <v>218</v>
      </c>
      <c r="M7719">
        <v>71</v>
      </c>
      <c r="N7719">
        <v>0.107117648881963</v>
      </c>
      <c r="O7719">
        <v>-0.848024833915212</v>
      </c>
      <c r="P7719">
        <v>-1.75335987024824</v>
      </c>
      <c r="Q7719">
        <v>0.71186440677966101</v>
      </c>
      <c r="R7719">
        <v>0.322033898305084</v>
      </c>
      <c r="S7719">
        <f t="shared" si="120"/>
        <v>9.1920865794586748E-2</v>
      </c>
    </row>
    <row r="7720" spans="1:19" x14ac:dyDescent="0.2">
      <c r="A7720" t="s">
        <v>15364</v>
      </c>
      <c r="B7720" t="s">
        <v>15365</v>
      </c>
      <c r="C7720">
        <v>321</v>
      </c>
      <c r="D7720">
        <v>421</v>
      </c>
      <c r="E7720">
        <v>336</v>
      </c>
      <c r="F7720">
        <v>47</v>
      </c>
      <c r="G7720">
        <v>0.198035295726324</v>
      </c>
      <c r="H7720">
        <v>-0.47442376479343101</v>
      </c>
      <c r="I7720">
        <v>-1.7186043474311501</v>
      </c>
      <c r="J7720">
        <v>706</v>
      </c>
      <c r="K7720">
        <v>855</v>
      </c>
      <c r="L7720">
        <v>439</v>
      </c>
      <c r="M7720">
        <v>98</v>
      </c>
      <c r="N7720">
        <v>0.16038951709808999</v>
      </c>
      <c r="O7720">
        <v>-0.79842895795407198</v>
      </c>
      <c r="P7720">
        <v>-1.8678042939512001</v>
      </c>
      <c r="Q7720">
        <v>0.74576271186440601</v>
      </c>
      <c r="R7720">
        <v>0.27118644067796599</v>
      </c>
      <c r="S7720">
        <f t="shared" si="120"/>
        <v>4.7758920916498269E-3</v>
      </c>
    </row>
    <row r="7721" spans="1:19" x14ac:dyDescent="0.2">
      <c r="A7721" t="s">
        <v>15366</v>
      </c>
      <c r="B7721" t="s">
        <v>15367</v>
      </c>
      <c r="C7721">
        <v>59</v>
      </c>
      <c r="D7721">
        <v>29</v>
      </c>
      <c r="E7721">
        <v>73</v>
      </c>
      <c r="F7721">
        <v>8</v>
      </c>
      <c r="G7721">
        <v>-0.22819578144765901</v>
      </c>
      <c r="H7721">
        <v>-0.40178716130009201</v>
      </c>
      <c r="I7721">
        <v>-1.75195919761219</v>
      </c>
      <c r="J7721">
        <v>112</v>
      </c>
      <c r="K7721">
        <v>77</v>
      </c>
      <c r="L7721">
        <v>45</v>
      </c>
      <c r="M7721">
        <v>19</v>
      </c>
      <c r="N7721">
        <v>-8.5499194075977905E-2</v>
      </c>
      <c r="O7721">
        <v>-0.988094286039228</v>
      </c>
      <c r="P7721">
        <v>-1.78069009030924</v>
      </c>
      <c r="Q7721">
        <v>0.677966101694915</v>
      </c>
      <c r="R7721">
        <v>0.322033898305084</v>
      </c>
      <c r="S7721">
        <f t="shared" si="120"/>
        <v>1.845853206030176E-2</v>
      </c>
    </row>
    <row r="7722" spans="1:19" x14ac:dyDescent="0.2">
      <c r="A7722" t="s">
        <v>15368</v>
      </c>
      <c r="B7722" t="s">
        <v>15369</v>
      </c>
      <c r="C7722">
        <v>199</v>
      </c>
      <c r="D7722">
        <v>180</v>
      </c>
      <c r="E7722">
        <v>151</v>
      </c>
      <c r="F7722">
        <v>26</v>
      </c>
      <c r="G7722">
        <v>3.6677660989127801E-2</v>
      </c>
      <c r="H7722">
        <v>-0.61413413889493995</v>
      </c>
      <c r="I7722">
        <v>-1.7680769014008799</v>
      </c>
      <c r="J7722">
        <v>440</v>
      </c>
      <c r="K7722">
        <v>485</v>
      </c>
      <c r="L7722">
        <v>210</v>
      </c>
      <c r="M7722">
        <v>51</v>
      </c>
      <c r="N7722">
        <v>0.119517165537797</v>
      </c>
      <c r="O7722">
        <v>-0.91332215889665802</v>
      </c>
      <c r="P7722">
        <v>-1.9461081689801401</v>
      </c>
      <c r="Q7722">
        <v>0.72881355932203395</v>
      </c>
      <c r="R7722">
        <v>0.322033898305084</v>
      </c>
      <c r="S7722">
        <f t="shared" si="120"/>
        <v>-3.0436178587864071E-2</v>
      </c>
    </row>
    <row r="7723" spans="1:19" x14ac:dyDescent="0.2">
      <c r="A7723" t="s">
        <v>15370</v>
      </c>
      <c r="B7723" t="s">
        <v>15371</v>
      </c>
      <c r="C7723">
        <v>186</v>
      </c>
      <c r="D7723">
        <v>206</v>
      </c>
      <c r="E7723">
        <v>132</v>
      </c>
      <c r="F7723">
        <v>25</v>
      </c>
      <c r="G7723">
        <v>0.124612508446765</v>
      </c>
      <c r="H7723">
        <v>-0.64319702279046997</v>
      </c>
      <c r="I7723">
        <v>-1.7557701085078701</v>
      </c>
      <c r="J7723">
        <v>391</v>
      </c>
      <c r="K7723">
        <v>331</v>
      </c>
      <c r="L7723">
        <v>271</v>
      </c>
      <c r="M7723">
        <v>31</v>
      </c>
      <c r="N7723">
        <v>4.87933980157375E-3</v>
      </c>
      <c r="O7723">
        <v>-0.75129624366585102</v>
      </c>
      <c r="P7723">
        <v>-2.1110407321534801</v>
      </c>
      <c r="Q7723">
        <v>0.71186440677966101</v>
      </c>
      <c r="R7723">
        <v>0.322033898305084</v>
      </c>
      <c r="S7723">
        <f t="shared" si="120"/>
        <v>-7.1003868374024462E-2</v>
      </c>
    </row>
    <row r="7724" spans="1:19" x14ac:dyDescent="0.2">
      <c r="A7724" t="s">
        <v>15372</v>
      </c>
      <c r="B7724" t="s">
        <v>15373</v>
      </c>
      <c r="C7724">
        <v>52</v>
      </c>
      <c r="D7724">
        <v>54</v>
      </c>
      <c r="E7724">
        <v>31</v>
      </c>
      <c r="F7724">
        <v>10</v>
      </c>
      <c r="G7724">
        <v>9.6648648483697697E-2</v>
      </c>
      <c r="H7724">
        <v>-0.71889965957892998</v>
      </c>
      <c r="I7724">
        <v>-1.6002005165967901</v>
      </c>
      <c r="J7724">
        <v>70</v>
      </c>
      <c r="K7724">
        <v>97</v>
      </c>
      <c r="L7724">
        <v>83</v>
      </c>
      <c r="M7724">
        <v>4</v>
      </c>
      <c r="N7724">
        <v>0.21890179767370899</v>
      </c>
      <c r="O7724">
        <v>-0.51810872478257297</v>
      </c>
      <c r="P7724">
        <v>-2.25326371727818</v>
      </c>
      <c r="Q7724">
        <v>0.677966101694915</v>
      </c>
      <c r="R7724">
        <v>0.38983050847457601</v>
      </c>
      <c r="S7724">
        <f t="shared" si="120"/>
        <v>-6.4182502111226974E-2</v>
      </c>
    </row>
    <row r="7725" spans="1:19" x14ac:dyDescent="0.2">
      <c r="A7725" t="s">
        <v>15374</v>
      </c>
      <c r="B7725" t="s">
        <v>15375</v>
      </c>
      <c r="C7725">
        <v>107</v>
      </c>
      <c r="D7725">
        <v>145</v>
      </c>
      <c r="E7725">
        <v>97</v>
      </c>
      <c r="F7725">
        <v>9</v>
      </c>
      <c r="G7725">
        <v>0.212242456845293</v>
      </c>
      <c r="H7725">
        <v>-0.53687005319736802</v>
      </c>
      <c r="I7725">
        <v>-1.95933844120788</v>
      </c>
      <c r="J7725">
        <v>206</v>
      </c>
      <c r="K7725">
        <v>221</v>
      </c>
      <c r="L7725">
        <v>82</v>
      </c>
      <c r="M7725">
        <v>25</v>
      </c>
      <c r="N7725">
        <v>0.107753156737679</v>
      </c>
      <c r="O7725">
        <v>-0.99214214512982701</v>
      </c>
      <c r="P7725">
        <v>-1.926152880289</v>
      </c>
      <c r="Q7725">
        <v>0.644067796610169</v>
      </c>
      <c r="R7725">
        <v>0.338983050847457</v>
      </c>
      <c r="S7725">
        <f t="shared" si="120"/>
        <v>-8.0255120913685862E-2</v>
      </c>
    </row>
    <row r="7726" spans="1:19" x14ac:dyDescent="0.2">
      <c r="A7726" t="s">
        <v>15376</v>
      </c>
      <c r="B7726" t="s">
        <v>15377</v>
      </c>
      <c r="C7726">
        <v>179</v>
      </c>
      <c r="D7726">
        <v>180</v>
      </c>
      <c r="E7726">
        <v>181</v>
      </c>
      <c r="F7726">
        <v>8</v>
      </c>
      <c r="G7726">
        <v>8.2677706418941302E-2</v>
      </c>
      <c r="H7726">
        <v>-0.48943246588911199</v>
      </c>
      <c r="I7726">
        <v>-2.23396021694994</v>
      </c>
      <c r="J7726">
        <v>325</v>
      </c>
      <c r="K7726">
        <v>291</v>
      </c>
      <c r="L7726">
        <v>142</v>
      </c>
      <c r="M7726">
        <v>35</v>
      </c>
      <c r="N7726">
        <v>2.9237731428754701E-2</v>
      </c>
      <c r="O7726">
        <v>-0.95168379374020795</v>
      </c>
      <c r="P7726">
        <v>-1.9780409852204901</v>
      </c>
      <c r="Q7726">
        <v>0.644067796610169</v>
      </c>
      <c r="R7726">
        <v>0.35593220338983</v>
      </c>
      <c r="S7726">
        <f t="shared" si="120"/>
        <v>-0.17333070617017443</v>
      </c>
    </row>
    <row r="7727" spans="1:19" x14ac:dyDescent="0.2">
      <c r="A7727" t="s">
        <v>15378</v>
      </c>
      <c r="B7727" t="s">
        <v>15379</v>
      </c>
      <c r="C7727">
        <v>166</v>
      </c>
      <c r="D7727">
        <v>193</v>
      </c>
      <c r="E7727">
        <v>109</v>
      </c>
      <c r="F7727">
        <v>23</v>
      </c>
      <c r="G7727">
        <v>0.14570745326324699</v>
      </c>
      <c r="H7727">
        <v>-0.67693959987783503</v>
      </c>
      <c r="I7727">
        <v>-1.7425774249844601</v>
      </c>
      <c r="J7727">
        <v>276</v>
      </c>
      <c r="K7727">
        <v>466</v>
      </c>
      <c r="L7727">
        <v>240</v>
      </c>
      <c r="M7727">
        <v>39</v>
      </c>
      <c r="N7727">
        <v>0.304704938046504</v>
      </c>
      <c r="O7727">
        <v>-0.65278661749800204</v>
      </c>
      <c r="P7727">
        <v>-1.86007014363061</v>
      </c>
      <c r="Q7727">
        <v>0.69491525423728795</v>
      </c>
      <c r="R7727">
        <v>0.305084745762711</v>
      </c>
      <c r="S7727">
        <f t="shared" si="120"/>
        <v>-6.8787072092183627E-5</v>
      </c>
    </row>
    <row r="7728" spans="1:19" x14ac:dyDescent="0.2">
      <c r="A7728" t="s">
        <v>15380</v>
      </c>
      <c r="B7728" t="s">
        <v>15381</v>
      </c>
      <c r="C7728">
        <v>207</v>
      </c>
      <c r="D7728">
        <v>261</v>
      </c>
      <c r="E7728">
        <v>246</v>
      </c>
      <c r="F7728">
        <v>19</v>
      </c>
      <c r="G7728">
        <v>0.18092839417689099</v>
      </c>
      <c r="H7728">
        <v>-0.41929324813194202</v>
      </c>
      <c r="I7728">
        <v>-1.92141391746608</v>
      </c>
      <c r="J7728">
        <v>423</v>
      </c>
      <c r="K7728">
        <v>532</v>
      </c>
      <c r="L7728">
        <v>384</v>
      </c>
      <c r="M7728">
        <v>45</v>
      </c>
      <c r="N7728">
        <v>0.17679936834172699</v>
      </c>
      <c r="O7728">
        <v>-0.63409792015190103</v>
      </c>
      <c r="P7728">
        <v>-1.9833535221915899</v>
      </c>
      <c r="Q7728">
        <v>0.74576271186440601</v>
      </c>
      <c r="R7728">
        <v>0.35593220338983</v>
      </c>
      <c r="S7728">
        <f t="shared" si="120"/>
        <v>-8.461855400630261E-2</v>
      </c>
    </row>
    <row r="7729" spans="1:19" x14ac:dyDescent="0.2">
      <c r="A7729" t="s">
        <v>15382</v>
      </c>
      <c r="B7729" t="s">
        <v>15383</v>
      </c>
      <c r="C7729">
        <v>104</v>
      </c>
      <c r="D7729">
        <v>45</v>
      </c>
      <c r="E7729">
        <v>106</v>
      </c>
      <c r="F7729">
        <v>7</v>
      </c>
      <c r="G7729">
        <v>-0.283562593227908</v>
      </c>
      <c r="H7729">
        <v>-0.48598548381241302</v>
      </c>
      <c r="I7729">
        <v>-2.05613247224652</v>
      </c>
      <c r="J7729">
        <v>112</v>
      </c>
      <c r="K7729">
        <v>118</v>
      </c>
      <c r="L7729">
        <v>112</v>
      </c>
      <c r="M7729">
        <v>33</v>
      </c>
      <c r="N7729">
        <v>9.9892088057665501E-2</v>
      </c>
      <c r="O7729">
        <v>-0.59208877714439001</v>
      </c>
      <c r="P7729">
        <v>-1.54092975138418</v>
      </c>
      <c r="Q7729">
        <v>0.71186440677966101</v>
      </c>
      <c r="R7729">
        <v>0.28813559322033899</v>
      </c>
      <c r="S7729">
        <f t="shared" si="120"/>
        <v>-5.1280237592658817E-3</v>
      </c>
    </row>
    <row r="7730" spans="1:19" x14ac:dyDescent="0.2">
      <c r="A7730" t="s">
        <v>15384</v>
      </c>
      <c r="B7730" t="s">
        <v>15385</v>
      </c>
      <c r="C7730">
        <v>248</v>
      </c>
      <c r="D7730">
        <v>315</v>
      </c>
      <c r="E7730">
        <v>306</v>
      </c>
      <c r="F7730">
        <v>39</v>
      </c>
      <c r="G7730">
        <v>0.18411710525891201</v>
      </c>
      <c r="H7730">
        <v>-0.40298826412303901</v>
      </c>
      <c r="I7730">
        <v>-1.6875842467617099</v>
      </c>
      <c r="J7730">
        <v>436</v>
      </c>
      <c r="K7730">
        <v>630</v>
      </c>
      <c r="L7730">
        <v>297</v>
      </c>
      <c r="M7730">
        <v>86</v>
      </c>
      <c r="N7730">
        <v>0.23708216360671699</v>
      </c>
      <c r="O7730">
        <v>-0.75881881709576404</v>
      </c>
      <c r="P7730">
        <v>-1.71521370661691</v>
      </c>
      <c r="Q7730">
        <v>0.72881355932203395</v>
      </c>
      <c r="R7730">
        <v>0.25423728813559299</v>
      </c>
      <c r="S7730">
        <f t="shared" si="120"/>
        <v>5.4537062572858994E-2</v>
      </c>
    </row>
    <row r="7731" spans="1:19" x14ac:dyDescent="0.2">
      <c r="A7731" t="s">
        <v>15386</v>
      </c>
      <c r="B7731" t="s">
        <v>15387</v>
      </c>
      <c r="C7731">
        <v>168</v>
      </c>
      <c r="D7731">
        <v>123</v>
      </c>
      <c r="E7731">
        <v>157</v>
      </c>
      <c r="F7731">
        <v>16</v>
      </c>
      <c r="G7731">
        <v>-5.5145937990936499E-2</v>
      </c>
      <c r="H7731">
        <v>-0.523667639095032</v>
      </c>
      <c r="I7731">
        <v>-1.90538647203193</v>
      </c>
      <c r="J7731">
        <v>287</v>
      </c>
      <c r="K7731">
        <v>297</v>
      </c>
      <c r="L7731">
        <v>226</v>
      </c>
      <c r="M7731">
        <v>8</v>
      </c>
      <c r="N7731">
        <v>9.2102656004941705E-2</v>
      </c>
      <c r="O7731">
        <v>-0.69586223473098097</v>
      </c>
      <c r="P7731">
        <v>-2.56501757833394</v>
      </c>
      <c r="Q7731">
        <v>0.69491525423728795</v>
      </c>
      <c r="R7731">
        <v>0.322033898305084</v>
      </c>
      <c r="S7731">
        <f t="shared" si="120"/>
        <v>-0.23558213198349465</v>
      </c>
    </row>
    <row r="7732" spans="1:19" x14ac:dyDescent="0.2">
      <c r="A7732" t="s">
        <v>15388</v>
      </c>
      <c r="B7732" t="s">
        <v>15389</v>
      </c>
      <c r="C7732">
        <v>70</v>
      </c>
      <c r="D7732">
        <v>171</v>
      </c>
      <c r="E7732">
        <v>49</v>
      </c>
      <c r="F7732">
        <v>12</v>
      </c>
      <c r="G7732">
        <v>0.46815630267342501</v>
      </c>
      <c r="H7732">
        <v>-0.64915996976414603</v>
      </c>
      <c r="I7732">
        <v>-1.65011396692863</v>
      </c>
      <c r="J7732">
        <v>135</v>
      </c>
      <c r="K7732">
        <v>216</v>
      </c>
      <c r="L7732">
        <v>56</v>
      </c>
      <c r="M7732">
        <v>8</v>
      </c>
      <c r="N7732">
        <v>0.281348086077646</v>
      </c>
      <c r="O7732">
        <v>-0.97423451863319599</v>
      </c>
      <c r="P7732">
        <v>-2.2374694500949501</v>
      </c>
      <c r="Q7732">
        <v>0.644067796610169</v>
      </c>
      <c r="R7732">
        <v>0.338983050847457</v>
      </c>
      <c r="S7732">
        <f t="shared" si="120"/>
        <v>-7.4352005030763307E-2</v>
      </c>
    </row>
    <row r="7733" spans="1:19" x14ac:dyDescent="0.2">
      <c r="A7733" t="s">
        <v>15390</v>
      </c>
      <c r="B7733" t="s">
        <v>15391</v>
      </c>
      <c r="C7733">
        <v>75</v>
      </c>
      <c r="D7733">
        <v>30</v>
      </c>
      <c r="E7733">
        <v>13</v>
      </c>
      <c r="F7733">
        <v>6</v>
      </c>
      <c r="G7733">
        <v>-0.31768177637650902</v>
      </c>
      <c r="H7733">
        <v>-1.25537592086326</v>
      </c>
      <c r="I7733">
        <v>-1.98110718597005</v>
      </c>
      <c r="J7733">
        <v>103</v>
      </c>
      <c r="K7733">
        <v>160</v>
      </c>
      <c r="L7733">
        <v>120</v>
      </c>
      <c r="M7733">
        <v>12</v>
      </c>
      <c r="N7733">
        <v>0.26851086137247399</v>
      </c>
      <c r="O7733">
        <v>-0.52574475580193702</v>
      </c>
      <c r="P7733">
        <v>-1.94388164724944</v>
      </c>
      <c r="Q7733">
        <v>0.69491525423728795</v>
      </c>
      <c r="R7733">
        <v>0.35593220338983</v>
      </c>
      <c r="S7733">
        <f t="shared" si="120"/>
        <v>-9.1275021228824679E-2</v>
      </c>
    </row>
    <row r="7734" spans="1:19" x14ac:dyDescent="0.2">
      <c r="A7734" t="s">
        <v>15392</v>
      </c>
      <c r="B7734" t="s">
        <v>15393</v>
      </c>
      <c r="C7734">
        <v>46</v>
      </c>
      <c r="D7734">
        <v>47</v>
      </c>
      <c r="E7734">
        <v>53</v>
      </c>
      <c r="F7734">
        <v>2</v>
      </c>
      <c r="G7734">
        <v>8.9598258549671697E-2</v>
      </c>
      <c r="H7734">
        <v>-0.432739971859188</v>
      </c>
      <c r="I7734">
        <v>-2.2459250089795901</v>
      </c>
      <c r="J7734">
        <v>79</v>
      </c>
      <c r="K7734">
        <v>131</v>
      </c>
      <c r="L7734">
        <v>88</v>
      </c>
      <c r="M7734">
        <v>16</v>
      </c>
      <c r="N7734">
        <v>0.29687230778704399</v>
      </c>
      <c r="O7734">
        <v>-0.54523319628466305</v>
      </c>
      <c r="P7734">
        <v>-1.7037327772263999</v>
      </c>
      <c r="Q7734">
        <v>0.72881355932203395</v>
      </c>
      <c r="R7734">
        <v>0.338983050847457</v>
      </c>
      <c r="S7734">
        <f t="shared" si="120"/>
        <v>-0.10340819182012496</v>
      </c>
    </row>
    <row r="7735" spans="1:19" x14ac:dyDescent="0.2">
      <c r="A7735" t="s">
        <v>15394</v>
      </c>
      <c r="B7735" t="s">
        <v>15395</v>
      </c>
      <c r="C7735">
        <v>21</v>
      </c>
      <c r="D7735">
        <v>17</v>
      </c>
      <c r="E7735">
        <v>13</v>
      </c>
      <c r="F7735">
        <v>5</v>
      </c>
      <c r="G7735">
        <v>-1.15121410601168E-2</v>
      </c>
      <c r="H7735">
        <v>-0.70253395220548598</v>
      </c>
      <c r="I7735">
        <v>-1.5074464633598901</v>
      </c>
      <c r="J7735">
        <v>115</v>
      </c>
      <c r="K7735">
        <v>148</v>
      </c>
      <c r="L7735">
        <v>35</v>
      </c>
      <c r="M7735">
        <v>12</v>
      </c>
      <c r="N7735">
        <v>0.186791978463067</v>
      </c>
      <c r="O7735">
        <v>-1.10871857314772</v>
      </c>
      <c r="P7735">
        <v>-1.99174226289787</v>
      </c>
      <c r="Q7735">
        <v>0.69491525423728795</v>
      </c>
      <c r="R7735">
        <v>0.338983050847457</v>
      </c>
      <c r="S7735">
        <f t="shared" si="120"/>
        <v>3.2518942791332446E-2</v>
      </c>
    </row>
    <row r="7736" spans="1:19" x14ac:dyDescent="0.2">
      <c r="A7736" t="s">
        <v>15396</v>
      </c>
      <c r="B7736" t="s">
        <v>15397</v>
      </c>
      <c r="C7736">
        <v>90</v>
      </c>
      <c r="D7736">
        <v>93</v>
      </c>
      <c r="E7736">
        <v>158</v>
      </c>
      <c r="F7736">
        <v>12</v>
      </c>
      <c r="G7736">
        <v>9.4498671410138693E-2</v>
      </c>
      <c r="H7736">
        <v>-0.24984343226330499</v>
      </c>
      <c r="I7736">
        <v>-1.7592584363536901</v>
      </c>
      <c r="J7736">
        <v>265</v>
      </c>
      <c r="K7736">
        <v>332</v>
      </c>
      <c r="L7736">
        <v>159</v>
      </c>
      <c r="M7736">
        <v>53</v>
      </c>
      <c r="N7736">
        <v>0.17512031318894999</v>
      </c>
      <c r="O7736">
        <v>-0.81393752676074604</v>
      </c>
      <c r="P7736">
        <v>-1.7091956729279101</v>
      </c>
      <c r="Q7736">
        <v>0.677966101694915</v>
      </c>
      <c r="R7736">
        <v>0.322033898305084</v>
      </c>
      <c r="S7736">
        <f t="shared" si="120"/>
        <v>3.5477140706069665E-2</v>
      </c>
    </row>
    <row r="7737" spans="1:19" x14ac:dyDescent="0.2">
      <c r="A7737" t="s">
        <v>15398</v>
      </c>
      <c r="B7737" t="s">
        <v>15399</v>
      </c>
      <c r="C7737">
        <v>175</v>
      </c>
      <c r="D7737">
        <v>273</v>
      </c>
      <c r="E7737">
        <v>99</v>
      </c>
      <c r="F7737">
        <v>6</v>
      </c>
      <c r="G7737">
        <v>0.27338283064999003</v>
      </c>
      <c r="H7737">
        <v>-0.74166086386714802</v>
      </c>
      <c r="I7737">
        <v>-2.3490839712646499</v>
      </c>
      <c r="J7737">
        <v>364</v>
      </c>
      <c r="K7737">
        <v>436</v>
      </c>
      <c r="L7737">
        <v>203</v>
      </c>
      <c r="M7737">
        <v>67</v>
      </c>
      <c r="N7737">
        <v>0.155613209041251</v>
      </c>
      <c r="O7737">
        <v>-0.84569412288023305</v>
      </c>
      <c r="P7737">
        <v>-1.7452522495401199</v>
      </c>
      <c r="Q7737">
        <v>0.71186440677966101</v>
      </c>
      <c r="R7737">
        <v>0.25423728813559299</v>
      </c>
      <c r="S7737">
        <f t="shared" si="120"/>
        <v>-0.14426330576438517</v>
      </c>
    </row>
    <row r="7738" spans="1:19" x14ac:dyDescent="0.2">
      <c r="A7738" t="s">
        <v>15400</v>
      </c>
      <c r="B7738" t="s">
        <v>15401</v>
      </c>
      <c r="C7738">
        <v>32</v>
      </c>
      <c r="D7738">
        <v>47</v>
      </c>
      <c r="E7738">
        <v>19</v>
      </c>
      <c r="F7738">
        <v>5</v>
      </c>
      <c r="G7738">
        <v>0.24720611191133901</v>
      </c>
      <c r="H7738">
        <v>-0.72065438714548002</v>
      </c>
      <c r="I7738">
        <v>-1.6903771469458799</v>
      </c>
      <c r="J7738">
        <v>101</v>
      </c>
      <c r="K7738">
        <v>159</v>
      </c>
      <c r="L7738">
        <v>66</v>
      </c>
      <c r="M7738">
        <v>13</v>
      </c>
      <c r="N7738">
        <v>0.27430385395953</v>
      </c>
      <c r="O7738">
        <v>-0.77686621538516398</v>
      </c>
      <c r="P7738">
        <v>-1.9006036900676899</v>
      </c>
      <c r="Q7738">
        <v>0.69491525423728795</v>
      </c>
      <c r="R7738">
        <v>0.322033898305084</v>
      </c>
      <c r="S7738">
        <f t="shared" si="120"/>
        <v>4.1428462054965854E-3</v>
      </c>
    </row>
    <row r="7739" spans="1:19" x14ac:dyDescent="0.2">
      <c r="A7739" t="s">
        <v>15402</v>
      </c>
      <c r="B7739" t="s">
        <v>15403</v>
      </c>
      <c r="C7739">
        <v>100</v>
      </c>
      <c r="D7739">
        <v>78</v>
      </c>
      <c r="E7739">
        <v>87</v>
      </c>
      <c r="F7739">
        <v>3</v>
      </c>
      <c r="G7739">
        <v>-2.7647165013991101E-2</v>
      </c>
      <c r="H7739">
        <v>-0.55473875715978505</v>
      </c>
      <c r="I7739">
        <v>-2.40707591824233</v>
      </c>
      <c r="J7739">
        <v>169</v>
      </c>
      <c r="K7739">
        <v>168</v>
      </c>
      <c r="L7739">
        <v>106</v>
      </c>
      <c r="M7739">
        <v>10</v>
      </c>
      <c r="N7739">
        <v>7.4650680533911107E-2</v>
      </c>
      <c r="O7739">
        <v>-0.79466961649329304</v>
      </c>
      <c r="P7739">
        <v>-2.2381123732055599</v>
      </c>
      <c r="Q7739">
        <v>0.677966101694915</v>
      </c>
      <c r="R7739">
        <v>0.25423728813559299</v>
      </c>
      <c r="S7739">
        <f t="shared" si="120"/>
        <v>-0.29281924845795071</v>
      </c>
    </row>
    <row r="7740" spans="1:19" x14ac:dyDescent="0.2">
      <c r="A7740" t="s">
        <v>15404</v>
      </c>
      <c r="B7740" t="s">
        <v>15405</v>
      </c>
      <c r="C7740">
        <v>66</v>
      </c>
      <c r="D7740">
        <v>82</v>
      </c>
      <c r="E7740">
        <v>37</v>
      </c>
      <c r="F7740">
        <v>2</v>
      </c>
      <c r="G7740">
        <v>0.17452814913737599</v>
      </c>
      <c r="H7740">
        <v>-0.74560022125327696</v>
      </c>
      <c r="I7740">
        <v>-2.4027111128398801</v>
      </c>
      <c r="J7740">
        <v>68</v>
      </c>
      <c r="K7740">
        <v>118</v>
      </c>
      <c r="L7740">
        <v>34</v>
      </c>
      <c r="M7740">
        <v>14</v>
      </c>
      <c r="N7740">
        <v>0.31660119802161002</v>
      </c>
      <c r="O7740">
        <v>-0.89311877280837104</v>
      </c>
      <c r="P7740">
        <v>-1.69660654561989</v>
      </c>
      <c r="Q7740">
        <v>0.66101694915254205</v>
      </c>
      <c r="R7740">
        <v>0.305084745762711</v>
      </c>
      <c r="S7740">
        <f t="shared" si="120"/>
        <v>-0.14671655329112201</v>
      </c>
    </row>
    <row r="7741" spans="1:19" x14ac:dyDescent="0.2">
      <c r="A7741" t="s">
        <v>15406</v>
      </c>
      <c r="B7741" t="s">
        <v>15407</v>
      </c>
      <c r="C7741">
        <v>159</v>
      </c>
      <c r="D7741">
        <v>138</v>
      </c>
      <c r="E7741">
        <v>60</v>
      </c>
      <c r="F7741">
        <v>13</v>
      </c>
      <c r="G7741">
        <v>1.8740194376313399E-2</v>
      </c>
      <c r="H7741">
        <v>-0.91750388371521097</v>
      </c>
      <c r="I7741">
        <v>-1.9716509449756101</v>
      </c>
      <c r="J7741">
        <v>313</v>
      </c>
      <c r="K7741">
        <v>356</v>
      </c>
      <c r="L7741">
        <v>222</v>
      </c>
      <c r="M7741">
        <v>31</v>
      </c>
      <c r="N7741">
        <v>0.13313376384814801</v>
      </c>
      <c r="O7741">
        <v>-0.74128014024019995</v>
      </c>
      <c r="P7741">
        <v>-2.0144083123040599</v>
      </c>
      <c r="Q7741">
        <v>0.72881355932203395</v>
      </c>
      <c r="R7741">
        <v>0.338983050847457</v>
      </c>
      <c r="S7741">
        <f t="shared" si="120"/>
        <v>-0.10741272827129324</v>
      </c>
    </row>
    <row r="7742" spans="1:19" x14ac:dyDescent="0.2">
      <c r="A7742" t="s">
        <v>15408</v>
      </c>
      <c r="B7742" t="s">
        <v>15409</v>
      </c>
      <c r="C7742">
        <v>205</v>
      </c>
      <c r="D7742">
        <v>222</v>
      </c>
      <c r="E7742">
        <v>141</v>
      </c>
      <c r="F7742">
        <v>44</v>
      </c>
      <c r="G7742">
        <v>0.114857345690412</v>
      </c>
      <c r="H7742">
        <v>-0.65679275817877802</v>
      </c>
      <c r="I7742">
        <v>-1.5524983575315601</v>
      </c>
      <c r="J7742">
        <v>493</v>
      </c>
      <c r="K7742">
        <v>568</v>
      </c>
      <c r="L7742">
        <v>295</v>
      </c>
      <c r="M7742">
        <v>49</v>
      </c>
      <c r="N7742">
        <v>0.13872951985550999</v>
      </c>
      <c r="O7742">
        <v>-0.815113680443457</v>
      </c>
      <c r="P7742">
        <v>-2.0128765078406001</v>
      </c>
      <c r="Q7742">
        <v>0.74576271186440601</v>
      </c>
      <c r="R7742">
        <v>0.37288135593220301</v>
      </c>
      <c r="S7742">
        <f t="shared" si="120"/>
        <v>1.3873658658226505E-2</v>
      </c>
    </row>
    <row r="7743" spans="1:19" x14ac:dyDescent="0.2">
      <c r="A7743" t="s">
        <v>15410</v>
      </c>
      <c r="B7743" t="s">
        <v>15411</v>
      </c>
      <c r="C7743">
        <v>90</v>
      </c>
      <c r="D7743">
        <v>86</v>
      </c>
      <c r="E7743">
        <v>90</v>
      </c>
      <c r="F7743">
        <v>3</v>
      </c>
      <c r="G7743">
        <v>6.0514174099771299E-2</v>
      </c>
      <c r="H7743">
        <v>-0.49425800977840301</v>
      </c>
      <c r="I7743">
        <v>-2.3613184276816601</v>
      </c>
      <c r="J7743">
        <v>242</v>
      </c>
      <c r="K7743">
        <v>306</v>
      </c>
      <c r="L7743">
        <v>130</v>
      </c>
      <c r="M7743">
        <v>32</v>
      </c>
      <c r="N7743">
        <v>0.17913416392286999</v>
      </c>
      <c r="O7743">
        <v>-0.86196079081798405</v>
      </c>
      <c r="P7743">
        <v>-1.8888910562524099</v>
      </c>
      <c r="Q7743">
        <v>0.69491525423728795</v>
      </c>
      <c r="R7743">
        <v>0.35593220338983</v>
      </c>
      <c r="S7743">
        <f t="shared" si="120"/>
        <v>-0.18621255302169493</v>
      </c>
    </row>
    <row r="7744" spans="1:19" x14ac:dyDescent="0.2">
      <c r="A7744" t="s">
        <v>15412</v>
      </c>
      <c r="B7744" t="s">
        <v>15413</v>
      </c>
      <c r="C7744">
        <v>183</v>
      </c>
      <c r="D7744">
        <v>174</v>
      </c>
      <c r="E7744">
        <v>106</v>
      </c>
      <c r="F7744">
        <v>11</v>
      </c>
      <c r="G7744">
        <v>5.83563908476986E-2</v>
      </c>
      <c r="H7744">
        <v>-0.73140323424406195</v>
      </c>
      <c r="I7744">
        <v>-2.1052555775342001</v>
      </c>
      <c r="J7744">
        <v>216</v>
      </c>
      <c r="K7744">
        <v>188</v>
      </c>
      <c r="L7744">
        <v>134</v>
      </c>
      <c r="M7744">
        <v>12</v>
      </c>
      <c r="N7744">
        <v>1.6932201534470701E-2</v>
      </c>
      <c r="O7744">
        <v>-0.79943772993051299</v>
      </c>
      <c r="P7744">
        <v>-2.2654981736951898</v>
      </c>
      <c r="Q7744">
        <v>0.66101694915254205</v>
      </c>
      <c r="R7744">
        <v>0.338983050847457</v>
      </c>
      <c r="S7744">
        <f t="shared" si="120"/>
        <v>-0.21310452209943714</v>
      </c>
    </row>
    <row r="7745" spans="1:19" x14ac:dyDescent="0.2">
      <c r="A7745" t="s">
        <v>15414</v>
      </c>
      <c r="B7745" t="s">
        <v>15415</v>
      </c>
      <c r="C7745">
        <v>117</v>
      </c>
      <c r="D7745">
        <v>142</v>
      </c>
      <c r="E7745">
        <v>90</v>
      </c>
      <c r="F7745">
        <v>11</v>
      </c>
      <c r="G7745">
        <v>0.16436071493242299</v>
      </c>
      <c r="H7745">
        <v>-0.60820136208524</v>
      </c>
      <c r="I7745">
        <v>-1.9109903495499301</v>
      </c>
      <c r="J7745">
        <v>357</v>
      </c>
      <c r="K7745">
        <v>415</v>
      </c>
      <c r="L7745">
        <v>164</v>
      </c>
      <c r="M7745">
        <v>87</v>
      </c>
      <c r="N7745">
        <v>0.142607984021621</v>
      </c>
      <c r="O7745">
        <v>-0.92991314520888502</v>
      </c>
      <c r="P7745">
        <v>-1.6233746320854601</v>
      </c>
      <c r="Q7745">
        <v>0.71186440677966101</v>
      </c>
      <c r="R7745">
        <v>0.322033898305084</v>
      </c>
      <c r="S7745">
        <f t="shared" si="120"/>
        <v>1.4675899157871111E-2</v>
      </c>
    </row>
    <row r="7746" spans="1:19" x14ac:dyDescent="0.2">
      <c r="A7746" t="s">
        <v>15416</v>
      </c>
      <c r="B7746" t="s">
        <v>15417</v>
      </c>
      <c r="C7746">
        <v>249</v>
      </c>
      <c r="D7746">
        <v>315</v>
      </c>
      <c r="E7746">
        <v>180</v>
      </c>
      <c r="F7746">
        <v>14</v>
      </c>
      <c r="G7746">
        <v>0.18236943898939201</v>
      </c>
      <c r="H7746">
        <v>-0.63518485177083295</v>
      </c>
      <c r="I7746">
        <v>-2.1342684843794899</v>
      </c>
      <c r="J7746">
        <v>408</v>
      </c>
      <c r="K7746">
        <v>505</v>
      </c>
      <c r="L7746">
        <v>248</v>
      </c>
      <c r="M7746">
        <v>35</v>
      </c>
      <c r="N7746">
        <v>0.16985931845050301</v>
      </c>
      <c r="O7746">
        <v>-0.80829725940805397</v>
      </c>
      <c r="P7746">
        <v>-2.0768177873314899</v>
      </c>
      <c r="Q7746">
        <v>0.71186440677966101</v>
      </c>
      <c r="R7746">
        <v>0.338983050847457</v>
      </c>
      <c r="S7746">
        <f t="shared" si="120"/>
        <v>-0.17100244396149095</v>
      </c>
    </row>
    <row r="7747" spans="1:19" x14ac:dyDescent="0.2">
      <c r="A7747" t="s">
        <v>15418</v>
      </c>
      <c r="B7747" t="s">
        <v>15419</v>
      </c>
      <c r="C7747">
        <v>42</v>
      </c>
      <c r="D7747">
        <v>80</v>
      </c>
      <c r="E7747">
        <v>47</v>
      </c>
      <c r="F7747">
        <v>18</v>
      </c>
      <c r="G7747">
        <v>0.36009892888957101</v>
      </c>
      <c r="H7747">
        <v>-0.44540944224058598</v>
      </c>
      <c r="I7747">
        <v>-1.2521739582565901</v>
      </c>
      <c r="J7747">
        <v>185</v>
      </c>
      <c r="K7747">
        <v>268</v>
      </c>
      <c r="L7747">
        <v>117</v>
      </c>
      <c r="M7747">
        <v>20</v>
      </c>
      <c r="N7747">
        <v>0.23819116904749599</v>
      </c>
      <c r="O7747">
        <v>-0.79107464380124204</v>
      </c>
      <c r="P7747">
        <v>-1.97636740133092</v>
      </c>
      <c r="Q7747">
        <v>0.69491525423728795</v>
      </c>
      <c r="R7747">
        <v>0.338983050847457</v>
      </c>
      <c r="S7747">
        <f t="shared" ref="S7747:S7810" si="121">((I7747+1.7338029)/1.7338029+(P7747+1.8692731)/1.8692731)/2</f>
        <v>0.11024782354519647</v>
      </c>
    </row>
    <row r="7748" spans="1:19" x14ac:dyDescent="0.2">
      <c r="A7748" t="s">
        <v>15420</v>
      </c>
      <c r="B7748" t="s">
        <v>15421</v>
      </c>
      <c r="C7748">
        <v>103</v>
      </c>
      <c r="D7748">
        <v>81</v>
      </c>
      <c r="E7748">
        <v>67</v>
      </c>
      <c r="F7748">
        <v>4</v>
      </c>
      <c r="G7748">
        <v>-2.4093973530994E-2</v>
      </c>
      <c r="H7748">
        <v>-0.68102043178274896</v>
      </c>
      <c r="I7748">
        <v>-2.2949744063391999</v>
      </c>
      <c r="J7748">
        <v>226</v>
      </c>
      <c r="K7748">
        <v>345</v>
      </c>
      <c r="L7748">
        <v>132</v>
      </c>
      <c r="M7748">
        <v>17</v>
      </c>
      <c r="N7748">
        <v>0.26093875934759397</v>
      </c>
      <c r="O7748">
        <v>-0.82562328508594096</v>
      </c>
      <c r="P7748">
        <v>-2.13388518636101</v>
      </c>
      <c r="Q7748">
        <v>0.77966101694915202</v>
      </c>
      <c r="R7748">
        <v>0.35593220338983</v>
      </c>
      <c r="S7748">
        <f t="shared" si="121"/>
        <v>-0.23261196287592664</v>
      </c>
    </row>
    <row r="7749" spans="1:19" x14ac:dyDescent="0.2">
      <c r="A7749" t="s">
        <v>15422</v>
      </c>
      <c r="B7749" t="s">
        <v>15423</v>
      </c>
      <c r="C7749">
        <v>304</v>
      </c>
      <c r="D7749">
        <v>324</v>
      </c>
      <c r="E7749">
        <v>172</v>
      </c>
      <c r="F7749">
        <v>30</v>
      </c>
      <c r="G7749">
        <v>0.107929658893386</v>
      </c>
      <c r="H7749">
        <v>-0.74160314647960801</v>
      </c>
      <c r="I7749">
        <v>-1.8899495018510899</v>
      </c>
      <c r="J7749">
        <v>419</v>
      </c>
      <c r="K7749">
        <v>537</v>
      </c>
      <c r="L7749">
        <v>329</v>
      </c>
      <c r="M7749">
        <v>76</v>
      </c>
      <c r="N7749">
        <v>0.18498836615498199</v>
      </c>
      <c r="O7749">
        <v>-0.69710690216071103</v>
      </c>
      <c r="P7749">
        <v>-1.75162609927739</v>
      </c>
      <c r="Q7749">
        <v>0.72881355932203395</v>
      </c>
      <c r="R7749">
        <v>0.305084745762711</v>
      </c>
      <c r="S7749">
        <f t="shared" si="121"/>
        <v>-1.3561440479568261E-2</v>
      </c>
    </row>
    <row r="7750" spans="1:19" x14ac:dyDescent="0.2">
      <c r="A7750" t="s">
        <v>15424</v>
      </c>
      <c r="B7750" t="s">
        <v>15425</v>
      </c>
      <c r="C7750">
        <v>180</v>
      </c>
      <c r="D7750">
        <v>166</v>
      </c>
      <c r="E7750">
        <v>65</v>
      </c>
      <c r="F7750">
        <v>16</v>
      </c>
      <c r="G7750">
        <v>4.5093815232277498E-2</v>
      </c>
      <c r="H7750">
        <v>-0.93661715823885405</v>
      </c>
      <c r="I7750">
        <v>-1.9353496954093801</v>
      </c>
      <c r="J7750">
        <v>331</v>
      </c>
      <c r="K7750">
        <v>366</v>
      </c>
      <c r="L7750">
        <v>153</v>
      </c>
      <c r="M7750">
        <v>53</v>
      </c>
      <c r="N7750">
        <v>0.120881195040413</v>
      </c>
      <c r="O7750">
        <v>-0.92722534010251001</v>
      </c>
      <c r="P7750">
        <v>-1.8057777927668199</v>
      </c>
      <c r="Q7750">
        <v>0.72881355932203395</v>
      </c>
      <c r="R7750">
        <v>0.28813559322033899</v>
      </c>
      <c r="S7750">
        <f t="shared" si="121"/>
        <v>-4.1138796177696113E-2</v>
      </c>
    </row>
    <row r="7751" spans="1:19" x14ac:dyDescent="0.2">
      <c r="A7751" t="s">
        <v>15426</v>
      </c>
      <c r="B7751" t="s">
        <v>15427</v>
      </c>
      <c r="C7751">
        <v>113</v>
      </c>
      <c r="D7751">
        <v>147</v>
      </c>
      <c r="E7751">
        <v>150</v>
      </c>
      <c r="F7751">
        <v>5</v>
      </c>
      <c r="G7751">
        <v>0.19449712356028401</v>
      </c>
      <c r="H7751">
        <v>-0.37124519420614199</v>
      </c>
      <c r="I7751">
        <v>-2.2383056121094</v>
      </c>
      <c r="J7751">
        <v>287</v>
      </c>
      <c r="K7751">
        <v>255</v>
      </c>
      <c r="L7751">
        <v>137</v>
      </c>
      <c r="M7751">
        <v>22</v>
      </c>
      <c r="N7751">
        <v>2.58863871216846E-2</v>
      </c>
      <c r="O7751">
        <v>-0.91325010672197604</v>
      </c>
      <c r="P7751">
        <v>-2.12568488450367</v>
      </c>
      <c r="Q7751">
        <v>0.69491525423728795</v>
      </c>
      <c r="R7751">
        <v>0.35593220338983</v>
      </c>
      <c r="S7751">
        <f t="shared" si="121"/>
        <v>-0.21407617580389759</v>
      </c>
    </row>
    <row r="7752" spans="1:19" x14ac:dyDescent="0.2">
      <c r="A7752" t="s">
        <v>15428</v>
      </c>
      <c r="B7752" t="s">
        <v>15429</v>
      </c>
      <c r="C7752">
        <v>41</v>
      </c>
      <c r="D7752">
        <v>83</v>
      </c>
      <c r="E7752">
        <v>72</v>
      </c>
      <c r="F7752">
        <v>8</v>
      </c>
      <c r="G7752">
        <v>0.38655246795186599</v>
      </c>
      <c r="H7752">
        <v>-0.24970937006687</v>
      </c>
      <c r="I7752">
        <v>-1.5938910426897901</v>
      </c>
      <c r="J7752">
        <v>187</v>
      </c>
      <c r="K7752">
        <v>260</v>
      </c>
      <c r="L7752">
        <v>128</v>
      </c>
      <c r="M7752">
        <v>37</v>
      </c>
      <c r="N7752">
        <v>0.22035984485603999</v>
      </c>
      <c r="O7752">
        <v>-0.75672041403302004</v>
      </c>
      <c r="P7752">
        <v>-1.71386555106139</v>
      </c>
      <c r="Q7752">
        <v>0.66101694915254205</v>
      </c>
      <c r="R7752">
        <v>0.35593220338983</v>
      </c>
      <c r="S7752">
        <f t="shared" si="121"/>
        <v>8.1917238233253253E-2</v>
      </c>
    </row>
    <row r="7753" spans="1:19" x14ac:dyDescent="0.2">
      <c r="A7753" t="s">
        <v>15430</v>
      </c>
      <c r="B7753" t="s">
        <v>15431</v>
      </c>
      <c r="C7753">
        <v>12</v>
      </c>
      <c r="D7753">
        <v>17</v>
      </c>
      <c r="E7753">
        <v>10</v>
      </c>
      <c r="F7753">
        <v>4</v>
      </c>
      <c r="G7753">
        <v>0.231525907626177</v>
      </c>
      <c r="H7753">
        <v>-0.57343925582602795</v>
      </c>
      <c r="I7753">
        <v>-1.3613184276816599</v>
      </c>
      <c r="J7753">
        <v>5</v>
      </c>
      <c r="K7753">
        <v>14</v>
      </c>
      <c r="L7753">
        <v>13</v>
      </c>
      <c r="M7753">
        <v>3</v>
      </c>
      <c r="N7753">
        <v>0.52438613476394103</v>
      </c>
      <c r="O7753">
        <v>-0.17711542917357201</v>
      </c>
      <c r="P7753">
        <v>-1.2320744182082399</v>
      </c>
      <c r="Q7753">
        <v>0.72881355932203395</v>
      </c>
      <c r="R7753">
        <v>0.322033898305084</v>
      </c>
      <c r="S7753">
        <f t="shared" si="121"/>
        <v>0.27785857592785063</v>
      </c>
    </row>
    <row r="7754" spans="1:19" x14ac:dyDescent="0.2">
      <c r="A7754" t="s">
        <v>15432</v>
      </c>
      <c r="B7754" t="s">
        <v>15433</v>
      </c>
      <c r="C7754">
        <v>201</v>
      </c>
      <c r="D7754">
        <v>259</v>
      </c>
      <c r="E7754">
        <v>141</v>
      </c>
      <c r="F7754">
        <v>20</v>
      </c>
      <c r="G7754">
        <v>0.190361938956291</v>
      </c>
      <c r="H7754">
        <v>-0.64823495454351199</v>
      </c>
      <c r="I7754">
        <v>-1.8863632347185</v>
      </c>
      <c r="J7754">
        <v>399</v>
      </c>
      <c r="K7754">
        <v>622</v>
      </c>
      <c r="L7754">
        <v>257</v>
      </c>
      <c r="M7754">
        <v>49</v>
      </c>
      <c r="N7754">
        <v>0.27004559242579201</v>
      </c>
      <c r="O7754">
        <v>-0.78312854949984401</v>
      </c>
      <c r="P7754">
        <v>-1.9210024842501201</v>
      </c>
      <c r="Q7754">
        <v>0.74576271186440601</v>
      </c>
      <c r="R7754">
        <v>0.28813559322033899</v>
      </c>
      <c r="S7754">
        <f t="shared" si="121"/>
        <v>-5.7832634953619663E-2</v>
      </c>
    </row>
    <row r="7755" spans="1:19" x14ac:dyDescent="0.2">
      <c r="A7755" t="s">
        <v>15434</v>
      </c>
      <c r="B7755" t="s">
        <v>15435</v>
      </c>
      <c r="C7755">
        <v>40</v>
      </c>
      <c r="D7755">
        <v>22</v>
      </c>
      <c r="E7755">
        <v>4</v>
      </c>
      <c r="F7755">
        <v>1</v>
      </c>
      <c r="G7755">
        <v>-0.179379078210227</v>
      </c>
      <c r="H7755">
        <v>-1.4942580097784</v>
      </c>
      <c r="I7755">
        <v>-2.48625716428996</v>
      </c>
      <c r="J7755">
        <v>59</v>
      </c>
      <c r="K7755">
        <v>92</v>
      </c>
      <c r="L7755">
        <v>49</v>
      </c>
      <c r="M7755">
        <v>2</v>
      </c>
      <c r="N7755">
        <v>0.27016391912513199</v>
      </c>
      <c r="O7755">
        <v>-0.67274470875802095</v>
      </c>
      <c r="P7755">
        <v>-2.4800476845700499</v>
      </c>
      <c r="Q7755">
        <v>0.69491525423728795</v>
      </c>
      <c r="R7755">
        <v>0.28813559322033899</v>
      </c>
      <c r="S7755">
        <f t="shared" si="121"/>
        <v>-0.38036754777088699</v>
      </c>
    </row>
    <row r="7756" spans="1:19" x14ac:dyDescent="0.2">
      <c r="A7756" t="s">
        <v>15436</v>
      </c>
      <c r="B7756" t="s">
        <v>15437</v>
      </c>
      <c r="C7756">
        <v>164</v>
      </c>
      <c r="D7756">
        <v>83</v>
      </c>
      <c r="E7756">
        <v>53</v>
      </c>
      <c r="F7756">
        <v>12</v>
      </c>
      <c r="G7756">
        <v>-0.21550752337609499</v>
      </c>
      <c r="H7756">
        <v>-0.98482598822531198</v>
      </c>
      <c r="I7756">
        <v>-2.0198597749620699</v>
      </c>
      <c r="J7756">
        <v>267</v>
      </c>
      <c r="K7756">
        <v>376</v>
      </c>
      <c r="L7756">
        <v>122</v>
      </c>
      <c r="M7756">
        <v>30</v>
      </c>
      <c r="N7756">
        <v>0.22590468698480701</v>
      </c>
      <c r="O7756">
        <v>-0.93224020783421702</v>
      </c>
      <c r="P7756">
        <v>-1.9596156752367999</v>
      </c>
      <c r="Q7756">
        <v>0.69491525423728795</v>
      </c>
      <c r="R7756">
        <v>0.322033898305084</v>
      </c>
      <c r="S7756">
        <f t="shared" si="121"/>
        <v>-0.10665922046041634</v>
      </c>
    </row>
    <row r="7757" spans="1:19" x14ac:dyDescent="0.2">
      <c r="A7757" t="s">
        <v>15438</v>
      </c>
      <c r="B7757" t="s">
        <v>15439</v>
      </c>
      <c r="C7757">
        <v>63</v>
      </c>
      <c r="D7757">
        <v>44</v>
      </c>
      <c r="E7757">
        <v>11</v>
      </c>
      <c r="F7757">
        <v>2</v>
      </c>
      <c r="G7757">
        <v>-7.5629640671865797E-2</v>
      </c>
      <c r="H7757">
        <v>-1.2522058740737601</v>
      </c>
      <c r="I7757">
        <v>-2.3825077267515899</v>
      </c>
      <c r="J7757">
        <v>96</v>
      </c>
      <c r="K7757">
        <v>110</v>
      </c>
      <c r="L7757">
        <v>59</v>
      </c>
      <c r="M7757">
        <v>10</v>
      </c>
      <c r="N7757">
        <v>0.136349555540378</v>
      </c>
      <c r="O7757">
        <v>-0.80350799854181398</v>
      </c>
      <c r="P7757">
        <v>-1.99249690163146</v>
      </c>
      <c r="Q7757">
        <v>0.66101694915254205</v>
      </c>
      <c r="R7757">
        <v>0.338983050847457</v>
      </c>
      <c r="S7757">
        <f t="shared" si="121"/>
        <v>-0.22003606558076716</v>
      </c>
    </row>
    <row r="7758" spans="1:19" x14ac:dyDescent="0.2">
      <c r="A7758" t="s">
        <v>15440</v>
      </c>
      <c r="B7758" t="s">
        <v>15441</v>
      </c>
      <c r="C7758">
        <v>118</v>
      </c>
      <c r="D7758">
        <v>150</v>
      </c>
      <c r="E7758">
        <v>121</v>
      </c>
      <c r="F7758">
        <v>18</v>
      </c>
      <c r="G7758">
        <v>0.18446748404508401</v>
      </c>
      <c r="H7758">
        <v>-0.48335464676807799</v>
      </c>
      <c r="I7758">
        <v>-1.7008066751648101</v>
      </c>
      <c r="J7758">
        <v>203</v>
      </c>
      <c r="K7758">
        <v>239</v>
      </c>
      <c r="L7758">
        <v>151</v>
      </c>
      <c r="M7758">
        <v>31</v>
      </c>
      <c r="N7758">
        <v>0.148129966456646</v>
      </c>
      <c r="O7758">
        <v>-0.72060786776443297</v>
      </c>
      <c r="P7758">
        <v>-1.8263600126708299</v>
      </c>
      <c r="Q7758">
        <v>0.62711864406779605</v>
      </c>
      <c r="R7758">
        <v>0.37288135593220301</v>
      </c>
      <c r="S7758">
        <f t="shared" si="121"/>
        <v>2.099411340011767E-2</v>
      </c>
    </row>
    <row r="7759" spans="1:19" x14ac:dyDescent="0.2">
      <c r="A7759" t="s">
        <v>15442</v>
      </c>
      <c r="B7759" t="s">
        <v>15443</v>
      </c>
      <c r="C7759">
        <v>209</v>
      </c>
      <c r="D7759">
        <v>251</v>
      </c>
      <c r="E7759">
        <v>188</v>
      </c>
      <c r="F7759">
        <v>20</v>
      </c>
      <c r="G7759">
        <v>0.159785667665512</v>
      </c>
      <c r="H7759">
        <v>-0.54024644662577703</v>
      </c>
      <c r="I7759">
        <v>-1.90331346340907</v>
      </c>
      <c r="J7759">
        <v>387</v>
      </c>
      <c r="K7759">
        <v>421</v>
      </c>
      <c r="L7759">
        <v>308</v>
      </c>
      <c r="M7759">
        <v>39</v>
      </c>
      <c r="N7759">
        <v>0.113799234238478</v>
      </c>
      <c r="O7759">
        <v>-0.69124902566285695</v>
      </c>
      <c r="P7759">
        <v>-2.0068720265843001</v>
      </c>
      <c r="Q7759">
        <v>0.644067796610169</v>
      </c>
      <c r="R7759">
        <v>0.37288135593220301</v>
      </c>
      <c r="S7759">
        <f t="shared" si="121"/>
        <v>-8.5689498767976116E-2</v>
      </c>
    </row>
    <row r="7760" spans="1:19" x14ac:dyDescent="0.2">
      <c r="A7760" t="s">
        <v>15444</v>
      </c>
      <c r="B7760" t="s">
        <v>15445</v>
      </c>
      <c r="C7760">
        <v>30</v>
      </c>
      <c r="D7760">
        <v>33</v>
      </c>
      <c r="E7760">
        <v>7</v>
      </c>
      <c r="F7760">
        <v>0</v>
      </c>
      <c r="G7760">
        <v>0.121650917453753</v>
      </c>
      <c r="H7760">
        <v>-1.1262812244838001</v>
      </c>
      <c r="I7760" t="e">
        <f>-inf</f>
        <v>#NAME?</v>
      </c>
      <c r="J7760">
        <v>30</v>
      </c>
      <c r="K7760">
        <v>35</v>
      </c>
      <c r="L7760">
        <v>14</v>
      </c>
      <c r="M7760">
        <v>1</v>
      </c>
      <c r="N7760">
        <v>0.144174893052335</v>
      </c>
      <c r="O7760">
        <v>-0.92308199618581399</v>
      </c>
      <c r="P7760">
        <v>-2.4873469233115499</v>
      </c>
      <c r="Q7760">
        <v>0.61016949152542299</v>
      </c>
      <c r="R7760">
        <v>0.338983050847457</v>
      </c>
      <c r="S7760" t="e">
        <f t="shared" si="121"/>
        <v>#NAME?</v>
      </c>
    </row>
    <row r="7761" spans="1:19" x14ac:dyDescent="0.2">
      <c r="A7761" t="s">
        <v>15446</v>
      </c>
      <c r="B7761" t="s">
        <v>15447</v>
      </c>
      <c r="C7761">
        <v>255</v>
      </c>
      <c r="D7761">
        <v>235</v>
      </c>
      <c r="E7761">
        <v>219</v>
      </c>
      <c r="F7761">
        <v>25</v>
      </c>
      <c r="G7761">
        <v>4.4785914133309498E-2</v>
      </c>
      <c r="H7761">
        <v>-0.56035407537224002</v>
      </c>
      <c r="I7761">
        <v>-1.8927973447239099</v>
      </c>
      <c r="J7761">
        <v>519</v>
      </c>
      <c r="K7761">
        <v>540</v>
      </c>
      <c r="L7761">
        <v>292</v>
      </c>
      <c r="M7761">
        <v>81</v>
      </c>
      <c r="N7761">
        <v>9.4454505396232499E-2</v>
      </c>
      <c r="O7761">
        <v>-0.84187328354442903</v>
      </c>
      <c r="P7761">
        <v>-1.8169080075616999</v>
      </c>
      <c r="Q7761">
        <v>0.57627118644067798</v>
      </c>
      <c r="R7761">
        <v>0.28813559322033899</v>
      </c>
      <c r="S7761">
        <f t="shared" si="121"/>
        <v>-3.1844554529576109E-2</v>
      </c>
    </row>
    <row r="7762" spans="1:19" x14ac:dyDescent="0.2">
      <c r="A7762" t="s">
        <v>15448</v>
      </c>
      <c r="B7762" t="s">
        <v>15449</v>
      </c>
      <c r="C7762">
        <v>67</v>
      </c>
      <c r="D7762">
        <v>69</v>
      </c>
      <c r="E7762">
        <v>63</v>
      </c>
      <c r="F7762">
        <v>14</v>
      </c>
      <c r="G7762">
        <v>9.3032520331957302E-2</v>
      </c>
      <c r="H7762">
        <v>-0.52099226302564805</v>
      </c>
      <c r="I7762">
        <v>-1.56414393998458</v>
      </c>
      <c r="J7762">
        <v>151</v>
      </c>
      <c r="K7762">
        <v>168</v>
      </c>
      <c r="L7762">
        <v>104</v>
      </c>
      <c r="M7762">
        <v>25</v>
      </c>
      <c r="N7762">
        <v>0.12356043785441501</v>
      </c>
      <c r="O7762">
        <v>-0.75403238513877902</v>
      </c>
      <c r="P7762">
        <v>-1.79126260721302</v>
      </c>
      <c r="Q7762">
        <v>0.61016949152542299</v>
      </c>
      <c r="R7762">
        <v>0.28813559322033899</v>
      </c>
      <c r="S7762">
        <f t="shared" si="121"/>
        <v>6.9793361851428898E-2</v>
      </c>
    </row>
    <row r="7763" spans="1:19" x14ac:dyDescent="0.2">
      <c r="A7763" t="s">
        <v>15450</v>
      </c>
      <c r="B7763" t="s">
        <v>15451</v>
      </c>
      <c r="C7763">
        <v>170</v>
      </c>
      <c r="D7763">
        <v>156</v>
      </c>
      <c r="E7763">
        <v>146</v>
      </c>
      <c r="F7763">
        <v>6</v>
      </c>
      <c r="G7763">
        <v>4.29339092717161E-2</v>
      </c>
      <c r="H7763">
        <v>-0.56035407537224002</v>
      </c>
      <c r="I7763">
        <v>-2.3364948439566202</v>
      </c>
      <c r="J7763">
        <v>380</v>
      </c>
      <c r="K7763">
        <v>433</v>
      </c>
      <c r="L7763">
        <v>240</v>
      </c>
      <c r="M7763">
        <v>22</v>
      </c>
      <c r="N7763">
        <v>0.13393240315827701</v>
      </c>
      <c r="O7763">
        <v>-0.79166113204959399</v>
      </c>
      <c r="P7763">
        <v>-2.2475865843864899</v>
      </c>
      <c r="Q7763">
        <v>0.55932203389830504</v>
      </c>
      <c r="R7763">
        <v>0.37288135593220301</v>
      </c>
      <c r="S7763">
        <f t="shared" si="121"/>
        <v>-0.27499903390144737</v>
      </c>
    </row>
    <row r="7764" spans="1:19" x14ac:dyDescent="0.2">
      <c r="A7764" t="s">
        <v>15452</v>
      </c>
      <c r="B7764" t="s">
        <v>15453</v>
      </c>
      <c r="C7764">
        <v>160</v>
      </c>
      <c r="D7764">
        <v>195</v>
      </c>
      <c r="E7764">
        <v>163</v>
      </c>
      <c r="F7764">
        <v>24</v>
      </c>
      <c r="G7764">
        <v>0.166172861002121</v>
      </c>
      <c r="H7764">
        <v>-0.48619038803037001</v>
      </c>
      <c r="I7764">
        <v>-1.7081059139063099</v>
      </c>
      <c r="J7764">
        <v>329</v>
      </c>
      <c r="K7764">
        <v>439</v>
      </c>
      <c r="L7764">
        <v>234</v>
      </c>
      <c r="M7764">
        <v>45</v>
      </c>
      <c r="N7764">
        <v>0.20249672571386801</v>
      </c>
      <c r="O7764">
        <v>-0.74006881768422095</v>
      </c>
      <c r="P7764">
        <v>-1.8742090527665201</v>
      </c>
      <c r="Q7764">
        <v>0.54237288135593198</v>
      </c>
      <c r="R7764">
        <v>0.338983050847457</v>
      </c>
      <c r="S7764">
        <f t="shared" si="121"/>
        <v>6.0902979022385666E-3</v>
      </c>
    </row>
    <row r="7765" spans="1:19" x14ac:dyDescent="0.2">
      <c r="A7765" t="s">
        <v>15454</v>
      </c>
      <c r="B7765" t="s">
        <v>15455</v>
      </c>
      <c r="C7765">
        <v>47</v>
      </c>
      <c r="D7765">
        <v>76</v>
      </c>
      <c r="E7765">
        <v>78</v>
      </c>
      <c r="F7765">
        <v>3</v>
      </c>
      <c r="G7765">
        <v>0.28897396664060199</v>
      </c>
      <c r="H7765">
        <v>-0.27426126502364001</v>
      </c>
      <c r="I7765">
        <v>-2.0791737761780502</v>
      </c>
      <c r="J7765">
        <v>233</v>
      </c>
      <c r="K7765">
        <v>190</v>
      </c>
      <c r="L7765">
        <v>97</v>
      </c>
      <c r="M7765">
        <v>16</v>
      </c>
      <c r="N7765">
        <v>-1.13742166514682E-2</v>
      </c>
      <c r="O7765">
        <v>-0.97267296390416402</v>
      </c>
      <c r="P7765">
        <v>-2.1734616069619799</v>
      </c>
      <c r="Q7765">
        <v>0.50847457627118597</v>
      </c>
      <c r="R7765">
        <v>0.305084745762711</v>
      </c>
      <c r="S7765">
        <f t="shared" si="121"/>
        <v>-0.18096468595849555</v>
      </c>
    </row>
    <row r="7766" spans="1:19" x14ac:dyDescent="0.2">
      <c r="A7766" t="s">
        <v>15456</v>
      </c>
      <c r="B7766" t="s">
        <v>15457</v>
      </c>
      <c r="C7766">
        <v>75</v>
      </c>
      <c r="D7766">
        <v>54</v>
      </c>
      <c r="E7766">
        <v>67</v>
      </c>
      <c r="F7766">
        <v>20</v>
      </c>
      <c r="G7766">
        <v>-6.2409271273202997E-2</v>
      </c>
      <c r="H7766">
        <v>-0.54324447046927704</v>
      </c>
      <c r="I7766">
        <v>-1.4582284406897099</v>
      </c>
      <c r="J7766">
        <v>181</v>
      </c>
      <c r="K7766">
        <v>185</v>
      </c>
      <c r="L7766">
        <v>131</v>
      </c>
      <c r="M7766">
        <v>76</v>
      </c>
      <c r="N7766">
        <v>8.6721256955550996E-2</v>
      </c>
      <c r="O7766">
        <v>-0.73249605635781001</v>
      </c>
      <c r="P7766">
        <v>-1.3870906511802801</v>
      </c>
      <c r="Q7766">
        <v>0.44067796610169402</v>
      </c>
      <c r="R7766">
        <v>0.22033898305084701</v>
      </c>
      <c r="S7766">
        <f t="shared" si="121"/>
        <v>0.20844702699981771</v>
      </c>
    </row>
    <row r="7767" spans="1:19" x14ac:dyDescent="0.2">
      <c r="A7767" t="s">
        <v>15458</v>
      </c>
      <c r="B7767" t="s">
        <v>15459</v>
      </c>
      <c r="C7767">
        <v>252</v>
      </c>
      <c r="D7767">
        <v>222</v>
      </c>
      <c r="E7767">
        <v>153</v>
      </c>
      <c r="F7767">
        <v>34</v>
      </c>
      <c r="G7767">
        <v>2.5210665964622899E-2</v>
      </c>
      <c r="H7767">
        <v>-0.71096711974234805</v>
      </c>
      <c r="I7767">
        <v>-1.7541187967012799</v>
      </c>
      <c r="J7767">
        <v>469</v>
      </c>
      <c r="K7767">
        <v>557</v>
      </c>
      <c r="L7767">
        <v>385</v>
      </c>
      <c r="M7767">
        <v>76</v>
      </c>
      <c r="N7767">
        <v>0.151910455880367</v>
      </c>
      <c r="O7767">
        <v>-0.67780089035097302</v>
      </c>
      <c r="P7767">
        <v>-1.80058491902618</v>
      </c>
      <c r="Q7767">
        <v>0.49152542372881303</v>
      </c>
      <c r="R7767">
        <v>0.23728813559322001</v>
      </c>
      <c r="S7767">
        <f t="shared" si="121"/>
        <v>1.2514198011138986E-2</v>
      </c>
    </row>
    <row r="7768" spans="1:19" x14ac:dyDescent="0.2">
      <c r="A7768" t="s">
        <v>15460</v>
      </c>
      <c r="B7768" t="s">
        <v>15461</v>
      </c>
      <c r="C7768">
        <v>13</v>
      </c>
      <c r="D7768">
        <v>10</v>
      </c>
      <c r="E7768">
        <v>14</v>
      </c>
      <c r="F7768">
        <v>0</v>
      </c>
      <c r="G7768">
        <v>-3.36851200113083E-2</v>
      </c>
      <c r="H7768">
        <v>-0.46207332640700199</v>
      </c>
      <c r="I7768" t="e">
        <f>-inf</f>
        <v>#NAME?</v>
      </c>
      <c r="J7768">
        <v>140</v>
      </c>
      <c r="K7768">
        <v>166</v>
      </c>
      <c r="L7768">
        <v>63</v>
      </c>
      <c r="M7768">
        <v>18</v>
      </c>
      <c r="N7768">
        <v>0.151208155783538</v>
      </c>
      <c r="O7768">
        <v>-0.93887626336904595</v>
      </c>
      <c r="P7768">
        <v>-1.9010811991668199</v>
      </c>
      <c r="Q7768">
        <v>0.54237288135593198</v>
      </c>
      <c r="R7768">
        <v>0.28813559322033899</v>
      </c>
      <c r="S7768" t="e">
        <f t="shared" si="121"/>
        <v>#NAME?</v>
      </c>
    </row>
    <row r="7769" spans="1:19" x14ac:dyDescent="0.2">
      <c r="A7769" t="s">
        <v>15462</v>
      </c>
      <c r="B7769" t="s">
        <v>15463</v>
      </c>
      <c r="C7769">
        <v>172</v>
      </c>
      <c r="D7769">
        <v>162</v>
      </c>
      <c r="E7769">
        <v>121</v>
      </c>
      <c r="F7769">
        <v>20</v>
      </c>
      <c r="G7769">
        <v>5.4244799930610398E-2</v>
      </c>
      <c r="H7769">
        <v>-0.64700108636950204</v>
      </c>
      <c r="I7769">
        <v>-1.8186956242055601</v>
      </c>
      <c r="J7769">
        <v>273</v>
      </c>
      <c r="K7769">
        <v>268</v>
      </c>
      <c r="L7769">
        <v>170</v>
      </c>
      <c r="M7769">
        <v>17</v>
      </c>
      <c r="N7769">
        <v>6.9200250409754499E-2</v>
      </c>
      <c r="O7769">
        <v>-0.79780250280687204</v>
      </c>
      <c r="P7769">
        <v>-2.2159393942543701</v>
      </c>
      <c r="Q7769">
        <v>0.57627118644067798</v>
      </c>
      <c r="R7769">
        <v>0.22033898305084701</v>
      </c>
      <c r="S7769">
        <f t="shared" si="121"/>
        <v>-0.11720922092489124</v>
      </c>
    </row>
    <row r="7770" spans="1:19" x14ac:dyDescent="0.2">
      <c r="A7770" t="s">
        <v>15464</v>
      </c>
      <c r="B7770" t="s">
        <v>15465</v>
      </c>
      <c r="C7770">
        <v>240</v>
      </c>
      <c r="D7770">
        <v>364</v>
      </c>
      <c r="E7770">
        <v>217</v>
      </c>
      <c r="F7770">
        <v>15</v>
      </c>
      <c r="G7770">
        <v>0.26114837423297799</v>
      </c>
      <c r="H7770">
        <v>-0.53800951764147997</v>
      </c>
      <c r="I7770">
        <v>-2.0883171556179199</v>
      </c>
      <c r="J7770">
        <v>367</v>
      </c>
      <c r="K7770">
        <v>586</v>
      </c>
      <c r="L7770">
        <v>307</v>
      </c>
      <c r="M7770">
        <v>121</v>
      </c>
      <c r="N7770">
        <v>0.28045965518772298</v>
      </c>
      <c r="O7770">
        <v>-0.66961646591929302</v>
      </c>
      <c r="P7770">
        <v>-1.4921063625275299</v>
      </c>
      <c r="Q7770">
        <v>0.644067796610169</v>
      </c>
      <c r="R7770">
        <v>0.28813559322033899</v>
      </c>
      <c r="S7770">
        <f t="shared" si="121"/>
        <v>-1.3500941623704049E-3</v>
      </c>
    </row>
    <row r="7771" spans="1:19" x14ac:dyDescent="0.2">
      <c r="A7771" t="s">
        <v>15466</v>
      </c>
      <c r="B7771" t="s">
        <v>15467</v>
      </c>
      <c r="C7771">
        <v>119</v>
      </c>
      <c r="D7771">
        <v>94</v>
      </c>
      <c r="E7771">
        <v>66</v>
      </c>
      <c r="F7771">
        <v>6</v>
      </c>
      <c r="G7771">
        <v>-2.2160875497303601E-2</v>
      </c>
      <c r="H7771">
        <v>-0.75026103562906499</v>
      </c>
      <c r="I7771">
        <v>-2.1815928839708798</v>
      </c>
      <c r="J7771">
        <v>158</v>
      </c>
      <c r="K7771">
        <v>166</v>
      </c>
      <c r="L7771">
        <v>110</v>
      </c>
      <c r="M7771">
        <v>26</v>
      </c>
      <c r="N7771">
        <v>9.8679104507354204E-2</v>
      </c>
      <c r="O7771">
        <v>-0.74935317894058795</v>
      </c>
      <c r="P7771">
        <v>-1.79390940757549</v>
      </c>
      <c r="Q7771">
        <v>0.61016949152542299</v>
      </c>
      <c r="R7771">
        <v>0.37288135593220301</v>
      </c>
      <c r="S7771">
        <f t="shared" si="121"/>
        <v>-0.1089766485959001</v>
      </c>
    </row>
    <row r="7772" spans="1:19" x14ac:dyDescent="0.2">
      <c r="A7772" t="s">
        <v>15468</v>
      </c>
      <c r="B7772" t="s">
        <v>15469</v>
      </c>
      <c r="C7772">
        <v>71</v>
      </c>
      <c r="D7772">
        <v>27</v>
      </c>
      <c r="E7772">
        <v>29</v>
      </c>
      <c r="F7772">
        <v>10</v>
      </c>
      <c r="G7772">
        <v>-0.33963635226455902</v>
      </c>
      <c r="H7772">
        <v>-0.883118360598522</v>
      </c>
      <c r="I7772">
        <v>-1.7354555216810701</v>
      </c>
      <c r="J7772">
        <v>67</v>
      </c>
      <c r="K7772">
        <v>81</v>
      </c>
      <c r="L7772">
        <v>66</v>
      </c>
      <c r="M7772">
        <v>10</v>
      </c>
      <c r="N7772">
        <v>0.159638319599545</v>
      </c>
      <c r="O7772">
        <v>-0.59861964430334802</v>
      </c>
      <c r="P7772">
        <v>-1.83630047129271</v>
      </c>
      <c r="Q7772">
        <v>0.50847457627118597</v>
      </c>
      <c r="R7772">
        <v>0.322033898305084</v>
      </c>
      <c r="S7772">
        <f t="shared" si="121"/>
        <v>8.3430505413673809E-3</v>
      </c>
    </row>
    <row r="7773" spans="1:19" x14ac:dyDescent="0.2">
      <c r="A7773" t="s">
        <v>15470</v>
      </c>
      <c r="B7773" t="s">
        <v>15471</v>
      </c>
      <c r="C7773">
        <v>412</v>
      </c>
      <c r="D7773">
        <v>550</v>
      </c>
      <c r="E7773">
        <v>340</v>
      </c>
      <c r="F7773">
        <v>42</v>
      </c>
      <c r="G7773">
        <v>0.20572370575663701</v>
      </c>
      <c r="H7773">
        <v>-0.577676308769283</v>
      </c>
      <c r="I7773">
        <v>-1.8758450985972299</v>
      </c>
      <c r="J7773">
        <v>901</v>
      </c>
      <c r="K7773">
        <v>1160</v>
      </c>
      <c r="L7773">
        <v>699</v>
      </c>
      <c r="M7773">
        <v>132</v>
      </c>
      <c r="N7773">
        <v>0.186961301669577</v>
      </c>
      <c r="O7773">
        <v>-0.70233639237777201</v>
      </c>
      <c r="P7773">
        <v>-1.8443765283650999</v>
      </c>
      <c r="Q7773">
        <v>0.62711864406779605</v>
      </c>
      <c r="R7773">
        <v>0.322033898305084</v>
      </c>
      <c r="S7773">
        <f t="shared" si="121"/>
        <v>-3.4303188239275736E-2</v>
      </c>
    </row>
    <row r="7774" spans="1:19" x14ac:dyDescent="0.2">
      <c r="A7774" t="s">
        <v>15472</v>
      </c>
      <c r="B7774" t="s">
        <v>15473</v>
      </c>
      <c r="C7774">
        <v>95</v>
      </c>
      <c r="D7774">
        <v>111</v>
      </c>
      <c r="E7774">
        <v>95</v>
      </c>
      <c r="F7774">
        <v>16</v>
      </c>
      <c r="G7774">
        <v>0.14785760579333801</v>
      </c>
      <c r="H7774">
        <v>-0.49425800977840301</v>
      </c>
      <c r="I7774">
        <v>-1.6578007955949201</v>
      </c>
      <c r="J7774">
        <v>220</v>
      </c>
      <c r="K7774">
        <v>281</v>
      </c>
      <c r="L7774">
        <v>169</v>
      </c>
      <c r="M7774">
        <v>28</v>
      </c>
      <c r="N7774">
        <v>0.18351174250459501</v>
      </c>
      <c r="O7774">
        <v>-0.70662475335292296</v>
      </c>
      <c r="P7774">
        <v>-1.9054903180718701</v>
      </c>
      <c r="Q7774">
        <v>0.644067796610169</v>
      </c>
      <c r="R7774">
        <v>0.322033898305084</v>
      </c>
      <c r="S7774">
        <f t="shared" si="121"/>
        <v>1.2230232516430061E-2</v>
      </c>
    </row>
    <row r="7775" spans="1:19" x14ac:dyDescent="0.2">
      <c r="A7775" t="s">
        <v>15474</v>
      </c>
      <c r="B7775" t="s">
        <v>15475</v>
      </c>
      <c r="C7775">
        <v>117</v>
      </c>
      <c r="D7775">
        <v>102</v>
      </c>
      <c r="E7775">
        <v>109</v>
      </c>
      <c r="F7775">
        <v>15</v>
      </c>
      <c r="G7775">
        <v>2.0672542311284299E-2</v>
      </c>
      <c r="H7775">
        <v>-0.52501737358394096</v>
      </c>
      <c r="I7775">
        <v>-1.7762917756524701</v>
      </c>
      <c r="J7775">
        <v>263</v>
      </c>
      <c r="K7775">
        <v>498</v>
      </c>
      <c r="L7775">
        <v>199</v>
      </c>
      <c r="M7775">
        <v>103</v>
      </c>
      <c r="N7775">
        <v>0.35450169769168099</v>
      </c>
      <c r="O7775">
        <v>-0.713191449224441</v>
      </c>
      <c r="P7775">
        <v>-1.41734419237647</v>
      </c>
      <c r="Q7775">
        <v>0.62711864406779605</v>
      </c>
      <c r="R7775">
        <v>0.28813559322033899</v>
      </c>
      <c r="S7775">
        <f t="shared" si="121"/>
        <v>0.10863050874427299</v>
      </c>
    </row>
    <row r="7776" spans="1:19" x14ac:dyDescent="0.2">
      <c r="A7776" t="s">
        <v>15476</v>
      </c>
      <c r="B7776" t="s">
        <v>15477</v>
      </c>
      <c r="C7776">
        <v>82</v>
      </c>
      <c r="D7776">
        <v>69</v>
      </c>
      <c r="E7776">
        <v>39</v>
      </c>
      <c r="F7776">
        <v>13</v>
      </c>
      <c r="G7776">
        <v>5.2934706490671201E-3</v>
      </c>
      <c r="H7776">
        <v>-0.817007255135621</v>
      </c>
      <c r="I7776">
        <v>-1.68406767303887</v>
      </c>
      <c r="J7776">
        <v>107</v>
      </c>
      <c r="K7776">
        <v>174</v>
      </c>
      <c r="L7776">
        <v>35</v>
      </c>
      <c r="M7776">
        <v>17</v>
      </c>
      <c r="N7776">
        <v>0.28839357401911098</v>
      </c>
      <c r="O7776">
        <v>-1.07740451047932</v>
      </c>
      <c r="P7776">
        <v>-1.8091605248988201</v>
      </c>
      <c r="Q7776">
        <v>0.62711864406779605</v>
      </c>
      <c r="R7776">
        <v>0.169491525423728</v>
      </c>
      <c r="S7776">
        <f t="shared" si="121"/>
        <v>3.0421945829284557E-2</v>
      </c>
    </row>
    <row r="7777" spans="1:19" x14ac:dyDescent="0.2">
      <c r="A7777" t="s">
        <v>15478</v>
      </c>
      <c r="B7777" t="s">
        <v>15479</v>
      </c>
      <c r="C7777">
        <v>129</v>
      </c>
      <c r="D7777">
        <v>116</v>
      </c>
      <c r="E7777">
        <v>138</v>
      </c>
      <c r="F7777">
        <v>11</v>
      </c>
      <c r="G7777">
        <v>3.4126511223197799E-2</v>
      </c>
      <c r="H7777">
        <v>-0.464968633676416</v>
      </c>
      <c r="I7777">
        <v>-1.9533941981030201</v>
      </c>
      <c r="J7777">
        <v>304</v>
      </c>
      <c r="K7777">
        <v>391</v>
      </c>
      <c r="L7777">
        <v>209</v>
      </c>
      <c r="M7777">
        <v>29</v>
      </c>
      <c r="N7777">
        <v>0.186531277208834</v>
      </c>
      <c r="O7777">
        <v>-0.75481607464209</v>
      </c>
      <c r="P7777">
        <v>-2.03070125430169</v>
      </c>
      <c r="Q7777">
        <v>0.61016949152542299</v>
      </c>
      <c r="R7777">
        <v>0.28813559322033899</v>
      </c>
      <c r="S7777">
        <f t="shared" si="121"/>
        <v>-0.10650588094210761</v>
      </c>
    </row>
    <row r="7778" spans="1:19" x14ac:dyDescent="0.2">
      <c r="A7778" t="s">
        <v>15480</v>
      </c>
      <c r="B7778" t="s">
        <v>15481</v>
      </c>
      <c r="C7778">
        <v>45</v>
      </c>
      <c r="D7778">
        <v>64</v>
      </c>
      <c r="E7778">
        <v>55</v>
      </c>
      <c r="F7778">
        <v>4</v>
      </c>
      <c r="G7778">
        <v>0.23322569250407099</v>
      </c>
      <c r="H7778">
        <v>-0.40710783405950302</v>
      </c>
      <c r="I7778">
        <v>-1.9353496954093801</v>
      </c>
      <c r="J7778">
        <v>143</v>
      </c>
      <c r="K7778">
        <v>201</v>
      </c>
      <c r="L7778">
        <v>71</v>
      </c>
      <c r="M7778">
        <v>29</v>
      </c>
      <c r="N7778">
        <v>0.22508812337714801</v>
      </c>
      <c r="O7778">
        <v>-0.89616646589037696</v>
      </c>
      <c r="P7778">
        <v>-1.70316370815799</v>
      </c>
      <c r="Q7778">
        <v>0.644067796610169</v>
      </c>
      <c r="R7778">
        <v>0.23728813559322001</v>
      </c>
      <c r="S7778">
        <f t="shared" si="121"/>
        <v>-1.3691205825909124E-2</v>
      </c>
    </row>
    <row r="7779" spans="1:19" x14ac:dyDescent="0.2">
      <c r="A7779" t="s">
        <v>15482</v>
      </c>
      <c r="B7779" t="s">
        <v>15483</v>
      </c>
      <c r="C7779">
        <v>111</v>
      </c>
      <c r="D7779">
        <v>133</v>
      </c>
      <c r="E7779">
        <v>84</v>
      </c>
      <c r="F7779">
        <v>10</v>
      </c>
      <c r="G7779">
        <v>0.15878689447595601</v>
      </c>
      <c r="H7779">
        <v>-0.61530170250317895</v>
      </c>
      <c r="I7779">
        <v>-1.92952015174865</v>
      </c>
      <c r="J7779">
        <v>301</v>
      </c>
      <c r="K7779">
        <v>235</v>
      </c>
      <c r="L7779">
        <v>170</v>
      </c>
      <c r="M7779">
        <v>32</v>
      </c>
      <c r="N7779">
        <v>-3.0270529900385298E-2</v>
      </c>
      <c r="O7779">
        <v>-0.84020635135995902</v>
      </c>
      <c r="P7779">
        <v>-1.98364218586583</v>
      </c>
      <c r="Q7779">
        <v>0.57627118644067798</v>
      </c>
      <c r="R7779">
        <v>0.27118644067796599</v>
      </c>
      <c r="S7779">
        <f t="shared" si="121"/>
        <v>-8.703347034020778E-2</v>
      </c>
    </row>
    <row r="7780" spans="1:19" x14ac:dyDescent="0.2">
      <c r="A7780" t="s">
        <v>15484</v>
      </c>
      <c r="B7780" t="s">
        <v>15485</v>
      </c>
      <c r="C7780">
        <v>89</v>
      </c>
      <c r="D7780">
        <v>99</v>
      </c>
      <c r="E7780">
        <v>75</v>
      </c>
      <c r="F7780">
        <v>21</v>
      </c>
      <c r="G7780">
        <v>0.12650342024816499</v>
      </c>
      <c r="H7780">
        <v>-0.56858675303161599</v>
      </c>
      <c r="I7780">
        <v>-1.5113678848729899</v>
      </c>
      <c r="J7780">
        <v>246</v>
      </c>
      <c r="K7780">
        <v>354</v>
      </c>
      <c r="L7780">
        <v>73</v>
      </c>
      <c r="M7780">
        <v>37</v>
      </c>
      <c r="N7780">
        <v>0.23529625834413001</v>
      </c>
      <c r="O7780">
        <v>-1.11970102412731</v>
      </c>
      <c r="P7780">
        <v>-1.8329590516282701</v>
      </c>
      <c r="Q7780">
        <v>0.52542372881355903</v>
      </c>
      <c r="R7780">
        <v>0.305084745762711</v>
      </c>
      <c r="S7780">
        <f t="shared" si="121"/>
        <v>7.385998348621689E-2</v>
      </c>
    </row>
    <row r="7781" spans="1:19" x14ac:dyDescent="0.2">
      <c r="A7781" t="s">
        <v>15486</v>
      </c>
      <c r="B7781" t="s">
        <v>15487</v>
      </c>
      <c r="C7781">
        <v>50</v>
      </c>
      <c r="D7781">
        <v>82</v>
      </c>
      <c r="E7781">
        <v>31</v>
      </c>
      <c r="F7781">
        <v>14</v>
      </c>
      <c r="G7781">
        <v>0.29510208034322599</v>
      </c>
      <c r="H7781">
        <v>-0.70186632028014895</v>
      </c>
      <c r="I7781">
        <v>-1.4370391416197701</v>
      </c>
      <c r="J7781">
        <v>118</v>
      </c>
      <c r="K7781">
        <v>107</v>
      </c>
      <c r="L7781">
        <v>55</v>
      </c>
      <c r="M7781">
        <v>4</v>
      </c>
      <c r="N7781">
        <v>3.4729873800805999E-2</v>
      </c>
      <c r="O7781">
        <v>-0.92360809495627105</v>
      </c>
      <c r="P7781">
        <v>-2.4800476845700499</v>
      </c>
      <c r="Q7781">
        <v>0.57627118644067798</v>
      </c>
      <c r="R7781">
        <v>0.28813559322033899</v>
      </c>
      <c r="S7781">
        <f t="shared" si="121"/>
        <v>-7.7790472063437768E-2</v>
      </c>
    </row>
    <row r="7782" spans="1:19" x14ac:dyDescent="0.2">
      <c r="A7782" t="s">
        <v>15488</v>
      </c>
      <c r="B7782" t="s">
        <v>15489</v>
      </c>
      <c r="C7782">
        <v>208</v>
      </c>
      <c r="D7782">
        <v>115</v>
      </c>
      <c r="E7782">
        <v>135</v>
      </c>
      <c r="F7782">
        <v>12</v>
      </c>
      <c r="G7782">
        <v>-0.17710726231362101</v>
      </c>
      <c r="H7782">
        <v>-0.68198757624615902</v>
      </c>
      <c r="I7782">
        <v>-2.1230792618771299</v>
      </c>
      <c r="J7782">
        <v>247</v>
      </c>
      <c r="K7782">
        <v>255</v>
      </c>
      <c r="L7782">
        <v>151</v>
      </c>
      <c r="M7782">
        <v>29</v>
      </c>
      <c r="N7782">
        <v>9.1071330596011094E-2</v>
      </c>
      <c r="O7782">
        <v>-0.805808783110886</v>
      </c>
      <c r="P7782">
        <v>-1.9405246239525999</v>
      </c>
      <c r="Q7782">
        <v>0.55932203389830504</v>
      </c>
      <c r="R7782">
        <v>0.25423728813559299</v>
      </c>
      <c r="S7782">
        <f t="shared" si="121"/>
        <v>-0.13131946435250344</v>
      </c>
    </row>
    <row r="7783" spans="1:19" x14ac:dyDescent="0.2">
      <c r="A7783" t="s">
        <v>15490</v>
      </c>
      <c r="B7783" t="s">
        <v>15491</v>
      </c>
      <c r="C7783">
        <v>86</v>
      </c>
      <c r="D7783">
        <v>113</v>
      </c>
      <c r="E7783">
        <v>42</v>
      </c>
      <c r="F7783">
        <v>21</v>
      </c>
      <c r="G7783">
        <v>0.19883822453538</v>
      </c>
      <c r="H7783">
        <v>-0.80550717062407096</v>
      </c>
      <c r="I7783">
        <v>-1.4964763294716401</v>
      </c>
      <c r="J7783">
        <v>197</v>
      </c>
      <c r="K7783">
        <v>167</v>
      </c>
      <c r="L7783">
        <v>107</v>
      </c>
      <c r="M7783">
        <v>12</v>
      </c>
      <c r="N7783">
        <v>5.4783484077121402E-3</v>
      </c>
      <c r="O7783">
        <v>-0.85717122562077297</v>
      </c>
      <c r="P7783">
        <v>-2.22551064870586</v>
      </c>
      <c r="Q7783">
        <v>0.61016949152542299</v>
      </c>
      <c r="R7783">
        <v>0.322033898305084</v>
      </c>
      <c r="S7783">
        <f t="shared" si="121"/>
        <v>-2.684667467947198E-2</v>
      </c>
    </row>
    <row r="7784" spans="1:19" x14ac:dyDescent="0.2">
      <c r="A7784" t="s">
        <v>15492</v>
      </c>
      <c r="B7784" t="s">
        <v>15493</v>
      </c>
      <c r="C7784">
        <v>92</v>
      </c>
      <c r="D7784">
        <v>59</v>
      </c>
      <c r="E7784">
        <v>69</v>
      </c>
      <c r="F7784">
        <v>4</v>
      </c>
      <c r="G7784">
        <v>-0.112677583407882</v>
      </c>
      <c r="H7784">
        <v>-0.61919674638670297</v>
      </c>
      <c r="I7784">
        <v>-2.2459250089795901</v>
      </c>
      <c r="J7784">
        <v>195</v>
      </c>
      <c r="K7784">
        <v>254</v>
      </c>
      <c r="L7784">
        <v>121</v>
      </c>
      <c r="M7784">
        <v>27</v>
      </c>
      <c r="N7784">
        <v>0.192027208679141</v>
      </c>
      <c r="O7784">
        <v>-0.79933801819045802</v>
      </c>
      <c r="P7784">
        <v>-1.86889651579542</v>
      </c>
      <c r="Q7784">
        <v>0.55932203389830504</v>
      </c>
      <c r="R7784">
        <v>0.25423728813559299</v>
      </c>
      <c r="S7784">
        <f t="shared" si="121"/>
        <v>-0.14758679219933657</v>
      </c>
    </row>
    <row r="7785" spans="1:19" x14ac:dyDescent="0.2">
      <c r="A7785" t="s">
        <v>15494</v>
      </c>
      <c r="B7785" t="s">
        <v>15495</v>
      </c>
      <c r="C7785">
        <v>205</v>
      </c>
      <c r="D7785">
        <v>244</v>
      </c>
      <c r="E7785">
        <v>228</v>
      </c>
      <c r="F7785">
        <v>14</v>
      </c>
      <c r="G7785">
        <v>0.15589419757850301</v>
      </c>
      <c r="H7785">
        <v>-0.44807702383370401</v>
      </c>
      <c r="I7785">
        <v>-2.04982299833951</v>
      </c>
      <c r="J7785">
        <v>448</v>
      </c>
      <c r="K7785">
        <v>613</v>
      </c>
      <c r="L7785">
        <v>308</v>
      </c>
      <c r="M7785">
        <v>111</v>
      </c>
      <c r="N7785">
        <v>0.21341056394199201</v>
      </c>
      <c r="O7785">
        <v>-0.75481607464209</v>
      </c>
      <c r="P7785">
        <v>-1.61618070380337</v>
      </c>
      <c r="Q7785">
        <v>0.57627118644067798</v>
      </c>
      <c r="R7785">
        <v>0.23728813559322001</v>
      </c>
      <c r="S7785">
        <f t="shared" si="121"/>
        <v>-2.3436875887434275E-2</v>
      </c>
    </row>
    <row r="7786" spans="1:19" x14ac:dyDescent="0.2">
      <c r="A7786" t="s">
        <v>15496</v>
      </c>
      <c r="B7786" t="s">
        <v>15497</v>
      </c>
      <c r="C7786">
        <v>16</v>
      </c>
      <c r="D7786">
        <v>30</v>
      </c>
      <c r="E7786">
        <v>25</v>
      </c>
      <c r="F7786">
        <v>1</v>
      </c>
      <c r="G7786">
        <v>0.35325950435926601</v>
      </c>
      <c r="H7786">
        <v>-0.30043798376228997</v>
      </c>
      <c r="I7786">
        <v>-2.0883171556179199</v>
      </c>
      <c r="J7786">
        <v>69</v>
      </c>
      <c r="K7786">
        <v>56</v>
      </c>
      <c r="L7786">
        <v>25</v>
      </c>
      <c r="M7786">
        <v>8</v>
      </c>
      <c r="N7786">
        <v>-1.34329603093331E-2</v>
      </c>
      <c r="O7786">
        <v>-1.0329978592096001</v>
      </c>
      <c r="P7786">
        <v>-1.9459847723371999</v>
      </c>
      <c r="Q7786">
        <v>0.677966101694915</v>
      </c>
      <c r="R7786">
        <v>0.28813559322033899</v>
      </c>
      <c r="S7786">
        <f t="shared" si="121"/>
        <v>-0.12275514990560824</v>
      </c>
    </row>
    <row r="7787" spans="1:19" x14ac:dyDescent="0.2">
      <c r="A7787" t="s">
        <v>15498</v>
      </c>
      <c r="B7787" t="s">
        <v>15499</v>
      </c>
      <c r="C7787">
        <v>181</v>
      </c>
      <c r="D7787">
        <v>265</v>
      </c>
      <c r="E7787">
        <v>182</v>
      </c>
      <c r="F7787">
        <v>13</v>
      </c>
      <c r="G7787">
        <v>0.245825531363151</v>
      </c>
      <c r="H7787">
        <v>-0.49186519666251299</v>
      </c>
      <c r="I7787">
        <v>-2.0279323955243398</v>
      </c>
      <c r="J7787">
        <v>425</v>
      </c>
      <c r="K7787">
        <v>605</v>
      </c>
      <c r="L7787">
        <v>253</v>
      </c>
      <c r="M7787">
        <v>75</v>
      </c>
      <c r="N7787">
        <v>0.23059454802387899</v>
      </c>
      <c r="O7787">
        <v>-0.81735718601888396</v>
      </c>
      <c r="P7787">
        <v>-1.7635533352505</v>
      </c>
      <c r="Q7787">
        <v>0.62711864406779605</v>
      </c>
      <c r="R7787">
        <v>0.27118644067796599</v>
      </c>
      <c r="S7787">
        <f t="shared" si="121"/>
        <v>-5.6543759135919441E-2</v>
      </c>
    </row>
    <row r="7788" spans="1:19" x14ac:dyDescent="0.2">
      <c r="A7788" t="s">
        <v>15500</v>
      </c>
      <c r="B7788" t="s">
        <v>15501</v>
      </c>
      <c r="C7788">
        <v>106</v>
      </c>
      <c r="D7788">
        <v>131</v>
      </c>
      <c r="E7788">
        <v>146</v>
      </c>
      <c r="F7788">
        <v>16</v>
      </c>
      <c r="G7788">
        <v>0.17222366268652201</v>
      </c>
      <c r="H7788">
        <v>-0.35521101925873599</v>
      </c>
      <c r="I7788">
        <v>-1.70538305557084</v>
      </c>
      <c r="J7788">
        <v>264</v>
      </c>
      <c r="K7788">
        <v>276</v>
      </c>
      <c r="L7788">
        <v>228</v>
      </c>
      <c r="M7788">
        <v>49</v>
      </c>
      <c r="N7788">
        <v>9.6533258617108403E-2</v>
      </c>
      <c r="O7788">
        <v>-0.65575785701376699</v>
      </c>
      <c r="P7788">
        <v>-1.7416335154332101</v>
      </c>
      <c r="Q7788">
        <v>0.644067796610169</v>
      </c>
      <c r="R7788">
        <v>0.22033898305084701</v>
      </c>
      <c r="S7788">
        <f t="shared" si="121"/>
        <v>4.2337314305550822E-2</v>
      </c>
    </row>
    <row r="7789" spans="1:19" x14ac:dyDescent="0.2">
      <c r="A7789" t="s">
        <v>15502</v>
      </c>
      <c r="B7789" t="s">
        <v>15503</v>
      </c>
      <c r="C7789">
        <v>325</v>
      </c>
      <c r="D7789">
        <v>401</v>
      </c>
      <c r="E7789">
        <v>279</v>
      </c>
      <c r="F7789">
        <v>22</v>
      </c>
      <c r="G7789">
        <v>0.17151924393683601</v>
      </c>
      <c r="H7789">
        <v>-0.56053716748367999</v>
      </c>
      <c r="I7789">
        <v>-2.05365785311866</v>
      </c>
      <c r="J7789">
        <v>697</v>
      </c>
      <c r="K7789">
        <v>1018</v>
      </c>
      <c r="L7789">
        <v>531</v>
      </c>
      <c r="M7789">
        <v>97</v>
      </c>
      <c r="N7789">
        <v>0.24174310332445201</v>
      </c>
      <c r="O7789">
        <v>-0.71022703416093003</v>
      </c>
      <c r="P7789">
        <v>-1.8666867124236499</v>
      </c>
      <c r="Q7789">
        <v>0.66101694915254205</v>
      </c>
      <c r="R7789">
        <v>0.27118644067796599</v>
      </c>
      <c r="S7789">
        <f t="shared" si="121"/>
        <v>-9.1549047055657917E-2</v>
      </c>
    </row>
    <row r="7790" spans="1:19" x14ac:dyDescent="0.2">
      <c r="A7790" t="s">
        <v>15504</v>
      </c>
      <c r="B7790" t="s">
        <v>15505</v>
      </c>
      <c r="C7790">
        <v>81</v>
      </c>
      <c r="D7790">
        <v>34</v>
      </c>
      <c r="E7790">
        <v>36</v>
      </c>
      <c r="F7790">
        <v>5</v>
      </c>
      <c r="G7790">
        <v>-0.29674786954086602</v>
      </c>
      <c r="H7790">
        <v>-0.84644052788976598</v>
      </c>
      <c r="I7790">
        <v>-2.0937121875046301</v>
      </c>
      <c r="J7790">
        <v>152</v>
      </c>
      <c r="K7790">
        <v>135</v>
      </c>
      <c r="L7790">
        <v>71</v>
      </c>
      <c r="M7790">
        <v>29</v>
      </c>
      <c r="N7790">
        <v>2.57182839719554E-2</v>
      </c>
      <c r="O7790">
        <v>-0.92267401637008695</v>
      </c>
      <c r="P7790">
        <v>-1.7296712586377001</v>
      </c>
      <c r="Q7790">
        <v>0.71186440677966101</v>
      </c>
      <c r="R7790">
        <v>0.20338983050847401</v>
      </c>
      <c r="S7790">
        <f t="shared" si="121"/>
        <v>-6.645065846458463E-2</v>
      </c>
    </row>
    <row r="7791" spans="1:19" x14ac:dyDescent="0.2">
      <c r="A7791" t="s">
        <v>15506</v>
      </c>
      <c r="B7791" t="s">
        <v>15507</v>
      </c>
      <c r="C7791">
        <v>47</v>
      </c>
      <c r="D7791">
        <v>87</v>
      </c>
      <c r="E7791">
        <v>38</v>
      </c>
      <c r="F7791">
        <v>4</v>
      </c>
      <c r="G7791">
        <v>0.34767962697842902</v>
      </c>
      <c r="H7791">
        <v>-0.58657227109731003</v>
      </c>
      <c r="I7791">
        <v>-1.9542350395697501</v>
      </c>
      <c r="J7791">
        <v>233</v>
      </c>
      <c r="K7791">
        <v>252</v>
      </c>
      <c r="L7791">
        <v>140</v>
      </c>
      <c r="M7791">
        <v>17</v>
      </c>
      <c r="N7791">
        <v>0.111272723177246</v>
      </c>
      <c r="O7791">
        <v>-0.81331666249217105</v>
      </c>
      <c r="P7791">
        <v>-2.1471326682396299</v>
      </c>
      <c r="Q7791">
        <v>0.66101694915254205</v>
      </c>
      <c r="R7791">
        <v>0.20338983050847401</v>
      </c>
      <c r="S7791">
        <f t="shared" si="121"/>
        <v>-0.13789186577097931</v>
      </c>
    </row>
    <row r="7792" spans="1:19" x14ac:dyDescent="0.2">
      <c r="A7792" t="s">
        <v>15508</v>
      </c>
      <c r="B7792" t="s">
        <v>15509</v>
      </c>
      <c r="C7792">
        <v>76</v>
      </c>
      <c r="D7792">
        <v>30</v>
      </c>
      <c r="E7792">
        <v>75</v>
      </c>
      <c r="F7792">
        <v>12</v>
      </c>
      <c r="G7792">
        <v>-0.32343410526560001</v>
      </c>
      <c r="H7792">
        <v>-0.500010338667494</v>
      </c>
      <c r="I7792">
        <v>-1.68582951919516</v>
      </c>
      <c r="J7792">
        <v>247</v>
      </c>
      <c r="K7792">
        <v>158</v>
      </c>
      <c r="L7792">
        <v>94</v>
      </c>
      <c r="M7792">
        <v>26</v>
      </c>
      <c r="N7792">
        <v>-0.11681176288352101</v>
      </c>
      <c r="O7792">
        <v>-1.01165787680435</v>
      </c>
      <c r="P7792">
        <v>-1.9879492738807401</v>
      </c>
      <c r="Q7792">
        <v>0.69491525423728795</v>
      </c>
      <c r="R7792">
        <v>0.25423728813559299</v>
      </c>
      <c r="S7792">
        <f t="shared" si="121"/>
        <v>-1.7909209337427408E-2</v>
      </c>
    </row>
    <row r="7793" spans="1:19" x14ac:dyDescent="0.2">
      <c r="A7793" t="s">
        <v>15510</v>
      </c>
      <c r="B7793" t="s">
        <v>15511</v>
      </c>
      <c r="C7793">
        <v>175</v>
      </c>
      <c r="D7793">
        <v>156</v>
      </c>
      <c r="E7793">
        <v>149</v>
      </c>
      <c r="F7793">
        <v>14</v>
      </c>
      <c r="G7793">
        <v>3.03447819636956E-2</v>
      </c>
      <c r="H7793">
        <v>-0.56410979005242401</v>
      </c>
      <c r="I7793">
        <v>-1.98110718597005</v>
      </c>
      <c r="J7793">
        <v>372</v>
      </c>
      <c r="K7793">
        <v>377</v>
      </c>
      <c r="L7793">
        <v>230</v>
      </c>
      <c r="M7793">
        <v>29</v>
      </c>
      <c r="N7793">
        <v>8.3026513745617106E-2</v>
      </c>
      <c r="O7793">
        <v>-0.80090388100869503</v>
      </c>
      <c r="P7793">
        <v>-2.1183706105748299</v>
      </c>
      <c r="Q7793">
        <v>0.69491525423728795</v>
      </c>
      <c r="R7793">
        <v>0.28813559322033899</v>
      </c>
      <c r="S7793">
        <f t="shared" si="121"/>
        <v>-0.13794796680467175</v>
      </c>
    </row>
    <row r="7794" spans="1:19" x14ac:dyDescent="0.2">
      <c r="A7794" t="s">
        <v>15512</v>
      </c>
      <c r="B7794" t="s">
        <v>15513</v>
      </c>
      <c r="C7794">
        <v>101</v>
      </c>
      <c r="D7794">
        <v>64</v>
      </c>
      <c r="E7794">
        <v>53</v>
      </c>
      <c r="F7794">
        <v>6</v>
      </c>
      <c r="G7794">
        <v>-0.117883167503227</v>
      </c>
      <c r="H7794">
        <v>-0.77430351396025698</v>
      </c>
      <c r="I7794">
        <v>-2.1103672963609901</v>
      </c>
      <c r="J7794">
        <v>155</v>
      </c>
      <c r="K7794">
        <v>156</v>
      </c>
      <c r="L7794">
        <v>118</v>
      </c>
      <c r="M7794">
        <v>42</v>
      </c>
      <c r="N7794">
        <v>8.0021003605891899E-2</v>
      </c>
      <c r="O7794">
        <v>-0.71053846800855602</v>
      </c>
      <c r="P7794">
        <v>-1.5773080763642799</v>
      </c>
      <c r="Q7794">
        <v>0.71186440677966101</v>
      </c>
      <c r="R7794">
        <v>0.23728813559322001</v>
      </c>
      <c r="S7794">
        <f t="shared" si="121"/>
        <v>-3.0499054819927152E-2</v>
      </c>
    </row>
    <row r="7795" spans="1:19" x14ac:dyDescent="0.2">
      <c r="A7795" t="s">
        <v>15514</v>
      </c>
      <c r="B7795" t="s">
        <v>15515</v>
      </c>
      <c r="C7795">
        <v>28</v>
      </c>
      <c r="D7795">
        <v>47</v>
      </c>
      <c r="E7795">
        <v>56</v>
      </c>
      <c r="F7795">
        <v>10</v>
      </c>
      <c r="G7795">
        <v>0.30519805888902601</v>
      </c>
      <c r="H7795">
        <v>-0.193228014114422</v>
      </c>
      <c r="I7795">
        <v>-1.3313552043042101</v>
      </c>
      <c r="J7795">
        <v>56</v>
      </c>
      <c r="K7795">
        <v>147</v>
      </c>
      <c r="L7795">
        <v>101</v>
      </c>
      <c r="M7795">
        <v>11</v>
      </c>
      <c r="N7795">
        <v>0.49635741116369703</v>
      </c>
      <c r="O7795">
        <v>-0.335955430367948</v>
      </c>
      <c r="P7795">
        <v>-1.71702101043986</v>
      </c>
      <c r="Q7795">
        <v>0.677966101694915</v>
      </c>
      <c r="R7795">
        <v>0.322033898305084</v>
      </c>
      <c r="S7795">
        <f t="shared" si="121"/>
        <v>0.15678418587307685</v>
      </c>
    </row>
    <row r="7796" spans="1:19" x14ac:dyDescent="0.2">
      <c r="A7796" t="s">
        <v>15516</v>
      </c>
      <c r="B7796" t="s">
        <v>15517</v>
      </c>
      <c r="C7796">
        <v>73</v>
      </c>
      <c r="D7796">
        <v>54</v>
      </c>
      <c r="E7796">
        <v>37</v>
      </c>
      <c r="F7796">
        <v>1</v>
      </c>
      <c r="G7796">
        <v>-5.0670868001958899E-2</v>
      </c>
      <c r="H7796">
        <v>-0.78937914583186397</v>
      </c>
      <c r="I7796">
        <v>-2.7475200330824499</v>
      </c>
      <c r="J7796">
        <v>187</v>
      </c>
      <c r="K7796">
        <v>177</v>
      </c>
      <c r="L7796">
        <v>86</v>
      </c>
      <c r="M7796">
        <v>22</v>
      </c>
      <c r="N7796">
        <v>5.3359763247029401E-2</v>
      </c>
      <c r="O7796">
        <v>-0.92943193243732103</v>
      </c>
      <c r="P7796">
        <v>-1.93964459430618</v>
      </c>
      <c r="Q7796">
        <v>0.61016949152542299</v>
      </c>
      <c r="R7796">
        <v>0.305084745762711</v>
      </c>
      <c r="S7796">
        <f t="shared" si="121"/>
        <v>-0.31116243242585701</v>
      </c>
    </row>
    <row r="7797" spans="1:19" x14ac:dyDescent="0.2">
      <c r="A7797" t="s">
        <v>15518</v>
      </c>
      <c r="B7797" t="s">
        <v>15519</v>
      </c>
      <c r="C7797">
        <v>142</v>
      </c>
      <c r="D7797">
        <v>234</v>
      </c>
      <c r="E7797">
        <v>122</v>
      </c>
      <c r="F7797">
        <v>18</v>
      </c>
      <c r="G7797">
        <v>0.29718574532261399</v>
      </c>
      <c r="H7797">
        <v>-0.56018652348671105</v>
      </c>
      <c r="I7797">
        <v>-1.78121301224174</v>
      </c>
      <c r="J7797">
        <v>341</v>
      </c>
      <c r="K7797">
        <v>391</v>
      </c>
      <c r="L7797">
        <v>240</v>
      </c>
      <c r="M7797">
        <v>42</v>
      </c>
      <c r="N7797">
        <v>0.13665048182508999</v>
      </c>
      <c r="O7797">
        <v>-0.74463191442528198</v>
      </c>
      <c r="P7797">
        <v>-1.9197307571864899</v>
      </c>
      <c r="Q7797">
        <v>0.62711864406779605</v>
      </c>
      <c r="R7797">
        <v>0.38983050847457601</v>
      </c>
      <c r="S7797">
        <f t="shared" si="121"/>
        <v>-2.7168888580423142E-2</v>
      </c>
    </row>
    <row r="7798" spans="1:19" x14ac:dyDescent="0.2">
      <c r="A7798" t="s">
        <v>15520</v>
      </c>
      <c r="B7798" t="s">
        <v>15521</v>
      </c>
      <c r="C7798">
        <v>8</v>
      </c>
      <c r="D7798">
        <v>5</v>
      </c>
      <c r="E7798">
        <v>5</v>
      </c>
      <c r="F7798">
        <v>2</v>
      </c>
      <c r="G7798">
        <v>-0.123861750360396</v>
      </c>
      <c r="H7798">
        <v>-0.69837799243432797</v>
      </c>
      <c r="I7798">
        <v>-1.48625716428996</v>
      </c>
      <c r="J7798">
        <v>23</v>
      </c>
      <c r="K7798">
        <v>18</v>
      </c>
      <c r="L7798">
        <v>0</v>
      </c>
      <c r="M7798">
        <v>0</v>
      </c>
      <c r="N7798">
        <v>-2.9227227492565001E-2</v>
      </c>
      <c r="O7798" t="e">
        <f>-inf</f>
        <v>#NAME?</v>
      </c>
      <c r="P7798" t="e">
        <f>-inf</f>
        <v>#NAME?</v>
      </c>
      <c r="Q7798">
        <v>0.644067796610169</v>
      </c>
      <c r="R7798">
        <v>0.37288135593220301</v>
      </c>
      <c r="S7798" t="e">
        <f t="shared" si="121"/>
        <v>#NAME?</v>
      </c>
    </row>
    <row r="7799" spans="1:19" x14ac:dyDescent="0.2">
      <c r="A7799" t="s">
        <v>15522</v>
      </c>
      <c r="B7799" t="s">
        <v>15523</v>
      </c>
      <c r="C7799">
        <v>66</v>
      </c>
      <c r="D7799">
        <v>111</v>
      </c>
      <c r="E7799">
        <v>142</v>
      </c>
      <c r="F7799">
        <v>9</v>
      </c>
      <c r="G7799">
        <v>0.30603727554031701</v>
      </c>
      <c r="H7799">
        <v>-0.16151360093721501</v>
      </c>
      <c r="I7799">
        <v>-1.74949859906454</v>
      </c>
      <c r="J7799">
        <v>190</v>
      </c>
      <c r="K7799">
        <v>269</v>
      </c>
      <c r="L7799">
        <v>209</v>
      </c>
      <c r="M7799">
        <v>15</v>
      </c>
      <c r="N7799">
        <v>0.22822678247129999</v>
      </c>
      <c r="O7799">
        <v>-0.55069609198616498</v>
      </c>
      <c r="P7799">
        <v>-2.1128880104890402</v>
      </c>
      <c r="Q7799">
        <v>0.644067796610169</v>
      </c>
      <c r="R7799">
        <v>0.338983050847457</v>
      </c>
      <c r="S7799">
        <f t="shared" si="121"/>
        <v>-6.9689385828061834E-2</v>
      </c>
    </row>
    <row r="7800" spans="1:19" x14ac:dyDescent="0.2">
      <c r="A7800" t="s">
        <v>15524</v>
      </c>
      <c r="B7800" t="s">
        <v>15525</v>
      </c>
      <c r="C7800">
        <v>86</v>
      </c>
      <c r="D7800">
        <v>136</v>
      </c>
      <c r="E7800">
        <v>108</v>
      </c>
      <c r="F7800">
        <v>13</v>
      </c>
      <c r="G7800">
        <v>0.279298689422178</v>
      </c>
      <c r="H7800">
        <v>-0.39533270553502098</v>
      </c>
      <c r="I7800">
        <v>-1.70475227189872</v>
      </c>
      <c r="J7800">
        <v>206</v>
      </c>
      <c r="K7800">
        <v>345</v>
      </c>
      <c r="L7800">
        <v>75</v>
      </c>
      <c r="M7800">
        <v>24</v>
      </c>
      <c r="N7800">
        <v>0.30117997812584202</v>
      </c>
      <c r="O7800">
        <v>-1.03089473412184</v>
      </c>
      <c r="P7800">
        <v>-1.94388164724944</v>
      </c>
      <c r="Q7800">
        <v>0.59322033898305004</v>
      </c>
      <c r="R7800">
        <v>0.28813559322033899</v>
      </c>
      <c r="S7800">
        <f t="shared" si="121"/>
        <v>-1.1578847554374728E-2</v>
      </c>
    </row>
    <row r="7801" spans="1:19" x14ac:dyDescent="0.2">
      <c r="A7801" t="s">
        <v>15526</v>
      </c>
      <c r="B7801" t="s">
        <v>15527</v>
      </c>
      <c r="C7801">
        <v>61</v>
      </c>
      <c r="D7801">
        <v>65</v>
      </c>
      <c r="E7801">
        <v>17</v>
      </c>
      <c r="F7801">
        <v>3</v>
      </c>
      <c r="G7801">
        <v>0.107841753927617</v>
      </c>
      <c r="H7801">
        <v>-1.0491389234108901</v>
      </c>
      <c r="I7801">
        <v>-2.1924057532530998</v>
      </c>
      <c r="J7801">
        <v>155</v>
      </c>
      <c r="K7801">
        <v>146</v>
      </c>
      <c r="L7801">
        <v>88</v>
      </c>
      <c r="M7801">
        <v>13</v>
      </c>
      <c r="N7801">
        <v>5.1249261035867397E-2</v>
      </c>
      <c r="O7801">
        <v>-0.83793780316451305</v>
      </c>
      <c r="P7801">
        <v>-2.08661401445534</v>
      </c>
      <c r="Q7801">
        <v>0.59322033898305004</v>
      </c>
      <c r="R7801">
        <v>0.27118644067796599</v>
      </c>
      <c r="S7801">
        <f t="shared" si="121"/>
        <v>-0.19038859868764882</v>
      </c>
    </row>
    <row r="7802" spans="1:19" x14ac:dyDescent="0.2">
      <c r="A7802" t="s">
        <v>15528</v>
      </c>
      <c r="B7802" t="s">
        <v>15529</v>
      </c>
      <c r="C7802">
        <v>146</v>
      </c>
      <c r="D7802">
        <v>177</v>
      </c>
      <c r="E7802">
        <v>133</v>
      </c>
      <c r="F7802">
        <v>6</v>
      </c>
      <c r="G7802">
        <v>0.163878642872897</v>
      </c>
      <c r="H7802">
        <v>-0.53475922459575398</v>
      </c>
      <c r="I7802">
        <v>-2.2703987783627899</v>
      </c>
      <c r="J7802">
        <v>316</v>
      </c>
      <c r="K7802">
        <v>281</v>
      </c>
      <c r="L7802">
        <v>168</v>
      </c>
      <c r="M7802">
        <v>25</v>
      </c>
      <c r="N7802">
        <v>2.62473407083978E-2</v>
      </c>
      <c r="O7802">
        <v>-0.86646657803693095</v>
      </c>
      <c r="P7802">
        <v>-2.1119727425382502</v>
      </c>
      <c r="Q7802">
        <v>0.54237288135593198</v>
      </c>
      <c r="R7802">
        <v>0.305084745762711</v>
      </c>
      <c r="S7802">
        <f t="shared" si="121"/>
        <v>-0.21966353881968859</v>
      </c>
    </row>
    <row r="7803" spans="1:19" x14ac:dyDescent="0.2">
      <c r="A7803" t="s">
        <v>15530</v>
      </c>
      <c r="B7803" t="s">
        <v>15531</v>
      </c>
      <c r="C7803">
        <v>85</v>
      </c>
      <c r="D7803">
        <v>106</v>
      </c>
      <c r="E7803">
        <v>85</v>
      </c>
      <c r="F7803">
        <v>21</v>
      </c>
      <c r="G7803">
        <v>0.17614517184600501</v>
      </c>
      <c r="H7803">
        <v>-0.49425800977840301</v>
      </c>
      <c r="I7803">
        <v>-1.49139680394237</v>
      </c>
      <c r="J7803">
        <v>189</v>
      </c>
      <c r="K7803">
        <v>158</v>
      </c>
      <c r="L7803">
        <v>102</v>
      </c>
      <c r="M7803">
        <v>26</v>
      </c>
      <c r="N7803">
        <v>-5.7661379709978702E-4</v>
      </c>
      <c r="O7803">
        <v>-0.859950409555717</v>
      </c>
      <c r="P7803">
        <v>-1.8717141247943101</v>
      </c>
      <c r="Q7803">
        <v>0.57627118644067798</v>
      </c>
      <c r="R7803">
        <v>0.22033898305084701</v>
      </c>
      <c r="S7803">
        <f t="shared" si="121"/>
        <v>6.9252963392057651E-2</v>
      </c>
    </row>
    <row r="7804" spans="1:19" x14ac:dyDescent="0.2">
      <c r="A7804" t="s">
        <v>15532</v>
      </c>
      <c r="B7804" t="s">
        <v>15533</v>
      </c>
      <c r="C7804">
        <v>152</v>
      </c>
      <c r="D7804">
        <v>177</v>
      </c>
      <c r="E7804">
        <v>94</v>
      </c>
      <c r="F7804">
        <v>18</v>
      </c>
      <c r="G7804">
        <v>0.14638791071256199</v>
      </c>
      <c r="H7804">
        <v>-0.70297374412347702</v>
      </c>
      <c r="I7804">
        <v>-1.8107682558034599</v>
      </c>
      <c r="J7804">
        <v>195</v>
      </c>
      <c r="K7804">
        <v>265</v>
      </c>
      <c r="L7804">
        <v>202</v>
      </c>
      <c r="M7804">
        <v>31</v>
      </c>
      <c r="N7804">
        <v>0.21043936599601101</v>
      </c>
      <c r="O7804">
        <v>-0.57677201906028397</v>
      </c>
      <c r="P7804">
        <v>-1.8088985861201301</v>
      </c>
      <c r="Q7804">
        <v>0.59322033898305004</v>
      </c>
      <c r="R7804">
        <v>0.25423728813559299</v>
      </c>
      <c r="S7804">
        <f t="shared" si="121"/>
        <v>-6.0463364785503307E-3</v>
      </c>
    </row>
    <row r="7805" spans="1:19" x14ac:dyDescent="0.2">
      <c r="A7805" t="s">
        <v>15534</v>
      </c>
      <c r="B7805" t="s">
        <v>15535</v>
      </c>
      <c r="C7805">
        <v>73</v>
      </c>
      <c r="D7805">
        <v>57</v>
      </c>
      <c r="E7805">
        <v>71</v>
      </c>
      <c r="F7805">
        <v>6</v>
      </c>
      <c r="G7805">
        <v>-2.7189772152435999E-2</v>
      </c>
      <c r="H7805">
        <v>-0.50632252117978405</v>
      </c>
      <c r="I7805">
        <v>-1.96936878269881</v>
      </c>
      <c r="J7805">
        <v>137</v>
      </c>
      <c r="K7805">
        <v>97</v>
      </c>
      <c r="L7805">
        <v>60</v>
      </c>
      <c r="M7805">
        <v>2</v>
      </c>
      <c r="N7805">
        <v>-7.2720729468440104E-2</v>
      </c>
      <c r="O7805">
        <v>-0.95065809391715295</v>
      </c>
      <c r="P7805">
        <v>-2.8459162400843101</v>
      </c>
      <c r="Q7805">
        <v>0.55932203389830504</v>
      </c>
      <c r="R7805">
        <v>0.35593220338983</v>
      </c>
      <c r="S7805">
        <f t="shared" si="121"/>
        <v>-0.32916936976963546</v>
      </c>
    </row>
    <row r="7806" spans="1:19" x14ac:dyDescent="0.2">
      <c r="A7806" t="s">
        <v>15536</v>
      </c>
      <c r="B7806" t="s">
        <v>15537</v>
      </c>
      <c r="C7806">
        <v>55</v>
      </c>
      <c r="D7806">
        <v>73</v>
      </c>
      <c r="E7806">
        <v>70</v>
      </c>
      <c r="F7806">
        <v>6</v>
      </c>
      <c r="G7806">
        <v>0.20321840292174001</v>
      </c>
      <c r="H7806">
        <v>-0.38952265925839002</v>
      </c>
      <c r="I7806">
        <v>-1.84640861207259</v>
      </c>
      <c r="J7806">
        <v>188</v>
      </c>
      <c r="K7806">
        <v>240</v>
      </c>
      <c r="L7806">
        <v>110</v>
      </c>
      <c r="M7806">
        <v>16</v>
      </c>
      <c r="N7806">
        <v>0.18328149586964701</v>
      </c>
      <c r="O7806">
        <v>-0.82485394124984501</v>
      </c>
      <c r="P7806">
        <v>-2.0802635351996401</v>
      </c>
      <c r="Q7806">
        <v>0.644067796610169</v>
      </c>
      <c r="R7806">
        <v>0.322033898305084</v>
      </c>
      <c r="S7806">
        <f t="shared" si="121"/>
        <v>-8.8910112382028506E-2</v>
      </c>
    </row>
    <row r="7807" spans="1:19" x14ac:dyDescent="0.2">
      <c r="A7807" t="s">
        <v>15538</v>
      </c>
      <c r="B7807" t="s">
        <v>15539</v>
      </c>
      <c r="C7807">
        <v>140</v>
      </c>
      <c r="D7807">
        <v>97</v>
      </c>
      <c r="E7807">
        <v>52</v>
      </c>
      <c r="F7807">
        <v>15</v>
      </c>
      <c r="G7807">
        <v>-7.9098069116464706E-2</v>
      </c>
      <c r="H7807">
        <v>-0.92438270182184201</v>
      </c>
      <c r="I7807">
        <v>-1.8542339495845499</v>
      </c>
      <c r="J7807">
        <v>146</v>
      </c>
      <c r="K7807">
        <v>184</v>
      </c>
      <c r="L7807">
        <v>141</v>
      </c>
      <c r="M7807">
        <v>31</v>
      </c>
      <c r="N7807">
        <v>0.17769307064682099</v>
      </c>
      <c r="O7807">
        <v>-0.60722252027344703</v>
      </c>
      <c r="P7807">
        <v>-1.6832168305420501</v>
      </c>
      <c r="Q7807">
        <v>0.644067796610169</v>
      </c>
      <c r="R7807">
        <v>0.37288135593220301</v>
      </c>
      <c r="S7807">
        <f t="shared" si="121"/>
        <v>1.5036693627444649E-2</v>
      </c>
    </row>
    <row r="7808" spans="1:19" x14ac:dyDescent="0.2">
      <c r="A7808" t="s">
        <v>15540</v>
      </c>
      <c r="B7808" t="s">
        <v>15541</v>
      </c>
      <c r="C7808">
        <v>151</v>
      </c>
      <c r="D7808">
        <v>93</v>
      </c>
      <c r="E7808">
        <v>69</v>
      </c>
      <c r="F7808">
        <v>10</v>
      </c>
      <c r="G7808">
        <v>-0.13023576644370499</v>
      </c>
      <c r="H7808">
        <v>-0.83438586633431699</v>
      </c>
      <c r="I7808">
        <v>-2.0631741202551601</v>
      </c>
      <c r="J7808">
        <v>312</v>
      </c>
      <c r="K7808">
        <v>392</v>
      </c>
      <c r="L7808">
        <v>163</v>
      </c>
      <c r="M7808">
        <v>38</v>
      </c>
      <c r="N7808">
        <v>0.17635957642373601</v>
      </c>
      <c r="O7808">
        <v>-0.87405576675887497</v>
      </c>
      <c r="P7808">
        <v>-1.9245966659935201</v>
      </c>
      <c r="Q7808">
        <v>0.54237288135593198</v>
      </c>
      <c r="R7808">
        <v>0.305084745762711</v>
      </c>
      <c r="S7808">
        <f t="shared" si="121"/>
        <v>-0.10978334667508642</v>
      </c>
    </row>
    <row r="7809" spans="1:19" x14ac:dyDescent="0.2">
      <c r="A7809" t="s">
        <v>15542</v>
      </c>
      <c r="B7809" t="s">
        <v>15543</v>
      </c>
      <c r="C7809">
        <v>54</v>
      </c>
      <c r="D7809">
        <v>85</v>
      </c>
      <c r="E7809">
        <v>36</v>
      </c>
      <c r="F7809">
        <v>14</v>
      </c>
      <c r="G7809">
        <v>0.27728339818685199</v>
      </c>
      <c r="H7809">
        <v>-0.67034926883408397</v>
      </c>
      <c r="I7809">
        <v>-1.47046289710672</v>
      </c>
      <c r="J7809">
        <v>173</v>
      </c>
      <c r="K7809">
        <v>145</v>
      </c>
      <c r="L7809">
        <v>72</v>
      </c>
      <c r="M7809">
        <v>19</v>
      </c>
      <c r="N7809">
        <v>5.5000252790128395E-4</v>
      </c>
      <c r="O7809">
        <v>-0.97280238384191697</v>
      </c>
      <c r="P7809">
        <v>-1.96951817076785</v>
      </c>
      <c r="Q7809">
        <v>0.62711864406779605</v>
      </c>
      <c r="R7809">
        <v>0.322033898305084</v>
      </c>
      <c r="S7809">
        <f t="shared" si="121"/>
        <v>4.912897128020257E-2</v>
      </c>
    </row>
    <row r="7810" spans="1:19" x14ac:dyDescent="0.2">
      <c r="A7810" t="s">
        <v>15544</v>
      </c>
      <c r="B7810" t="s">
        <v>15545</v>
      </c>
      <c r="C7810">
        <v>92</v>
      </c>
      <c r="D7810">
        <v>84</v>
      </c>
      <c r="E7810">
        <v>88</v>
      </c>
      <c r="F7810">
        <v>17</v>
      </c>
      <c r="G7810">
        <v>4.0749691011854799E-2</v>
      </c>
      <c r="H7810">
        <v>-0.51356316497378995</v>
      </c>
      <c r="I7810">
        <v>-1.6175360789292801</v>
      </c>
      <c r="J7810">
        <v>167</v>
      </c>
      <c r="K7810">
        <v>185</v>
      </c>
      <c r="L7810">
        <v>138</v>
      </c>
      <c r="M7810">
        <v>10</v>
      </c>
      <c r="N7810">
        <v>0.12168336067715201</v>
      </c>
      <c r="O7810">
        <v>-0.67492616189073695</v>
      </c>
      <c r="P7810">
        <v>-2.2329421397394702</v>
      </c>
      <c r="Q7810">
        <v>0.55932203389830504</v>
      </c>
      <c r="R7810">
        <v>0.27118644067796599</v>
      </c>
      <c r="S7810">
        <f t="shared" si="121"/>
        <v>-6.3746100940475336E-2</v>
      </c>
    </row>
    <row r="7811" spans="1:19" x14ac:dyDescent="0.2">
      <c r="A7811" t="s">
        <v>15546</v>
      </c>
      <c r="B7811" t="s">
        <v>15547</v>
      </c>
      <c r="C7811">
        <v>92</v>
      </c>
      <c r="D7811">
        <v>77</v>
      </c>
      <c r="E7811">
        <v>78</v>
      </c>
      <c r="F7811">
        <v>13</v>
      </c>
      <c r="G7811">
        <v>2.96113012245512E-3</v>
      </c>
      <c r="H7811">
        <v>-0.56595123443347795</v>
      </c>
      <c r="I7811">
        <v>-1.7340416480007099</v>
      </c>
      <c r="J7811">
        <v>514</v>
      </c>
      <c r="K7811">
        <v>565</v>
      </c>
      <c r="L7811">
        <v>369</v>
      </c>
      <c r="M7811">
        <v>81</v>
      </c>
      <c r="N7811">
        <v>0.118313432245884</v>
      </c>
      <c r="O7811">
        <v>-0.736025529980605</v>
      </c>
      <c r="P7811">
        <v>-1.8127037687085099</v>
      </c>
      <c r="Q7811">
        <v>0.59322033898305004</v>
      </c>
      <c r="R7811">
        <v>0.27118644067796599</v>
      </c>
      <c r="S7811">
        <f t="shared" ref="S7811:S7874" si="122">((I7811+1.7338029)/1.7338029+(P7811+1.8692731)/1.8692731)/2</f>
        <v>1.5062520501461859E-2</v>
      </c>
    </row>
    <row r="7812" spans="1:19" x14ac:dyDescent="0.2">
      <c r="A7812" t="s">
        <v>15548</v>
      </c>
      <c r="B7812" t="s">
        <v>15549</v>
      </c>
      <c r="C7812">
        <v>66</v>
      </c>
      <c r="D7812">
        <v>63</v>
      </c>
      <c r="E7812">
        <v>49</v>
      </c>
      <c r="F7812">
        <v>6</v>
      </c>
      <c r="G7812">
        <v>6.0054846207241497E-2</v>
      </c>
      <c r="H7812">
        <v>-0.62360586529175799</v>
      </c>
      <c r="I7812">
        <v>-1.92558985812022</v>
      </c>
      <c r="J7812">
        <v>149</v>
      </c>
      <c r="K7812">
        <v>104</v>
      </c>
      <c r="L7812">
        <v>66</v>
      </c>
      <c r="M7812">
        <v>9</v>
      </c>
      <c r="N7812">
        <v>-7.8924825691771894E-2</v>
      </c>
      <c r="O7812">
        <v>-0.94573111001479504</v>
      </c>
      <c r="P7812">
        <v>-2.2291694275648402</v>
      </c>
      <c r="Q7812">
        <v>0.57627118644067798</v>
      </c>
      <c r="R7812">
        <v>0.28813559322033899</v>
      </c>
      <c r="S7812">
        <f t="shared" si="122"/>
        <v>-0.15157456272733935</v>
      </c>
    </row>
    <row r="7813" spans="1:19" x14ac:dyDescent="0.2">
      <c r="A7813" t="s">
        <v>15550</v>
      </c>
      <c r="B7813" t="s">
        <v>15551</v>
      </c>
      <c r="C7813">
        <v>221</v>
      </c>
      <c r="D7813">
        <v>291</v>
      </c>
      <c r="E7813">
        <v>215</v>
      </c>
      <c r="F7813">
        <v>22</v>
      </c>
      <c r="G7813">
        <v>0.19975894759632501</v>
      </c>
      <c r="H7813">
        <v>-0.50621182354790895</v>
      </c>
      <c r="I7813">
        <v>-1.8861667658248999</v>
      </c>
      <c r="J7813">
        <v>456</v>
      </c>
      <c r="K7813">
        <v>511</v>
      </c>
      <c r="L7813">
        <v>265</v>
      </c>
      <c r="M7813">
        <v>46</v>
      </c>
      <c r="N7813">
        <v>0.12668416089199899</v>
      </c>
      <c r="O7813">
        <v>-0.827807745872017</v>
      </c>
      <c r="P7813">
        <v>-2.00643267957475</v>
      </c>
      <c r="Q7813">
        <v>0.59322033898305004</v>
      </c>
      <c r="R7813">
        <v>0.305084745762711</v>
      </c>
      <c r="S7813">
        <f t="shared" si="122"/>
        <v>-8.0627157431236052E-2</v>
      </c>
    </row>
    <row r="7814" spans="1:19" x14ac:dyDescent="0.2">
      <c r="A7814" t="s">
        <v>15552</v>
      </c>
      <c r="B7814" t="s">
        <v>15553</v>
      </c>
      <c r="C7814">
        <v>311</v>
      </c>
      <c r="D7814">
        <v>328</v>
      </c>
      <c r="E7814">
        <v>313</v>
      </c>
      <c r="F7814">
        <v>24</v>
      </c>
      <c r="G7814">
        <v>0.10337168698037</v>
      </c>
      <c r="H7814">
        <v>-0.49147406125879201</v>
      </c>
      <c r="I7814">
        <v>-1.99674632027723</v>
      </c>
      <c r="J7814">
        <v>627</v>
      </c>
      <c r="K7814">
        <v>812</v>
      </c>
      <c r="L7814">
        <v>490</v>
      </c>
      <c r="M7814">
        <v>89</v>
      </c>
      <c r="N7814">
        <v>0.18951659183218</v>
      </c>
      <c r="O7814">
        <v>-0.69916023794659299</v>
      </c>
      <c r="P7814">
        <v>-1.85810320277769</v>
      </c>
      <c r="Q7814">
        <v>0.66101694915254205</v>
      </c>
      <c r="R7814">
        <v>0.35593220338983</v>
      </c>
      <c r="S7814">
        <f t="shared" si="122"/>
        <v>-7.2840756374304663E-2</v>
      </c>
    </row>
    <row r="7815" spans="1:19" x14ac:dyDescent="0.2">
      <c r="A7815" t="s">
        <v>15554</v>
      </c>
      <c r="B7815" t="s">
        <v>15555</v>
      </c>
      <c r="C7815">
        <v>243</v>
      </c>
      <c r="D7815">
        <v>285</v>
      </c>
      <c r="E7815">
        <v>274</v>
      </c>
      <c r="F7815">
        <v>33</v>
      </c>
      <c r="G7815">
        <v>0.14949681870572601</v>
      </c>
      <c r="H7815">
        <v>-0.44211372055632697</v>
      </c>
      <c r="I7815">
        <v>-1.7512895066824199</v>
      </c>
      <c r="J7815">
        <v>408</v>
      </c>
      <c r="K7815">
        <v>451</v>
      </c>
      <c r="L7815">
        <v>261</v>
      </c>
      <c r="M7815">
        <v>47</v>
      </c>
      <c r="N7815">
        <v>0.120744482209802</v>
      </c>
      <c r="O7815">
        <v>-0.78610843289598897</v>
      </c>
      <c r="P7815">
        <v>-1.9487879737460501</v>
      </c>
      <c r="Q7815">
        <v>0.57627118644067798</v>
      </c>
      <c r="R7815">
        <v>0.38983050847457601</v>
      </c>
      <c r="S7815">
        <f t="shared" si="122"/>
        <v>-2.631177635406258E-2</v>
      </c>
    </row>
    <row r="7816" spans="1:19" x14ac:dyDescent="0.2">
      <c r="A7816" t="s">
        <v>15556</v>
      </c>
      <c r="B7816" t="s">
        <v>15557</v>
      </c>
      <c r="C7816">
        <v>149</v>
      </c>
      <c r="D7816">
        <v>147</v>
      </c>
      <c r="E7816">
        <v>125</v>
      </c>
      <c r="F7816">
        <v>12</v>
      </c>
      <c r="G7816">
        <v>7.4389298631430498E-2</v>
      </c>
      <c r="H7816">
        <v>-0.57053426518262096</v>
      </c>
      <c r="I7816">
        <v>-1.97820219532664</v>
      </c>
      <c r="J7816">
        <v>256</v>
      </c>
      <c r="K7816">
        <v>347</v>
      </c>
      <c r="L7816">
        <v>172</v>
      </c>
      <c r="M7816">
        <v>26</v>
      </c>
      <c r="N7816">
        <v>0.20931761290074599</v>
      </c>
      <c r="O7816">
        <v>-0.764800295548691</v>
      </c>
      <c r="P7816">
        <v>-2.0034922859329201</v>
      </c>
      <c r="Q7816">
        <v>0.69491525423728795</v>
      </c>
      <c r="R7816">
        <v>0.338983050847457</v>
      </c>
      <c r="S7816">
        <f t="shared" si="122"/>
        <v>-0.10638214158926287</v>
      </c>
    </row>
    <row r="7817" spans="1:19" x14ac:dyDescent="0.2">
      <c r="A7817" t="s">
        <v>15558</v>
      </c>
      <c r="B7817" t="s">
        <v>15559</v>
      </c>
      <c r="C7817">
        <v>140</v>
      </c>
      <c r="D7817">
        <v>182</v>
      </c>
      <c r="E7817">
        <v>156</v>
      </c>
      <c r="F7817">
        <v>16</v>
      </c>
      <c r="G7817">
        <v>0.194201584602365</v>
      </c>
      <c r="H7817">
        <v>-0.44726144710218002</v>
      </c>
      <c r="I7817">
        <v>-1.82620522598431</v>
      </c>
      <c r="J7817">
        <v>241</v>
      </c>
      <c r="K7817">
        <v>288</v>
      </c>
      <c r="L7817">
        <v>172</v>
      </c>
      <c r="M7817">
        <v>35</v>
      </c>
      <c r="N7817">
        <v>0.154603548606084</v>
      </c>
      <c r="O7817">
        <v>-0.73857737281170899</v>
      </c>
      <c r="P7817">
        <v>-1.84817466681648</v>
      </c>
      <c r="Q7817">
        <v>0.644067796610169</v>
      </c>
      <c r="R7817">
        <v>0.28813559322033899</v>
      </c>
      <c r="S7817">
        <f t="shared" si="122"/>
        <v>-2.1003812243645059E-2</v>
      </c>
    </row>
    <row r="7818" spans="1:19" x14ac:dyDescent="0.2">
      <c r="A7818" t="s">
        <v>15560</v>
      </c>
      <c r="B7818" t="s">
        <v>15561</v>
      </c>
      <c r="C7818">
        <v>156</v>
      </c>
      <c r="D7818">
        <v>240</v>
      </c>
      <c r="E7818">
        <v>115</v>
      </c>
      <c r="F7818">
        <v>13</v>
      </c>
      <c r="G7818">
        <v>0.26734487565267201</v>
      </c>
      <c r="H7818">
        <v>-0.62668476777925297</v>
      </c>
      <c r="I7818">
        <v>-1.96337841900962</v>
      </c>
      <c r="J7818">
        <v>356</v>
      </c>
      <c r="K7818">
        <v>346</v>
      </c>
      <c r="L7818">
        <v>252</v>
      </c>
      <c r="M7818">
        <v>45</v>
      </c>
      <c r="N7818">
        <v>6.4854204241623095E-2</v>
      </c>
      <c r="O7818">
        <v>-0.74213823433572101</v>
      </c>
      <c r="P7818">
        <v>-1.90846315278942</v>
      </c>
      <c r="Q7818">
        <v>0.644067796610169</v>
      </c>
      <c r="R7818">
        <v>0.35593220338983</v>
      </c>
      <c r="S7818">
        <f t="shared" si="122"/>
        <v>-7.6688470547532681E-2</v>
      </c>
    </row>
    <row r="7819" spans="1:19" x14ac:dyDescent="0.2">
      <c r="A7819" t="s">
        <v>15562</v>
      </c>
      <c r="B7819" t="s">
        <v>15563</v>
      </c>
      <c r="C7819">
        <v>131</v>
      </c>
      <c r="D7819">
        <v>202</v>
      </c>
      <c r="E7819">
        <v>123</v>
      </c>
      <c r="F7819">
        <v>24</v>
      </c>
      <c r="G7819">
        <v>0.26833830608638798</v>
      </c>
      <c r="H7819">
        <v>-0.52162419399477</v>
      </c>
      <c r="I7819">
        <v>-1.62125722690615</v>
      </c>
      <c r="J7819">
        <v>332</v>
      </c>
      <c r="K7819">
        <v>533</v>
      </c>
      <c r="L7819">
        <v>221</v>
      </c>
      <c r="M7819">
        <v>109</v>
      </c>
      <c r="N7819">
        <v>0.28281722874425702</v>
      </c>
      <c r="O7819">
        <v>-0.76883458716331599</v>
      </c>
      <c r="P7819">
        <v>-1.4939372543553</v>
      </c>
      <c r="Q7819">
        <v>0.677966101694915</v>
      </c>
      <c r="R7819">
        <v>0.338983050847457</v>
      </c>
      <c r="S7819">
        <f t="shared" si="122"/>
        <v>0.13285250911840418</v>
      </c>
    </row>
    <row r="7820" spans="1:19" x14ac:dyDescent="0.2">
      <c r="A7820" t="s">
        <v>15564</v>
      </c>
      <c r="B7820" t="s">
        <v>15565</v>
      </c>
      <c r="C7820">
        <v>124</v>
      </c>
      <c r="D7820">
        <v>179</v>
      </c>
      <c r="E7820">
        <v>119</v>
      </c>
      <c r="F7820">
        <v>12</v>
      </c>
      <c r="G7820">
        <v>0.239689578113186</v>
      </c>
      <c r="H7820">
        <v>-0.51213273354810795</v>
      </c>
      <c r="I7820">
        <v>-1.8984376120766</v>
      </c>
      <c r="J7820">
        <v>266</v>
      </c>
      <c r="K7820">
        <v>394</v>
      </c>
      <c r="L7820">
        <v>166</v>
      </c>
      <c r="M7820">
        <v>36</v>
      </c>
      <c r="N7820">
        <v>0.24784268861622799</v>
      </c>
      <c r="O7820">
        <v>-0.79686232573540206</v>
      </c>
      <c r="P7820">
        <v>-1.87880480445567</v>
      </c>
      <c r="Q7820">
        <v>0.76271186440677896</v>
      </c>
      <c r="R7820">
        <v>0.305084745762711</v>
      </c>
      <c r="S7820">
        <f t="shared" si="122"/>
        <v>-5.0027495519729757E-2</v>
      </c>
    </row>
    <row r="7821" spans="1:19" x14ac:dyDescent="0.2">
      <c r="A7821" t="s">
        <v>15566</v>
      </c>
      <c r="B7821" t="s">
        <v>15567</v>
      </c>
      <c r="C7821">
        <v>150</v>
      </c>
      <c r="D7821">
        <v>106</v>
      </c>
      <c r="E7821">
        <v>98</v>
      </c>
      <c r="F7821">
        <v>15</v>
      </c>
      <c r="G7821">
        <v>-7.0527161495382504E-2</v>
      </c>
      <c r="H7821">
        <v>-0.67912319314158998</v>
      </c>
      <c r="I7821">
        <v>-1.88419717296199</v>
      </c>
      <c r="J7821">
        <v>301</v>
      </c>
      <c r="K7821">
        <v>213</v>
      </c>
      <c r="L7821">
        <v>183</v>
      </c>
      <c r="M7821">
        <v>35</v>
      </c>
      <c r="N7821">
        <v>-7.2958788733383795E-2</v>
      </c>
      <c r="O7821">
        <v>-0.80820418300780394</v>
      </c>
      <c r="P7821">
        <v>-1.9447241198354599</v>
      </c>
      <c r="Q7821">
        <v>0.66101694915254205</v>
      </c>
      <c r="R7821">
        <v>0.20338983050847401</v>
      </c>
      <c r="S7821">
        <f t="shared" si="122"/>
        <v>-6.3553128445217461E-2</v>
      </c>
    </row>
    <row r="7822" spans="1:19" x14ac:dyDescent="0.2">
      <c r="A7822" t="s">
        <v>15568</v>
      </c>
      <c r="B7822" t="s">
        <v>15569</v>
      </c>
      <c r="C7822">
        <v>133</v>
      </c>
      <c r="D7822">
        <v>83</v>
      </c>
      <c r="E7822">
        <v>73</v>
      </c>
      <c r="F7822">
        <v>6</v>
      </c>
      <c r="G7822">
        <v>-0.124515316295483</v>
      </c>
      <c r="H7822">
        <v>-0.75478679062503296</v>
      </c>
      <c r="I7822">
        <v>-2.2298975635454399</v>
      </c>
      <c r="J7822">
        <v>174</v>
      </c>
      <c r="K7822">
        <v>237</v>
      </c>
      <c r="L7822">
        <v>123</v>
      </c>
      <c r="M7822">
        <v>44</v>
      </c>
      <c r="N7822">
        <v>0.211427201149226</v>
      </c>
      <c r="O7822">
        <v>-0.742732913987592</v>
      </c>
      <c r="P7822">
        <v>-1.6073222403883001</v>
      </c>
      <c r="Q7822">
        <v>0.74576271186440601</v>
      </c>
      <c r="R7822">
        <v>0.28813559322033899</v>
      </c>
      <c r="S7822">
        <f t="shared" si="122"/>
        <v>-7.2997899660189866E-2</v>
      </c>
    </row>
    <row r="7823" spans="1:19" x14ac:dyDescent="0.2">
      <c r="A7823" t="s">
        <v>15570</v>
      </c>
      <c r="B7823" t="s">
        <v>15571</v>
      </c>
      <c r="C7823">
        <v>80</v>
      </c>
      <c r="D7823">
        <v>60</v>
      </c>
      <c r="E7823">
        <v>78</v>
      </c>
      <c r="F7823">
        <v>1</v>
      </c>
      <c r="G7823">
        <v>-4.4680504312771499E-2</v>
      </c>
      <c r="H7823">
        <v>-0.50525339407986603</v>
      </c>
      <c r="I7823">
        <v>-2.7872871599539399</v>
      </c>
      <c r="J7823">
        <v>152</v>
      </c>
      <c r="K7823">
        <v>162</v>
      </c>
      <c r="L7823">
        <v>79</v>
      </c>
      <c r="M7823">
        <v>21</v>
      </c>
      <c r="N7823">
        <v>0.10489953001958</v>
      </c>
      <c r="O7823">
        <v>-0.87630527379872103</v>
      </c>
      <c r="P7823">
        <v>-1.86984996180274</v>
      </c>
      <c r="Q7823">
        <v>0.61016949152542299</v>
      </c>
      <c r="R7823">
        <v>0.23728813559322001</v>
      </c>
      <c r="S7823">
        <f t="shared" si="122"/>
        <v>-0.30396168888461289</v>
      </c>
    </row>
    <row r="7824" spans="1:19" x14ac:dyDescent="0.2">
      <c r="A7824" t="s">
        <v>15572</v>
      </c>
      <c r="B7824" t="s">
        <v>15573</v>
      </c>
      <c r="C7824">
        <v>121</v>
      </c>
      <c r="D7824">
        <v>105</v>
      </c>
      <c r="E7824">
        <v>48</v>
      </c>
      <c r="F7824">
        <v>14</v>
      </c>
      <c r="G7824">
        <v>1.8662161049016399E-2</v>
      </c>
      <c r="H7824">
        <v>-0.89580214271926595</v>
      </c>
      <c r="I7824">
        <v>-1.8208545076002101</v>
      </c>
      <c r="J7824">
        <v>223</v>
      </c>
      <c r="K7824">
        <v>331</v>
      </c>
      <c r="L7824">
        <v>192</v>
      </c>
      <c r="M7824">
        <v>32</v>
      </c>
      <c r="N7824">
        <v>0.24875123414927899</v>
      </c>
      <c r="O7824">
        <v>-0.65709241148900099</v>
      </c>
      <c r="P7824">
        <v>-1.85338055332014</v>
      </c>
      <c r="Q7824">
        <v>0.62711864406779605</v>
      </c>
      <c r="R7824">
        <v>0.27118644067796599</v>
      </c>
      <c r="S7824">
        <f t="shared" si="122"/>
        <v>-2.0853243353939996E-2</v>
      </c>
    </row>
    <row r="7825" spans="1:19" x14ac:dyDescent="0.2">
      <c r="A7825" t="s">
        <v>15574</v>
      </c>
      <c r="B7825" t="s">
        <v>15575</v>
      </c>
      <c r="C7825">
        <v>49</v>
      </c>
      <c r="D7825">
        <v>24</v>
      </c>
      <c r="E7825">
        <v>75</v>
      </c>
      <c r="F7825">
        <v>4</v>
      </c>
      <c r="G7825">
        <v>-0.22972660602137901</v>
      </c>
      <c r="H7825">
        <v>-0.30939282641521698</v>
      </c>
      <c r="I7825">
        <v>-1.97233326166255</v>
      </c>
      <c r="J7825">
        <v>86</v>
      </c>
      <c r="K7825">
        <v>83</v>
      </c>
      <c r="L7825">
        <v>29</v>
      </c>
      <c r="M7825">
        <v>3</v>
      </c>
      <c r="N7825">
        <v>6.1807744554227897E-2</v>
      </c>
      <c r="O7825">
        <v>-1.0641892304889999</v>
      </c>
      <c r="P7825">
        <v>-2.46760286511579</v>
      </c>
      <c r="Q7825">
        <v>0.59322033898305004</v>
      </c>
      <c r="R7825">
        <v>0.28813559322033899</v>
      </c>
      <c r="S7825">
        <f t="shared" si="122"/>
        <v>-0.22883163226138736</v>
      </c>
    </row>
    <row r="7826" spans="1:19" x14ac:dyDescent="0.2">
      <c r="A7826" t="s">
        <v>15576</v>
      </c>
      <c r="B7826" t="s">
        <v>15577</v>
      </c>
      <c r="C7826">
        <v>76</v>
      </c>
      <c r="D7826">
        <v>74</v>
      </c>
      <c r="E7826">
        <v>36</v>
      </c>
      <c r="F7826">
        <v>26</v>
      </c>
      <c r="G7826">
        <v>6.8676359745713303E-2</v>
      </c>
      <c r="H7826">
        <v>-0.81876910129190705</v>
      </c>
      <c r="I7826">
        <v>-1.35003741727197</v>
      </c>
      <c r="J7826">
        <v>134</v>
      </c>
      <c r="K7826">
        <v>269</v>
      </c>
      <c r="L7826">
        <v>140</v>
      </c>
      <c r="M7826">
        <v>42</v>
      </c>
      <c r="N7826">
        <v>0.37987558505932201</v>
      </c>
      <c r="O7826">
        <v>-0.57306553983095998</v>
      </c>
      <c r="P7826">
        <v>-1.5140811765588</v>
      </c>
      <c r="Q7826">
        <v>0.55932203389830504</v>
      </c>
      <c r="R7826">
        <v>0.186440677966101</v>
      </c>
      <c r="S7826">
        <f t="shared" si="122"/>
        <v>0.20567963391610222</v>
      </c>
    </row>
    <row r="7827" spans="1:19" x14ac:dyDescent="0.2">
      <c r="A7827" t="s">
        <v>15578</v>
      </c>
      <c r="B7827" t="s">
        <v>15579</v>
      </c>
      <c r="C7827">
        <v>80</v>
      </c>
      <c r="D7827">
        <v>82</v>
      </c>
      <c r="E7827">
        <v>93</v>
      </c>
      <c r="F7827">
        <v>10</v>
      </c>
      <c r="G7827">
        <v>9.0982097687301505E-2</v>
      </c>
      <c r="H7827">
        <v>-0.42886504821641203</v>
      </c>
      <c r="I7827">
        <v>-1.7872871599539399</v>
      </c>
      <c r="J7827">
        <v>220</v>
      </c>
      <c r="K7827">
        <v>244</v>
      </c>
      <c r="L7827">
        <v>111</v>
      </c>
      <c r="M7827">
        <v>34</v>
      </c>
      <c r="N7827">
        <v>0.122195248938245</v>
      </c>
      <c r="O7827">
        <v>-0.88918847917993904</v>
      </c>
      <c r="P7827">
        <v>-1.8211694323718399</v>
      </c>
      <c r="Q7827">
        <v>0.66101694915254205</v>
      </c>
      <c r="R7827">
        <v>0.28813559322033899</v>
      </c>
      <c r="S7827">
        <f t="shared" si="122"/>
        <v>-2.5570286852114824E-3</v>
      </c>
    </row>
    <row r="7828" spans="1:19" x14ac:dyDescent="0.2">
      <c r="A7828" t="s">
        <v>15580</v>
      </c>
      <c r="B7828" t="s">
        <v>15581</v>
      </c>
      <c r="C7828">
        <v>176</v>
      </c>
      <c r="D7828">
        <v>210</v>
      </c>
      <c r="E7828">
        <v>188</v>
      </c>
      <c r="F7828">
        <v>15</v>
      </c>
      <c r="G7828">
        <v>0.15696485921529699</v>
      </c>
      <c r="H7828">
        <v>-0.46561282832887302</v>
      </c>
      <c r="I7828">
        <v>-1.9536185817204601</v>
      </c>
      <c r="J7828">
        <v>358</v>
      </c>
      <c r="K7828">
        <v>360</v>
      </c>
      <c r="L7828">
        <v>170</v>
      </c>
      <c r="M7828">
        <v>43</v>
      </c>
      <c r="N7828">
        <v>7.9647577545134601E-2</v>
      </c>
      <c r="O7828">
        <v>-0.91552288240999002</v>
      </c>
      <c r="P7828">
        <v>-1.9306402396561799</v>
      </c>
      <c r="Q7828">
        <v>0.677966101694915</v>
      </c>
      <c r="R7828">
        <v>0.305084745762711</v>
      </c>
      <c r="S7828">
        <f t="shared" si="122"/>
        <v>-7.9805903587947105E-2</v>
      </c>
    </row>
    <row r="7829" spans="1:19" x14ac:dyDescent="0.2">
      <c r="A7829" t="s">
        <v>15582</v>
      </c>
      <c r="B7829" t="s">
        <v>15583</v>
      </c>
      <c r="C7829">
        <v>87</v>
      </c>
      <c r="D7829">
        <v>59</v>
      </c>
      <c r="E7829">
        <v>99</v>
      </c>
      <c r="F7829">
        <v>6</v>
      </c>
      <c r="G7829">
        <v>-8.8409008680945797E-2</v>
      </c>
      <c r="H7829">
        <v>-0.43814206779947201</v>
      </c>
      <c r="I7829">
        <v>-2.0455651751969701</v>
      </c>
      <c r="J7829">
        <v>226</v>
      </c>
      <c r="K7829">
        <v>283</v>
      </c>
      <c r="L7829">
        <v>134</v>
      </c>
      <c r="M7829">
        <v>22</v>
      </c>
      <c r="N7829">
        <v>0.17490609979861099</v>
      </c>
      <c r="O7829">
        <v>-0.81909241792698295</v>
      </c>
      <c r="P7829">
        <v>-2.0219114269170801</v>
      </c>
      <c r="Q7829">
        <v>0.69491525423728795</v>
      </c>
      <c r="R7829">
        <v>0.35593220338983</v>
      </c>
      <c r="S7829">
        <f t="shared" si="122"/>
        <v>-0.13073532686344541</v>
      </c>
    </row>
    <row r="7830" spans="1:19" x14ac:dyDescent="0.2">
      <c r="A7830" t="s">
        <v>15584</v>
      </c>
      <c r="B7830" t="s">
        <v>15585</v>
      </c>
      <c r="C7830">
        <v>131</v>
      </c>
      <c r="D7830">
        <v>67</v>
      </c>
      <c r="E7830">
        <v>65</v>
      </c>
      <c r="F7830">
        <v>10</v>
      </c>
      <c r="G7830">
        <v>-0.21093826065940899</v>
      </c>
      <c r="H7830">
        <v>-0.79861594879131204</v>
      </c>
      <c r="I7830">
        <v>-2.0014684686177602</v>
      </c>
      <c r="J7830">
        <v>145</v>
      </c>
      <c r="K7830">
        <v>187</v>
      </c>
      <c r="L7830">
        <v>96</v>
      </c>
      <c r="M7830">
        <v>24</v>
      </c>
      <c r="N7830">
        <v>0.18770170772324499</v>
      </c>
      <c r="O7830">
        <v>-0.77118554633979597</v>
      </c>
      <c r="P7830">
        <v>-1.79138242911526</v>
      </c>
      <c r="Q7830">
        <v>0.677966101694915</v>
      </c>
      <c r="R7830">
        <v>0.38983050847457601</v>
      </c>
      <c r="S7830">
        <f t="shared" si="122"/>
        <v>-5.6355829266876281E-2</v>
      </c>
    </row>
    <row r="7831" spans="1:19" x14ac:dyDescent="0.2">
      <c r="A7831" t="s">
        <v>15586</v>
      </c>
      <c r="B7831" t="s">
        <v>15587</v>
      </c>
      <c r="C7831">
        <v>36</v>
      </c>
      <c r="D7831">
        <v>62</v>
      </c>
      <c r="E7831">
        <v>80</v>
      </c>
      <c r="F7831">
        <v>11</v>
      </c>
      <c r="G7831">
        <v>0.31634742102649499</v>
      </c>
      <c r="H7831">
        <v>-0.14747052355374701</v>
      </c>
      <c r="I7831">
        <v>-1.3991069885710601</v>
      </c>
      <c r="J7831">
        <v>151</v>
      </c>
      <c r="K7831">
        <v>158</v>
      </c>
      <c r="L7831">
        <v>115</v>
      </c>
      <c r="M7831">
        <v>6</v>
      </c>
      <c r="N7831">
        <v>9.6908243082974896E-2</v>
      </c>
      <c r="O7831">
        <v>-0.71036788408394802</v>
      </c>
      <c r="P7831">
        <v>-2.4110513655014101</v>
      </c>
      <c r="Q7831">
        <v>0.677966101694915</v>
      </c>
      <c r="R7831">
        <v>0.28813559322033899</v>
      </c>
      <c r="S7831">
        <f t="shared" si="122"/>
        <v>-4.8396080686243029E-2</v>
      </c>
    </row>
    <row r="7832" spans="1:19" x14ac:dyDescent="0.2">
      <c r="A7832" t="s">
        <v>15588</v>
      </c>
      <c r="B7832" t="s">
        <v>15589</v>
      </c>
      <c r="C7832">
        <v>102</v>
      </c>
      <c r="D7832">
        <v>57</v>
      </c>
      <c r="E7832">
        <v>56</v>
      </c>
      <c r="F7832">
        <v>4</v>
      </c>
      <c r="G7832">
        <v>-0.172467083793897</v>
      </c>
      <c r="H7832">
        <v>-0.75467015453412001</v>
      </c>
      <c r="I7832">
        <v>-2.2907373533959499</v>
      </c>
      <c r="J7832">
        <v>145</v>
      </c>
      <c r="K7832">
        <v>139</v>
      </c>
      <c r="L7832">
        <v>41</v>
      </c>
      <c r="M7832">
        <v>16</v>
      </c>
      <c r="N7832">
        <v>5.8874901440841898E-2</v>
      </c>
      <c r="O7832">
        <v>-1.1406729226596299</v>
      </c>
      <c r="P7832">
        <v>-1.96747368817094</v>
      </c>
      <c r="Q7832">
        <v>0.69491525423728795</v>
      </c>
      <c r="R7832">
        <v>0.322033898305084</v>
      </c>
      <c r="S7832">
        <f t="shared" si="122"/>
        <v>-0.18687771139908754</v>
      </c>
    </row>
    <row r="7833" spans="1:19" x14ac:dyDescent="0.2">
      <c r="A7833" t="s">
        <v>15590</v>
      </c>
      <c r="B7833" t="s">
        <v>15591</v>
      </c>
      <c r="C7833">
        <v>472</v>
      </c>
      <c r="D7833">
        <v>494</v>
      </c>
      <c r="E7833">
        <v>289</v>
      </c>
      <c r="F7833">
        <v>32</v>
      </c>
      <c r="G7833">
        <v>0.100043182585087</v>
      </c>
      <c r="H7833">
        <v>-0.70730216565594295</v>
      </c>
      <c r="I7833">
        <v>-2.0529891932761801</v>
      </c>
      <c r="J7833">
        <v>1050</v>
      </c>
      <c r="K7833">
        <v>1202</v>
      </c>
      <c r="L7833">
        <v>684</v>
      </c>
      <c r="M7833">
        <v>80</v>
      </c>
      <c r="N7833">
        <v>0.13594327201850401</v>
      </c>
      <c r="O7833">
        <v>-0.77822197449421204</v>
      </c>
      <c r="P7833">
        <v>-2.1283249806698801</v>
      </c>
      <c r="Q7833">
        <v>0.72881355932203395</v>
      </c>
      <c r="R7833">
        <v>0.25423728813559299</v>
      </c>
      <c r="S7833">
        <f t="shared" si="122"/>
        <v>-0.16134017678832629</v>
      </c>
    </row>
    <row r="7834" spans="1:19" x14ac:dyDescent="0.2">
      <c r="A7834" t="s">
        <v>15592</v>
      </c>
      <c r="B7834" t="s">
        <v>15593</v>
      </c>
      <c r="C7834">
        <v>38</v>
      </c>
      <c r="D7834">
        <v>40</v>
      </c>
      <c r="E7834">
        <v>34</v>
      </c>
      <c r="F7834">
        <v>2</v>
      </c>
      <c r="G7834">
        <v>0.10253462700667999</v>
      </c>
      <c r="H7834">
        <v>-0.54256268935295804</v>
      </c>
      <c r="I7834">
        <v>-2.1629507739148202</v>
      </c>
      <c r="J7834">
        <v>105</v>
      </c>
      <c r="K7834">
        <v>88</v>
      </c>
      <c r="L7834">
        <v>41</v>
      </c>
      <c r="M7834">
        <v>8</v>
      </c>
      <c r="N7834">
        <v>5.2147650195237603E-4</v>
      </c>
      <c r="O7834">
        <v>-1.0004942194945901</v>
      </c>
      <c r="P7834">
        <v>-2.1283249806698801</v>
      </c>
      <c r="Q7834">
        <v>0.71186440677966101</v>
      </c>
      <c r="R7834">
        <v>0.27118644067796599</v>
      </c>
      <c r="S7834">
        <f t="shared" si="122"/>
        <v>-0.19305127285312121</v>
      </c>
    </row>
    <row r="7835" spans="1:19" x14ac:dyDescent="0.2">
      <c r="A7835" t="s">
        <v>15594</v>
      </c>
      <c r="B7835" t="s">
        <v>15595</v>
      </c>
      <c r="C7835">
        <v>200</v>
      </c>
      <c r="D7835">
        <v>234</v>
      </c>
      <c r="E7835">
        <v>187</v>
      </c>
      <c r="F7835">
        <v>28</v>
      </c>
      <c r="G7835">
        <v>0.14844409404169001</v>
      </c>
      <c r="H7835">
        <v>-0.52344639890588496</v>
      </c>
      <c r="I7835">
        <v>-1.73806913728376</v>
      </c>
      <c r="J7835">
        <v>559</v>
      </c>
      <c r="K7835">
        <v>583</v>
      </c>
      <c r="L7835">
        <v>323</v>
      </c>
      <c r="M7835">
        <v>49</v>
      </c>
      <c r="N7835">
        <v>9.5484850294312501E-2</v>
      </c>
      <c r="O7835">
        <v>-0.83029806269970996</v>
      </c>
      <c r="P7835">
        <v>-2.0674413964498002</v>
      </c>
      <c r="Q7835">
        <v>0.677966101694915</v>
      </c>
      <c r="R7835">
        <v>0.22033898305084701</v>
      </c>
      <c r="S7835">
        <f t="shared" si="122"/>
        <v>-5.4237092209540212E-2</v>
      </c>
    </row>
    <row r="7836" spans="1:19" x14ac:dyDescent="0.2">
      <c r="A7836" t="s">
        <v>15596</v>
      </c>
      <c r="B7836" t="s">
        <v>15597</v>
      </c>
      <c r="C7836">
        <v>81</v>
      </c>
      <c r="D7836">
        <v>75</v>
      </c>
      <c r="E7836">
        <v>21</v>
      </c>
      <c r="F7836">
        <v>3</v>
      </c>
      <c r="G7836">
        <v>4.6834476808578697E-2</v>
      </c>
      <c r="H7836">
        <v>-1.0805237339231299</v>
      </c>
      <c r="I7836">
        <v>-2.31556093712098</v>
      </c>
      <c r="J7836">
        <v>71</v>
      </c>
      <c r="K7836">
        <v>133</v>
      </c>
      <c r="L7836">
        <v>60</v>
      </c>
      <c r="M7836">
        <v>18</v>
      </c>
      <c r="N7836">
        <v>0.34982139566973203</v>
      </c>
      <c r="O7836">
        <v>-0.66519587547982195</v>
      </c>
      <c r="P7836">
        <v>-1.6062115122076599</v>
      </c>
      <c r="Q7836">
        <v>0.72881355932203395</v>
      </c>
      <c r="R7836">
        <v>0.27118644067796599</v>
      </c>
      <c r="S7836">
        <f t="shared" si="122"/>
        <v>-9.740469417822728E-2</v>
      </c>
    </row>
    <row r="7837" spans="1:19" x14ac:dyDescent="0.2">
      <c r="A7837" t="s">
        <v>15598</v>
      </c>
      <c r="B7837" t="s">
        <v>15599</v>
      </c>
      <c r="C7837">
        <v>107</v>
      </c>
      <c r="D7837">
        <v>156</v>
      </c>
      <c r="E7837">
        <v>90</v>
      </c>
      <c r="F7837">
        <v>25</v>
      </c>
      <c r="G7837">
        <v>0.24399905296478</v>
      </c>
      <c r="H7837">
        <v>-0.56939927802428802</v>
      </c>
      <c r="I7837">
        <v>-1.51564094197517</v>
      </c>
      <c r="J7837">
        <v>160</v>
      </c>
      <c r="K7837">
        <v>175</v>
      </c>
      <c r="L7837">
        <v>115</v>
      </c>
      <c r="M7837">
        <v>49</v>
      </c>
      <c r="N7837">
        <v>0.116146169452091</v>
      </c>
      <c r="O7837">
        <v>-0.73551091944670299</v>
      </c>
      <c r="P7837">
        <v>-1.5241495712193001</v>
      </c>
      <c r="Q7837">
        <v>0.69491525423728795</v>
      </c>
      <c r="R7837">
        <v>0.27118644067796599</v>
      </c>
      <c r="S7837">
        <f t="shared" si="122"/>
        <v>0.1552291930460018</v>
      </c>
    </row>
    <row r="7838" spans="1:19" x14ac:dyDescent="0.2">
      <c r="A7838" t="s">
        <v>15600</v>
      </c>
      <c r="B7838" t="s">
        <v>15601</v>
      </c>
      <c r="C7838">
        <v>173</v>
      </c>
      <c r="D7838">
        <v>149</v>
      </c>
      <c r="E7838">
        <v>106</v>
      </c>
      <c r="F7838">
        <v>12</v>
      </c>
      <c r="G7838">
        <v>1.5398397579007E-2</v>
      </c>
      <c r="H7838">
        <v>-0.70699824764242802</v>
      </c>
      <c r="I7838">
        <v>-2.0430620300431599</v>
      </c>
      <c r="J7838">
        <v>227</v>
      </c>
      <c r="K7838">
        <v>395</v>
      </c>
      <c r="L7838">
        <v>208</v>
      </c>
      <c r="M7838">
        <v>33</v>
      </c>
      <c r="N7838">
        <v>0.31779934185505898</v>
      </c>
      <c r="O7838">
        <v>-0.63005129937475102</v>
      </c>
      <c r="P7838">
        <v>-1.8477375859071199</v>
      </c>
      <c r="Q7838">
        <v>0.644067796610169</v>
      </c>
      <c r="R7838">
        <v>0.27118644067796599</v>
      </c>
      <c r="S7838">
        <f t="shared" si="122"/>
        <v>-8.342480581022825E-2</v>
      </c>
    </row>
    <row r="7839" spans="1:19" x14ac:dyDescent="0.2">
      <c r="A7839" t="s">
        <v>15602</v>
      </c>
      <c r="B7839" t="s">
        <v>15603</v>
      </c>
      <c r="C7839">
        <v>55</v>
      </c>
      <c r="D7839">
        <v>65</v>
      </c>
      <c r="E7839">
        <v>64</v>
      </c>
      <c r="F7839">
        <v>9</v>
      </c>
      <c r="G7839">
        <v>0.15280889944414</v>
      </c>
      <c r="H7839">
        <v>-0.42844072528875998</v>
      </c>
      <c r="I7839">
        <v>-1.67031735301691</v>
      </c>
      <c r="J7839">
        <v>90</v>
      </c>
      <c r="K7839">
        <v>77</v>
      </c>
      <c r="L7839">
        <v>58</v>
      </c>
      <c r="M7839">
        <v>7</v>
      </c>
      <c r="N7839">
        <v>9.4763191548788393E-3</v>
      </c>
      <c r="O7839">
        <v>-0.78290329302077799</v>
      </c>
      <c r="P7839">
        <v>-2.1193701380169601</v>
      </c>
      <c r="Q7839">
        <v>0.644067796610169</v>
      </c>
      <c r="R7839">
        <v>0.338983050847457</v>
      </c>
      <c r="S7839">
        <f t="shared" si="122"/>
        <v>-4.8588690905412318E-2</v>
      </c>
    </row>
    <row r="7840" spans="1:19" x14ac:dyDescent="0.2">
      <c r="A7840" t="s">
        <v>15604</v>
      </c>
      <c r="B7840" t="s">
        <v>15605</v>
      </c>
      <c r="C7840">
        <v>201</v>
      </c>
      <c r="D7840">
        <v>148</v>
      </c>
      <c r="E7840">
        <v>164</v>
      </c>
      <c r="F7840">
        <v>14</v>
      </c>
      <c r="G7840">
        <v>-5.2676109730002897E-2</v>
      </c>
      <c r="H7840">
        <v>-0.58261021915119404</v>
      </c>
      <c r="I7840">
        <v>-2.0412651947042399</v>
      </c>
      <c r="J7840">
        <v>359</v>
      </c>
      <c r="K7840">
        <v>289</v>
      </c>
      <c r="L7840">
        <v>188</v>
      </c>
      <c r="M7840">
        <v>42</v>
      </c>
      <c r="N7840">
        <v>-1.69685024000495E-2</v>
      </c>
      <c r="O7840">
        <v>-0.873025376459029</v>
      </c>
      <c r="P7840">
        <v>-1.9420708267723099</v>
      </c>
      <c r="Q7840">
        <v>0.61016949152542299</v>
      </c>
      <c r="R7840">
        <v>0.25423728813559299</v>
      </c>
      <c r="S7840">
        <f t="shared" si="122"/>
        <v>-0.10813922830538268</v>
      </c>
    </row>
    <row r="7841" spans="1:19" x14ac:dyDescent="0.2">
      <c r="A7841" t="s">
        <v>15606</v>
      </c>
      <c r="B7841" t="s">
        <v>15607</v>
      </c>
      <c r="C7841">
        <v>73</v>
      </c>
      <c r="D7841">
        <v>94</v>
      </c>
      <c r="E7841">
        <v>40</v>
      </c>
      <c r="F7841">
        <v>23</v>
      </c>
      <c r="G7841">
        <v>0.190063225774771</v>
      </c>
      <c r="H7841">
        <v>-0.755520878570897</v>
      </c>
      <c r="I7841">
        <v>-1.3857921970648599</v>
      </c>
      <c r="J7841">
        <v>200</v>
      </c>
      <c r="K7841">
        <v>172</v>
      </c>
      <c r="L7841">
        <v>92</v>
      </c>
      <c r="M7841">
        <v>19</v>
      </c>
      <c r="N7841">
        <v>1.17265546652894E-2</v>
      </c>
      <c r="O7841">
        <v>-0.92933094546281603</v>
      </c>
      <c r="P7841">
        <v>-2.0325020633030402</v>
      </c>
      <c r="Q7841">
        <v>0.66101694915254205</v>
      </c>
      <c r="R7841">
        <v>0.28813559322033899</v>
      </c>
      <c r="S7841">
        <f t="shared" si="122"/>
        <v>5.6699435099832975E-2</v>
      </c>
    </row>
    <row r="7842" spans="1:19" x14ac:dyDescent="0.2">
      <c r="A7842" t="s">
        <v>15608</v>
      </c>
      <c r="B7842" t="s">
        <v>15609</v>
      </c>
      <c r="C7842">
        <v>232</v>
      </c>
      <c r="D7842">
        <v>190</v>
      </c>
      <c r="E7842">
        <v>118</v>
      </c>
      <c r="F7842">
        <v>11</v>
      </c>
      <c r="G7842">
        <v>-6.4761516425421899E-3</v>
      </c>
      <c r="H7842">
        <v>-0.78786398736317698</v>
      </c>
      <c r="I7842">
        <v>-2.2082924726946702</v>
      </c>
      <c r="J7842">
        <v>354</v>
      </c>
      <c r="K7842">
        <v>391</v>
      </c>
      <c r="L7842">
        <v>216</v>
      </c>
      <c r="M7842">
        <v>45</v>
      </c>
      <c r="N7842">
        <v>0.1204015987918</v>
      </c>
      <c r="O7842">
        <v>-0.80663828801924697</v>
      </c>
      <c r="P7842">
        <v>-1.9060164168423299</v>
      </c>
      <c r="Q7842">
        <v>0.62711864406779605</v>
      </c>
      <c r="R7842">
        <v>0.23728813559322001</v>
      </c>
      <c r="S7842">
        <f t="shared" si="122"/>
        <v>-0.14666315968305216</v>
      </c>
    </row>
    <row r="7843" spans="1:19" x14ac:dyDescent="0.2">
      <c r="A7843" t="s">
        <v>15610</v>
      </c>
      <c r="B7843" t="s">
        <v>15611</v>
      </c>
      <c r="C7843">
        <v>135</v>
      </c>
      <c r="D7843">
        <v>126</v>
      </c>
      <c r="E7843">
        <v>118</v>
      </c>
      <c r="F7843">
        <v>17</v>
      </c>
      <c r="G7843">
        <v>5.02950089180852E-2</v>
      </c>
      <c r="H7843">
        <v>-0.55270977096728402</v>
      </c>
      <c r="I7843">
        <v>-1.78408202007873</v>
      </c>
      <c r="J7843">
        <v>263</v>
      </c>
      <c r="K7843">
        <v>471</v>
      </c>
      <c r="L7843">
        <v>171</v>
      </c>
      <c r="M7843">
        <v>36</v>
      </c>
      <c r="N7843">
        <v>0.33029326206086002</v>
      </c>
      <c r="O7843">
        <v>-0.77904841524199397</v>
      </c>
      <c r="P7843">
        <v>-1.8738789163143601</v>
      </c>
      <c r="Q7843">
        <v>0.644067796610169</v>
      </c>
      <c r="R7843">
        <v>0.20338983050847401</v>
      </c>
      <c r="S7843">
        <f t="shared" si="122"/>
        <v>-1.5731644895177938E-2</v>
      </c>
    </row>
    <row r="7844" spans="1:19" x14ac:dyDescent="0.2">
      <c r="A7844" t="s">
        <v>15612</v>
      </c>
      <c r="B7844" t="s">
        <v>15613</v>
      </c>
      <c r="C7844">
        <v>220</v>
      </c>
      <c r="D7844">
        <v>169</v>
      </c>
      <c r="E7844">
        <v>123</v>
      </c>
      <c r="F7844">
        <v>6</v>
      </c>
      <c r="G7844">
        <v>-3.4277743913004102E-2</v>
      </c>
      <c r="H7844">
        <v>-0.74677557916121196</v>
      </c>
      <c r="I7844">
        <v>-2.4484686034005598</v>
      </c>
      <c r="J7844">
        <v>306</v>
      </c>
      <c r="K7844">
        <v>338</v>
      </c>
      <c r="L7844">
        <v>136</v>
      </c>
      <c r="M7844">
        <v>23</v>
      </c>
      <c r="N7844">
        <v>0.120423377217796</v>
      </c>
      <c r="O7844">
        <v>-0.94427129525575204</v>
      </c>
      <c r="P7844">
        <v>-2.1342192590558802</v>
      </c>
      <c r="Q7844">
        <v>0.644067796610169</v>
      </c>
      <c r="R7844">
        <v>0.25423728813559299</v>
      </c>
      <c r="S7844">
        <f t="shared" si="122"/>
        <v>-0.27696650248276822</v>
      </c>
    </row>
    <row r="7845" spans="1:19" x14ac:dyDescent="0.2">
      <c r="A7845" t="s">
        <v>15614</v>
      </c>
      <c r="B7845" t="s">
        <v>15615</v>
      </c>
      <c r="C7845">
        <v>79</v>
      </c>
      <c r="D7845">
        <v>104</v>
      </c>
      <c r="E7845">
        <v>67</v>
      </c>
      <c r="F7845">
        <v>10</v>
      </c>
      <c r="G7845">
        <v>0.19966448030386699</v>
      </c>
      <c r="H7845">
        <v>-0.56581029836801799</v>
      </c>
      <c r="I7845">
        <v>-1.78182426425244</v>
      </c>
      <c r="J7845">
        <v>178</v>
      </c>
      <c r="K7845">
        <v>277</v>
      </c>
      <c r="L7845">
        <v>192</v>
      </c>
      <c r="M7845">
        <v>15</v>
      </c>
      <c r="N7845">
        <v>0.26928787017727601</v>
      </c>
      <c r="O7845">
        <v>-0.55920755074973405</v>
      </c>
      <c r="P7845">
        <v>-2.0845544118451</v>
      </c>
      <c r="Q7845">
        <v>0.59322033898305004</v>
      </c>
      <c r="R7845">
        <v>0.23728813559322001</v>
      </c>
      <c r="S7845">
        <f t="shared" si="122"/>
        <v>-7.1432797014284621E-2</v>
      </c>
    </row>
    <row r="7846" spans="1:19" x14ac:dyDescent="0.2">
      <c r="A7846" t="s">
        <v>15616</v>
      </c>
      <c r="B7846" t="s">
        <v>15617</v>
      </c>
      <c r="C7846">
        <v>213</v>
      </c>
      <c r="D7846">
        <v>146</v>
      </c>
      <c r="E7846">
        <v>127</v>
      </c>
      <c r="F7846">
        <v>15</v>
      </c>
      <c r="G7846">
        <v>-8.3768515358772097E-2</v>
      </c>
      <c r="H7846">
        <v>-0.71883389226118399</v>
      </c>
      <c r="I7846">
        <v>-2.0364855173450498</v>
      </c>
      <c r="J7846">
        <v>329</v>
      </c>
      <c r="K7846">
        <v>392</v>
      </c>
      <c r="L7846">
        <v>199</v>
      </c>
      <c r="M7846">
        <v>35</v>
      </c>
      <c r="N7846">
        <v>0.15331827249220401</v>
      </c>
      <c r="O7846">
        <v>-0.81043159868465797</v>
      </c>
      <c r="P7846">
        <v>-1.9833535221915899</v>
      </c>
      <c r="Q7846">
        <v>0.59322033898305004</v>
      </c>
      <c r="R7846">
        <v>0.20338983050847401</v>
      </c>
      <c r="S7846">
        <f t="shared" si="122"/>
        <v>-0.11780329486668811</v>
      </c>
    </row>
    <row r="7847" spans="1:19" x14ac:dyDescent="0.2">
      <c r="A7847" t="s">
        <v>15618</v>
      </c>
      <c r="B7847" t="s">
        <v>15619</v>
      </c>
      <c r="C7847">
        <v>132</v>
      </c>
      <c r="D7847">
        <v>214</v>
      </c>
      <c r="E7847">
        <v>157</v>
      </c>
      <c r="F7847">
        <v>24</v>
      </c>
      <c r="G7847">
        <v>0.29009807443886898</v>
      </c>
      <c r="H7847">
        <v>-0.41893228857501902</v>
      </c>
      <c r="I7847">
        <v>-1.6245598624562401</v>
      </c>
      <c r="J7847">
        <v>198</v>
      </c>
      <c r="K7847">
        <v>321</v>
      </c>
      <c r="L7847">
        <v>225</v>
      </c>
      <c r="M7847">
        <v>67</v>
      </c>
      <c r="N7847">
        <v>0.28706794556506199</v>
      </c>
      <c r="O7847">
        <v>-0.53657144929455802</v>
      </c>
      <c r="P7847">
        <v>-1.48081605615259</v>
      </c>
      <c r="Q7847">
        <v>0.71186440677966101</v>
      </c>
      <c r="R7847">
        <v>0.25423728813559299</v>
      </c>
      <c r="S7847">
        <f t="shared" si="122"/>
        <v>0.13540978984868171</v>
      </c>
    </row>
    <row r="7848" spans="1:19" x14ac:dyDescent="0.2">
      <c r="A7848" t="s">
        <v>15620</v>
      </c>
      <c r="B7848" t="s">
        <v>15621</v>
      </c>
      <c r="C7848">
        <v>216</v>
      </c>
      <c r="D7848">
        <v>415</v>
      </c>
      <c r="E7848">
        <v>150</v>
      </c>
      <c r="F7848">
        <v>18</v>
      </c>
      <c r="G7848">
        <v>0.36385257785669001</v>
      </c>
      <c r="H7848">
        <v>-0.65262050187365295</v>
      </c>
      <c r="I7848">
        <v>-1.96337841900962</v>
      </c>
      <c r="J7848">
        <v>285</v>
      </c>
      <c r="K7848">
        <v>363</v>
      </c>
      <c r="L7848">
        <v>253</v>
      </c>
      <c r="M7848">
        <v>30</v>
      </c>
      <c r="N7848">
        <v>0.18228986844932399</v>
      </c>
      <c r="O7848">
        <v>-0.64381311597708202</v>
      </c>
      <c r="P7848">
        <v>-1.9879492738807401</v>
      </c>
      <c r="Q7848">
        <v>0.74576271186440601</v>
      </c>
      <c r="R7848">
        <v>0.28813559322033899</v>
      </c>
      <c r="S7848">
        <f t="shared" si="122"/>
        <v>-9.7949708697089327E-2</v>
      </c>
    </row>
    <row r="7849" spans="1:19" x14ac:dyDescent="0.2">
      <c r="A7849" t="s">
        <v>15622</v>
      </c>
      <c r="B7849" t="s">
        <v>15623</v>
      </c>
      <c r="C7849">
        <v>77</v>
      </c>
      <c r="D7849">
        <v>120</v>
      </c>
      <c r="E7849">
        <v>52</v>
      </c>
      <c r="F7849">
        <v>10</v>
      </c>
      <c r="G7849">
        <v>0.27294875317067102</v>
      </c>
      <c r="H7849">
        <v>-0.66474539131608601</v>
      </c>
      <c r="I7849">
        <v>-1.77068789813448</v>
      </c>
      <c r="J7849">
        <v>87</v>
      </c>
      <c r="K7849">
        <v>139</v>
      </c>
      <c r="L7849">
        <v>107</v>
      </c>
      <c r="M7849">
        <v>24</v>
      </c>
      <c r="N7849">
        <v>0.28072365105719799</v>
      </c>
      <c r="O7849">
        <v>-0.50222425207779897</v>
      </c>
      <c r="P7849">
        <v>-1.5695336794989001</v>
      </c>
      <c r="Q7849">
        <v>0.71186440677966101</v>
      </c>
      <c r="R7849">
        <v>0.28813559322033899</v>
      </c>
      <c r="S7849">
        <f t="shared" si="122"/>
        <v>6.9538373887949548E-2</v>
      </c>
    </row>
    <row r="7850" spans="1:19" x14ac:dyDescent="0.2">
      <c r="A7850" t="s">
        <v>15624</v>
      </c>
      <c r="B7850" t="s">
        <v>15625</v>
      </c>
      <c r="C7850">
        <v>171</v>
      </c>
      <c r="D7850">
        <v>135</v>
      </c>
      <c r="E7850">
        <v>89</v>
      </c>
      <c r="F7850">
        <v>7</v>
      </c>
      <c r="G7850">
        <v>-2.2404109601619201E-2</v>
      </c>
      <c r="H7850">
        <v>-0.777864113525644</v>
      </c>
      <c r="I7850">
        <v>-2.2720952433398902</v>
      </c>
      <c r="J7850">
        <v>233</v>
      </c>
      <c r="K7850">
        <v>309</v>
      </c>
      <c r="L7850">
        <v>173</v>
      </c>
      <c r="M7850">
        <v>34</v>
      </c>
      <c r="N7850">
        <v>0.19983066182053699</v>
      </c>
      <c r="O7850">
        <v>-0.72139859504161397</v>
      </c>
      <c r="P7850">
        <v>-1.84610267257565</v>
      </c>
      <c r="Q7850">
        <v>0.71186440677966101</v>
      </c>
      <c r="R7850">
        <v>0.25423728813559299</v>
      </c>
      <c r="S7850">
        <f t="shared" si="122"/>
        <v>-0.14903687325285347</v>
      </c>
    </row>
    <row r="7851" spans="1:19" x14ac:dyDescent="0.2">
      <c r="A7851" t="s">
        <v>15626</v>
      </c>
      <c r="B7851" t="s">
        <v>15627</v>
      </c>
      <c r="C7851">
        <v>17</v>
      </c>
      <c r="D7851">
        <v>32</v>
      </c>
      <c r="E7851">
        <v>4</v>
      </c>
      <c r="F7851">
        <v>4</v>
      </c>
      <c r="G7851">
        <v>0.35495928923716003</v>
      </c>
      <c r="H7851">
        <v>-1.12264693982871</v>
      </c>
      <c r="I7851">
        <v>-1.51258610301231</v>
      </c>
      <c r="J7851">
        <v>63</v>
      </c>
      <c r="K7851">
        <v>73</v>
      </c>
      <c r="L7851">
        <v>41</v>
      </c>
      <c r="M7851">
        <v>3</v>
      </c>
      <c r="N7851">
        <v>0.141210414088596</v>
      </c>
      <c r="O7851">
        <v>-0.77864546987823602</v>
      </c>
      <c r="P7851">
        <v>-2.33244496332581</v>
      </c>
      <c r="Q7851">
        <v>0.69491525423728795</v>
      </c>
      <c r="R7851">
        <v>0.22033898305084701</v>
      </c>
      <c r="S7851">
        <f t="shared" si="122"/>
        <v>-6.0095647439830022E-2</v>
      </c>
    </row>
    <row r="7852" spans="1:19" x14ac:dyDescent="0.2">
      <c r="A7852" t="s">
        <v>15628</v>
      </c>
      <c r="B7852" t="s">
        <v>15629</v>
      </c>
      <c r="C7852">
        <v>56</v>
      </c>
      <c r="D7852">
        <v>64</v>
      </c>
      <c r="E7852">
        <v>45</v>
      </c>
      <c r="F7852">
        <v>2</v>
      </c>
      <c r="G7852">
        <v>0.13825017927321501</v>
      </c>
      <c r="H7852">
        <v>-0.58923352300926002</v>
      </c>
      <c r="I7852">
        <v>-2.3313552043042098</v>
      </c>
      <c r="J7852">
        <v>128</v>
      </c>
      <c r="K7852">
        <v>252</v>
      </c>
      <c r="L7852">
        <v>115</v>
      </c>
      <c r="M7852">
        <v>9</v>
      </c>
      <c r="N7852">
        <v>0.37141867455539701</v>
      </c>
      <c r="O7852">
        <v>-0.63860090643864698</v>
      </c>
      <c r="P7852">
        <v>-2.16319312880043</v>
      </c>
      <c r="Q7852">
        <v>0.59322033898305004</v>
      </c>
      <c r="R7852">
        <v>0.23728813559322001</v>
      </c>
      <c r="S7852">
        <f t="shared" si="122"/>
        <v>-0.25094297715634706</v>
      </c>
    </row>
    <row r="7853" spans="1:19" x14ac:dyDescent="0.2">
      <c r="A7853" t="s">
        <v>15630</v>
      </c>
      <c r="B7853" t="s">
        <v>15631</v>
      </c>
      <c r="C7853">
        <v>68</v>
      </c>
      <c r="D7853">
        <v>80</v>
      </c>
      <c r="E7853">
        <v>56</v>
      </c>
      <c r="F7853">
        <v>3</v>
      </c>
      <c r="G7853">
        <v>0.15083930658123501</v>
      </c>
      <c r="H7853">
        <v>-0.57857889547843899</v>
      </c>
      <c r="I7853">
        <v>-2.2395848309485702</v>
      </c>
      <c r="J7853">
        <v>150</v>
      </c>
      <c r="K7853">
        <v>208</v>
      </c>
      <c r="L7853">
        <v>90</v>
      </c>
      <c r="M7853">
        <v>14</v>
      </c>
      <c r="N7853">
        <v>0.21920017932880201</v>
      </c>
      <c r="O7853">
        <v>-0.81393752676074604</v>
      </c>
      <c r="P7853">
        <v>-2.0401888919693301</v>
      </c>
      <c r="Q7853">
        <v>0.55932203389830504</v>
      </c>
      <c r="R7853">
        <v>0.186440677966101</v>
      </c>
      <c r="S7853">
        <f t="shared" si="122"/>
        <v>-0.19157630077429455</v>
      </c>
    </row>
    <row r="7854" spans="1:19" x14ac:dyDescent="0.2">
      <c r="A7854" t="s">
        <v>15632</v>
      </c>
      <c r="B7854" t="s">
        <v>15633</v>
      </c>
      <c r="C7854">
        <v>236</v>
      </c>
      <c r="D7854">
        <v>259</v>
      </c>
      <c r="E7854">
        <v>146</v>
      </c>
      <c r="F7854">
        <v>41</v>
      </c>
      <c r="G7854">
        <v>0.12064599340667299</v>
      </c>
      <c r="H7854">
        <v>-0.70281715696407299</v>
      </c>
      <c r="I7854">
        <v>-1.6443253192123699</v>
      </c>
      <c r="J7854">
        <v>445</v>
      </c>
      <c r="K7854">
        <v>591</v>
      </c>
      <c r="L7854">
        <v>302</v>
      </c>
      <c r="M7854">
        <v>57</v>
      </c>
      <c r="N7854">
        <v>0.200455573322045</v>
      </c>
      <c r="O7854">
        <v>-0.76044184516817104</v>
      </c>
      <c r="P7854">
        <v>-1.9027108239003301</v>
      </c>
      <c r="Q7854">
        <v>0.61016949152542299</v>
      </c>
      <c r="R7854">
        <v>0.23728813559322001</v>
      </c>
      <c r="S7854">
        <f t="shared" si="122"/>
        <v>1.6859805663348479E-2</v>
      </c>
    </row>
    <row r="7855" spans="1:19" x14ac:dyDescent="0.2">
      <c r="A7855" t="s">
        <v>15634</v>
      </c>
      <c r="B7855" t="s">
        <v>15635</v>
      </c>
      <c r="C7855">
        <v>119</v>
      </c>
      <c r="D7855">
        <v>159</v>
      </c>
      <c r="E7855">
        <v>120</v>
      </c>
      <c r="F7855">
        <v>23</v>
      </c>
      <c r="G7855">
        <v>0.20610839522344901</v>
      </c>
      <c r="H7855">
        <v>-0.49062372512330898</v>
      </c>
      <c r="I7855">
        <v>-1.5980162983369299</v>
      </c>
      <c r="J7855">
        <v>288</v>
      </c>
      <c r="K7855">
        <v>370</v>
      </c>
      <c r="L7855">
        <v>236</v>
      </c>
      <c r="M7855">
        <v>38</v>
      </c>
      <c r="N7855">
        <v>0.186037339729485</v>
      </c>
      <c r="O7855">
        <v>-0.67856926193351397</v>
      </c>
      <c r="P7855">
        <v>-1.88983455973431</v>
      </c>
      <c r="Q7855">
        <v>0.66101694915254205</v>
      </c>
      <c r="R7855">
        <v>0.322033898305084</v>
      </c>
      <c r="S7855">
        <f t="shared" si="122"/>
        <v>3.3658749410737474E-2</v>
      </c>
    </row>
    <row r="7856" spans="1:19" x14ac:dyDescent="0.2">
      <c r="A7856" t="s">
        <v>15636</v>
      </c>
      <c r="B7856" t="s">
        <v>15637</v>
      </c>
      <c r="C7856">
        <v>140</v>
      </c>
      <c r="D7856">
        <v>120</v>
      </c>
      <c r="E7856">
        <v>103</v>
      </c>
      <c r="F7856">
        <v>41</v>
      </c>
      <c r="G7856">
        <v>1.33114426649153E-2</v>
      </c>
      <c r="H7856">
        <v>-0.62754882075146901</v>
      </c>
      <c r="I7856">
        <v>-1.4175413519205</v>
      </c>
      <c r="J7856">
        <v>255</v>
      </c>
      <c r="K7856">
        <v>355</v>
      </c>
      <c r="L7856">
        <v>227</v>
      </c>
      <c r="M7856">
        <v>134</v>
      </c>
      <c r="N7856">
        <v>0.22091627604285999</v>
      </c>
      <c r="O7856">
        <v>-0.64260310038522295</v>
      </c>
      <c r="P7856">
        <v>-1.28966105066104</v>
      </c>
      <c r="Q7856">
        <v>0.59322033898305004</v>
      </c>
      <c r="R7856">
        <v>0.186440677966101</v>
      </c>
      <c r="S7856">
        <f t="shared" si="122"/>
        <v>0.24624133417735283</v>
      </c>
    </row>
    <row r="7857" spans="1:19" x14ac:dyDescent="0.2">
      <c r="A7857" t="s">
        <v>15638</v>
      </c>
      <c r="B7857" t="s">
        <v>15639</v>
      </c>
      <c r="C7857">
        <v>176</v>
      </c>
      <c r="D7857">
        <v>177</v>
      </c>
      <c r="E7857">
        <v>124</v>
      </c>
      <c r="F7857">
        <v>18</v>
      </c>
      <c r="G7857">
        <v>8.2718830843185195E-2</v>
      </c>
      <c r="H7857">
        <v>-0.64634899243031796</v>
      </c>
      <c r="I7857">
        <v>-1.8744373356728401</v>
      </c>
      <c r="J7857">
        <v>407</v>
      </c>
      <c r="K7857">
        <v>389</v>
      </c>
      <c r="L7857">
        <v>291</v>
      </c>
      <c r="M7857">
        <v>47</v>
      </c>
      <c r="N7857">
        <v>5.75832955222094E-2</v>
      </c>
      <c r="O7857">
        <v>-0.73779019738370299</v>
      </c>
      <c r="P7857">
        <v>-1.9477222198813899</v>
      </c>
      <c r="Q7857">
        <v>0.52542372881355903</v>
      </c>
      <c r="R7857">
        <v>0.305084745762711</v>
      </c>
      <c r="S7857">
        <f t="shared" si="122"/>
        <v>-6.1540496001669387E-2</v>
      </c>
    </row>
    <row r="7858" spans="1:19" x14ac:dyDescent="0.2">
      <c r="A7858" t="s">
        <v>15640</v>
      </c>
      <c r="B7858" t="s">
        <v>15641</v>
      </c>
      <c r="C7858">
        <v>28</v>
      </c>
      <c r="D7858">
        <v>34</v>
      </c>
      <c r="E7858">
        <v>11</v>
      </c>
      <c r="F7858">
        <v>0</v>
      </c>
      <c r="G7858">
        <v>0.16457911799556399</v>
      </c>
      <c r="H7858">
        <v>-0.90002335596239702</v>
      </c>
      <c r="I7858" t="e">
        <f>-inf</f>
        <v>#NAME?</v>
      </c>
      <c r="J7858">
        <v>59</v>
      </c>
      <c r="K7858">
        <v>62</v>
      </c>
      <c r="L7858">
        <v>8</v>
      </c>
      <c r="M7858">
        <v>3</v>
      </c>
      <c r="N7858">
        <v>9.8767781277831396E-2</v>
      </c>
      <c r="O7858">
        <v>-1.4598508017945899</v>
      </c>
      <c r="P7858">
        <v>-2.3039564255143699</v>
      </c>
      <c r="Q7858">
        <v>0.50847457627118597</v>
      </c>
      <c r="R7858">
        <v>0.25423728813559299</v>
      </c>
      <c r="S7858" t="e">
        <f t="shared" si="122"/>
        <v>#NAME?</v>
      </c>
    </row>
    <row r="7859" spans="1:19" x14ac:dyDescent="0.2">
      <c r="A7859" t="s">
        <v>15642</v>
      </c>
      <c r="B7859" t="e">
        <f>-EQAWAIALYDYTSMEDDPNDLSFKSGQRIKETDFVSDWHKGEPADGKKGLFPANYVKAVEI</f>
        <v>#NAME?</v>
      </c>
      <c r="C7859">
        <v>171</v>
      </c>
      <c r="D7859">
        <v>178</v>
      </c>
      <c r="E7859">
        <v>101</v>
      </c>
      <c r="F7859">
        <v>33</v>
      </c>
      <c r="G7859">
        <v>9.7682124212268601E-2</v>
      </c>
      <c r="H7859">
        <v>-0.72293274638791405</v>
      </c>
      <c r="I7859">
        <v>-1.5986793434762601</v>
      </c>
      <c r="J7859">
        <v>594</v>
      </c>
      <c r="K7859">
        <v>468</v>
      </c>
      <c r="L7859">
        <v>298</v>
      </c>
      <c r="M7859">
        <v>58</v>
      </c>
      <c r="N7859">
        <v>-2.6312488485347601E-2</v>
      </c>
      <c r="O7859">
        <v>-0.89165895804932804</v>
      </c>
      <c r="P7859">
        <v>-2.02058412001014</v>
      </c>
      <c r="Q7859">
        <v>0.57627118644067798</v>
      </c>
      <c r="R7859">
        <v>0.27118644067796599</v>
      </c>
      <c r="S7859">
        <f t="shared" si="122"/>
        <v>-1.5058320139593462E-3</v>
      </c>
    </row>
    <row r="7860" spans="1:19" x14ac:dyDescent="0.2">
      <c r="A7860" t="s">
        <v>15643</v>
      </c>
      <c r="B7860" t="s">
        <v>15644</v>
      </c>
      <c r="C7860">
        <v>130</v>
      </c>
      <c r="D7860">
        <v>230</v>
      </c>
      <c r="E7860">
        <v>147</v>
      </c>
      <c r="F7860">
        <v>8</v>
      </c>
      <c r="G7860">
        <v>0.32804271600628399</v>
      </c>
      <c r="H7860">
        <v>-0.440884027337064</v>
      </c>
      <c r="I7860">
        <v>-2.0950505382768898</v>
      </c>
      <c r="J7860">
        <v>290</v>
      </c>
      <c r="K7860">
        <v>389</v>
      </c>
      <c r="L7860">
        <v>263</v>
      </c>
      <c r="M7860">
        <v>35</v>
      </c>
      <c r="N7860">
        <v>0.20477970684847299</v>
      </c>
      <c r="O7860">
        <v>-0.63453102655358795</v>
      </c>
      <c r="P7860">
        <v>-1.92855562214057</v>
      </c>
      <c r="Q7860">
        <v>0.52542372881355903</v>
      </c>
      <c r="R7860">
        <v>0.22033898305084701</v>
      </c>
      <c r="S7860">
        <f t="shared" si="122"/>
        <v>-0.12003493299750238</v>
      </c>
    </row>
    <row r="7861" spans="1:19" x14ac:dyDescent="0.2">
      <c r="A7861" t="s">
        <v>15645</v>
      </c>
      <c r="B7861" t="s">
        <v>15646</v>
      </c>
      <c r="C7861">
        <v>46</v>
      </c>
      <c r="D7861">
        <v>33</v>
      </c>
      <c r="E7861">
        <v>30</v>
      </c>
      <c r="F7861">
        <v>15</v>
      </c>
      <c r="G7861">
        <v>-6.3985659508158099E-2</v>
      </c>
      <c r="H7861">
        <v>-0.679894586740315</v>
      </c>
      <c r="I7861">
        <v>-1.37086374558789</v>
      </c>
      <c r="J7861">
        <v>70</v>
      </c>
      <c r="K7861">
        <v>142</v>
      </c>
      <c r="L7861">
        <v>69</v>
      </c>
      <c r="M7861">
        <v>65</v>
      </c>
      <c r="N7861">
        <v>0.384418407790521</v>
      </c>
      <c r="O7861">
        <v>-0.59833772642139105</v>
      </c>
      <c r="P7861">
        <v>-1.0424103519632899</v>
      </c>
      <c r="Q7861">
        <v>0.49152542372881303</v>
      </c>
      <c r="R7861">
        <v>0.305084745762711</v>
      </c>
      <c r="S7861">
        <f t="shared" si="122"/>
        <v>0.32583790212141878</v>
      </c>
    </row>
    <row r="7862" spans="1:19" x14ac:dyDescent="0.2">
      <c r="A7862" t="s">
        <v>15647</v>
      </c>
      <c r="B7862" t="s">
        <v>15648</v>
      </c>
      <c r="C7862">
        <v>49</v>
      </c>
      <c r="D7862">
        <v>29</v>
      </c>
      <c r="E7862">
        <v>37</v>
      </c>
      <c r="F7862">
        <v>9</v>
      </c>
      <c r="G7862">
        <v>-0.14753984983402901</v>
      </c>
      <c r="H7862">
        <v>-0.61625236573992204</v>
      </c>
      <c r="I7862">
        <v>-1.6201507435511799</v>
      </c>
      <c r="J7862">
        <v>39</v>
      </c>
      <c r="K7862">
        <v>142</v>
      </c>
      <c r="L7862">
        <v>53</v>
      </c>
      <c r="M7862">
        <v>8</v>
      </c>
      <c r="N7862">
        <v>0.63845184077827899</v>
      </c>
      <c r="O7862">
        <v>-0.45887751457010001</v>
      </c>
      <c r="P7862">
        <v>-1.69820028862644</v>
      </c>
      <c r="Q7862">
        <v>0.49152542372881303</v>
      </c>
      <c r="R7862">
        <v>0.322033898305084</v>
      </c>
      <c r="S7862">
        <f t="shared" si="122"/>
        <v>7.8534577685143242E-2</v>
      </c>
    </row>
    <row r="7863" spans="1:19" x14ac:dyDescent="0.2">
      <c r="A7863" t="s">
        <v>15649</v>
      </c>
      <c r="B7863" t="s">
        <v>15650</v>
      </c>
      <c r="C7863">
        <v>91</v>
      </c>
      <c r="D7863">
        <v>92</v>
      </c>
      <c r="E7863">
        <v>48</v>
      </c>
      <c r="F7863">
        <v>24</v>
      </c>
      <c r="G7863">
        <v>8.5004667319990193E-2</v>
      </c>
      <c r="H7863">
        <v>-0.77205816472390998</v>
      </c>
      <c r="I7863">
        <v>-1.4630273235714799</v>
      </c>
      <c r="J7863">
        <v>187</v>
      </c>
      <c r="K7863">
        <v>285</v>
      </c>
      <c r="L7863">
        <v>156</v>
      </c>
      <c r="M7863">
        <v>99</v>
      </c>
      <c r="N7863">
        <v>0.260231356893733</v>
      </c>
      <c r="O7863">
        <v>-0.67080578532642698</v>
      </c>
      <c r="P7863">
        <v>-1.28643208053084</v>
      </c>
      <c r="Q7863">
        <v>0.47457627118644002</v>
      </c>
      <c r="R7863">
        <v>0.305084745762711</v>
      </c>
      <c r="S7863">
        <f t="shared" si="122"/>
        <v>0.23398763110116927</v>
      </c>
    </row>
    <row r="7864" spans="1:19" x14ac:dyDescent="0.2">
      <c r="A7864" t="s">
        <v>15651</v>
      </c>
      <c r="B7864" t="s">
        <v>15652</v>
      </c>
      <c r="C7864">
        <v>22</v>
      </c>
      <c r="D7864">
        <v>33</v>
      </c>
      <c r="E7864">
        <v>27</v>
      </c>
      <c r="F7864">
        <v>9</v>
      </c>
      <c r="G7864">
        <v>0.25634949135120899</v>
      </c>
      <c r="H7864">
        <v>-0.40531692644162198</v>
      </c>
      <c r="I7864">
        <v>-1.27237734434488</v>
      </c>
      <c r="J7864">
        <v>69</v>
      </c>
      <c r="K7864">
        <v>150</v>
      </c>
      <c r="L7864">
        <v>71</v>
      </c>
      <c r="M7864">
        <v>8</v>
      </c>
      <c r="N7864">
        <v>0.414470271740147</v>
      </c>
      <c r="O7864">
        <v>-0.57967951916256999</v>
      </c>
      <c r="P7864">
        <v>-1.9459847723371999</v>
      </c>
      <c r="Q7864">
        <v>0.57627118644067798</v>
      </c>
      <c r="R7864">
        <v>0.23728813559322001</v>
      </c>
      <c r="S7864">
        <f t="shared" si="122"/>
        <v>0.11254835872072982</v>
      </c>
    </row>
    <row r="7865" spans="1:19" x14ac:dyDescent="0.2">
      <c r="A7865" t="s">
        <v>15653</v>
      </c>
      <c r="B7865" t="s">
        <v>15654</v>
      </c>
      <c r="C7865">
        <v>199</v>
      </c>
      <c r="D7865">
        <v>238</v>
      </c>
      <c r="E7865">
        <v>183</v>
      </c>
      <c r="F7865">
        <v>27</v>
      </c>
      <c r="G7865">
        <v>0.157982112942333</v>
      </c>
      <c r="H7865">
        <v>-0.53065999645768003</v>
      </c>
      <c r="I7865">
        <v>-1.7516864852127101</v>
      </c>
      <c r="J7865">
        <v>432</v>
      </c>
      <c r="K7865">
        <v>586</v>
      </c>
      <c r="L7865">
        <v>308</v>
      </c>
      <c r="M7865">
        <v>32</v>
      </c>
      <c r="N7865">
        <v>0.2096419726249</v>
      </c>
      <c r="O7865">
        <v>-0.73902180745885804</v>
      </c>
      <c r="P7865">
        <v>-2.1405594370868899</v>
      </c>
      <c r="Q7865">
        <v>0.55932203389830504</v>
      </c>
      <c r="R7865">
        <v>0.338983050847457</v>
      </c>
      <c r="S7865">
        <f t="shared" si="122"/>
        <v>-7.7721990216471276E-2</v>
      </c>
    </row>
    <row r="7866" spans="1:19" x14ac:dyDescent="0.2">
      <c r="A7866" t="s">
        <v>15655</v>
      </c>
      <c r="B7866" t="s">
        <v>15656</v>
      </c>
      <c r="C7866">
        <v>158</v>
      </c>
      <c r="D7866">
        <v>145</v>
      </c>
      <c r="E7866">
        <v>109</v>
      </c>
      <c r="F7866">
        <v>19</v>
      </c>
      <c r="G7866">
        <v>4.2969147576080703E-2</v>
      </c>
      <c r="H7866">
        <v>-0.655488598792202</v>
      </c>
      <c r="I7866">
        <v>-1.80410065896359</v>
      </c>
      <c r="J7866">
        <v>287</v>
      </c>
      <c r="K7866">
        <v>423</v>
      </c>
      <c r="L7866">
        <v>180</v>
      </c>
      <c r="M7866">
        <v>45</v>
      </c>
      <c r="N7866">
        <v>0.245686574062771</v>
      </c>
      <c r="O7866">
        <v>-0.79469816877507604</v>
      </c>
      <c r="P7866">
        <v>-1.81489505155054</v>
      </c>
      <c r="Q7866">
        <v>0.50847457627118597</v>
      </c>
      <c r="R7866">
        <v>0.305084745762711</v>
      </c>
      <c r="S7866">
        <f t="shared" si="122"/>
        <v>-5.7274686240494557E-3</v>
      </c>
    </row>
    <row r="7867" spans="1:19" x14ac:dyDescent="0.2">
      <c r="A7867" t="s">
        <v>15657</v>
      </c>
      <c r="B7867" t="s">
        <v>15658</v>
      </c>
      <c r="C7867">
        <v>18</v>
      </c>
      <c r="D7867">
        <v>33</v>
      </c>
      <c r="E7867">
        <v>40</v>
      </c>
      <c r="F7867">
        <v>3</v>
      </c>
      <c r="G7867">
        <v>0.34349966707010898</v>
      </c>
      <c r="H7867">
        <v>-0.14747052355374701</v>
      </c>
      <c r="I7867">
        <v>-1.66234842334564</v>
      </c>
      <c r="J7867">
        <v>149</v>
      </c>
      <c r="K7867">
        <v>111</v>
      </c>
      <c r="L7867">
        <v>97</v>
      </c>
      <c r="M7867">
        <v>5</v>
      </c>
      <c r="N7867">
        <v>-5.06351862038949E-2</v>
      </c>
      <c r="O7867">
        <v>-0.77850331129041905</v>
      </c>
      <c r="P7867">
        <v>-2.48444193266814</v>
      </c>
      <c r="Q7867">
        <v>0.52542372881355903</v>
      </c>
      <c r="R7867">
        <v>0.28813559322033899</v>
      </c>
      <c r="S7867">
        <f t="shared" si="122"/>
        <v>-0.14394132153769199</v>
      </c>
    </row>
    <row r="7868" spans="1:19" x14ac:dyDescent="0.2">
      <c r="A7868" t="s">
        <v>15659</v>
      </c>
      <c r="B7868" t="s">
        <v>15660</v>
      </c>
      <c r="C7868">
        <v>250</v>
      </c>
      <c r="D7868">
        <v>303</v>
      </c>
      <c r="E7868">
        <v>307</v>
      </c>
      <c r="F7868">
        <v>35</v>
      </c>
      <c r="G7868">
        <v>0.163760852125795</v>
      </c>
      <c r="H7868">
        <v>-0.40505964297325397</v>
      </c>
      <c r="I7868">
        <v>-1.73806913728376</v>
      </c>
      <c r="J7868">
        <v>445</v>
      </c>
      <c r="K7868">
        <v>764</v>
      </c>
      <c r="L7868">
        <v>316</v>
      </c>
      <c r="M7868">
        <v>34</v>
      </c>
      <c r="N7868">
        <v>0.31196145101647998</v>
      </c>
      <c r="O7868">
        <v>-0.740761705506918</v>
      </c>
      <c r="P7868">
        <v>-2.12710676253056</v>
      </c>
      <c r="Q7868">
        <v>0.54237288135593198</v>
      </c>
      <c r="R7868">
        <v>0.338983050847457</v>
      </c>
      <c r="S7868">
        <f t="shared" si="122"/>
        <v>-7.0196602374416536E-2</v>
      </c>
    </row>
    <row r="7869" spans="1:19" x14ac:dyDescent="0.2">
      <c r="A7869" t="s">
        <v>15661</v>
      </c>
      <c r="B7869" t="s">
        <v>15662</v>
      </c>
      <c r="C7869">
        <v>313</v>
      </c>
      <c r="D7869">
        <v>380</v>
      </c>
      <c r="E7869">
        <v>200</v>
      </c>
      <c r="F7869">
        <v>47</v>
      </c>
      <c r="G7869">
        <v>0.16449749136589001</v>
      </c>
      <c r="H7869">
        <v>-0.68877235166087003</v>
      </c>
      <c r="I7869">
        <v>-1.7076436525727201</v>
      </c>
      <c r="J7869">
        <v>627</v>
      </c>
      <c r="K7869">
        <v>703</v>
      </c>
      <c r="L7869">
        <v>365</v>
      </c>
      <c r="M7869">
        <v>68</v>
      </c>
      <c r="N7869">
        <v>0.126915887610829</v>
      </c>
      <c r="O7869">
        <v>-0.82706345351863197</v>
      </c>
      <c r="P7869">
        <v>-1.97498429671637</v>
      </c>
      <c r="Q7869">
        <v>0.50847457627118597</v>
      </c>
      <c r="R7869">
        <v>0.28813559322033899</v>
      </c>
      <c r="S7869">
        <f t="shared" si="122"/>
        <v>-2.0732124128414277E-2</v>
      </c>
    </row>
    <row r="7870" spans="1:19" x14ac:dyDescent="0.2">
      <c r="A7870" t="s">
        <v>15663</v>
      </c>
      <c r="B7870" t="s">
        <v>15664</v>
      </c>
      <c r="C7870">
        <v>261</v>
      </c>
      <c r="D7870">
        <v>283</v>
      </c>
      <c r="E7870">
        <v>144</v>
      </c>
      <c r="F7870">
        <v>36</v>
      </c>
      <c r="G7870">
        <v>0.115404160481537</v>
      </c>
      <c r="H7870">
        <v>-0.75253602502143402</v>
      </c>
      <c r="I7870">
        <v>-1.74453517953299</v>
      </c>
      <c r="J7870">
        <v>539</v>
      </c>
      <c r="K7870">
        <v>544</v>
      </c>
      <c r="L7870">
        <v>273</v>
      </c>
      <c r="M7870">
        <v>72</v>
      </c>
      <c r="N7870">
        <v>8.1238237933162899E-2</v>
      </c>
      <c r="O7870">
        <v>-0.88751489529037297</v>
      </c>
      <c r="P7870">
        <v>-1.88448193734736</v>
      </c>
      <c r="Q7870">
        <v>0.52542372881355903</v>
      </c>
      <c r="R7870">
        <v>0.27118644067796599</v>
      </c>
      <c r="S7870">
        <f t="shared" si="122"/>
        <v>-7.1631268087786835E-3</v>
      </c>
    </row>
    <row r="7871" spans="1:19" x14ac:dyDescent="0.2">
      <c r="A7871" t="s">
        <v>15665</v>
      </c>
      <c r="B7871" t="s">
        <v>15666</v>
      </c>
      <c r="C7871">
        <v>163</v>
      </c>
      <c r="D7871">
        <v>146</v>
      </c>
      <c r="E7871">
        <v>90</v>
      </c>
      <c r="F7871">
        <v>14</v>
      </c>
      <c r="G7871">
        <v>3.2423483676007697E-2</v>
      </c>
      <c r="H7871">
        <v>-0.75220310474303598</v>
      </c>
      <c r="I7871">
        <v>-1.9502567416877099</v>
      </c>
      <c r="J7871">
        <v>307</v>
      </c>
      <c r="K7871">
        <v>321</v>
      </c>
      <c r="L7871">
        <v>226</v>
      </c>
      <c r="M7871">
        <v>9</v>
      </c>
      <c r="N7871">
        <v>9.6594760349407394E-2</v>
      </c>
      <c r="O7871">
        <v>-0.725118713474176</v>
      </c>
      <c r="P7871">
        <v>-2.54312153462975</v>
      </c>
      <c r="Q7871">
        <v>0.66101694915254205</v>
      </c>
      <c r="R7871">
        <v>0.27118644067796599</v>
      </c>
      <c r="S7871">
        <f t="shared" si="122"/>
        <v>-0.24266513975819365</v>
      </c>
    </row>
    <row r="7872" spans="1:19" x14ac:dyDescent="0.2">
      <c r="A7872" t="s">
        <v>15667</v>
      </c>
      <c r="B7872" t="s">
        <v>15668</v>
      </c>
      <c r="C7872">
        <v>92</v>
      </c>
      <c r="D7872">
        <v>85</v>
      </c>
      <c r="E7872">
        <v>66</v>
      </c>
      <c r="F7872">
        <v>9</v>
      </c>
      <c r="G7872">
        <v>4.5889330664265801E-2</v>
      </c>
      <c r="H7872">
        <v>-0.63850190158208997</v>
      </c>
      <c r="I7872">
        <v>-1.8937424908682201</v>
      </c>
      <c r="J7872">
        <v>357</v>
      </c>
      <c r="K7872">
        <v>404</v>
      </c>
      <c r="L7872">
        <v>250</v>
      </c>
      <c r="M7872">
        <v>58</v>
      </c>
      <c r="N7872">
        <v>0.13094125242013299</v>
      </c>
      <c r="O7872">
        <v>-0.74681698458454604</v>
      </c>
      <c r="P7872">
        <v>-1.7994658911411401</v>
      </c>
      <c r="Q7872">
        <v>0.62711864406779605</v>
      </c>
      <c r="R7872">
        <v>0.27118644067796599</v>
      </c>
      <c r="S7872">
        <f t="shared" si="122"/>
        <v>-2.7451637959719506E-2</v>
      </c>
    </row>
    <row r="7873" spans="1:19" x14ac:dyDescent="0.2">
      <c r="A7873" t="s">
        <v>15669</v>
      </c>
      <c r="B7873" t="s">
        <v>15670</v>
      </c>
      <c r="C7873">
        <v>173</v>
      </c>
      <c r="D7873">
        <v>190</v>
      </c>
      <c r="E7873">
        <v>85</v>
      </c>
      <c r="F7873">
        <v>17</v>
      </c>
      <c r="G7873">
        <v>0.12096573011956201</v>
      </c>
      <c r="H7873">
        <v>-0.80288518719290602</v>
      </c>
      <c r="I7873">
        <v>-1.89179435471252</v>
      </c>
      <c r="J7873">
        <v>440</v>
      </c>
      <c r="K7873">
        <v>497</v>
      </c>
      <c r="L7873">
        <v>217</v>
      </c>
      <c r="M7873">
        <v>38</v>
      </c>
      <c r="N7873">
        <v>0.130131815668866</v>
      </c>
      <c r="O7873">
        <v>-0.89908171978204798</v>
      </c>
      <c r="P7873">
        <v>-2.07389474846127</v>
      </c>
      <c r="Q7873">
        <v>0.59322033898305004</v>
      </c>
      <c r="R7873">
        <v>0.20338983050847401</v>
      </c>
      <c r="S7873">
        <f t="shared" si="122"/>
        <v>-0.10029506145306008</v>
      </c>
    </row>
    <row r="7874" spans="1:19" x14ac:dyDescent="0.2">
      <c r="A7874" t="s">
        <v>15671</v>
      </c>
      <c r="B7874" t="s">
        <v>15672</v>
      </c>
      <c r="C7874">
        <v>191</v>
      </c>
      <c r="D7874">
        <v>198</v>
      </c>
      <c r="E7874">
        <v>206</v>
      </c>
      <c r="F7874">
        <v>29</v>
      </c>
      <c r="G7874">
        <v>9.5890055309332006E-2</v>
      </c>
      <c r="H7874">
        <v>-0.461424156656977</v>
      </c>
      <c r="I7874">
        <v>-1.70283254231077</v>
      </c>
      <c r="J7874">
        <v>394</v>
      </c>
      <c r="K7874">
        <v>479</v>
      </c>
      <c r="L7874">
        <v>335</v>
      </c>
      <c r="M7874">
        <v>39</v>
      </c>
      <c r="N7874">
        <v>0.16206739501070999</v>
      </c>
      <c r="O7874">
        <v>-0.66254019193311897</v>
      </c>
      <c r="P7874">
        <v>-2.0146572833909602</v>
      </c>
      <c r="Q7874">
        <v>0.66101694915254205</v>
      </c>
      <c r="R7874">
        <v>0.25423728813559299</v>
      </c>
      <c r="S7874">
        <f t="shared" si="122"/>
        <v>-2.9956555184230717E-2</v>
      </c>
    </row>
    <row r="7875" spans="1:19" x14ac:dyDescent="0.2">
      <c r="A7875" t="s">
        <v>15673</v>
      </c>
      <c r="B7875" t="s">
        <v>15674</v>
      </c>
      <c r="C7875">
        <v>48</v>
      </c>
      <c r="D7875">
        <v>50</v>
      </c>
      <c r="E7875">
        <v>39</v>
      </c>
      <c r="F7875">
        <v>18</v>
      </c>
      <c r="G7875">
        <v>9.7986999255959994E-2</v>
      </c>
      <c r="H7875">
        <v>-0.58443464012749102</v>
      </c>
      <c r="I7875">
        <v>-1.31016590523428</v>
      </c>
      <c r="J7875">
        <v>156</v>
      </c>
      <c r="K7875">
        <v>125</v>
      </c>
      <c r="L7875">
        <v>111</v>
      </c>
      <c r="M7875">
        <v>33</v>
      </c>
      <c r="N7875">
        <v>-1.8986481924683302E-2</v>
      </c>
      <c r="O7875">
        <v>-0.73989039671219403</v>
      </c>
      <c r="P7875">
        <v>-1.6848363270684601</v>
      </c>
      <c r="Q7875">
        <v>0.69491525423728795</v>
      </c>
      <c r="R7875">
        <v>0.27118644067796599</v>
      </c>
      <c r="S7875">
        <f t="shared" ref="S7875:S7938" si="123">((I7875+1.7338029)/1.7338029+(P7875+1.8692731)/1.8692731)/2</f>
        <v>0.17150370501148465</v>
      </c>
    </row>
    <row r="7876" spans="1:19" x14ac:dyDescent="0.2">
      <c r="A7876" t="s">
        <v>15675</v>
      </c>
      <c r="B7876" t="s">
        <v>15676</v>
      </c>
      <c r="C7876">
        <v>72</v>
      </c>
      <c r="D7876">
        <v>82</v>
      </c>
      <c r="E7876">
        <v>57</v>
      </c>
      <c r="F7876">
        <v>6</v>
      </c>
      <c r="G7876">
        <v>0.136739588247976</v>
      </c>
      <c r="H7876">
        <v>-0.59571565053718001</v>
      </c>
      <c r="I7876">
        <v>-1.96337841900962</v>
      </c>
      <c r="J7876">
        <v>196</v>
      </c>
      <c r="K7876">
        <v>360</v>
      </c>
      <c r="L7876">
        <v>112</v>
      </c>
      <c r="M7876">
        <v>23</v>
      </c>
      <c r="N7876">
        <v>0.34127453283253301</v>
      </c>
      <c r="O7876">
        <v>-0.83512682583068398</v>
      </c>
      <c r="P7876">
        <v>-1.94075390393077</v>
      </c>
      <c r="Q7876">
        <v>0.59322033898305004</v>
      </c>
      <c r="R7876">
        <v>0.25423728813559299</v>
      </c>
      <c r="S7876">
        <f t="shared" si="123"/>
        <v>-8.5325718668566988E-2</v>
      </c>
    </row>
    <row r="7877" spans="1:19" x14ac:dyDescent="0.2">
      <c r="A7877" t="s">
        <v>15677</v>
      </c>
      <c r="B7877" t="s">
        <v>15678</v>
      </c>
      <c r="C7877">
        <v>70</v>
      </c>
      <c r="D7877">
        <v>52</v>
      </c>
      <c r="E7877">
        <v>69</v>
      </c>
      <c r="F7877">
        <v>1</v>
      </c>
      <c r="G7877">
        <v>-4.8836464083929103E-2</v>
      </c>
      <c r="H7877">
        <v>-0.50050695905540499</v>
      </c>
      <c r="I7877">
        <v>-2.72929521297625</v>
      </c>
      <c r="J7877">
        <v>128</v>
      </c>
      <c r="K7877">
        <v>105</v>
      </c>
      <c r="L7877">
        <v>91</v>
      </c>
      <c r="M7877">
        <v>22</v>
      </c>
      <c r="N7877">
        <v>-8.7925671562084397E-3</v>
      </c>
      <c r="O7877">
        <v>-0.74025735447116503</v>
      </c>
      <c r="P7877">
        <v>-1.7750129574175499</v>
      </c>
      <c r="Q7877">
        <v>0.62711864406779605</v>
      </c>
      <c r="R7877">
        <v>0.20338983050847401</v>
      </c>
      <c r="S7877">
        <f t="shared" si="123"/>
        <v>-0.26187042470170457</v>
      </c>
    </row>
    <row r="7878" spans="1:19" x14ac:dyDescent="0.2">
      <c r="A7878" t="s">
        <v>15679</v>
      </c>
      <c r="B7878" t="s">
        <v>15680</v>
      </c>
      <c r="C7878">
        <v>50</v>
      </c>
      <c r="D7878">
        <v>78</v>
      </c>
      <c r="E7878">
        <v>40</v>
      </c>
      <c r="F7878">
        <v>4</v>
      </c>
      <c r="G7878">
        <v>0.27338283064999003</v>
      </c>
      <c r="H7878">
        <v>-0.59116802278645997</v>
      </c>
      <c r="I7878">
        <v>-1.98110718597005</v>
      </c>
      <c r="J7878">
        <v>196</v>
      </c>
      <c r="K7878">
        <v>179</v>
      </c>
      <c r="L7878">
        <v>94</v>
      </c>
      <c r="M7878">
        <v>22</v>
      </c>
      <c r="N7878">
        <v>3.7825063045138801E-2</v>
      </c>
      <c r="O7878">
        <v>-0.91121699490116703</v>
      </c>
      <c r="P7878">
        <v>-1.96005905912616</v>
      </c>
      <c r="Q7878">
        <v>0.69491525423728795</v>
      </c>
      <c r="R7878">
        <v>0.27118644067796599</v>
      </c>
      <c r="S7878">
        <f t="shared" si="123"/>
        <v>-9.5602214477558622E-2</v>
      </c>
    </row>
    <row r="7879" spans="1:19" x14ac:dyDescent="0.2">
      <c r="A7879" t="s">
        <v>15681</v>
      </c>
      <c r="B7879" t="s">
        <v>15682</v>
      </c>
      <c r="C7879">
        <v>31</v>
      </c>
      <c r="D7879">
        <v>34</v>
      </c>
      <c r="E7879">
        <v>35</v>
      </c>
      <c r="F7879">
        <v>0</v>
      </c>
      <c r="G7879">
        <v>0.12037545550351</v>
      </c>
      <c r="H7879">
        <v>-0.44155165926239998</v>
      </c>
      <c r="I7879" t="e">
        <f>-inf</f>
        <v>#NAME?</v>
      </c>
      <c r="J7879">
        <v>50</v>
      </c>
      <c r="K7879">
        <v>52</v>
      </c>
      <c r="L7879">
        <v>28</v>
      </c>
      <c r="M7879">
        <v>4</v>
      </c>
      <c r="N7879">
        <v>9.4261442720502103E-2</v>
      </c>
      <c r="O7879">
        <v>-0.84390075013818899</v>
      </c>
      <c r="P7879">
        <v>-2.10713568159994</v>
      </c>
      <c r="Q7879">
        <v>0.644067796610169</v>
      </c>
      <c r="R7879">
        <v>0.338983050847457</v>
      </c>
      <c r="S7879" t="e">
        <f t="shared" si="123"/>
        <v>#NAME?</v>
      </c>
    </row>
    <row r="7880" spans="1:19" x14ac:dyDescent="0.2">
      <c r="A7880" t="s">
        <v>15683</v>
      </c>
      <c r="B7880" t="s">
        <v>15684</v>
      </c>
      <c r="C7880">
        <v>277</v>
      </c>
      <c r="D7880">
        <v>307</v>
      </c>
      <c r="E7880">
        <v>289</v>
      </c>
      <c r="F7880">
        <v>45</v>
      </c>
      <c r="G7880">
        <v>0.124916838708266</v>
      </c>
      <c r="H7880">
        <v>-0.47583993608630398</v>
      </c>
      <c r="I7880">
        <v>-1.6734644282511</v>
      </c>
      <c r="J7880">
        <v>585</v>
      </c>
      <c r="K7880">
        <v>862</v>
      </c>
      <c r="L7880">
        <v>453</v>
      </c>
      <c r="M7880">
        <v>63</v>
      </c>
      <c r="N7880">
        <v>0.245579503164254</v>
      </c>
      <c r="O7880">
        <v>-0.70314644121373804</v>
      </c>
      <c r="P7880">
        <v>-1.9780409852204901</v>
      </c>
      <c r="Q7880">
        <v>0.62711864406779605</v>
      </c>
      <c r="R7880">
        <v>0.38983050847457601</v>
      </c>
      <c r="S7880">
        <f t="shared" si="123"/>
        <v>-1.1693016932591532E-2</v>
      </c>
    </row>
    <row r="7881" spans="1:19" x14ac:dyDescent="0.2">
      <c r="A7881" t="s">
        <v>15685</v>
      </c>
      <c r="B7881" t="s">
        <v>15686</v>
      </c>
      <c r="C7881">
        <v>146</v>
      </c>
      <c r="D7881">
        <v>198</v>
      </c>
      <c r="E7881">
        <v>178</v>
      </c>
      <c r="F7881">
        <v>13</v>
      </c>
      <c r="G7881">
        <v>0.21257056677262201</v>
      </c>
      <c r="H7881">
        <v>-0.40819086325394599</v>
      </c>
      <c r="I7881">
        <v>-1.9346066764395899</v>
      </c>
      <c r="J7881">
        <v>443</v>
      </c>
      <c r="K7881">
        <v>529</v>
      </c>
      <c r="L7881">
        <v>190</v>
      </c>
      <c r="M7881">
        <v>63</v>
      </c>
      <c r="N7881">
        <v>0.15428004923383801</v>
      </c>
      <c r="O7881">
        <v>-0.95973890241463</v>
      </c>
      <c r="P7881">
        <v>-1.8572888453613801</v>
      </c>
      <c r="Q7881">
        <v>0.69491525423728795</v>
      </c>
      <c r="R7881">
        <v>0.28813559322033899</v>
      </c>
      <c r="S7881">
        <f t="shared" si="123"/>
        <v>-5.470288642416124E-2</v>
      </c>
    </row>
    <row r="7882" spans="1:19" x14ac:dyDescent="0.2">
      <c r="A7882" t="s">
        <v>15687</v>
      </c>
      <c r="B7882" t="s">
        <v>15688</v>
      </c>
      <c r="C7882">
        <v>66</v>
      </c>
      <c r="D7882">
        <v>73</v>
      </c>
      <c r="E7882">
        <v>59</v>
      </c>
      <c r="F7882">
        <v>15</v>
      </c>
      <c r="G7882">
        <v>0.124037156874115</v>
      </c>
      <c r="H7882">
        <v>-0.54294993367812705</v>
      </c>
      <c r="I7882">
        <v>-1.5276498494481801</v>
      </c>
      <c r="J7882">
        <v>241</v>
      </c>
      <c r="K7882">
        <v>223</v>
      </c>
      <c r="L7882">
        <v>107</v>
      </c>
      <c r="M7882">
        <v>22</v>
      </c>
      <c r="N7882">
        <v>4.3515923895013998E-2</v>
      </c>
      <c r="O7882">
        <v>-0.94472204203404897</v>
      </c>
      <c r="P7882">
        <v>-2.04982003034455</v>
      </c>
      <c r="Q7882">
        <v>0.677966101694915</v>
      </c>
      <c r="R7882">
        <v>0.23728813559322001</v>
      </c>
      <c r="S7882">
        <f t="shared" si="123"/>
        <v>1.1157767850671414E-2</v>
      </c>
    </row>
    <row r="7883" spans="1:19" x14ac:dyDescent="0.2">
      <c r="A7883" t="s">
        <v>15689</v>
      </c>
      <c r="B7883" t="s">
        <v>15690</v>
      </c>
      <c r="C7883">
        <v>58</v>
      </c>
      <c r="D7883">
        <v>92</v>
      </c>
      <c r="E7883">
        <v>54</v>
      </c>
      <c r="F7883">
        <v>13</v>
      </c>
      <c r="G7883">
        <v>0.28061806607814599</v>
      </c>
      <c r="H7883">
        <v>-0.525292243518372</v>
      </c>
      <c r="I7883">
        <v>-1.5336818142180899</v>
      </c>
      <c r="J7883">
        <v>103</v>
      </c>
      <c r="K7883">
        <v>220</v>
      </c>
      <c r="L7883">
        <v>51</v>
      </c>
      <c r="M7883">
        <v>20</v>
      </c>
      <c r="N7883">
        <v>0.40681355953875498</v>
      </c>
      <c r="O7883">
        <v>-0.89735582575162598</v>
      </c>
      <c r="P7883">
        <v>-1.7220328976330801</v>
      </c>
      <c r="Q7883">
        <v>0.57627118644067798</v>
      </c>
      <c r="R7883">
        <v>0.305084745762711</v>
      </c>
      <c r="S7883">
        <f t="shared" si="123"/>
        <v>9.7095949403054022E-2</v>
      </c>
    </row>
    <row r="7884" spans="1:19" x14ac:dyDescent="0.2">
      <c r="A7884" t="s">
        <v>15691</v>
      </c>
      <c r="B7884" t="s">
        <v>15692</v>
      </c>
      <c r="C7884">
        <v>347</v>
      </c>
      <c r="D7884">
        <v>406</v>
      </c>
      <c r="E7884">
        <v>286</v>
      </c>
      <c r="F7884">
        <v>33</v>
      </c>
      <c r="G7884">
        <v>0.148454791081848</v>
      </c>
      <c r="H7884">
        <v>-0.57822145144023396</v>
      </c>
      <c r="I7884">
        <v>-1.90601270787498</v>
      </c>
      <c r="J7884">
        <v>770</v>
      </c>
      <c r="K7884">
        <v>779</v>
      </c>
      <c r="L7884">
        <v>469</v>
      </c>
      <c r="M7884">
        <v>84</v>
      </c>
      <c r="N7884">
        <v>8.2274835921804304E-2</v>
      </c>
      <c r="O7884">
        <v>-0.80740665960178803</v>
      </c>
      <c r="P7884">
        <v>-1.97243710770249</v>
      </c>
      <c r="Q7884">
        <v>0.61016949152542299</v>
      </c>
      <c r="R7884">
        <v>0.22033898305084701</v>
      </c>
      <c r="S7884">
        <f t="shared" si="123"/>
        <v>-7.7257138158986133E-2</v>
      </c>
    </row>
    <row r="7885" spans="1:19" x14ac:dyDescent="0.2">
      <c r="A7885" t="s">
        <v>15693</v>
      </c>
      <c r="B7885" t="s">
        <v>15694</v>
      </c>
      <c r="C7885">
        <v>243</v>
      </c>
      <c r="D7885">
        <v>319</v>
      </c>
      <c r="E7885">
        <v>172</v>
      </c>
      <c r="F7885">
        <v>38</v>
      </c>
      <c r="G7885">
        <v>0.19844264175439699</v>
      </c>
      <c r="H7885">
        <v>-0.64433583646916603</v>
      </c>
      <c r="I7885">
        <v>-1.6900198499435</v>
      </c>
      <c r="J7885">
        <v>584</v>
      </c>
      <c r="K7885">
        <v>722</v>
      </c>
      <c r="L7885">
        <v>411</v>
      </c>
      <c r="M7885">
        <v>117</v>
      </c>
      <c r="N7885">
        <v>0.169352453878961</v>
      </c>
      <c r="O7885">
        <v>-0.74465980238072005</v>
      </c>
      <c r="P7885">
        <v>-1.70845265395813</v>
      </c>
      <c r="Q7885">
        <v>0.54237288135593198</v>
      </c>
      <c r="R7885">
        <v>0.23728813559322001</v>
      </c>
      <c r="S7885">
        <f t="shared" si="123"/>
        <v>5.5643146084718972E-2</v>
      </c>
    </row>
    <row r="7886" spans="1:19" x14ac:dyDescent="0.2">
      <c r="A7886" t="s">
        <v>15695</v>
      </c>
      <c r="B7886" t="s">
        <v>15696</v>
      </c>
      <c r="C7886">
        <v>291</v>
      </c>
      <c r="D7886">
        <v>333</v>
      </c>
      <c r="E7886">
        <v>148</v>
      </c>
      <c r="F7886">
        <v>33</v>
      </c>
      <c r="G7886">
        <v>0.138809476815941</v>
      </c>
      <c r="H7886">
        <v>-0.78788928336935304</v>
      </c>
      <c r="I7886">
        <v>-1.82957622207001</v>
      </c>
      <c r="J7886">
        <v>551</v>
      </c>
      <c r="K7886">
        <v>639</v>
      </c>
      <c r="L7886">
        <v>402</v>
      </c>
      <c r="M7886">
        <v>101</v>
      </c>
      <c r="N7886">
        <v>0.14157736272833599</v>
      </c>
      <c r="O7886">
        <v>-0.72901432291170498</v>
      </c>
      <c r="P7886">
        <v>-1.7470558936610301</v>
      </c>
      <c r="Q7886">
        <v>0.62711864406779605</v>
      </c>
      <c r="R7886">
        <v>0.27118644067796599</v>
      </c>
      <c r="S7886">
        <f t="shared" si="123"/>
        <v>5.0716673752763466E-3</v>
      </c>
    </row>
    <row r="7887" spans="1:19" x14ac:dyDescent="0.2">
      <c r="A7887" t="s">
        <v>15697</v>
      </c>
      <c r="B7887" t="s">
        <v>15698</v>
      </c>
      <c r="C7887">
        <v>322</v>
      </c>
      <c r="D7887">
        <v>413</v>
      </c>
      <c r="E7887">
        <v>213</v>
      </c>
      <c r="F7887">
        <v>48</v>
      </c>
      <c r="G7887">
        <v>0.188352412256098</v>
      </c>
      <c r="H7887">
        <v>-0.67373427803549601</v>
      </c>
      <c r="I7887">
        <v>-1.71081180728224</v>
      </c>
      <c r="J7887">
        <v>710</v>
      </c>
      <c r="K7887">
        <v>899</v>
      </c>
      <c r="L7887">
        <v>381</v>
      </c>
      <c r="M7887">
        <v>118</v>
      </c>
      <c r="N7887">
        <v>0.17972944643587499</v>
      </c>
      <c r="O7887">
        <v>-0.86242215018784596</v>
      </c>
      <c r="P7887">
        <v>-1.78960201000484</v>
      </c>
      <c r="Q7887">
        <v>0.54237288135593198</v>
      </c>
      <c r="R7887">
        <v>0.20338983050847401</v>
      </c>
      <c r="S7887">
        <f t="shared" si="123"/>
        <v>2.7940964124020775E-2</v>
      </c>
    </row>
    <row r="7888" spans="1:19" x14ac:dyDescent="0.2">
      <c r="A7888" t="s">
        <v>15699</v>
      </c>
      <c r="B7888" t="s">
        <v>15700</v>
      </c>
      <c r="C7888">
        <v>105</v>
      </c>
      <c r="D7888">
        <v>85</v>
      </c>
      <c r="E7888">
        <v>85</v>
      </c>
      <c r="F7888">
        <v>24</v>
      </c>
      <c r="G7888">
        <v>-1.15121410601168E-2</v>
      </c>
      <c r="H7888">
        <v>-0.58602838313404804</v>
      </c>
      <c r="I7888">
        <v>-1.5251752303203301</v>
      </c>
      <c r="J7888">
        <v>211</v>
      </c>
      <c r="K7888">
        <v>335</v>
      </c>
      <c r="L7888">
        <v>220</v>
      </c>
      <c r="M7888">
        <v>63</v>
      </c>
      <c r="N7888">
        <v>0.27799045516087401</v>
      </c>
      <c r="O7888">
        <v>-0.57394855161987601</v>
      </c>
      <c r="P7888">
        <v>-1.535167574436</v>
      </c>
      <c r="Q7888">
        <v>0.57627118644067798</v>
      </c>
      <c r="R7888">
        <v>0.25423728813559299</v>
      </c>
      <c r="S7888">
        <f t="shared" si="123"/>
        <v>0.14953252665482131</v>
      </c>
    </row>
    <row r="7889" spans="1:19" x14ac:dyDescent="0.2">
      <c r="A7889" t="s">
        <v>15701</v>
      </c>
      <c r="B7889" t="s">
        <v>15702</v>
      </c>
      <c r="C7889">
        <v>135</v>
      </c>
      <c r="D7889">
        <v>116</v>
      </c>
      <c r="E7889">
        <v>109</v>
      </c>
      <c r="F7889">
        <v>14</v>
      </c>
      <c r="G7889">
        <v>1.4382453027440701E-2</v>
      </c>
      <c r="H7889">
        <v>-0.58716528033278603</v>
      </c>
      <c r="I7889">
        <v>-1.8684029057787599</v>
      </c>
      <c r="J7889">
        <v>287</v>
      </c>
      <c r="K7889">
        <v>350</v>
      </c>
      <c r="L7889">
        <v>135</v>
      </c>
      <c r="M7889">
        <v>43</v>
      </c>
      <c r="N7889">
        <v>0.163414251038005</v>
      </c>
      <c r="O7889">
        <v>-0.91963690538337595</v>
      </c>
      <c r="P7889">
        <v>-1.83463910974629</v>
      </c>
      <c r="Q7889">
        <v>0.57627118644067798</v>
      </c>
      <c r="R7889">
        <v>0.23728813559322001</v>
      </c>
      <c r="S7889">
        <f t="shared" si="123"/>
        <v>-2.9552382947201583E-2</v>
      </c>
    </row>
    <row r="7890" spans="1:19" x14ac:dyDescent="0.2">
      <c r="A7890" t="s">
        <v>15703</v>
      </c>
      <c r="B7890" t="s">
        <v>15704</v>
      </c>
      <c r="C7890">
        <v>86</v>
      </c>
      <c r="D7890">
        <v>63</v>
      </c>
      <c r="E7890">
        <v>24</v>
      </c>
      <c r="F7890">
        <v>14</v>
      </c>
      <c r="G7890">
        <v>-5.4899669494457501E-2</v>
      </c>
      <c r="H7890">
        <v>-1.0485452193103599</v>
      </c>
      <c r="I7890">
        <v>-1.6725675885273199</v>
      </c>
      <c r="J7890">
        <v>118</v>
      </c>
      <c r="K7890">
        <v>127</v>
      </c>
      <c r="L7890">
        <v>75</v>
      </c>
      <c r="M7890">
        <v>4</v>
      </c>
      <c r="N7890">
        <v>0.109149817071553</v>
      </c>
      <c r="O7890">
        <v>-0.78890952105881496</v>
      </c>
      <c r="P7890">
        <v>-2.4800476845700499</v>
      </c>
      <c r="Q7890">
        <v>0.57627118644067798</v>
      </c>
      <c r="R7890">
        <v>0.20338983050847401</v>
      </c>
      <c r="S7890">
        <f t="shared" si="123"/>
        <v>-0.14571296974398434</v>
      </c>
    </row>
    <row r="7891" spans="1:19" x14ac:dyDescent="0.2">
      <c r="A7891" t="s">
        <v>15705</v>
      </c>
      <c r="B7891" t="s">
        <v>15706</v>
      </c>
      <c r="C7891">
        <v>26</v>
      </c>
      <c r="D7891">
        <v>7</v>
      </c>
      <c r="E7891">
        <v>20</v>
      </c>
      <c r="F7891">
        <v>0</v>
      </c>
      <c r="G7891">
        <v>-0.48961707566103202</v>
      </c>
      <c r="H7891">
        <v>-0.60820136208524</v>
      </c>
      <c r="I7891" t="e">
        <f>-inf</f>
        <v>#NAME?</v>
      </c>
      <c r="J7891">
        <v>21</v>
      </c>
      <c r="K7891">
        <v>25</v>
      </c>
      <c r="L7891">
        <v>1</v>
      </c>
      <c r="M7891">
        <v>0</v>
      </c>
      <c r="N7891">
        <v>0.15294881735984001</v>
      </c>
      <c r="O7891">
        <v>-1.9143080718783001</v>
      </c>
      <c r="P7891" t="e">
        <f>-inf</f>
        <v>#NAME?</v>
      </c>
      <c r="Q7891">
        <v>0.62711864406779605</v>
      </c>
      <c r="R7891">
        <v>0.305084745762711</v>
      </c>
      <c r="S7891" t="e">
        <f t="shared" si="123"/>
        <v>#NAME?</v>
      </c>
    </row>
    <row r="7892" spans="1:19" x14ac:dyDescent="0.2">
      <c r="A7892" t="s">
        <v>15707</v>
      </c>
      <c r="B7892" t="s">
        <v>15708</v>
      </c>
      <c r="C7892">
        <v>185</v>
      </c>
      <c r="D7892">
        <v>275</v>
      </c>
      <c r="E7892">
        <v>148</v>
      </c>
      <c r="F7892">
        <v>18</v>
      </c>
      <c r="G7892">
        <v>0.25241919772277699</v>
      </c>
      <c r="H7892">
        <v>-0.59116802278645997</v>
      </c>
      <c r="I7892">
        <v>-1.8960963962616999</v>
      </c>
      <c r="J7892">
        <v>264</v>
      </c>
      <c r="K7892">
        <v>321</v>
      </c>
      <c r="L7892">
        <v>221</v>
      </c>
      <c r="M7892">
        <v>51</v>
      </c>
      <c r="N7892">
        <v>0.162129208956762</v>
      </c>
      <c r="O7892">
        <v>-0.66930043032911002</v>
      </c>
      <c r="P7892">
        <v>-1.7242594193637799</v>
      </c>
      <c r="Q7892">
        <v>0.62711864406779605</v>
      </c>
      <c r="R7892">
        <v>0.25423728813559299</v>
      </c>
      <c r="S7892">
        <f t="shared" si="123"/>
        <v>-8.013963322809313E-3</v>
      </c>
    </row>
    <row r="7893" spans="1:19" x14ac:dyDescent="0.2">
      <c r="A7893" t="s">
        <v>15709</v>
      </c>
      <c r="B7893" t="s">
        <v>15710</v>
      </c>
      <c r="C7893">
        <v>71</v>
      </c>
      <c r="D7893">
        <v>141</v>
      </c>
      <c r="E7893">
        <v>83</v>
      </c>
      <c r="F7893">
        <v>8</v>
      </c>
      <c r="G7893">
        <v>0.37821899623183303</v>
      </c>
      <c r="H7893">
        <v>-0.42643826612140501</v>
      </c>
      <c r="I7893">
        <v>-1.8323655346891301</v>
      </c>
      <c r="J7893">
        <v>210</v>
      </c>
      <c r="K7893">
        <v>310</v>
      </c>
      <c r="L7893">
        <v>130</v>
      </c>
      <c r="M7893">
        <v>25</v>
      </c>
      <c r="N7893">
        <v>0.24637050252207501</v>
      </c>
      <c r="O7893">
        <v>-0.80036471957147204</v>
      </c>
      <c r="P7893">
        <v>-1.93450495465377</v>
      </c>
      <c r="Q7893">
        <v>0.61016949152542299</v>
      </c>
      <c r="R7893">
        <v>0.27118644067796599</v>
      </c>
      <c r="S7893">
        <f t="shared" si="123"/>
        <v>-4.5872283983599063E-2</v>
      </c>
    </row>
    <row r="7894" spans="1:19" x14ac:dyDescent="0.2">
      <c r="A7894" t="s">
        <v>15711</v>
      </c>
      <c r="B7894" t="s">
        <v>15712</v>
      </c>
      <c r="C7894">
        <v>136</v>
      </c>
      <c r="D7894">
        <v>81</v>
      </c>
      <c r="E7894">
        <v>54</v>
      </c>
      <c r="F7894">
        <v>3</v>
      </c>
      <c r="G7894">
        <v>-0.14479565719603901</v>
      </c>
      <c r="H7894">
        <v>-0.89540315832565198</v>
      </c>
      <c r="I7894">
        <v>-2.5406148266125501</v>
      </c>
      <c r="J7894">
        <v>215</v>
      </c>
      <c r="K7894">
        <v>319</v>
      </c>
      <c r="L7894">
        <v>200</v>
      </c>
      <c r="M7894">
        <v>41</v>
      </c>
      <c r="N7894">
        <v>0.24858032656329701</v>
      </c>
      <c r="O7894">
        <v>-0.62349724139601403</v>
      </c>
      <c r="P7894">
        <v>-1.7298802717877599</v>
      </c>
      <c r="Q7894">
        <v>0.62711864406779605</v>
      </c>
      <c r="R7894">
        <v>0.322033898305084</v>
      </c>
      <c r="S7894">
        <f t="shared" si="123"/>
        <v>-0.19538587498491247</v>
      </c>
    </row>
    <row r="7895" spans="1:19" x14ac:dyDescent="0.2">
      <c r="A7895" t="s">
        <v>15713</v>
      </c>
      <c r="B7895" t="s">
        <v>15714</v>
      </c>
      <c r="C7895">
        <v>25</v>
      </c>
      <c r="D7895">
        <v>46</v>
      </c>
      <c r="E7895">
        <v>17</v>
      </c>
      <c r="F7895">
        <v>4</v>
      </c>
      <c r="G7895">
        <v>0.34507605530506402</v>
      </c>
      <c r="H7895">
        <v>-0.661749097072167</v>
      </c>
      <c r="I7895">
        <v>-1.6800771903060701</v>
      </c>
      <c r="J7895">
        <v>79</v>
      </c>
      <c r="K7895">
        <v>127</v>
      </c>
      <c r="L7895">
        <v>42</v>
      </c>
      <c r="M7895">
        <v>23</v>
      </c>
      <c r="N7895">
        <v>0.28340473308723702</v>
      </c>
      <c r="O7895">
        <v>-0.86646657803693095</v>
      </c>
      <c r="P7895">
        <v>-1.5461249238647401</v>
      </c>
      <c r="Q7895">
        <v>0.61016949152542299</v>
      </c>
      <c r="R7895">
        <v>0.338983050847457</v>
      </c>
      <c r="S7895">
        <f t="shared" si="123"/>
        <v>0.10193045868606673</v>
      </c>
    </row>
    <row r="7896" spans="1:19" x14ac:dyDescent="0.2">
      <c r="A7896" t="s">
        <v>15715</v>
      </c>
      <c r="B7896" t="s">
        <v>15716</v>
      </c>
      <c r="C7896">
        <v>114</v>
      </c>
      <c r="D7896">
        <v>120</v>
      </c>
      <c r="E7896">
        <v>55</v>
      </c>
      <c r="F7896">
        <v>12</v>
      </c>
      <c r="G7896">
        <v>0.10253462700667999</v>
      </c>
      <c r="H7896">
        <v>-0.810800171620632</v>
      </c>
      <c r="I7896">
        <v>-1.86192077825084</v>
      </c>
      <c r="J7896">
        <v>120</v>
      </c>
      <c r="K7896">
        <v>183</v>
      </c>
      <c r="L7896">
        <v>85</v>
      </c>
      <c r="M7896">
        <v>21</v>
      </c>
      <c r="N7896">
        <v>0.26049794710452601</v>
      </c>
      <c r="O7896">
        <v>-0.74185109747772204</v>
      </c>
      <c r="P7896">
        <v>-1.76718761990559</v>
      </c>
      <c r="Q7896">
        <v>0.54237288135593198</v>
      </c>
      <c r="R7896">
        <v>0.27118644067796599</v>
      </c>
      <c r="S7896">
        <f t="shared" si="123"/>
        <v>-9.6408738764858677E-3</v>
      </c>
    </row>
    <row r="7897" spans="1:19" x14ac:dyDescent="0.2">
      <c r="A7897" t="s">
        <v>15717</v>
      </c>
      <c r="B7897" t="s">
        <v>15718</v>
      </c>
      <c r="C7897">
        <v>193</v>
      </c>
      <c r="D7897">
        <v>118</v>
      </c>
      <c r="E7897">
        <v>127</v>
      </c>
      <c r="F7897">
        <v>16</v>
      </c>
      <c r="G7897">
        <v>-0.133417069406119</v>
      </c>
      <c r="H7897">
        <v>-0.67601159783022002</v>
      </c>
      <c r="I7897">
        <v>-1.9656344993138399</v>
      </c>
      <c r="J7897">
        <v>309</v>
      </c>
      <c r="K7897">
        <v>253</v>
      </c>
      <c r="L7897">
        <v>186</v>
      </c>
      <c r="M7897">
        <v>37</v>
      </c>
      <c r="N7897">
        <v>-9.6098548272949506E-3</v>
      </c>
      <c r="O7897">
        <v>-0.81253431235130802</v>
      </c>
      <c r="P7897">
        <v>-1.9319824239497301</v>
      </c>
      <c r="Q7897">
        <v>0.66101694915254205</v>
      </c>
      <c r="R7897">
        <v>0.305084745762711</v>
      </c>
      <c r="S7897">
        <f t="shared" si="123"/>
        <v>-8.3630107289116351E-2</v>
      </c>
    </row>
    <row r="7898" spans="1:19" x14ac:dyDescent="0.2">
      <c r="A7898" t="s">
        <v>15719</v>
      </c>
      <c r="B7898" t="s">
        <v>15720</v>
      </c>
      <c r="C7898">
        <v>118</v>
      </c>
      <c r="D7898">
        <v>103</v>
      </c>
      <c r="E7898">
        <v>136</v>
      </c>
      <c r="F7898">
        <v>10</v>
      </c>
      <c r="G7898">
        <v>2.1213449694575202E-2</v>
      </c>
      <c r="H7898">
        <v>-0.43260110871431101</v>
      </c>
      <c r="I7898">
        <v>-1.9560791802681201</v>
      </c>
      <c r="J7898">
        <v>382</v>
      </c>
      <c r="K7898">
        <v>293</v>
      </c>
      <c r="L7898">
        <v>181</v>
      </c>
      <c r="M7898">
        <v>46</v>
      </c>
      <c r="N7898">
        <v>-3.7967639135877397E-2</v>
      </c>
      <c r="O7898">
        <v>-0.91647356518691403</v>
      </c>
      <c r="P7898">
        <v>-1.9295311998220199</v>
      </c>
      <c r="Q7898">
        <v>0.59322033898305004</v>
      </c>
      <c r="R7898">
        <v>0.305084745762711</v>
      </c>
      <c r="S7898">
        <f t="shared" si="123"/>
        <v>-8.0218849370507508E-2</v>
      </c>
    </row>
    <row r="7899" spans="1:19" x14ac:dyDescent="0.2">
      <c r="A7899" t="s">
        <v>15721</v>
      </c>
      <c r="B7899" t="s">
        <v>15722</v>
      </c>
      <c r="C7899">
        <v>119</v>
      </c>
      <c r="D7899">
        <v>111</v>
      </c>
      <c r="E7899">
        <v>70</v>
      </c>
      <c r="F7899">
        <v>32</v>
      </c>
      <c r="G7899">
        <v>5.00342496896551E-2</v>
      </c>
      <c r="H7899">
        <v>-0.72470693115667695</v>
      </c>
      <c r="I7899">
        <v>-1.4545941560346201</v>
      </c>
      <c r="J7899">
        <v>196</v>
      </c>
      <c r="K7899">
        <v>240</v>
      </c>
      <c r="L7899">
        <v>137</v>
      </c>
      <c r="M7899">
        <v>37</v>
      </c>
      <c r="N7899">
        <v>0.16518327377685099</v>
      </c>
      <c r="O7899">
        <v>-0.74762428134445902</v>
      </c>
      <c r="P7899">
        <v>-1.73428001588137</v>
      </c>
      <c r="Q7899">
        <v>0.55932203389830504</v>
      </c>
      <c r="R7899">
        <v>0.305084745762711</v>
      </c>
      <c r="S7899">
        <f t="shared" si="123"/>
        <v>0.11662761435200172</v>
      </c>
    </row>
    <row r="7900" spans="1:19" x14ac:dyDescent="0.2">
      <c r="A7900" t="s">
        <v>15723</v>
      </c>
      <c r="B7900" t="s">
        <v>15724</v>
      </c>
      <c r="C7900">
        <v>127</v>
      </c>
      <c r="D7900">
        <v>162</v>
      </c>
      <c r="E7900">
        <v>92</v>
      </c>
      <c r="F7900">
        <v>26</v>
      </c>
      <c r="G7900">
        <v>0.185969525882202</v>
      </c>
      <c r="H7900">
        <v>-0.63427390338880496</v>
      </c>
      <c r="I7900">
        <v>-1.5730275459471299</v>
      </c>
      <c r="J7900">
        <v>265</v>
      </c>
      <c r="K7900">
        <v>294</v>
      </c>
      <c r="L7900">
        <v>166</v>
      </c>
      <c r="M7900">
        <v>54</v>
      </c>
      <c r="N7900">
        <v>0.12232955989707101</v>
      </c>
      <c r="O7900">
        <v>-0.79522656304114303</v>
      </c>
      <c r="P7900">
        <v>-1.70107778270573</v>
      </c>
      <c r="Q7900">
        <v>0.59322033898305004</v>
      </c>
      <c r="R7900">
        <v>0.23728813559322001</v>
      </c>
      <c r="S7900">
        <f t="shared" si="123"/>
        <v>9.1354443670187802E-2</v>
      </c>
    </row>
    <row r="7901" spans="1:19" x14ac:dyDescent="0.2">
      <c r="A7901" t="s">
        <v>15725</v>
      </c>
      <c r="B7901" t="s">
        <v>15726</v>
      </c>
      <c r="C7901">
        <v>30</v>
      </c>
      <c r="D7901">
        <v>16</v>
      </c>
      <c r="E7901">
        <v>27</v>
      </c>
      <c r="F7901">
        <v>4</v>
      </c>
      <c r="G7901">
        <v>-0.192743039768209</v>
      </c>
      <c r="H7901">
        <v>-0.54001550033907797</v>
      </c>
      <c r="I7901">
        <v>-1.7592584363536901</v>
      </c>
      <c r="J7901">
        <v>158</v>
      </c>
      <c r="K7901">
        <v>91</v>
      </c>
      <c r="L7901">
        <v>54</v>
      </c>
      <c r="M7901">
        <v>12</v>
      </c>
      <c r="N7901">
        <v>-0.16238759121160701</v>
      </c>
      <c r="O7901">
        <v>-1.0583521042758399</v>
      </c>
      <c r="P7901">
        <v>-2.1297015094986902</v>
      </c>
      <c r="Q7901">
        <v>0.62711864406779605</v>
      </c>
      <c r="R7901">
        <v>0.27118644067796599</v>
      </c>
      <c r="S7901">
        <f t="shared" si="123"/>
        <v>-7.7001297187991966E-2</v>
      </c>
    </row>
    <row r="7902" spans="1:19" x14ac:dyDescent="0.2">
      <c r="A7902" t="s">
        <v>15727</v>
      </c>
      <c r="B7902" t="s">
        <v>15728</v>
      </c>
      <c r="C7902">
        <v>36</v>
      </c>
      <c r="D7902">
        <v>45</v>
      </c>
      <c r="E7902">
        <v>42</v>
      </c>
      <c r="F7902">
        <v>4</v>
      </c>
      <c r="G7902">
        <v>0.17716824530358399</v>
      </c>
      <c r="H7902">
        <v>-0.42731122014778999</v>
      </c>
      <c r="I7902">
        <v>-1.8384396824013201</v>
      </c>
      <c r="J7902">
        <v>160</v>
      </c>
      <c r="K7902">
        <v>129</v>
      </c>
      <c r="L7902">
        <v>125</v>
      </c>
      <c r="M7902">
        <v>17</v>
      </c>
      <c r="N7902">
        <v>-1.6302168934953998E-2</v>
      </c>
      <c r="O7902">
        <v>-0.69929874679225801</v>
      </c>
      <c r="P7902">
        <v>-1.98389672986954</v>
      </c>
      <c r="Q7902">
        <v>0.54237288135593198</v>
      </c>
      <c r="R7902">
        <v>0.322033898305084</v>
      </c>
      <c r="S7902">
        <f t="shared" si="123"/>
        <v>-6.0835459975441347E-2</v>
      </c>
    </row>
    <row r="7903" spans="1:19" x14ac:dyDescent="0.2">
      <c r="A7903" t="s">
        <v>15729</v>
      </c>
      <c r="B7903" t="s">
        <v>15730</v>
      </c>
      <c r="C7903">
        <v>183</v>
      </c>
      <c r="D7903">
        <v>225</v>
      </c>
      <c r="E7903">
        <v>123</v>
      </c>
      <c r="F7903">
        <v>10</v>
      </c>
      <c r="G7903">
        <v>0.16998966067646101</v>
      </c>
      <c r="H7903">
        <v>-0.66680398806943497</v>
      </c>
      <c r="I7903">
        <v>-2.1466482626924202</v>
      </c>
      <c r="J7903">
        <v>361</v>
      </c>
      <c r="K7903">
        <v>417</v>
      </c>
      <c r="L7903">
        <v>190</v>
      </c>
      <c r="M7903">
        <v>60</v>
      </c>
      <c r="N7903">
        <v>0.13985695648982099</v>
      </c>
      <c r="O7903">
        <v>-0.87084237809721898</v>
      </c>
      <c r="P7903">
        <v>-1.7895816201139001</v>
      </c>
      <c r="Q7903">
        <v>0.61016949152542299</v>
      </c>
      <c r="R7903">
        <v>0.44067796610169402</v>
      </c>
      <c r="S7903">
        <f t="shared" si="123"/>
        <v>-9.7741586994688628E-2</v>
      </c>
    </row>
    <row r="7904" spans="1:19" x14ac:dyDescent="0.2">
      <c r="A7904" t="s">
        <v>15731</v>
      </c>
      <c r="B7904" t="s">
        <v>15732</v>
      </c>
      <c r="C7904">
        <v>62</v>
      </c>
      <c r="D7904">
        <v>97</v>
      </c>
      <c r="E7904">
        <v>70</v>
      </c>
      <c r="F7904">
        <v>15</v>
      </c>
      <c r="G7904">
        <v>0.27463827706351901</v>
      </c>
      <c r="H7904">
        <v>-0.44155165926239998</v>
      </c>
      <c r="I7904">
        <v>-1.5004976034045701</v>
      </c>
      <c r="J7904">
        <v>152</v>
      </c>
      <c r="K7904">
        <v>218</v>
      </c>
      <c r="L7904">
        <v>177</v>
      </c>
      <c r="M7904">
        <v>26</v>
      </c>
      <c r="N7904">
        <v>0.233841009081554</v>
      </c>
      <c r="O7904">
        <v>-0.52595909872735602</v>
      </c>
      <c r="P7904">
        <v>-1.77709590856584</v>
      </c>
      <c r="Q7904">
        <v>0.59322033898305004</v>
      </c>
      <c r="R7904">
        <v>0.44067796610169402</v>
      </c>
      <c r="S7904">
        <f t="shared" si="123"/>
        <v>9.1937270027127732E-2</v>
      </c>
    </row>
    <row r="7905" spans="1:19" x14ac:dyDescent="0.2">
      <c r="A7905" t="s">
        <v>15733</v>
      </c>
      <c r="B7905" t="s">
        <v>15734</v>
      </c>
      <c r="C7905">
        <v>116</v>
      </c>
      <c r="D7905">
        <v>124</v>
      </c>
      <c r="E7905">
        <v>100</v>
      </c>
      <c r="F7905">
        <v>5</v>
      </c>
      <c r="G7905">
        <v>0.10922192823084501</v>
      </c>
      <c r="H7905">
        <v>-0.55871599900532198</v>
      </c>
      <c r="I7905">
        <v>-2.2496851578528898</v>
      </c>
      <c r="J7905">
        <v>550</v>
      </c>
      <c r="K7905">
        <v>724</v>
      </c>
      <c r="L7905">
        <v>419</v>
      </c>
      <c r="M7905">
        <v>38</v>
      </c>
      <c r="N7905">
        <v>0.19660398012462399</v>
      </c>
      <c r="O7905">
        <v>-0.71023744367233899</v>
      </c>
      <c r="P7905">
        <v>-2.17080476146932</v>
      </c>
      <c r="Q7905">
        <v>0.59322033898305004</v>
      </c>
      <c r="R7905">
        <v>0.38983050847457601</v>
      </c>
      <c r="S7905">
        <f t="shared" si="123"/>
        <v>-0.22942667763866151</v>
      </c>
    </row>
    <row r="7906" spans="1:19" x14ac:dyDescent="0.2">
      <c r="A7906" t="s">
        <v>15735</v>
      </c>
      <c r="B7906" t="s">
        <v>15736</v>
      </c>
      <c r="C7906">
        <v>136</v>
      </c>
      <c r="D7906">
        <v>104</v>
      </c>
      <c r="E7906">
        <v>142</v>
      </c>
      <c r="F7906">
        <v>18</v>
      </c>
      <c r="G7906">
        <v>-3.6247336775908703E-2</v>
      </c>
      <c r="H7906">
        <v>-0.47550857376556399</v>
      </c>
      <c r="I7906">
        <v>-1.76246357622891</v>
      </c>
      <c r="J7906">
        <v>333</v>
      </c>
      <c r="K7906">
        <v>368</v>
      </c>
      <c r="L7906">
        <v>206</v>
      </c>
      <c r="M7906">
        <v>40</v>
      </c>
      <c r="N7906">
        <v>0.120631688588919</v>
      </c>
      <c r="O7906">
        <v>-0.80066579028155604</v>
      </c>
      <c r="P7906">
        <v>-1.9306099107702499</v>
      </c>
      <c r="Q7906">
        <v>0.59322033898305004</v>
      </c>
      <c r="R7906">
        <v>0.28813559322033899</v>
      </c>
      <c r="S7906">
        <f t="shared" si="123"/>
        <v>-2.4671857965296834E-2</v>
      </c>
    </row>
    <row r="7907" spans="1:19" x14ac:dyDescent="0.2">
      <c r="A7907" t="s">
        <v>15737</v>
      </c>
      <c r="B7907" t="s">
        <v>15738</v>
      </c>
      <c r="C7907">
        <v>54</v>
      </c>
      <c r="D7907">
        <v>32</v>
      </c>
      <c r="E7907">
        <v>4</v>
      </c>
      <c r="F7907">
        <v>3</v>
      </c>
      <c r="G7907">
        <v>-0.14698554920753401</v>
      </c>
      <c r="H7907">
        <v>-1.6245917782734001</v>
      </c>
      <c r="I7907">
        <v>-2.1394696780653</v>
      </c>
      <c r="J7907">
        <v>43</v>
      </c>
      <c r="K7907">
        <v>77</v>
      </c>
      <c r="L7907">
        <v>39</v>
      </c>
      <c r="M7907">
        <v>8</v>
      </c>
      <c r="N7907">
        <v>0.33025037301461702</v>
      </c>
      <c r="O7907">
        <v>-0.634492625697477</v>
      </c>
      <c r="P7907">
        <v>-1.74060413717953</v>
      </c>
      <c r="Q7907">
        <v>0.61016949152542299</v>
      </c>
      <c r="R7907">
        <v>0.305084745762711</v>
      </c>
      <c r="S7907">
        <f t="shared" si="123"/>
        <v>-8.2570726127905558E-2</v>
      </c>
    </row>
    <row r="7908" spans="1:19" x14ac:dyDescent="0.2">
      <c r="A7908" t="s">
        <v>15739</v>
      </c>
      <c r="B7908" t="s">
        <v>15740</v>
      </c>
      <c r="C7908">
        <v>120</v>
      </c>
      <c r="D7908">
        <v>149</v>
      </c>
      <c r="E7908">
        <v>116</v>
      </c>
      <c r="F7908">
        <v>20</v>
      </c>
      <c r="G7908">
        <v>0.174263254660177</v>
      </c>
      <c r="H7908">
        <v>-0.50898126659911003</v>
      </c>
      <c r="I7908">
        <v>-1.66234842334564</v>
      </c>
      <c r="J7908">
        <v>299</v>
      </c>
      <c r="K7908">
        <v>499</v>
      </c>
      <c r="L7908">
        <v>154</v>
      </c>
      <c r="M7908">
        <v>59</v>
      </c>
      <c r="N7908">
        <v>0.299657460720682</v>
      </c>
      <c r="O7908">
        <v>-0.88023924463235603</v>
      </c>
      <c r="P7908">
        <v>-1.71504484527417</v>
      </c>
      <c r="Q7908">
        <v>0.57627118644067798</v>
      </c>
      <c r="R7908">
        <v>0.305084745762711</v>
      </c>
      <c r="S7908">
        <f t="shared" si="123"/>
        <v>6.1859823140945382E-2</v>
      </c>
    </row>
    <row r="7909" spans="1:19" x14ac:dyDescent="0.2">
      <c r="A7909" t="s">
        <v>15741</v>
      </c>
      <c r="B7909" t="s">
        <v>15742</v>
      </c>
      <c r="C7909">
        <v>80</v>
      </c>
      <c r="D7909">
        <v>50</v>
      </c>
      <c r="E7909">
        <v>107</v>
      </c>
      <c r="F7909">
        <v>16</v>
      </c>
      <c r="G7909">
        <v>-0.123861750360396</v>
      </c>
      <c r="H7909">
        <v>-0.36796421908513699</v>
      </c>
      <c r="I7909">
        <v>-1.58316717729801</v>
      </c>
      <c r="J7909">
        <v>99</v>
      </c>
      <c r="K7909">
        <v>240</v>
      </c>
      <c r="L7909">
        <v>190</v>
      </c>
      <c r="M7909">
        <v>21</v>
      </c>
      <c r="N7909">
        <v>0.461804150535777</v>
      </c>
      <c r="O7909">
        <v>-0.30897037078911099</v>
      </c>
      <c r="P7909">
        <v>-1.6836415684555199</v>
      </c>
      <c r="Q7909">
        <v>0.59322033898305004</v>
      </c>
      <c r="R7909">
        <v>0.305084745762711</v>
      </c>
      <c r="S7909">
        <f t="shared" si="123"/>
        <v>9.3094244469482279E-2</v>
      </c>
    </row>
    <row r="7910" spans="1:19" x14ac:dyDescent="0.2">
      <c r="A7910" t="s">
        <v>15743</v>
      </c>
      <c r="B7910" t="s">
        <v>15744</v>
      </c>
      <c r="C7910">
        <v>37</v>
      </c>
      <c r="D7910">
        <v>32</v>
      </c>
      <c r="E7910">
        <v>32</v>
      </c>
      <c r="F7910">
        <v>3</v>
      </c>
      <c r="G7910">
        <v>1.7206486548439301E-2</v>
      </c>
      <c r="H7910">
        <v>-0.557309755525492</v>
      </c>
      <c r="I7910">
        <v>-1.9752776423093299</v>
      </c>
      <c r="J7910">
        <v>72</v>
      </c>
      <c r="K7910">
        <v>64</v>
      </c>
      <c r="L7910">
        <v>29</v>
      </c>
      <c r="M7910">
        <v>19</v>
      </c>
      <c r="N7910">
        <v>2.6075580974340502E-2</v>
      </c>
      <c r="O7910">
        <v>-0.98702327567670201</v>
      </c>
      <c r="P7910">
        <v>-1.5888045640703301</v>
      </c>
      <c r="Q7910">
        <v>0.61016949152542299</v>
      </c>
      <c r="R7910">
        <v>0.40677966101694901</v>
      </c>
      <c r="S7910">
        <f t="shared" si="123"/>
        <v>5.3834383048873974E-3</v>
      </c>
    </row>
    <row r="7911" spans="1:19" x14ac:dyDescent="0.2">
      <c r="A7911" t="s">
        <v>15745</v>
      </c>
      <c r="B7911" t="s">
        <v>15746</v>
      </c>
      <c r="C7911">
        <v>128</v>
      </c>
      <c r="D7911">
        <v>124</v>
      </c>
      <c r="E7911">
        <v>188</v>
      </c>
      <c r="F7911">
        <v>3</v>
      </c>
      <c r="G7911">
        <v>6.6469947809895194E-2</v>
      </c>
      <c r="H7911">
        <v>-0.32731013016259197</v>
      </c>
      <c r="I7911">
        <v>-2.5142858878902001</v>
      </c>
      <c r="J7911">
        <v>331</v>
      </c>
      <c r="K7911">
        <v>420</v>
      </c>
      <c r="L7911">
        <v>283</v>
      </c>
      <c r="M7911">
        <v>19</v>
      </c>
      <c r="N7911">
        <v>0.18064940004390301</v>
      </c>
      <c r="O7911">
        <v>-0.660130335395818</v>
      </c>
      <c r="P7911">
        <v>-2.25130006141478</v>
      </c>
      <c r="Q7911">
        <v>0.61016949152542299</v>
      </c>
      <c r="R7911">
        <v>0.305084745762711</v>
      </c>
      <c r="S7911">
        <f t="shared" si="123"/>
        <v>-0.32726431658672245</v>
      </c>
    </row>
    <row r="7912" spans="1:19" x14ac:dyDescent="0.2">
      <c r="A7912" t="s">
        <v>15747</v>
      </c>
      <c r="B7912" t="s">
        <v>15748</v>
      </c>
      <c r="C7912">
        <v>99</v>
      </c>
      <c r="D7912">
        <v>130</v>
      </c>
      <c r="E7912">
        <v>95</v>
      </c>
      <c r="F7912">
        <v>4</v>
      </c>
      <c r="G7912">
        <v>0.19856639000481499</v>
      </c>
      <c r="H7912">
        <v>-0.51216959908710502</v>
      </c>
      <c r="I7912">
        <v>-2.2777723762315798</v>
      </c>
      <c r="J7912">
        <v>229</v>
      </c>
      <c r="K7912">
        <v>214</v>
      </c>
      <c r="L7912">
        <v>143</v>
      </c>
      <c r="M7912">
        <v>20</v>
      </c>
      <c r="N7912">
        <v>4.7806394431024503E-2</v>
      </c>
      <c r="O7912">
        <v>-0.79658822201921597</v>
      </c>
      <c r="P7912">
        <v>-2.0690311552677998</v>
      </c>
      <c r="Q7912">
        <v>0.52542372881355903</v>
      </c>
      <c r="R7912">
        <v>0.25423728813559299</v>
      </c>
      <c r="S7912">
        <f t="shared" si="123"/>
        <v>-0.21030378945659653</v>
      </c>
    </row>
    <row r="7913" spans="1:19" x14ac:dyDescent="0.2">
      <c r="A7913" t="s">
        <v>15749</v>
      </c>
      <c r="B7913" t="s">
        <v>15750</v>
      </c>
      <c r="C7913">
        <v>43</v>
      </c>
      <c r="D7913">
        <v>39</v>
      </c>
      <c r="E7913">
        <v>29</v>
      </c>
      <c r="F7913">
        <v>4</v>
      </c>
      <c r="G7913">
        <v>3.78543837424411E-2</v>
      </c>
      <c r="H7913">
        <v>-0.66532846745903396</v>
      </c>
      <c r="I7913">
        <v>-1.9156056372136201</v>
      </c>
      <c r="J7913">
        <v>108</v>
      </c>
      <c r="K7913">
        <v>105</v>
      </c>
      <c r="L7913">
        <v>50</v>
      </c>
      <c r="M7913">
        <v>39</v>
      </c>
      <c r="N7913">
        <v>6.4993647004710095E-2</v>
      </c>
      <c r="O7913">
        <v>-0.92654252829532102</v>
      </c>
      <c r="P7913">
        <v>-1.4525848170523401</v>
      </c>
      <c r="Q7913">
        <v>0.49152542372881303</v>
      </c>
      <c r="R7913">
        <v>0.28813559322033899</v>
      </c>
      <c r="S7913">
        <f t="shared" si="123"/>
        <v>5.9028410615692091E-2</v>
      </c>
    </row>
    <row r="7914" spans="1:19" x14ac:dyDescent="0.2">
      <c r="A7914" t="s">
        <v>15751</v>
      </c>
      <c r="B7914" t="s">
        <v>15752</v>
      </c>
      <c r="C7914">
        <v>135</v>
      </c>
      <c r="D7914">
        <v>113</v>
      </c>
      <c r="E7914">
        <v>81</v>
      </c>
      <c r="F7914">
        <v>13</v>
      </c>
      <c r="G7914">
        <v>3.0029072839420599E-3</v>
      </c>
      <c r="H7914">
        <v>-0.71610675939475998</v>
      </c>
      <c r="I7914">
        <v>-1.90058758915016</v>
      </c>
      <c r="J7914">
        <v>163</v>
      </c>
      <c r="K7914">
        <v>213</v>
      </c>
      <c r="L7914">
        <v>202</v>
      </c>
      <c r="M7914">
        <v>38</v>
      </c>
      <c r="N7914">
        <v>0.19342010245650099</v>
      </c>
      <c r="O7914">
        <v>-0.49892501210172402</v>
      </c>
      <c r="P7914">
        <v>-1.64262967637904</v>
      </c>
      <c r="Q7914">
        <v>0.44067796610169402</v>
      </c>
      <c r="R7914">
        <v>0.20338983050847401</v>
      </c>
      <c r="S7914">
        <f t="shared" si="123"/>
        <v>1.2525473105223492E-2</v>
      </c>
    </row>
    <row r="7915" spans="1:19" x14ac:dyDescent="0.2">
      <c r="A7915" t="s">
        <v>15753</v>
      </c>
      <c r="B7915" t="s">
        <v>15754</v>
      </c>
      <c r="C7915">
        <v>73</v>
      </c>
      <c r="D7915">
        <v>67</v>
      </c>
      <c r="E7915">
        <v>52</v>
      </c>
      <c r="F7915">
        <v>10</v>
      </c>
      <c r="G7915">
        <v>4.30101748758989E-2</v>
      </c>
      <c r="H7915">
        <v>-0.64157752626405995</v>
      </c>
      <c r="I7915">
        <v>-1.7475200330824501</v>
      </c>
      <c r="J7915">
        <v>174</v>
      </c>
      <c r="K7915">
        <v>89</v>
      </c>
      <c r="L7915">
        <v>81</v>
      </c>
      <c r="M7915">
        <v>22</v>
      </c>
      <c r="N7915">
        <v>-0.21393113821596499</v>
      </c>
      <c r="O7915">
        <v>-0.92415300654833998</v>
      </c>
      <c r="P7915">
        <v>-1.90835223605228</v>
      </c>
      <c r="Q7915">
        <v>0.44067796610169402</v>
      </c>
      <c r="R7915">
        <v>0.338983050847457</v>
      </c>
      <c r="S7915">
        <f t="shared" si="123"/>
        <v>-1.4408823797518257E-2</v>
      </c>
    </row>
    <row r="7916" spans="1:19" x14ac:dyDescent="0.2">
      <c r="A7916" t="s">
        <v>15755</v>
      </c>
      <c r="B7916" t="s">
        <v>15756</v>
      </c>
      <c r="C7916">
        <v>159</v>
      </c>
      <c r="D7916">
        <v>215</v>
      </c>
      <c r="E7916">
        <v>174</v>
      </c>
      <c r="F7916">
        <v>29</v>
      </c>
      <c r="G7916">
        <v>0.21129956789068199</v>
      </c>
      <c r="H7916">
        <v>-0.455105885816255</v>
      </c>
      <c r="I7916">
        <v>-1.6231962993834901</v>
      </c>
      <c r="J7916">
        <v>315</v>
      </c>
      <c r="K7916">
        <v>508</v>
      </c>
      <c r="L7916">
        <v>303</v>
      </c>
      <c r="M7916">
        <v>65</v>
      </c>
      <c r="N7916">
        <v>0.28478126191603997</v>
      </c>
      <c r="O7916">
        <v>-0.60895670243168498</v>
      </c>
      <c r="P7916">
        <v>-1.6956228657386301</v>
      </c>
      <c r="Q7916">
        <v>0.54237288135593198</v>
      </c>
      <c r="R7916">
        <v>0.28813559322033899</v>
      </c>
      <c r="S7916">
        <f t="shared" si="123"/>
        <v>7.8345708388983859E-2</v>
      </c>
    </row>
    <row r="7917" spans="1:19" x14ac:dyDescent="0.2">
      <c r="A7917" t="s">
        <v>15757</v>
      </c>
      <c r="B7917" t="s">
        <v>15758</v>
      </c>
      <c r="C7917">
        <v>64</v>
      </c>
      <c r="D7917">
        <v>81</v>
      </c>
      <c r="E7917">
        <v>66</v>
      </c>
      <c r="F7917">
        <v>12</v>
      </c>
      <c r="G7917">
        <v>0.182563277190291</v>
      </c>
      <c r="H7917">
        <v>-0.48089404822042198</v>
      </c>
      <c r="I7917">
        <v>-1.6111959008982599</v>
      </c>
      <c r="J7917">
        <v>189</v>
      </c>
      <c r="K7917">
        <v>248</v>
      </c>
      <c r="L7917">
        <v>135</v>
      </c>
      <c r="M7917">
        <v>10</v>
      </c>
      <c r="N7917">
        <v>0.19521798007469299</v>
      </c>
      <c r="O7917">
        <v>-0.73821681282262797</v>
      </c>
      <c r="P7917">
        <v>-2.2866874727651298</v>
      </c>
      <c r="Q7917">
        <v>0.54237288135593198</v>
      </c>
      <c r="R7917">
        <v>0.22033898305084701</v>
      </c>
      <c r="S7917">
        <f t="shared" si="123"/>
        <v>-7.6293696841396946E-2</v>
      </c>
    </row>
    <row r="7918" spans="1:19" x14ac:dyDescent="0.2">
      <c r="A7918" t="s">
        <v>15759</v>
      </c>
      <c r="B7918" t="s">
        <v>15760</v>
      </c>
      <c r="C7918">
        <v>355</v>
      </c>
      <c r="D7918">
        <v>403</v>
      </c>
      <c r="E7918">
        <v>239</v>
      </c>
      <c r="F7918">
        <v>38</v>
      </c>
      <c r="G7918">
        <v>0.13533492538154299</v>
      </c>
      <c r="H7918">
        <v>-0.66608846188535997</v>
      </c>
      <c r="I7918">
        <v>-1.8546419294002801</v>
      </c>
      <c r="J7918">
        <v>627</v>
      </c>
      <c r="K7918">
        <v>1016</v>
      </c>
      <c r="L7918">
        <v>484</v>
      </c>
      <c r="M7918">
        <v>84</v>
      </c>
      <c r="N7918">
        <v>0.286854270538905</v>
      </c>
      <c r="O7918">
        <v>-0.70451095633069405</v>
      </c>
      <c r="P7918">
        <v>-1.8832139233607199</v>
      </c>
      <c r="Q7918">
        <v>0.57627118644067798</v>
      </c>
      <c r="R7918">
        <v>0.27118644067796599</v>
      </c>
      <c r="S7918">
        <f t="shared" si="123"/>
        <v>-3.8576914256308846E-2</v>
      </c>
    </row>
    <row r="7919" spans="1:19" x14ac:dyDescent="0.2">
      <c r="A7919" t="s">
        <v>15761</v>
      </c>
      <c r="B7919" t="s">
        <v>15762</v>
      </c>
      <c r="C7919">
        <v>190</v>
      </c>
      <c r="D7919">
        <v>156</v>
      </c>
      <c r="E7919">
        <v>146</v>
      </c>
      <c r="F7919">
        <v>25</v>
      </c>
      <c r="G7919">
        <v>-5.3707703028389002E-3</v>
      </c>
      <c r="H7919">
        <v>-0.608658754946795</v>
      </c>
      <c r="I7919">
        <v>-1.76501076524279</v>
      </c>
      <c r="J7919">
        <v>386</v>
      </c>
      <c r="K7919">
        <v>477</v>
      </c>
      <c r="L7919">
        <v>274</v>
      </c>
      <c r="M7919">
        <v>88</v>
      </c>
      <c r="N7919">
        <v>0.16915917779008</v>
      </c>
      <c r="O7919">
        <v>-0.74092551899575698</v>
      </c>
      <c r="P7919">
        <v>-1.65233030111347</v>
      </c>
      <c r="Q7919">
        <v>0.54237288135593198</v>
      </c>
      <c r="R7919">
        <v>0.305084745762711</v>
      </c>
      <c r="S7919">
        <f t="shared" si="123"/>
        <v>4.9028821926950052E-2</v>
      </c>
    </row>
    <row r="7920" spans="1:19" x14ac:dyDescent="0.2">
      <c r="A7920" t="s">
        <v>15763</v>
      </c>
      <c r="B7920" t="s">
        <v>15764</v>
      </c>
      <c r="C7920">
        <v>98</v>
      </c>
      <c r="D7920">
        <v>78</v>
      </c>
      <c r="E7920">
        <v>99</v>
      </c>
      <c r="F7920">
        <v>5</v>
      </c>
      <c r="G7920">
        <v>-1.8873240706486001E-2</v>
      </c>
      <c r="H7920">
        <v>-0.48984889087334799</v>
      </c>
      <c r="I7920">
        <v>-2.1764532443184699</v>
      </c>
      <c r="J7920">
        <v>187</v>
      </c>
      <c r="K7920">
        <v>208</v>
      </c>
      <c r="L7920">
        <v>77</v>
      </c>
      <c r="M7920">
        <v>11</v>
      </c>
      <c r="N7920">
        <v>0.123449831847984</v>
      </c>
      <c r="O7920">
        <v>-0.97743965850840697</v>
      </c>
      <c r="P7920">
        <v>-2.2406745899701601</v>
      </c>
      <c r="Q7920">
        <v>0.50847457627118597</v>
      </c>
      <c r="R7920">
        <v>0.28813559322033899</v>
      </c>
      <c r="S7920">
        <f t="shared" si="123"/>
        <v>-0.22699684544390247</v>
      </c>
    </row>
    <row r="7921" spans="1:19" x14ac:dyDescent="0.2">
      <c r="A7921" t="s">
        <v>15765</v>
      </c>
      <c r="B7921" t="s">
        <v>15766</v>
      </c>
      <c r="C7921">
        <v>99</v>
      </c>
      <c r="D7921">
        <v>68</v>
      </c>
      <c r="E7921">
        <v>78</v>
      </c>
      <c r="F7921">
        <v>14</v>
      </c>
      <c r="G7921">
        <v>-8.2868049595785101E-2</v>
      </c>
      <c r="H7921">
        <v>-0.59779860168547305</v>
      </c>
      <c r="I7921">
        <v>-1.7337043318813099</v>
      </c>
      <c r="J7921">
        <v>157</v>
      </c>
      <c r="K7921">
        <v>209</v>
      </c>
      <c r="L7921">
        <v>110</v>
      </c>
      <c r="M7921">
        <v>24</v>
      </c>
      <c r="N7921">
        <v>0.201474737123542</v>
      </c>
      <c r="O7921">
        <v>-0.746595744395399</v>
      </c>
      <c r="P7921">
        <v>-1.8259140792895201</v>
      </c>
      <c r="Q7921">
        <v>0.47457627118644002</v>
      </c>
      <c r="R7921">
        <v>0.23728813559322001</v>
      </c>
      <c r="S7921">
        <f t="shared" si="123"/>
        <v>1.1626254724708261E-2</v>
      </c>
    </row>
    <row r="7922" spans="1:19" x14ac:dyDescent="0.2">
      <c r="A7922" t="s">
        <v>15767</v>
      </c>
      <c r="B7922" t="e">
        <f>-YPVKVYAIYDYAAEEDDEYEISFKKGEKILEIFMASSWWEGRKARGSVGMFPSNYVKPLKG</f>
        <v>#NAME?</v>
      </c>
      <c r="C7922">
        <v>60</v>
      </c>
      <c r="D7922">
        <v>46</v>
      </c>
      <c r="E7922">
        <v>20</v>
      </c>
      <c r="F7922">
        <v>0</v>
      </c>
      <c r="G7922">
        <v>-3.5135186406541001E-2</v>
      </c>
      <c r="H7922">
        <v>-0.971379264498066</v>
      </c>
      <c r="I7922" t="e">
        <f>-inf</f>
        <v>#NAME?</v>
      </c>
      <c r="J7922">
        <v>55</v>
      </c>
      <c r="K7922">
        <v>93</v>
      </c>
      <c r="L7922">
        <v>81</v>
      </c>
      <c r="M7922">
        <v>6</v>
      </c>
      <c r="N7922">
        <v>0.305348362481413</v>
      </c>
      <c r="O7922">
        <v>-0.42396644775998399</v>
      </c>
      <c r="P7922">
        <v>-1.97243710770249</v>
      </c>
      <c r="Q7922">
        <v>0.50847457627118597</v>
      </c>
      <c r="R7922">
        <v>0.37288135593220301</v>
      </c>
      <c r="S7922" t="e">
        <f t="shared" si="123"/>
        <v>#NAME?</v>
      </c>
    </row>
    <row r="7923" spans="1:19" x14ac:dyDescent="0.2">
      <c r="A7923" t="s">
        <v>15768</v>
      </c>
      <c r="B7923" t="s">
        <v>15769</v>
      </c>
      <c r="C7923">
        <v>217</v>
      </c>
      <c r="D7923">
        <v>313</v>
      </c>
      <c r="E7923">
        <v>131</v>
      </c>
      <c r="F7923">
        <v>29</v>
      </c>
      <c r="G7923">
        <v>0.239342835993447</v>
      </c>
      <c r="H7923">
        <v>-0.71344644797116796</v>
      </c>
      <c r="I7923">
        <v>-1.7582589089115701</v>
      </c>
      <c r="J7923">
        <v>424</v>
      </c>
      <c r="K7923">
        <v>445</v>
      </c>
      <c r="L7923">
        <v>294</v>
      </c>
      <c r="M7923">
        <v>58</v>
      </c>
      <c r="N7923">
        <v>9.8222257809920693E-2</v>
      </c>
      <c r="O7923">
        <v>-0.751107303324965</v>
      </c>
      <c r="P7923">
        <v>-1.87416353162168</v>
      </c>
      <c r="Q7923">
        <v>0.52542372881355903</v>
      </c>
      <c r="R7923">
        <v>0.338983050847457</v>
      </c>
      <c r="S7923">
        <f t="shared" si="123"/>
        <v>-8.3608178718413573E-3</v>
      </c>
    </row>
    <row r="7924" spans="1:19" x14ac:dyDescent="0.2">
      <c r="A7924" t="s">
        <v>15770</v>
      </c>
      <c r="B7924" t="s">
        <v>15771</v>
      </c>
      <c r="C7924">
        <v>158</v>
      </c>
      <c r="D7924">
        <v>173</v>
      </c>
      <c r="E7924">
        <v>142</v>
      </c>
      <c r="F7924">
        <v>11</v>
      </c>
      <c r="G7924">
        <v>0.119647248469901</v>
      </c>
      <c r="H7924">
        <v>-0.54062675234976898</v>
      </c>
      <c r="I7924">
        <v>-2.0414615747581899</v>
      </c>
      <c r="J7924">
        <v>286</v>
      </c>
      <c r="K7924">
        <v>323</v>
      </c>
      <c r="L7924">
        <v>184</v>
      </c>
      <c r="M7924">
        <v>33</v>
      </c>
      <c r="N7924">
        <v>0.13006459262378101</v>
      </c>
      <c r="O7924">
        <v>-0.78363698726389597</v>
      </c>
      <c r="P7924">
        <v>-1.94807776184304</v>
      </c>
      <c r="Q7924">
        <v>0.54237288135593198</v>
      </c>
      <c r="R7924">
        <v>0.23728813559322001</v>
      </c>
      <c r="S7924">
        <f t="shared" si="123"/>
        <v>-0.10980261800075189</v>
      </c>
    </row>
    <row r="7925" spans="1:19" x14ac:dyDescent="0.2">
      <c r="A7925" t="s">
        <v>15772</v>
      </c>
      <c r="B7925" t="s">
        <v>15773</v>
      </c>
      <c r="C7925">
        <v>132</v>
      </c>
      <c r="D7925">
        <v>125</v>
      </c>
      <c r="E7925">
        <v>78</v>
      </c>
      <c r="F7925">
        <v>12</v>
      </c>
      <c r="G7925">
        <v>5.6594314097734903E-2</v>
      </c>
      <c r="H7925">
        <v>-0.72273733829377296</v>
      </c>
      <c r="I7925">
        <v>-1.92558985812022</v>
      </c>
      <c r="J7925">
        <v>241</v>
      </c>
      <c r="K7925">
        <v>227</v>
      </c>
      <c r="L7925">
        <v>211</v>
      </c>
      <c r="M7925">
        <v>70</v>
      </c>
      <c r="N7925">
        <v>5.1236918039976098E-2</v>
      </c>
      <c r="O7925">
        <v>-0.64982336442156596</v>
      </c>
      <c r="P7925">
        <v>-1.5471446711525001</v>
      </c>
      <c r="Q7925">
        <v>0.62711864406779605</v>
      </c>
      <c r="R7925">
        <v>0.22033898305084701</v>
      </c>
      <c r="S7925">
        <f t="shared" si="123"/>
        <v>3.0855911560323614E-2</v>
      </c>
    </row>
    <row r="7926" spans="1:19" x14ac:dyDescent="0.2">
      <c r="A7926" t="s">
        <v>15774</v>
      </c>
      <c r="B7926" t="s">
        <v>15775</v>
      </c>
      <c r="C7926">
        <v>33</v>
      </c>
      <c r="D7926">
        <v>42</v>
      </c>
      <c r="E7926">
        <v>48</v>
      </c>
      <c r="F7926">
        <v>2</v>
      </c>
      <c r="G7926">
        <v>0.18499358281554101</v>
      </c>
      <c r="H7926">
        <v>-0.33153071228070302</v>
      </c>
      <c r="I7926">
        <v>-2.1016811171758998</v>
      </c>
      <c r="J7926">
        <v>116</v>
      </c>
      <c r="K7926">
        <v>113</v>
      </c>
      <c r="L7926">
        <v>59</v>
      </c>
      <c r="M7926">
        <v>2</v>
      </c>
      <c r="N7926">
        <v>6.5848557678222994E-2</v>
      </c>
      <c r="O7926">
        <v>-0.88569475472916404</v>
      </c>
      <c r="P7926">
        <v>-2.77365366215483</v>
      </c>
      <c r="Q7926">
        <v>0.54237288135593198</v>
      </c>
      <c r="R7926">
        <v>0.27118644067796599</v>
      </c>
      <c r="S7926">
        <f t="shared" si="123"/>
        <v>-0.34799699411184687</v>
      </c>
    </row>
    <row r="7927" spans="1:19" x14ac:dyDescent="0.2">
      <c r="A7927" t="s">
        <v>15776</v>
      </c>
      <c r="B7927" t="s">
        <v>15777</v>
      </c>
      <c r="C7927">
        <v>49</v>
      </c>
      <c r="D7927">
        <v>81</v>
      </c>
      <c r="E7927">
        <v>40</v>
      </c>
      <c r="F7927">
        <v>4</v>
      </c>
      <c r="G7927">
        <v>0.29854717114566398</v>
      </c>
      <c r="H7927">
        <v>-0.58239409847895396</v>
      </c>
      <c r="I7927">
        <v>-1.97233326166255</v>
      </c>
      <c r="J7927">
        <v>139</v>
      </c>
      <c r="K7927">
        <v>123</v>
      </c>
      <c r="L7927">
        <v>54</v>
      </c>
      <c r="M7927">
        <v>1</v>
      </c>
      <c r="N7927">
        <v>2.4118414607024598E-2</v>
      </c>
      <c r="O7927">
        <v>-1.00270981757551</v>
      </c>
      <c r="P7927">
        <v>-3.1532404688459801</v>
      </c>
      <c r="Q7927">
        <v>0.52542372881355903</v>
      </c>
      <c r="R7927">
        <v>0.305084745762711</v>
      </c>
      <c r="S7927">
        <f t="shared" si="123"/>
        <v>-0.41222848415268942</v>
      </c>
    </row>
    <row r="7928" spans="1:19" x14ac:dyDescent="0.2">
      <c r="A7928" t="s">
        <v>15778</v>
      </c>
      <c r="B7928" t="s">
        <v>15779</v>
      </c>
      <c r="C7928">
        <v>115</v>
      </c>
      <c r="D7928">
        <v>160</v>
      </c>
      <c r="E7928">
        <v>75</v>
      </c>
      <c r="F7928">
        <v>6</v>
      </c>
      <c r="G7928">
        <v>0.22368037459784099</v>
      </c>
      <c r="H7928">
        <v>-0.679894586740315</v>
      </c>
      <c r="I7928">
        <v>-2.1667437629319601</v>
      </c>
      <c r="J7928">
        <v>214</v>
      </c>
      <c r="K7928">
        <v>265</v>
      </c>
      <c r="L7928">
        <v>80</v>
      </c>
      <c r="M7928">
        <v>26</v>
      </c>
      <c r="N7928">
        <v>0.170060204009338</v>
      </c>
      <c r="O7928">
        <v>-1.01941256350163</v>
      </c>
      <c r="P7928">
        <v>-1.9256660939702599</v>
      </c>
      <c r="Q7928">
        <v>0.54237288135593198</v>
      </c>
      <c r="R7928">
        <v>0.322033898305084</v>
      </c>
      <c r="S7928">
        <f t="shared" si="123"/>
        <v>-0.13993716834996148</v>
      </c>
    </row>
    <row r="7929" spans="1:19" x14ac:dyDescent="0.2">
      <c r="A7929" t="s">
        <v>15780</v>
      </c>
      <c r="B7929" t="s">
        <v>15781</v>
      </c>
      <c r="C7929">
        <v>136</v>
      </c>
      <c r="D7929">
        <v>137</v>
      </c>
      <c r="E7929">
        <v>92</v>
      </c>
      <c r="F7929">
        <v>12</v>
      </c>
      <c r="G7929">
        <v>8.3439891081717704E-2</v>
      </c>
      <c r="H7929">
        <v>-0.66400909080306503</v>
      </c>
      <c r="I7929">
        <v>-1.93855483528459</v>
      </c>
      <c r="J7929">
        <v>263</v>
      </c>
      <c r="K7929">
        <v>209</v>
      </c>
      <c r="L7929">
        <v>137</v>
      </c>
      <c r="M7929">
        <v>17</v>
      </c>
      <c r="N7929">
        <v>-2.25813589569821E-2</v>
      </c>
      <c r="O7929">
        <v>-0.87532395847774103</v>
      </c>
      <c r="P7929">
        <v>-2.1997324957033699</v>
      </c>
      <c r="Q7929">
        <v>0.54237288135593198</v>
      </c>
      <c r="R7929">
        <v>0.322033898305084</v>
      </c>
      <c r="S7929">
        <f t="shared" si="123"/>
        <v>-0.14743954899729259</v>
      </c>
    </row>
    <row r="7930" spans="1:19" x14ac:dyDescent="0.2">
      <c r="A7930" t="s">
        <v>15782</v>
      </c>
      <c r="B7930" t="s">
        <v>15783</v>
      </c>
      <c r="C7930">
        <v>425</v>
      </c>
      <c r="D7930">
        <v>482</v>
      </c>
      <c r="E7930">
        <v>278</v>
      </c>
      <c r="F7930">
        <v>41</v>
      </c>
      <c r="G7930">
        <v>0.13491634048406601</v>
      </c>
      <c r="H7930">
        <v>-0.678602143910638</v>
      </c>
      <c r="I7930">
        <v>-1.8998022462925701</v>
      </c>
      <c r="J7930">
        <v>612</v>
      </c>
      <c r="K7930">
        <v>809</v>
      </c>
      <c r="L7930">
        <v>379</v>
      </c>
      <c r="M7930">
        <v>85</v>
      </c>
      <c r="N7930">
        <v>0.19842520288843199</v>
      </c>
      <c r="O7930">
        <v>-0.800200989321879</v>
      </c>
      <c r="P7930">
        <v>-1.8675581650231601</v>
      </c>
      <c r="Q7930">
        <v>0.57627118644067798</v>
      </c>
      <c r="R7930">
        <v>0.305084745762711</v>
      </c>
      <c r="S7930">
        <f t="shared" si="123"/>
        <v>-4.7412741178210427E-2</v>
      </c>
    </row>
    <row r="7931" spans="1:19" x14ac:dyDescent="0.2">
      <c r="A7931" t="s">
        <v>15784</v>
      </c>
      <c r="B7931" t="s">
        <v>15785</v>
      </c>
      <c r="C7931">
        <v>17</v>
      </c>
      <c r="D7931">
        <v>17</v>
      </c>
      <c r="E7931">
        <v>19</v>
      </c>
      <c r="F7931">
        <v>0</v>
      </c>
      <c r="G7931">
        <v>8.0258232295528406E-2</v>
      </c>
      <c r="H7931">
        <v>-0.44595333020384798</v>
      </c>
      <c r="I7931" t="e">
        <f>-inf</f>
        <v>#NAME?</v>
      </c>
      <c r="J7931">
        <v>22</v>
      </c>
      <c r="K7931">
        <v>11</v>
      </c>
      <c r="L7931">
        <v>19</v>
      </c>
      <c r="M7931">
        <v>4</v>
      </c>
      <c r="N7931">
        <v>-0.22380189224225899</v>
      </c>
      <c r="O7931">
        <v>-0.65575785701376699</v>
      </c>
      <c r="P7931">
        <v>-1.7505883580861299</v>
      </c>
      <c r="Q7931">
        <v>0.57627118644067798</v>
      </c>
      <c r="R7931">
        <v>0.322033898305084</v>
      </c>
      <c r="S7931" t="e">
        <f t="shared" si="123"/>
        <v>#NAME?</v>
      </c>
    </row>
    <row r="7932" spans="1:19" x14ac:dyDescent="0.2">
      <c r="A7932" t="s">
        <v>15786</v>
      </c>
      <c r="B7932" t="s">
        <v>15787</v>
      </c>
      <c r="C7932">
        <v>46</v>
      </c>
      <c r="D7932">
        <v>44</v>
      </c>
      <c r="E7932">
        <v>12</v>
      </c>
      <c r="F7932">
        <v>6</v>
      </c>
      <c r="G7932">
        <v>6.0953077100141799E-2</v>
      </c>
      <c r="H7932">
        <v>-1.07783459541235</v>
      </c>
      <c r="I7932">
        <v>-1.76880375425992</v>
      </c>
      <c r="J7932">
        <v>86</v>
      </c>
      <c r="K7932">
        <v>154</v>
      </c>
      <c r="L7932">
        <v>83</v>
      </c>
      <c r="M7932">
        <v>5</v>
      </c>
      <c r="N7932">
        <v>0.33025037301461702</v>
      </c>
      <c r="O7932">
        <v>-0.60750913601188405</v>
      </c>
      <c r="P7932">
        <v>-2.24575411549944</v>
      </c>
      <c r="Q7932">
        <v>0.59322033898305004</v>
      </c>
      <c r="R7932">
        <v>0.40677966101694901</v>
      </c>
      <c r="S7932">
        <f t="shared" si="123"/>
        <v>-0.11079618372067006</v>
      </c>
    </row>
    <row r="7933" spans="1:19" x14ac:dyDescent="0.2">
      <c r="A7933" t="s">
        <v>15788</v>
      </c>
      <c r="B7933" t="s">
        <v>15789</v>
      </c>
      <c r="C7933">
        <v>188</v>
      </c>
      <c r="D7933">
        <v>155</v>
      </c>
      <c r="E7933">
        <v>167</v>
      </c>
      <c r="F7933">
        <v>16</v>
      </c>
      <c r="G7933">
        <v>-3.5679187978599602E-3</v>
      </c>
      <c r="H7933">
        <v>-0.54569938789450001</v>
      </c>
      <c r="I7933">
        <v>-1.9542350395697501</v>
      </c>
      <c r="J7933">
        <v>397</v>
      </c>
      <c r="K7933">
        <v>446</v>
      </c>
      <c r="L7933">
        <v>298</v>
      </c>
      <c r="M7933">
        <v>35</v>
      </c>
      <c r="N7933">
        <v>0.12777245537074799</v>
      </c>
      <c r="O7933">
        <v>-0.71666301983125003</v>
      </c>
      <c r="P7933">
        <v>-2.06494813100473</v>
      </c>
      <c r="Q7933">
        <v>0.59322033898305004</v>
      </c>
      <c r="R7933">
        <v>0.338983050847457</v>
      </c>
      <c r="S7933">
        <f t="shared" si="123"/>
        <v>-0.1159088454100433</v>
      </c>
    </row>
    <row r="7934" spans="1:19" x14ac:dyDescent="0.2">
      <c r="A7934" t="s">
        <v>15790</v>
      </c>
      <c r="B7934" t="s">
        <v>15791</v>
      </c>
      <c r="C7934">
        <v>22</v>
      </c>
      <c r="D7934">
        <v>36</v>
      </c>
      <c r="E7934">
        <v>49</v>
      </c>
      <c r="F7934">
        <v>7</v>
      </c>
      <c r="G7934">
        <v>0.29413805224060902</v>
      </c>
      <c r="H7934">
        <v>-0.146484610572096</v>
      </c>
      <c r="I7934">
        <v>-1.3815218137699401</v>
      </c>
      <c r="J7934">
        <v>79</v>
      </c>
      <c r="K7934">
        <v>64</v>
      </c>
      <c r="L7934">
        <v>103</v>
      </c>
      <c r="M7934">
        <v>6</v>
      </c>
      <c r="N7934">
        <v>-1.4219013884832399E-2</v>
      </c>
      <c r="O7934">
        <v>-0.47687864372965899</v>
      </c>
      <c r="P7934">
        <v>-2.1297015094986902</v>
      </c>
      <c r="Q7934">
        <v>0.54237288135593198</v>
      </c>
      <c r="R7934">
        <v>0.305084745762711</v>
      </c>
      <c r="S7934">
        <f t="shared" si="123"/>
        <v>3.1931679733361085E-2</v>
      </c>
    </row>
    <row r="7935" spans="1:19" x14ac:dyDescent="0.2">
      <c r="A7935" t="s">
        <v>15792</v>
      </c>
      <c r="B7935" t="s">
        <v>15793</v>
      </c>
      <c r="C7935">
        <v>123</v>
      </c>
      <c r="D7935">
        <v>103</v>
      </c>
      <c r="E7935">
        <v>37</v>
      </c>
      <c r="F7935">
        <v>10</v>
      </c>
      <c r="G7935">
        <v>3.1903455613027602E-3</v>
      </c>
      <c r="H7935">
        <v>-1.0159613971507999</v>
      </c>
      <c r="I7935">
        <v>-1.97410228440139</v>
      </c>
      <c r="J7935">
        <v>244</v>
      </c>
      <c r="K7935">
        <v>295</v>
      </c>
      <c r="L7935">
        <v>143</v>
      </c>
      <c r="M7935">
        <v>16</v>
      </c>
      <c r="N7935">
        <v>0.15966029306115501</v>
      </c>
      <c r="O7935">
        <v>-0.82414256601805702</v>
      </c>
      <c r="P7935">
        <v>-2.1934955122746902</v>
      </c>
      <c r="Q7935">
        <v>0.50847457627118597</v>
      </c>
      <c r="R7935">
        <v>0.25423728813559299</v>
      </c>
      <c r="S7935">
        <f t="shared" si="123"/>
        <v>-0.15602255262232947</v>
      </c>
    </row>
    <row r="7936" spans="1:19" x14ac:dyDescent="0.2">
      <c r="A7936" t="s">
        <v>15794</v>
      </c>
      <c r="B7936" t="s">
        <v>15795</v>
      </c>
      <c r="C7936">
        <v>195</v>
      </c>
      <c r="D7936">
        <v>212</v>
      </c>
      <c r="E7936">
        <v>167</v>
      </c>
      <c r="F7936">
        <v>38</v>
      </c>
      <c r="G7936">
        <v>0.116559481861761</v>
      </c>
      <c r="H7936">
        <v>-0.56157614999333805</v>
      </c>
      <c r="I7936">
        <v>-1.5944481877076999</v>
      </c>
      <c r="J7936">
        <v>366</v>
      </c>
      <c r="K7936">
        <v>432</v>
      </c>
      <c r="L7936">
        <v>375</v>
      </c>
      <c r="M7936">
        <v>99</v>
      </c>
      <c r="N7936">
        <v>0.149230764842223</v>
      </c>
      <c r="O7936">
        <v>-0.58153859481108205</v>
      </c>
      <c r="P7936">
        <v>-1.57807155938875</v>
      </c>
      <c r="Q7936">
        <v>0.45762711864406702</v>
      </c>
      <c r="R7936">
        <v>0.305084745762711</v>
      </c>
      <c r="S7936">
        <f t="shared" si="123"/>
        <v>0.11807923999909542</v>
      </c>
    </row>
    <row r="7937" spans="1:19" x14ac:dyDescent="0.2">
      <c r="A7937" t="s">
        <v>15796</v>
      </c>
      <c r="B7937" t="s">
        <v>15797</v>
      </c>
      <c r="C7937">
        <v>44</v>
      </c>
      <c r="D7937">
        <v>87</v>
      </c>
      <c r="E7937">
        <v>40</v>
      </c>
      <c r="F7937">
        <v>11</v>
      </c>
      <c r="G7937">
        <v>0.37632480842795901</v>
      </c>
      <c r="H7937">
        <v>-0.53565069493662798</v>
      </c>
      <c r="I7937">
        <v>-1.48625716428996</v>
      </c>
      <c r="J7937">
        <v>141</v>
      </c>
      <c r="K7937">
        <v>203</v>
      </c>
      <c r="L7937">
        <v>99</v>
      </c>
      <c r="M7937">
        <v>10</v>
      </c>
      <c r="N7937">
        <v>0.235505028679554</v>
      </c>
      <c r="O7937">
        <v>-0.74567269520222001</v>
      </c>
      <c r="P7937">
        <v>-2.1594447812472701</v>
      </c>
      <c r="Q7937">
        <v>0.42372881355932202</v>
      </c>
      <c r="R7937">
        <v>0.169491525423728</v>
      </c>
      <c r="S7937">
        <f t="shared" si="123"/>
        <v>-6.2280972693409264E-3</v>
      </c>
    </row>
    <row r="7938" spans="1:19" x14ac:dyDescent="0.2">
      <c r="A7938" t="s">
        <v>15798</v>
      </c>
      <c r="B7938" t="s">
        <v>15799</v>
      </c>
      <c r="C7938">
        <v>175</v>
      </c>
      <c r="D7938">
        <v>280</v>
      </c>
      <c r="E7938">
        <v>53</v>
      </c>
      <c r="F7938">
        <v>14</v>
      </c>
      <c r="G7938">
        <v>0.28437821495145299</v>
      </c>
      <c r="H7938">
        <v>-1.0130201888639001</v>
      </c>
      <c r="I7938">
        <v>-1.98110718597005</v>
      </c>
      <c r="J7938">
        <v>342</v>
      </c>
      <c r="K7938">
        <v>587</v>
      </c>
      <c r="L7938">
        <v>289</v>
      </c>
      <c r="M7938">
        <v>47</v>
      </c>
      <c r="N7938">
        <v>0.311840098613201</v>
      </c>
      <c r="O7938">
        <v>-0.665217040443977</v>
      </c>
      <c r="P7938">
        <v>-1.87215391671231</v>
      </c>
      <c r="Q7938">
        <v>0.47457627118644002</v>
      </c>
      <c r="R7938">
        <v>0.23728813559322001</v>
      </c>
      <c r="S7938">
        <f t="shared" si="123"/>
        <v>-7.2089025737547885E-2</v>
      </c>
    </row>
    <row r="7939" spans="1:19" x14ac:dyDescent="0.2">
      <c r="A7939" t="s">
        <v>15800</v>
      </c>
      <c r="B7939" t="s">
        <v>15801</v>
      </c>
      <c r="C7939">
        <v>120</v>
      </c>
      <c r="D7939">
        <v>77</v>
      </c>
      <c r="E7939">
        <v>39</v>
      </c>
      <c r="F7939">
        <v>18</v>
      </c>
      <c r="G7939">
        <v>-0.112432288579614</v>
      </c>
      <c r="H7939">
        <v>-0.98237464879952896</v>
      </c>
      <c r="I7939">
        <v>-1.7081059139063099</v>
      </c>
      <c r="J7939">
        <v>250</v>
      </c>
      <c r="K7939">
        <v>405</v>
      </c>
      <c r="L7939">
        <v>290</v>
      </c>
      <c r="M7939">
        <v>51</v>
      </c>
      <c r="N7939">
        <v>0.28674311796435198</v>
      </c>
      <c r="O7939">
        <v>-0.52763078791747098</v>
      </c>
      <c r="P7939">
        <v>-1.7005955011659899</v>
      </c>
      <c r="Q7939">
        <v>0.45762711864406702</v>
      </c>
      <c r="R7939">
        <v>0.305084745762711</v>
      </c>
      <c r="S7939">
        <f t="shared" ref="S7939:S8002" si="124">((I7939+1.7338029)/1.7338029+(P7939+1.8692731)/1.8692731)/2</f>
        <v>5.2529085150749805E-2</v>
      </c>
    </row>
    <row r="7940" spans="1:19" x14ac:dyDescent="0.2">
      <c r="A7940" t="s">
        <v>15802</v>
      </c>
      <c r="B7940" t="s">
        <v>15803</v>
      </c>
      <c r="C7940">
        <v>102</v>
      </c>
      <c r="D7940">
        <v>132</v>
      </c>
      <c r="E7940">
        <v>95</v>
      </c>
      <c r="F7940">
        <v>21</v>
      </c>
      <c r="G7940">
        <v>0.19223199173946001</v>
      </c>
      <c r="H7940">
        <v>-0.52513457625147297</v>
      </c>
      <c r="I7940">
        <v>-1.57057804998999</v>
      </c>
      <c r="J7940">
        <v>271</v>
      </c>
      <c r="K7940">
        <v>365</v>
      </c>
      <c r="L7940">
        <v>190</v>
      </c>
      <c r="M7940">
        <v>27</v>
      </c>
      <c r="N7940">
        <v>0.20655167700379001</v>
      </c>
      <c r="O7940">
        <v>-0.74630446706596698</v>
      </c>
      <c r="P7940">
        <v>-2.0118311953073098</v>
      </c>
      <c r="Q7940">
        <v>0.52542372881355903</v>
      </c>
      <c r="R7940">
        <v>0.27118644067796599</v>
      </c>
      <c r="S7940">
        <f t="shared" si="124"/>
        <v>8.9393792343068698E-3</v>
      </c>
    </row>
    <row r="7941" spans="1:19" x14ac:dyDescent="0.2">
      <c r="A7941" t="s">
        <v>15804</v>
      </c>
      <c r="B7941" t="s">
        <v>15805</v>
      </c>
      <c r="C7941">
        <v>209</v>
      </c>
      <c r="D7941">
        <v>300</v>
      </c>
      <c r="E7941">
        <v>161</v>
      </c>
      <c r="F7941">
        <v>26</v>
      </c>
      <c r="G7941">
        <v>0.23723320090413599</v>
      </c>
      <c r="H7941">
        <v>-0.60757841985760697</v>
      </c>
      <c r="I7941">
        <v>-1.78937011110223</v>
      </c>
      <c r="J7941">
        <v>663</v>
      </c>
      <c r="K7941">
        <v>672</v>
      </c>
      <c r="L7941">
        <v>368</v>
      </c>
      <c r="M7941">
        <v>89</v>
      </c>
      <c r="N7941">
        <v>8.3083848070773805E-2</v>
      </c>
      <c r="O7941">
        <v>-0.84775448687564503</v>
      </c>
      <c r="P7941">
        <v>-1.88234919035175</v>
      </c>
      <c r="Q7941">
        <v>0.55932203389830504</v>
      </c>
      <c r="R7941">
        <v>0.338983050847457</v>
      </c>
      <c r="S7941">
        <f t="shared" si="124"/>
        <v>-1.952230249351368E-2</v>
      </c>
    </row>
    <row r="7942" spans="1:19" x14ac:dyDescent="0.2">
      <c r="A7942" t="s">
        <v>15806</v>
      </c>
      <c r="B7942" t="s">
        <v>15807</v>
      </c>
      <c r="C7942">
        <v>119</v>
      </c>
      <c r="D7942">
        <v>165</v>
      </c>
      <c r="E7942">
        <v>104</v>
      </c>
      <c r="F7942">
        <v>11</v>
      </c>
      <c r="G7942">
        <v>0.22219521511690399</v>
      </c>
      <c r="H7942">
        <v>-0.55277163187215395</v>
      </c>
      <c r="I7942">
        <v>-1.9183514491963001</v>
      </c>
      <c r="J7942">
        <v>254</v>
      </c>
      <c r="K7942">
        <v>402</v>
      </c>
      <c r="L7942">
        <v>216</v>
      </c>
      <c r="M7942">
        <v>20</v>
      </c>
      <c r="N7942">
        <v>0.27662043988625301</v>
      </c>
      <c r="O7942">
        <v>-0.66246874261339705</v>
      </c>
      <c r="P7942">
        <v>-2.1140293895478499</v>
      </c>
      <c r="Q7942">
        <v>0.52542372881355903</v>
      </c>
      <c r="R7942">
        <v>0.27118644067796599</v>
      </c>
      <c r="S7942">
        <f t="shared" si="124"/>
        <v>-0.11868904750267856</v>
      </c>
    </row>
    <row r="7943" spans="1:19" x14ac:dyDescent="0.2">
      <c r="A7943" t="s">
        <v>15808</v>
      </c>
      <c r="B7943" t="s">
        <v>15809</v>
      </c>
      <c r="C7943">
        <v>69</v>
      </c>
      <c r="D7943">
        <v>74</v>
      </c>
      <c r="E7943">
        <v>41</v>
      </c>
      <c r="F7943">
        <v>10</v>
      </c>
      <c r="G7943">
        <v>0.11064086128924901</v>
      </c>
      <c r="H7943">
        <v>-0.72032324379592305</v>
      </c>
      <c r="I7943">
        <v>-1.7230462636992501</v>
      </c>
      <c r="J7943">
        <v>200</v>
      </c>
      <c r="K7943">
        <v>237</v>
      </c>
      <c r="L7943">
        <v>114</v>
      </c>
      <c r="M7943">
        <v>11</v>
      </c>
      <c r="N7943">
        <v>0.15094645376784399</v>
      </c>
      <c r="O7943">
        <v>-0.83621392147189899</v>
      </c>
      <c r="P7943">
        <v>-2.2698629790976401</v>
      </c>
      <c r="Q7943">
        <v>0.57627118644067798</v>
      </c>
      <c r="R7943">
        <v>0.322033898305084</v>
      </c>
      <c r="S7943">
        <f t="shared" si="124"/>
        <v>-0.10404920930413848</v>
      </c>
    </row>
    <row r="7944" spans="1:19" x14ac:dyDescent="0.2">
      <c r="A7944" t="s">
        <v>15810</v>
      </c>
      <c r="B7944" t="s">
        <v>15811</v>
      </c>
      <c r="C7944">
        <v>151</v>
      </c>
      <c r="D7944">
        <v>176</v>
      </c>
      <c r="E7944">
        <v>153</v>
      </c>
      <c r="F7944">
        <v>22</v>
      </c>
      <c r="G7944">
        <v>0.14679395281650801</v>
      </c>
      <c r="H7944">
        <v>-0.48854352625397401</v>
      </c>
      <c r="I7944">
        <v>-1.7207514394329599</v>
      </c>
      <c r="J7944">
        <v>432</v>
      </c>
      <c r="K7944">
        <v>478</v>
      </c>
      <c r="L7944">
        <v>315</v>
      </c>
      <c r="M7944">
        <v>46</v>
      </c>
      <c r="N7944">
        <v>0.12117225321892799</v>
      </c>
      <c r="O7944">
        <v>-0.72926197016970196</v>
      </c>
      <c r="P7944">
        <v>-1.9829515837252301</v>
      </c>
      <c r="Q7944">
        <v>0.61016949152542299</v>
      </c>
      <c r="R7944">
        <v>0.28813559322033899</v>
      </c>
      <c r="S7944">
        <f t="shared" si="124"/>
        <v>-2.6643311502277972E-2</v>
      </c>
    </row>
    <row r="7945" spans="1:19" x14ac:dyDescent="0.2">
      <c r="A7945" t="s">
        <v>15812</v>
      </c>
      <c r="B7945" t="s">
        <v>15813</v>
      </c>
      <c r="C7945">
        <v>27</v>
      </c>
      <c r="D7945">
        <v>30</v>
      </c>
      <c r="E7945">
        <v>20</v>
      </c>
      <c r="F7945">
        <v>8</v>
      </c>
      <c r="G7945">
        <v>0.12601572285620299</v>
      </c>
      <c r="H7945">
        <v>-0.62459177827340895</v>
      </c>
      <c r="I7945">
        <v>-1.41247095012904</v>
      </c>
      <c r="J7945">
        <v>72</v>
      </c>
      <c r="K7945">
        <v>133</v>
      </c>
      <c r="L7945">
        <v>38</v>
      </c>
      <c r="M7945">
        <v>2</v>
      </c>
      <c r="N7945">
        <v>0.34374724795753903</v>
      </c>
      <c r="O7945">
        <v>-0.86963767695884797</v>
      </c>
      <c r="P7945">
        <v>-2.5665281693591799</v>
      </c>
      <c r="Q7945">
        <v>0.71186440677966101</v>
      </c>
      <c r="R7945">
        <v>0.305084745762711</v>
      </c>
      <c r="S7945">
        <f t="shared" si="124"/>
        <v>-9.3837529230697353E-2</v>
      </c>
    </row>
    <row r="7946" spans="1:19" x14ac:dyDescent="0.2">
      <c r="A7946" t="s">
        <v>15814</v>
      </c>
      <c r="B7946" t="s">
        <v>15815</v>
      </c>
      <c r="C7946">
        <v>260</v>
      </c>
      <c r="D7946">
        <v>270</v>
      </c>
      <c r="E7946">
        <v>270</v>
      </c>
      <c r="F7946">
        <v>38</v>
      </c>
      <c r="G7946">
        <v>9.6648648483697697E-2</v>
      </c>
      <c r="H7946">
        <v>-0.47786759359023401</v>
      </c>
      <c r="I7946">
        <v>-1.719386924316</v>
      </c>
      <c r="J7946">
        <v>558</v>
      </c>
      <c r="K7946">
        <v>600</v>
      </c>
      <c r="L7946">
        <v>344</v>
      </c>
      <c r="M7946">
        <v>91</v>
      </c>
      <c r="N7946">
        <v>0.10874515486778601</v>
      </c>
      <c r="O7946">
        <v>-0.80216453351043904</v>
      </c>
      <c r="P7946">
        <v>-1.7978184752083699</v>
      </c>
      <c r="Q7946">
        <v>0.644067796610169</v>
      </c>
      <c r="R7946">
        <v>0.28813559322033899</v>
      </c>
      <c r="S7946">
        <f t="shared" si="124"/>
        <v>2.3270272456420129E-2</v>
      </c>
    </row>
    <row r="7947" spans="1:19" x14ac:dyDescent="0.2">
      <c r="A7947" t="s">
        <v>15816</v>
      </c>
      <c r="B7947" t="s">
        <v>15817</v>
      </c>
      <c r="C7947">
        <v>116</v>
      </c>
      <c r="D7947">
        <v>99</v>
      </c>
      <c r="E7947">
        <v>79</v>
      </c>
      <c r="F7947">
        <v>9</v>
      </c>
      <c r="G7947">
        <v>1.1435437666159801E-2</v>
      </c>
      <c r="H7947">
        <v>-0.66108890771488005</v>
      </c>
      <c r="I7947">
        <v>-1.99441265274959</v>
      </c>
      <c r="J7947">
        <v>199</v>
      </c>
      <c r="K7947">
        <v>292</v>
      </c>
      <c r="L7947">
        <v>90</v>
      </c>
      <c r="M7947">
        <v>23</v>
      </c>
      <c r="N7947">
        <v>0.24375787846043301</v>
      </c>
      <c r="O7947">
        <v>-0.93669934411477196</v>
      </c>
      <c r="P7947">
        <v>-1.947350908984</v>
      </c>
      <c r="Q7947">
        <v>0.79661016949152497</v>
      </c>
      <c r="R7947">
        <v>0.35593220338983</v>
      </c>
      <c r="S7947">
        <f t="shared" si="124"/>
        <v>-9.6040067974460686E-2</v>
      </c>
    </row>
    <row r="7948" spans="1:19" x14ac:dyDescent="0.2">
      <c r="A7948" t="s">
        <v>15818</v>
      </c>
      <c r="B7948" t="s">
        <v>15819</v>
      </c>
      <c r="C7948">
        <v>126</v>
      </c>
      <c r="D7948">
        <v>139</v>
      </c>
      <c r="E7948">
        <v>66</v>
      </c>
      <c r="F7948">
        <v>15</v>
      </c>
      <c r="G7948">
        <v>0.12290248743206</v>
      </c>
      <c r="H7948">
        <v>-0.775084619354097</v>
      </c>
      <c r="I7948">
        <v>-1.80847645902388</v>
      </c>
      <c r="J7948">
        <v>320</v>
      </c>
      <c r="K7948">
        <v>415</v>
      </c>
      <c r="L7948">
        <v>162</v>
      </c>
      <c r="M7948">
        <v>35</v>
      </c>
      <c r="N7948">
        <v>0.19012622181390801</v>
      </c>
      <c r="O7948">
        <v>-0.88772374092166495</v>
      </c>
      <c r="P7948">
        <v>-1.9713076025615199</v>
      </c>
      <c r="Q7948">
        <v>0.71186440677966101</v>
      </c>
      <c r="R7948">
        <v>0.322033898305084</v>
      </c>
      <c r="S7948">
        <f t="shared" si="124"/>
        <v>-4.8827177535856331E-2</v>
      </c>
    </row>
    <row r="7949" spans="1:19" x14ac:dyDescent="0.2">
      <c r="A7949" t="s">
        <v>15820</v>
      </c>
      <c r="B7949" t="s">
        <v>15821</v>
      </c>
      <c r="C7949">
        <v>80</v>
      </c>
      <c r="D7949">
        <v>47</v>
      </c>
      <c r="E7949">
        <v>41</v>
      </c>
      <c r="F7949">
        <v>4</v>
      </c>
      <c r="G7949">
        <v>-0.15073389676069701</v>
      </c>
      <c r="H7949">
        <v>-0.78456414005061104</v>
      </c>
      <c r="I7949">
        <v>-2.1852271686259801</v>
      </c>
      <c r="J7949">
        <v>134</v>
      </c>
      <c r="K7949">
        <v>130</v>
      </c>
      <c r="L7949">
        <v>69</v>
      </c>
      <c r="M7949">
        <v>27</v>
      </c>
      <c r="N7949">
        <v>6.4066657363751001E-2</v>
      </c>
      <c r="O7949">
        <v>-0.88034448477194205</v>
      </c>
      <c r="P7949">
        <v>-1.7059667027977099</v>
      </c>
      <c r="Q7949">
        <v>0.66101694915254205</v>
      </c>
      <c r="R7949">
        <v>0.322033898305084</v>
      </c>
      <c r="S7949">
        <f t="shared" si="124"/>
        <v>-8.6501479954837618E-2</v>
      </c>
    </row>
    <row r="7950" spans="1:19" x14ac:dyDescent="0.2">
      <c r="A7950" t="s">
        <v>15822</v>
      </c>
      <c r="B7950" t="s">
        <v>15823</v>
      </c>
      <c r="C7950">
        <v>137</v>
      </c>
      <c r="D7950">
        <v>112</v>
      </c>
      <c r="E7950">
        <v>102</v>
      </c>
      <c r="F7950">
        <v>15</v>
      </c>
      <c r="G7950">
        <v>-7.2443121906966201E-3</v>
      </c>
      <c r="H7950">
        <v>-0.622378405172892</v>
      </c>
      <c r="I7950">
        <v>-1.84482648106272</v>
      </c>
      <c r="J7950">
        <v>289</v>
      </c>
      <c r="K7950">
        <v>300</v>
      </c>
      <c r="L7950">
        <v>159</v>
      </c>
      <c r="M7950">
        <v>39</v>
      </c>
      <c r="N7950">
        <v>9.3451515384836301E-2</v>
      </c>
      <c r="O7950">
        <v>-0.85158949558048602</v>
      </c>
      <c r="P7950">
        <v>-1.88005890432194</v>
      </c>
      <c r="Q7950">
        <v>0.71186440677966101</v>
      </c>
      <c r="R7950">
        <v>0.27118644067796599</v>
      </c>
      <c r="S7950">
        <f t="shared" si="124"/>
        <v>-3.490238572954954E-2</v>
      </c>
    </row>
    <row r="7951" spans="1:19" x14ac:dyDescent="0.2">
      <c r="A7951" t="s">
        <v>15824</v>
      </c>
      <c r="B7951" t="s">
        <v>15825</v>
      </c>
      <c r="C7951">
        <v>219</v>
      </c>
      <c r="D7951">
        <v>316</v>
      </c>
      <c r="E7951">
        <v>237</v>
      </c>
      <c r="F7951">
        <v>13</v>
      </c>
      <c r="G7951">
        <v>0.23950120007381401</v>
      </c>
      <c r="H7951">
        <v>-0.45995377860841802</v>
      </c>
      <c r="I7951">
        <v>-2.11069793549528</v>
      </c>
      <c r="J7951">
        <v>530</v>
      </c>
      <c r="K7951">
        <v>639</v>
      </c>
      <c r="L7951">
        <v>381</v>
      </c>
      <c r="M7951">
        <v>59</v>
      </c>
      <c r="N7951">
        <v>0.15845309197933199</v>
      </c>
      <c r="O7951">
        <v>-0.73543967106955999</v>
      </c>
      <c r="P7951">
        <v>-1.96364952655053</v>
      </c>
      <c r="Q7951">
        <v>0.74576271186440601</v>
      </c>
      <c r="R7951">
        <v>0.338983050847457</v>
      </c>
      <c r="S7951">
        <f t="shared" si="124"/>
        <v>-0.13393442863339822</v>
      </c>
    </row>
    <row r="7952" spans="1:19" x14ac:dyDescent="0.2">
      <c r="A7952" t="s">
        <v>15826</v>
      </c>
      <c r="B7952" t="s">
        <v>15827</v>
      </c>
      <c r="C7952">
        <v>63</v>
      </c>
      <c r="D7952">
        <v>62</v>
      </c>
      <c r="E7952">
        <v>49</v>
      </c>
      <c r="F7952">
        <v>3</v>
      </c>
      <c r="G7952">
        <v>7.3309372340200601E-2</v>
      </c>
      <c r="H7952">
        <v>-0.60340247920347101</v>
      </c>
      <c r="I7952">
        <v>-2.2064164676959099</v>
      </c>
      <c r="J7952">
        <v>88</v>
      </c>
      <c r="K7952">
        <v>180</v>
      </c>
      <c r="L7952">
        <v>102</v>
      </c>
      <c r="M7952">
        <v>14</v>
      </c>
      <c r="N7952">
        <v>0.38801793637485898</v>
      </c>
      <c r="O7952">
        <v>-0.52797127753264095</v>
      </c>
      <c r="P7952">
        <v>-1.8085803050638201</v>
      </c>
      <c r="Q7952">
        <v>0.79661016949152497</v>
      </c>
      <c r="R7952">
        <v>0.322033898305084</v>
      </c>
      <c r="S7952">
        <f t="shared" si="124"/>
        <v>-0.1200595836999329</v>
      </c>
    </row>
    <row r="7953" spans="1:19" x14ac:dyDescent="0.2">
      <c r="A7953" t="s">
        <v>15828</v>
      </c>
      <c r="B7953" t="s">
        <v>15829</v>
      </c>
      <c r="C7953">
        <v>112</v>
      </c>
      <c r="D7953">
        <v>194</v>
      </c>
      <c r="E7953">
        <v>100</v>
      </c>
      <c r="F7953">
        <v>20</v>
      </c>
      <c r="G7953">
        <v>0.318841939555572</v>
      </c>
      <c r="H7953">
        <v>-0.543476032448585</v>
      </c>
      <c r="I7953">
        <v>-1.63238519996819</v>
      </c>
      <c r="J7953">
        <v>263</v>
      </c>
      <c r="K7953">
        <v>481</v>
      </c>
      <c r="L7953">
        <v>328</v>
      </c>
      <c r="M7953">
        <v>60</v>
      </c>
      <c r="N7953">
        <v>0.33941743130579499</v>
      </c>
      <c r="O7953">
        <v>-0.49617068192246899</v>
      </c>
      <c r="P7953">
        <v>-1.652030166698</v>
      </c>
      <c r="Q7953">
        <v>0.76271186440677896</v>
      </c>
      <c r="R7953">
        <v>0.35593220338983</v>
      </c>
      <c r="S7953">
        <f t="shared" si="124"/>
        <v>8.7356116312659576E-2</v>
      </c>
    </row>
    <row r="7954" spans="1:19" x14ac:dyDescent="0.2">
      <c r="A7954" t="s">
        <v>15830</v>
      </c>
      <c r="B7954" t="s">
        <v>15831</v>
      </c>
      <c r="C7954">
        <v>59</v>
      </c>
      <c r="D7954">
        <v>69</v>
      </c>
      <c r="E7954">
        <v>31</v>
      </c>
      <c r="F7954">
        <v>9</v>
      </c>
      <c r="G7954">
        <v>0.14825531139063899</v>
      </c>
      <c r="H7954">
        <v>-0.77374832758627499</v>
      </c>
      <c r="I7954">
        <v>-1.7008066751648101</v>
      </c>
      <c r="J7954">
        <v>81</v>
      </c>
      <c r="K7954">
        <v>96</v>
      </c>
      <c r="L7954">
        <v>100</v>
      </c>
      <c r="M7954">
        <v>25</v>
      </c>
      <c r="N7954">
        <v>0.15101431758264</v>
      </c>
      <c r="O7954">
        <v>-0.50057379602303997</v>
      </c>
      <c r="P7954">
        <v>-1.5207706787985</v>
      </c>
      <c r="Q7954">
        <v>0.677966101694915</v>
      </c>
      <c r="R7954">
        <v>0.305084745762711</v>
      </c>
      <c r="S7954">
        <f t="shared" si="124"/>
        <v>0.10273426519290009</v>
      </c>
    </row>
    <row r="7955" spans="1:19" x14ac:dyDescent="0.2">
      <c r="A7955" t="s">
        <v>15832</v>
      </c>
      <c r="B7955" t="s">
        <v>15833</v>
      </c>
      <c r="C7955">
        <v>155</v>
      </c>
      <c r="D7955">
        <v>148</v>
      </c>
      <c r="E7955">
        <v>74</v>
      </c>
      <c r="F7955">
        <v>16</v>
      </c>
      <c r="G7955">
        <v>6.0188249520194401E-2</v>
      </c>
      <c r="H7955">
        <v>-0.81535798821771799</v>
      </c>
      <c r="I7955">
        <v>-1.8704088884763601</v>
      </c>
      <c r="J7955">
        <v>243</v>
      </c>
      <c r="K7955">
        <v>416</v>
      </c>
      <c r="L7955">
        <v>213</v>
      </c>
      <c r="M7955">
        <v>52</v>
      </c>
      <c r="N7955">
        <v>0.31071516045015202</v>
      </c>
      <c r="O7955">
        <v>-0.64931544730396396</v>
      </c>
      <c r="P7955">
        <v>-1.6798285985554</v>
      </c>
      <c r="Q7955">
        <v>0.71186440677966101</v>
      </c>
      <c r="R7955">
        <v>0.35593220338983</v>
      </c>
      <c r="S7955">
        <f t="shared" si="124"/>
        <v>1.1278406197964629E-2</v>
      </c>
    </row>
    <row r="7956" spans="1:19" x14ac:dyDescent="0.2">
      <c r="A7956" t="s">
        <v>15834</v>
      </c>
      <c r="B7956" t="s">
        <v>15835</v>
      </c>
      <c r="C7956">
        <v>136</v>
      </c>
      <c r="D7956">
        <v>149</v>
      </c>
      <c r="E7956">
        <v>170</v>
      </c>
      <c r="F7956">
        <v>6</v>
      </c>
      <c r="G7956">
        <v>0.11990559233758399</v>
      </c>
      <c r="H7956">
        <v>-0.39734799677034699</v>
      </c>
      <c r="I7956">
        <v>-2.2395848309485702</v>
      </c>
      <c r="J7956">
        <v>223</v>
      </c>
      <c r="K7956">
        <v>266</v>
      </c>
      <c r="L7956">
        <v>216</v>
      </c>
      <c r="M7956">
        <v>31</v>
      </c>
      <c r="N7956">
        <v>0.153804877004628</v>
      </c>
      <c r="O7956">
        <v>-0.60593988904161999</v>
      </c>
      <c r="P7956">
        <v>-1.86716883780578</v>
      </c>
      <c r="Q7956">
        <v>0.71186440677966101</v>
      </c>
      <c r="R7956">
        <v>0.35593220338983</v>
      </c>
      <c r="S7956">
        <f t="shared" si="124"/>
        <v>-0.14529626438914836</v>
      </c>
    </row>
    <row r="7957" spans="1:19" x14ac:dyDescent="0.2">
      <c r="A7957" t="s">
        <v>15836</v>
      </c>
      <c r="B7957" t="s">
        <v>15837</v>
      </c>
      <c r="C7957">
        <v>155</v>
      </c>
      <c r="D7957">
        <v>203</v>
      </c>
      <c r="E7957">
        <v>149</v>
      </c>
      <c r="F7957">
        <v>23</v>
      </c>
      <c r="G7957">
        <v>0.19742257203844901</v>
      </c>
      <c r="H7957">
        <v>-0.51140343953642098</v>
      </c>
      <c r="I7957">
        <v>-1.7128010351146901</v>
      </c>
      <c r="J7957">
        <v>243</v>
      </c>
      <c r="K7957">
        <v>375</v>
      </c>
      <c r="L7957">
        <v>159</v>
      </c>
      <c r="M7957">
        <v>33</v>
      </c>
      <c r="N7957">
        <v>0.26565309755112798</v>
      </c>
      <c r="O7957">
        <v>-0.77629792642225104</v>
      </c>
      <c r="P7957">
        <v>-1.8773180023123099</v>
      </c>
      <c r="Q7957">
        <v>0.66101694915254205</v>
      </c>
      <c r="R7957">
        <v>0.305084745762711</v>
      </c>
      <c r="S7957">
        <f t="shared" si="124"/>
        <v>3.9047096315953382E-3</v>
      </c>
    </row>
    <row r="7958" spans="1:19" x14ac:dyDescent="0.2">
      <c r="A7958" t="s">
        <v>15838</v>
      </c>
      <c r="B7958" t="s">
        <v>15839</v>
      </c>
      <c r="C7958">
        <v>83</v>
      </c>
      <c r="D7958">
        <v>116</v>
      </c>
      <c r="E7958">
        <v>27</v>
      </c>
      <c r="F7958">
        <v>0</v>
      </c>
      <c r="G7958">
        <v>0.22563812914637199</v>
      </c>
      <c r="H7958">
        <v>-0.98197233799549</v>
      </c>
      <c r="I7958" t="e">
        <f>-inf</f>
        <v>#NAME?</v>
      </c>
      <c r="J7958">
        <v>123</v>
      </c>
      <c r="K7958">
        <v>120</v>
      </c>
      <c r="L7958">
        <v>64</v>
      </c>
      <c r="M7958">
        <v>6</v>
      </c>
      <c r="N7958">
        <v>6.6504238029948606E-2</v>
      </c>
      <c r="O7958">
        <v>-0.87581391459990099</v>
      </c>
      <c r="P7958">
        <v>-2.3219795296476402</v>
      </c>
      <c r="Q7958">
        <v>0.644067796610169</v>
      </c>
      <c r="R7958">
        <v>0.338983050847457</v>
      </c>
      <c r="S7958" t="e">
        <f t="shared" si="124"/>
        <v>#NAME?</v>
      </c>
    </row>
    <row r="7959" spans="1:19" x14ac:dyDescent="0.2">
      <c r="A7959" t="s">
        <v>15840</v>
      </c>
      <c r="B7959" t="s">
        <v>15841</v>
      </c>
      <c r="C7959">
        <v>78</v>
      </c>
      <c r="D7959">
        <v>46</v>
      </c>
      <c r="E7959">
        <v>44</v>
      </c>
      <c r="F7959">
        <v>12</v>
      </c>
      <c r="G7959">
        <v>-0.14907853871337701</v>
      </c>
      <c r="H7959">
        <v>-0.74289993598269599</v>
      </c>
      <c r="I7959">
        <v>-1.6971105296048501</v>
      </c>
      <c r="J7959">
        <v>147</v>
      </c>
      <c r="K7959">
        <v>179</v>
      </c>
      <c r="L7959">
        <v>69</v>
      </c>
      <c r="M7959">
        <v>17</v>
      </c>
      <c r="N7959">
        <v>0.16276379965343801</v>
      </c>
      <c r="O7959">
        <v>-0.92055702115531102</v>
      </c>
      <c r="P7959">
        <v>-1.9470940819617899</v>
      </c>
      <c r="Q7959">
        <v>0.61016949152542299</v>
      </c>
      <c r="R7959">
        <v>0.27118644067796599</v>
      </c>
      <c r="S7959">
        <f t="shared" si="124"/>
        <v>-1.0234369597201068E-2</v>
      </c>
    </row>
    <row r="7960" spans="1:19" x14ac:dyDescent="0.2">
      <c r="A7960" t="s">
        <v>15842</v>
      </c>
      <c r="B7960" t="s">
        <v>15843</v>
      </c>
      <c r="C7960">
        <v>90</v>
      </c>
      <c r="D7960">
        <v>128</v>
      </c>
      <c r="E7960">
        <v>87</v>
      </c>
      <c r="F7960">
        <v>8</v>
      </c>
      <c r="G7960">
        <v>0.23322569250407099</v>
      </c>
      <c r="H7960">
        <v>-0.50898126659911003</v>
      </c>
      <c r="I7960">
        <v>-1.9353496954093801</v>
      </c>
      <c r="J7960">
        <v>210</v>
      </c>
      <c r="K7960">
        <v>341</v>
      </c>
      <c r="L7960">
        <v>139</v>
      </c>
      <c r="M7960">
        <v>23</v>
      </c>
      <c r="N7960">
        <v>0.28776318768030001</v>
      </c>
      <c r="O7960">
        <v>-0.77129327162421402</v>
      </c>
      <c r="P7960">
        <v>-1.97071712730821</v>
      </c>
      <c r="Q7960">
        <v>0.66101694915254205</v>
      </c>
      <c r="R7960">
        <v>0.28813559322033899</v>
      </c>
      <c r="S7960">
        <f t="shared" si="124"/>
        <v>-8.5257372147518315E-2</v>
      </c>
    </row>
    <row r="7961" spans="1:19" x14ac:dyDescent="0.2">
      <c r="A7961" t="s">
        <v>15844</v>
      </c>
      <c r="B7961" t="s">
        <v>15845</v>
      </c>
      <c r="C7961">
        <v>148</v>
      </c>
      <c r="D7961">
        <v>139</v>
      </c>
      <c r="E7961">
        <v>95</v>
      </c>
      <c r="F7961">
        <v>11</v>
      </c>
      <c r="G7961">
        <v>5.3011317154666102E-2</v>
      </c>
      <c r="H7961">
        <v>-0.68679611988451295</v>
      </c>
      <c r="I7961">
        <v>-2.0130662031987301</v>
      </c>
      <c r="J7961">
        <v>342</v>
      </c>
      <c r="K7961">
        <v>335</v>
      </c>
      <c r="L7961">
        <v>169</v>
      </c>
      <c r="M7961">
        <v>29</v>
      </c>
      <c r="N7961">
        <v>6.8246804402431999E-2</v>
      </c>
      <c r="O7961">
        <v>-0.898228178586851</v>
      </c>
      <c r="P7961">
        <v>-2.0818537767490701</v>
      </c>
      <c r="Q7961">
        <v>0.59322033898305004</v>
      </c>
      <c r="R7961">
        <v>0.305084745762711</v>
      </c>
      <c r="S7961">
        <f t="shared" si="124"/>
        <v>-0.13739676114871158</v>
      </c>
    </row>
    <row r="7962" spans="1:19" x14ac:dyDescent="0.2">
      <c r="A7962" t="s">
        <v>15846</v>
      </c>
      <c r="B7962" t="s">
        <v>15847</v>
      </c>
      <c r="C7962">
        <v>84</v>
      </c>
      <c r="D7962">
        <v>59</v>
      </c>
      <c r="E7962">
        <v>30</v>
      </c>
      <c r="F7962">
        <v>1</v>
      </c>
      <c r="G7962">
        <v>-7.3169042124208897E-2</v>
      </c>
      <c r="H7962">
        <v>-0.94141604112062205</v>
      </c>
      <c r="I7962">
        <v>-2.80847645902388</v>
      </c>
      <c r="J7962">
        <v>99</v>
      </c>
      <c r="K7962">
        <v>130</v>
      </c>
      <c r="L7962">
        <v>63</v>
      </c>
      <c r="M7962">
        <v>3</v>
      </c>
      <c r="N7962">
        <v>0.195536261131008</v>
      </c>
      <c r="O7962">
        <v>-0.788383422288358</v>
      </c>
      <c r="P7962">
        <v>-2.5287396084697802</v>
      </c>
      <c r="Q7962">
        <v>0.59322033898305004</v>
      </c>
      <c r="R7962">
        <v>0.27118644067796599</v>
      </c>
      <c r="S7962">
        <f t="shared" si="124"/>
        <v>-0.48631454188302514</v>
      </c>
    </row>
    <row r="7963" spans="1:19" x14ac:dyDescent="0.2">
      <c r="A7963" t="s">
        <v>15848</v>
      </c>
      <c r="B7963" t="s">
        <v>15849</v>
      </c>
      <c r="C7963">
        <v>102</v>
      </c>
      <c r="D7963">
        <v>120</v>
      </c>
      <c r="E7963">
        <v>51</v>
      </c>
      <c r="F7963">
        <v>10</v>
      </c>
      <c r="G7963">
        <v>0.15083930658123501</v>
      </c>
      <c r="H7963">
        <v>-0.79528800544238398</v>
      </c>
      <c r="I7963">
        <v>-1.8927973447239099</v>
      </c>
      <c r="J7963">
        <v>216</v>
      </c>
      <c r="K7963">
        <v>201</v>
      </c>
      <c r="L7963">
        <v>116</v>
      </c>
      <c r="M7963">
        <v>27</v>
      </c>
      <c r="N7963">
        <v>4.5970409691279697E-2</v>
      </c>
      <c r="O7963">
        <v>-0.86208453906840199</v>
      </c>
      <c r="P7963">
        <v>-1.91331565558383</v>
      </c>
      <c r="Q7963">
        <v>0.644067796610169</v>
      </c>
      <c r="R7963">
        <v>0.40677966101694901</v>
      </c>
      <c r="S7963">
        <f t="shared" si="124"/>
        <v>-5.7632024541884659E-2</v>
      </c>
    </row>
    <row r="7964" spans="1:19" x14ac:dyDescent="0.2">
      <c r="A7964" t="s">
        <v>15850</v>
      </c>
      <c r="B7964" t="s">
        <v>15851</v>
      </c>
      <c r="C7964">
        <v>119</v>
      </c>
      <c r="D7964">
        <v>115</v>
      </c>
      <c r="E7964">
        <v>130</v>
      </c>
      <c r="F7964">
        <v>12</v>
      </c>
      <c r="G7964">
        <v>6.5409111256609295E-2</v>
      </c>
      <c r="H7964">
        <v>-0.45586161886409698</v>
      </c>
      <c r="I7964">
        <v>-1.8805628883069001</v>
      </c>
      <c r="J7964">
        <v>178</v>
      </c>
      <c r="K7964">
        <v>238</v>
      </c>
      <c r="L7964">
        <v>77</v>
      </c>
      <c r="M7964">
        <v>21</v>
      </c>
      <c r="N7964">
        <v>0.20338505816933899</v>
      </c>
      <c r="O7964">
        <v>-0.956018054280802</v>
      </c>
      <c r="P7964">
        <v>-1.9384263761668601</v>
      </c>
      <c r="Q7964">
        <v>0.644067796610169</v>
      </c>
      <c r="R7964">
        <v>0.322033898305084</v>
      </c>
      <c r="S7964">
        <f t="shared" si="124"/>
        <v>-6.0820517536472954E-2</v>
      </c>
    </row>
    <row r="7965" spans="1:19" x14ac:dyDescent="0.2">
      <c r="A7965" t="s">
        <v>15852</v>
      </c>
      <c r="B7965" t="s">
        <v>15853</v>
      </c>
      <c r="C7965">
        <v>134</v>
      </c>
      <c r="D7965">
        <v>66</v>
      </c>
      <c r="E7965">
        <v>59</v>
      </c>
      <c r="F7965">
        <v>18</v>
      </c>
      <c r="G7965">
        <v>-0.22730263052741001</v>
      </c>
      <c r="H7965">
        <v>-0.85051079650106698</v>
      </c>
      <c r="I7965">
        <v>-1.7560294662235001</v>
      </c>
      <c r="J7965">
        <v>215</v>
      </c>
      <c r="K7965">
        <v>256</v>
      </c>
      <c r="L7965">
        <v>102</v>
      </c>
      <c r="M7965">
        <v>21</v>
      </c>
      <c r="N7965">
        <v>0.15302960881796501</v>
      </c>
      <c r="O7965">
        <v>-0.91592706529807799</v>
      </c>
      <c r="P7965">
        <v>-2.0204448337735701</v>
      </c>
      <c r="Q7965">
        <v>0.61016949152542299</v>
      </c>
      <c r="R7965">
        <v>0.27118644067796599</v>
      </c>
      <c r="S7965">
        <f t="shared" si="124"/>
        <v>-4.6845740858465948E-2</v>
      </c>
    </row>
    <row r="7966" spans="1:19" x14ac:dyDescent="0.2">
      <c r="A7966" t="s">
        <v>15854</v>
      </c>
      <c r="B7966" t="s">
        <v>15855</v>
      </c>
      <c r="C7966">
        <v>176</v>
      </c>
      <c r="D7966">
        <v>173</v>
      </c>
      <c r="E7966">
        <v>120</v>
      </c>
      <c r="F7966">
        <v>12</v>
      </c>
      <c r="G7966">
        <v>7.2791667610173902E-2</v>
      </c>
      <c r="H7966">
        <v>-0.660589431544928</v>
      </c>
      <c r="I7966">
        <v>-2.0505285947285201</v>
      </c>
      <c r="J7966">
        <v>250</v>
      </c>
      <c r="K7966">
        <v>250</v>
      </c>
      <c r="L7966">
        <v>145</v>
      </c>
      <c r="M7966">
        <v>18</v>
      </c>
      <c r="N7966">
        <v>7.7228103421721706E-2</v>
      </c>
      <c r="O7966">
        <v>-0.82866078358145301</v>
      </c>
      <c r="P7966">
        <v>-2.1528931721606201</v>
      </c>
      <c r="Q7966">
        <v>0.59322033898305004</v>
      </c>
      <c r="R7966">
        <v>0.338983050847457</v>
      </c>
      <c r="S7966">
        <f t="shared" si="124"/>
        <v>-0.16720217062175352</v>
      </c>
    </row>
    <row r="7967" spans="1:19" x14ac:dyDescent="0.2">
      <c r="A7967" t="s">
        <v>15856</v>
      </c>
      <c r="B7967" t="s">
        <v>15857</v>
      </c>
      <c r="C7967">
        <v>123</v>
      </c>
      <c r="D7967">
        <v>194</v>
      </c>
      <c r="E7967">
        <v>107</v>
      </c>
      <c r="F7967">
        <v>26</v>
      </c>
      <c r="G7967">
        <v>0.27815485078635599</v>
      </c>
      <c r="H7967">
        <v>-0.55477934353259095</v>
      </c>
      <c r="I7967">
        <v>-1.55912893643057</v>
      </c>
      <c r="J7967">
        <v>163</v>
      </c>
      <c r="K7967">
        <v>258</v>
      </c>
      <c r="L7967">
        <v>114</v>
      </c>
      <c r="M7967">
        <v>27</v>
      </c>
      <c r="N7967">
        <v>0.27666020498099397</v>
      </c>
      <c r="O7967">
        <v>-0.74737153021187497</v>
      </c>
      <c r="P7967">
        <v>-1.7910495088368601</v>
      </c>
      <c r="Q7967">
        <v>0.66101694915254205</v>
      </c>
      <c r="R7967">
        <v>0.338983050847457</v>
      </c>
      <c r="S7967">
        <f t="shared" si="124"/>
        <v>7.1296606031405863E-2</v>
      </c>
    </row>
    <row r="7968" spans="1:19" x14ac:dyDescent="0.2">
      <c r="A7968" t="s">
        <v>15858</v>
      </c>
      <c r="B7968" t="s">
        <v>15859</v>
      </c>
      <c r="C7968">
        <v>240</v>
      </c>
      <c r="D7968">
        <v>213</v>
      </c>
      <c r="E7968">
        <v>173</v>
      </c>
      <c r="F7968">
        <v>15</v>
      </c>
      <c r="G7968">
        <v>2.8426594022660099E-2</v>
      </c>
      <c r="H7968">
        <v>-0.63642314836121405</v>
      </c>
      <c r="I7968">
        <v>-2.0883171556179199</v>
      </c>
      <c r="J7968">
        <v>492</v>
      </c>
      <c r="K7968">
        <v>573</v>
      </c>
      <c r="L7968">
        <v>197</v>
      </c>
      <c r="M7968">
        <v>83</v>
      </c>
      <c r="N7968">
        <v>0.14341762262175101</v>
      </c>
      <c r="O7968">
        <v>-0.989587653750157</v>
      </c>
      <c r="P7968">
        <v>-1.7831126789831699</v>
      </c>
      <c r="Q7968">
        <v>0.644067796610169</v>
      </c>
      <c r="R7968">
        <v>0.305084745762711</v>
      </c>
      <c r="S7968">
        <f t="shared" si="124"/>
        <v>-7.918952716326258E-2</v>
      </c>
    </row>
    <row r="7969" spans="1:19" x14ac:dyDescent="0.2">
      <c r="A7969" t="s">
        <v>15860</v>
      </c>
      <c r="B7969" t="s">
        <v>15861</v>
      </c>
      <c r="C7969">
        <v>61</v>
      </c>
      <c r="D7969">
        <v>112</v>
      </c>
      <c r="E7969">
        <v>58</v>
      </c>
      <c r="F7969">
        <v>14</v>
      </c>
      <c r="G7969">
        <v>0.34414641995494299</v>
      </c>
      <c r="H7969">
        <v>-0.51615985122623298</v>
      </c>
      <c r="I7969">
        <v>-1.52339897229452</v>
      </c>
      <c r="J7969">
        <v>279</v>
      </c>
      <c r="K7969">
        <v>432</v>
      </c>
      <c r="L7969">
        <v>305</v>
      </c>
      <c r="M7969">
        <v>94</v>
      </c>
      <c r="N7969">
        <v>0.26710764696303602</v>
      </c>
      <c r="O7969">
        <v>-0.55339314107120197</v>
      </c>
      <c r="P7969">
        <v>-1.48270201826579</v>
      </c>
      <c r="Q7969">
        <v>0.62711864406779605</v>
      </c>
      <c r="R7969">
        <v>0.322033898305084</v>
      </c>
      <c r="S7969">
        <f t="shared" si="124"/>
        <v>0.16407844870743277</v>
      </c>
    </row>
    <row r="7970" spans="1:19" x14ac:dyDescent="0.2">
      <c r="A7970" t="s">
        <v>15862</v>
      </c>
      <c r="B7970" t="s">
        <v>15863</v>
      </c>
      <c r="C7970">
        <v>402</v>
      </c>
      <c r="D7970">
        <v>360</v>
      </c>
      <c r="E7970">
        <v>335</v>
      </c>
      <c r="F7970">
        <v>23</v>
      </c>
      <c r="G7970">
        <v>3.2334679978345597E-2</v>
      </c>
      <c r="H7970">
        <v>-0.57343925582602795</v>
      </c>
      <c r="I7970">
        <v>-2.1266953900288699</v>
      </c>
      <c r="J7970">
        <v>849</v>
      </c>
      <c r="K7970">
        <v>1021</v>
      </c>
      <c r="L7970">
        <v>526</v>
      </c>
      <c r="M7970">
        <v>97</v>
      </c>
      <c r="N7970">
        <v>0.15734615526467899</v>
      </c>
      <c r="O7970">
        <v>-0.80001072323460298</v>
      </c>
      <c r="P7970">
        <v>-1.9523616245696001</v>
      </c>
      <c r="Q7970">
        <v>0.54237288135593198</v>
      </c>
      <c r="R7970">
        <v>0.27118644067796599</v>
      </c>
      <c r="S7970">
        <f t="shared" si="124"/>
        <v>-0.13552849991845511</v>
      </c>
    </row>
    <row r="7971" spans="1:19" x14ac:dyDescent="0.2">
      <c r="A7971" t="s">
        <v>15864</v>
      </c>
      <c r="B7971" t="s">
        <v>15865</v>
      </c>
      <c r="C7971">
        <v>188</v>
      </c>
      <c r="D7971">
        <v>142</v>
      </c>
      <c r="E7971">
        <v>93</v>
      </c>
      <c r="F7971">
        <v>19</v>
      </c>
      <c r="G7971">
        <v>-4.1611272585094901E-2</v>
      </c>
      <c r="H7971">
        <v>-0.79993291048814796</v>
      </c>
      <c r="I7971">
        <v>-1.87960142127284</v>
      </c>
      <c r="J7971">
        <v>374</v>
      </c>
      <c r="K7971">
        <v>365</v>
      </c>
      <c r="L7971">
        <v>176</v>
      </c>
      <c r="M7971">
        <v>34</v>
      </c>
      <c r="N7971">
        <v>6.6649365677716302E-2</v>
      </c>
      <c r="O7971">
        <v>-0.91944771153072002</v>
      </c>
      <c r="P7971">
        <v>-2.05161835375011</v>
      </c>
      <c r="Q7971">
        <v>0.54237288135593198</v>
      </c>
      <c r="R7971">
        <v>0.25423728813559299</v>
      </c>
      <c r="S7971">
        <f t="shared" si="124"/>
        <v>-9.0820250211699163E-2</v>
      </c>
    </row>
    <row r="7972" spans="1:19" x14ac:dyDescent="0.2">
      <c r="A7972" t="s">
        <v>15866</v>
      </c>
      <c r="B7972" t="s">
        <v>15867</v>
      </c>
      <c r="C7972">
        <v>73</v>
      </c>
      <c r="D7972">
        <v>67</v>
      </c>
      <c r="E7972">
        <v>22</v>
      </c>
      <c r="F7972">
        <v>6</v>
      </c>
      <c r="G7972">
        <v>4.30101748758989E-2</v>
      </c>
      <c r="H7972">
        <v>-1.0151581890766499</v>
      </c>
      <c r="I7972">
        <v>-1.96936878269881</v>
      </c>
      <c r="J7972">
        <v>84</v>
      </c>
      <c r="K7972">
        <v>64</v>
      </c>
      <c r="L7972">
        <v>44</v>
      </c>
      <c r="M7972">
        <v>6</v>
      </c>
      <c r="N7972">
        <v>-4.0871208656272702E-2</v>
      </c>
      <c r="O7972">
        <v>-0.87291538672008395</v>
      </c>
      <c r="P7972">
        <v>-2.15635370427013</v>
      </c>
      <c r="Q7972">
        <v>0.52542372881355903</v>
      </c>
      <c r="R7972">
        <v>0.23728813559322001</v>
      </c>
      <c r="S7972">
        <f t="shared" si="124"/>
        <v>-0.14472266270094117</v>
      </c>
    </row>
    <row r="7973" spans="1:19" x14ac:dyDescent="0.2">
      <c r="A7973" t="s">
        <v>15868</v>
      </c>
      <c r="B7973" t="s">
        <v>15869</v>
      </c>
      <c r="C7973">
        <v>118</v>
      </c>
      <c r="D7973">
        <v>102</v>
      </c>
      <c r="E7973">
        <v>89</v>
      </c>
      <c r="F7973">
        <v>17</v>
      </c>
      <c r="G7973">
        <v>1.69763967513205E-2</v>
      </c>
      <c r="H7973">
        <v>-0.61675001043961597</v>
      </c>
      <c r="I7973">
        <v>-1.72563025888985</v>
      </c>
      <c r="J7973">
        <v>275</v>
      </c>
      <c r="K7973">
        <v>267</v>
      </c>
      <c r="L7973">
        <v>124</v>
      </c>
      <c r="M7973">
        <v>9</v>
      </c>
      <c r="N7973">
        <v>6.4406670956034306E-2</v>
      </c>
      <c r="O7973">
        <v>-0.93799978581241705</v>
      </c>
      <c r="P7973">
        <v>-2.4953158529828299</v>
      </c>
      <c r="Q7973">
        <v>0.45762711864406702</v>
      </c>
      <c r="R7973">
        <v>0.27118644067796599</v>
      </c>
      <c r="S7973">
        <f t="shared" si="124"/>
        <v>-0.16509934927842537</v>
      </c>
    </row>
    <row r="7974" spans="1:19" x14ac:dyDescent="0.2">
      <c r="A7974" t="s">
        <v>15870</v>
      </c>
      <c r="B7974" t="s">
        <v>15871</v>
      </c>
      <c r="C7974">
        <v>151</v>
      </c>
      <c r="D7974">
        <v>113</v>
      </c>
      <c r="E7974">
        <v>109</v>
      </c>
      <c r="F7974">
        <v>5</v>
      </c>
      <c r="G7974">
        <v>-4.5640271514221203E-2</v>
      </c>
      <c r="H7974">
        <v>-0.63580845913094897</v>
      </c>
      <c r="I7974">
        <v>-2.3642041159191498</v>
      </c>
      <c r="J7974">
        <v>256</v>
      </c>
      <c r="K7974">
        <v>221</v>
      </c>
      <c r="L7974">
        <v>123</v>
      </c>
      <c r="M7974">
        <v>27</v>
      </c>
      <c r="N7974">
        <v>1.3380411794982901E-2</v>
      </c>
      <c r="O7974">
        <v>-0.91042363101684198</v>
      </c>
      <c r="P7974">
        <v>-1.98710186974475</v>
      </c>
      <c r="Q7974">
        <v>0.50847457627118597</v>
      </c>
      <c r="R7974">
        <v>0.35593220338983</v>
      </c>
      <c r="S7974">
        <f t="shared" si="124"/>
        <v>-0.21331452495008918</v>
      </c>
    </row>
    <row r="7975" spans="1:19" x14ac:dyDescent="0.2">
      <c r="A7975" t="s">
        <v>15872</v>
      </c>
      <c r="B7975" t="s">
        <v>15873</v>
      </c>
      <c r="C7975">
        <v>110</v>
      </c>
      <c r="D7975">
        <v>107</v>
      </c>
      <c r="E7975">
        <v>165</v>
      </c>
      <c r="F7975">
        <v>6</v>
      </c>
      <c r="G7975">
        <v>6.8249324822513099E-2</v>
      </c>
      <c r="H7975">
        <v>-0.31816675072272199</v>
      </c>
      <c r="I7975">
        <v>-2.1474386077365799</v>
      </c>
      <c r="J7975">
        <v>199</v>
      </c>
      <c r="K7975">
        <v>205</v>
      </c>
      <c r="L7975">
        <v>97</v>
      </c>
      <c r="M7975">
        <v>29</v>
      </c>
      <c r="N7975">
        <v>9.0128888067769405E-2</v>
      </c>
      <c r="O7975">
        <v>-0.90417011928785196</v>
      </c>
      <c r="P7975">
        <v>-1.8466807471026401</v>
      </c>
      <c r="Q7975">
        <v>0.50847457627118597</v>
      </c>
      <c r="R7975">
        <v>0.322033898305084</v>
      </c>
      <c r="S7975">
        <f t="shared" si="124"/>
        <v>-0.11324259255127302</v>
      </c>
    </row>
    <row r="7976" spans="1:19" x14ac:dyDescent="0.2">
      <c r="A7976" t="s">
        <v>15874</v>
      </c>
      <c r="B7976" t="s">
        <v>15875</v>
      </c>
      <c r="C7976">
        <v>305</v>
      </c>
      <c r="D7976">
        <v>289</v>
      </c>
      <c r="E7976">
        <v>213</v>
      </c>
      <c r="F7976">
        <v>30</v>
      </c>
      <c r="G7976">
        <v>5.6856235705290498E-2</v>
      </c>
      <c r="H7976">
        <v>-0.650178245686451</v>
      </c>
      <c r="I7976">
        <v>-1.8913757575891199</v>
      </c>
      <c r="J7976">
        <v>560</v>
      </c>
      <c r="K7976">
        <v>689</v>
      </c>
      <c r="L7976">
        <v>371</v>
      </c>
      <c r="M7976">
        <v>68</v>
      </c>
      <c r="N7976">
        <v>0.16725929832314701</v>
      </c>
      <c r="O7976">
        <v>-0.77090289453554495</v>
      </c>
      <c r="P7976">
        <v>-1.9259047828918501</v>
      </c>
      <c r="Q7976">
        <v>0.57627118644067798</v>
      </c>
      <c r="R7976">
        <v>0.322033898305084</v>
      </c>
      <c r="S7976">
        <f t="shared" si="124"/>
        <v>-6.0589448169251159E-2</v>
      </c>
    </row>
    <row r="7977" spans="1:19" x14ac:dyDescent="0.2">
      <c r="A7977" t="s">
        <v>15876</v>
      </c>
      <c r="B7977" t="s">
        <v>15877</v>
      </c>
      <c r="C7977">
        <v>234</v>
      </c>
      <c r="D7977">
        <v>281</v>
      </c>
      <c r="E7977">
        <v>207</v>
      </c>
      <c r="F7977">
        <v>32</v>
      </c>
      <c r="G7977">
        <v>0.159748694790465</v>
      </c>
      <c r="H7977">
        <v>-0.54750352173162797</v>
      </c>
      <c r="I7977">
        <v>-1.74826305205223</v>
      </c>
      <c r="J7977">
        <v>426</v>
      </c>
      <c r="K7977">
        <v>472</v>
      </c>
      <c r="L7977">
        <v>386</v>
      </c>
      <c r="M7977">
        <v>79</v>
      </c>
      <c r="N7977">
        <v>0.12176050295309</v>
      </c>
      <c r="O7977">
        <v>-0.63491107157535398</v>
      </c>
      <c r="P7977">
        <v>-1.7420081764041699</v>
      </c>
      <c r="Q7977">
        <v>0.47457627118644002</v>
      </c>
      <c r="R7977">
        <v>0.23728813559322001</v>
      </c>
      <c r="S7977">
        <f t="shared" si="124"/>
        <v>2.9871218829998339E-2</v>
      </c>
    </row>
    <row r="7978" spans="1:19" x14ac:dyDescent="0.2">
      <c r="A7978" t="s">
        <v>15878</v>
      </c>
      <c r="B7978" t="s">
        <v>15879</v>
      </c>
      <c r="C7978">
        <v>95</v>
      </c>
      <c r="D7978">
        <v>86</v>
      </c>
      <c r="E7978">
        <v>79</v>
      </c>
      <c r="F7978">
        <v>6</v>
      </c>
      <c r="G7978">
        <v>3.7033078250248402E-2</v>
      </c>
      <c r="H7978">
        <v>-0.57435452377680996</v>
      </c>
      <c r="I7978">
        <v>-2.0837695278671999</v>
      </c>
      <c r="J7978">
        <v>120</v>
      </c>
      <c r="K7978">
        <v>160</v>
      </c>
      <c r="L7978">
        <v>105</v>
      </c>
      <c r="M7978">
        <v>9</v>
      </c>
      <c r="N7978">
        <v>0.202166840030021</v>
      </c>
      <c r="O7978">
        <v>-0.65008072412207696</v>
      </c>
      <c r="P7978">
        <v>-2.1351644052001899</v>
      </c>
      <c r="Q7978">
        <v>0.52542372881355903</v>
      </c>
      <c r="R7978">
        <v>0.25423728813559299</v>
      </c>
      <c r="S7978">
        <f t="shared" si="124"/>
        <v>-0.17204614903840679</v>
      </c>
    </row>
    <row r="7979" spans="1:19" x14ac:dyDescent="0.2">
      <c r="A7979" t="s">
        <v>15880</v>
      </c>
      <c r="B7979" t="s">
        <v>15881</v>
      </c>
      <c r="C7979">
        <v>97</v>
      </c>
      <c r="D7979">
        <v>46</v>
      </c>
      <c r="E7979">
        <v>65</v>
      </c>
      <c r="F7979">
        <v>10</v>
      </c>
      <c r="G7979">
        <v>-0.243755670289142</v>
      </c>
      <c r="H7979">
        <v>-0.66811638740179202</v>
      </c>
      <c r="I7979">
        <v>-1.8709689072282401</v>
      </c>
      <c r="J7979">
        <v>147</v>
      </c>
      <c r="K7979">
        <v>206</v>
      </c>
      <c r="L7979">
        <v>100</v>
      </c>
      <c r="M7979">
        <v>34</v>
      </c>
      <c r="N7979">
        <v>0.22377798904269899</v>
      </c>
      <c r="O7979">
        <v>-0.75940611189256602</v>
      </c>
      <c r="P7979">
        <v>-1.64606408629781</v>
      </c>
      <c r="Q7979">
        <v>0.52542372881355903</v>
      </c>
      <c r="R7979">
        <v>0.22033898305084701</v>
      </c>
      <c r="S7979">
        <f t="shared" si="124"/>
        <v>2.0148361208463132E-2</v>
      </c>
    </row>
    <row r="7980" spans="1:19" x14ac:dyDescent="0.2">
      <c r="A7980" t="s">
        <v>15882</v>
      </c>
      <c r="B7980" t="s">
        <v>15883</v>
      </c>
      <c r="C7980">
        <v>179</v>
      </c>
      <c r="D7980">
        <v>166</v>
      </c>
      <c r="E7980">
        <v>179</v>
      </c>
      <c r="F7980">
        <v>6</v>
      </c>
      <c r="G7980">
        <v>4.7513289355690401E-2</v>
      </c>
      <c r="H7980">
        <v>-0.49425800977840301</v>
      </c>
      <c r="I7980">
        <v>-2.3588989535582399</v>
      </c>
      <c r="J7980">
        <v>412</v>
      </c>
      <c r="K7980">
        <v>268</v>
      </c>
      <c r="L7980">
        <v>236</v>
      </c>
      <c r="M7980">
        <v>31</v>
      </c>
      <c r="N7980">
        <v>-0.109534318582623</v>
      </c>
      <c r="O7980">
        <v>-0.83407399020741801</v>
      </c>
      <c r="P7980">
        <v>-2.1337611907907501</v>
      </c>
      <c r="Q7980">
        <v>0.52542372881355903</v>
      </c>
      <c r="R7980">
        <v>0.23728813559322001</v>
      </c>
      <c r="S7980">
        <f t="shared" si="124"/>
        <v>-0.2510135752713325</v>
      </c>
    </row>
    <row r="7981" spans="1:19" x14ac:dyDescent="0.2">
      <c r="A7981" t="s">
        <v>15884</v>
      </c>
      <c r="B7981" t="s">
        <v>15885</v>
      </c>
      <c r="C7981">
        <v>128</v>
      </c>
      <c r="D7981">
        <v>148</v>
      </c>
      <c r="E7981">
        <v>116</v>
      </c>
      <c r="F7981">
        <v>6</v>
      </c>
      <c r="G7981">
        <v>0.143309978042617</v>
      </c>
      <c r="H7981">
        <v>-0.53700999019935303</v>
      </c>
      <c r="I7981">
        <v>-2.2132558922262202</v>
      </c>
      <c r="J7981">
        <v>199</v>
      </c>
      <c r="K7981">
        <v>279</v>
      </c>
      <c r="L7981">
        <v>168</v>
      </c>
      <c r="M7981">
        <v>43</v>
      </c>
      <c r="N7981">
        <v>0.22397923028561201</v>
      </c>
      <c r="O7981">
        <v>-0.66563257182823399</v>
      </c>
      <c r="P7981">
        <v>-1.67561028942201</v>
      </c>
      <c r="Q7981">
        <v>0.50847457627118597</v>
      </c>
      <c r="R7981">
        <v>0.23728813559322001</v>
      </c>
      <c r="S7981">
        <f t="shared" si="124"/>
        <v>-8.6464654578248729E-2</v>
      </c>
    </row>
    <row r="7982" spans="1:19" x14ac:dyDescent="0.2">
      <c r="A7982" t="s">
        <v>15886</v>
      </c>
      <c r="B7982" t="s">
        <v>15887</v>
      </c>
      <c r="C7982">
        <v>143</v>
      </c>
      <c r="D7982">
        <v>160</v>
      </c>
      <c r="E7982">
        <v>103</v>
      </c>
      <c r="F7982">
        <v>3</v>
      </c>
      <c r="G7982">
        <v>0.12904217748639099</v>
      </c>
      <c r="H7982">
        <v>-0.63675682253829302</v>
      </c>
      <c r="I7982">
        <v>-2.5624119557073901</v>
      </c>
      <c r="J7982">
        <v>347</v>
      </c>
      <c r="K7982">
        <v>238</v>
      </c>
      <c r="L7982">
        <v>178</v>
      </c>
      <c r="M7982">
        <v>26</v>
      </c>
      <c r="N7982">
        <v>-8.6524414312640005E-2</v>
      </c>
      <c r="O7982">
        <v>-0.88199824962636997</v>
      </c>
      <c r="P7982">
        <v>-2.13558179541194</v>
      </c>
      <c r="Q7982">
        <v>0.55932203389830504</v>
      </c>
      <c r="R7982">
        <v>0.27118644067796599</v>
      </c>
      <c r="S7982">
        <f t="shared" si="124"/>
        <v>-0.31019033166001497</v>
      </c>
    </row>
    <row r="7983" spans="1:19" x14ac:dyDescent="0.2">
      <c r="A7983" t="s">
        <v>15888</v>
      </c>
      <c r="B7983" t="s">
        <v>15889</v>
      </c>
      <c r="C7983">
        <v>84</v>
      </c>
      <c r="D7983">
        <v>123</v>
      </c>
      <c r="E7983">
        <v>60</v>
      </c>
      <c r="F7983">
        <v>19</v>
      </c>
      <c r="G7983">
        <v>0.245884057673044</v>
      </c>
      <c r="H7983">
        <v>-0.64038604545664102</v>
      </c>
      <c r="I7983">
        <v>-1.52972285807105</v>
      </c>
      <c r="J7983">
        <v>166</v>
      </c>
      <c r="K7983">
        <v>274</v>
      </c>
      <c r="L7983">
        <v>145</v>
      </c>
      <c r="M7983">
        <v>20</v>
      </c>
      <c r="N7983">
        <v>0.29487057820205398</v>
      </c>
      <c r="O7983">
        <v>-0.65082886294946996</v>
      </c>
      <c r="P7983">
        <v>-1.92930376096796</v>
      </c>
      <c r="Q7983">
        <v>0.52542372881355903</v>
      </c>
      <c r="R7983">
        <v>0.322033898305084</v>
      </c>
      <c r="S7983">
        <f t="shared" si="124"/>
        <v>4.2796078702720938E-2</v>
      </c>
    </row>
    <row r="7984" spans="1:19" x14ac:dyDescent="0.2">
      <c r="A7984" t="s">
        <v>15890</v>
      </c>
      <c r="B7984" t="s">
        <v>15891</v>
      </c>
      <c r="C7984">
        <v>281</v>
      </c>
      <c r="D7984">
        <v>307</v>
      </c>
      <c r="E7984">
        <v>200</v>
      </c>
      <c r="F7984">
        <v>34</v>
      </c>
      <c r="G7984">
        <v>0.118690287867635</v>
      </c>
      <c r="H7984">
        <v>-0.64193433401950195</v>
      </c>
      <c r="I7984">
        <v>-1.80142457582482</v>
      </c>
      <c r="J7984">
        <v>567</v>
      </c>
      <c r="K7984">
        <v>659</v>
      </c>
      <c r="L7984">
        <v>416</v>
      </c>
      <c r="M7984">
        <v>90</v>
      </c>
      <c r="N7984">
        <v>0.142530459122825</v>
      </c>
      <c r="O7984">
        <v>-0.72657850541055402</v>
      </c>
      <c r="P7984">
        <v>-1.8095662180454699</v>
      </c>
      <c r="Q7984">
        <v>0.644067796610169</v>
      </c>
      <c r="R7984">
        <v>0.25423728813559299</v>
      </c>
      <c r="S7984">
        <f t="shared" si="124"/>
        <v>-3.5303547715537578E-3</v>
      </c>
    </row>
    <row r="7985" spans="1:19" x14ac:dyDescent="0.2">
      <c r="A7985" t="s">
        <v>15892</v>
      </c>
      <c r="B7985" t="s">
        <v>15893</v>
      </c>
      <c r="C7985">
        <v>100</v>
      </c>
      <c r="D7985">
        <v>129</v>
      </c>
      <c r="E7985">
        <v>119</v>
      </c>
      <c r="F7985">
        <v>16</v>
      </c>
      <c r="G7985">
        <v>0.190847942594777</v>
      </c>
      <c r="H7985">
        <v>-0.41871104838587198</v>
      </c>
      <c r="I7985">
        <v>-1.6800771903060701</v>
      </c>
      <c r="J7985">
        <v>236</v>
      </c>
      <c r="K7985">
        <v>334</v>
      </c>
      <c r="L7985">
        <v>112</v>
      </c>
      <c r="M7985">
        <v>36</v>
      </c>
      <c r="N7985">
        <v>0.228062567263179</v>
      </c>
      <c r="O7985">
        <v>-0.91578275744431503</v>
      </c>
      <c r="P7985">
        <v>-1.8268351707947099</v>
      </c>
      <c r="Q7985">
        <v>0.69491525423728795</v>
      </c>
      <c r="R7985">
        <v>0.25423728813559299</v>
      </c>
      <c r="S7985">
        <f t="shared" si="124"/>
        <v>2.6845055988630538E-2</v>
      </c>
    </row>
    <row r="7986" spans="1:19" x14ac:dyDescent="0.2">
      <c r="A7986" t="s">
        <v>15894</v>
      </c>
      <c r="B7986" t="s">
        <v>15895</v>
      </c>
      <c r="C7986">
        <v>37</v>
      </c>
      <c r="D7986">
        <v>67</v>
      </c>
      <c r="E7986">
        <v>59</v>
      </c>
      <c r="F7986">
        <v>10</v>
      </c>
      <c r="G7986">
        <v>0.338131310929359</v>
      </c>
      <c r="H7986">
        <v>-0.29160772220325398</v>
      </c>
      <c r="I7986">
        <v>-1.4523988970289901</v>
      </c>
      <c r="J7986">
        <v>103</v>
      </c>
      <c r="K7986">
        <v>158</v>
      </c>
      <c r="L7986">
        <v>153</v>
      </c>
      <c r="M7986">
        <v>37</v>
      </c>
      <c r="N7986">
        <v>0.26304796567097199</v>
      </c>
      <c r="O7986">
        <v>-0.42023457103196299</v>
      </c>
      <c r="P7986">
        <v>-1.4548611692300699</v>
      </c>
      <c r="Q7986">
        <v>0.66101694915254205</v>
      </c>
      <c r="R7986">
        <v>0.28813559322033899</v>
      </c>
      <c r="S7986">
        <f t="shared" si="124"/>
        <v>0.19200066487079362</v>
      </c>
    </row>
    <row r="7987" spans="1:19" x14ac:dyDescent="0.2">
      <c r="A7987" t="s">
        <v>15896</v>
      </c>
      <c r="B7987" t="s">
        <v>15897</v>
      </c>
      <c r="C7987">
        <v>162</v>
      </c>
      <c r="D7987">
        <v>169</v>
      </c>
      <c r="E7987">
        <v>145</v>
      </c>
      <c r="F7987">
        <v>26</v>
      </c>
      <c r="G7987">
        <v>9.8629922366571005E-2</v>
      </c>
      <c r="H7987">
        <v>-0.54240502208605901</v>
      </c>
      <c r="I7987">
        <v>-1.6787388395338101</v>
      </c>
      <c r="J7987">
        <v>363</v>
      </c>
      <c r="K7987">
        <v>492</v>
      </c>
      <c r="L7987">
        <v>287</v>
      </c>
      <c r="M7987">
        <v>59</v>
      </c>
      <c r="N7987">
        <v>0.209286581152969</v>
      </c>
      <c r="O7987">
        <v>-0.69411350544650996</v>
      </c>
      <c r="P7987">
        <v>-1.79928028198586</v>
      </c>
      <c r="Q7987">
        <v>0.644067796610169</v>
      </c>
      <c r="R7987">
        <v>0.28813559322033899</v>
      </c>
      <c r="S7987">
        <f t="shared" si="124"/>
        <v>3.460149651109265E-2</v>
      </c>
    </row>
    <row r="7988" spans="1:19" x14ac:dyDescent="0.2">
      <c r="A7988" t="s">
        <v>15898</v>
      </c>
      <c r="B7988" t="s">
        <v>15899</v>
      </c>
      <c r="C7988">
        <v>352</v>
      </c>
      <c r="D7988">
        <v>337</v>
      </c>
      <c r="E7988">
        <v>194</v>
      </c>
      <c r="F7988">
        <v>55</v>
      </c>
      <c r="G7988">
        <v>6.1345469688736103E-2</v>
      </c>
      <c r="H7988">
        <v>-0.75299894332630801</v>
      </c>
      <c r="I7988">
        <v>-1.6903771469458799</v>
      </c>
      <c r="J7988">
        <v>702</v>
      </c>
      <c r="K7988">
        <v>665</v>
      </c>
      <c r="L7988">
        <v>457</v>
      </c>
      <c r="M7988">
        <v>62</v>
      </c>
      <c r="N7988">
        <v>5.3712636595021103E-2</v>
      </c>
      <c r="O7988">
        <v>-0.77850968920434505</v>
      </c>
      <c r="P7988">
        <v>-2.0641710912234399</v>
      </c>
      <c r="Q7988">
        <v>0.66101694915254205</v>
      </c>
      <c r="R7988">
        <v>0.20338983050847401</v>
      </c>
      <c r="S7988">
        <f t="shared" si="124"/>
        <v>-3.9608760008638194E-2</v>
      </c>
    </row>
    <row r="7989" spans="1:19" x14ac:dyDescent="0.2">
      <c r="A7989" t="s">
        <v>15900</v>
      </c>
      <c r="B7989" t="s">
        <v>15901</v>
      </c>
      <c r="C7989">
        <v>191</v>
      </c>
      <c r="D7989">
        <v>207</v>
      </c>
      <c r="E7989">
        <v>138</v>
      </c>
      <c r="F7989">
        <v>12</v>
      </c>
      <c r="G7989">
        <v>0.115195210504718</v>
      </c>
      <c r="H7989">
        <v>-0.63541229062489402</v>
      </c>
      <c r="I7989">
        <v>-2.0860492941621001</v>
      </c>
      <c r="J7989">
        <v>365</v>
      </c>
      <c r="K7989">
        <v>633</v>
      </c>
      <c r="L7989">
        <v>292</v>
      </c>
      <c r="M7989">
        <v>62</v>
      </c>
      <c r="N7989">
        <v>0.31633894898260201</v>
      </c>
      <c r="O7989">
        <v>-0.68899879015244603</v>
      </c>
      <c r="P7989">
        <v>-1.7801268435501101</v>
      </c>
      <c r="Q7989">
        <v>0.76271186440677896</v>
      </c>
      <c r="R7989">
        <v>0.25423728813559299</v>
      </c>
      <c r="S7989">
        <f t="shared" si="124"/>
        <v>-7.7736851360210801E-2</v>
      </c>
    </row>
    <row r="7990" spans="1:19" x14ac:dyDescent="0.2">
      <c r="A7990" t="s">
        <v>15902</v>
      </c>
      <c r="B7990" t="s">
        <v>15903</v>
      </c>
      <c r="C7990">
        <v>60</v>
      </c>
      <c r="D7990">
        <v>33</v>
      </c>
      <c r="E7990">
        <v>24</v>
      </c>
      <c r="F7990">
        <v>4</v>
      </c>
      <c r="G7990">
        <v>-0.179379078210227</v>
      </c>
      <c r="H7990">
        <v>-0.892198018450441</v>
      </c>
      <c r="I7990">
        <v>-2.0602884320176802</v>
      </c>
      <c r="J7990">
        <v>103</v>
      </c>
      <c r="K7990">
        <v>67</v>
      </c>
      <c r="L7990">
        <v>74</v>
      </c>
      <c r="M7990">
        <v>12</v>
      </c>
      <c r="N7990">
        <v>-0.109534318582623</v>
      </c>
      <c r="O7990">
        <v>-0.73569428211858601</v>
      </c>
      <c r="P7990">
        <v>-1.94388164724944</v>
      </c>
      <c r="Q7990">
        <v>0.71186440677966101</v>
      </c>
      <c r="R7990">
        <v>0.23728813559322001</v>
      </c>
      <c r="S7990">
        <f t="shared" si="124"/>
        <v>-0.11410957931141591</v>
      </c>
    </row>
    <row r="7991" spans="1:19" x14ac:dyDescent="0.2">
      <c r="A7991" t="s">
        <v>15904</v>
      </c>
      <c r="B7991" t="s">
        <v>15905</v>
      </c>
      <c r="C7991">
        <v>48</v>
      </c>
      <c r="D7991">
        <v>55</v>
      </c>
      <c r="E7991">
        <v>27</v>
      </c>
      <c r="F7991">
        <v>6</v>
      </c>
      <c r="G7991">
        <v>0.139379684414185</v>
      </c>
      <c r="H7991">
        <v>-0.74413548299500298</v>
      </c>
      <c r="I7991">
        <v>-1.7872871599539399</v>
      </c>
      <c r="J7991">
        <v>102</v>
      </c>
      <c r="K7991">
        <v>93</v>
      </c>
      <c r="L7991">
        <v>69</v>
      </c>
      <c r="M7991">
        <v>11</v>
      </c>
      <c r="N7991">
        <v>3.7110880213739303E-2</v>
      </c>
      <c r="O7991">
        <v>-0.76183985816905198</v>
      </c>
      <c r="P7991">
        <v>-1.9774331551955799</v>
      </c>
      <c r="Q7991">
        <v>0.69491525423728795</v>
      </c>
      <c r="R7991">
        <v>0.25423728813559299</v>
      </c>
      <c r="S7991">
        <f t="shared" si="124"/>
        <v>-4.435502032798963E-2</v>
      </c>
    </row>
    <row r="7992" spans="1:19" x14ac:dyDescent="0.2">
      <c r="A7992" t="s">
        <v>15906</v>
      </c>
      <c r="B7992" t="s">
        <v>15907</v>
      </c>
      <c r="C7992">
        <v>87</v>
      </c>
      <c r="D7992">
        <v>87</v>
      </c>
      <c r="E7992">
        <v>56</v>
      </c>
      <c r="F7992">
        <v>21</v>
      </c>
      <c r="G7992">
        <v>8.0258232295528406E-2</v>
      </c>
      <c r="H7992">
        <v>-0.68558923539082095</v>
      </c>
      <c r="I7992">
        <v>-1.50149713084669</v>
      </c>
      <c r="J7992">
        <v>239</v>
      </c>
      <c r="K7992">
        <v>329</v>
      </c>
      <c r="L7992">
        <v>243</v>
      </c>
      <c r="M7992">
        <v>80</v>
      </c>
      <c r="N7992">
        <v>0.21602610042355799</v>
      </c>
      <c r="O7992">
        <v>-0.58488040449421497</v>
      </c>
      <c r="P7992">
        <v>-1.48553358254808</v>
      </c>
      <c r="Q7992">
        <v>0.677966101694915</v>
      </c>
      <c r="R7992">
        <v>0.23728813559322001</v>
      </c>
      <c r="S7992">
        <f t="shared" si="124"/>
        <v>0.1696371793611883</v>
      </c>
    </row>
    <row r="7993" spans="1:19" x14ac:dyDescent="0.2">
      <c r="A7993" t="s">
        <v>15908</v>
      </c>
      <c r="B7993" t="s">
        <v>15909</v>
      </c>
      <c r="C7993">
        <v>93</v>
      </c>
      <c r="D7993">
        <v>99</v>
      </c>
      <c r="E7993">
        <v>63</v>
      </c>
      <c r="F7993">
        <v>3</v>
      </c>
      <c r="G7993">
        <v>0.107410478339143</v>
      </c>
      <c r="H7993">
        <v>-0.66340040887875695</v>
      </c>
      <c r="I7993">
        <v>-2.3755588667962702</v>
      </c>
      <c r="J7993">
        <v>262</v>
      </c>
      <c r="K7993">
        <v>316</v>
      </c>
      <c r="L7993">
        <v>147</v>
      </c>
      <c r="M7993">
        <v>21</v>
      </c>
      <c r="N7993">
        <v>0.15861389472038001</v>
      </c>
      <c r="O7993">
        <v>-0.84307273371595903</v>
      </c>
      <c r="P7993">
        <v>-2.10630766517771</v>
      </c>
      <c r="Q7993">
        <v>0.61016949152542299</v>
      </c>
      <c r="R7993">
        <v>0.23728813559322001</v>
      </c>
      <c r="S7993">
        <f t="shared" si="124"/>
        <v>-0.24847464857341311</v>
      </c>
    </row>
    <row r="7994" spans="1:19" x14ac:dyDescent="0.2">
      <c r="A7994" t="s">
        <v>15910</v>
      </c>
      <c r="B7994" t="s">
        <v>15911</v>
      </c>
      <c r="C7994">
        <v>54</v>
      </c>
      <c r="D7994">
        <v>59</v>
      </c>
      <c r="E7994">
        <v>89</v>
      </c>
      <c r="F7994">
        <v>3</v>
      </c>
      <c r="G7994">
        <v>0.11871648411470399</v>
      </c>
      <c r="H7994">
        <v>-0.27726176295645899</v>
      </c>
      <c r="I7994">
        <v>-2.1394696780653</v>
      </c>
      <c r="J7994">
        <v>267</v>
      </c>
      <c r="K7994">
        <v>187</v>
      </c>
      <c r="L7994">
        <v>140</v>
      </c>
      <c r="M7994">
        <v>9</v>
      </c>
      <c r="N7994">
        <v>-7.7441551406354503E-2</v>
      </c>
      <c r="O7994">
        <v>-0.87247200283072701</v>
      </c>
      <c r="P7994">
        <v>-2.4824944205171402</v>
      </c>
      <c r="Q7994">
        <v>0.644067796610169</v>
      </c>
      <c r="R7994">
        <v>0.23728813559322001</v>
      </c>
      <c r="S7994">
        <f t="shared" si="124"/>
        <v>-0.2810142503346173</v>
      </c>
    </row>
    <row r="7995" spans="1:19" x14ac:dyDescent="0.2">
      <c r="A7995" t="s">
        <v>15912</v>
      </c>
      <c r="B7995" t="s">
        <v>15913</v>
      </c>
      <c r="C7995">
        <v>67</v>
      </c>
      <c r="D7995">
        <v>75</v>
      </c>
      <c r="E7995">
        <v>48</v>
      </c>
      <c r="F7995">
        <v>3</v>
      </c>
      <c r="G7995">
        <v>0.12924469298640201</v>
      </c>
      <c r="H7995">
        <v>-0.63909157510364201</v>
      </c>
      <c r="I7995">
        <v>-2.23315072094316</v>
      </c>
      <c r="J7995">
        <v>121</v>
      </c>
      <c r="K7995">
        <v>208</v>
      </c>
      <c r="L7995">
        <v>159</v>
      </c>
      <c r="M7995">
        <v>18</v>
      </c>
      <c r="N7995">
        <v>0.31250606806803299</v>
      </c>
      <c r="O7995">
        <v>-0.47347702314038898</v>
      </c>
      <c r="P7995">
        <v>-1.8377385338050301</v>
      </c>
      <c r="Q7995">
        <v>0.71186440677966101</v>
      </c>
      <c r="R7995">
        <v>0.28813559322033899</v>
      </c>
      <c r="S7995">
        <f t="shared" si="124"/>
        <v>-0.1355686485114663</v>
      </c>
    </row>
    <row r="7996" spans="1:19" x14ac:dyDescent="0.2">
      <c r="A7996" t="s">
        <v>15914</v>
      </c>
      <c r="B7996" t="s">
        <v>15915</v>
      </c>
      <c r="C7996">
        <v>117</v>
      </c>
      <c r="D7996">
        <v>110</v>
      </c>
      <c r="E7996">
        <v>92</v>
      </c>
      <c r="F7996">
        <v>9</v>
      </c>
      <c r="G7996">
        <v>5.3465055707591802E-2</v>
      </c>
      <c r="H7996">
        <v>-0.59865604417900997</v>
      </c>
      <c r="I7996">
        <v>-1.99814052526883</v>
      </c>
      <c r="J7996">
        <v>150</v>
      </c>
      <c r="K7996">
        <v>200</v>
      </c>
      <c r="L7996">
        <v>163</v>
      </c>
      <c r="M7996">
        <v>9</v>
      </c>
      <c r="N7996">
        <v>0.202166840030021</v>
      </c>
      <c r="O7996">
        <v>-0.55599243179611302</v>
      </c>
      <c r="P7996">
        <v>-2.2320744182082399</v>
      </c>
      <c r="Q7996">
        <v>0.69491525423728795</v>
      </c>
      <c r="R7996">
        <v>0.22033898305084701</v>
      </c>
      <c r="S7996">
        <f t="shared" si="124"/>
        <v>-0.17327400934185466</v>
      </c>
    </row>
    <row r="7997" spans="1:19" x14ac:dyDescent="0.2">
      <c r="A7997" t="s">
        <v>15916</v>
      </c>
      <c r="B7997" t="s">
        <v>15917</v>
      </c>
      <c r="C7997">
        <v>0</v>
      </c>
      <c r="D7997">
        <v>0</v>
      </c>
      <c r="E7997">
        <v>0</v>
      </c>
      <c r="F7997">
        <v>0</v>
      </c>
      <c r="G7997" t="s">
        <v>373</v>
      </c>
      <c r="H7997" t="s">
        <v>373</v>
      </c>
      <c r="I7997" t="s">
        <v>373</v>
      </c>
      <c r="J7997">
        <v>368</v>
      </c>
      <c r="K7997">
        <v>433</v>
      </c>
      <c r="L7997">
        <v>192</v>
      </c>
      <c r="M7997">
        <v>55</v>
      </c>
      <c r="N7997">
        <v>0.14786818110156899</v>
      </c>
      <c r="O7997">
        <v>-0.87463536711435796</v>
      </c>
      <c r="P7997">
        <v>-1.83571079777116</v>
      </c>
      <c r="Q7997">
        <v>0.61016949152542299</v>
      </c>
      <c r="R7997">
        <v>0.25423728813559299</v>
      </c>
      <c r="S7997" t="e">
        <f t="shared" si="124"/>
        <v>#VALUE!</v>
      </c>
    </row>
    <row r="7998" spans="1:19" x14ac:dyDescent="0.2">
      <c r="A7998" t="s">
        <v>15918</v>
      </c>
      <c r="B7998" t="s">
        <v>15919</v>
      </c>
      <c r="C7998">
        <v>63</v>
      </c>
      <c r="D7998">
        <v>84</v>
      </c>
      <c r="E7998">
        <v>40</v>
      </c>
      <c r="F7998">
        <v>8</v>
      </c>
      <c r="G7998">
        <v>0.20519696890382799</v>
      </c>
      <c r="H7998">
        <v>-0.69153856790402202</v>
      </c>
      <c r="I7998">
        <v>-1.7804477354236301</v>
      </c>
      <c r="J7998">
        <v>132</v>
      </c>
      <c r="K7998">
        <v>246</v>
      </c>
      <c r="L7998">
        <v>128</v>
      </c>
      <c r="M7998">
        <v>18</v>
      </c>
      <c r="N7998">
        <v>0.34758927931925099</v>
      </c>
      <c r="O7998">
        <v>-0.60545273870237104</v>
      </c>
      <c r="P7998">
        <v>-1.87552709469443</v>
      </c>
      <c r="Q7998">
        <v>0.61016949152542299</v>
      </c>
      <c r="R7998">
        <v>0.322033898305084</v>
      </c>
      <c r="S7998">
        <f t="shared" si="124"/>
        <v>-1.5124438254183008E-2</v>
      </c>
    </row>
    <row r="7999" spans="1:19" x14ac:dyDescent="0.2">
      <c r="A7999" t="s">
        <v>15920</v>
      </c>
      <c r="B7999" t="s">
        <v>15921</v>
      </c>
      <c r="C7999">
        <v>118</v>
      </c>
      <c r="D7999">
        <v>95</v>
      </c>
      <c r="E7999">
        <v>71</v>
      </c>
      <c r="F7999">
        <v>4</v>
      </c>
      <c r="G7999">
        <v>-1.39001697217491E-2</v>
      </c>
      <c r="H7999">
        <v>-0.71488166836545297</v>
      </c>
      <c r="I7999">
        <v>-2.35401918894016</v>
      </c>
      <c r="J7999">
        <v>155</v>
      </c>
      <c r="K7999">
        <v>171</v>
      </c>
      <c r="L7999">
        <v>62</v>
      </c>
      <c r="M7999">
        <v>10</v>
      </c>
      <c r="N7999">
        <v>0.119892515643584</v>
      </c>
      <c r="O7999">
        <v>-0.99002878581642795</v>
      </c>
      <c r="P7999">
        <v>-2.2005573667621801</v>
      </c>
      <c r="Q7999">
        <v>0.644067796610169</v>
      </c>
      <c r="R7999">
        <v>0.25423728813559299</v>
      </c>
      <c r="S7999">
        <f t="shared" si="124"/>
        <v>-0.26747321734366131</v>
      </c>
    </row>
    <row r="8000" spans="1:19" x14ac:dyDescent="0.2">
      <c r="A8000" t="s">
        <v>15922</v>
      </c>
      <c r="B8000" t="s">
        <v>15923</v>
      </c>
      <c r="C8000">
        <v>29</v>
      </c>
      <c r="D8000">
        <v>50</v>
      </c>
      <c r="E8000">
        <v>35</v>
      </c>
      <c r="F8000">
        <v>0</v>
      </c>
      <c r="G8000">
        <v>0.31683023873259097</v>
      </c>
      <c r="H8000">
        <v>-0.41258796332708397</v>
      </c>
      <c r="I8000" t="e">
        <f>-inf</f>
        <v>#NAME?</v>
      </c>
      <c r="J8000">
        <v>69</v>
      </c>
      <c r="K8000">
        <v>191</v>
      </c>
      <c r="L8000">
        <v>82</v>
      </c>
      <c r="M8000">
        <v>10</v>
      </c>
      <c r="N8000">
        <v>0.51941237993219302</v>
      </c>
      <c r="O8000">
        <v>-0.51712401549792897</v>
      </c>
      <c r="P8000">
        <v>-1.8490747593291399</v>
      </c>
      <c r="Q8000">
        <v>0.61016949152542299</v>
      </c>
      <c r="R8000">
        <v>0.27118644067796599</v>
      </c>
      <c r="S8000" t="e">
        <f t="shared" si="124"/>
        <v>#NAME?</v>
      </c>
    </row>
    <row r="8001" spans="1:19" x14ac:dyDescent="0.2">
      <c r="A8001" t="s">
        <v>15924</v>
      </c>
      <c r="B8001" t="s">
        <v>15925</v>
      </c>
      <c r="C8001">
        <v>116</v>
      </c>
      <c r="D8001">
        <v>142</v>
      </c>
      <c r="E8001">
        <v>53</v>
      </c>
      <c r="F8001">
        <v>6</v>
      </c>
      <c r="G8001">
        <v>0.16808858745166599</v>
      </c>
      <c r="H8001">
        <v>-0.83444012940453305</v>
      </c>
      <c r="I8001">
        <v>-2.17050391180527</v>
      </c>
      <c r="J8001">
        <v>280</v>
      </c>
      <c r="K8001">
        <v>354</v>
      </c>
      <c r="L8001">
        <v>157</v>
      </c>
      <c r="M8001">
        <v>11</v>
      </c>
      <c r="N8001">
        <v>0.17907333410529</v>
      </c>
      <c r="O8001">
        <v>-0.84334715607737498</v>
      </c>
      <c r="P8001">
        <v>-2.4159910147758801</v>
      </c>
      <c r="Q8001">
        <v>0.677966101694915</v>
      </c>
      <c r="R8001">
        <v>0.305084745762711</v>
      </c>
      <c r="S8001">
        <f t="shared" si="124"/>
        <v>-0.27217543461756966</v>
      </c>
    </row>
    <row r="8002" spans="1:19" x14ac:dyDescent="0.2">
      <c r="A8002" t="s">
        <v>15926</v>
      </c>
      <c r="B8002" t="s">
        <v>15927</v>
      </c>
      <c r="C8002">
        <v>210</v>
      </c>
      <c r="D8002">
        <v>180</v>
      </c>
      <c r="E8002">
        <v>191</v>
      </c>
      <c r="F8002">
        <v>31</v>
      </c>
      <c r="G8002">
        <v>1.3311442664915201E-2</v>
      </c>
      <c r="H8002">
        <v>-0.53544393726459505</v>
      </c>
      <c r="I8002">
        <v>-1.71505477386164</v>
      </c>
      <c r="J8002">
        <v>344</v>
      </c>
      <c r="K8002">
        <v>452</v>
      </c>
      <c r="L8002">
        <v>222</v>
      </c>
      <c r="M8002">
        <v>43</v>
      </c>
      <c r="N8002">
        <v>0.19580809566157301</v>
      </c>
      <c r="O8002">
        <v>-0.78229424526528102</v>
      </c>
      <c r="P8002">
        <v>-1.91331565558383</v>
      </c>
      <c r="Q8002">
        <v>0.55932203389830504</v>
      </c>
      <c r="R8002">
        <v>0.20338983050847401</v>
      </c>
      <c r="S8002">
        <f t="shared" si="124"/>
        <v>-6.3740150927512054E-3</v>
      </c>
    </row>
    <row r="8003" spans="1:19" x14ac:dyDescent="0.2">
      <c r="A8003" t="s">
        <v>15928</v>
      </c>
      <c r="B8003" t="s">
        <v>15929</v>
      </c>
      <c r="C8003">
        <v>67</v>
      </c>
      <c r="D8003">
        <v>41</v>
      </c>
      <c r="E8003">
        <v>24</v>
      </c>
      <c r="F8003">
        <v>3</v>
      </c>
      <c r="G8003">
        <v>-0.13303271368556199</v>
      </c>
      <c r="H8003">
        <v>-0.94012157076762404</v>
      </c>
      <c r="I8003">
        <v>-2.23315072094316</v>
      </c>
      <c r="J8003">
        <v>159</v>
      </c>
      <c r="K8003">
        <v>117</v>
      </c>
      <c r="L8003">
        <v>52</v>
      </c>
      <c r="M8003">
        <v>14</v>
      </c>
      <c r="N8003">
        <v>-5.5983159152568102E-2</v>
      </c>
      <c r="O8003">
        <v>-1.07748255783004</v>
      </c>
      <c r="P8003">
        <v>-2.0654947572341</v>
      </c>
      <c r="Q8003">
        <v>0.49152542372881303</v>
      </c>
      <c r="R8003">
        <v>0.22033898305084701</v>
      </c>
      <c r="S8003">
        <f t="shared" ref="S8003:S8066" si="125">((I8003+1.7338029)/1.7338029+(P8003+1.8692731)/1.8692731)/2</f>
        <v>-0.19648971548372146</v>
      </c>
    </row>
    <row r="8004" spans="1:19" x14ac:dyDescent="0.2">
      <c r="A8004" t="s">
        <v>15930</v>
      </c>
      <c r="B8004" t="s">
        <v>15931</v>
      </c>
      <c r="C8004">
        <v>156</v>
      </c>
      <c r="D8004">
        <v>114</v>
      </c>
      <c r="E8004">
        <v>94</v>
      </c>
      <c r="F8004">
        <v>10</v>
      </c>
      <c r="G8004">
        <v>-5.5961514722460498E-2</v>
      </c>
      <c r="H8004">
        <v>-0.714254754533166</v>
      </c>
      <c r="I8004">
        <v>-2.07732177131646</v>
      </c>
      <c r="J8004">
        <v>227</v>
      </c>
      <c r="K8004">
        <v>339</v>
      </c>
      <c r="L8004">
        <v>125</v>
      </c>
      <c r="M8004">
        <v>12</v>
      </c>
      <c r="N8004">
        <v>0.25140194443168101</v>
      </c>
      <c r="O8004">
        <v>-0.85120462132945596</v>
      </c>
      <c r="P8004">
        <v>-2.2870702797373901</v>
      </c>
      <c r="Q8004">
        <v>0.49152542372881303</v>
      </c>
      <c r="R8004">
        <v>0.322033898305084</v>
      </c>
      <c r="S8004">
        <f t="shared" si="125"/>
        <v>-0.2108190614472695</v>
      </c>
    </row>
    <row r="8005" spans="1:19" x14ac:dyDescent="0.2">
      <c r="A8005" t="s">
        <v>15932</v>
      </c>
      <c r="B8005" t="s">
        <v>15933</v>
      </c>
      <c r="C8005">
        <v>40</v>
      </c>
      <c r="D8005">
        <v>24</v>
      </c>
      <c r="E8005">
        <v>35</v>
      </c>
      <c r="F8005">
        <v>2</v>
      </c>
      <c r="G8005">
        <v>-0.141590517320827</v>
      </c>
      <c r="H8005">
        <v>-0.55224995675609001</v>
      </c>
      <c r="I8005">
        <v>-2.1852271686259801</v>
      </c>
      <c r="J8005">
        <v>291</v>
      </c>
      <c r="K8005">
        <v>542</v>
      </c>
      <c r="L8005">
        <v>146</v>
      </c>
      <c r="M8005">
        <v>20</v>
      </c>
      <c r="N8005">
        <v>0.34733440097420099</v>
      </c>
      <c r="O8005">
        <v>-0.89162891034586</v>
      </c>
      <c r="P8005">
        <v>-2.1730886619138099</v>
      </c>
      <c r="Q8005">
        <v>0.50847457627118597</v>
      </c>
      <c r="R8005">
        <v>0.338983050847457</v>
      </c>
      <c r="S8005">
        <f t="shared" si="125"/>
        <v>-0.21144896866478052</v>
      </c>
    </row>
    <row r="8006" spans="1:19" x14ac:dyDescent="0.2">
      <c r="A8006" t="s">
        <v>15934</v>
      </c>
      <c r="B8006" t="s">
        <v>15935</v>
      </c>
      <c r="C8006">
        <v>189</v>
      </c>
      <c r="D8006">
        <v>147</v>
      </c>
      <c r="E8006">
        <v>141</v>
      </c>
      <c r="F8006">
        <v>31</v>
      </c>
      <c r="G8006">
        <v>-2.8886237129539499E-2</v>
      </c>
      <c r="H8006">
        <v>-0.621500701296267</v>
      </c>
      <c r="I8006">
        <v>-1.66929728330097</v>
      </c>
      <c r="J8006">
        <v>342</v>
      </c>
      <c r="K8006">
        <v>431</v>
      </c>
      <c r="L8006">
        <v>258</v>
      </c>
      <c r="M8006">
        <v>36</v>
      </c>
      <c r="N8006">
        <v>0.17767926752631799</v>
      </c>
      <c r="O8006">
        <v>-0.71449517723729505</v>
      </c>
      <c r="P8006">
        <v>-1.9879492738807401</v>
      </c>
      <c r="Q8006">
        <v>0.50847457627118597</v>
      </c>
      <c r="R8006">
        <v>0.42372881355932202</v>
      </c>
      <c r="S8006">
        <f t="shared" si="125"/>
        <v>-1.3141586704488582E-2</v>
      </c>
    </row>
    <row r="8007" spans="1:19" x14ac:dyDescent="0.2">
      <c r="A8007" t="s">
        <v>15936</v>
      </c>
      <c r="B8007" t="s">
        <v>15937</v>
      </c>
      <c r="C8007">
        <v>48</v>
      </c>
      <c r="D8007">
        <v>46</v>
      </c>
      <c r="E8007">
        <v>41</v>
      </c>
      <c r="F8007">
        <v>7</v>
      </c>
      <c r="G8007">
        <v>6.1774826601515301E-2</v>
      </c>
      <c r="H8007">
        <v>-0.562715390434255</v>
      </c>
      <c r="I8007">
        <v>-1.72034037032332</v>
      </c>
      <c r="J8007">
        <v>142</v>
      </c>
      <c r="K8007">
        <v>155</v>
      </c>
      <c r="L8007">
        <v>77</v>
      </c>
      <c r="M8007">
        <v>9</v>
      </c>
      <c r="N8007">
        <v>0.115271457208956</v>
      </c>
      <c r="O8007">
        <v>-0.857886396354965</v>
      </c>
      <c r="P8007">
        <v>-2.2082715035356202</v>
      </c>
      <c r="Q8007">
        <v>0.55932203389830504</v>
      </c>
      <c r="R8007">
        <v>0.42372881355932202</v>
      </c>
      <c r="S8007">
        <f t="shared" si="125"/>
        <v>-8.6794161565852471E-2</v>
      </c>
    </row>
    <row r="8008" spans="1:19" x14ac:dyDescent="0.2">
      <c r="A8008" t="s">
        <v>15938</v>
      </c>
      <c r="B8008" t="s">
        <v>15939</v>
      </c>
      <c r="C8008">
        <v>157</v>
      </c>
      <c r="D8008">
        <v>183</v>
      </c>
      <c r="E8008">
        <v>103</v>
      </c>
      <c r="F8008">
        <v>28</v>
      </c>
      <c r="G8008">
        <v>0.14680966961672401</v>
      </c>
      <c r="H8008">
        <v>-0.67732043748246495</v>
      </c>
      <c r="I8008">
        <v>-1.6329387940290101</v>
      </c>
      <c r="J8008">
        <v>443</v>
      </c>
      <c r="K8008">
        <v>707</v>
      </c>
      <c r="L8008">
        <v>227</v>
      </c>
      <c r="M8008">
        <v>49</v>
      </c>
      <c r="N8008">
        <v>0.28024379099555102</v>
      </c>
      <c r="O8008">
        <v>-0.88246664617433701</v>
      </c>
      <c r="P8008">
        <v>-1.9664333147864399</v>
      </c>
      <c r="Q8008">
        <v>0.52542372881355903</v>
      </c>
      <c r="R8008">
        <v>0.40677966101694901</v>
      </c>
      <c r="S8008">
        <f t="shared" si="125"/>
        <v>3.0987659381000038E-3</v>
      </c>
    </row>
    <row r="8009" spans="1:19" x14ac:dyDescent="0.2">
      <c r="A8009" t="s">
        <v>15940</v>
      </c>
      <c r="B8009" t="s">
        <v>15941</v>
      </c>
      <c r="C8009">
        <v>132</v>
      </c>
      <c r="D8009">
        <v>68</v>
      </c>
      <c r="E8009">
        <v>79</v>
      </c>
      <c r="F8009">
        <v>19</v>
      </c>
      <c r="G8009">
        <v>-0.20780678620408499</v>
      </c>
      <c r="H8009">
        <v>-0.71720484969381104</v>
      </c>
      <c r="I8009">
        <v>-1.72601750321501</v>
      </c>
      <c r="J8009">
        <v>192</v>
      </c>
      <c r="K8009">
        <v>252</v>
      </c>
      <c r="L8009">
        <v>142</v>
      </c>
      <c r="M8009">
        <v>31</v>
      </c>
      <c r="N8009">
        <v>0.195327415499716</v>
      </c>
      <c r="O8009">
        <v>-0.72310166146488297</v>
      </c>
      <c r="P8009">
        <v>-1.8021652034611699</v>
      </c>
      <c r="Q8009">
        <v>0.54237288135593198</v>
      </c>
      <c r="R8009">
        <v>0.40677966101694901</v>
      </c>
      <c r="S8009">
        <f t="shared" si="125"/>
        <v>2.0195444716765511E-2</v>
      </c>
    </row>
    <row r="8010" spans="1:19" x14ac:dyDescent="0.2">
      <c r="A8010" t="s">
        <v>15942</v>
      </c>
      <c r="B8010" t="s">
        <v>15943</v>
      </c>
      <c r="C8010">
        <v>175</v>
      </c>
      <c r="D8010">
        <v>247</v>
      </c>
      <c r="E8010">
        <v>220</v>
      </c>
      <c r="F8010">
        <v>30</v>
      </c>
      <c r="G8010">
        <v>0.229917136868899</v>
      </c>
      <c r="H8010">
        <v>-0.39487337764249097</v>
      </c>
      <c r="I8010">
        <v>-1.65011396692863</v>
      </c>
      <c r="J8010">
        <v>428</v>
      </c>
      <c r="K8010">
        <v>562</v>
      </c>
      <c r="L8010">
        <v>303</v>
      </c>
      <c r="M8010">
        <v>61</v>
      </c>
      <c r="N8010">
        <v>0.19552064997761001</v>
      </c>
      <c r="O8010">
        <v>-0.742089917655257</v>
      </c>
      <c r="P8010">
        <v>-1.85633960259429</v>
      </c>
      <c r="Q8010">
        <v>0.52542372881355903</v>
      </c>
      <c r="R8010">
        <v>0.45762711864406702</v>
      </c>
      <c r="S8010">
        <f t="shared" si="125"/>
        <v>2.7593999408251021E-2</v>
      </c>
    </row>
    <row r="8011" spans="1:19" x14ac:dyDescent="0.2">
      <c r="A8011" t="s">
        <v>15944</v>
      </c>
      <c r="B8011" t="s">
        <v>15945</v>
      </c>
      <c r="C8011">
        <v>26</v>
      </c>
      <c r="D8011">
        <v>84</v>
      </c>
      <c r="E8011">
        <v>23</v>
      </c>
      <c r="F8011">
        <v>1</v>
      </c>
      <c r="G8011">
        <v>0.58956417038659203</v>
      </c>
      <c r="H8011">
        <v>-0.54750352173162797</v>
      </c>
      <c r="I8011">
        <v>-2.2991705209328099</v>
      </c>
      <c r="J8011">
        <v>44</v>
      </c>
      <c r="K8011">
        <v>62</v>
      </c>
      <c r="L8011">
        <v>43</v>
      </c>
      <c r="M8011">
        <v>12</v>
      </c>
      <c r="N8011">
        <v>0.22616711643378801</v>
      </c>
      <c r="O8011">
        <v>-0.60207299805099102</v>
      </c>
      <c r="P8011">
        <v>-1.5744970990304501</v>
      </c>
      <c r="Q8011">
        <v>0.45762711864406702</v>
      </c>
      <c r="R8011">
        <v>0.35593220338983</v>
      </c>
      <c r="S8011">
        <f t="shared" si="125"/>
        <v>-8.4194882860150047E-2</v>
      </c>
    </row>
    <row r="8012" spans="1:19" x14ac:dyDescent="0.2">
      <c r="A8012" t="s">
        <v>15946</v>
      </c>
      <c r="B8012" t="s">
        <v>15947</v>
      </c>
      <c r="C8012">
        <v>199</v>
      </c>
      <c r="D8012">
        <v>232</v>
      </c>
      <c r="E8012">
        <v>153</v>
      </c>
      <c r="F8012">
        <v>52</v>
      </c>
      <c r="G8012">
        <v>0.146893140776721</v>
      </c>
      <c r="H8012">
        <v>-0.60841965537051101</v>
      </c>
      <c r="I8012">
        <v>-1.4670469057369</v>
      </c>
      <c r="J8012">
        <v>399</v>
      </c>
      <c r="K8012">
        <v>468</v>
      </c>
      <c r="L8012">
        <v>370</v>
      </c>
      <c r="M8012">
        <v>76</v>
      </c>
      <c r="N8012">
        <v>0.146501060809097</v>
      </c>
      <c r="O8012">
        <v>-0.62485994876414297</v>
      </c>
      <c r="P8012">
        <v>-1.7303849719978499</v>
      </c>
      <c r="Q8012">
        <v>0.50847457627118597</v>
      </c>
      <c r="R8012">
        <v>0.37288135593220301</v>
      </c>
      <c r="S8012">
        <f t="shared" si="125"/>
        <v>0.11407830844792108</v>
      </c>
    </row>
    <row r="8013" spans="1:19" x14ac:dyDescent="0.2">
      <c r="A8013" t="s">
        <v>15948</v>
      </c>
      <c r="B8013" t="s">
        <v>15949</v>
      </c>
      <c r="C8013">
        <v>39</v>
      </c>
      <c r="D8013">
        <v>28</v>
      </c>
      <c r="E8013">
        <v>14</v>
      </c>
      <c r="F8013">
        <v>2</v>
      </c>
      <c r="G8013">
        <v>-6.3648343388751499E-2</v>
      </c>
      <c r="H8013">
        <v>-0.93919458112666399</v>
      </c>
      <c r="I8013">
        <v>-2.17423178432451</v>
      </c>
      <c r="J8013">
        <v>35</v>
      </c>
      <c r="K8013">
        <v>60</v>
      </c>
      <c r="L8013">
        <v>19</v>
      </c>
      <c r="M8013">
        <v>0</v>
      </c>
      <c r="N8013">
        <v>0.311311309455089</v>
      </c>
      <c r="O8013">
        <v>-0.85740322054183704</v>
      </c>
      <c r="P8013" t="e">
        <f>-inf</f>
        <v>#NAME?</v>
      </c>
      <c r="Q8013">
        <v>0.49152542372881303</v>
      </c>
      <c r="R8013">
        <v>0.322033898305084</v>
      </c>
      <c r="S8013" t="e">
        <f t="shared" si="125"/>
        <v>#NAME?</v>
      </c>
    </row>
    <row r="8014" spans="1:19" x14ac:dyDescent="0.2">
      <c r="A8014" t="s">
        <v>15950</v>
      </c>
      <c r="B8014" t="s">
        <v>15951</v>
      </c>
      <c r="C8014">
        <v>310</v>
      </c>
      <c r="D8014">
        <v>341</v>
      </c>
      <c r="E8014">
        <v>233</v>
      </c>
      <c r="F8014">
        <v>17</v>
      </c>
      <c r="G8014">
        <v>0.121650917453753</v>
      </c>
      <c r="H8014">
        <v>-0.61826378258665704</v>
      </c>
      <c r="I8014">
        <v>-2.1451099454179898</v>
      </c>
      <c r="J8014">
        <v>527</v>
      </c>
      <c r="K8014">
        <v>549</v>
      </c>
      <c r="L8014">
        <v>333</v>
      </c>
      <c r="M8014">
        <v>61</v>
      </c>
      <c r="N8014">
        <v>9.4989832659266998E-2</v>
      </c>
      <c r="O8014">
        <v>-0.79145515885061701</v>
      </c>
      <c r="P8014">
        <v>-1.9467064487936701</v>
      </c>
      <c r="Q8014">
        <v>0.62711864406779605</v>
      </c>
      <c r="R8014">
        <v>0.23728813559322001</v>
      </c>
      <c r="S8014">
        <f t="shared" si="125"/>
        <v>-0.13932628519087309</v>
      </c>
    </row>
    <row r="8015" spans="1:19" x14ac:dyDescent="0.2">
      <c r="A8015" t="s">
        <v>15952</v>
      </c>
      <c r="B8015" t="s">
        <v>15953</v>
      </c>
      <c r="C8015">
        <v>428</v>
      </c>
      <c r="D8015">
        <v>499</v>
      </c>
      <c r="E8015">
        <v>226</v>
      </c>
      <c r="F8015">
        <v>46</v>
      </c>
      <c r="G8015">
        <v>0.14691500890574599</v>
      </c>
      <c r="H8015">
        <v>-0.77159333964417398</v>
      </c>
      <c r="I8015">
        <v>-1.8528831102935901</v>
      </c>
      <c r="J8015">
        <v>778</v>
      </c>
      <c r="K8015">
        <v>1204</v>
      </c>
      <c r="L8015">
        <v>641</v>
      </c>
      <c r="M8015">
        <v>126</v>
      </c>
      <c r="N8015">
        <v>0.26687499335383802</v>
      </c>
      <c r="O8015">
        <v>-0.67621034461526097</v>
      </c>
      <c r="P8015">
        <v>-1.8008347204640101</v>
      </c>
      <c r="Q8015">
        <v>0.57627118644067798</v>
      </c>
      <c r="R8015">
        <v>0.305084745762711</v>
      </c>
      <c r="S8015">
        <f t="shared" si="125"/>
        <v>-1.6034609753653385E-2</v>
      </c>
    </row>
    <row r="8016" spans="1:19" x14ac:dyDescent="0.2">
      <c r="A8016" t="s">
        <v>15954</v>
      </c>
      <c r="B8016" t="s">
        <v>15955</v>
      </c>
      <c r="C8016">
        <v>249</v>
      </c>
      <c r="D8016">
        <v>198</v>
      </c>
      <c r="E8016">
        <v>191</v>
      </c>
      <c r="F8016">
        <v>23</v>
      </c>
      <c r="G8016">
        <v>-1.92759245386767E-2</v>
      </c>
      <c r="H8016">
        <v>-0.60942398962641198</v>
      </c>
      <c r="I8016">
        <v>-1.9186686840401399</v>
      </c>
      <c r="J8016">
        <v>396</v>
      </c>
      <c r="K8016">
        <v>450</v>
      </c>
      <c r="L8016">
        <v>270</v>
      </c>
      <c r="M8016">
        <v>45</v>
      </c>
      <c r="N8016">
        <v>0.132745431271553</v>
      </c>
      <c r="O8016">
        <v>-0.75842019891091506</v>
      </c>
      <c r="P8016">
        <v>-1.95470834074206</v>
      </c>
      <c r="Q8016">
        <v>0.59322033898305004</v>
      </c>
      <c r="R8016">
        <v>0.25423728813559299</v>
      </c>
      <c r="S8016">
        <f t="shared" si="125"/>
        <v>-7.6164756400696865E-2</v>
      </c>
    </row>
    <row r="8017" spans="1:19" x14ac:dyDescent="0.2">
      <c r="A8017" t="s">
        <v>15956</v>
      </c>
      <c r="B8017" t="s">
        <v>15957</v>
      </c>
      <c r="C8017">
        <v>115</v>
      </c>
      <c r="D8017">
        <v>107</v>
      </c>
      <c r="E8017">
        <v>83</v>
      </c>
      <c r="F8017">
        <v>6</v>
      </c>
      <c r="G8017">
        <v>4.8944169627126298E-2</v>
      </c>
      <c r="H8017">
        <v>-0.63587775775594102</v>
      </c>
      <c r="I8017">
        <v>-2.1667437629319601</v>
      </c>
      <c r="J8017">
        <v>150</v>
      </c>
      <c r="K8017">
        <v>161</v>
      </c>
      <c r="L8017">
        <v>139</v>
      </c>
      <c r="M8017">
        <v>31</v>
      </c>
      <c r="N8017">
        <v>0.10796272039789</v>
      </c>
      <c r="O8017">
        <v>-0.62516523594597595</v>
      </c>
      <c r="P8017">
        <v>-1.6949552338133</v>
      </c>
      <c r="Q8017">
        <v>0.66101694915254205</v>
      </c>
      <c r="R8017">
        <v>0.305084745762711</v>
      </c>
      <c r="S8017">
        <f t="shared" si="125"/>
        <v>-7.8225784348083999E-2</v>
      </c>
    </row>
    <row r="8018" spans="1:19" x14ac:dyDescent="0.2">
      <c r="A8018" t="s">
        <v>15958</v>
      </c>
      <c r="B8018" t="s">
        <v>15959</v>
      </c>
      <c r="C8018">
        <v>240</v>
      </c>
      <c r="D8018">
        <v>244</v>
      </c>
      <c r="E8018">
        <v>140</v>
      </c>
      <c r="F8018">
        <v>26</v>
      </c>
      <c r="G8018">
        <v>8.7436816922651803E-2</v>
      </c>
      <c r="H8018">
        <v>-0.72834121581177103</v>
      </c>
      <c r="I8018">
        <v>-1.8494350667027799</v>
      </c>
      <c r="J8018">
        <v>489</v>
      </c>
      <c r="K8018">
        <v>604</v>
      </c>
      <c r="L8018">
        <v>327</v>
      </c>
      <c r="M8018">
        <v>45</v>
      </c>
      <c r="N8018">
        <v>0.16895618291923301</v>
      </c>
      <c r="O8018">
        <v>-0.76684988360772399</v>
      </c>
      <c r="P8018">
        <v>-2.0463220139401601</v>
      </c>
      <c r="Q8018">
        <v>0.66101694915254205</v>
      </c>
      <c r="R8018">
        <v>0.305084745762711</v>
      </c>
      <c r="S8018">
        <f t="shared" si="125"/>
        <v>-8.0704089556532632E-2</v>
      </c>
    </row>
    <row r="8019" spans="1:19" x14ac:dyDescent="0.2">
      <c r="A8019" t="s">
        <v>15960</v>
      </c>
      <c r="B8019" t="s">
        <v>15961</v>
      </c>
      <c r="C8019">
        <v>262</v>
      </c>
      <c r="D8019">
        <v>301</v>
      </c>
      <c r="E8019">
        <v>160</v>
      </c>
      <c r="F8019">
        <v>52</v>
      </c>
      <c r="G8019">
        <v>0.14052343656962599</v>
      </c>
      <c r="H8019">
        <v>-0.70843931844222396</v>
      </c>
      <c r="I8019">
        <v>-1.58649512064694</v>
      </c>
      <c r="J8019">
        <v>464</v>
      </c>
      <c r="K8019">
        <v>532</v>
      </c>
      <c r="L8019">
        <v>363</v>
      </c>
      <c r="M8019">
        <v>109</v>
      </c>
      <c r="N8019">
        <v>0.13662175516188901</v>
      </c>
      <c r="O8019">
        <v>-0.698700132663158</v>
      </c>
      <c r="P8019">
        <v>-1.63931715120615</v>
      </c>
      <c r="Q8019">
        <v>0.59322033898305004</v>
      </c>
      <c r="R8019">
        <v>0.338983050847457</v>
      </c>
      <c r="S8019">
        <f t="shared" si="125"/>
        <v>0.10399057791231001</v>
      </c>
    </row>
    <row r="8020" spans="1:19" x14ac:dyDescent="0.2">
      <c r="A8020" t="s">
        <v>15962</v>
      </c>
      <c r="B8020" t="s">
        <v>15963</v>
      </c>
      <c r="C8020">
        <v>120</v>
      </c>
      <c r="D8020">
        <v>135</v>
      </c>
      <c r="E8020">
        <v>103</v>
      </c>
      <c r="F8020">
        <v>42</v>
      </c>
      <c r="G8020">
        <v>0.131410754742909</v>
      </c>
      <c r="H8020">
        <v>-0.56060203112085605</v>
      </c>
      <c r="I8020">
        <v>-1.3401291286117201</v>
      </c>
      <c r="J8020">
        <v>236</v>
      </c>
      <c r="K8020">
        <v>341</v>
      </c>
      <c r="L8020">
        <v>355</v>
      </c>
      <c r="M8020">
        <v>242</v>
      </c>
      <c r="N8020">
        <v>0.237070479444112</v>
      </c>
      <c r="O8020">
        <v>-0.41477242705940298</v>
      </c>
      <c r="P8020">
        <v>-0.99932230558156798</v>
      </c>
      <c r="Q8020">
        <v>0.54237288135593198</v>
      </c>
      <c r="R8020">
        <v>0.305084745762711</v>
      </c>
      <c r="S8020">
        <f t="shared" si="125"/>
        <v>0.34622660401213762</v>
      </c>
    </row>
    <row r="8021" spans="1:19" x14ac:dyDescent="0.2">
      <c r="A8021" t="s">
        <v>15964</v>
      </c>
      <c r="B8021" t="s">
        <v>15965</v>
      </c>
      <c r="C8021">
        <v>35</v>
      </c>
      <c r="D8021">
        <v>63</v>
      </c>
      <c r="E8021">
        <v>88</v>
      </c>
      <c r="F8021">
        <v>4</v>
      </c>
      <c r="G8021">
        <v>0.33553073739883399</v>
      </c>
      <c r="H8021">
        <v>-9.3843381978510595E-2</v>
      </c>
      <c r="I8021">
        <v>-1.82620522598431</v>
      </c>
      <c r="J8021">
        <v>81</v>
      </c>
      <c r="K8021">
        <v>124</v>
      </c>
      <c r="L8021">
        <v>96</v>
      </c>
      <c r="M8021">
        <v>18</v>
      </c>
      <c r="N8021">
        <v>0.262164769705307</v>
      </c>
      <c r="O8021">
        <v>-0.51830256298347099</v>
      </c>
      <c r="P8021">
        <v>-1.66343818236723</v>
      </c>
      <c r="Q8021">
        <v>0.61016949152542299</v>
      </c>
      <c r="R8021">
        <v>0.27118644067796599</v>
      </c>
      <c r="S8021">
        <f t="shared" si="125"/>
        <v>2.8410177731722924E-2</v>
      </c>
    </row>
    <row r="8022" spans="1:19" x14ac:dyDescent="0.2">
      <c r="A8022" t="s">
        <v>15966</v>
      </c>
      <c r="B8022" t="s">
        <v>15967</v>
      </c>
      <c r="C8022">
        <v>64</v>
      </c>
      <c r="D8022">
        <v>71</v>
      </c>
      <c r="E8022">
        <v>35</v>
      </c>
      <c r="F8022">
        <v>4</v>
      </c>
      <c r="G8022">
        <v>0.125336607030716</v>
      </c>
      <c r="H8022">
        <v>-0.75636993941201502</v>
      </c>
      <c r="I8022">
        <v>-2.0883171556179199</v>
      </c>
      <c r="J8022">
        <v>46</v>
      </c>
      <c r="K8022">
        <v>74</v>
      </c>
      <c r="L8022">
        <v>57</v>
      </c>
      <c r="M8022">
        <v>15</v>
      </c>
      <c r="N8022">
        <v>0.28370199147112302</v>
      </c>
      <c r="O8022">
        <v>-0.49897175315347297</v>
      </c>
      <c r="P8022">
        <v>-1.4968922412177801</v>
      </c>
      <c r="Q8022">
        <v>0.54237288135593198</v>
      </c>
      <c r="R8022">
        <v>0.25423728813559299</v>
      </c>
      <c r="S8022">
        <f t="shared" si="125"/>
        <v>-2.6302384843130272E-3</v>
      </c>
    </row>
    <row r="8023" spans="1:19" x14ac:dyDescent="0.2">
      <c r="A8023" t="s">
        <v>15968</v>
      </c>
      <c r="B8023" t="s">
        <v>15969</v>
      </c>
      <c r="C8023">
        <v>37</v>
      </c>
      <c r="D8023">
        <v>64</v>
      </c>
      <c r="E8023">
        <v>10</v>
      </c>
      <c r="F8023">
        <v>1</v>
      </c>
      <c r="G8023">
        <v>0.31823648221242001</v>
      </c>
      <c r="H8023">
        <v>-1.0624597338453901</v>
      </c>
      <c r="I8023">
        <v>-2.4523988970289898</v>
      </c>
      <c r="J8023">
        <v>106</v>
      </c>
      <c r="K8023">
        <v>65</v>
      </c>
      <c r="L8023">
        <v>40</v>
      </c>
      <c r="M8023">
        <v>8</v>
      </c>
      <c r="N8023">
        <v>-0.13516440520019199</v>
      </c>
      <c r="O8023">
        <v>-1.01533465108119</v>
      </c>
      <c r="P8023">
        <v>-2.13244154686471</v>
      </c>
      <c r="Q8023">
        <v>0.54237288135593198</v>
      </c>
      <c r="R8023">
        <v>0.22033898305084701</v>
      </c>
      <c r="S8023">
        <f t="shared" si="125"/>
        <v>-0.27762442502498008</v>
      </c>
    </row>
    <row r="8024" spans="1:19" x14ac:dyDescent="0.2">
      <c r="A8024" t="s">
        <v>15970</v>
      </c>
      <c r="B8024" t="s">
        <v>15971</v>
      </c>
      <c r="C8024">
        <v>31</v>
      </c>
      <c r="D8024">
        <v>36</v>
      </c>
      <c r="E8024">
        <v>57</v>
      </c>
      <c r="F8024">
        <v>5</v>
      </c>
      <c r="G8024">
        <v>0.14519903922854199</v>
      </c>
      <c r="H8024">
        <v>-0.22974484794018399</v>
      </c>
      <c r="I8024">
        <v>-1.6765888624602501</v>
      </c>
      <c r="J8024">
        <v>108</v>
      </c>
      <c r="K8024">
        <v>170</v>
      </c>
      <c r="L8024">
        <v>99</v>
      </c>
      <c r="M8024">
        <v>4</v>
      </c>
      <c r="N8024">
        <v>0.274253269313046</v>
      </c>
      <c r="O8024">
        <v>-0.62987733803378998</v>
      </c>
      <c r="P8024">
        <v>-2.44158943275088</v>
      </c>
      <c r="Q8024">
        <v>0.644067796610169</v>
      </c>
      <c r="R8024">
        <v>0.25423728813559299</v>
      </c>
      <c r="S8024">
        <f t="shared" si="125"/>
        <v>-0.13658568470922455</v>
      </c>
    </row>
    <row r="8025" spans="1:19" x14ac:dyDescent="0.2">
      <c r="A8025" t="s">
        <v>15972</v>
      </c>
      <c r="B8025" t="s">
        <v>15973</v>
      </c>
      <c r="C8025">
        <v>27</v>
      </c>
      <c r="D8025">
        <v>64</v>
      </c>
      <c r="E8025">
        <v>28</v>
      </c>
      <c r="F8025">
        <v>1</v>
      </c>
      <c r="G8025">
        <v>0.45507444212042802</v>
      </c>
      <c r="H8025">
        <v>-0.47846374259517099</v>
      </c>
      <c r="I8025">
        <v>-2.31556093712098</v>
      </c>
      <c r="J8025">
        <v>41</v>
      </c>
      <c r="K8025">
        <v>17</v>
      </c>
      <c r="L8025">
        <v>49</v>
      </c>
      <c r="M8025">
        <v>6</v>
      </c>
      <c r="N8025">
        <v>-0.30510683191973897</v>
      </c>
      <c r="O8025">
        <v>-0.51467655383561195</v>
      </c>
      <c r="P8025">
        <v>-1.84485827492798</v>
      </c>
      <c r="Q8025">
        <v>0.61016949152542299</v>
      </c>
      <c r="R8025">
        <v>0.27118644067796599</v>
      </c>
      <c r="S8025">
        <f t="shared" si="125"/>
        <v>-0.16123880239931068</v>
      </c>
    </row>
    <row r="8026" spans="1:19" x14ac:dyDescent="0.2">
      <c r="A8026" t="s">
        <v>15974</v>
      </c>
      <c r="B8026" t="s">
        <v>15975</v>
      </c>
      <c r="C8026">
        <v>126</v>
      </c>
      <c r="D8026">
        <v>144</v>
      </c>
      <c r="E8026">
        <v>66</v>
      </c>
      <c r="F8026">
        <v>7</v>
      </c>
      <c r="G8026">
        <v>0.13825017927321501</v>
      </c>
      <c r="H8026">
        <v>-0.775084619354097</v>
      </c>
      <c r="I8026">
        <v>-2.1394696780653</v>
      </c>
      <c r="J8026">
        <v>220</v>
      </c>
      <c r="K8026">
        <v>228</v>
      </c>
      <c r="L8026">
        <v>125</v>
      </c>
      <c r="M8026">
        <v>38</v>
      </c>
      <c r="N8026">
        <v>9.2740269599969297E-2</v>
      </c>
      <c r="O8026">
        <v>-0.83760144495854005</v>
      </c>
      <c r="P8026">
        <v>-1.7728647527972801</v>
      </c>
      <c r="Q8026">
        <v>0.59322033898305004</v>
      </c>
      <c r="R8026">
        <v>0.37288135593220301</v>
      </c>
      <c r="S8026">
        <f t="shared" si="125"/>
        <v>-9.119991348895784E-2</v>
      </c>
    </row>
    <row r="8027" spans="1:19" x14ac:dyDescent="0.2">
      <c r="A8027" t="s">
        <v>15976</v>
      </c>
      <c r="B8027" t="s">
        <v>15977</v>
      </c>
      <c r="C8027">
        <v>239</v>
      </c>
      <c r="D8027">
        <v>183</v>
      </c>
      <c r="E8027">
        <v>146</v>
      </c>
      <c r="F8027">
        <v>15</v>
      </c>
      <c r="G8027">
        <v>-3.5688578922179699E-2</v>
      </c>
      <c r="H8027">
        <v>-0.70830305494210399</v>
      </c>
      <c r="I8027">
        <v>-2.0865038148544501</v>
      </c>
      <c r="J8027">
        <v>490</v>
      </c>
      <c r="K8027">
        <v>479</v>
      </c>
      <c r="L8027">
        <v>236</v>
      </c>
      <c r="M8027">
        <v>32</v>
      </c>
      <c r="N8027">
        <v>6.7367536807771203E-2</v>
      </c>
      <c r="O8027">
        <v>-0.90937285420279701</v>
      </c>
      <c r="P8027">
        <v>-2.1952717703004998</v>
      </c>
      <c r="Q8027">
        <v>0.62711864406779605</v>
      </c>
      <c r="R8027">
        <v>0.305084745762711</v>
      </c>
      <c r="S8027">
        <f t="shared" si="125"/>
        <v>-0.18891240973332624</v>
      </c>
    </row>
    <row r="8028" spans="1:19" x14ac:dyDescent="0.2">
      <c r="A8028" t="s">
        <v>15978</v>
      </c>
      <c r="B8028" t="s">
        <v>15979</v>
      </c>
      <c r="C8028">
        <v>65</v>
      </c>
      <c r="D8028">
        <v>81</v>
      </c>
      <c r="E8028">
        <v>59</v>
      </c>
      <c r="F8028">
        <v>20</v>
      </c>
      <c r="G8028">
        <v>0.175829894531322</v>
      </c>
      <c r="H8028">
        <v>-0.53631935477911497</v>
      </c>
      <c r="I8028">
        <v>-1.3960805339408699</v>
      </c>
      <c r="J8028">
        <v>114</v>
      </c>
      <c r="K8028">
        <v>154</v>
      </c>
      <c r="L8028">
        <v>130</v>
      </c>
      <c r="M8028">
        <v>76</v>
      </c>
      <c r="N8028">
        <v>0.207843972921712</v>
      </c>
      <c r="O8028">
        <v>-0.53505027617402601</v>
      </c>
      <c r="P8028">
        <v>-1.18631692764757</v>
      </c>
      <c r="Q8028">
        <v>0.66101694915254205</v>
      </c>
      <c r="R8028">
        <v>0.27118644067796599</v>
      </c>
      <c r="S8028">
        <f t="shared" si="125"/>
        <v>0.28007314183184423</v>
      </c>
    </row>
    <row r="8029" spans="1:19" x14ac:dyDescent="0.2">
      <c r="A8029" t="s">
        <v>15980</v>
      </c>
      <c r="B8029" t="s">
        <v>15981</v>
      </c>
      <c r="C8029">
        <v>128</v>
      </c>
      <c r="D8029">
        <v>150</v>
      </c>
      <c r="E8029">
        <v>158</v>
      </c>
      <c r="F8029">
        <v>17</v>
      </c>
      <c r="G8029">
        <v>0.14913952170334099</v>
      </c>
      <c r="H8029">
        <v>-0.40281089247184898</v>
      </c>
      <c r="I8029">
        <v>-1.76095822123159</v>
      </c>
      <c r="J8029">
        <v>364</v>
      </c>
      <c r="K8029">
        <v>367</v>
      </c>
      <c r="L8029">
        <v>237</v>
      </c>
      <c r="M8029">
        <v>42</v>
      </c>
      <c r="N8029">
        <v>8.0792784024755093E-2</v>
      </c>
      <c r="O8029">
        <v>-0.77844181478334196</v>
      </c>
      <c r="P8029">
        <v>-1.94807776184304</v>
      </c>
      <c r="Q8029">
        <v>0.57627118644067798</v>
      </c>
      <c r="R8029">
        <v>0.23728813559322001</v>
      </c>
      <c r="S8029">
        <f t="shared" si="125"/>
        <v>-2.8910103192234735E-2</v>
      </c>
    </row>
    <row r="8030" spans="1:19" x14ac:dyDescent="0.2">
      <c r="A8030" t="s">
        <v>15982</v>
      </c>
      <c r="B8030" t="s">
        <v>15983</v>
      </c>
      <c r="C8030">
        <v>76</v>
      </c>
      <c r="D8030">
        <v>129</v>
      </c>
      <c r="E8030">
        <v>11</v>
      </c>
      <c r="F8030">
        <v>7</v>
      </c>
      <c r="G8030">
        <v>0.31003435031398602</v>
      </c>
      <c r="H8030">
        <v>-1.33367891690097</v>
      </c>
      <c r="I8030">
        <v>-1.91991272522853</v>
      </c>
      <c r="J8030">
        <v>71</v>
      </c>
      <c r="K8030">
        <v>126</v>
      </c>
      <c r="L8030">
        <v>97</v>
      </c>
      <c r="M8030">
        <v>20</v>
      </c>
      <c r="N8030">
        <v>0.32634029982020901</v>
      </c>
      <c r="O8030">
        <v>-0.45657539159721999</v>
      </c>
      <c r="P8030">
        <v>-1.56045402164698</v>
      </c>
      <c r="Q8030">
        <v>0.644067796610169</v>
      </c>
      <c r="R8030">
        <v>0.322033898305084</v>
      </c>
      <c r="S8030">
        <f t="shared" si="125"/>
        <v>2.8933068818027902E-2</v>
      </c>
    </row>
    <row r="8031" spans="1:19" x14ac:dyDescent="0.2">
      <c r="A8031" t="s">
        <v>15984</v>
      </c>
      <c r="B8031" t="s">
        <v>15985</v>
      </c>
      <c r="C8031">
        <v>84</v>
      </c>
      <c r="D8031">
        <v>113</v>
      </c>
      <c r="E8031">
        <v>76</v>
      </c>
      <c r="F8031">
        <v>6</v>
      </c>
      <c r="G8031">
        <v>0.209057389717066</v>
      </c>
      <c r="H8031">
        <v>-0.53772370355949395</v>
      </c>
      <c r="I8031">
        <v>-2.0303252086402299</v>
      </c>
      <c r="J8031">
        <v>183</v>
      </c>
      <c r="K8031">
        <v>170</v>
      </c>
      <c r="L8031">
        <v>97</v>
      </c>
      <c r="M8031">
        <v>8</v>
      </c>
      <c r="N8031">
        <v>4.5225935069566202E-2</v>
      </c>
      <c r="O8031">
        <v>-0.86776813260857499</v>
      </c>
      <c r="P8031">
        <v>-2.3695867713303702</v>
      </c>
      <c r="Q8031">
        <v>0.66101694915254205</v>
      </c>
      <c r="R8031">
        <v>0.338983050847457</v>
      </c>
      <c r="S8031">
        <f t="shared" si="125"/>
        <v>-0.21933784496877273</v>
      </c>
    </row>
    <row r="8032" spans="1:19" x14ac:dyDescent="0.2">
      <c r="A8032" t="s">
        <v>15986</v>
      </c>
      <c r="B8032" t="s">
        <v>15987</v>
      </c>
      <c r="C8032">
        <v>110</v>
      </c>
      <c r="D8032">
        <v>88</v>
      </c>
      <c r="E8032">
        <v>59</v>
      </c>
      <c r="F8032">
        <v>21</v>
      </c>
      <c r="G8032">
        <v>-1.6651780712527899E-2</v>
      </c>
      <c r="H8032">
        <v>-0.76479868329448397</v>
      </c>
      <c r="I8032">
        <v>-1.6033705633863</v>
      </c>
      <c r="J8032">
        <v>247</v>
      </c>
      <c r="K8032">
        <v>269</v>
      </c>
      <c r="L8032">
        <v>166</v>
      </c>
      <c r="M8032">
        <v>20</v>
      </c>
      <c r="N8032">
        <v>0.114283430164463</v>
      </c>
      <c r="O8032">
        <v>-0.76467764236400104</v>
      </c>
      <c r="P8032">
        <v>-2.1018926261875701</v>
      </c>
      <c r="Q8032">
        <v>0.677966101694915</v>
      </c>
      <c r="R8032">
        <v>0.28813559322033899</v>
      </c>
      <c r="S8032">
        <f t="shared" si="125"/>
        <v>-2.4607398401030808E-2</v>
      </c>
    </row>
    <row r="8033" spans="1:19" x14ac:dyDescent="0.2">
      <c r="A8033" t="s">
        <v>15988</v>
      </c>
      <c r="B8033" t="s">
        <v>15989</v>
      </c>
      <c r="C8033">
        <v>34</v>
      </c>
      <c r="D8033">
        <v>25</v>
      </c>
      <c r="E8033">
        <v>37</v>
      </c>
      <c r="F8033">
        <v>2</v>
      </c>
      <c r="G8033">
        <v>-5.3280676074688997E-2</v>
      </c>
      <c r="H8033">
        <v>-0.457535202753663</v>
      </c>
      <c r="I8033">
        <v>-2.1146460943402698</v>
      </c>
      <c r="J8033">
        <v>67</v>
      </c>
      <c r="K8033">
        <v>100</v>
      </c>
      <c r="L8033">
        <v>31</v>
      </c>
      <c r="M8033">
        <v>9</v>
      </c>
      <c r="N8033">
        <v>0.25115330072089498</v>
      </c>
      <c r="O8033">
        <v>-0.92680188601094404</v>
      </c>
      <c r="P8033">
        <v>-1.8820579618533899</v>
      </c>
      <c r="Q8033">
        <v>0.677966101694915</v>
      </c>
      <c r="R8033">
        <v>0.322033898305084</v>
      </c>
      <c r="S8033">
        <f t="shared" si="125"/>
        <v>-0.11324860226172503</v>
      </c>
    </row>
    <row r="8034" spans="1:19" x14ac:dyDescent="0.2">
      <c r="A8034" t="s">
        <v>15990</v>
      </c>
      <c r="B8034" t="s">
        <v>15991</v>
      </c>
      <c r="C8034">
        <v>69</v>
      </c>
      <c r="D8034">
        <v>25</v>
      </c>
      <c r="E8034">
        <v>10</v>
      </c>
      <c r="F8034">
        <v>8</v>
      </c>
      <c r="G8034">
        <v>-0.36065084976968897</v>
      </c>
      <c r="H8034">
        <v>-1.3331071005156501</v>
      </c>
      <c r="I8034">
        <v>-1.8199562767073101</v>
      </c>
      <c r="J8034">
        <v>112</v>
      </c>
      <c r="K8034">
        <v>160</v>
      </c>
      <c r="L8034">
        <v>98</v>
      </c>
      <c r="M8034">
        <v>22</v>
      </c>
      <c r="N8034">
        <v>0.232130063407464</v>
      </c>
      <c r="O8034">
        <v>-0.65008072412207696</v>
      </c>
      <c r="P8034">
        <v>-1.71702101043986</v>
      </c>
      <c r="Q8034">
        <v>0.677966101694915</v>
      </c>
      <c r="R8034">
        <v>0.305084745762711</v>
      </c>
      <c r="S8034">
        <f t="shared" si="125"/>
        <v>1.5879740389942613E-2</v>
      </c>
    </row>
    <row r="8035" spans="1:19" x14ac:dyDescent="0.2">
      <c r="A8035" t="s">
        <v>15992</v>
      </c>
      <c r="B8035" t="s">
        <v>15993</v>
      </c>
      <c r="C8035">
        <v>16</v>
      </c>
      <c r="D8035">
        <v>25</v>
      </c>
      <c r="E8035">
        <v>11</v>
      </c>
      <c r="F8035">
        <v>1</v>
      </c>
      <c r="G8035">
        <v>0.27407825831164101</v>
      </c>
      <c r="H8035">
        <v>-0.65698530727610305</v>
      </c>
      <c r="I8035">
        <v>-2.0883171556179199</v>
      </c>
      <c r="J8035">
        <v>46</v>
      </c>
      <c r="K8035">
        <v>19</v>
      </c>
      <c r="L8035">
        <v>33</v>
      </c>
      <c r="M8035">
        <v>4</v>
      </c>
      <c r="N8035">
        <v>-0.30677612730702303</v>
      </c>
      <c r="O8035">
        <v>-0.73633266894807703</v>
      </c>
      <c r="P8035">
        <v>-2.0709235089455</v>
      </c>
      <c r="Q8035">
        <v>0.677966101694915</v>
      </c>
      <c r="R8035">
        <v>0.25423728813559299</v>
      </c>
      <c r="S8035">
        <f t="shared" si="125"/>
        <v>-0.15617421975909837</v>
      </c>
    </row>
    <row r="8036" spans="1:19" x14ac:dyDescent="0.2">
      <c r="A8036" t="s">
        <v>15994</v>
      </c>
      <c r="B8036" t="s">
        <v>15995</v>
      </c>
      <c r="C8036">
        <v>55</v>
      </c>
      <c r="D8036">
        <v>81</v>
      </c>
      <c r="E8036">
        <v>91</v>
      </c>
      <c r="F8036">
        <v>4</v>
      </c>
      <c r="G8036">
        <v>0.248380561679934</v>
      </c>
      <c r="H8036">
        <v>-0.27557930695155303</v>
      </c>
      <c r="I8036">
        <v>-2.02249987112828</v>
      </c>
      <c r="J8036">
        <v>164</v>
      </c>
      <c r="K8036">
        <v>248</v>
      </c>
      <c r="L8036">
        <v>173</v>
      </c>
      <c r="M8036">
        <v>26</v>
      </c>
      <c r="N8036">
        <v>0.25683593620023998</v>
      </c>
      <c r="O8036">
        <v>-0.56888652206329204</v>
      </c>
      <c r="P8036">
        <v>-1.81009616866877</v>
      </c>
      <c r="Q8036">
        <v>0.66101694915254205</v>
      </c>
      <c r="R8036">
        <v>0.20338983050847401</v>
      </c>
      <c r="S8036">
        <f t="shared" si="125"/>
        <v>-6.7426556374739474E-2</v>
      </c>
    </row>
    <row r="8037" spans="1:19" x14ac:dyDescent="0.2">
      <c r="A8037" t="s">
        <v>15996</v>
      </c>
      <c r="B8037" t="s">
        <v>15997</v>
      </c>
      <c r="C8037">
        <v>314</v>
      </c>
      <c r="D8037">
        <v>325</v>
      </c>
      <c r="E8037">
        <v>157</v>
      </c>
      <c r="F8037">
        <v>16</v>
      </c>
      <c r="G8037">
        <v>9.5211945201187795E-2</v>
      </c>
      <c r="H8037">
        <v>-0.79528800544238398</v>
      </c>
      <c r="I8037">
        <v>-2.1770068383792802</v>
      </c>
      <c r="J8037">
        <v>575</v>
      </c>
      <c r="K8037">
        <v>701</v>
      </c>
      <c r="L8037">
        <v>298</v>
      </c>
      <c r="M8037">
        <v>77</v>
      </c>
      <c r="N8037">
        <v>0.163278276698749</v>
      </c>
      <c r="O8037">
        <v>-0.87754035775776495</v>
      </c>
      <c r="P8037">
        <v>-1.88340278810904</v>
      </c>
      <c r="Q8037">
        <v>0.62711864406779605</v>
      </c>
      <c r="R8037">
        <v>0.186440677966101</v>
      </c>
      <c r="S8037">
        <f t="shared" si="125"/>
        <v>-0.13159212558657071</v>
      </c>
    </row>
    <row r="8038" spans="1:19" x14ac:dyDescent="0.2">
      <c r="A8038" t="s">
        <v>15998</v>
      </c>
      <c r="B8038" t="s">
        <v>15999</v>
      </c>
      <c r="C8038">
        <v>0</v>
      </c>
      <c r="D8038">
        <v>0</v>
      </c>
      <c r="E8038">
        <v>0</v>
      </c>
      <c r="F8038">
        <v>0</v>
      </c>
      <c r="G8038" t="s">
        <v>373</v>
      </c>
      <c r="H8038" t="s">
        <v>373</v>
      </c>
      <c r="I8038" t="s">
        <v>373</v>
      </c>
      <c r="J8038">
        <v>309</v>
      </c>
      <c r="K8038">
        <v>586</v>
      </c>
      <c r="L8038">
        <v>261</v>
      </c>
      <c r="M8038">
        <v>61</v>
      </c>
      <c r="N8038">
        <v>0.35516724001497701</v>
      </c>
      <c r="O8038">
        <v>-0.66540674923094401</v>
      </c>
      <c r="P8038">
        <v>-1.7148543130059599</v>
      </c>
      <c r="Q8038">
        <v>0.66101694915254205</v>
      </c>
      <c r="R8038">
        <v>0.27118644067796599</v>
      </c>
      <c r="S8038" t="e">
        <f t="shared" si="125"/>
        <v>#VALUE!</v>
      </c>
    </row>
    <row r="8039" spans="1:19" x14ac:dyDescent="0.2">
      <c r="A8039" t="s">
        <v>16000</v>
      </c>
      <c r="B8039" t="s">
        <v>16001</v>
      </c>
      <c r="C8039">
        <v>176</v>
      </c>
      <c r="D8039">
        <v>182</v>
      </c>
      <c r="E8039">
        <v>104</v>
      </c>
      <c r="F8039">
        <v>10</v>
      </c>
      <c r="G8039">
        <v>9.48169524664534E-2</v>
      </c>
      <c r="H8039">
        <v>-0.72273733829377296</v>
      </c>
      <c r="I8039">
        <v>-2.1297098407761399</v>
      </c>
      <c r="J8039">
        <v>185</v>
      </c>
      <c r="K8039">
        <v>300</v>
      </c>
      <c r="L8039">
        <v>105</v>
      </c>
      <c r="M8039">
        <v>23</v>
      </c>
      <c r="N8039">
        <v>0.28717762973837002</v>
      </c>
      <c r="O8039">
        <v>-0.83807120647746602</v>
      </c>
      <c r="P8039">
        <v>-1.91566956097731</v>
      </c>
      <c r="Q8039">
        <v>0.677966101694915</v>
      </c>
      <c r="R8039">
        <v>0.28813559322033899</v>
      </c>
      <c r="S8039">
        <f t="shared" si="125"/>
        <v>-0.12658329025724963</v>
      </c>
    </row>
    <row r="8040" spans="1:19" x14ac:dyDescent="0.2">
      <c r="A8040" t="s">
        <v>16002</v>
      </c>
      <c r="B8040" t="s">
        <v>16003</v>
      </c>
      <c r="C8040">
        <v>147</v>
      </c>
      <c r="D8040">
        <v>265</v>
      </c>
      <c r="E8040">
        <v>119</v>
      </c>
      <c r="F8040">
        <v>40</v>
      </c>
      <c r="G8040">
        <v>0.33618677148415999</v>
      </c>
      <c r="H8040">
        <v>-0.58602838313404904</v>
      </c>
      <c r="I8040">
        <v>-1.4494545163822099</v>
      </c>
      <c r="J8040">
        <v>333</v>
      </c>
      <c r="K8040">
        <v>405</v>
      </c>
      <c r="L8040">
        <v>162</v>
      </c>
      <c r="M8040">
        <v>40</v>
      </c>
      <c r="N8040">
        <v>0.16223889313007001</v>
      </c>
      <c r="O8040">
        <v>-0.90501799610807898</v>
      </c>
      <c r="P8040">
        <v>-1.9306099107702499</v>
      </c>
      <c r="Q8040">
        <v>0.644067796610169</v>
      </c>
      <c r="R8040">
        <v>0.28813559322033899</v>
      </c>
      <c r="S8040">
        <f t="shared" si="125"/>
        <v>6.5594763415570662E-2</v>
      </c>
    </row>
    <row r="8041" spans="1:19" x14ac:dyDescent="0.2">
      <c r="A8041" t="s">
        <v>16004</v>
      </c>
      <c r="B8041" t="s">
        <v>16005</v>
      </c>
      <c r="C8041">
        <v>123</v>
      </c>
      <c r="D8041">
        <v>79</v>
      </c>
      <c r="E8041">
        <v>106</v>
      </c>
      <c r="F8041">
        <v>8</v>
      </c>
      <c r="G8041">
        <v>-0.112019787853428</v>
      </c>
      <c r="H8041">
        <v>-0.55885725595303104</v>
      </c>
      <c r="I8041">
        <v>-2.07101229740945</v>
      </c>
      <c r="J8041">
        <v>123</v>
      </c>
      <c r="K8041">
        <v>200</v>
      </c>
      <c r="L8041">
        <v>125</v>
      </c>
      <c r="M8041">
        <v>18</v>
      </c>
      <c r="N8041">
        <v>0.28835298764630501</v>
      </c>
      <c r="O8041">
        <v>-0.58508387557573105</v>
      </c>
      <c r="P8041">
        <v>-1.84485827492798</v>
      </c>
      <c r="Q8041">
        <v>0.62711864406779605</v>
      </c>
      <c r="R8041">
        <v>0.22033898305084701</v>
      </c>
      <c r="S8041">
        <f t="shared" si="125"/>
        <v>-9.0715030720439335E-2</v>
      </c>
    </row>
    <row r="8042" spans="1:19" x14ac:dyDescent="0.2">
      <c r="A8042" t="s">
        <v>16006</v>
      </c>
      <c r="B8042" t="s">
        <v>16007</v>
      </c>
      <c r="C8042">
        <v>157</v>
      </c>
      <c r="D8042">
        <v>148</v>
      </c>
      <c r="E8042">
        <v>151</v>
      </c>
      <c r="F8042">
        <v>22</v>
      </c>
      <c r="G8042">
        <v>5.4620295281252097E-2</v>
      </c>
      <c r="H8042">
        <v>-0.51118071489446704</v>
      </c>
      <c r="I8042">
        <v>-1.73767414454902</v>
      </c>
      <c r="J8042">
        <v>193</v>
      </c>
      <c r="K8042">
        <v>294</v>
      </c>
      <c r="L8042">
        <v>194</v>
      </c>
      <c r="M8042">
        <v>42</v>
      </c>
      <c r="N8042">
        <v>0.26001812482610498</v>
      </c>
      <c r="O8042">
        <v>-0.58984435622193798</v>
      </c>
      <c r="P8042">
        <v>-1.67253368720176</v>
      </c>
      <c r="Q8042">
        <v>0.677966101694915</v>
      </c>
      <c r="R8042">
        <v>0.322033898305084</v>
      </c>
      <c r="S8042">
        <f t="shared" si="125"/>
        <v>5.1508174393978284E-2</v>
      </c>
    </row>
    <row r="8043" spans="1:19" x14ac:dyDescent="0.2">
      <c r="A8043" t="s">
        <v>16008</v>
      </c>
      <c r="B8043" t="s">
        <v>16009</v>
      </c>
      <c r="C8043">
        <v>69</v>
      </c>
      <c r="D8043">
        <v>124</v>
      </c>
      <c r="E8043">
        <v>110</v>
      </c>
      <c r="F8043">
        <v>22</v>
      </c>
      <c r="G8043">
        <v>0.33483082672050801</v>
      </c>
      <c r="H8043">
        <v>-0.29171441535743298</v>
      </c>
      <c r="I8043">
        <v>-1.3806235828770399</v>
      </c>
      <c r="J8043">
        <v>192</v>
      </c>
      <c r="K8043">
        <v>239</v>
      </c>
      <c r="L8043">
        <v>106</v>
      </c>
      <c r="M8043">
        <v>30</v>
      </c>
      <c r="N8043">
        <v>0.17232477566630899</v>
      </c>
      <c r="O8043">
        <v>-0.85008414058316895</v>
      </c>
      <c r="P8043">
        <v>-1.81640564257578</v>
      </c>
      <c r="Q8043">
        <v>0.59322033898305004</v>
      </c>
      <c r="R8043">
        <v>0.23728813559322001</v>
      </c>
      <c r="S8043">
        <f t="shared" si="125"/>
        <v>0.11599223804155709</v>
      </c>
    </row>
    <row r="8044" spans="1:19" x14ac:dyDescent="0.2">
      <c r="A8044" t="s">
        <v>16010</v>
      </c>
      <c r="B8044" t="s">
        <v>16011</v>
      </c>
      <c r="C8044">
        <v>136</v>
      </c>
      <c r="D8044">
        <v>143</v>
      </c>
      <c r="E8044">
        <v>102</v>
      </c>
      <c r="F8044">
        <v>6</v>
      </c>
      <c r="G8044">
        <v>0.102055361390372</v>
      </c>
      <c r="H8044">
        <v>-0.61919674638670297</v>
      </c>
      <c r="I8044">
        <v>-2.2395848309485702</v>
      </c>
      <c r="J8044">
        <v>289</v>
      </c>
      <c r="K8044">
        <v>343</v>
      </c>
      <c r="L8044">
        <v>184</v>
      </c>
      <c r="M8044">
        <v>33</v>
      </c>
      <c r="N8044">
        <v>0.15162438070794401</v>
      </c>
      <c r="O8044">
        <v>-0.78816879689140096</v>
      </c>
      <c r="P8044">
        <v>-1.95260957147055</v>
      </c>
      <c r="Q8044">
        <v>0.61016949152542299</v>
      </c>
      <c r="R8044">
        <v>0.322033898305084</v>
      </c>
      <c r="S8044">
        <f t="shared" si="125"/>
        <v>-0.1681502640708348</v>
      </c>
    </row>
    <row r="8045" spans="1:19" x14ac:dyDescent="0.2">
      <c r="A8045" t="s">
        <v>16012</v>
      </c>
      <c r="B8045" t="s">
        <v>16013</v>
      </c>
      <c r="C8045">
        <v>164</v>
      </c>
      <c r="D8045">
        <v>173</v>
      </c>
      <c r="E8045">
        <v>219</v>
      </c>
      <c r="F8045">
        <v>16</v>
      </c>
      <c r="G8045">
        <v>0.103460487376626</v>
      </c>
      <c r="H8045">
        <v>-0.36865774298598297</v>
      </c>
      <c r="I8045">
        <v>-1.89492103835377</v>
      </c>
      <c r="J8045">
        <v>446</v>
      </c>
      <c r="K8045">
        <v>379</v>
      </c>
      <c r="L8045">
        <v>176</v>
      </c>
      <c r="M8045">
        <v>31</v>
      </c>
      <c r="N8045">
        <v>6.5324546776522703E-3</v>
      </c>
      <c r="O8045">
        <v>-0.99591096804238199</v>
      </c>
      <c r="P8045">
        <v>-2.1681988334697602</v>
      </c>
      <c r="Q8045">
        <v>0.57627118644067798</v>
      </c>
      <c r="R8045">
        <v>0.322033898305084</v>
      </c>
      <c r="S8045">
        <f t="shared" si="125"/>
        <v>-0.12642154644691567</v>
      </c>
    </row>
    <row r="8046" spans="1:19" x14ac:dyDescent="0.2">
      <c r="A8046" t="s">
        <v>16014</v>
      </c>
      <c r="B8046" t="s">
        <v>16015</v>
      </c>
      <c r="C8046">
        <v>90</v>
      </c>
      <c r="D8046">
        <v>105</v>
      </c>
      <c r="E8046">
        <v>40</v>
      </c>
      <c r="F8046">
        <v>7</v>
      </c>
      <c r="G8046">
        <v>0.14720502192614099</v>
      </c>
      <c r="H8046">
        <v>-0.84644052788976598</v>
      </c>
      <c r="I8046">
        <v>-1.99334164238706</v>
      </c>
      <c r="J8046">
        <v>151</v>
      </c>
      <c r="K8046">
        <v>224</v>
      </c>
      <c r="L8046">
        <v>108</v>
      </c>
      <c r="M8046">
        <v>20</v>
      </c>
      <c r="N8046">
        <v>0.24849917446271499</v>
      </c>
      <c r="O8046">
        <v>-0.73764196895060996</v>
      </c>
      <c r="P8046">
        <v>-1.88817262022108</v>
      </c>
      <c r="Q8046">
        <v>0.57627118644067798</v>
      </c>
      <c r="R8046">
        <v>0.23728813559322001</v>
      </c>
      <c r="S8046">
        <f t="shared" si="125"/>
        <v>-7.9901981405490582E-2</v>
      </c>
    </row>
    <row r="8047" spans="1:19" x14ac:dyDescent="0.2">
      <c r="A8047" t="s">
        <v>16016</v>
      </c>
      <c r="B8047" t="s">
        <v>16017</v>
      </c>
      <c r="C8047">
        <v>143</v>
      </c>
      <c r="D8047">
        <v>99</v>
      </c>
      <c r="E8047">
        <v>126</v>
      </c>
      <c r="F8047">
        <v>10</v>
      </c>
      <c r="G8047">
        <v>-7.9442610571983402E-2</v>
      </c>
      <c r="H8047">
        <v>-0.54922350212590199</v>
      </c>
      <c r="I8047">
        <v>-2.0395332104270598</v>
      </c>
      <c r="J8047">
        <v>286</v>
      </c>
      <c r="K8047">
        <v>236</v>
      </c>
      <c r="L8047">
        <v>218</v>
      </c>
      <c r="M8047">
        <v>49</v>
      </c>
      <c r="N8047">
        <v>-6.22592673721469E-3</v>
      </c>
      <c r="O8047">
        <v>-0.70999831666882796</v>
      </c>
      <c r="P8047">
        <v>-1.7763956216924199</v>
      </c>
      <c r="Q8047">
        <v>0.61016949152542299</v>
      </c>
      <c r="R8047">
        <v>0.322033898305084</v>
      </c>
      <c r="S8047">
        <f t="shared" si="125"/>
        <v>-6.3324343455360074E-2</v>
      </c>
    </row>
    <row r="8048" spans="1:19" x14ac:dyDescent="0.2">
      <c r="A8048" t="s">
        <v>16018</v>
      </c>
      <c r="B8048" t="s">
        <v>16019</v>
      </c>
      <c r="C8048">
        <v>208</v>
      </c>
      <c r="D8048">
        <v>278</v>
      </c>
      <c r="E8048">
        <v>250</v>
      </c>
      <c r="F8048">
        <v>30</v>
      </c>
      <c r="G8048">
        <v>0.20623969325084299</v>
      </c>
      <c r="H8048">
        <v>-0.41438133606912703</v>
      </c>
      <c r="I8048">
        <v>-1.72513925320509</v>
      </c>
      <c r="J8048">
        <v>242</v>
      </c>
      <c r="K8048">
        <v>420</v>
      </c>
      <c r="L8048">
        <v>183</v>
      </c>
      <c r="M8048">
        <v>45</v>
      </c>
      <c r="N8048">
        <v>0.31666202783919101</v>
      </c>
      <c r="O8048">
        <v>-0.71345305339439202</v>
      </c>
      <c r="P8048">
        <v>-1.74082852079698</v>
      </c>
      <c r="Q8048">
        <v>0.59322033898305004</v>
      </c>
      <c r="R8048">
        <v>0.35593220338983</v>
      </c>
      <c r="S8048">
        <f t="shared" si="125"/>
        <v>3.6855277485619536E-2</v>
      </c>
    </row>
    <row r="8049" spans="1:19" x14ac:dyDescent="0.2">
      <c r="A8049" t="s">
        <v>16020</v>
      </c>
      <c r="B8049" t="s">
        <v>16021</v>
      </c>
      <c r="C8049">
        <v>164</v>
      </c>
      <c r="D8049">
        <v>192</v>
      </c>
      <c r="E8049">
        <v>126</v>
      </c>
      <c r="F8049">
        <v>14</v>
      </c>
      <c r="G8049">
        <v>0.14871561295138</v>
      </c>
      <c r="H8049">
        <v>-0.60873131270853797</v>
      </c>
      <c r="I8049">
        <v>-1.95291298533145</v>
      </c>
      <c r="J8049">
        <v>296</v>
      </c>
      <c r="K8049">
        <v>327</v>
      </c>
      <c r="L8049">
        <v>157</v>
      </c>
      <c r="M8049">
        <v>38</v>
      </c>
      <c r="N8049">
        <v>0.12048414502306901</v>
      </c>
      <c r="O8049">
        <v>-0.86748083579409496</v>
      </c>
      <c r="P8049">
        <v>-1.90173378303402</v>
      </c>
      <c r="Q8049">
        <v>0.55932203389830504</v>
      </c>
      <c r="R8049">
        <v>0.22033898305084701</v>
      </c>
      <c r="S8049">
        <f t="shared" si="125"/>
        <v>-7.187041663695555E-2</v>
      </c>
    </row>
    <row r="8050" spans="1:19" x14ac:dyDescent="0.2">
      <c r="A8050" t="s">
        <v>16022</v>
      </c>
      <c r="B8050" t="s">
        <v>16023</v>
      </c>
      <c r="C8050">
        <v>153</v>
      </c>
      <c r="D8050">
        <v>108</v>
      </c>
      <c r="E8050">
        <v>168</v>
      </c>
      <c r="F8050">
        <v>12</v>
      </c>
      <c r="G8050">
        <v>-7.1009443035120606E-2</v>
      </c>
      <c r="H8050">
        <v>-0.45364015887013898</v>
      </c>
      <c r="I8050">
        <v>-1.9897073577319699</v>
      </c>
      <c r="J8050">
        <v>222</v>
      </c>
      <c r="K8050">
        <v>261</v>
      </c>
      <c r="L8050">
        <v>109</v>
      </c>
      <c r="M8050">
        <v>23</v>
      </c>
      <c r="N8050">
        <v>0.14751563630936401</v>
      </c>
      <c r="O8050">
        <v>-0.90101525365440505</v>
      </c>
      <c r="P8050">
        <v>-1.99485080702493</v>
      </c>
      <c r="Q8050">
        <v>0.677966101694915</v>
      </c>
      <c r="R8050">
        <v>0.25423728813559299</v>
      </c>
      <c r="S8050">
        <f t="shared" si="125"/>
        <v>-0.10738858524724175</v>
      </c>
    </row>
    <row r="8051" spans="1:19" x14ac:dyDescent="0.2">
      <c r="A8051" t="s">
        <v>16024</v>
      </c>
      <c r="B8051" t="s">
        <v>16025</v>
      </c>
      <c r="C8051">
        <v>63</v>
      </c>
      <c r="D8051">
        <v>108</v>
      </c>
      <c r="E8051">
        <v>31</v>
      </c>
      <c r="F8051">
        <v>4</v>
      </c>
      <c r="G8051">
        <v>0.31434143832889599</v>
      </c>
      <c r="H8051">
        <v>-0.802236865397712</v>
      </c>
      <c r="I8051">
        <v>-2.08147773108761</v>
      </c>
      <c r="J8051">
        <v>251</v>
      </c>
      <c r="K8051">
        <v>268</v>
      </c>
      <c r="L8051">
        <v>110</v>
      </c>
      <c r="M8051">
        <v>32</v>
      </c>
      <c r="N8051">
        <v>0.105689175969472</v>
      </c>
      <c r="O8051">
        <v>-0.95036981346720295</v>
      </c>
      <c r="P8051">
        <v>-1.9047494117530199</v>
      </c>
      <c r="Q8051">
        <v>0.62711864406779605</v>
      </c>
      <c r="R8051">
        <v>0.305084745762711</v>
      </c>
      <c r="S8051">
        <f t="shared" si="125"/>
        <v>-0.10975298836515492</v>
      </c>
    </row>
    <row r="8052" spans="1:19" x14ac:dyDescent="0.2">
      <c r="A8052" t="s">
        <v>16026</v>
      </c>
      <c r="B8052" t="s">
        <v>16027</v>
      </c>
      <c r="C8052">
        <v>149</v>
      </c>
      <c r="D8052">
        <v>160</v>
      </c>
      <c r="E8052">
        <v>139</v>
      </c>
      <c r="F8052">
        <v>21</v>
      </c>
      <c r="G8052">
        <v>0.11119194653917901</v>
      </c>
      <c r="H8052">
        <v>-0.52442947793658201</v>
      </c>
      <c r="I8052">
        <v>-1.73516414664035</v>
      </c>
      <c r="J8052">
        <v>246</v>
      </c>
      <c r="K8052">
        <v>352</v>
      </c>
      <c r="L8052">
        <v>113</v>
      </c>
      <c r="M8052">
        <v>21</v>
      </c>
      <c r="N8052">
        <v>0.232835659796473</v>
      </c>
      <c r="O8052">
        <v>-0.92994544076434904</v>
      </c>
      <c r="P8052">
        <v>-2.0789414809613498</v>
      </c>
      <c r="Q8052">
        <v>0.55932203389830504</v>
      </c>
      <c r="R8052">
        <v>0.305084745762711</v>
      </c>
      <c r="S8052">
        <f t="shared" si="125"/>
        <v>-5.6475425721248168E-2</v>
      </c>
    </row>
    <row r="8053" spans="1:19" x14ac:dyDescent="0.2">
      <c r="A8053" t="s">
        <v>16028</v>
      </c>
      <c r="B8053" t="s">
        <v>16029</v>
      </c>
      <c r="C8053">
        <v>173</v>
      </c>
      <c r="D8053">
        <v>185</v>
      </c>
      <c r="E8053">
        <v>79</v>
      </c>
      <c r="F8053">
        <v>3</v>
      </c>
      <c r="G8053">
        <v>0.109383857569746</v>
      </c>
      <c r="H8053">
        <v>-0.83467702161675705</v>
      </c>
      <c r="I8053">
        <v>-2.64512202137113</v>
      </c>
      <c r="J8053">
        <v>233</v>
      </c>
      <c r="K8053">
        <v>276</v>
      </c>
      <c r="L8053">
        <v>106</v>
      </c>
      <c r="M8053">
        <v>36</v>
      </c>
      <c r="N8053">
        <v>0.15078126446091999</v>
      </c>
      <c r="O8053">
        <v>-0.93413883290563904</v>
      </c>
      <c r="P8053">
        <v>-1.8212790888506201</v>
      </c>
      <c r="Q8053">
        <v>0.62711864406779605</v>
      </c>
      <c r="R8053">
        <v>0.25423728813559299</v>
      </c>
      <c r="S8053">
        <f t="shared" si="125"/>
        <v>-0.24997170622946033</v>
      </c>
    </row>
    <row r="8054" spans="1:19" x14ac:dyDescent="0.2">
      <c r="A8054" t="s">
        <v>16030</v>
      </c>
      <c r="B8054" t="s">
        <v>16031</v>
      </c>
      <c r="C8054">
        <v>112</v>
      </c>
      <c r="D8054">
        <v>141</v>
      </c>
      <c r="E8054">
        <v>114</v>
      </c>
      <c r="F8054">
        <v>17</v>
      </c>
      <c r="G8054">
        <v>0.180259322280726</v>
      </c>
      <c r="H8054">
        <v>-0.48657118111211201</v>
      </c>
      <c r="I8054">
        <v>-1.7029662742539</v>
      </c>
      <c r="J8054">
        <v>301</v>
      </c>
      <c r="K8054">
        <v>374</v>
      </c>
      <c r="L8054">
        <v>193</v>
      </c>
      <c r="M8054">
        <v>30</v>
      </c>
      <c r="N8054">
        <v>0.171533210028358</v>
      </c>
      <c r="O8054">
        <v>-0.78509796373046004</v>
      </c>
      <c r="P8054">
        <v>-2.0116709094660701</v>
      </c>
      <c r="Q8054">
        <v>0.57627118644067798</v>
      </c>
      <c r="R8054">
        <v>0.23728813559322001</v>
      </c>
      <c r="S8054">
        <f t="shared" si="125"/>
        <v>-2.9196315047530834E-2</v>
      </c>
    </row>
    <row r="8055" spans="1:19" x14ac:dyDescent="0.2">
      <c r="A8055" t="s">
        <v>16032</v>
      </c>
      <c r="B8055" t="s">
        <v>16033</v>
      </c>
      <c r="C8055">
        <v>184</v>
      </c>
      <c r="D8055">
        <v>262</v>
      </c>
      <c r="E8055">
        <v>155</v>
      </c>
      <c r="F8055">
        <v>14</v>
      </c>
      <c r="G8055">
        <v>0.23374170060573701</v>
      </c>
      <c r="H8055">
        <v>-0.56874413461764795</v>
      </c>
      <c r="I8055">
        <v>-2.0028869602932899</v>
      </c>
      <c r="J8055">
        <v>363</v>
      </c>
      <c r="K8055">
        <v>401</v>
      </c>
      <c r="L8055">
        <v>216</v>
      </c>
      <c r="M8055">
        <v>33</v>
      </c>
      <c r="N8055">
        <v>0.12046585100579101</v>
      </c>
      <c r="O8055">
        <v>-0.81754165102957099</v>
      </c>
      <c r="P8055">
        <v>-2.05161835375011</v>
      </c>
      <c r="Q8055">
        <v>0.677966101694915</v>
      </c>
      <c r="R8055">
        <v>0.322033898305084</v>
      </c>
      <c r="S8055">
        <f t="shared" si="125"/>
        <v>-0.12637375488643754</v>
      </c>
    </row>
    <row r="8056" spans="1:19" x14ac:dyDescent="0.2">
      <c r="A8056" t="s">
        <v>16034</v>
      </c>
      <c r="B8056" t="s">
        <v>16035</v>
      </c>
      <c r="C8056">
        <v>157</v>
      </c>
      <c r="D8056">
        <v>181</v>
      </c>
      <c r="E8056">
        <v>119</v>
      </c>
      <c r="F8056">
        <v>14</v>
      </c>
      <c r="G8056">
        <v>0.14203715475547901</v>
      </c>
      <c r="H8056">
        <v>-0.61461070079510605</v>
      </c>
      <c r="I8056">
        <v>-1.93396878969299</v>
      </c>
      <c r="J8056">
        <v>292</v>
      </c>
      <c r="K8056">
        <v>324</v>
      </c>
      <c r="L8056">
        <v>177</v>
      </c>
      <c r="M8056">
        <v>33</v>
      </c>
      <c r="N8056">
        <v>0.122390262179915</v>
      </c>
      <c r="O8056">
        <v>-0.80949836223100202</v>
      </c>
      <c r="P8056">
        <v>-1.95709458016242</v>
      </c>
      <c r="Q8056">
        <v>0.69491525423728795</v>
      </c>
      <c r="R8056">
        <v>0.322033898305084</v>
      </c>
      <c r="S8056">
        <f t="shared" si="125"/>
        <v>-8.1215333148404206E-2</v>
      </c>
    </row>
    <row r="8057" spans="1:19" x14ac:dyDescent="0.2">
      <c r="A8057" t="s">
        <v>16036</v>
      </c>
      <c r="B8057" t="s">
        <v>16037</v>
      </c>
      <c r="C8057">
        <v>164</v>
      </c>
      <c r="D8057">
        <v>191</v>
      </c>
      <c r="E8057">
        <v>28</v>
      </c>
      <c r="F8057">
        <v>11</v>
      </c>
      <c r="G8057">
        <v>0.146447751495558</v>
      </c>
      <c r="H8057">
        <v>-1.26194382648388</v>
      </c>
      <c r="I8057">
        <v>-2.0576483358514701</v>
      </c>
      <c r="J8057">
        <v>249</v>
      </c>
      <c r="K8057">
        <v>312</v>
      </c>
      <c r="L8057">
        <v>198</v>
      </c>
      <c r="M8057">
        <v>20</v>
      </c>
      <c r="N8057">
        <v>0.175183350344428</v>
      </c>
      <c r="O8057">
        <v>-0.69162293397859498</v>
      </c>
      <c r="P8057">
        <v>-2.1053950200236402</v>
      </c>
      <c r="Q8057">
        <v>0.69491525423728795</v>
      </c>
      <c r="R8057">
        <v>0.28813559322033899</v>
      </c>
      <c r="S8057">
        <f t="shared" si="125"/>
        <v>-0.15655040656120461</v>
      </c>
    </row>
    <row r="8058" spans="1:19" x14ac:dyDescent="0.2">
      <c r="A8058" t="s">
        <v>16038</v>
      </c>
      <c r="B8058" t="s">
        <v>16039</v>
      </c>
      <c r="C8058">
        <v>372</v>
      </c>
      <c r="D8058">
        <v>316</v>
      </c>
      <c r="E8058">
        <v>139</v>
      </c>
      <c r="F8058">
        <v>21</v>
      </c>
      <c r="G8058">
        <v>9.40237503203473E-3</v>
      </c>
      <c r="H8058">
        <v>-0.92178614940620596</v>
      </c>
      <c r="I8058">
        <v>-2.13252081810997</v>
      </c>
      <c r="J8058">
        <v>504</v>
      </c>
      <c r="K8058">
        <v>601</v>
      </c>
      <c r="L8058">
        <v>335</v>
      </c>
      <c r="M8058">
        <v>46</v>
      </c>
      <c r="N8058">
        <v>0.153672038978936</v>
      </c>
      <c r="O8058">
        <v>-0.76947450655307004</v>
      </c>
      <c r="P8058">
        <v>-2.0498983733558398</v>
      </c>
      <c r="Q8058">
        <v>0.72881355932203395</v>
      </c>
      <c r="R8058">
        <v>0.322033898305084</v>
      </c>
      <c r="S8058">
        <f t="shared" si="125"/>
        <v>-0.1632979427691203</v>
      </c>
    </row>
    <row r="8059" spans="1:19" x14ac:dyDescent="0.2">
      <c r="A8059" t="s">
        <v>16040</v>
      </c>
      <c r="B8059" t="s">
        <v>16041</v>
      </c>
      <c r="C8059">
        <v>206</v>
      </c>
      <c r="D8059">
        <v>243</v>
      </c>
      <c r="E8059">
        <v>137</v>
      </c>
      <c r="F8059">
        <v>13</v>
      </c>
      <c r="G8059">
        <v>0.151997285524687</v>
      </c>
      <c r="H8059">
        <v>-0.67140466299114998</v>
      </c>
      <c r="I8059">
        <v>-2.0841210410243098</v>
      </c>
      <c r="J8059">
        <v>304</v>
      </c>
      <c r="K8059">
        <v>460</v>
      </c>
      <c r="L8059">
        <v>247</v>
      </c>
      <c r="M8059">
        <v>42</v>
      </c>
      <c r="N8059">
        <v>0.25711235149454198</v>
      </c>
      <c r="O8059">
        <v>-0.68226540749347797</v>
      </c>
      <c r="P8059">
        <v>-1.86984996180274</v>
      </c>
      <c r="Q8059">
        <v>0.677966101694915</v>
      </c>
      <c r="R8059">
        <v>0.25423728813559299</v>
      </c>
      <c r="S8059">
        <f t="shared" si="125"/>
        <v>-0.10118024269784329</v>
      </c>
    </row>
    <row r="8060" spans="1:19" x14ac:dyDescent="0.2">
      <c r="A8060" t="s">
        <v>16042</v>
      </c>
      <c r="B8060" t="s">
        <v>16043</v>
      </c>
      <c r="C8060">
        <v>116</v>
      </c>
      <c r="D8060">
        <v>120</v>
      </c>
      <c r="E8060">
        <v>89</v>
      </c>
      <c r="F8060">
        <v>13</v>
      </c>
      <c r="G8060">
        <v>9.4981489116234802E-2</v>
      </c>
      <c r="H8060">
        <v>-0.60932599236040896</v>
      </c>
      <c r="I8060">
        <v>-1.83471180988208</v>
      </c>
      <c r="J8060">
        <v>290</v>
      </c>
      <c r="K8060">
        <v>433</v>
      </c>
      <c r="L8060">
        <v>128</v>
      </c>
      <c r="M8060">
        <v>32</v>
      </c>
      <c r="N8060">
        <v>0.25131800187613101</v>
      </c>
      <c r="O8060">
        <v>-0.94727680539547798</v>
      </c>
      <c r="P8060">
        <v>-1.96747368817094</v>
      </c>
      <c r="Q8060">
        <v>0.66101694915254205</v>
      </c>
      <c r="R8060">
        <v>0.322033898305084</v>
      </c>
      <c r="S8060">
        <f t="shared" si="125"/>
        <v>-5.5367508159183565E-2</v>
      </c>
    </row>
    <row r="8061" spans="1:19" x14ac:dyDescent="0.2">
      <c r="A8061" t="s">
        <v>16044</v>
      </c>
      <c r="B8061" t="s">
        <v>16045</v>
      </c>
      <c r="C8061">
        <v>217</v>
      </c>
      <c r="D8061">
        <v>259</v>
      </c>
      <c r="E8061">
        <v>177</v>
      </c>
      <c r="F8061">
        <v>26</v>
      </c>
      <c r="G8061">
        <v>0.15709826252824999</v>
      </c>
      <c r="H8061">
        <v>-0.58274447726512602</v>
      </c>
      <c r="I8061">
        <v>-1.80568355883971</v>
      </c>
      <c r="J8061">
        <v>448</v>
      </c>
      <c r="K8061">
        <v>588</v>
      </c>
      <c r="L8061">
        <v>295</v>
      </c>
      <c r="M8061">
        <v>102</v>
      </c>
      <c r="N8061">
        <v>0.195327415499716</v>
      </c>
      <c r="O8061">
        <v>-0.77354477516437103</v>
      </c>
      <c r="P8061">
        <v>-1.65290351082811</v>
      </c>
      <c r="Q8061">
        <v>0.59322033898305004</v>
      </c>
      <c r="R8061">
        <v>0.322033898305084</v>
      </c>
      <c r="S8061">
        <f t="shared" si="125"/>
        <v>3.7146138611690666E-2</v>
      </c>
    </row>
    <row r="8062" spans="1:19" x14ac:dyDescent="0.2">
      <c r="A8062" t="s">
        <v>16046</v>
      </c>
      <c r="B8062" t="s">
        <v>16047</v>
      </c>
      <c r="C8062">
        <v>23</v>
      </c>
      <c r="D8062">
        <v>36</v>
      </c>
      <c r="E8062">
        <v>79</v>
      </c>
      <c r="F8062">
        <v>5</v>
      </c>
      <c r="G8062">
        <v>0.27483289704522201</v>
      </c>
      <c r="H8062">
        <v>4.1641245494444902E-2</v>
      </c>
      <c r="I8062">
        <v>-1.5469550046435701</v>
      </c>
      <c r="J8062">
        <v>96</v>
      </c>
      <c r="K8062">
        <v>68</v>
      </c>
      <c r="L8062">
        <v>38</v>
      </c>
      <c r="M8062">
        <v>20</v>
      </c>
      <c r="N8062">
        <v>-7.25342169116103E-2</v>
      </c>
      <c r="O8062">
        <v>-0.99457641356714799</v>
      </c>
      <c r="P8062">
        <v>-1.6914669059674801</v>
      </c>
      <c r="Q8062">
        <v>0.61016949152542299</v>
      </c>
      <c r="R8062">
        <v>0.28813559322033899</v>
      </c>
      <c r="S8062">
        <f t="shared" si="125"/>
        <v>0.10144408458306339</v>
      </c>
    </row>
    <row r="8063" spans="1:19" x14ac:dyDescent="0.2">
      <c r="A8063" t="s">
        <v>16048</v>
      </c>
      <c r="B8063" t="s">
        <v>16049</v>
      </c>
      <c r="C8063">
        <v>342</v>
      </c>
      <c r="D8063">
        <v>306</v>
      </c>
      <c r="E8063">
        <v>229</v>
      </c>
      <c r="F8063">
        <v>28</v>
      </c>
      <c r="G8063">
        <v>3.1953552720973298E-2</v>
      </c>
      <c r="H8063">
        <v>-0.66844863349465</v>
      </c>
      <c r="I8063">
        <v>-1.9710652476759101</v>
      </c>
      <c r="J8063">
        <v>610</v>
      </c>
      <c r="K8063">
        <v>1211</v>
      </c>
      <c r="L8063">
        <v>442</v>
      </c>
      <c r="M8063">
        <v>102</v>
      </c>
      <c r="N8063">
        <v>0.37504241155400603</v>
      </c>
      <c r="O8063">
        <v>-0.73199634280606496</v>
      </c>
      <c r="P8063">
        <v>-1.7869553318407401</v>
      </c>
      <c r="Q8063">
        <v>0.55932203389830504</v>
      </c>
      <c r="R8063">
        <v>0.23728813559322001</v>
      </c>
      <c r="S8063">
        <f t="shared" si="125"/>
        <v>-4.6403868448685548E-2</v>
      </c>
    </row>
    <row r="8064" spans="1:19" x14ac:dyDescent="0.2">
      <c r="A8064" t="s">
        <v>16050</v>
      </c>
      <c r="B8064" t="s">
        <v>16051</v>
      </c>
      <c r="C8064">
        <v>109</v>
      </c>
      <c r="D8064">
        <v>128</v>
      </c>
      <c r="E8064">
        <v>62</v>
      </c>
      <c r="F8064">
        <v>22</v>
      </c>
      <c r="G8064">
        <v>0.150041704002773</v>
      </c>
      <c r="H8064">
        <v>-0.73929281822077297</v>
      </c>
      <c r="I8064">
        <v>-1.57920099008041</v>
      </c>
      <c r="J8064">
        <v>402</v>
      </c>
      <c r="K8064">
        <v>444</v>
      </c>
      <c r="L8064">
        <v>235</v>
      </c>
      <c r="M8064">
        <v>40</v>
      </c>
      <c r="N8064">
        <v>0.12038502045187099</v>
      </c>
      <c r="O8064">
        <v>-0.82524696795712404</v>
      </c>
      <c r="P8064">
        <v>-2.0123917303484</v>
      </c>
      <c r="Q8064">
        <v>0.54237288135593198</v>
      </c>
      <c r="R8064">
        <v>0.25423728813559299</v>
      </c>
      <c r="S8064">
        <f t="shared" si="125"/>
        <v>6.3027323686005443E-3</v>
      </c>
    </row>
    <row r="8065" spans="1:19" x14ac:dyDescent="0.2">
      <c r="A8065" t="s">
        <v>16052</v>
      </c>
      <c r="B8065" t="s">
        <v>16053</v>
      </c>
      <c r="C8065">
        <v>119</v>
      </c>
      <c r="D8065">
        <v>162</v>
      </c>
      <c r="E8065">
        <v>79</v>
      </c>
      <c r="F8065">
        <v>9</v>
      </c>
      <c r="G8065">
        <v>0.214226285445628</v>
      </c>
      <c r="H8065">
        <v>-0.67217787988049205</v>
      </c>
      <c r="I8065">
        <v>-2.0055016249151998</v>
      </c>
      <c r="J8065">
        <v>266</v>
      </c>
      <c r="K8065">
        <v>291</v>
      </c>
      <c r="L8065">
        <v>173</v>
      </c>
      <c r="M8065">
        <v>53</v>
      </c>
      <c r="N8065">
        <v>0.116239455776562</v>
      </c>
      <c r="O8065">
        <v>-0.77892431064666201</v>
      </c>
      <c r="P8065">
        <v>-1.7108314356221701</v>
      </c>
      <c r="Q8065">
        <v>0.61016949152542299</v>
      </c>
      <c r="R8065">
        <v>0.22033898305084701</v>
      </c>
      <c r="S8065">
        <f t="shared" si="125"/>
        <v>-3.5972850539147012E-2</v>
      </c>
    </row>
    <row r="8066" spans="1:19" x14ac:dyDescent="0.2">
      <c r="A8066" t="s">
        <v>16054</v>
      </c>
      <c r="B8066" t="s">
        <v>16055</v>
      </c>
      <c r="C8066">
        <v>104</v>
      </c>
      <c r="D8066">
        <v>81</v>
      </c>
      <c r="E8066">
        <v>26</v>
      </c>
      <c r="F8066">
        <v>4</v>
      </c>
      <c r="G8066">
        <v>-2.8290088124602101E-2</v>
      </c>
      <c r="H8066">
        <v>-1.09631800110636</v>
      </c>
      <c r="I8066">
        <v>-2.2991705209328099</v>
      </c>
      <c r="J8066">
        <v>241</v>
      </c>
      <c r="K8066">
        <v>221</v>
      </c>
      <c r="L8066">
        <v>75</v>
      </c>
      <c r="M8066">
        <v>32</v>
      </c>
      <c r="N8066">
        <v>3.9603334531963998E-2</v>
      </c>
      <c r="O8066">
        <v>-1.0990445563275499</v>
      </c>
      <c r="P8066">
        <v>-1.8870927328468501</v>
      </c>
      <c r="Q8066">
        <v>0.61016949152542299</v>
      </c>
      <c r="R8066">
        <v>0.22033898305084701</v>
      </c>
      <c r="S8066">
        <f t="shared" si="125"/>
        <v>-0.16780910536632102</v>
      </c>
    </row>
    <row r="8067" spans="1:19" x14ac:dyDescent="0.2">
      <c r="A8067" t="s">
        <v>16056</v>
      </c>
      <c r="B8067" t="s">
        <v>16057</v>
      </c>
      <c r="C8067">
        <v>166</v>
      </c>
      <c r="D8067">
        <v>215</v>
      </c>
      <c r="E8067">
        <v>85</v>
      </c>
      <c r="F8067">
        <v>41</v>
      </c>
      <c r="G8067">
        <v>0.19258860417107801</v>
      </c>
      <c r="H8067">
        <v>-0.78494717210416498</v>
      </c>
      <c r="I8067">
        <v>-1.4915214042823099</v>
      </c>
      <c r="J8067">
        <v>310</v>
      </c>
      <c r="K8067">
        <v>462</v>
      </c>
      <c r="L8067">
        <v>262</v>
      </c>
      <c r="M8067">
        <v>32</v>
      </c>
      <c r="N8067">
        <v>0.25050838514357399</v>
      </c>
      <c r="O8067">
        <v>-0.66514917965891696</v>
      </c>
      <c r="P8067">
        <v>-1.9964373841062499</v>
      </c>
      <c r="Q8067">
        <v>0.66101694915254205</v>
      </c>
      <c r="R8067">
        <v>0.25423728813559299</v>
      </c>
      <c r="S8067">
        <f t="shared" ref="S8067:S8130" si="126">((I8067+1.7338029)/1.7338029+(P8067+1.8692731)/1.8692731)/2</f>
        <v>3.5855597521801362E-2</v>
      </c>
    </row>
    <row r="8068" spans="1:19" x14ac:dyDescent="0.2">
      <c r="A8068" t="s">
        <v>16058</v>
      </c>
      <c r="B8068" t="s">
        <v>16059</v>
      </c>
      <c r="C8068">
        <v>26</v>
      </c>
      <c r="D8068">
        <v>36</v>
      </c>
      <c r="E8068">
        <v>16</v>
      </c>
      <c r="F8068">
        <v>2</v>
      </c>
      <c r="G8068">
        <v>0.22158738509199699</v>
      </c>
      <c r="H8068">
        <v>-0.70511137509329602</v>
      </c>
      <c r="I8068">
        <v>-1.99814052526883</v>
      </c>
      <c r="J8068">
        <v>105</v>
      </c>
      <c r="K8068">
        <v>134</v>
      </c>
      <c r="L8068">
        <v>34</v>
      </c>
      <c r="M8068">
        <v>14</v>
      </c>
      <c r="N8068">
        <v>0.183143602716591</v>
      </c>
      <c r="O8068">
        <v>-1.0817991591720699</v>
      </c>
      <c r="P8068">
        <v>-1.8852869319835901</v>
      </c>
      <c r="Q8068">
        <v>0.66101694915254205</v>
      </c>
      <c r="R8068">
        <v>0.23728813559322001</v>
      </c>
      <c r="S8068">
        <f t="shared" si="126"/>
        <v>-8.0514025200251763E-2</v>
      </c>
    </row>
    <row r="8069" spans="1:19" x14ac:dyDescent="0.2">
      <c r="A8069" t="s">
        <v>16060</v>
      </c>
      <c r="B8069" t="s">
        <v>16061</v>
      </c>
      <c r="C8069">
        <v>39</v>
      </c>
      <c r="D8069">
        <v>26</v>
      </c>
      <c r="E8069">
        <v>37</v>
      </c>
      <c r="F8069">
        <v>5</v>
      </c>
      <c r="G8069">
        <v>-9.5833026760152706E-2</v>
      </c>
      <c r="H8069">
        <v>-0.51712089273790696</v>
      </c>
      <c r="I8069">
        <v>-1.7762917756524701</v>
      </c>
      <c r="J8069">
        <v>93</v>
      </c>
      <c r="K8069">
        <v>114</v>
      </c>
      <c r="L8069">
        <v>29</v>
      </c>
      <c r="M8069">
        <v>4</v>
      </c>
      <c r="N8069">
        <v>0.16565000620425899</v>
      </c>
      <c r="O8069">
        <v>-1.09817372779936</v>
      </c>
      <c r="P8069">
        <v>-2.3766486258178601</v>
      </c>
      <c r="Q8069">
        <v>0.59322033898305004</v>
      </c>
      <c r="R8069">
        <v>0.28813559322033899</v>
      </c>
      <c r="S8069">
        <f t="shared" si="126"/>
        <v>-0.14796774686679584</v>
      </c>
    </row>
    <row r="8070" spans="1:19" x14ac:dyDescent="0.2">
      <c r="A8070" t="s">
        <v>16062</v>
      </c>
      <c r="B8070" t="s">
        <v>16063</v>
      </c>
      <c r="C8070">
        <v>297</v>
      </c>
      <c r="D8070">
        <v>339</v>
      </c>
      <c r="E8070">
        <v>166</v>
      </c>
      <c r="F8070">
        <v>21</v>
      </c>
      <c r="G8070">
        <v>0.13770148118139799</v>
      </c>
      <c r="H8070">
        <v>-0.74690637105556001</v>
      </c>
      <c r="I8070">
        <v>-2.0347343275452898</v>
      </c>
      <c r="J8070">
        <v>616</v>
      </c>
      <c r="K8070">
        <v>643</v>
      </c>
      <c r="L8070">
        <v>525</v>
      </c>
      <c r="M8070">
        <v>125</v>
      </c>
      <c r="N8070">
        <v>9.5858364181518302E-2</v>
      </c>
      <c r="O8070">
        <v>-0.66151018590285804</v>
      </c>
      <c r="P8070">
        <v>-1.70289636774826</v>
      </c>
      <c r="Q8070">
        <v>0.644067796610169</v>
      </c>
      <c r="R8070">
        <v>0.25423728813559299</v>
      </c>
      <c r="S8070">
        <f t="shared" si="126"/>
        <v>-4.2280576178981955E-2</v>
      </c>
    </row>
    <row r="8071" spans="1:19" x14ac:dyDescent="0.2">
      <c r="A8071" t="s">
        <v>16064</v>
      </c>
      <c r="B8071" t="s">
        <v>16065</v>
      </c>
      <c r="C8071">
        <v>139</v>
      </c>
      <c r="D8071">
        <v>178</v>
      </c>
      <c r="E8071">
        <v>99</v>
      </c>
      <c r="F8071">
        <v>18</v>
      </c>
      <c r="G8071">
        <v>0.18766343435032701</v>
      </c>
      <c r="H8071">
        <v>-0.64163761543494802</v>
      </c>
      <c r="I8071">
        <v>-1.77193946811278</v>
      </c>
      <c r="J8071">
        <v>388</v>
      </c>
      <c r="K8071">
        <v>404</v>
      </c>
      <c r="L8071">
        <v>175</v>
      </c>
      <c r="M8071">
        <v>55</v>
      </c>
      <c r="N8071">
        <v>9.4777742938119497E-2</v>
      </c>
      <c r="O8071">
        <v>-0.93788245405230297</v>
      </c>
      <c r="P8071">
        <v>-1.8586947046918501</v>
      </c>
      <c r="Q8071">
        <v>0.61016949152542299</v>
      </c>
      <c r="R8071">
        <v>0.25423728813559299</v>
      </c>
      <c r="S8071">
        <f t="shared" si="126"/>
        <v>-8.168405885986614E-3</v>
      </c>
    </row>
    <row r="8072" spans="1:19" x14ac:dyDescent="0.2">
      <c r="A8072" t="s">
        <v>16066</v>
      </c>
      <c r="B8072" t="s">
        <v>16067</v>
      </c>
      <c r="C8072">
        <v>84</v>
      </c>
      <c r="D8072">
        <v>60</v>
      </c>
      <c r="E8072">
        <v>90</v>
      </c>
      <c r="F8072">
        <v>4</v>
      </c>
      <c r="G8072">
        <v>-6.5869803382709494E-2</v>
      </c>
      <c r="H8072">
        <v>-0.46429478640096</v>
      </c>
      <c r="I8072">
        <v>-2.2064164676959099</v>
      </c>
      <c r="J8072">
        <v>229</v>
      </c>
      <c r="K8072">
        <v>240</v>
      </c>
      <c r="L8072">
        <v>154</v>
      </c>
      <c r="M8072">
        <v>12</v>
      </c>
      <c r="N8072">
        <v>9.7603862793439702E-2</v>
      </c>
      <c r="O8072">
        <v>-0.76440353864781496</v>
      </c>
      <c r="P8072">
        <v>-2.2908799048841502</v>
      </c>
      <c r="Q8072">
        <v>0.66101694915254205</v>
      </c>
      <c r="R8072">
        <v>0.23728813559322001</v>
      </c>
      <c r="S8072">
        <f t="shared" si="126"/>
        <v>-0.24906684321175332</v>
      </c>
    </row>
    <row r="8073" spans="1:19" x14ac:dyDescent="0.2">
      <c r="A8073" t="s">
        <v>16068</v>
      </c>
      <c r="B8073" t="s">
        <v>16069</v>
      </c>
      <c r="C8073">
        <v>145</v>
      </c>
      <c r="D8073">
        <v>122</v>
      </c>
      <c r="E8073">
        <v>68</v>
      </c>
      <c r="F8073">
        <v>9</v>
      </c>
      <c r="G8073">
        <v>5.2500607353017396E-3</v>
      </c>
      <c r="H8073">
        <v>-0.82311709930714205</v>
      </c>
      <c r="I8073">
        <v>-2.09132266575764</v>
      </c>
      <c r="J8073">
        <v>333</v>
      </c>
      <c r="K8073">
        <v>333</v>
      </c>
      <c r="L8073">
        <v>177</v>
      </c>
      <c r="M8073">
        <v>28</v>
      </c>
      <c r="N8073">
        <v>7.7228103421721706E-2</v>
      </c>
      <c r="O8073">
        <v>-0.86655974428890303</v>
      </c>
      <c r="P8073">
        <v>-2.0855118707559899</v>
      </c>
      <c r="Q8073">
        <v>0.62711864406779605</v>
      </c>
      <c r="R8073">
        <v>0.25423728813559299</v>
      </c>
      <c r="S8073">
        <f t="shared" si="126"/>
        <v>-0.16094310736473522</v>
      </c>
    </row>
    <row r="8074" spans="1:19" x14ac:dyDescent="0.2">
      <c r="A8074" t="s">
        <v>16070</v>
      </c>
      <c r="B8074" t="s">
        <v>16071</v>
      </c>
      <c r="C8074">
        <v>188</v>
      </c>
      <c r="D8074">
        <v>186</v>
      </c>
      <c r="E8074">
        <v>104</v>
      </c>
      <c r="F8074">
        <v>16</v>
      </c>
      <c r="G8074">
        <v>7.5613327249764897E-2</v>
      </c>
      <c r="H8074">
        <v>-0.75138251974330295</v>
      </c>
      <c r="I8074">
        <v>-1.9542350395697501</v>
      </c>
      <c r="J8074">
        <v>234</v>
      </c>
      <c r="K8074">
        <v>331</v>
      </c>
      <c r="L8074">
        <v>114</v>
      </c>
      <c r="M8074">
        <v>28</v>
      </c>
      <c r="N8074">
        <v>0.22784023978729701</v>
      </c>
      <c r="O8074">
        <v>-0.90439978321806003</v>
      </c>
      <c r="P8074">
        <v>-1.93228349465981</v>
      </c>
      <c r="Q8074">
        <v>0.644067796610169</v>
      </c>
      <c r="R8074">
        <v>0.27118644067796599</v>
      </c>
      <c r="S8074">
        <f t="shared" si="126"/>
        <v>-8.0423223660893856E-2</v>
      </c>
    </row>
    <row r="8075" spans="1:19" x14ac:dyDescent="0.2">
      <c r="A8075" t="s">
        <v>16072</v>
      </c>
      <c r="B8075" t="s">
        <v>16073</v>
      </c>
      <c r="C8075">
        <v>86</v>
      </c>
      <c r="D8075">
        <v>113</v>
      </c>
      <c r="E8075">
        <v>67</v>
      </c>
      <c r="F8075">
        <v>9</v>
      </c>
      <c r="G8075">
        <v>0.19883822453538</v>
      </c>
      <c r="H8075">
        <v>-0.60268165832114495</v>
      </c>
      <c r="I8075">
        <v>-1.86445311476624</v>
      </c>
      <c r="J8075">
        <v>283</v>
      </c>
      <c r="K8075">
        <v>262</v>
      </c>
      <c r="L8075">
        <v>201</v>
      </c>
      <c r="M8075">
        <v>31</v>
      </c>
      <c r="N8075">
        <v>4.3742959217176899E-2</v>
      </c>
      <c r="O8075">
        <v>-0.74067915524819095</v>
      </c>
      <c r="P8075">
        <v>-1.97065041028191</v>
      </c>
      <c r="Q8075">
        <v>0.61016949152542299</v>
      </c>
      <c r="R8075">
        <v>0.37288135593220301</v>
      </c>
      <c r="S8075">
        <f t="shared" si="126"/>
        <v>-6.4794128446475988E-2</v>
      </c>
    </row>
    <row r="8076" spans="1:19" x14ac:dyDescent="0.2">
      <c r="A8076" t="s">
        <v>16074</v>
      </c>
      <c r="B8076" t="s">
        <v>16075</v>
      </c>
      <c r="C8076">
        <v>63</v>
      </c>
      <c r="D8076">
        <v>91</v>
      </c>
      <c r="E8076">
        <v>61</v>
      </c>
      <c r="F8076">
        <v>8</v>
      </c>
      <c r="G8076">
        <v>0.23995907516303999</v>
      </c>
      <c r="H8076">
        <v>-0.50826872422121805</v>
      </c>
      <c r="I8076">
        <v>-1.7804477354236301</v>
      </c>
      <c r="J8076">
        <v>121</v>
      </c>
      <c r="K8076">
        <v>131</v>
      </c>
      <c r="L8076">
        <v>83</v>
      </c>
      <c r="M8076">
        <v>25</v>
      </c>
      <c r="N8076">
        <v>0.11171402876103501</v>
      </c>
      <c r="O8076">
        <v>-0.75579605508476599</v>
      </c>
      <c r="P8076">
        <v>-1.6950710302362999</v>
      </c>
      <c r="Q8076">
        <v>0.644067796610169</v>
      </c>
      <c r="R8076">
        <v>0.28813559322033899</v>
      </c>
      <c r="S8076">
        <f t="shared" si="126"/>
        <v>3.3144609339271928E-2</v>
      </c>
    </row>
    <row r="8077" spans="1:19" x14ac:dyDescent="0.2">
      <c r="A8077" t="s">
        <v>16076</v>
      </c>
      <c r="B8077" t="s">
        <v>16077</v>
      </c>
      <c r="C8077">
        <v>178</v>
      </c>
      <c r="D8077">
        <v>296</v>
      </c>
      <c r="E8077">
        <v>111</v>
      </c>
      <c r="F8077">
        <v>23</v>
      </c>
      <c r="G8077">
        <v>0.301129941045573</v>
      </c>
      <c r="H8077">
        <v>-0.69935503330063997</v>
      </c>
      <c r="I8077">
        <v>-1.7728893392533001</v>
      </c>
      <c r="J8077">
        <v>534</v>
      </c>
      <c r="K8077">
        <v>659</v>
      </c>
      <c r="L8077">
        <v>271</v>
      </c>
      <c r="M8077">
        <v>69</v>
      </c>
      <c r="N8077">
        <v>0.16857226098717501</v>
      </c>
      <c r="O8077">
        <v>-0.88666074329854105</v>
      </c>
      <c r="P8077">
        <v>-1.8989178348831901</v>
      </c>
      <c r="Q8077">
        <v>0.644067796610169</v>
      </c>
      <c r="R8077">
        <v>0.23728813559322001</v>
      </c>
      <c r="S8077">
        <f t="shared" si="126"/>
        <v>-1.920136282662837E-2</v>
      </c>
    </row>
    <row r="8078" spans="1:19" x14ac:dyDescent="0.2">
      <c r="A8078" t="s">
        <v>16078</v>
      </c>
      <c r="B8078" t="s">
        <v>16079</v>
      </c>
      <c r="C8078">
        <v>94</v>
      </c>
      <c r="D8078">
        <v>113</v>
      </c>
      <c r="E8078">
        <v>46</v>
      </c>
      <c r="F8078">
        <v>10</v>
      </c>
      <c r="G8078">
        <v>0.16020882217924901</v>
      </c>
      <c r="H8078">
        <v>-0.80462803169652797</v>
      </c>
      <c r="I8078">
        <v>-1.8573250265616901</v>
      </c>
      <c r="J8078">
        <v>147</v>
      </c>
      <c r="K8078">
        <v>194</v>
      </c>
      <c r="L8078">
        <v>64</v>
      </c>
      <c r="M8078">
        <v>27</v>
      </c>
      <c r="N8078">
        <v>0.19771249860377099</v>
      </c>
      <c r="O8078">
        <v>-0.95322613790867905</v>
      </c>
      <c r="P8078">
        <v>-1.74617923918108</v>
      </c>
      <c r="Q8078">
        <v>0.76271186440677896</v>
      </c>
      <c r="R8078">
        <v>0.27118644067796599</v>
      </c>
      <c r="S8078">
        <f t="shared" si="126"/>
        <v>-2.6961368623645149E-3</v>
      </c>
    </row>
    <row r="8079" spans="1:19" x14ac:dyDescent="0.2">
      <c r="A8079" t="s">
        <v>16080</v>
      </c>
      <c r="B8079" t="s">
        <v>16081</v>
      </c>
      <c r="C8079">
        <v>37</v>
      </c>
      <c r="D8079">
        <v>80</v>
      </c>
      <c r="E8079">
        <v>3</v>
      </c>
      <c r="F8079">
        <v>7</v>
      </c>
      <c r="G8079">
        <v>0.41514649522047697</v>
      </c>
      <c r="H8079">
        <v>-1.5853384791257299</v>
      </c>
      <c r="I8079">
        <v>-1.60730085701473</v>
      </c>
      <c r="J8079">
        <v>68</v>
      </c>
      <c r="K8079">
        <v>71</v>
      </c>
      <c r="L8079">
        <v>58</v>
      </c>
      <c r="M8079">
        <v>17</v>
      </c>
      <c r="N8079">
        <v>9.5977539434560694E-2</v>
      </c>
      <c r="O8079">
        <v>-0.66116969628768896</v>
      </c>
      <c r="P8079">
        <v>-1.6122856599198501</v>
      </c>
      <c r="Q8079">
        <v>0.677966101694915</v>
      </c>
      <c r="R8079">
        <v>0.28813559322033899</v>
      </c>
      <c r="S8079">
        <f t="shared" si="126"/>
        <v>0.10522103069701526</v>
      </c>
    </row>
    <row r="8080" spans="1:19" x14ac:dyDescent="0.2">
      <c r="A8080" t="s">
        <v>16082</v>
      </c>
      <c r="B8080" t="s">
        <v>16083</v>
      </c>
      <c r="C8080">
        <v>95</v>
      </c>
      <c r="D8080">
        <v>122</v>
      </c>
      <c r="E8080">
        <v>44</v>
      </c>
      <c r="F8080">
        <v>4</v>
      </c>
      <c r="G8080">
        <v>0.18889445768142801</v>
      </c>
      <c r="H8080">
        <v>-0.82852893858106302</v>
      </c>
      <c r="I8080">
        <v>-2.2598607869228799</v>
      </c>
      <c r="J8080">
        <v>288</v>
      </c>
      <c r="K8080">
        <v>324</v>
      </c>
      <c r="L8080">
        <v>203</v>
      </c>
      <c r="M8080">
        <v>28</v>
      </c>
      <c r="N8080">
        <v>0.12838062586910301</v>
      </c>
      <c r="O8080">
        <v>-0.74398522699040803</v>
      </c>
      <c r="P8080">
        <v>-2.0224601250088998</v>
      </c>
      <c r="Q8080">
        <v>0.644067796610169</v>
      </c>
      <c r="R8080">
        <v>0.22033898305084701</v>
      </c>
      <c r="S8080">
        <f t="shared" si="126"/>
        <v>-0.19268139481015401</v>
      </c>
    </row>
    <row r="8081" spans="1:19" x14ac:dyDescent="0.2">
      <c r="A8081" t="s">
        <v>16084</v>
      </c>
      <c r="B8081" t="s">
        <v>16085</v>
      </c>
      <c r="C8081">
        <v>117</v>
      </c>
      <c r="D8081">
        <v>156</v>
      </c>
      <c r="E8081">
        <v>87</v>
      </c>
      <c r="F8081">
        <v>11</v>
      </c>
      <c r="G8081">
        <v>0.20519696890382799</v>
      </c>
      <c r="H8081">
        <v>-0.62292461890594597</v>
      </c>
      <c r="I8081">
        <v>-1.9109903495499301</v>
      </c>
      <c r="J8081">
        <v>238</v>
      </c>
      <c r="K8081">
        <v>352</v>
      </c>
      <c r="L8081">
        <v>168</v>
      </c>
      <c r="M8081">
        <v>31</v>
      </c>
      <c r="N8081">
        <v>0.24719380984334</v>
      </c>
      <c r="O8081">
        <v>-0.74335645247503901</v>
      </c>
      <c r="P8081">
        <v>-1.8954409318141301</v>
      </c>
      <c r="Q8081">
        <v>0.677966101694915</v>
      </c>
      <c r="R8081">
        <v>0.305084745762711</v>
      </c>
      <c r="S8081">
        <f t="shared" si="126"/>
        <v>-5.8097388953071594E-2</v>
      </c>
    </row>
    <row r="8082" spans="1:19" x14ac:dyDescent="0.2">
      <c r="A8082" t="s">
        <v>16086</v>
      </c>
      <c r="B8082" t="s">
        <v>16087</v>
      </c>
      <c r="C8082">
        <v>91</v>
      </c>
      <c r="D8082">
        <v>134</v>
      </c>
      <c r="E8082">
        <v>80</v>
      </c>
      <c r="F8082">
        <v>12</v>
      </c>
      <c r="G8082">
        <v>0.24832163833924201</v>
      </c>
      <c r="H8082">
        <v>-0.55020941510755295</v>
      </c>
      <c r="I8082">
        <v>-1.7640573192354601</v>
      </c>
      <c r="J8082">
        <v>251</v>
      </c>
      <c r="K8082">
        <v>359</v>
      </c>
      <c r="L8082">
        <v>181</v>
      </c>
      <c r="M8082">
        <v>26</v>
      </c>
      <c r="N8082">
        <v>0.23264883051900201</v>
      </c>
      <c r="O8082">
        <v>-0.73408392375624398</v>
      </c>
      <c r="P8082">
        <v>-1.99492604210211</v>
      </c>
      <c r="Q8082">
        <v>0.71186440677966101</v>
      </c>
      <c r="R8082">
        <v>0.305084745762711</v>
      </c>
      <c r="S8082">
        <f t="shared" si="126"/>
        <v>-4.2334980865365725E-2</v>
      </c>
    </row>
    <row r="8083" spans="1:19" x14ac:dyDescent="0.2">
      <c r="A8083" t="s">
        <v>16088</v>
      </c>
      <c r="B8083" t="s">
        <v>16089</v>
      </c>
      <c r="C8083">
        <v>142</v>
      </c>
      <c r="D8083">
        <v>129</v>
      </c>
      <c r="E8083">
        <v>99</v>
      </c>
      <c r="F8083">
        <v>15</v>
      </c>
      <c r="G8083">
        <v>3.8559598211720898E-2</v>
      </c>
      <c r="H8083">
        <v>-0.65091115956390999</v>
      </c>
      <c r="I8083">
        <v>-1.86039425828937</v>
      </c>
      <c r="J8083">
        <v>367</v>
      </c>
      <c r="K8083">
        <v>370</v>
      </c>
      <c r="L8083">
        <v>277</v>
      </c>
      <c r="M8083">
        <v>58</v>
      </c>
      <c r="N8083">
        <v>8.0763763236627401E-2</v>
      </c>
      <c r="O8083">
        <v>-0.71427507233203102</v>
      </c>
      <c r="P8083">
        <v>-1.81146373928104</v>
      </c>
      <c r="Q8083">
        <v>0.61016949152542299</v>
      </c>
      <c r="R8083">
        <v>0.23728813559322001</v>
      </c>
      <c r="S8083">
        <f t="shared" si="126"/>
        <v>-2.1043789054543422E-2</v>
      </c>
    </row>
    <row r="8084" spans="1:19" x14ac:dyDescent="0.2">
      <c r="A8084" t="s">
        <v>16090</v>
      </c>
      <c r="B8084" t="s">
        <v>16091</v>
      </c>
      <c r="C8084">
        <v>533</v>
      </c>
      <c r="D8084">
        <v>556</v>
      </c>
      <c r="E8084">
        <v>387</v>
      </c>
      <c r="F8084">
        <v>46</v>
      </c>
      <c r="G8084">
        <v>9.8605814851013704E-2</v>
      </c>
      <c r="H8084">
        <v>-0.63327425378606395</v>
      </c>
      <c r="I8084">
        <v>-1.94816655030699</v>
      </c>
      <c r="J8084">
        <v>1142</v>
      </c>
      <c r="K8084">
        <v>1241</v>
      </c>
      <c r="L8084">
        <v>762</v>
      </c>
      <c r="M8084">
        <v>125</v>
      </c>
      <c r="N8084">
        <v>0.113333781010622</v>
      </c>
      <c r="O8084">
        <v>-0.76779990971461898</v>
      </c>
      <c r="P8084">
        <v>-1.9709817594936601</v>
      </c>
      <c r="Q8084">
        <v>0.57627118644067798</v>
      </c>
      <c r="R8084">
        <v>0.338983050847457</v>
      </c>
      <c r="S8084">
        <f t="shared" si="126"/>
        <v>-8.9024325307348065E-2</v>
      </c>
    </row>
    <row r="8085" spans="1:19" x14ac:dyDescent="0.2">
      <c r="A8085" t="s">
        <v>16092</v>
      </c>
      <c r="B8085" t="s">
        <v>16093</v>
      </c>
      <c r="C8085">
        <v>90</v>
      </c>
      <c r="D8085">
        <v>88</v>
      </c>
      <c r="E8085">
        <v>39</v>
      </c>
      <c r="F8085">
        <v>9</v>
      </c>
      <c r="G8085">
        <v>7.04983950063722E-2</v>
      </c>
      <c r="H8085">
        <v>-0.85743591219122905</v>
      </c>
      <c r="I8085">
        <v>-1.88419717296199</v>
      </c>
      <c r="J8085">
        <v>204</v>
      </c>
      <c r="K8085">
        <v>109</v>
      </c>
      <c r="L8085">
        <v>76</v>
      </c>
      <c r="M8085">
        <v>26</v>
      </c>
      <c r="N8085">
        <v>-0.19497556606355301</v>
      </c>
      <c r="O8085">
        <v>-1.02090535228949</v>
      </c>
      <c r="P8085">
        <v>-1.9048824880469699</v>
      </c>
      <c r="Q8085">
        <v>0.55932203389830504</v>
      </c>
      <c r="R8085">
        <v>0.38983050847457601</v>
      </c>
      <c r="S8085">
        <f t="shared" si="126"/>
        <v>-5.2896143174180829E-2</v>
      </c>
    </row>
    <row r="8086" spans="1:19" x14ac:dyDescent="0.2">
      <c r="A8086" t="s">
        <v>16094</v>
      </c>
      <c r="B8086" t="s">
        <v>16095</v>
      </c>
      <c r="C8086">
        <v>36</v>
      </c>
      <c r="D8086">
        <v>52</v>
      </c>
      <c r="E8086">
        <v>10</v>
      </c>
      <c r="F8086">
        <v>6</v>
      </c>
      <c r="G8086">
        <v>0.23995907516303999</v>
      </c>
      <c r="H8086">
        <v>-1.0505605105456901</v>
      </c>
      <c r="I8086">
        <v>-1.66234842334564</v>
      </c>
      <c r="J8086">
        <v>82</v>
      </c>
      <c r="K8086">
        <v>55</v>
      </c>
      <c r="L8086">
        <v>57</v>
      </c>
      <c r="M8086">
        <v>14</v>
      </c>
      <c r="N8086">
        <v>-9.6223059467751004E-2</v>
      </c>
      <c r="O8086">
        <v>-0.75002777385561503</v>
      </c>
      <c r="P8086">
        <v>-1.7779114852973701</v>
      </c>
      <c r="Q8086">
        <v>0.52542372881355903</v>
      </c>
      <c r="R8086">
        <v>0.305084745762711</v>
      </c>
      <c r="S8086">
        <f t="shared" si="126"/>
        <v>4.5044024522969212E-2</v>
      </c>
    </row>
    <row r="8087" spans="1:19" x14ac:dyDescent="0.2">
      <c r="A8087" t="s">
        <v>16096</v>
      </c>
      <c r="B8087" t="s">
        <v>16097</v>
      </c>
      <c r="C8087">
        <v>172</v>
      </c>
      <c r="D8087">
        <v>246</v>
      </c>
      <c r="E8087">
        <v>147</v>
      </c>
      <c r="F8087">
        <v>25</v>
      </c>
      <c r="G8087">
        <v>0.235664892491358</v>
      </c>
      <c r="H8087">
        <v>-0.56246912193777598</v>
      </c>
      <c r="I8087">
        <v>-1.7217856111975101</v>
      </c>
      <c r="J8087">
        <v>363</v>
      </c>
      <c r="K8087">
        <v>579</v>
      </c>
      <c r="L8087">
        <v>270</v>
      </c>
      <c r="M8087">
        <v>128</v>
      </c>
      <c r="N8087">
        <v>0.28000004211304502</v>
      </c>
      <c r="O8087">
        <v>-0.72063163802151498</v>
      </c>
      <c r="P8087">
        <v>-1.4629223239801299</v>
      </c>
      <c r="Q8087">
        <v>0.54237288135593198</v>
      </c>
      <c r="R8087">
        <v>0.338983050847457</v>
      </c>
      <c r="S8087">
        <f t="shared" si="126"/>
        <v>0.11215777734390413</v>
      </c>
    </row>
    <row r="8088" spans="1:19" x14ac:dyDescent="0.2">
      <c r="A8088" t="s">
        <v>16098</v>
      </c>
      <c r="B8088" t="s">
        <v>16099</v>
      </c>
      <c r="C8088">
        <v>9</v>
      </c>
      <c r="D8088">
        <v>14</v>
      </c>
      <c r="E8088">
        <v>33</v>
      </c>
      <c r="F8088">
        <v>0</v>
      </c>
      <c r="G8088">
        <v>0.272143758534441</v>
      </c>
      <c r="H8088">
        <v>7.0013420660158907E-2</v>
      </c>
      <c r="I8088" t="e">
        <f>-inf</f>
        <v>#NAME?</v>
      </c>
      <c r="J8088">
        <v>59</v>
      </c>
      <c r="K8088">
        <v>29</v>
      </c>
      <c r="L8088">
        <v>39</v>
      </c>
      <c r="M8088">
        <v>1</v>
      </c>
      <c r="N8088">
        <v>-0.231225910321466</v>
      </c>
      <c r="O8088">
        <v>-0.77187618176003503</v>
      </c>
      <c r="P8088">
        <v>-2.7810776802340298</v>
      </c>
      <c r="Q8088">
        <v>0.52542372881355903</v>
      </c>
      <c r="R8088">
        <v>0.338983050847457</v>
      </c>
      <c r="S8088" t="e">
        <f t="shared" si="126"/>
        <v>#NAME?</v>
      </c>
    </row>
    <row r="8089" spans="1:19" x14ac:dyDescent="0.2">
      <c r="A8089" t="s">
        <v>16100</v>
      </c>
      <c r="B8089" t="s">
        <v>16101</v>
      </c>
      <c r="C8089">
        <v>60</v>
      </c>
      <c r="D8089">
        <v>111</v>
      </c>
      <c r="E8089">
        <v>84</v>
      </c>
      <c r="F8089">
        <v>11</v>
      </c>
      <c r="G8089">
        <v>0.34742996069854198</v>
      </c>
      <c r="H8089">
        <v>-0.348129974100165</v>
      </c>
      <c r="I8089">
        <v>-1.62095573818741</v>
      </c>
      <c r="J8089">
        <v>75</v>
      </c>
      <c r="K8089">
        <v>86</v>
      </c>
      <c r="L8089">
        <v>66</v>
      </c>
      <c r="M8089">
        <v>16</v>
      </c>
      <c r="N8089">
        <v>0.13666529127358901</v>
      </c>
      <c r="O8089">
        <v>-0.647606104994221</v>
      </c>
      <c r="P8089">
        <v>-1.68116694932766</v>
      </c>
      <c r="Q8089">
        <v>0.49152542372881303</v>
      </c>
      <c r="R8089">
        <v>0.28813559322033899</v>
      </c>
      <c r="S8089">
        <f t="shared" si="126"/>
        <v>8.2858570427017775E-2</v>
      </c>
    </row>
    <row r="8090" spans="1:19" x14ac:dyDescent="0.2">
      <c r="A8090" t="s">
        <v>16102</v>
      </c>
      <c r="B8090" t="s">
        <v>16103</v>
      </c>
      <c r="C8090">
        <v>94</v>
      </c>
      <c r="D8090">
        <v>44</v>
      </c>
      <c r="E8090">
        <v>90</v>
      </c>
      <c r="F8090">
        <v>7</v>
      </c>
      <c r="G8090">
        <v>-0.24941694481798199</v>
      </c>
      <c r="H8090">
        <v>-0.51314335393877697</v>
      </c>
      <c r="I8090">
        <v>-2.0122269865474398</v>
      </c>
      <c r="J8090">
        <v>129</v>
      </c>
      <c r="K8090">
        <v>111</v>
      </c>
      <c r="L8090">
        <v>97</v>
      </c>
      <c r="M8090">
        <v>15</v>
      </c>
      <c r="N8090">
        <v>1.1961371909130099E-2</v>
      </c>
      <c r="O8090">
        <v>-0.71590675317739405</v>
      </c>
      <c r="P8090">
        <v>-1.9447241198354599</v>
      </c>
      <c r="Q8090">
        <v>0.55932203389830504</v>
      </c>
      <c r="R8090">
        <v>0.338983050847457</v>
      </c>
      <c r="S8090">
        <f t="shared" si="126"/>
        <v>-0.10047480321731811</v>
      </c>
    </row>
    <row r="8091" spans="1:19" x14ac:dyDescent="0.2">
      <c r="A8091" t="s">
        <v>16104</v>
      </c>
      <c r="B8091" t="s">
        <v>16105</v>
      </c>
      <c r="C8091">
        <v>50</v>
      </c>
      <c r="D8091">
        <v>92</v>
      </c>
      <c r="E8091">
        <v>15</v>
      </c>
      <c r="F8091">
        <v>6</v>
      </c>
      <c r="G8091">
        <v>0.34507605530506402</v>
      </c>
      <c r="H8091">
        <v>-1.01713675505874</v>
      </c>
      <c r="I8091">
        <v>-1.80501592691437</v>
      </c>
      <c r="J8091">
        <v>114</v>
      </c>
      <c r="K8091">
        <v>167</v>
      </c>
      <c r="L8091">
        <v>97</v>
      </c>
      <c r="M8091">
        <v>15</v>
      </c>
      <c r="N8091">
        <v>0.24303972323283199</v>
      </c>
      <c r="O8091">
        <v>-0.66222189421461797</v>
      </c>
      <c r="P8091">
        <v>-1.89103926087268</v>
      </c>
      <c r="Q8091">
        <v>0.47457627118644002</v>
      </c>
      <c r="R8091">
        <v>0.23728813559322001</v>
      </c>
      <c r="S8091">
        <f t="shared" si="126"/>
        <v>-2.635874809728447E-2</v>
      </c>
    </row>
    <row r="8092" spans="1:19" x14ac:dyDescent="0.2">
      <c r="A8092" t="s">
        <v>16106</v>
      </c>
      <c r="B8092" t="s">
        <v>16107</v>
      </c>
      <c r="C8092">
        <v>66</v>
      </c>
      <c r="D8092">
        <v>68</v>
      </c>
      <c r="E8092">
        <v>62</v>
      </c>
      <c r="F8092">
        <v>9</v>
      </c>
      <c r="G8092">
        <v>9.3223209459895998E-2</v>
      </c>
      <c r="H8092">
        <v>-0.52141025582201805</v>
      </c>
      <c r="I8092">
        <v>-1.74949859906454</v>
      </c>
      <c r="J8092">
        <v>180</v>
      </c>
      <c r="K8092">
        <v>279</v>
      </c>
      <c r="L8092">
        <v>192</v>
      </c>
      <c r="M8092">
        <v>29</v>
      </c>
      <c r="N8092">
        <v>0.26755980159201298</v>
      </c>
      <c r="O8092">
        <v>-0.56406005354414601</v>
      </c>
      <c r="P8092">
        <v>-1.8031001757962399</v>
      </c>
      <c r="Q8092">
        <v>0.45762711864406702</v>
      </c>
      <c r="R8092">
        <v>0.27118644067796599</v>
      </c>
      <c r="S8092">
        <f t="shared" si="126"/>
        <v>1.3173796307496708E-2</v>
      </c>
    </row>
    <row r="8093" spans="1:19" x14ac:dyDescent="0.2">
      <c r="A8093" t="s">
        <v>16108</v>
      </c>
      <c r="B8093" t="s">
        <v>16109</v>
      </c>
      <c r="C8093">
        <v>181</v>
      </c>
      <c r="D8093">
        <v>147</v>
      </c>
      <c r="E8093">
        <v>138</v>
      </c>
      <c r="F8093">
        <v>10</v>
      </c>
      <c r="G8093">
        <v>-1.01030078254799E-2</v>
      </c>
      <c r="H8093">
        <v>-0.61205749824635103</v>
      </c>
      <c r="I8093">
        <v>-2.1418757478311798</v>
      </c>
      <c r="J8093">
        <v>351</v>
      </c>
      <c r="K8093">
        <v>393</v>
      </c>
      <c r="L8093">
        <v>232</v>
      </c>
      <c r="M8093">
        <v>33</v>
      </c>
      <c r="N8093">
        <v>0.126313537331324</v>
      </c>
      <c r="O8093">
        <v>-0.77190790871931403</v>
      </c>
      <c r="P8093">
        <v>-2.0370188451798201</v>
      </c>
      <c r="Q8093">
        <v>0.49152542372881303</v>
      </c>
      <c r="R8093">
        <v>0.22033898305084701</v>
      </c>
      <c r="S8093">
        <f t="shared" si="126"/>
        <v>-0.16255068607808637</v>
      </c>
    </row>
    <row r="8094" spans="1:19" x14ac:dyDescent="0.2">
      <c r="A8094" t="s">
        <v>16110</v>
      </c>
      <c r="B8094" t="s">
        <v>16111</v>
      </c>
      <c r="C8094">
        <v>37</v>
      </c>
      <c r="D8094">
        <v>40</v>
      </c>
      <c r="E8094">
        <v>51</v>
      </c>
      <c r="F8094">
        <v>5</v>
      </c>
      <c r="G8094">
        <v>0.114116499556495</v>
      </c>
      <c r="H8094">
        <v>-0.354889557747462</v>
      </c>
      <c r="I8094">
        <v>-1.75342889269297</v>
      </c>
      <c r="J8094">
        <v>34</v>
      </c>
      <c r="K8094">
        <v>66</v>
      </c>
      <c r="L8094">
        <v>64</v>
      </c>
      <c r="M8094">
        <v>6</v>
      </c>
      <c r="N8094">
        <v>0.36529312192133501</v>
      </c>
      <c r="O8094">
        <v>-0.31738772020275802</v>
      </c>
      <c r="P8094">
        <v>-1.7635533352505</v>
      </c>
      <c r="Q8094">
        <v>0.50847457627118597</v>
      </c>
      <c r="R8094">
        <v>0.305084745762711</v>
      </c>
      <c r="S8094">
        <f t="shared" si="126"/>
        <v>2.2618498243904356E-2</v>
      </c>
    </row>
    <row r="8095" spans="1:19" x14ac:dyDescent="0.2">
      <c r="A8095" t="s">
        <v>16112</v>
      </c>
      <c r="B8095" t="s">
        <v>16113</v>
      </c>
      <c r="C8095">
        <v>258</v>
      </c>
      <c r="D8095">
        <v>325</v>
      </c>
      <c r="E8095">
        <v>227</v>
      </c>
      <c r="F8095">
        <v>38</v>
      </c>
      <c r="G8095">
        <v>0.180521887311172</v>
      </c>
      <c r="H8095">
        <v>-0.54985185854851104</v>
      </c>
      <c r="I8095">
        <v>-1.7160332823084099</v>
      </c>
      <c r="J8095">
        <v>472</v>
      </c>
      <c r="K8095">
        <v>538</v>
      </c>
      <c r="L8095">
        <v>236</v>
      </c>
      <c r="M8095">
        <v>58</v>
      </c>
      <c r="N8095">
        <v>0.134068380454023</v>
      </c>
      <c r="O8095">
        <v>-0.89311877280837104</v>
      </c>
      <c r="P8095">
        <v>-1.92073967366304</v>
      </c>
      <c r="Q8095">
        <v>0.47457627118644002</v>
      </c>
      <c r="R8095">
        <v>0.186440677966101</v>
      </c>
      <c r="S8095">
        <f t="shared" si="126"/>
        <v>-8.6420041862541735E-3</v>
      </c>
    </row>
    <row r="8096" spans="1:19" x14ac:dyDescent="0.2">
      <c r="A8096" t="s">
        <v>16114</v>
      </c>
      <c r="B8096" t="s">
        <v>16115</v>
      </c>
      <c r="C8096">
        <v>137</v>
      </c>
      <c r="D8096">
        <v>174</v>
      </c>
      <c r="E8096">
        <v>123</v>
      </c>
      <c r="F8096">
        <v>11</v>
      </c>
      <c r="G8096">
        <v>0.18408691342172101</v>
      </c>
      <c r="H8096">
        <v>-0.54107346549541202</v>
      </c>
      <c r="I8096">
        <v>-1.9795250549601799</v>
      </c>
      <c r="J8096">
        <v>324</v>
      </c>
      <c r="K8096">
        <v>307</v>
      </c>
      <c r="L8096">
        <v>151</v>
      </c>
      <c r="M8096">
        <v>37</v>
      </c>
      <c r="N8096">
        <v>5.3821468692296003E-2</v>
      </c>
      <c r="O8096">
        <v>-0.923656840057833</v>
      </c>
      <c r="P8096">
        <v>-1.9525689547315099</v>
      </c>
      <c r="Q8096">
        <v>0.47457627118644002</v>
      </c>
      <c r="R8096">
        <v>0.27118644067796599</v>
      </c>
      <c r="S8096">
        <f t="shared" si="126"/>
        <v>-9.3142473639204429E-2</v>
      </c>
    </row>
    <row r="8097" spans="1:19" x14ac:dyDescent="0.2">
      <c r="A8097" t="s">
        <v>16116</v>
      </c>
      <c r="B8097" t="s">
        <v>16117</v>
      </c>
      <c r="C8097">
        <v>70</v>
      </c>
      <c r="D8097">
        <v>72</v>
      </c>
      <c r="E8097">
        <v>77</v>
      </c>
      <c r="F8097">
        <v>7</v>
      </c>
      <c r="G8097">
        <v>9.24926887125401E-2</v>
      </c>
      <c r="H8097">
        <v>-0.45286532462017798</v>
      </c>
      <c r="I8097">
        <v>-1.88419717296199</v>
      </c>
      <c r="J8097">
        <v>198</v>
      </c>
      <c r="K8097">
        <v>148</v>
      </c>
      <c r="L8097">
        <v>64</v>
      </c>
      <c r="M8097">
        <v>23</v>
      </c>
      <c r="N8097">
        <v>-4.9175371444851901E-2</v>
      </c>
      <c r="O8097">
        <v>-1.08257399342203</v>
      </c>
      <c r="P8097">
        <v>-1.9451630228358301</v>
      </c>
      <c r="Q8097">
        <v>0.54237288135593198</v>
      </c>
      <c r="R8097">
        <v>0.35593220338983</v>
      </c>
      <c r="S8097">
        <f t="shared" si="126"/>
        <v>-6.3670527823716572E-2</v>
      </c>
    </row>
    <row r="8098" spans="1:19" x14ac:dyDescent="0.2">
      <c r="A8098" t="s">
        <v>16118</v>
      </c>
      <c r="B8098" t="s">
        <v>16119</v>
      </c>
      <c r="C8098">
        <v>131</v>
      </c>
      <c r="D8098">
        <v>135</v>
      </c>
      <c r="E8098">
        <v>117</v>
      </c>
      <c r="F8098">
        <v>30</v>
      </c>
      <c r="G8098">
        <v>9.3320705134770296E-2</v>
      </c>
      <c r="H8098">
        <v>-0.54334344368800602</v>
      </c>
      <c r="I8098">
        <v>-1.5243472138981</v>
      </c>
      <c r="J8098">
        <v>288</v>
      </c>
      <c r="K8098">
        <v>294</v>
      </c>
      <c r="L8098">
        <v>176</v>
      </c>
      <c r="M8098">
        <v>30</v>
      </c>
      <c r="N8098">
        <v>8.6182946074648104E-2</v>
      </c>
      <c r="O8098">
        <v>-0.80596859708947099</v>
      </c>
      <c r="P8098">
        <v>-1.99249690163146</v>
      </c>
      <c r="Q8098">
        <v>0.55932203389830504</v>
      </c>
      <c r="R8098">
        <v>0.305084745762711</v>
      </c>
      <c r="S8098">
        <f t="shared" si="126"/>
        <v>2.7443193120867841E-2</v>
      </c>
    </row>
    <row r="8099" spans="1:19" x14ac:dyDescent="0.2">
      <c r="A8099" t="s">
        <v>16120</v>
      </c>
      <c r="B8099" t="s">
        <v>16121</v>
      </c>
      <c r="C8099">
        <v>124</v>
      </c>
      <c r="D8099">
        <v>106</v>
      </c>
      <c r="E8099">
        <v>40</v>
      </c>
      <c r="F8099">
        <v>20</v>
      </c>
      <c r="G8099">
        <v>1.2142412398063599E-2</v>
      </c>
      <c r="H8099">
        <v>-0.98561970361267603</v>
      </c>
      <c r="I8099">
        <v>-1.6765888624602501</v>
      </c>
      <c r="J8099">
        <v>132</v>
      </c>
      <c r="K8099">
        <v>219</v>
      </c>
      <c r="L8099">
        <v>153</v>
      </c>
      <c r="M8099">
        <v>32</v>
      </c>
      <c r="N8099">
        <v>0.29709828705599001</v>
      </c>
      <c r="O8099">
        <v>-0.52797127753264095</v>
      </c>
      <c r="P8099">
        <v>-1.62564962147783</v>
      </c>
      <c r="Q8099">
        <v>0.49152542372881303</v>
      </c>
      <c r="R8099">
        <v>0.322033898305084</v>
      </c>
      <c r="S8099">
        <f t="shared" si="126"/>
        <v>8.1664877841814698E-2</v>
      </c>
    </row>
    <row r="8100" spans="1:19" x14ac:dyDescent="0.2">
      <c r="A8100" t="s">
        <v>16122</v>
      </c>
      <c r="B8100" t="s">
        <v>16123</v>
      </c>
      <c r="C8100">
        <v>123</v>
      </c>
      <c r="D8100">
        <v>138</v>
      </c>
      <c r="E8100">
        <v>218</v>
      </c>
      <c r="F8100">
        <v>8</v>
      </c>
      <c r="G8100">
        <v>0.13023220725736701</v>
      </c>
      <c r="H8100">
        <v>-0.245706627613196</v>
      </c>
      <c r="I8100">
        <v>-2.07101229740945</v>
      </c>
      <c r="J8100">
        <v>210</v>
      </c>
      <c r="K8100">
        <v>353</v>
      </c>
      <c r="L8100">
        <v>132</v>
      </c>
      <c r="M8100">
        <v>54</v>
      </c>
      <c r="N8100">
        <v>0.30278351407562498</v>
      </c>
      <c r="O8100">
        <v>-0.79373414067245895</v>
      </c>
      <c r="P8100">
        <v>-1.60005120350284</v>
      </c>
      <c r="Q8100">
        <v>0.54237288135593198</v>
      </c>
      <c r="R8100">
        <v>0.305084745762711</v>
      </c>
      <c r="S8100">
        <f t="shared" si="126"/>
        <v>-2.5233140614295935E-2</v>
      </c>
    </row>
    <row r="8101" spans="1:19" x14ac:dyDescent="0.2">
      <c r="A8101" t="s">
        <v>16124</v>
      </c>
      <c r="B8101" t="s">
        <v>16125</v>
      </c>
      <c r="C8101">
        <v>100</v>
      </c>
      <c r="D8101">
        <v>126</v>
      </c>
      <c r="E8101">
        <v>70</v>
      </c>
      <c r="F8101">
        <v>13</v>
      </c>
      <c r="G8101">
        <v>0.180628777413091</v>
      </c>
      <c r="H8101">
        <v>-0.64915996976414603</v>
      </c>
      <c r="I8101">
        <v>-1.7702538206551599</v>
      </c>
      <c r="J8101">
        <v>209</v>
      </c>
      <c r="K8101">
        <v>291</v>
      </c>
      <c r="L8101">
        <v>122</v>
      </c>
      <c r="M8101">
        <v>21</v>
      </c>
      <c r="N8101">
        <v>0.22097480629657501</v>
      </c>
      <c r="O8101">
        <v>-0.82587523258069595</v>
      </c>
      <c r="P8101">
        <v>-2.0081526599690198</v>
      </c>
      <c r="Q8101">
        <v>0.50847457627118597</v>
      </c>
      <c r="R8101">
        <v>0.25423728813559299</v>
      </c>
      <c r="S8101">
        <f t="shared" si="126"/>
        <v>-4.7659853184790046E-2</v>
      </c>
    </row>
    <row r="8102" spans="1:19" x14ac:dyDescent="0.2">
      <c r="A8102" t="s">
        <v>16126</v>
      </c>
      <c r="B8102" t="s">
        <v>16127</v>
      </c>
      <c r="C8102">
        <v>155</v>
      </c>
      <c r="D8102">
        <v>91</v>
      </c>
      <c r="E8102">
        <v>95</v>
      </c>
      <c r="F8102">
        <v>5</v>
      </c>
      <c r="G8102">
        <v>-0.15103207355366899</v>
      </c>
      <c r="H8102">
        <v>-0.70686610265984695</v>
      </c>
      <c r="I8102">
        <v>-2.3755588667962702</v>
      </c>
      <c r="J8102">
        <v>196</v>
      </c>
      <c r="K8102">
        <v>230</v>
      </c>
      <c r="L8102">
        <v>121</v>
      </c>
      <c r="M8102">
        <v>31</v>
      </c>
      <c r="N8102">
        <v>0.146699868082838</v>
      </c>
      <c r="O8102">
        <v>-0.80155947818441597</v>
      </c>
      <c r="P8102">
        <v>-1.8111200461140899</v>
      </c>
      <c r="Q8102">
        <v>0.52542372881355903</v>
      </c>
      <c r="R8102">
        <v>0.23728813559322001</v>
      </c>
      <c r="S8102">
        <f t="shared" si="126"/>
        <v>-0.16951678547047222</v>
      </c>
    </row>
    <row r="8103" spans="1:19" x14ac:dyDescent="0.2">
      <c r="A8103" t="s">
        <v>16128</v>
      </c>
      <c r="B8103" t="s">
        <v>16129</v>
      </c>
      <c r="C8103">
        <v>74</v>
      </c>
      <c r="D8103">
        <v>131</v>
      </c>
      <c r="E8103">
        <v>61</v>
      </c>
      <c r="F8103">
        <v>4</v>
      </c>
      <c r="G8103">
        <v>0.32829780822031601</v>
      </c>
      <c r="H8103">
        <v>-0.57815989449861205</v>
      </c>
      <c r="I8103">
        <v>-2.1513689013650099</v>
      </c>
      <c r="J8103">
        <v>140</v>
      </c>
      <c r="K8103">
        <v>181</v>
      </c>
      <c r="L8103">
        <v>110</v>
      </c>
      <c r="M8103">
        <v>9</v>
      </c>
      <c r="N8103">
        <v>0.188778642612668</v>
      </c>
      <c r="O8103">
        <v>-0.69682412766440305</v>
      </c>
      <c r="P8103">
        <v>-2.2021111948307999</v>
      </c>
      <c r="Q8103">
        <v>0.44067796610169402</v>
      </c>
      <c r="R8103">
        <v>0.169491525423728</v>
      </c>
      <c r="S8103">
        <f t="shared" si="126"/>
        <v>-0.20944785911703334</v>
      </c>
    </row>
    <row r="8104" spans="1:19" x14ac:dyDescent="0.2">
      <c r="A8104" t="s">
        <v>16130</v>
      </c>
      <c r="B8104" t="s">
        <v>16131</v>
      </c>
      <c r="C8104">
        <v>181</v>
      </c>
      <c r="D8104">
        <v>241</v>
      </c>
      <c r="E8104">
        <v>189</v>
      </c>
      <c r="F8104">
        <v>37</v>
      </c>
      <c r="G8104">
        <v>0.204596700001212</v>
      </c>
      <c r="H8104">
        <v>-0.47547478047434399</v>
      </c>
      <c r="I8104">
        <v>-1.57367402376418</v>
      </c>
      <c r="J8104">
        <v>424</v>
      </c>
      <c r="K8104">
        <v>424</v>
      </c>
      <c r="L8104">
        <v>245</v>
      </c>
      <c r="M8104">
        <v>42</v>
      </c>
      <c r="N8104">
        <v>7.7228103421721706E-2</v>
      </c>
      <c r="O8104">
        <v>-0.83028854937259</v>
      </c>
      <c r="P8104">
        <v>-2.0143422347867199</v>
      </c>
      <c r="Q8104">
        <v>0.47457627118644002</v>
      </c>
      <c r="R8104">
        <v>0.338983050847457</v>
      </c>
      <c r="S8104">
        <f t="shared" si="126"/>
        <v>7.3748897302838984E-3</v>
      </c>
    </row>
    <row r="8105" spans="1:19" x14ac:dyDescent="0.2">
      <c r="A8105" t="s">
        <v>16132</v>
      </c>
      <c r="B8105" t="s">
        <v>16133</v>
      </c>
      <c r="C8105">
        <v>382</v>
      </c>
      <c r="D8105">
        <v>491</v>
      </c>
      <c r="E8105">
        <v>344</v>
      </c>
      <c r="F8105">
        <v>53</v>
      </c>
      <c r="G8105">
        <v>0.189276361506788</v>
      </c>
      <c r="H8105">
        <v>-0.53976293011858201</v>
      </c>
      <c r="I8105">
        <v>-1.7419846662729099</v>
      </c>
      <c r="J8105">
        <v>868</v>
      </c>
      <c r="K8105">
        <v>1126</v>
      </c>
      <c r="L8105">
        <v>564</v>
      </c>
      <c r="M8105">
        <v>83</v>
      </c>
      <c r="N8105">
        <v>0.19024676876055699</v>
      </c>
      <c r="O8105">
        <v>-0.77932939833754</v>
      </c>
      <c r="P8105">
        <v>-2.0296673013923101</v>
      </c>
      <c r="Q8105">
        <v>0.61016949152542299</v>
      </c>
      <c r="R8105">
        <v>0.20338983050847401</v>
      </c>
      <c r="S8105">
        <f t="shared" si="126"/>
        <v>-4.5262312837697612E-2</v>
      </c>
    </row>
    <row r="8106" spans="1:19" x14ac:dyDescent="0.2">
      <c r="A8106" t="s">
        <v>16134</v>
      </c>
      <c r="B8106" t="s">
        <v>16135</v>
      </c>
      <c r="C8106">
        <v>74</v>
      </c>
      <c r="D8106">
        <v>113</v>
      </c>
      <c r="E8106">
        <v>53</v>
      </c>
      <c r="F8106">
        <v>5</v>
      </c>
      <c r="G8106">
        <v>0.26410495604797102</v>
      </c>
      <c r="H8106">
        <v>-0.63921385990859003</v>
      </c>
      <c r="I8106">
        <v>-2.0544588883569501</v>
      </c>
      <c r="J8106">
        <v>177</v>
      </c>
      <c r="K8106">
        <v>189</v>
      </c>
      <c r="L8106">
        <v>128</v>
      </c>
      <c r="M8106">
        <v>6</v>
      </c>
      <c r="N8106">
        <v>0.10571664123315901</v>
      </c>
      <c r="O8106">
        <v>-0.73285207385832796</v>
      </c>
      <c r="P8106">
        <v>-2.4800476845700499</v>
      </c>
      <c r="Q8106">
        <v>0.52542372881355903</v>
      </c>
      <c r="R8106">
        <v>0.20338983050847401</v>
      </c>
      <c r="S8106">
        <f t="shared" si="126"/>
        <v>-0.25584408667475833</v>
      </c>
    </row>
    <row r="8107" spans="1:19" x14ac:dyDescent="0.2">
      <c r="A8107" t="s">
        <v>16136</v>
      </c>
      <c r="B8107" t="e">
        <f>-VGELSTACFDFKSAEDDDGDLAFEAGEDIEVIERTQDWWRGSIA-GRVGIFPSSYVTYQNV</f>
        <v>#NAME?</v>
      </c>
      <c r="C8107">
        <v>97</v>
      </c>
      <c r="D8107">
        <v>120</v>
      </c>
      <c r="E8107">
        <v>73</v>
      </c>
      <c r="F8107">
        <v>8</v>
      </c>
      <c r="G8107">
        <v>0.17266774407690799</v>
      </c>
      <c r="H8107">
        <v>-0.61770688392419204</v>
      </c>
      <c r="I8107">
        <v>-1.9678789202363001</v>
      </c>
      <c r="J8107">
        <v>275</v>
      </c>
      <c r="K8107">
        <v>350</v>
      </c>
      <c r="L8107">
        <v>153</v>
      </c>
      <c r="M8107">
        <v>21</v>
      </c>
      <c r="N8107">
        <v>0.18196345394173399</v>
      </c>
      <c r="O8107">
        <v>-0.846730040157054</v>
      </c>
      <c r="P8107">
        <v>-2.1273390676882298</v>
      </c>
      <c r="Q8107">
        <v>0.49152542372881303</v>
      </c>
      <c r="R8107">
        <v>0.23728813559322001</v>
      </c>
      <c r="S8107">
        <f t="shared" si="126"/>
        <v>-0.13653207005099327</v>
      </c>
    </row>
    <row r="8108" spans="1:19" x14ac:dyDescent="0.2">
      <c r="A8108" t="s">
        <v>16137</v>
      </c>
      <c r="B8108" t="s">
        <v>16138</v>
      </c>
      <c r="C8108">
        <v>56</v>
      </c>
      <c r="D8108">
        <v>104</v>
      </c>
      <c r="E8108">
        <v>33</v>
      </c>
      <c r="F8108">
        <v>14</v>
      </c>
      <c r="G8108">
        <v>0.34910354458810799</v>
      </c>
      <c r="H8108">
        <v>-0.723932096906716</v>
      </c>
      <c r="I8108">
        <v>-1.48625716428996</v>
      </c>
      <c r="J8108">
        <v>382</v>
      </c>
      <c r="K8108">
        <v>400</v>
      </c>
      <c r="L8108">
        <v>246</v>
      </c>
      <c r="M8108">
        <v>55</v>
      </c>
      <c r="N8108">
        <v>9.7224731837975406E-2</v>
      </c>
      <c r="O8108">
        <v>-0.78321703295272005</v>
      </c>
      <c r="P8108">
        <v>-1.8519263420093499</v>
      </c>
      <c r="Q8108">
        <v>0.59322033898305004</v>
      </c>
      <c r="R8108">
        <v>0.305084745762711</v>
      </c>
      <c r="S8108">
        <f t="shared" si="126"/>
        <v>7.6028058676497104E-2</v>
      </c>
    </row>
    <row r="8109" spans="1:19" x14ac:dyDescent="0.2">
      <c r="A8109" t="s">
        <v>16139</v>
      </c>
      <c r="B8109" t="s">
        <v>16140</v>
      </c>
      <c r="C8109">
        <v>128</v>
      </c>
      <c r="D8109">
        <v>89</v>
      </c>
      <c r="E8109">
        <v>112</v>
      </c>
      <c r="F8109">
        <v>17</v>
      </c>
      <c r="G8109">
        <v>-7.7561730707427001E-2</v>
      </c>
      <c r="H8109">
        <v>-0.55224995675609001</v>
      </c>
      <c r="I8109">
        <v>-1.76095822123159</v>
      </c>
      <c r="J8109">
        <v>229</v>
      </c>
      <c r="K8109">
        <v>172</v>
      </c>
      <c r="L8109">
        <v>145</v>
      </c>
      <c r="M8109">
        <v>13</v>
      </c>
      <c r="N8109">
        <v>-4.7078932010617303E-2</v>
      </c>
      <c r="O8109">
        <v>-0.79055625724930301</v>
      </c>
      <c r="P8109">
        <v>-2.2561177986249401</v>
      </c>
      <c r="Q8109">
        <v>0.57627118644067798</v>
      </c>
      <c r="R8109">
        <v>0.27118644067796599</v>
      </c>
      <c r="S8109">
        <f t="shared" si="126"/>
        <v>-0.11130577795530174</v>
      </c>
    </row>
    <row r="8110" spans="1:19" x14ac:dyDescent="0.2">
      <c r="A8110" t="s">
        <v>16141</v>
      </c>
      <c r="B8110" t="s">
        <v>16142</v>
      </c>
      <c r="C8110">
        <v>125</v>
      </c>
      <c r="D8110">
        <v>112</v>
      </c>
      <c r="E8110">
        <v>72</v>
      </c>
      <c r="F8110">
        <v>16</v>
      </c>
      <c r="G8110">
        <v>3.2566241957653702E-2</v>
      </c>
      <c r="H8110">
        <v>-0.733835526355191</v>
      </c>
      <c r="I8110">
        <v>-1.7769872033141301</v>
      </c>
      <c r="J8110">
        <v>434</v>
      </c>
      <c r="K8110">
        <v>309</v>
      </c>
      <c r="L8110">
        <v>257</v>
      </c>
      <c r="M8110">
        <v>24</v>
      </c>
      <c r="N8110">
        <v>-7.0303146665954205E-2</v>
      </c>
      <c r="O8110">
        <v>-0.81964538332560599</v>
      </c>
      <c r="P8110">
        <v>-2.26750415639279</v>
      </c>
      <c r="Q8110">
        <v>0.62711864406779605</v>
      </c>
      <c r="R8110">
        <v>0.23728813559322001</v>
      </c>
      <c r="S8110">
        <f t="shared" si="126"/>
        <v>-0.11897393512269026</v>
      </c>
    </row>
    <row r="8111" spans="1:19" x14ac:dyDescent="0.2">
      <c r="A8111" t="s">
        <v>16143</v>
      </c>
      <c r="B8111" t="s">
        <v>16144</v>
      </c>
      <c r="C8111">
        <v>155</v>
      </c>
      <c r="D8111">
        <v>87</v>
      </c>
      <c r="E8111">
        <v>67</v>
      </c>
      <c r="F8111">
        <v>5</v>
      </c>
      <c r="G8111">
        <v>-0.170554213256144</v>
      </c>
      <c r="H8111">
        <v>-0.858514905247868</v>
      </c>
      <c r="I8111">
        <v>-2.3755588667962702</v>
      </c>
      <c r="J8111">
        <v>239</v>
      </c>
      <c r="K8111">
        <v>249</v>
      </c>
      <c r="L8111">
        <v>92</v>
      </c>
      <c r="M8111">
        <v>25</v>
      </c>
      <c r="N8111">
        <v>9.5029549569320401E-2</v>
      </c>
      <c r="O8111">
        <v>-1.0066988507469701</v>
      </c>
      <c r="P8111">
        <v>-1.99068356086799</v>
      </c>
      <c r="Q8111">
        <v>0.69491525423728795</v>
      </c>
      <c r="R8111">
        <v>0.23728813559322001</v>
      </c>
      <c r="S8111">
        <f t="shared" si="126"/>
        <v>-0.21754709060723904</v>
      </c>
    </row>
    <row r="8112" spans="1:19" x14ac:dyDescent="0.2">
      <c r="A8112" t="s">
        <v>16145</v>
      </c>
      <c r="B8112" t="s">
        <v>16146</v>
      </c>
      <c r="C8112">
        <v>17</v>
      </c>
      <c r="D8112">
        <v>14</v>
      </c>
      <c r="E8112">
        <v>13</v>
      </c>
      <c r="F8112">
        <v>0</v>
      </c>
      <c r="G8112">
        <v>-4.0626534045074903E-3</v>
      </c>
      <c r="H8112">
        <v>-0.61076357884984001</v>
      </c>
      <c r="I8112" t="e">
        <f>-inf</f>
        <v>#NAME?</v>
      </c>
      <c r="J8112">
        <v>21</v>
      </c>
      <c r="K8112">
        <v>26</v>
      </c>
      <c r="L8112">
        <v>0</v>
      </c>
      <c r="M8112">
        <v>0</v>
      </c>
      <c r="N8112">
        <v>0.16998215665861999</v>
      </c>
      <c r="O8112" t="e">
        <f>-inf</f>
        <v>#NAME?</v>
      </c>
      <c r="P8112" t="e">
        <f>-inf</f>
        <v>#NAME?</v>
      </c>
      <c r="Q8112">
        <v>0.66101694915254205</v>
      </c>
      <c r="R8112">
        <v>0.25423728813559299</v>
      </c>
      <c r="S8112" t="e">
        <f t="shared" si="126"/>
        <v>#NAME?</v>
      </c>
    </row>
    <row r="8113" spans="1:19" x14ac:dyDescent="0.2">
      <c r="A8113" t="s">
        <v>16147</v>
      </c>
      <c r="B8113" t="s">
        <v>16148</v>
      </c>
      <c r="C8113">
        <v>70</v>
      </c>
      <c r="D8113">
        <v>70</v>
      </c>
      <c r="E8113">
        <v>53</v>
      </c>
      <c r="F8113">
        <v>15</v>
      </c>
      <c r="G8113">
        <v>8.0258232295528406E-2</v>
      </c>
      <c r="H8113">
        <v>-0.61508018019187105</v>
      </c>
      <c r="I8113">
        <v>-1.55320395392057</v>
      </c>
      <c r="J8113">
        <v>268</v>
      </c>
      <c r="K8113">
        <v>283</v>
      </c>
      <c r="L8113">
        <v>161</v>
      </c>
      <c r="M8113">
        <v>48</v>
      </c>
      <c r="N8113">
        <v>0.100879744917223</v>
      </c>
      <c r="O8113">
        <v>-0.81339769514132898</v>
      </c>
      <c r="P8113">
        <v>-1.75711922524509</v>
      </c>
      <c r="Q8113">
        <v>0.72881355932203395</v>
      </c>
      <c r="R8113">
        <v>0.28813559322033899</v>
      </c>
      <c r="S8113">
        <f t="shared" si="126"/>
        <v>8.2081068969724419E-2</v>
      </c>
    </row>
    <row r="8114" spans="1:19" x14ac:dyDescent="0.2">
      <c r="A8114" t="s">
        <v>16149</v>
      </c>
      <c r="B8114" t="s">
        <v>16150</v>
      </c>
      <c r="C8114">
        <v>87</v>
      </c>
      <c r="D8114">
        <v>79</v>
      </c>
      <c r="E8114">
        <v>16</v>
      </c>
      <c r="F8114">
        <v>14</v>
      </c>
      <c r="G8114">
        <v>3.8366070967351298E-2</v>
      </c>
      <c r="H8114">
        <v>-1.2296572797410901</v>
      </c>
      <c r="I8114">
        <v>-1.67758838990237</v>
      </c>
      <c r="J8114">
        <v>151</v>
      </c>
      <c r="K8114">
        <v>168</v>
      </c>
      <c r="L8114">
        <v>111</v>
      </c>
      <c r="M8114">
        <v>11</v>
      </c>
      <c r="N8114">
        <v>0.12356043785441501</v>
      </c>
      <c r="O8114">
        <v>-0.72574274565090202</v>
      </c>
      <c r="P8114">
        <v>-2.1478099307268299</v>
      </c>
      <c r="Q8114">
        <v>0.62711864406779605</v>
      </c>
      <c r="R8114">
        <v>0.35593220338983</v>
      </c>
      <c r="S8114">
        <f t="shared" si="126"/>
        <v>-5.8292717034386987E-2</v>
      </c>
    </row>
    <row r="8115" spans="1:19" x14ac:dyDescent="0.2">
      <c r="A8115" t="s">
        <v>16151</v>
      </c>
      <c r="B8115" t="s">
        <v>16152</v>
      </c>
      <c r="C8115">
        <v>134</v>
      </c>
      <c r="D8115">
        <v>136</v>
      </c>
      <c r="E8115">
        <v>120</v>
      </c>
      <c r="F8115">
        <v>13</v>
      </c>
      <c r="G8115">
        <v>8.6692342300938294E-2</v>
      </c>
      <c r="H8115">
        <v>-0.54218156209558599</v>
      </c>
      <c r="I8115">
        <v>-1.8973586190199601</v>
      </c>
      <c r="J8115">
        <v>260</v>
      </c>
      <c r="K8115">
        <v>366</v>
      </c>
      <c r="L8115">
        <v>219</v>
      </c>
      <c r="M8115">
        <v>25</v>
      </c>
      <c r="N8115">
        <v>0.22573584084531401</v>
      </c>
      <c r="O8115">
        <v>-0.66661801027509004</v>
      </c>
      <c r="P8115">
        <v>-2.0272590078906698</v>
      </c>
      <c r="Q8115">
        <v>0.61016949152542299</v>
      </c>
      <c r="R8115">
        <v>0.322033898305084</v>
      </c>
      <c r="S8115">
        <f t="shared" si="126"/>
        <v>-8.9425404675049419E-2</v>
      </c>
    </row>
    <row r="8116" spans="1:19" x14ac:dyDescent="0.2">
      <c r="A8116" t="s">
        <v>16153</v>
      </c>
      <c r="B8116" t="s">
        <v>16154</v>
      </c>
      <c r="C8116">
        <v>338</v>
      </c>
      <c r="D8116">
        <v>385</v>
      </c>
      <c r="E8116">
        <v>385</v>
      </c>
      <c r="F8116">
        <v>60</v>
      </c>
      <c r="G8116">
        <v>0.13680226152637401</v>
      </c>
      <c r="H8116">
        <v>-0.437713980547557</v>
      </c>
      <c r="I8116">
        <v>-1.6349626228560099</v>
      </c>
      <c r="J8116">
        <v>583</v>
      </c>
      <c r="K8116">
        <v>853</v>
      </c>
      <c r="L8116">
        <v>414</v>
      </c>
      <c r="M8116">
        <v>66</v>
      </c>
      <c r="N8116">
        <v>0.24250857983023</v>
      </c>
      <c r="O8116">
        <v>-0.74075699078250501</v>
      </c>
      <c r="P8116">
        <v>-1.95635028780903</v>
      </c>
      <c r="Q8116">
        <v>0.62711864406779605</v>
      </c>
      <c r="R8116">
        <v>0.28813559322033899</v>
      </c>
      <c r="S8116">
        <f t="shared" si="126"/>
        <v>5.2121721751291344E-3</v>
      </c>
    </row>
    <row r="8117" spans="1:19" x14ac:dyDescent="0.2">
      <c r="A8117" t="s">
        <v>16155</v>
      </c>
      <c r="B8117" t="s">
        <v>16156</v>
      </c>
      <c r="C8117">
        <v>86</v>
      </c>
      <c r="D8117">
        <v>118</v>
      </c>
      <c r="E8117">
        <v>73</v>
      </c>
      <c r="F8117">
        <v>16</v>
      </c>
      <c r="G8117">
        <v>0.21764178835808601</v>
      </c>
      <c r="H8117">
        <v>-0.56543360090151495</v>
      </c>
      <c r="I8117">
        <v>-1.61457564154964</v>
      </c>
      <c r="J8117">
        <v>269</v>
      </c>
      <c r="K8117">
        <v>176</v>
      </c>
      <c r="L8117">
        <v>138</v>
      </c>
      <c r="M8117">
        <v>16</v>
      </c>
      <c r="N8117">
        <v>-0.10701150876653601</v>
      </c>
      <c r="O8117">
        <v>-0.88196197074556104</v>
      </c>
      <c r="P8117">
        <v>-2.2358579659383699</v>
      </c>
      <c r="Q8117">
        <v>0.74576271186440601</v>
      </c>
      <c r="R8117">
        <v>0.25423728813559299</v>
      </c>
      <c r="S8117">
        <f t="shared" si="126"/>
        <v>-6.3672295748652408E-2</v>
      </c>
    </row>
    <row r="8118" spans="1:19" x14ac:dyDescent="0.2">
      <c r="A8118" t="s">
        <v>16157</v>
      </c>
      <c r="B8118" t="s">
        <v>16158</v>
      </c>
      <c r="C8118">
        <v>68</v>
      </c>
      <c r="D8118">
        <v>92</v>
      </c>
      <c r="E8118">
        <v>74</v>
      </c>
      <c r="F8118">
        <v>5</v>
      </c>
      <c r="G8118">
        <v>0.21153714693484699</v>
      </c>
      <c r="H8118">
        <v>-0.457535202753663</v>
      </c>
      <c r="I8118">
        <v>-2.0177360813322101</v>
      </c>
      <c r="J8118">
        <v>145</v>
      </c>
      <c r="K8118">
        <v>171</v>
      </c>
      <c r="L8118">
        <v>117</v>
      </c>
      <c r="M8118">
        <v>9</v>
      </c>
      <c r="N8118">
        <v>0.1488562115789</v>
      </c>
      <c r="O8118">
        <v>-0.68527091763320302</v>
      </c>
      <c r="P8118">
        <v>-2.2173511613875401</v>
      </c>
      <c r="Q8118">
        <v>0.66101694915254205</v>
      </c>
      <c r="R8118">
        <v>0.28813559322033899</v>
      </c>
      <c r="S8118">
        <f t="shared" si="126"/>
        <v>-0.17498681216405776</v>
      </c>
    </row>
    <row r="8119" spans="1:19" x14ac:dyDescent="0.2">
      <c r="A8119" t="s">
        <v>16159</v>
      </c>
      <c r="B8119" t="s">
        <v>16160</v>
      </c>
      <c r="C8119">
        <v>136</v>
      </c>
      <c r="D8119">
        <v>103</v>
      </c>
      <c r="E8119">
        <v>52</v>
      </c>
      <c r="F8119">
        <v>12</v>
      </c>
      <c r="G8119">
        <v>-4.0443451369516797E-2</v>
      </c>
      <c r="H8119">
        <v>-0.91179357451382104</v>
      </c>
      <c r="I8119">
        <v>-1.93855483528459</v>
      </c>
      <c r="J8119">
        <v>220</v>
      </c>
      <c r="K8119">
        <v>324</v>
      </c>
      <c r="L8119">
        <v>163</v>
      </c>
      <c r="M8119">
        <v>27</v>
      </c>
      <c r="N8119">
        <v>0.24535043280612701</v>
      </c>
      <c r="O8119">
        <v>-0.72232385356263795</v>
      </c>
      <c r="P8119">
        <v>-1.9212845852551099</v>
      </c>
      <c r="Q8119">
        <v>0.644067796610169</v>
      </c>
      <c r="R8119">
        <v>0.28813559322033899</v>
      </c>
      <c r="S8119">
        <f t="shared" si="126"/>
        <v>-7.295928432963647E-2</v>
      </c>
    </row>
    <row r="8120" spans="1:19" x14ac:dyDescent="0.2">
      <c r="A8120" t="s">
        <v>16161</v>
      </c>
      <c r="B8120" t="s">
        <v>16162</v>
      </c>
      <c r="C8120">
        <v>465</v>
      </c>
      <c r="D8120">
        <v>638</v>
      </c>
      <c r="E8120">
        <v>503</v>
      </c>
      <c r="F8120">
        <v>58</v>
      </c>
      <c r="G8120">
        <v>0.21762595812673599</v>
      </c>
      <c r="H8120">
        <v>-0.46014297761243</v>
      </c>
      <c r="I8120">
        <v>-1.7882221322890099</v>
      </c>
      <c r="J8120">
        <v>932</v>
      </c>
      <c r="K8120">
        <v>1308</v>
      </c>
      <c r="L8120">
        <v>586</v>
      </c>
      <c r="M8120">
        <v>129</v>
      </c>
      <c r="N8120">
        <v>0.22441993505598801</v>
      </c>
      <c r="O8120">
        <v>-0.79360707348028103</v>
      </c>
      <c r="P8120">
        <v>-1.8690518706466199</v>
      </c>
      <c r="Q8120">
        <v>0.62711864406779605</v>
      </c>
      <c r="R8120">
        <v>0.322033898305084</v>
      </c>
      <c r="S8120">
        <f t="shared" si="126"/>
        <v>-1.5634428774377984E-2</v>
      </c>
    </row>
    <row r="8121" spans="1:19" x14ac:dyDescent="0.2">
      <c r="A8121" t="s">
        <v>16163</v>
      </c>
      <c r="B8121" t="s">
        <v>16164</v>
      </c>
      <c r="C8121">
        <v>114</v>
      </c>
      <c r="D8121">
        <v>145</v>
      </c>
      <c r="E8121">
        <v>97</v>
      </c>
      <c r="F8121">
        <v>21</v>
      </c>
      <c r="G8121">
        <v>0.18472138319403</v>
      </c>
      <c r="H8121">
        <v>-0.56439112684863102</v>
      </c>
      <c r="I8121">
        <v>-1.61888272956455</v>
      </c>
      <c r="J8121">
        <v>280</v>
      </c>
      <c r="K8121">
        <v>321</v>
      </c>
      <c r="L8121">
        <v>214</v>
      </c>
      <c r="M8121">
        <v>50</v>
      </c>
      <c r="N8121">
        <v>0.13657510448437399</v>
      </c>
      <c r="O8121">
        <v>-0.70883303513741802</v>
      </c>
      <c r="P8121">
        <v>-1.75841369559809</v>
      </c>
      <c r="Q8121">
        <v>0.57627118644067798</v>
      </c>
      <c r="R8121">
        <v>0.25423728813559299</v>
      </c>
      <c r="S8121">
        <f t="shared" si="126"/>
        <v>6.2794149742795832E-2</v>
      </c>
    </row>
    <row r="8122" spans="1:19" x14ac:dyDescent="0.2">
      <c r="A8122" t="s">
        <v>16165</v>
      </c>
      <c r="B8122" t="s">
        <v>16166</v>
      </c>
      <c r="C8122">
        <v>31</v>
      </c>
      <c r="D8122">
        <v>40</v>
      </c>
      <c r="E8122">
        <v>32</v>
      </c>
      <c r="F8122">
        <v>10</v>
      </c>
      <c r="G8122">
        <v>0.19095652978921801</v>
      </c>
      <c r="H8122">
        <v>-0.48046972529276999</v>
      </c>
      <c r="I8122">
        <v>-1.3755588667962699</v>
      </c>
      <c r="J8122">
        <v>193</v>
      </c>
      <c r="K8122">
        <v>156</v>
      </c>
      <c r="L8122">
        <v>74</v>
      </c>
      <c r="M8122">
        <v>16</v>
      </c>
      <c r="N8122">
        <v>-1.5204607231590299E-2</v>
      </c>
      <c r="O8122">
        <v>-1.00841436642118</v>
      </c>
      <c r="P8122">
        <v>-2.0916629949437402</v>
      </c>
      <c r="Q8122">
        <v>0.55932203389830504</v>
      </c>
      <c r="R8122">
        <v>0.27118644067796599</v>
      </c>
      <c r="S8122">
        <f t="shared" si="126"/>
        <v>4.3825975624793456E-2</v>
      </c>
    </row>
    <row r="8123" spans="1:19" x14ac:dyDescent="0.2">
      <c r="A8123" t="s">
        <v>16167</v>
      </c>
      <c r="B8123" t="s">
        <v>16168</v>
      </c>
      <c r="C8123">
        <v>1</v>
      </c>
      <c r="D8123">
        <v>0</v>
      </c>
      <c r="E8123">
        <v>2</v>
      </c>
      <c r="F8123">
        <v>0</v>
      </c>
      <c r="G8123" t="e">
        <f>-inf</f>
        <v>#NAME?</v>
      </c>
      <c r="H8123">
        <v>-0.193228014114422</v>
      </c>
      <c r="I8123" t="e">
        <f>-inf</f>
        <v>#NAME?</v>
      </c>
      <c r="J8123">
        <v>164</v>
      </c>
      <c r="K8123">
        <v>280</v>
      </c>
      <c r="L8123">
        <v>116</v>
      </c>
      <c r="M8123">
        <v>39</v>
      </c>
      <c r="N8123">
        <v>0.30954228671624301</v>
      </c>
      <c r="O8123">
        <v>-0.74247463596516905</v>
      </c>
      <c r="P8123">
        <v>-1.63400490961309</v>
      </c>
      <c r="Q8123">
        <v>0.54237288135593198</v>
      </c>
      <c r="R8123">
        <v>0.305084745762711</v>
      </c>
      <c r="S8123" t="e">
        <f t="shared" si="126"/>
        <v>#NAME?</v>
      </c>
    </row>
    <row r="8124" spans="1:19" x14ac:dyDescent="0.2">
      <c r="A8124" t="s">
        <v>16169</v>
      </c>
      <c r="B8124" t="s">
        <v>16170</v>
      </c>
      <c r="C8124">
        <v>371</v>
      </c>
      <c r="D8124">
        <v>385</v>
      </c>
      <c r="E8124">
        <v>262</v>
      </c>
      <c r="F8124">
        <v>24</v>
      </c>
      <c r="G8124">
        <v>9.6345052188983205E-2</v>
      </c>
      <c r="H8124">
        <v>-0.645330628073704</v>
      </c>
      <c r="I8124">
        <v>-2.0733598408654301</v>
      </c>
      <c r="J8124">
        <v>556</v>
      </c>
      <c r="K8124">
        <v>743</v>
      </c>
      <c r="L8124">
        <v>454</v>
      </c>
      <c r="M8124">
        <v>98</v>
      </c>
      <c r="N8124">
        <v>0.203142125600239</v>
      </c>
      <c r="O8124">
        <v>-0.68010771586934304</v>
      </c>
      <c r="P8124">
        <v>-1.7640743844814499</v>
      </c>
      <c r="Q8124">
        <v>0.59322033898305004</v>
      </c>
      <c r="R8124">
        <v>0.35593220338983</v>
      </c>
      <c r="S8124">
        <f t="shared" si="126"/>
        <v>-6.9783653078104302E-2</v>
      </c>
    </row>
    <row r="8125" spans="1:19" x14ac:dyDescent="0.2">
      <c r="A8125" t="s">
        <v>16171</v>
      </c>
      <c r="B8125" t="s">
        <v>16172</v>
      </c>
      <c r="C8125">
        <v>93</v>
      </c>
      <c r="D8125">
        <v>135</v>
      </c>
      <c r="E8125">
        <v>100</v>
      </c>
      <c r="F8125">
        <v>29</v>
      </c>
      <c r="G8125">
        <v>0.24210905223659901</v>
      </c>
      <c r="H8125">
        <v>-0.46274095833233803</v>
      </c>
      <c r="I8125">
        <v>-1.39028212361697</v>
      </c>
      <c r="J8125">
        <v>195</v>
      </c>
      <c r="K8125">
        <v>216</v>
      </c>
      <c r="L8125">
        <v>215</v>
      </c>
      <c r="M8125">
        <v>96</v>
      </c>
      <c r="N8125">
        <v>0.121647243210134</v>
      </c>
      <c r="O8125">
        <v>-0.54968492859130302</v>
      </c>
      <c r="P8125">
        <v>-1.3179890469148401</v>
      </c>
      <c r="Q8125">
        <v>0.57627118644067798</v>
      </c>
      <c r="R8125">
        <v>0.27118644067796599</v>
      </c>
      <c r="S8125">
        <f t="shared" si="126"/>
        <v>0.24652516754438772</v>
      </c>
    </row>
    <row r="8126" spans="1:19" x14ac:dyDescent="0.2">
      <c r="A8126" t="s">
        <v>16173</v>
      </c>
      <c r="B8126" t="s">
        <v>16174</v>
      </c>
      <c r="C8126">
        <v>108</v>
      </c>
      <c r="D8126">
        <v>138</v>
      </c>
      <c r="E8126">
        <v>67</v>
      </c>
      <c r="F8126">
        <v>19</v>
      </c>
      <c r="G8126">
        <v>0.186713563209815</v>
      </c>
      <c r="H8126">
        <v>-0.70160696256452604</v>
      </c>
      <c r="I8126">
        <v>-1.6388673274961101</v>
      </c>
      <c r="J8126">
        <v>308</v>
      </c>
      <c r="K8126">
        <v>290</v>
      </c>
      <c r="L8126">
        <v>158</v>
      </c>
      <c r="M8126">
        <v>32</v>
      </c>
      <c r="N8126">
        <v>5.1075384820233501E-2</v>
      </c>
      <c r="O8126">
        <v>-0.88198240669041195</v>
      </c>
      <c r="P8126">
        <v>-1.9936264067724301</v>
      </c>
      <c r="Q8126">
        <v>0.59322033898305004</v>
      </c>
      <c r="R8126">
        <v>0.305084745762711</v>
      </c>
      <c r="S8126">
        <f t="shared" si="126"/>
        <v>-5.8846324057380169E-3</v>
      </c>
    </row>
    <row r="8127" spans="1:19" x14ac:dyDescent="0.2">
      <c r="A8127" t="s">
        <v>16175</v>
      </c>
      <c r="B8127" t="s">
        <v>16176</v>
      </c>
      <c r="C8127">
        <v>152</v>
      </c>
      <c r="D8127">
        <v>209</v>
      </c>
      <c r="E8127">
        <v>206</v>
      </c>
      <c r="F8127">
        <v>18</v>
      </c>
      <c r="G8127">
        <v>0.21856093046180899</v>
      </c>
      <c r="H8127">
        <v>-0.36223437735402197</v>
      </c>
      <c r="I8127">
        <v>-1.8107682558034599</v>
      </c>
      <c r="J8127">
        <v>322</v>
      </c>
      <c r="K8127">
        <v>504</v>
      </c>
      <c r="L8127">
        <v>311</v>
      </c>
      <c r="M8127">
        <v>25</v>
      </c>
      <c r="N8127">
        <v>0.27180276817141602</v>
      </c>
      <c r="O8127">
        <v>-0.60718425981338298</v>
      </c>
      <c r="P8127">
        <v>-2.1201415316156802</v>
      </c>
      <c r="Q8127">
        <v>0.59322033898305004</v>
      </c>
      <c r="R8127">
        <v>0.25423728813559299</v>
      </c>
      <c r="S8127">
        <f t="shared" si="126"/>
        <v>-8.9298736969294593E-2</v>
      </c>
    </row>
    <row r="8128" spans="1:19" x14ac:dyDescent="0.2">
      <c r="A8128" t="s">
        <v>16177</v>
      </c>
      <c r="B8128" t="s">
        <v>16178</v>
      </c>
      <c r="C8128">
        <v>115</v>
      </c>
      <c r="D8128">
        <v>84</v>
      </c>
      <c r="E8128">
        <v>64</v>
      </c>
      <c r="F8128">
        <v>6</v>
      </c>
      <c r="G8128">
        <v>-5.6160321996201502E-2</v>
      </c>
      <c r="H8128">
        <v>-0.74877587614812802</v>
      </c>
      <c r="I8128">
        <v>-2.1667437629319601</v>
      </c>
      <c r="J8128">
        <v>198</v>
      </c>
      <c r="K8128">
        <v>235</v>
      </c>
      <c r="L8128">
        <v>125</v>
      </c>
      <c r="M8128">
        <v>29</v>
      </c>
      <c r="N8128">
        <v>0.15163077543192699</v>
      </c>
      <c r="O8128">
        <v>-0.79184395439786504</v>
      </c>
      <c r="P8128">
        <v>-1.84449286095446</v>
      </c>
      <c r="Q8128">
        <v>0.55932203389830504</v>
      </c>
      <c r="R8128">
        <v>0.186440677966101</v>
      </c>
      <c r="S8128">
        <f t="shared" si="126"/>
        <v>-0.11822465533733643</v>
      </c>
    </row>
    <row r="8129" spans="1:19" x14ac:dyDescent="0.2">
      <c r="A8129" t="s">
        <v>16179</v>
      </c>
      <c r="B8129" t="s">
        <v>16180</v>
      </c>
      <c r="C8129">
        <v>83</v>
      </c>
      <c r="D8129">
        <v>57</v>
      </c>
      <c r="E8129">
        <v>19</v>
      </c>
      <c r="F8129">
        <v>5</v>
      </c>
      <c r="G8129">
        <v>-8.2945004408053996E-2</v>
      </c>
      <c r="H8129">
        <v>-1.1345825012016399</v>
      </c>
      <c r="I8129">
        <v>-2.1043052610020498</v>
      </c>
      <c r="J8129">
        <v>203</v>
      </c>
      <c r="K8129">
        <v>192</v>
      </c>
      <c r="L8129">
        <v>88</v>
      </c>
      <c r="M8129">
        <v>17</v>
      </c>
      <c r="N8129">
        <v>5.30332942120584E-2</v>
      </c>
      <c r="O8129">
        <v>-0.955102142907434</v>
      </c>
      <c r="P8129">
        <v>-2.0872727851268298</v>
      </c>
      <c r="Q8129">
        <v>0.59322033898305004</v>
      </c>
      <c r="R8129">
        <v>0.20338983050847401</v>
      </c>
      <c r="S8129">
        <f t="shared" si="126"/>
        <v>-0.16515808831873402</v>
      </c>
    </row>
    <row r="8130" spans="1:19" x14ac:dyDescent="0.2">
      <c r="A8130" t="s">
        <v>16181</v>
      </c>
      <c r="B8130" t="s">
        <v>16182</v>
      </c>
      <c r="C8130">
        <v>29</v>
      </c>
      <c r="D8130">
        <v>31</v>
      </c>
      <c r="E8130">
        <v>10</v>
      </c>
      <c r="F8130">
        <v>6</v>
      </c>
      <c r="G8130">
        <v>0.10922192823084501</v>
      </c>
      <c r="H8130">
        <v>-0.95665600767735903</v>
      </c>
      <c r="I8130">
        <v>-1.56844392047731</v>
      </c>
      <c r="J8130">
        <v>75</v>
      </c>
      <c r="K8130">
        <v>44</v>
      </c>
      <c r="L8130">
        <v>14</v>
      </c>
      <c r="M8130">
        <v>9</v>
      </c>
      <c r="N8130">
        <v>-0.15438048348378999</v>
      </c>
      <c r="O8130">
        <v>-1.32102200485785</v>
      </c>
      <c r="P8130">
        <v>-1.93104442254426</v>
      </c>
      <c r="Q8130">
        <v>0.61016949152542299</v>
      </c>
      <c r="R8130">
        <v>0.27118644067796599</v>
      </c>
      <c r="S8130">
        <f t="shared" si="126"/>
        <v>3.1163968001610927E-2</v>
      </c>
    </row>
    <row r="8131" spans="1:19" x14ac:dyDescent="0.2">
      <c r="A8131" t="s">
        <v>16183</v>
      </c>
      <c r="B8131" t="s">
        <v>16184</v>
      </c>
      <c r="C8131">
        <v>49</v>
      </c>
      <c r="D8131">
        <v>74</v>
      </c>
      <c r="E8131">
        <v>27</v>
      </c>
      <c r="F8131">
        <v>10</v>
      </c>
      <c r="G8131">
        <v>0.25929387199799098</v>
      </c>
      <c r="H8131">
        <v>-0.75309032564792899</v>
      </c>
      <c r="I8131">
        <v>-1.57439325299051</v>
      </c>
      <c r="J8131">
        <v>276</v>
      </c>
      <c r="K8131">
        <v>339</v>
      </c>
      <c r="L8131">
        <v>186</v>
      </c>
      <c r="M8131">
        <v>31</v>
      </c>
      <c r="N8131">
        <v>0.166518719559586</v>
      </c>
      <c r="O8131">
        <v>-0.76348491499169102</v>
      </c>
      <c r="P8131">
        <v>-1.95977305682283</v>
      </c>
      <c r="Q8131">
        <v>0.69491525423728795</v>
      </c>
      <c r="R8131">
        <v>0.305084745762711</v>
      </c>
      <c r="S8131">
        <f t="shared" ref="S8131:S8194" si="127">((I8131+1.7338029)/1.7338029+(P8131+1.8692731)/1.8692731)/2</f>
        <v>2.1763839093824362E-2</v>
      </c>
    </row>
    <row r="8132" spans="1:19" x14ac:dyDescent="0.2">
      <c r="A8132" t="s">
        <v>16185</v>
      </c>
      <c r="B8132" t="s">
        <v>16186</v>
      </c>
      <c r="C8132">
        <v>173</v>
      </c>
      <c r="D8132">
        <v>205</v>
      </c>
      <c r="E8132">
        <v>180</v>
      </c>
      <c r="F8132">
        <v>28</v>
      </c>
      <c r="G8132">
        <v>0.153965990222487</v>
      </c>
      <c r="H8132">
        <v>-0.47703160780389198</v>
      </c>
      <c r="I8132">
        <v>-1.67508524474857</v>
      </c>
      <c r="J8132">
        <v>307</v>
      </c>
      <c r="K8132">
        <v>560</v>
      </c>
      <c r="L8132">
        <v>308</v>
      </c>
      <c r="M8132">
        <v>79</v>
      </c>
      <c r="N8132">
        <v>0.33827775495073498</v>
      </c>
      <c r="O8132">
        <v>-0.59067643612113196</v>
      </c>
      <c r="P8132">
        <v>-1.59973695277863</v>
      </c>
      <c r="Q8132">
        <v>0.66101694915254205</v>
      </c>
      <c r="R8132">
        <v>0.322033898305084</v>
      </c>
      <c r="S8132">
        <f t="shared" si="127"/>
        <v>8.90297115721536E-2</v>
      </c>
    </row>
    <row r="8133" spans="1:19" x14ac:dyDescent="0.2">
      <c r="A8133" t="s">
        <v>16187</v>
      </c>
      <c r="B8133" t="s">
        <v>16188</v>
      </c>
      <c r="C8133">
        <v>46</v>
      </c>
      <c r="D8133">
        <v>51</v>
      </c>
      <c r="E8133">
        <v>44</v>
      </c>
      <c r="F8133">
        <v>8</v>
      </c>
      <c r="G8133">
        <v>0.12507057671189001</v>
      </c>
      <c r="H8133">
        <v>-0.51356316497378995</v>
      </c>
      <c r="I8133">
        <v>-1.6438650176516201</v>
      </c>
      <c r="J8133">
        <v>166</v>
      </c>
      <c r="K8133">
        <v>187</v>
      </c>
      <c r="L8133">
        <v>84</v>
      </c>
      <c r="M8133">
        <v>27</v>
      </c>
      <c r="N8133">
        <v>0.12896162191816499</v>
      </c>
      <c r="O8133">
        <v>-0.88791757912256297</v>
      </c>
      <c r="P8133">
        <v>-1.7989699924729601</v>
      </c>
      <c r="Q8133">
        <v>0.62711864406779605</v>
      </c>
      <c r="R8133">
        <v>0.27118644067796599</v>
      </c>
      <c r="S8133">
        <f t="shared" si="127"/>
        <v>4.4741525707516716E-2</v>
      </c>
    </row>
    <row r="8134" spans="1:19" x14ac:dyDescent="0.2">
      <c r="A8134" t="s">
        <v>16189</v>
      </c>
      <c r="B8134" t="s">
        <v>16190</v>
      </c>
      <c r="C8134">
        <v>93</v>
      </c>
      <c r="D8134">
        <v>78</v>
      </c>
      <c r="E8134">
        <v>88</v>
      </c>
      <c r="F8134">
        <v>15</v>
      </c>
      <c r="G8134">
        <v>3.8698864320737699E-3</v>
      </c>
      <c r="H8134">
        <v>-0.51825828618216996</v>
      </c>
      <c r="I8134">
        <v>-1.6765888624602501</v>
      </c>
      <c r="J8134">
        <v>207</v>
      </c>
      <c r="K8134">
        <v>233</v>
      </c>
      <c r="L8134">
        <v>173</v>
      </c>
      <c r="M8134">
        <v>25</v>
      </c>
      <c r="N8134">
        <v>0.12861367899082199</v>
      </c>
      <c r="O8134">
        <v>-0.67001301947251202</v>
      </c>
      <c r="P8134">
        <v>-1.9282560053767701</v>
      </c>
      <c r="Q8134">
        <v>0.57627118644067798</v>
      </c>
      <c r="R8134">
        <v>0.35593220338983</v>
      </c>
      <c r="S8134">
        <f t="shared" si="127"/>
        <v>7.2261640903097113E-4</v>
      </c>
    </row>
    <row r="8135" spans="1:19" x14ac:dyDescent="0.2">
      <c r="A8135" t="s">
        <v>16191</v>
      </c>
      <c r="B8135" t="s">
        <v>16192</v>
      </c>
      <c r="C8135">
        <v>149</v>
      </c>
      <c r="D8135">
        <v>142</v>
      </c>
      <c r="E8135">
        <v>99</v>
      </c>
      <c r="F8135">
        <v>17</v>
      </c>
      <c r="G8135">
        <v>5.9360308266310897E-2</v>
      </c>
      <c r="H8135">
        <v>-0.67180908359312697</v>
      </c>
      <c r="I8135">
        <v>-1.8269345199959901</v>
      </c>
      <c r="J8135">
        <v>267</v>
      </c>
      <c r="K8135">
        <v>318</v>
      </c>
      <c r="L8135">
        <v>156</v>
      </c>
      <c r="M8135">
        <v>39</v>
      </c>
      <c r="N8135">
        <v>0.15314396204157901</v>
      </c>
      <c r="O8135">
        <v>-0.82547544015450403</v>
      </c>
      <c r="P8135">
        <v>-1.8456723229299601</v>
      </c>
      <c r="Q8135">
        <v>0.57627118644067798</v>
      </c>
      <c r="R8135">
        <v>0.28813559322033899</v>
      </c>
      <c r="S8135">
        <f t="shared" si="127"/>
        <v>-2.0544792453231514E-2</v>
      </c>
    </row>
    <row r="8136" spans="1:19" x14ac:dyDescent="0.2">
      <c r="A8136" t="s">
        <v>16193</v>
      </c>
      <c r="B8136" t="s">
        <v>16194</v>
      </c>
      <c r="C8136">
        <v>24</v>
      </c>
      <c r="D8136">
        <v>37</v>
      </c>
      <c r="E8136">
        <v>15</v>
      </c>
      <c r="F8136">
        <v>3</v>
      </c>
      <c r="G8136">
        <v>0.26824871465091699</v>
      </c>
      <c r="H8136">
        <v>-0.69837799243432797</v>
      </c>
      <c r="I8136">
        <v>-1.7872871599539399</v>
      </c>
      <c r="J8136">
        <v>57</v>
      </c>
      <c r="K8136">
        <v>66</v>
      </c>
      <c r="L8136">
        <v>50</v>
      </c>
      <c r="M8136">
        <v>8</v>
      </c>
      <c r="N8136">
        <v>0.14089718329109899</v>
      </c>
      <c r="O8136">
        <v>-0.64899362848086295</v>
      </c>
      <c r="P8136">
        <v>-1.8630105372724399</v>
      </c>
      <c r="Q8136">
        <v>0.57627118644067798</v>
      </c>
      <c r="R8136">
        <v>0.28813559322033899</v>
      </c>
      <c r="S8136">
        <f t="shared" si="127"/>
        <v>-1.3748840331300008E-2</v>
      </c>
    </row>
    <row r="8137" spans="1:19" x14ac:dyDescent="0.2">
      <c r="A8137" t="s">
        <v>16195</v>
      </c>
      <c r="B8137" t="s">
        <v>16196</v>
      </c>
      <c r="C8137">
        <v>42</v>
      </c>
      <c r="D8137">
        <v>85</v>
      </c>
      <c r="E8137">
        <v>36</v>
      </c>
      <c r="F8137">
        <v>7</v>
      </c>
      <c r="G8137">
        <v>0.38642786761192</v>
      </c>
      <c r="H8137">
        <v>-0.56120479940901602</v>
      </c>
      <c r="I8137">
        <v>-1.66234842334564</v>
      </c>
      <c r="J8137">
        <v>281</v>
      </c>
      <c r="K8137">
        <v>438</v>
      </c>
      <c r="L8137">
        <v>227</v>
      </c>
      <c r="M8137">
        <v>65</v>
      </c>
      <c r="N8137">
        <v>0.26999589402074098</v>
      </c>
      <c r="O8137">
        <v>-0.68476923985634697</v>
      </c>
      <c r="P8137">
        <v>-1.6460186318541099</v>
      </c>
      <c r="Q8137">
        <v>0.57627118644067798</v>
      </c>
      <c r="R8137">
        <v>0.35593220338983</v>
      </c>
      <c r="S8137">
        <f t="shared" si="127"/>
        <v>8.0323206961121288E-2</v>
      </c>
    </row>
    <row r="8138" spans="1:19" x14ac:dyDescent="0.2">
      <c r="A8138" t="s">
        <v>16197</v>
      </c>
      <c r="B8138" t="s">
        <v>16198</v>
      </c>
      <c r="C8138">
        <v>54</v>
      </c>
      <c r="D8138">
        <v>61</v>
      </c>
      <c r="E8138">
        <v>19</v>
      </c>
      <c r="F8138">
        <v>5</v>
      </c>
      <c r="G8138">
        <v>0.133194307483326</v>
      </c>
      <c r="H8138">
        <v>-0.94789816864854304</v>
      </c>
      <c r="I8138">
        <v>-1.9176209284489401</v>
      </c>
      <c r="J8138">
        <v>135</v>
      </c>
      <c r="K8138">
        <v>154</v>
      </c>
      <c r="L8138">
        <v>53</v>
      </c>
      <c r="M8138">
        <v>11</v>
      </c>
      <c r="N8138">
        <v>0.134415055763178</v>
      </c>
      <c r="O8138">
        <v>-0.99814667603860696</v>
      </c>
      <c r="P8138">
        <v>-2.0991667519286699</v>
      </c>
      <c r="Q8138">
        <v>0.52542372881355903</v>
      </c>
      <c r="R8138">
        <v>0.338983050847457</v>
      </c>
      <c r="S8138">
        <f t="shared" si="127"/>
        <v>-0.11450286480983113</v>
      </c>
    </row>
    <row r="8139" spans="1:19" x14ac:dyDescent="0.2">
      <c r="A8139" t="s">
        <v>16199</v>
      </c>
      <c r="B8139" t="s">
        <v>16200</v>
      </c>
      <c r="C8139">
        <v>111</v>
      </c>
      <c r="D8139">
        <v>163</v>
      </c>
      <c r="E8139">
        <v>114</v>
      </c>
      <c r="F8139">
        <v>12</v>
      </c>
      <c r="G8139">
        <v>0.24712285791282801</v>
      </c>
      <c r="H8139">
        <v>-0.48267613722858799</v>
      </c>
      <c r="I8139">
        <v>-1.85033890570103</v>
      </c>
      <c r="J8139">
        <v>195</v>
      </c>
      <c r="K8139">
        <v>391</v>
      </c>
      <c r="L8139">
        <v>224</v>
      </c>
      <c r="M8139">
        <v>34</v>
      </c>
      <c r="N8139">
        <v>0.37937024945506997</v>
      </c>
      <c r="O8139">
        <v>-0.531875370172745</v>
      </c>
      <c r="P8139">
        <v>-1.76878136291215</v>
      </c>
      <c r="Q8139">
        <v>0.45762711864406702</v>
      </c>
      <c r="R8139">
        <v>0.322033898305084</v>
      </c>
      <c r="S8139">
        <f t="shared" si="127"/>
        <v>-6.7271541304416253E-3</v>
      </c>
    </row>
    <row r="8140" spans="1:19" x14ac:dyDescent="0.2">
      <c r="A8140" t="s">
        <v>16201</v>
      </c>
      <c r="B8140" t="s">
        <v>16202</v>
      </c>
      <c r="C8140">
        <v>25</v>
      </c>
      <c r="D8140">
        <v>28</v>
      </c>
      <c r="E8140">
        <v>16</v>
      </c>
      <c r="F8140">
        <v>0</v>
      </c>
      <c r="G8140">
        <v>0.12947625496571</v>
      </c>
      <c r="H8140">
        <v>-0.68807803579451599</v>
      </c>
      <c r="I8140" t="e">
        <f>-inf</f>
        <v>#NAME?</v>
      </c>
      <c r="J8140">
        <v>84</v>
      </c>
      <c r="K8140">
        <v>87</v>
      </c>
      <c r="L8140">
        <v>18</v>
      </c>
      <c r="M8140">
        <v>15</v>
      </c>
      <c r="N8140">
        <v>9.2468069978458606E-2</v>
      </c>
      <c r="O8140">
        <v>-1.2610955581029599</v>
      </c>
      <c r="P8140">
        <v>-1.75841369559809</v>
      </c>
      <c r="Q8140">
        <v>0.44067796610169402</v>
      </c>
      <c r="R8140">
        <v>0.322033898305084</v>
      </c>
      <c r="S8140" t="e">
        <f t="shared" si="127"/>
        <v>#NAME?</v>
      </c>
    </row>
    <row r="8141" spans="1:19" x14ac:dyDescent="0.2">
      <c r="A8141" t="s">
        <v>16203</v>
      </c>
      <c r="B8141" t="s">
        <v>16204</v>
      </c>
      <c r="C8141">
        <v>116</v>
      </c>
      <c r="D8141">
        <v>102</v>
      </c>
      <c r="E8141">
        <v>58</v>
      </c>
      <c r="F8141">
        <v>5</v>
      </c>
      <c r="G8141">
        <v>2.44004148305275E-2</v>
      </c>
      <c r="H8141">
        <v>-0.79528800544238398</v>
      </c>
      <c r="I8141">
        <v>-2.2496851578528898</v>
      </c>
      <c r="J8141">
        <v>242</v>
      </c>
      <c r="K8141">
        <v>294</v>
      </c>
      <c r="L8141">
        <v>79</v>
      </c>
      <c r="M8141">
        <v>20</v>
      </c>
      <c r="N8141">
        <v>0.16176006785344699</v>
      </c>
      <c r="O8141">
        <v>-1.0782770518343801</v>
      </c>
      <c r="P8141">
        <v>-2.0930110389083398</v>
      </c>
      <c r="Q8141">
        <v>0.54237288135593198</v>
      </c>
      <c r="R8141">
        <v>0.37288135593220301</v>
      </c>
      <c r="S8141">
        <f t="shared" si="127"/>
        <v>-0.20861812843282845</v>
      </c>
    </row>
    <row r="8142" spans="1:19" x14ac:dyDescent="0.2">
      <c r="A8142" t="s">
        <v>16205</v>
      </c>
      <c r="B8142" t="s">
        <v>16206</v>
      </c>
      <c r="C8142">
        <v>212</v>
      </c>
      <c r="D8142">
        <v>292</v>
      </c>
      <c r="E8142">
        <v>167</v>
      </c>
      <c r="F8142">
        <v>67</v>
      </c>
      <c r="G8142">
        <v>0.21930522281519499</v>
      </c>
      <c r="H8142">
        <v>-0.59787739955957098</v>
      </c>
      <c r="I8142">
        <v>-1.3844582311899201</v>
      </c>
      <c r="J8142">
        <v>495</v>
      </c>
      <c r="K8142">
        <v>745</v>
      </c>
      <c r="L8142">
        <v>384</v>
      </c>
      <c r="M8142">
        <v>276</v>
      </c>
      <c r="N8142">
        <v>0.254779177236445</v>
      </c>
      <c r="O8142">
        <v>-0.70236275171042795</v>
      </c>
      <c r="P8142">
        <v>-1.26392178546024</v>
      </c>
      <c r="Q8142">
        <v>0.55932203389830504</v>
      </c>
      <c r="R8142">
        <v>0.305084745762711</v>
      </c>
      <c r="S8142">
        <f t="shared" si="127"/>
        <v>0.26266679020826866</v>
      </c>
    </row>
    <row r="8143" spans="1:19" x14ac:dyDescent="0.2">
      <c r="A8143" t="s">
        <v>16207</v>
      </c>
      <c r="B8143" t="s">
        <v>16208</v>
      </c>
      <c r="C8143">
        <v>105</v>
      </c>
      <c r="D8143">
        <v>212</v>
      </c>
      <c r="E8143">
        <v>78</v>
      </c>
      <c r="F8143">
        <v>8</v>
      </c>
      <c r="G8143">
        <v>0.38540479415434098</v>
      </c>
      <c r="H8143">
        <v>-0.62335270615786098</v>
      </c>
      <c r="I8143">
        <v>-2.0022964850399898</v>
      </c>
      <c r="J8143">
        <v>345</v>
      </c>
      <c r="K8143">
        <v>368</v>
      </c>
      <c r="L8143">
        <v>155</v>
      </c>
      <c r="M8143">
        <v>53</v>
      </c>
      <c r="N8143">
        <v>0.105256827021965</v>
      </c>
      <c r="O8143">
        <v>-0.93957617404737304</v>
      </c>
      <c r="P8143">
        <v>-1.8237688940643699</v>
      </c>
      <c r="Q8143">
        <v>0.61016949152542299</v>
      </c>
      <c r="R8143">
        <v>0.305084745762711</v>
      </c>
      <c r="S8143">
        <f t="shared" si="127"/>
        <v>-6.525746546992095E-2</v>
      </c>
    </row>
    <row r="8144" spans="1:19" x14ac:dyDescent="0.2">
      <c r="A8144" t="s">
        <v>16209</v>
      </c>
      <c r="B8144" t="s">
        <v>16210</v>
      </c>
      <c r="C8144">
        <v>192</v>
      </c>
      <c r="D8144">
        <v>166</v>
      </c>
      <c r="E8144">
        <v>112</v>
      </c>
      <c r="F8144">
        <v>11</v>
      </c>
      <c r="G8144">
        <v>1.7065091632033999E-2</v>
      </c>
      <c r="H8144">
        <v>-0.72834121581177103</v>
      </c>
      <c r="I8144">
        <v>-2.1261057165073201</v>
      </c>
      <c r="J8144">
        <v>334</v>
      </c>
      <c r="K8144">
        <v>445</v>
      </c>
      <c r="L8144">
        <v>169</v>
      </c>
      <c r="M8144">
        <v>38</v>
      </c>
      <c r="N8144">
        <v>0.201841647591088</v>
      </c>
      <c r="O8144">
        <v>-0.88794853934228102</v>
      </c>
      <c r="P8144">
        <v>-1.95418853878664</v>
      </c>
      <c r="Q8144">
        <v>0.69491525423728795</v>
      </c>
      <c r="R8144">
        <v>0.305084745762711</v>
      </c>
      <c r="S8144">
        <f t="shared" si="127"/>
        <v>-0.13584711754618323</v>
      </c>
    </row>
    <row r="8145" spans="1:19" x14ac:dyDescent="0.2">
      <c r="A8145" t="s">
        <v>16211</v>
      </c>
      <c r="B8145" t="s">
        <v>16212</v>
      </c>
      <c r="C8145">
        <v>70</v>
      </c>
      <c r="D8145">
        <v>114</v>
      </c>
      <c r="E8145">
        <v>60</v>
      </c>
      <c r="F8145">
        <v>3</v>
      </c>
      <c r="G8145">
        <v>0.29206504361774399</v>
      </c>
      <c r="H8145">
        <v>-0.56120479940901602</v>
      </c>
      <c r="I8145">
        <v>-2.2521739582565901</v>
      </c>
      <c r="J8145">
        <v>169</v>
      </c>
      <c r="K8145">
        <v>177</v>
      </c>
      <c r="L8145">
        <v>102</v>
      </c>
      <c r="M8145">
        <v>12</v>
      </c>
      <c r="N8145">
        <v>9.7314665169854805E-2</v>
      </c>
      <c r="O8145">
        <v>-0.81137530999614604</v>
      </c>
      <c r="P8145">
        <v>-2.1589311271579401</v>
      </c>
      <c r="Q8145">
        <v>0.69491525423728795</v>
      </c>
      <c r="R8145">
        <v>0.35593220338983</v>
      </c>
      <c r="S8145">
        <f t="shared" si="127"/>
        <v>-0.22696840329904672</v>
      </c>
    </row>
    <row r="8146" spans="1:19" x14ac:dyDescent="0.2">
      <c r="A8146" t="s">
        <v>16213</v>
      </c>
      <c r="B8146" t="s">
        <v>16214</v>
      </c>
      <c r="C8146">
        <v>140</v>
      </c>
      <c r="D8146">
        <v>168</v>
      </c>
      <c r="E8146">
        <v>126</v>
      </c>
      <c r="F8146">
        <v>18</v>
      </c>
      <c r="G8146">
        <v>0.159439478343153</v>
      </c>
      <c r="H8146">
        <v>-0.54001550033907797</v>
      </c>
      <c r="I8146">
        <v>-1.7750527035369299</v>
      </c>
      <c r="J8146">
        <v>394</v>
      </c>
      <c r="K8146">
        <v>566</v>
      </c>
      <c r="L8146">
        <v>298</v>
      </c>
      <c r="M8146">
        <v>61</v>
      </c>
      <c r="N8146">
        <v>0.23454831278441901</v>
      </c>
      <c r="O8146">
        <v>-0.713368734893709</v>
      </c>
      <c r="P8146">
        <v>-1.8203920554066999</v>
      </c>
      <c r="Q8146">
        <v>0.76271186440677896</v>
      </c>
      <c r="R8146">
        <v>0.305084745762711</v>
      </c>
      <c r="S8146">
        <f t="shared" si="127"/>
        <v>1.1791212597927186E-3</v>
      </c>
    </row>
    <row r="8147" spans="1:19" x14ac:dyDescent="0.2">
      <c r="A8147" t="s">
        <v>16215</v>
      </c>
      <c r="B8147" t="s">
        <v>16216</v>
      </c>
      <c r="C8147">
        <v>222</v>
      </c>
      <c r="D8147">
        <v>169</v>
      </c>
      <c r="E8147">
        <v>211</v>
      </c>
      <c r="F8147">
        <v>13</v>
      </c>
      <c r="G8147">
        <v>-3.8208037541436597E-2</v>
      </c>
      <c r="H8147">
        <v>-0.51632852893134895</v>
      </c>
      <c r="I8147">
        <v>-2.1166067951057999</v>
      </c>
      <c r="J8147">
        <v>352</v>
      </c>
      <c r="K8147">
        <v>464</v>
      </c>
      <c r="L8147">
        <v>226</v>
      </c>
      <c r="M8147">
        <v>34</v>
      </c>
      <c r="N8147">
        <v>0.197203420498471</v>
      </c>
      <c r="O8147">
        <v>-0.78452300147512</v>
      </c>
      <c r="P8147">
        <v>-2.0252894150277601</v>
      </c>
      <c r="Q8147">
        <v>0.71186440677966101</v>
      </c>
      <c r="R8147">
        <v>0.28813559322033899</v>
      </c>
      <c r="S8147">
        <f t="shared" si="127"/>
        <v>-0.15212610837374041</v>
      </c>
    </row>
    <row r="8148" spans="1:19" x14ac:dyDescent="0.2">
      <c r="A8148" t="s">
        <v>16217</v>
      </c>
      <c r="B8148" t="s">
        <v>16218</v>
      </c>
      <c r="C8148">
        <v>28</v>
      </c>
      <c r="D8148">
        <v>70</v>
      </c>
      <c r="E8148">
        <v>61</v>
      </c>
      <c r="F8148">
        <v>10</v>
      </c>
      <c r="G8148">
        <v>0.47819824096756502</v>
      </c>
      <c r="H8148">
        <v>-0.15608620610985499</v>
      </c>
      <c r="I8148">
        <v>-1.3313552043042101</v>
      </c>
      <c r="J8148">
        <v>99</v>
      </c>
      <c r="K8148">
        <v>130</v>
      </c>
      <c r="L8148">
        <v>91</v>
      </c>
      <c r="M8148">
        <v>6</v>
      </c>
      <c r="N8148">
        <v>0.195536261131008</v>
      </c>
      <c r="O8148">
        <v>-0.62868257942084604</v>
      </c>
      <c r="P8148">
        <v>-2.2277096128057901</v>
      </c>
      <c r="Q8148">
        <v>0.69491525423728795</v>
      </c>
      <c r="R8148">
        <v>0.322033898305084</v>
      </c>
      <c r="S8148">
        <f t="shared" si="127"/>
        <v>2.0183332213456417E-2</v>
      </c>
    </row>
    <row r="8149" spans="1:19" x14ac:dyDescent="0.2">
      <c r="A8149" t="s">
        <v>16219</v>
      </c>
      <c r="B8149" t="s">
        <v>16220</v>
      </c>
      <c r="C8149">
        <v>115</v>
      </c>
      <c r="D8149">
        <v>138</v>
      </c>
      <c r="E8149">
        <v>61</v>
      </c>
      <c r="F8149">
        <v>3</v>
      </c>
      <c r="G8149">
        <v>0.159439478343153</v>
      </c>
      <c r="H8149">
        <v>-0.76962601512124795</v>
      </c>
      <c r="I8149">
        <v>-2.4677737585959401</v>
      </c>
      <c r="J8149">
        <v>206</v>
      </c>
      <c r="K8149">
        <v>346</v>
      </c>
      <c r="L8149">
        <v>102</v>
      </c>
      <c r="M8149">
        <v>15</v>
      </c>
      <c r="N8149">
        <v>0.30243698184534501</v>
      </c>
      <c r="O8149">
        <v>-0.89735582575162598</v>
      </c>
      <c r="P8149">
        <v>-2.1480016299053601</v>
      </c>
      <c r="Q8149">
        <v>0.69491525423728795</v>
      </c>
      <c r="R8149">
        <v>0.338983050847457</v>
      </c>
      <c r="S8149">
        <f t="shared" si="127"/>
        <v>-0.28622034797347229</v>
      </c>
    </row>
    <row r="8150" spans="1:19" x14ac:dyDescent="0.2">
      <c r="A8150" t="s">
        <v>16221</v>
      </c>
      <c r="B8150" t="s">
        <v>16222</v>
      </c>
      <c r="C8150">
        <v>118</v>
      </c>
      <c r="D8150">
        <v>118</v>
      </c>
      <c r="E8150">
        <v>74</v>
      </c>
      <c r="F8150">
        <v>12</v>
      </c>
      <c r="G8150">
        <v>8.0258232295528406E-2</v>
      </c>
      <c r="H8150">
        <v>-0.69690829735355198</v>
      </c>
      <c r="I8150">
        <v>-1.8768979342204899</v>
      </c>
      <c r="J8150">
        <v>201</v>
      </c>
      <c r="K8150">
        <v>281</v>
      </c>
      <c r="L8150">
        <v>69</v>
      </c>
      <c r="M8150">
        <v>16</v>
      </c>
      <c r="N8150">
        <v>0.22273836590631199</v>
      </c>
      <c r="O8150">
        <v>-1.05643574382762</v>
      </c>
      <c r="P8150">
        <v>-2.10930174335645</v>
      </c>
      <c r="Q8150">
        <v>0.62711864406779605</v>
      </c>
      <c r="R8150">
        <v>0.23728813559322001</v>
      </c>
      <c r="S8150">
        <f t="shared" si="127"/>
        <v>-0.10546997323948079</v>
      </c>
    </row>
    <row r="8151" spans="1:19" x14ac:dyDescent="0.2">
      <c r="A8151" t="s">
        <v>16223</v>
      </c>
      <c r="B8151" t="s">
        <v>16224</v>
      </c>
      <c r="C8151">
        <v>55</v>
      </c>
      <c r="D8151">
        <v>69</v>
      </c>
      <c r="E8151">
        <v>52</v>
      </c>
      <c r="F8151">
        <v>4</v>
      </c>
      <c r="G8151">
        <v>0.17874463353853901</v>
      </c>
      <c r="H8151">
        <v>-0.51861735563784805</v>
      </c>
      <c r="I8151">
        <v>-2.02249987112828</v>
      </c>
      <c r="J8151">
        <v>169</v>
      </c>
      <c r="K8151">
        <v>177</v>
      </c>
      <c r="L8151">
        <v>88</v>
      </c>
      <c r="M8151">
        <v>11</v>
      </c>
      <c r="N8151">
        <v>9.7314665169854805E-2</v>
      </c>
      <c r="O8151">
        <v>-0.875492809607895</v>
      </c>
      <c r="P8151">
        <v>-2.1967196880473399</v>
      </c>
      <c r="Q8151">
        <v>0.59322033898305004</v>
      </c>
      <c r="R8151">
        <v>0.28813559322033899</v>
      </c>
      <c r="S8151">
        <f t="shared" si="127"/>
        <v>-0.17084202824414418</v>
      </c>
    </row>
    <row r="8152" spans="1:19" x14ac:dyDescent="0.2">
      <c r="A8152" t="s">
        <v>16225</v>
      </c>
      <c r="B8152" t="s">
        <v>16226</v>
      </c>
      <c r="C8152">
        <v>161</v>
      </c>
      <c r="D8152">
        <v>230</v>
      </c>
      <c r="E8152">
        <v>225</v>
      </c>
      <c r="F8152">
        <v>18</v>
      </c>
      <c r="G8152">
        <v>0.235160192281271</v>
      </c>
      <c r="H8152">
        <v>-0.34890136769889002</v>
      </c>
      <c r="I8152">
        <v>-1.8357505438905399</v>
      </c>
      <c r="J8152">
        <v>335</v>
      </c>
      <c r="K8152">
        <v>567</v>
      </c>
      <c r="L8152">
        <v>308</v>
      </c>
      <c r="M8152">
        <v>77</v>
      </c>
      <c r="N8152">
        <v>0.30576635527778301</v>
      </c>
      <c r="O8152">
        <v>-0.62858286768079097</v>
      </c>
      <c r="P8152">
        <v>-1.64877975045625</v>
      </c>
      <c r="Q8152">
        <v>0.644067796610169</v>
      </c>
      <c r="R8152">
        <v>0.27118644067796599</v>
      </c>
      <c r="S8152">
        <f t="shared" si="127"/>
        <v>2.957835729990772E-2</v>
      </c>
    </row>
    <row r="8153" spans="1:19" x14ac:dyDescent="0.2">
      <c r="A8153" t="s">
        <v>16227</v>
      </c>
      <c r="B8153" t="s">
        <v>16228</v>
      </c>
      <c r="C8153">
        <v>103</v>
      </c>
      <c r="D8153">
        <v>114</v>
      </c>
      <c r="E8153">
        <v>47</v>
      </c>
      <c r="F8153">
        <v>24</v>
      </c>
      <c r="G8153">
        <v>0.124325858926828</v>
      </c>
      <c r="H8153">
        <v>-0.83499737654785799</v>
      </c>
      <c r="I8153">
        <v>-1.5168231559555601</v>
      </c>
      <c r="J8153">
        <v>194</v>
      </c>
      <c r="K8153">
        <v>213</v>
      </c>
      <c r="L8153">
        <v>106</v>
      </c>
      <c r="M8153">
        <v>15</v>
      </c>
      <c r="N8153">
        <v>0.11780597693023299</v>
      </c>
      <c r="O8153">
        <v>-0.85458464180984595</v>
      </c>
      <c r="P8153">
        <v>-2.1219361394664298</v>
      </c>
      <c r="Q8153">
        <v>0.45762711864406702</v>
      </c>
      <c r="R8153">
        <v>0.27118644067796599</v>
      </c>
      <c r="S8153">
        <f t="shared" si="127"/>
        <v>-5.0098737289503981E-3</v>
      </c>
    </row>
    <row r="8154" spans="1:19" x14ac:dyDescent="0.2">
      <c r="A8154" t="s">
        <v>16229</v>
      </c>
      <c r="B8154" t="s">
        <v>16230</v>
      </c>
      <c r="C8154">
        <v>154</v>
      </c>
      <c r="D8154">
        <v>178</v>
      </c>
      <c r="E8154">
        <v>145</v>
      </c>
      <c r="F8154">
        <v>16</v>
      </c>
      <c r="G8154">
        <v>0.14315751376795899</v>
      </c>
      <c r="H8154">
        <v>-0.520410728379891</v>
      </c>
      <c r="I8154">
        <v>-1.86759791114253</v>
      </c>
      <c r="J8154">
        <v>413</v>
      </c>
      <c r="K8154">
        <v>436</v>
      </c>
      <c r="L8154">
        <v>270</v>
      </c>
      <c r="M8154">
        <v>40</v>
      </c>
      <c r="N8154">
        <v>0.100764541033906</v>
      </c>
      <c r="O8154">
        <v>-0.77667506464180402</v>
      </c>
      <c r="P8154">
        <v>-2.02411572892033</v>
      </c>
      <c r="Q8154">
        <v>0.54237288135593198</v>
      </c>
      <c r="R8154">
        <v>0.27118644067796599</v>
      </c>
      <c r="S8154">
        <f t="shared" si="127"/>
        <v>-8.0002134379783291E-2</v>
      </c>
    </row>
    <row r="8155" spans="1:19" x14ac:dyDescent="0.2">
      <c r="A8155" t="s">
        <v>16231</v>
      </c>
      <c r="B8155" t="s">
        <v>16232</v>
      </c>
      <c r="C8155">
        <v>136</v>
      </c>
      <c r="D8155">
        <v>88</v>
      </c>
      <c r="E8155">
        <v>91</v>
      </c>
      <c r="F8155">
        <v>25</v>
      </c>
      <c r="G8155">
        <v>-0.10879800392452001</v>
      </c>
      <c r="H8155">
        <v>-0.66875552582752695</v>
      </c>
      <c r="I8155">
        <v>-1.6197960726601699</v>
      </c>
      <c r="J8155">
        <v>445</v>
      </c>
      <c r="K8155">
        <v>220</v>
      </c>
      <c r="L8155">
        <v>170</v>
      </c>
      <c r="M8155">
        <v>43</v>
      </c>
      <c r="N8155">
        <v>-0.228709226737003</v>
      </c>
      <c r="O8155">
        <v>-1.00999986674704</v>
      </c>
      <c r="P8155">
        <v>-2.02511722399323</v>
      </c>
      <c r="Q8155">
        <v>0.45762711864406702</v>
      </c>
      <c r="R8155">
        <v>0.27118644067796599</v>
      </c>
      <c r="S8155">
        <f t="shared" si="127"/>
        <v>-8.8080776940688416E-3</v>
      </c>
    </row>
    <row r="8156" spans="1:19" x14ac:dyDescent="0.2">
      <c r="A8156" t="s">
        <v>16233</v>
      </c>
      <c r="B8156" t="s">
        <v>16234</v>
      </c>
      <c r="C8156">
        <v>118</v>
      </c>
      <c r="D8156">
        <v>221</v>
      </c>
      <c r="E8156">
        <v>138</v>
      </c>
      <c r="F8156">
        <v>17</v>
      </c>
      <c r="G8156">
        <v>0.35276849867451299</v>
      </c>
      <c r="H8156">
        <v>-0.42626093068329202</v>
      </c>
      <c r="I8156">
        <v>-1.72563025888985</v>
      </c>
      <c r="J8156">
        <v>396</v>
      </c>
      <c r="K8156">
        <v>481</v>
      </c>
      <c r="L8156">
        <v>208</v>
      </c>
      <c r="M8156">
        <v>41</v>
      </c>
      <c r="N8156">
        <v>0.161677993870041</v>
      </c>
      <c r="O8156">
        <v>-0.87172062810714102</v>
      </c>
      <c r="P8156">
        <v>-1.9951369977976601</v>
      </c>
      <c r="Q8156">
        <v>0.50847457627118597</v>
      </c>
      <c r="R8156">
        <v>0.305084745762711</v>
      </c>
      <c r="S8156">
        <f t="shared" si="127"/>
        <v>-3.1309681202324073E-2</v>
      </c>
    </row>
    <row r="8157" spans="1:19" x14ac:dyDescent="0.2">
      <c r="A8157" t="s">
        <v>16235</v>
      </c>
      <c r="B8157" t="s">
        <v>16236</v>
      </c>
      <c r="C8157">
        <v>59</v>
      </c>
      <c r="D8157">
        <v>63</v>
      </c>
      <c r="E8157">
        <v>42</v>
      </c>
      <c r="F8157">
        <v>3</v>
      </c>
      <c r="G8157">
        <v>0.108746770106965</v>
      </c>
      <c r="H8157">
        <v>-0.64186073102264696</v>
      </c>
      <c r="I8157">
        <v>-2.17792792988448</v>
      </c>
      <c r="J8157">
        <v>164</v>
      </c>
      <c r="K8157">
        <v>117</v>
      </c>
      <c r="L8157">
        <v>83</v>
      </c>
      <c r="M8157">
        <v>12</v>
      </c>
      <c r="N8157">
        <v>-6.94298828798144E-2</v>
      </c>
      <c r="O8157">
        <v>-0.88785453281601401</v>
      </c>
      <c r="P8157">
        <v>-2.1458882705919602</v>
      </c>
      <c r="Q8157">
        <v>0.50847457627118597</v>
      </c>
      <c r="R8157">
        <v>0.338983050847457</v>
      </c>
      <c r="S8157">
        <f t="shared" si="127"/>
        <v>-0.20206832920090101</v>
      </c>
    </row>
    <row r="8158" spans="1:19" x14ac:dyDescent="0.2">
      <c r="A8158" t="s">
        <v>16237</v>
      </c>
      <c r="B8158" t="s">
        <v>16238</v>
      </c>
      <c r="C8158">
        <v>80</v>
      </c>
      <c r="D8158">
        <v>93</v>
      </c>
      <c r="E8158">
        <v>83</v>
      </c>
      <c r="F8158">
        <v>3</v>
      </c>
      <c r="G8158">
        <v>0.14565119385751901</v>
      </c>
      <c r="H8158">
        <v>-0.47826990439427303</v>
      </c>
      <c r="I8158">
        <v>-2.31016590523428</v>
      </c>
      <c r="J8158">
        <v>199</v>
      </c>
      <c r="K8158">
        <v>203</v>
      </c>
      <c r="L8158">
        <v>70</v>
      </c>
      <c r="M8158">
        <v>10</v>
      </c>
      <c r="N8158">
        <v>8.5871064925228002E-2</v>
      </c>
      <c r="O8158">
        <v>-1.04584381353984</v>
      </c>
      <c r="P8158">
        <v>-2.3090787450015902</v>
      </c>
      <c r="Q8158">
        <v>0.54237288135593198</v>
      </c>
      <c r="R8158">
        <v>0.305084745762711</v>
      </c>
      <c r="S8158">
        <f t="shared" si="127"/>
        <v>-0.2838543525010836</v>
      </c>
    </row>
    <row r="8159" spans="1:19" x14ac:dyDescent="0.2">
      <c r="A8159" t="s">
        <v>16239</v>
      </c>
      <c r="B8159" t="s">
        <v>16240</v>
      </c>
      <c r="C8159">
        <v>240</v>
      </c>
      <c r="D8159">
        <v>388</v>
      </c>
      <c r="E8159">
        <v>225</v>
      </c>
      <c r="F8159">
        <v>23</v>
      </c>
      <c r="G8159">
        <v>0.28887871617812899</v>
      </c>
      <c r="H8159">
        <v>-0.52228673337864695</v>
      </c>
      <c r="I8159">
        <v>-1.9026805786560099</v>
      </c>
      <c r="J8159">
        <v>456</v>
      </c>
      <c r="K8159">
        <v>565</v>
      </c>
      <c r="L8159">
        <v>244</v>
      </c>
      <c r="M8159">
        <v>95</v>
      </c>
      <c r="N8159">
        <v>0.17031170857672501</v>
      </c>
      <c r="O8159">
        <v>-0.86366379347009503</v>
      </c>
      <c r="P8159">
        <v>-1.6914669059674801</v>
      </c>
      <c r="Q8159">
        <v>0.52542372881355903</v>
      </c>
      <c r="R8159">
        <v>0.40677966101694901</v>
      </c>
      <c r="S8159">
        <f t="shared" si="127"/>
        <v>-1.1412709992925582E-3</v>
      </c>
    </row>
    <row r="8160" spans="1:19" x14ac:dyDescent="0.2">
      <c r="A8160" t="s">
        <v>16241</v>
      </c>
      <c r="B8160" t="s">
        <v>16242</v>
      </c>
      <c r="C8160">
        <v>234</v>
      </c>
      <c r="D8160">
        <v>215</v>
      </c>
      <c r="E8160">
        <v>141</v>
      </c>
      <c r="F8160">
        <v>16</v>
      </c>
      <c r="G8160">
        <v>4.3480834800990902E-2</v>
      </c>
      <c r="H8160">
        <v>-0.714254754533166</v>
      </c>
      <c r="I8160">
        <v>-2.0492930477162101</v>
      </c>
      <c r="J8160">
        <v>368</v>
      </c>
      <c r="K8160">
        <v>416</v>
      </c>
      <c r="L8160">
        <v>137</v>
      </c>
      <c r="M8160">
        <v>48</v>
      </c>
      <c r="N8160">
        <v>0.13047361537494601</v>
      </c>
      <c r="O8160">
        <v>-1.0212160286615</v>
      </c>
      <c r="P8160">
        <v>-1.89483224988982</v>
      </c>
      <c r="Q8160">
        <v>0.52542372881355903</v>
      </c>
      <c r="R8160">
        <v>0.35593220338983</v>
      </c>
      <c r="S8160">
        <f t="shared" si="127"/>
        <v>-9.7818780789624915E-2</v>
      </c>
    </row>
    <row r="8161" spans="1:19" x14ac:dyDescent="0.2">
      <c r="A8161" t="s">
        <v>16243</v>
      </c>
      <c r="B8161" t="s">
        <v>16244</v>
      </c>
      <c r="C8161">
        <v>20</v>
      </c>
      <c r="D8161">
        <v>37</v>
      </c>
      <c r="E8161">
        <v>33</v>
      </c>
      <c r="F8161">
        <v>13</v>
      </c>
      <c r="G8161">
        <v>0.34742996069854198</v>
      </c>
      <c r="H8161">
        <v>-0.27677406556449702</v>
      </c>
      <c r="I8161">
        <v>-1.07128381631914</v>
      </c>
      <c r="J8161">
        <v>85</v>
      </c>
      <c r="K8161">
        <v>71</v>
      </c>
      <c r="L8161">
        <v>51</v>
      </c>
      <c r="M8161">
        <v>8</v>
      </c>
      <c r="N8161">
        <v>-9.3247357349572505E-4</v>
      </c>
      <c r="O8161">
        <v>-0.81393752676074604</v>
      </c>
      <c r="P8161">
        <v>-2.03655460731424</v>
      </c>
      <c r="Q8161">
        <v>0.52542372881355903</v>
      </c>
      <c r="R8161">
        <v>0.322033898305084</v>
      </c>
      <c r="S8161">
        <f t="shared" si="127"/>
        <v>0.1463144464786324</v>
      </c>
    </row>
    <row r="8162" spans="1:19" x14ac:dyDescent="0.2">
      <c r="A8162" t="s">
        <v>16245</v>
      </c>
      <c r="B8162" t="s">
        <v>16246</v>
      </c>
      <c r="C8162">
        <v>198</v>
      </c>
      <c r="D8162">
        <v>132</v>
      </c>
      <c r="E8162">
        <v>83</v>
      </c>
      <c r="F8162">
        <v>7</v>
      </c>
      <c r="G8162">
        <v>-9.5833026760152804E-2</v>
      </c>
      <c r="H8162">
        <v>-0.87184510766386003</v>
      </c>
      <c r="I8162">
        <v>-2.3357643232092702</v>
      </c>
      <c r="J8162">
        <v>245</v>
      </c>
      <c r="K8162">
        <v>213</v>
      </c>
      <c r="L8162">
        <v>177</v>
      </c>
      <c r="M8162">
        <v>19</v>
      </c>
      <c r="N8162">
        <v>1.6441622495927E-2</v>
      </c>
      <c r="O8162">
        <v>-0.73328159514711599</v>
      </c>
      <c r="P8162">
        <v>-2.1206381520035902</v>
      </c>
      <c r="Q8162">
        <v>0.69491525423728795</v>
      </c>
      <c r="R8162">
        <v>0.27118644067796599</v>
      </c>
      <c r="S8162">
        <f t="shared" si="127"/>
        <v>-0.24083173321045698</v>
      </c>
    </row>
    <row r="8163" spans="1:19" x14ac:dyDescent="0.2">
      <c r="A8163" t="s">
        <v>16247</v>
      </c>
      <c r="B8163" t="s">
        <v>16248</v>
      </c>
      <c r="C8163">
        <v>231</v>
      </c>
      <c r="D8163">
        <v>180</v>
      </c>
      <c r="E8163">
        <v>190</v>
      </c>
      <c r="F8163">
        <v>41</v>
      </c>
      <c r="G8163">
        <v>-2.8081242493309701E-2</v>
      </c>
      <c r="H8163">
        <v>-0.57911638871771798</v>
      </c>
      <c r="I8163">
        <v>-1.6350252961344001</v>
      </c>
      <c r="J8163">
        <v>343</v>
      </c>
      <c r="K8163">
        <v>507</v>
      </c>
      <c r="L8163">
        <v>274</v>
      </c>
      <c r="M8163">
        <v>110</v>
      </c>
      <c r="N8163">
        <v>0.246941942712287</v>
      </c>
      <c r="O8163">
        <v>-0.68963233436677296</v>
      </c>
      <c r="P8163">
        <v>-1.5041271034764301</v>
      </c>
      <c r="Q8163">
        <v>0.50847457627118597</v>
      </c>
      <c r="R8163">
        <v>0.22033898305084701</v>
      </c>
      <c r="S8163">
        <f t="shared" si="127"/>
        <v>0.12615640822477336</v>
      </c>
    </row>
    <row r="8164" spans="1:19" x14ac:dyDescent="0.2">
      <c r="A8164" t="s">
        <v>16249</v>
      </c>
      <c r="B8164" t="s">
        <v>16250</v>
      </c>
      <c r="C8164">
        <v>25</v>
      </c>
      <c r="D8164">
        <v>33</v>
      </c>
      <c r="E8164">
        <v>16</v>
      </c>
      <c r="F8164">
        <v>1</v>
      </c>
      <c r="G8164">
        <v>0.200832163501378</v>
      </c>
      <c r="H8164">
        <v>-0.68807803579451599</v>
      </c>
      <c r="I8164">
        <v>-2.2821371816340301</v>
      </c>
      <c r="J8164">
        <v>135</v>
      </c>
      <c r="K8164">
        <v>157</v>
      </c>
      <c r="L8164">
        <v>90</v>
      </c>
      <c r="M8164">
        <v>24</v>
      </c>
      <c r="N8164">
        <v>0.142793987335949</v>
      </c>
      <c r="O8164">
        <v>-0.76818003620007103</v>
      </c>
      <c r="P8164">
        <v>-1.76034819537529</v>
      </c>
      <c r="Q8164">
        <v>0.52542372881355903</v>
      </c>
      <c r="R8164">
        <v>0.338983050847457</v>
      </c>
      <c r="S8164">
        <f t="shared" si="127"/>
        <v>-0.12899488075500729</v>
      </c>
    </row>
    <row r="8165" spans="1:19" x14ac:dyDescent="0.2">
      <c r="A8165" t="s">
        <v>16251</v>
      </c>
      <c r="B8165" t="s">
        <v>16252</v>
      </c>
      <c r="C8165">
        <v>33</v>
      </c>
      <c r="D8165">
        <v>67</v>
      </c>
      <c r="E8165">
        <v>54</v>
      </c>
      <c r="F8165">
        <v>9</v>
      </c>
      <c r="G8165">
        <v>0.38781909511846702</v>
      </c>
      <c r="H8165">
        <v>-0.28037818983332202</v>
      </c>
      <c r="I8165">
        <v>-1.4484686034005601</v>
      </c>
      <c r="J8165">
        <v>91</v>
      </c>
      <c r="K8165">
        <v>143</v>
      </c>
      <c r="L8165">
        <v>62</v>
      </c>
      <c r="M8165">
        <v>12</v>
      </c>
      <c r="N8165">
        <v>0.27352274856568998</v>
      </c>
      <c r="O8165">
        <v>-0.75873847996722998</v>
      </c>
      <c r="P8165">
        <v>-1.8900858148653601</v>
      </c>
      <c r="Q8165">
        <v>0.44067796610169402</v>
      </c>
      <c r="R8165">
        <v>0.20338983050847401</v>
      </c>
      <c r="S8165">
        <f t="shared" si="127"/>
        <v>7.6718617634346564E-2</v>
      </c>
    </row>
    <row r="8166" spans="1:19" x14ac:dyDescent="0.2">
      <c r="A8166" t="s">
        <v>16253</v>
      </c>
      <c r="B8166" t="s">
        <v>16254</v>
      </c>
      <c r="C8166">
        <v>86</v>
      </c>
      <c r="D8166">
        <v>84</v>
      </c>
      <c r="E8166">
        <v>60</v>
      </c>
      <c r="F8166">
        <v>18</v>
      </c>
      <c r="G8166">
        <v>7.0039067113842293E-2</v>
      </c>
      <c r="H8166">
        <v>-0.65060521063832699</v>
      </c>
      <c r="I8166">
        <v>-1.5634231191022601</v>
      </c>
      <c r="J8166">
        <v>191</v>
      </c>
      <c r="K8166">
        <v>181</v>
      </c>
      <c r="L8166">
        <v>114</v>
      </c>
      <c r="M8166">
        <v>26</v>
      </c>
      <c r="N8166">
        <v>5.3873311043178697E-2</v>
      </c>
      <c r="O8166">
        <v>-0.81621729305564505</v>
      </c>
      <c r="P8166">
        <v>-1.8762856878687999</v>
      </c>
      <c r="Q8166">
        <v>0.45762711864406702</v>
      </c>
      <c r="R8166">
        <v>0.23728813559322001</v>
      </c>
      <c r="S8166">
        <f t="shared" si="127"/>
        <v>4.7258950310021329E-2</v>
      </c>
    </row>
    <row r="8167" spans="1:19" x14ac:dyDescent="0.2">
      <c r="A8167" t="s">
        <v>16255</v>
      </c>
      <c r="B8167" t="s">
        <v>16256</v>
      </c>
      <c r="C8167">
        <v>69</v>
      </c>
      <c r="D8167">
        <v>48</v>
      </c>
      <c r="E8167">
        <v>45</v>
      </c>
      <c r="F8167">
        <v>9</v>
      </c>
      <c r="G8167">
        <v>-7.7349621066139601E-2</v>
      </c>
      <c r="H8167">
        <v>-0.679894586740315</v>
      </c>
      <c r="I8167">
        <v>-1.76880375425992</v>
      </c>
      <c r="J8167">
        <v>103</v>
      </c>
      <c r="K8167">
        <v>192</v>
      </c>
      <c r="L8167">
        <v>135</v>
      </c>
      <c r="M8167">
        <v>17</v>
      </c>
      <c r="N8167">
        <v>0.34769210742009898</v>
      </c>
      <c r="O8167">
        <v>-0.47459223335455603</v>
      </c>
      <c r="P8167">
        <v>-1.7926139719187899</v>
      </c>
      <c r="Q8167">
        <v>0.54237288135593198</v>
      </c>
      <c r="R8167">
        <v>0.305084745762711</v>
      </c>
      <c r="S8167">
        <f t="shared" si="127"/>
        <v>1.0411397873653994E-2</v>
      </c>
    </row>
    <row r="8168" spans="1:19" x14ac:dyDescent="0.2">
      <c r="A8168" t="s">
        <v>16257</v>
      </c>
      <c r="B8168" t="s">
        <v>16258</v>
      </c>
      <c r="C8168">
        <v>26</v>
      </c>
      <c r="D8168">
        <v>18</v>
      </c>
      <c r="E8168">
        <v>34</v>
      </c>
      <c r="F8168">
        <v>5</v>
      </c>
      <c r="G8168">
        <v>-7.9442610571983402E-2</v>
      </c>
      <c r="H8168">
        <v>-0.37775244070696601</v>
      </c>
      <c r="I8168">
        <v>-1.6002005165967901</v>
      </c>
      <c r="J8168">
        <v>75</v>
      </c>
      <c r="K8168">
        <v>80</v>
      </c>
      <c r="L8168">
        <v>34</v>
      </c>
      <c r="M8168">
        <v>6</v>
      </c>
      <c r="N8168">
        <v>0.105256827021965</v>
      </c>
      <c r="O8168">
        <v>-0.93567112349383497</v>
      </c>
      <c r="P8168">
        <v>-2.10713568159994</v>
      </c>
      <c r="Q8168">
        <v>0.57627118644067798</v>
      </c>
      <c r="R8168">
        <v>0.25423728813559299</v>
      </c>
      <c r="S8168">
        <f t="shared" si="127"/>
        <v>-2.5095641106743484E-2</v>
      </c>
    </row>
    <row r="8169" spans="1:19" x14ac:dyDescent="0.2">
      <c r="A8169" t="s">
        <v>16259</v>
      </c>
      <c r="B8169" t="s">
        <v>16260</v>
      </c>
      <c r="C8169">
        <v>8</v>
      </c>
      <c r="D8169">
        <v>19</v>
      </c>
      <c r="E8169">
        <v>9</v>
      </c>
      <c r="F8169">
        <v>1</v>
      </c>
      <c r="G8169">
        <v>0.45592184625641302</v>
      </c>
      <c r="H8169">
        <v>-0.44310548733102201</v>
      </c>
      <c r="I8169">
        <v>-1.7872871599539399</v>
      </c>
      <c r="J8169">
        <v>99</v>
      </c>
      <c r="K8169">
        <v>123</v>
      </c>
      <c r="L8169">
        <v>47</v>
      </c>
      <c r="M8169">
        <v>15</v>
      </c>
      <c r="N8169">
        <v>0.171498020263569</v>
      </c>
      <c r="O8169">
        <v>-0.91562611380622205</v>
      </c>
      <c r="P8169">
        <v>-1.8297696041337601</v>
      </c>
      <c r="Q8169">
        <v>0.59322033898305004</v>
      </c>
      <c r="R8169">
        <v>0.338983050847457</v>
      </c>
      <c r="S8169">
        <f t="shared" si="127"/>
        <v>-4.857434057203458E-3</v>
      </c>
    </row>
    <row r="8170" spans="1:19" x14ac:dyDescent="0.2">
      <c r="A8170" t="s">
        <v>16261</v>
      </c>
      <c r="B8170" t="s">
        <v>16262</v>
      </c>
      <c r="C8170">
        <v>336</v>
      </c>
      <c r="D8170">
        <v>425</v>
      </c>
      <c r="E8170">
        <v>373</v>
      </c>
      <c r="F8170">
        <v>33</v>
      </c>
      <c r="G8170">
        <v>0.18230788495599501</v>
      </c>
      <c r="H8170">
        <v>-0.44888845535956001</v>
      </c>
      <c r="I8170">
        <v>-1.8920225104739501</v>
      </c>
      <c r="J8170">
        <v>652</v>
      </c>
      <c r="K8170">
        <v>750</v>
      </c>
      <c r="L8170">
        <v>424</v>
      </c>
      <c r="M8170">
        <v>93</v>
      </c>
      <c r="N8170">
        <v>0.13804177108150101</v>
      </c>
      <c r="O8170">
        <v>-0.77897051628357805</v>
      </c>
      <c r="P8170">
        <v>-1.8559903157698701</v>
      </c>
      <c r="Q8170">
        <v>0.66101694915254205</v>
      </c>
      <c r="R8170">
        <v>0.305084745762711</v>
      </c>
      <c r="S8170">
        <f t="shared" si="127"/>
        <v>-4.2074983807910964E-2</v>
      </c>
    </row>
    <row r="8171" spans="1:19" x14ac:dyDescent="0.2">
      <c r="A8171" t="s">
        <v>16263</v>
      </c>
      <c r="B8171" t="s">
        <v>16264</v>
      </c>
      <c r="C8171">
        <v>31</v>
      </c>
      <c r="D8171">
        <v>28</v>
      </c>
      <c r="E8171">
        <v>23</v>
      </c>
      <c r="F8171">
        <v>0</v>
      </c>
      <c r="G8171">
        <v>3.6054569803475003E-2</v>
      </c>
      <c r="H8171">
        <v>-0.62389186759508297</v>
      </c>
      <c r="I8171" t="e">
        <f>-inf</f>
        <v>#NAME?</v>
      </c>
      <c r="J8171">
        <v>75</v>
      </c>
      <c r="K8171">
        <v>36</v>
      </c>
      <c r="L8171">
        <v>35</v>
      </c>
      <c r="M8171">
        <v>9</v>
      </c>
      <c r="N8171">
        <v>-0.24153065920269001</v>
      </c>
      <c r="O8171">
        <v>-0.92308199618581399</v>
      </c>
      <c r="P8171">
        <v>-1.93104442254426</v>
      </c>
      <c r="Q8171">
        <v>0.57627118644067798</v>
      </c>
      <c r="R8171">
        <v>0.28813559322033899</v>
      </c>
      <c r="S8171" t="e">
        <f t="shared" si="127"/>
        <v>#NAME?</v>
      </c>
    </row>
    <row r="8172" spans="1:19" x14ac:dyDescent="0.2">
      <c r="A8172" t="s">
        <v>16265</v>
      </c>
      <c r="B8172" t="s">
        <v>16266</v>
      </c>
      <c r="C8172">
        <v>235</v>
      </c>
      <c r="D8172">
        <v>289</v>
      </c>
      <c r="E8172">
        <v>256</v>
      </c>
      <c r="F8172">
        <v>19</v>
      </c>
      <c r="G8172">
        <v>0.170088212780339</v>
      </c>
      <c r="H8172">
        <v>-0.45708590673829003</v>
      </c>
      <c r="I8172">
        <v>-1.9765114342809</v>
      </c>
      <c r="J8172">
        <v>560</v>
      </c>
      <c r="K8172">
        <v>725</v>
      </c>
      <c r="L8172">
        <v>301</v>
      </c>
      <c r="M8172">
        <v>73</v>
      </c>
      <c r="N8172">
        <v>0.18937808298651501</v>
      </c>
      <c r="O8172">
        <v>-0.86171030855674702</v>
      </c>
      <c r="P8172">
        <v>-1.8950908354776299</v>
      </c>
      <c r="Q8172">
        <v>0.62711864406779605</v>
      </c>
      <c r="R8172">
        <v>0.27118644067796599</v>
      </c>
      <c r="S8172">
        <f t="shared" si="127"/>
        <v>-7.6898938027969002E-2</v>
      </c>
    </row>
    <row r="8173" spans="1:19" x14ac:dyDescent="0.2">
      <c r="A8173" t="s">
        <v>16267</v>
      </c>
      <c r="B8173" t="s">
        <v>16268</v>
      </c>
      <c r="C8173">
        <v>257</v>
      </c>
      <c r="D8173">
        <v>206</v>
      </c>
      <c r="E8173">
        <v>177</v>
      </c>
      <c r="F8173">
        <v>24</v>
      </c>
      <c r="G8173">
        <v>-1.5807670666612601E-2</v>
      </c>
      <c r="H8173">
        <v>-0.65621786674789095</v>
      </c>
      <c r="I8173">
        <v>-1.91391905458168</v>
      </c>
      <c r="J8173">
        <v>744</v>
      </c>
      <c r="K8173">
        <v>525</v>
      </c>
      <c r="L8173">
        <v>318</v>
      </c>
      <c r="M8173">
        <v>46</v>
      </c>
      <c r="N8173">
        <v>-7.41855287182E-2</v>
      </c>
      <c r="O8173">
        <v>-0.961234592705836</v>
      </c>
      <c r="P8173">
        <v>-2.2190407724561898</v>
      </c>
      <c r="Q8173">
        <v>0.57627118644067798</v>
      </c>
      <c r="R8173">
        <v>0.28813559322033899</v>
      </c>
      <c r="S8173">
        <f t="shared" si="127"/>
        <v>-0.14549964687206088</v>
      </c>
    </row>
    <row r="8174" spans="1:19" x14ac:dyDescent="0.2">
      <c r="A8174" t="s">
        <v>16269</v>
      </c>
      <c r="B8174" t="s">
        <v>16270</v>
      </c>
      <c r="C8174">
        <v>49</v>
      </c>
      <c r="D8174">
        <v>63</v>
      </c>
      <c r="E8174">
        <v>32</v>
      </c>
      <c r="F8174">
        <v>2</v>
      </c>
      <c r="G8174">
        <v>0.18940270172059601</v>
      </c>
      <c r="H8174">
        <v>-0.67930411148701098</v>
      </c>
      <c r="I8174">
        <v>-2.2733632573265301</v>
      </c>
      <c r="J8174">
        <v>194</v>
      </c>
      <c r="K8174">
        <v>147</v>
      </c>
      <c r="L8174">
        <v>86</v>
      </c>
      <c r="M8174">
        <v>26</v>
      </c>
      <c r="N8174">
        <v>-4.3256291760328101E-2</v>
      </c>
      <c r="O8174">
        <v>-0.94539205583104802</v>
      </c>
      <c r="P8174">
        <v>-1.8830540505513</v>
      </c>
      <c r="Q8174">
        <v>0.55932203389830504</v>
      </c>
      <c r="R8174">
        <v>0.338983050847457</v>
      </c>
      <c r="S8174">
        <f t="shared" si="127"/>
        <v>-0.15928643707450005</v>
      </c>
    </row>
    <row r="8175" spans="1:19" x14ac:dyDescent="0.2">
      <c r="A8175" t="s">
        <v>16271</v>
      </c>
      <c r="B8175" t="s">
        <v>16272</v>
      </c>
      <c r="C8175">
        <v>53</v>
      </c>
      <c r="D8175">
        <v>37</v>
      </c>
      <c r="E8175">
        <v>63</v>
      </c>
      <c r="F8175">
        <v>3</v>
      </c>
      <c r="G8175">
        <v>-7.5815913238265503E-2</v>
      </c>
      <c r="H8175">
        <v>-0.41919332992561098</v>
      </c>
      <c r="I8175">
        <v>-2.1313517878431201</v>
      </c>
      <c r="J8175">
        <v>107</v>
      </c>
      <c r="K8175">
        <v>164</v>
      </c>
      <c r="L8175">
        <v>63</v>
      </c>
      <c r="M8175">
        <v>8</v>
      </c>
      <c r="N8175">
        <v>0.26268817378421</v>
      </c>
      <c r="O8175">
        <v>-0.82213200537601805</v>
      </c>
      <c r="P8175">
        <v>-2.1365194592851502</v>
      </c>
      <c r="Q8175">
        <v>0.59322033898305004</v>
      </c>
      <c r="R8175">
        <v>0.322033898305084</v>
      </c>
      <c r="S8175">
        <f t="shared" si="127"/>
        <v>-0.18613053844833674</v>
      </c>
    </row>
    <row r="8176" spans="1:19" x14ac:dyDescent="0.2">
      <c r="A8176" t="s">
        <v>16273</v>
      </c>
      <c r="B8176" t="s">
        <v>16274</v>
      </c>
      <c r="C8176">
        <v>254</v>
      </c>
      <c r="D8176">
        <v>242</v>
      </c>
      <c r="E8176">
        <v>217</v>
      </c>
      <c r="F8176">
        <v>29</v>
      </c>
      <c r="G8176">
        <v>5.9239881656021599E-2</v>
      </c>
      <c r="H8176">
        <v>-0.562631992549812</v>
      </c>
      <c r="I8176">
        <v>-1.8266328916829799</v>
      </c>
      <c r="J8176">
        <v>390</v>
      </c>
      <c r="K8176">
        <v>650</v>
      </c>
      <c r="L8176">
        <v>314</v>
      </c>
      <c r="M8176">
        <v>60</v>
      </c>
      <c r="N8176">
        <v>0.29907685303807802</v>
      </c>
      <c r="O8176">
        <v>-0.68622373609767395</v>
      </c>
      <c r="P8176">
        <v>-1.8231390252347399</v>
      </c>
      <c r="Q8176">
        <v>0.59322033898305004</v>
      </c>
      <c r="R8176">
        <v>0.25423728813559299</v>
      </c>
      <c r="S8176">
        <f t="shared" si="127"/>
        <v>-1.4430519035587633E-2</v>
      </c>
    </row>
    <row r="8177" spans="1:19" x14ac:dyDescent="0.2">
      <c r="A8177" t="s">
        <v>16275</v>
      </c>
      <c r="B8177" t="s">
        <v>16276</v>
      </c>
      <c r="C8177">
        <v>134</v>
      </c>
      <c r="D8177">
        <v>173</v>
      </c>
      <c r="E8177">
        <v>86</v>
      </c>
      <c r="F8177">
        <v>6</v>
      </c>
      <c r="G8177">
        <v>0.19119953705951601</v>
      </c>
      <c r="H8177">
        <v>-0.68686435689964298</v>
      </c>
      <c r="I8177">
        <v>-2.23315072094316</v>
      </c>
      <c r="J8177">
        <v>314</v>
      </c>
      <c r="K8177">
        <v>341</v>
      </c>
      <c r="L8177">
        <v>204</v>
      </c>
      <c r="M8177">
        <v>28</v>
      </c>
      <c r="N8177">
        <v>0.11305283434100399</v>
      </c>
      <c r="O8177">
        <v>-0.77938825779170595</v>
      </c>
      <c r="P8177">
        <v>-2.0599972853228801</v>
      </c>
      <c r="Q8177">
        <v>0.644067796610169</v>
      </c>
      <c r="R8177">
        <v>0.22033898305084701</v>
      </c>
      <c r="S8177">
        <f t="shared" si="127"/>
        <v>-0.19501923160653412</v>
      </c>
    </row>
    <row r="8178" spans="1:19" x14ac:dyDescent="0.2">
      <c r="A8178" t="s">
        <v>16277</v>
      </c>
      <c r="B8178" t="s">
        <v>16278</v>
      </c>
      <c r="C8178">
        <v>97</v>
      </c>
      <c r="D8178">
        <v>128</v>
      </c>
      <c r="E8178">
        <v>94</v>
      </c>
      <c r="F8178">
        <v>13</v>
      </c>
      <c r="G8178">
        <v>0.20069646767715099</v>
      </c>
      <c r="H8178">
        <v>-0.50790189044494904</v>
      </c>
      <c r="I8178">
        <v>-1.7570255549214</v>
      </c>
      <c r="J8178">
        <v>307</v>
      </c>
      <c r="K8178">
        <v>285</v>
      </c>
      <c r="L8178">
        <v>185</v>
      </c>
      <c r="M8178">
        <v>42</v>
      </c>
      <c r="N8178">
        <v>4.4934587953045502E-2</v>
      </c>
      <c r="O8178">
        <v>-0.81205542421856303</v>
      </c>
      <c r="P8178">
        <v>-1.87411475367117</v>
      </c>
      <c r="Q8178">
        <v>0.55932203389830504</v>
      </c>
      <c r="R8178">
        <v>0.28813559322033899</v>
      </c>
      <c r="S8178">
        <f t="shared" si="127"/>
        <v>-7.9920917326732933E-3</v>
      </c>
    </row>
    <row r="8179" spans="1:19" x14ac:dyDescent="0.2">
      <c r="A8179" t="s">
        <v>16279</v>
      </c>
      <c r="B8179" t="s">
        <v>16280</v>
      </c>
      <c r="C8179">
        <v>50</v>
      </c>
      <c r="D8179">
        <v>67</v>
      </c>
      <c r="E8179">
        <v>49</v>
      </c>
      <c r="F8179">
        <v>28</v>
      </c>
      <c r="G8179">
        <v>0.20736303066033601</v>
      </c>
      <c r="H8179">
        <v>-0.50303193408590796</v>
      </c>
      <c r="I8179">
        <v>-1.1360091459557899</v>
      </c>
      <c r="J8179">
        <v>123</v>
      </c>
      <c r="K8179">
        <v>131</v>
      </c>
      <c r="L8179">
        <v>138</v>
      </c>
      <c r="M8179">
        <v>44</v>
      </c>
      <c r="N8179">
        <v>0.10459428763808799</v>
      </c>
      <c r="O8179">
        <v>-0.54211480218255104</v>
      </c>
      <c r="P8179">
        <v>-1.4566781035451</v>
      </c>
      <c r="Q8179">
        <v>0.54237288135593198</v>
      </c>
      <c r="R8179">
        <v>0.20338983050847401</v>
      </c>
      <c r="S8179">
        <f t="shared" si="127"/>
        <v>0.28275622129967859</v>
      </c>
    </row>
    <row r="8180" spans="1:19" x14ac:dyDescent="0.2">
      <c r="A8180" t="s">
        <v>16281</v>
      </c>
      <c r="B8180" t="s">
        <v>16282</v>
      </c>
      <c r="C8180">
        <v>247</v>
      </c>
      <c r="D8180">
        <v>221</v>
      </c>
      <c r="E8180">
        <v>176</v>
      </c>
      <c r="F8180">
        <v>14</v>
      </c>
      <c r="G8180">
        <v>3.1953552720973298E-2</v>
      </c>
      <c r="H8180">
        <v>-0.64144229522391905</v>
      </c>
      <c r="I8180">
        <v>-2.1307660905434198</v>
      </c>
      <c r="J8180">
        <v>342</v>
      </c>
      <c r="K8180">
        <v>308</v>
      </c>
      <c r="L8180">
        <v>206</v>
      </c>
      <c r="M8180">
        <v>19</v>
      </c>
      <c r="N8180">
        <v>3.1752713866030999E-2</v>
      </c>
      <c r="O8180">
        <v>-0.81224766283137195</v>
      </c>
      <c r="P8180">
        <v>-2.2654981736951898</v>
      </c>
      <c r="Q8180">
        <v>0.55932203389830504</v>
      </c>
      <c r="R8180">
        <v>0.28813559322033899</v>
      </c>
      <c r="S8180">
        <f t="shared" si="127"/>
        <v>-0.22046133094120912</v>
      </c>
    </row>
    <row r="8181" spans="1:19" x14ac:dyDescent="0.2">
      <c r="A8181" t="s">
        <v>16283</v>
      </c>
      <c r="B8181" t="s">
        <v>16284</v>
      </c>
      <c r="C8181">
        <v>24</v>
      </c>
      <c r="D8181">
        <v>12</v>
      </c>
      <c r="E8181">
        <v>36</v>
      </c>
      <c r="F8181">
        <v>1</v>
      </c>
      <c r="G8181">
        <v>-0.220771763368452</v>
      </c>
      <c r="H8181">
        <v>-0.31816675072272199</v>
      </c>
      <c r="I8181">
        <v>-2.2644084146735999</v>
      </c>
      <c r="J8181">
        <v>96</v>
      </c>
      <c r="K8181">
        <v>122</v>
      </c>
      <c r="L8181">
        <v>73</v>
      </c>
      <c r="M8181">
        <v>7</v>
      </c>
      <c r="N8181">
        <v>0.18131670105690101</v>
      </c>
      <c r="O8181">
        <v>-0.71103715006350199</v>
      </c>
      <c r="P8181">
        <v>-2.1473988616172002</v>
      </c>
      <c r="Q8181">
        <v>0.55932203389830504</v>
      </c>
      <c r="R8181">
        <v>0.28813559322033899</v>
      </c>
      <c r="S8181">
        <f t="shared" si="127"/>
        <v>-0.22741192508129607</v>
      </c>
    </row>
    <row r="8182" spans="1:19" x14ac:dyDescent="0.2">
      <c r="A8182" t="s">
        <v>16285</v>
      </c>
      <c r="B8182" t="s">
        <v>16286</v>
      </c>
      <c r="C8182">
        <v>53</v>
      </c>
      <c r="D8182">
        <v>95</v>
      </c>
      <c r="E8182">
        <v>80</v>
      </c>
      <c r="F8182">
        <v>9</v>
      </c>
      <c r="G8182">
        <v>0.33370596798358698</v>
      </c>
      <c r="H8182">
        <v>-0.31544389238724901</v>
      </c>
      <c r="I8182">
        <v>-1.6542305331234599</v>
      </c>
      <c r="J8182">
        <v>116</v>
      </c>
      <c r="K8182">
        <v>136</v>
      </c>
      <c r="L8182">
        <v>100</v>
      </c>
      <c r="M8182">
        <v>21</v>
      </c>
      <c r="N8182">
        <v>0.14630902256502001</v>
      </c>
      <c r="O8182">
        <v>-0.65654676637130804</v>
      </c>
      <c r="P8182">
        <v>-1.75246436308489</v>
      </c>
      <c r="Q8182">
        <v>0.61016949152542299</v>
      </c>
      <c r="R8182">
        <v>0.25423728813559299</v>
      </c>
      <c r="S8182">
        <f t="shared" si="127"/>
        <v>5.419177866730461E-2</v>
      </c>
    </row>
    <row r="8183" spans="1:19" x14ac:dyDescent="0.2">
      <c r="A8183" t="s">
        <v>16287</v>
      </c>
      <c r="B8183" t="s">
        <v>16288</v>
      </c>
      <c r="C8183">
        <v>69</v>
      </c>
      <c r="D8183">
        <v>34</v>
      </c>
      <c r="E8183">
        <v>39</v>
      </c>
      <c r="F8183">
        <v>25</v>
      </c>
      <c r="G8183">
        <v>-0.227111941399471</v>
      </c>
      <c r="H8183">
        <v>-0.74204249348915896</v>
      </c>
      <c r="I8183">
        <v>-1.3251062550272099</v>
      </c>
      <c r="J8183">
        <v>109</v>
      </c>
      <c r="K8183">
        <v>109</v>
      </c>
      <c r="L8183">
        <v>59</v>
      </c>
      <c r="M8183">
        <v>42</v>
      </c>
      <c r="N8183">
        <v>7.7228103421721706E-2</v>
      </c>
      <c r="O8183">
        <v>-0.85866326344286903</v>
      </c>
      <c r="P8183">
        <v>-1.4244028761346099</v>
      </c>
      <c r="Q8183">
        <v>0.55932203389830504</v>
      </c>
      <c r="R8183">
        <v>0.25423728813559299</v>
      </c>
      <c r="S8183">
        <f t="shared" si="127"/>
        <v>0.23685684713092875</v>
      </c>
    </row>
    <row r="8184" spans="1:19" x14ac:dyDescent="0.2">
      <c r="A8184" t="s">
        <v>16289</v>
      </c>
      <c r="B8184" t="s">
        <v>16290</v>
      </c>
      <c r="C8184">
        <v>131</v>
      </c>
      <c r="D8184">
        <v>120</v>
      </c>
      <c r="E8184">
        <v>90</v>
      </c>
      <c r="F8184">
        <v>14</v>
      </c>
      <c r="G8184">
        <v>4.2168182687388998E-2</v>
      </c>
      <c r="H8184">
        <v>-0.65728679599484297</v>
      </c>
      <c r="I8184">
        <v>-1.85534043293952</v>
      </c>
      <c r="J8184">
        <v>267</v>
      </c>
      <c r="K8184">
        <v>417</v>
      </c>
      <c r="L8184">
        <v>206</v>
      </c>
      <c r="M8184">
        <v>30</v>
      </c>
      <c r="N8184">
        <v>0.27085289703090398</v>
      </c>
      <c r="O8184">
        <v>-0.70473281813981203</v>
      </c>
      <c r="P8184">
        <v>-1.9596156752367999</v>
      </c>
      <c r="Q8184">
        <v>0.55932203389830504</v>
      </c>
      <c r="R8184">
        <v>0.28813559322033899</v>
      </c>
      <c r="S8184">
        <f t="shared" si="127"/>
        <v>-5.921457089195907E-2</v>
      </c>
    </row>
    <row r="8185" spans="1:19" x14ac:dyDescent="0.2">
      <c r="A8185" t="s">
        <v>16291</v>
      </c>
      <c r="B8185" t="s">
        <v>16292</v>
      </c>
      <c r="C8185">
        <v>296</v>
      </c>
      <c r="D8185">
        <v>478</v>
      </c>
      <c r="E8185">
        <v>209</v>
      </c>
      <c r="F8185">
        <v>35</v>
      </c>
      <c r="G8185">
        <v>0.28839441784870801</v>
      </c>
      <c r="H8185">
        <v>-0.64540343472628803</v>
      </c>
      <c r="I8185">
        <v>-1.8114208396706599</v>
      </c>
      <c r="J8185">
        <v>660</v>
      </c>
      <c r="K8185">
        <v>708</v>
      </c>
      <c r="L8185">
        <v>396</v>
      </c>
      <c r="M8185">
        <v>64</v>
      </c>
      <c r="N8185">
        <v>0.10771742556962199</v>
      </c>
      <c r="O8185">
        <v>-0.81393752676074604</v>
      </c>
      <c r="P8185">
        <v>-2.0235896301498699</v>
      </c>
      <c r="Q8185">
        <v>0.62711864406779605</v>
      </c>
      <c r="R8185">
        <v>0.27118644067796599</v>
      </c>
      <c r="S8185">
        <f t="shared" si="127"/>
        <v>-6.3660875882430579E-2</v>
      </c>
    </row>
    <row r="8186" spans="1:19" x14ac:dyDescent="0.2">
      <c r="A8186" t="s">
        <v>16293</v>
      </c>
      <c r="B8186" t="s">
        <v>16294</v>
      </c>
      <c r="C8186">
        <v>230</v>
      </c>
      <c r="D8186">
        <v>245</v>
      </c>
      <c r="E8186">
        <v>135</v>
      </c>
      <c r="F8186">
        <v>11</v>
      </c>
      <c r="G8186">
        <v>0.10769648064246699</v>
      </c>
      <c r="H8186">
        <v>-0.72565207730099002</v>
      </c>
      <c r="I8186">
        <v>-2.2045323238213599</v>
      </c>
      <c r="J8186">
        <v>326</v>
      </c>
      <c r="K8186">
        <v>309</v>
      </c>
      <c r="L8186">
        <v>250</v>
      </c>
      <c r="M8186">
        <v>31</v>
      </c>
      <c r="N8186">
        <v>5.3968982778617398E-2</v>
      </c>
      <c r="O8186">
        <v>-0.707366368540291</v>
      </c>
      <c r="P8186">
        <v>-2.0320815748255501</v>
      </c>
      <c r="Q8186">
        <v>0.52542372881355903</v>
      </c>
      <c r="R8186">
        <v>0.169491525423728</v>
      </c>
      <c r="S8186">
        <f t="shared" si="127"/>
        <v>-0.17929916427207798</v>
      </c>
    </row>
    <row r="8187" spans="1:19" x14ac:dyDescent="0.2">
      <c r="A8187" t="s">
        <v>16295</v>
      </c>
      <c r="B8187" t="s">
        <v>16296</v>
      </c>
      <c r="C8187">
        <v>204</v>
      </c>
      <c r="D8187">
        <v>224</v>
      </c>
      <c r="E8187">
        <v>176</v>
      </c>
      <c r="F8187">
        <v>29</v>
      </c>
      <c r="G8187">
        <v>0.12087608320379201</v>
      </c>
      <c r="H8187">
        <v>-0.55837550939015201</v>
      </c>
      <c r="I8187">
        <v>-1.73142934248894</v>
      </c>
      <c r="J8187">
        <v>393</v>
      </c>
      <c r="K8187">
        <v>482</v>
      </c>
      <c r="L8187">
        <v>308</v>
      </c>
      <c r="M8187">
        <v>72</v>
      </c>
      <c r="N8187">
        <v>0.16588259128514399</v>
      </c>
      <c r="O8187">
        <v>-0.69793061101937204</v>
      </c>
      <c r="P8187">
        <v>-1.7472857225360501</v>
      </c>
      <c r="Q8187">
        <v>0.55932203389830504</v>
      </c>
      <c r="R8187">
        <v>0.22033898305084701</v>
      </c>
      <c r="S8187">
        <f t="shared" si="127"/>
        <v>3.3314124142933166E-2</v>
      </c>
    </row>
    <row r="8188" spans="1:19" x14ac:dyDescent="0.2">
      <c r="A8188" t="s">
        <v>16297</v>
      </c>
      <c r="B8188" t="s">
        <v>16298</v>
      </c>
      <c r="C8188">
        <v>107</v>
      </c>
      <c r="D8188">
        <v>95</v>
      </c>
      <c r="E8188">
        <v>106</v>
      </c>
      <c r="F8188">
        <v>7</v>
      </c>
      <c r="G8188">
        <v>2.85980598991665E-2</v>
      </c>
      <c r="H8188">
        <v>-0.49833592219884298</v>
      </c>
      <c r="I8188">
        <v>-2.0684829106329499</v>
      </c>
      <c r="J8188">
        <v>190</v>
      </c>
      <c r="K8188">
        <v>316</v>
      </c>
      <c r="L8188">
        <v>168</v>
      </c>
      <c r="M8188">
        <v>23</v>
      </c>
      <c r="N8188">
        <v>0.29816158508729601</v>
      </c>
      <c r="O8188">
        <v>-0.64553309637135603</v>
      </c>
      <c r="P8188">
        <v>-1.92725143352712</v>
      </c>
      <c r="Q8188">
        <v>0.50847457627118597</v>
      </c>
      <c r="R8188">
        <v>0.22033898305084701</v>
      </c>
      <c r="S8188">
        <f t="shared" si="127"/>
        <v>-0.1120244206916283</v>
      </c>
    </row>
    <row r="8189" spans="1:19" x14ac:dyDescent="0.2">
      <c r="A8189" t="s">
        <v>16299</v>
      </c>
      <c r="B8189" t="s">
        <v>16300</v>
      </c>
      <c r="C8189">
        <v>83</v>
      </c>
      <c r="D8189">
        <v>84</v>
      </c>
      <c r="E8189">
        <v>78</v>
      </c>
      <c r="F8189">
        <v>12</v>
      </c>
      <c r="G8189">
        <v>8.5459425981336198E-2</v>
      </c>
      <c r="H8189">
        <v>-0.521241499463997</v>
      </c>
      <c r="I8189">
        <v>-1.7240940192904399</v>
      </c>
      <c r="J8189">
        <v>182</v>
      </c>
      <c r="K8189">
        <v>233</v>
      </c>
      <c r="L8189">
        <v>167</v>
      </c>
      <c r="M8189">
        <v>28</v>
      </c>
      <c r="N8189">
        <v>0.184512636462666</v>
      </c>
      <c r="O8189">
        <v>-0.62944369398188105</v>
      </c>
      <c r="P8189">
        <v>-1.8231390252347399</v>
      </c>
      <c r="Q8189">
        <v>0.62711864406779605</v>
      </c>
      <c r="R8189">
        <v>0.22033898305084701</v>
      </c>
      <c r="S8189">
        <f t="shared" si="127"/>
        <v>1.5139991081952259E-2</v>
      </c>
    </row>
    <row r="8190" spans="1:19" x14ac:dyDescent="0.2">
      <c r="A8190" t="s">
        <v>16301</v>
      </c>
      <c r="B8190" t="s">
        <v>16302</v>
      </c>
      <c r="C8190">
        <v>196</v>
      </c>
      <c r="D8190">
        <v>347</v>
      </c>
      <c r="E8190">
        <v>167</v>
      </c>
      <c r="F8190">
        <v>18</v>
      </c>
      <c r="G8190">
        <v>0.32833163572992602</v>
      </c>
      <c r="H8190">
        <v>-0.563797609987296</v>
      </c>
      <c r="I8190">
        <v>-1.9211807392151601</v>
      </c>
      <c r="J8190">
        <v>303</v>
      </c>
      <c r="K8190">
        <v>473</v>
      </c>
      <c r="L8190">
        <v>197</v>
      </c>
      <c r="M8190">
        <v>30</v>
      </c>
      <c r="N8190">
        <v>0.27064661565722797</v>
      </c>
      <c r="O8190">
        <v>-0.77906517948510201</v>
      </c>
      <c r="P8190">
        <v>-2.01454704237453</v>
      </c>
      <c r="Q8190">
        <v>0.62711864406779605</v>
      </c>
      <c r="R8190">
        <v>0.23728813559322001</v>
      </c>
      <c r="S8190">
        <f t="shared" si="127"/>
        <v>-9.2895066040640822E-2</v>
      </c>
    </row>
    <row r="8191" spans="1:19" x14ac:dyDescent="0.2">
      <c r="A8191" t="s">
        <v>16303</v>
      </c>
      <c r="B8191" t="s">
        <v>16304</v>
      </c>
      <c r="C8191">
        <v>0</v>
      </c>
      <c r="D8191">
        <v>0</v>
      </c>
      <c r="E8191">
        <v>0</v>
      </c>
      <c r="F8191">
        <v>0</v>
      </c>
      <c r="G8191" t="s">
        <v>373</v>
      </c>
      <c r="H8191" t="s">
        <v>373</v>
      </c>
      <c r="I8191" t="s">
        <v>373</v>
      </c>
      <c r="J8191">
        <v>0</v>
      </c>
      <c r="K8191">
        <v>0</v>
      </c>
      <c r="L8191">
        <v>0</v>
      </c>
      <c r="M8191">
        <v>0</v>
      </c>
      <c r="N8191" t="s">
        <v>373</v>
      </c>
      <c r="O8191" t="s">
        <v>373</v>
      </c>
      <c r="P8191" t="s">
        <v>373</v>
      </c>
      <c r="Q8191">
        <v>0.59322033898305004</v>
      </c>
      <c r="R8191">
        <v>0.23728813559322001</v>
      </c>
      <c r="S8191" t="e">
        <f t="shared" si="127"/>
        <v>#VALUE!</v>
      </c>
    </row>
    <row r="8192" spans="1:19" x14ac:dyDescent="0.2">
      <c r="A8192" t="s">
        <v>16305</v>
      </c>
      <c r="B8192" t="s">
        <v>16306</v>
      </c>
      <c r="C8192">
        <v>74</v>
      </c>
      <c r="D8192">
        <v>88</v>
      </c>
      <c r="E8192">
        <v>57</v>
      </c>
      <c r="F8192">
        <v>3</v>
      </c>
      <c r="G8192">
        <v>0.15550918471472</v>
      </c>
      <c r="H8192">
        <v>-0.60761487383688795</v>
      </c>
      <c r="I8192">
        <v>-2.2763076379733098</v>
      </c>
      <c r="J8192">
        <v>187</v>
      </c>
      <c r="K8192">
        <v>190</v>
      </c>
      <c r="L8192">
        <v>147</v>
      </c>
      <c r="M8192">
        <v>18</v>
      </c>
      <c r="N8192">
        <v>8.4140097838051806E-2</v>
      </c>
      <c r="O8192">
        <v>-0.69661304893271303</v>
      </c>
      <c r="P8192">
        <v>-2.0267947700250799</v>
      </c>
      <c r="Q8192">
        <v>0.61016949152542299</v>
      </c>
      <c r="R8192">
        <v>0.25423728813559299</v>
      </c>
      <c r="S8192">
        <f t="shared" si="127"/>
        <v>-0.1985838405601012</v>
      </c>
    </row>
    <row r="8193" spans="1:19" x14ac:dyDescent="0.2">
      <c r="A8193" t="s">
        <v>16307</v>
      </c>
      <c r="B8193" t="s">
        <v>16308</v>
      </c>
      <c r="C8193">
        <v>44</v>
      </c>
      <c r="D8193">
        <v>54</v>
      </c>
      <c r="E8193">
        <v>31</v>
      </c>
      <c r="F8193">
        <v>0</v>
      </c>
      <c r="G8193">
        <v>0.169199315632309</v>
      </c>
      <c r="H8193">
        <v>-0.64634899243031796</v>
      </c>
      <c r="I8193" t="e">
        <f>-inf</f>
        <v>#NAME?</v>
      </c>
      <c r="J8193">
        <v>97</v>
      </c>
      <c r="K8193">
        <v>100</v>
      </c>
      <c r="L8193">
        <v>62</v>
      </c>
      <c r="M8193">
        <v>2</v>
      </c>
      <c r="N8193">
        <v>9.0456369155477001E-2</v>
      </c>
      <c r="O8193">
        <v>-0.78646882191238099</v>
      </c>
      <c r="P8193">
        <v>-2.69596740719415</v>
      </c>
      <c r="Q8193">
        <v>0.677966101694915</v>
      </c>
      <c r="R8193">
        <v>0.25423728813559299</v>
      </c>
      <c r="S8193" t="e">
        <f t="shared" si="127"/>
        <v>#NAME?</v>
      </c>
    </row>
    <row r="8194" spans="1:19" x14ac:dyDescent="0.2">
      <c r="A8194" t="s">
        <v>16309</v>
      </c>
      <c r="B8194" t="s">
        <v>16310</v>
      </c>
      <c r="C8194">
        <v>14</v>
      </c>
      <c r="D8194">
        <v>25</v>
      </c>
      <c r="E8194">
        <v>13</v>
      </c>
      <c r="F8194">
        <v>3</v>
      </c>
      <c r="G8194">
        <v>0.33207020528932801</v>
      </c>
      <c r="H8194">
        <v>-0.52644269314980496</v>
      </c>
      <c r="I8194">
        <v>-1.55320395392057</v>
      </c>
      <c r="J8194">
        <v>64</v>
      </c>
      <c r="K8194">
        <v>48</v>
      </c>
      <c r="L8194">
        <v>33</v>
      </c>
      <c r="M8194">
        <v>19</v>
      </c>
      <c r="N8194">
        <v>-4.7710633186577998E-2</v>
      </c>
      <c r="O8194">
        <v>-0.87975481125039001</v>
      </c>
      <c r="P8194">
        <v>-1.53765204162295</v>
      </c>
      <c r="Q8194">
        <v>0.62711864406779605</v>
      </c>
      <c r="R8194">
        <v>0.25423728813559299</v>
      </c>
      <c r="S8194">
        <f t="shared" si="127"/>
        <v>0.14078495328233234</v>
      </c>
    </row>
    <row r="8195" spans="1:19" x14ac:dyDescent="0.2">
      <c r="A8195" t="s">
        <v>16311</v>
      </c>
      <c r="B8195" t="s">
        <v>16312</v>
      </c>
      <c r="C8195">
        <v>124</v>
      </c>
      <c r="D8195">
        <v>130</v>
      </c>
      <c r="E8195">
        <v>83</v>
      </c>
      <c r="F8195">
        <v>1</v>
      </c>
      <c r="G8195">
        <v>0.10077989944012999</v>
      </c>
      <c r="H8195">
        <v>-0.66860160256456402</v>
      </c>
      <c r="I8195">
        <v>-2.97761885812423</v>
      </c>
      <c r="J8195">
        <v>194</v>
      </c>
      <c r="K8195">
        <v>278</v>
      </c>
      <c r="L8195">
        <v>146</v>
      </c>
      <c r="M8195">
        <v>37</v>
      </c>
      <c r="N8195">
        <v>0.23347116940957099</v>
      </c>
      <c r="O8195">
        <v>-0.71553765129017899</v>
      </c>
      <c r="P8195">
        <v>-1.7298256744551199</v>
      </c>
      <c r="Q8195">
        <v>0.57627118644067798</v>
      </c>
      <c r="R8195">
        <v>0.27118644067796599</v>
      </c>
      <c r="S8195">
        <f t="shared" ref="S8195:S8258" si="128">((I8195+1.7338029)/1.7338029+(P8195+1.8692731)/1.8692731)/2</f>
        <v>-0.32139598575469425</v>
      </c>
    </row>
    <row r="8196" spans="1:19" x14ac:dyDescent="0.2">
      <c r="A8196" t="s">
        <v>16313</v>
      </c>
      <c r="B8196" t="s">
        <v>16314</v>
      </c>
      <c r="C8196">
        <v>114</v>
      </c>
      <c r="D8196">
        <v>156</v>
      </c>
      <c r="E8196">
        <v>92</v>
      </c>
      <c r="F8196">
        <v>10</v>
      </c>
      <c r="G8196">
        <v>0.216477979313517</v>
      </c>
      <c r="H8196">
        <v>-0.58737503376931999</v>
      </c>
      <c r="I8196">
        <v>-1.94110202429847</v>
      </c>
      <c r="J8196">
        <v>276</v>
      </c>
      <c r="K8196">
        <v>253</v>
      </c>
      <c r="L8196">
        <v>163</v>
      </c>
      <c r="M8196">
        <v>24</v>
      </c>
      <c r="N8196">
        <v>3.9439542532321799E-2</v>
      </c>
      <c r="O8196">
        <v>-0.82081025480564995</v>
      </c>
      <c r="P8196">
        <v>-2.0709235089455</v>
      </c>
      <c r="Q8196">
        <v>0.52542372881355903</v>
      </c>
      <c r="R8196">
        <v>0.22033898305084701</v>
      </c>
      <c r="S8196">
        <f t="shared" si="128"/>
        <v>-0.11371981755471579</v>
      </c>
    </row>
    <row r="8197" spans="1:19" x14ac:dyDescent="0.2">
      <c r="A8197" t="s">
        <v>16315</v>
      </c>
      <c r="B8197" t="s">
        <v>16316</v>
      </c>
      <c r="C8197">
        <v>85</v>
      </c>
      <c r="D8197">
        <v>93</v>
      </c>
      <c r="E8197">
        <v>72</v>
      </c>
      <c r="F8197">
        <v>2</v>
      </c>
      <c r="G8197">
        <v>0.11932225513517</v>
      </c>
      <c r="H8197">
        <v>-0.56634443906142795</v>
      </c>
      <c r="I8197">
        <v>-2.51258610301231</v>
      </c>
      <c r="J8197">
        <v>237</v>
      </c>
      <c r="K8197">
        <v>172</v>
      </c>
      <c r="L8197">
        <v>208</v>
      </c>
      <c r="M8197">
        <v>24</v>
      </c>
      <c r="N8197">
        <v>-6.1991795680833101E-2</v>
      </c>
      <c r="O8197">
        <v>-0.64877378819173204</v>
      </c>
      <c r="P8197">
        <v>-2.0047627728903898</v>
      </c>
      <c r="Q8197">
        <v>0.50847457627118597</v>
      </c>
      <c r="R8197">
        <v>0.20338983050847401</v>
      </c>
      <c r="S8197">
        <f t="shared" si="128"/>
        <v>-0.26082943192119956</v>
      </c>
    </row>
    <row r="8198" spans="1:19" x14ac:dyDescent="0.2">
      <c r="A8198" t="s">
        <v>16317</v>
      </c>
      <c r="B8198" t="s">
        <v>16318</v>
      </c>
      <c r="C8198">
        <v>35</v>
      </c>
      <c r="D8198">
        <v>31</v>
      </c>
      <c r="E8198">
        <v>14</v>
      </c>
      <c r="F8198">
        <v>5</v>
      </c>
      <c r="G8198">
        <v>2.75518817795255E-2</v>
      </c>
      <c r="H8198">
        <v>-0.892198018450441</v>
      </c>
      <c r="I8198">
        <v>-1.72929521297625</v>
      </c>
      <c r="J8198">
        <v>145</v>
      </c>
      <c r="K8198">
        <v>198</v>
      </c>
      <c r="L8198">
        <v>79</v>
      </c>
      <c r="M8198">
        <v>13</v>
      </c>
      <c r="N8198">
        <v>0.212525291448277</v>
      </c>
      <c r="O8198">
        <v>-0.85582968808892301</v>
      </c>
      <c r="P8198">
        <v>-2.0576503185200301</v>
      </c>
      <c r="Q8198">
        <v>0.52542372881355903</v>
      </c>
      <c r="R8198">
        <v>0.305084745762711</v>
      </c>
      <c r="S8198">
        <f t="shared" si="128"/>
        <v>-4.9087884655153048E-2</v>
      </c>
    </row>
    <row r="8199" spans="1:19" x14ac:dyDescent="0.2">
      <c r="A8199" t="s">
        <v>16319</v>
      </c>
      <c r="B8199" t="s">
        <v>16320</v>
      </c>
      <c r="C8199">
        <v>136</v>
      </c>
      <c r="D8199">
        <v>179</v>
      </c>
      <c r="E8199">
        <v>101</v>
      </c>
      <c r="F8199">
        <v>31</v>
      </c>
      <c r="G8199">
        <v>0.199572354905204</v>
      </c>
      <c r="H8199">
        <v>-0.62347554436597796</v>
      </c>
      <c r="I8199">
        <v>-1.5263743874979401</v>
      </c>
      <c r="J8199">
        <v>274</v>
      </c>
      <c r="K8199">
        <v>463</v>
      </c>
      <c r="L8199">
        <v>255</v>
      </c>
      <c r="M8199">
        <v>64</v>
      </c>
      <c r="N8199">
        <v>0.30505853161928698</v>
      </c>
      <c r="O8199">
        <v>-0.62329915953082304</v>
      </c>
      <c r="P8199">
        <v>-1.64179625742839</v>
      </c>
      <c r="Q8199">
        <v>0.55932203389830504</v>
      </c>
      <c r="R8199">
        <v>0.28813559322033899</v>
      </c>
      <c r="S8199">
        <f t="shared" si="128"/>
        <v>0.1206652798150058</v>
      </c>
    </row>
    <row r="8200" spans="1:19" x14ac:dyDescent="0.2">
      <c r="A8200" t="s">
        <v>16321</v>
      </c>
      <c r="B8200" t="s">
        <v>16322</v>
      </c>
      <c r="C8200">
        <v>133</v>
      </c>
      <c r="D8200">
        <v>147</v>
      </c>
      <c r="E8200">
        <v>135</v>
      </c>
      <c r="F8200">
        <v>6</v>
      </c>
      <c r="G8200">
        <v>0.123723926076618</v>
      </c>
      <c r="H8200">
        <v>-0.48777588225048302</v>
      </c>
      <c r="I8200">
        <v>-2.2298975635454399</v>
      </c>
      <c r="J8200">
        <v>240</v>
      </c>
      <c r="K8200">
        <v>302</v>
      </c>
      <c r="L8200">
        <v>272</v>
      </c>
      <c r="M8200">
        <v>39</v>
      </c>
      <c r="N8200">
        <v>0.177023804667266</v>
      </c>
      <c r="O8200">
        <v>-0.53773111482179703</v>
      </c>
      <c r="P8200">
        <v>-1.7993723032769899</v>
      </c>
      <c r="Q8200">
        <v>0.47457627118644002</v>
      </c>
      <c r="R8200">
        <v>0.28813559322033899</v>
      </c>
      <c r="S8200">
        <f t="shared" si="128"/>
        <v>-0.1243681523238295</v>
      </c>
    </row>
    <row r="8201" spans="1:19" x14ac:dyDescent="0.2">
      <c r="A8201" t="s">
        <v>16323</v>
      </c>
      <c r="B8201" t="s">
        <v>16324</v>
      </c>
      <c r="C8201">
        <v>213</v>
      </c>
      <c r="D8201">
        <v>251</v>
      </c>
      <c r="E8201">
        <v>82</v>
      </c>
      <c r="F8201">
        <v>18</v>
      </c>
      <c r="G8201">
        <v>0.15155235033782799</v>
      </c>
      <c r="H8201">
        <v>-0.90882376083342398</v>
      </c>
      <c r="I8201">
        <v>-1.95730427129743</v>
      </c>
      <c r="J8201">
        <v>317</v>
      </c>
      <c r="K8201">
        <v>406</v>
      </c>
      <c r="L8201">
        <v>196</v>
      </c>
      <c r="M8201">
        <v>37</v>
      </c>
      <c r="N8201">
        <v>0.184694874781164</v>
      </c>
      <c r="O8201">
        <v>-0.80089196800566498</v>
      </c>
      <c r="P8201">
        <v>-1.94308320674264</v>
      </c>
      <c r="Q8201">
        <v>0.54237288135593198</v>
      </c>
      <c r="R8201">
        <v>0.28813559322033899</v>
      </c>
      <c r="S8201">
        <f t="shared" si="128"/>
        <v>-8.4197085640949673E-2</v>
      </c>
    </row>
    <row r="8202" spans="1:19" x14ac:dyDescent="0.2">
      <c r="A8202" t="s">
        <v>16325</v>
      </c>
      <c r="B8202" t="s">
        <v>16326</v>
      </c>
      <c r="C8202">
        <v>74</v>
      </c>
      <c r="D8202">
        <v>64</v>
      </c>
      <c r="E8202">
        <v>41</v>
      </c>
      <c r="F8202">
        <v>7</v>
      </c>
      <c r="G8202">
        <v>1.7206486548439301E-2</v>
      </c>
      <c r="H8202">
        <v>-0.75070587278964396</v>
      </c>
      <c r="I8202">
        <v>-1.9083308526787099</v>
      </c>
      <c r="J8202">
        <v>140</v>
      </c>
      <c r="K8202">
        <v>195</v>
      </c>
      <c r="L8202">
        <v>61</v>
      </c>
      <c r="M8202">
        <v>16</v>
      </c>
      <c r="N8202">
        <v>0.22113467910600099</v>
      </c>
      <c r="O8202">
        <v>-0.95288697781186105</v>
      </c>
      <c r="P8202">
        <v>-1.9522337216142001</v>
      </c>
      <c r="Q8202">
        <v>0.677966101694915</v>
      </c>
      <c r="R8202">
        <v>0.28813559322033899</v>
      </c>
      <c r="S8202">
        <f t="shared" si="128"/>
        <v>-7.2521577128626613E-2</v>
      </c>
    </row>
    <row r="8203" spans="1:19" x14ac:dyDescent="0.2">
      <c r="A8203" t="s">
        <v>16327</v>
      </c>
      <c r="B8203" t="s">
        <v>16328</v>
      </c>
      <c r="C8203">
        <v>59</v>
      </c>
      <c r="D8203">
        <v>120</v>
      </c>
      <c r="E8203">
        <v>187</v>
      </c>
      <c r="F8203">
        <v>18</v>
      </c>
      <c r="G8203">
        <v>0.38858746670100902</v>
      </c>
      <c r="H8203">
        <v>6.7315851159511402E-3</v>
      </c>
      <c r="I8203">
        <v>-1.39977667950083</v>
      </c>
      <c r="J8203">
        <v>145</v>
      </c>
      <c r="K8203">
        <v>259</v>
      </c>
      <c r="L8203">
        <v>93</v>
      </c>
      <c r="M8203">
        <v>22</v>
      </c>
      <c r="N8203">
        <v>0.32915986526799801</v>
      </c>
      <c r="O8203">
        <v>-0.78497383082543004</v>
      </c>
      <c r="P8203">
        <v>-1.82917099000466</v>
      </c>
      <c r="Q8203">
        <v>0.66101694915254205</v>
      </c>
      <c r="R8203">
        <v>0.338983050847457</v>
      </c>
      <c r="S8203">
        <f t="shared" si="128"/>
        <v>0.1070542808621284</v>
      </c>
    </row>
    <row r="8204" spans="1:19" x14ac:dyDescent="0.2">
      <c r="A8204" t="s">
        <v>16329</v>
      </c>
      <c r="B8204" t="s">
        <v>16330</v>
      </c>
      <c r="C8204">
        <v>11</v>
      </c>
      <c r="D8204">
        <v>3</v>
      </c>
      <c r="E8204">
        <v>28</v>
      </c>
      <c r="F8204">
        <v>10</v>
      </c>
      <c r="G8204">
        <v>-0.48401319814303401</v>
      </c>
      <c r="H8204">
        <v>-8.8492663594409396E-2</v>
      </c>
      <c r="I8204">
        <v>-0.92558985812022398</v>
      </c>
      <c r="J8204">
        <v>41</v>
      </c>
      <c r="K8204">
        <v>26</v>
      </c>
      <c r="L8204">
        <v>20</v>
      </c>
      <c r="M8204">
        <v>3</v>
      </c>
      <c r="N8204">
        <v>-0.120582405327195</v>
      </c>
      <c r="O8204">
        <v>-0.90384263820014399</v>
      </c>
      <c r="P8204">
        <v>-2.1458882705919602</v>
      </c>
      <c r="Q8204">
        <v>0.61016949152542299</v>
      </c>
      <c r="R8204">
        <v>0.305084745762711</v>
      </c>
      <c r="S8204">
        <f t="shared" si="128"/>
        <v>0.1590851997741215</v>
      </c>
    </row>
    <row r="8205" spans="1:19" x14ac:dyDescent="0.2">
      <c r="A8205" t="s">
        <v>16331</v>
      </c>
      <c r="B8205" t="s">
        <v>16332</v>
      </c>
      <c r="C8205">
        <v>285</v>
      </c>
      <c r="D8205">
        <v>269</v>
      </c>
      <c r="E8205">
        <v>252</v>
      </c>
      <c r="F8205">
        <v>48</v>
      </c>
      <c r="G8205">
        <v>5.5165652289426201E-2</v>
      </c>
      <c r="H8205">
        <v>-0.54770232900536897</v>
      </c>
      <c r="I8205">
        <v>-1.6578007955949201</v>
      </c>
      <c r="J8205">
        <v>415</v>
      </c>
      <c r="K8205">
        <v>589</v>
      </c>
      <c r="L8205">
        <v>263</v>
      </c>
      <c r="M8205">
        <v>126</v>
      </c>
      <c r="N8205">
        <v>0.22929530149673</v>
      </c>
      <c r="O8205">
        <v>-0.79018112536672502</v>
      </c>
      <c r="P8205">
        <v>-1.52790322018642</v>
      </c>
      <c r="Q8205">
        <v>0.677966101694915</v>
      </c>
      <c r="R8205">
        <v>0.28813559322033899</v>
      </c>
      <c r="S8205">
        <f t="shared" si="128"/>
        <v>0.11322860934147774</v>
      </c>
    </row>
    <row r="8206" spans="1:19" x14ac:dyDescent="0.2">
      <c r="A8206" t="s">
        <v>16333</v>
      </c>
      <c r="B8206" t="s">
        <v>16334</v>
      </c>
      <c r="C8206">
        <v>134</v>
      </c>
      <c r="D8206">
        <v>69</v>
      </c>
      <c r="E8206">
        <v>106</v>
      </c>
      <c r="F8206">
        <v>29</v>
      </c>
      <c r="G8206">
        <v>-0.20799747533202301</v>
      </c>
      <c r="H8206">
        <v>-0.59605694287844002</v>
      </c>
      <c r="I8206">
        <v>-1.54890397342785</v>
      </c>
      <c r="J8206">
        <v>179</v>
      </c>
      <c r="K8206">
        <v>189</v>
      </c>
      <c r="L8206">
        <v>116</v>
      </c>
      <c r="M8206">
        <v>36</v>
      </c>
      <c r="N8206">
        <v>0.100836876615072</v>
      </c>
      <c r="O8206">
        <v>-0.78048381889736496</v>
      </c>
      <c r="P8206">
        <v>-1.7067761988044901</v>
      </c>
      <c r="Q8206">
        <v>0.72881355932203395</v>
      </c>
      <c r="R8206">
        <v>0.322033898305084</v>
      </c>
      <c r="S8206">
        <f t="shared" si="128"/>
        <v>9.6787048715244073E-2</v>
      </c>
    </row>
    <row r="8207" spans="1:19" x14ac:dyDescent="0.2">
      <c r="A8207" t="s">
        <v>16335</v>
      </c>
      <c r="B8207" t="s">
        <v>16336</v>
      </c>
      <c r="C8207">
        <v>46</v>
      </c>
      <c r="D8207">
        <v>75</v>
      </c>
      <c r="E8207">
        <v>61</v>
      </c>
      <c r="F8207">
        <v>7</v>
      </c>
      <c r="G8207">
        <v>0.29256166400565398</v>
      </c>
      <c r="H8207">
        <v>-0.37168600644921002</v>
      </c>
      <c r="I8207">
        <v>-1.70185696462931</v>
      </c>
      <c r="J8207">
        <v>168</v>
      </c>
      <c r="K8207">
        <v>221</v>
      </c>
      <c r="L8207">
        <v>92</v>
      </c>
      <c r="M8207">
        <v>9</v>
      </c>
      <c r="N8207">
        <v>0.196311095380969</v>
      </c>
      <c r="O8207">
        <v>-0.85361023152469795</v>
      </c>
      <c r="P8207">
        <v>-2.2812924408784299</v>
      </c>
      <c r="Q8207">
        <v>0.677966101694915</v>
      </c>
      <c r="R8207">
        <v>0.25423728813559299</v>
      </c>
      <c r="S8207">
        <f t="shared" si="128"/>
        <v>-0.10099576109784297</v>
      </c>
    </row>
    <row r="8208" spans="1:19" x14ac:dyDescent="0.2">
      <c r="A8208" t="s">
        <v>16337</v>
      </c>
      <c r="B8208" t="s">
        <v>16338</v>
      </c>
      <c r="C8208">
        <v>282</v>
      </c>
      <c r="D8208">
        <v>394</v>
      </c>
      <c r="E8208">
        <v>257</v>
      </c>
      <c r="F8208">
        <v>68</v>
      </c>
      <c r="G8208">
        <v>0.225505345801741</v>
      </c>
      <c r="H8208">
        <v>-0.53457399476647005</v>
      </c>
      <c r="I8208">
        <v>-1.5019373685751201</v>
      </c>
      <c r="J8208">
        <v>460</v>
      </c>
      <c r="K8208">
        <v>703</v>
      </c>
      <c r="L8208">
        <v>364</v>
      </c>
      <c r="M8208">
        <v>158</v>
      </c>
      <c r="N8208">
        <v>0.26142559675997101</v>
      </c>
      <c r="O8208">
        <v>-0.69374522517690795</v>
      </c>
      <c r="P8208">
        <v>-1.4743264133190399</v>
      </c>
      <c r="Q8208">
        <v>0.66101694915254205</v>
      </c>
      <c r="R8208">
        <v>0.27118644067796599</v>
      </c>
      <c r="S8208">
        <f t="shared" si="128"/>
        <v>0.17250795668367092</v>
      </c>
    </row>
    <row r="8209" spans="1:19" x14ac:dyDescent="0.2">
      <c r="A8209" t="s">
        <v>16339</v>
      </c>
      <c r="B8209" t="s">
        <v>16340</v>
      </c>
      <c r="C8209">
        <v>73</v>
      </c>
      <c r="D8209">
        <v>59</v>
      </c>
      <c r="E8209">
        <v>21</v>
      </c>
      <c r="F8209">
        <v>0</v>
      </c>
      <c r="G8209">
        <v>-1.22126161827831E-2</v>
      </c>
      <c r="H8209">
        <v>-1.0353615751649401</v>
      </c>
      <c r="I8209" t="e">
        <f>-inf</f>
        <v>#NAME?</v>
      </c>
      <c r="J8209">
        <v>112</v>
      </c>
      <c r="K8209">
        <v>100</v>
      </c>
      <c r="L8209">
        <v>69</v>
      </c>
      <c r="M8209">
        <v>8</v>
      </c>
      <c r="N8209">
        <v>2.8010080751540201E-2</v>
      </c>
      <c r="O8209">
        <v>-0.80245770907731595</v>
      </c>
      <c r="P8209">
        <v>-2.15635370427013</v>
      </c>
      <c r="Q8209">
        <v>0.62711864406779605</v>
      </c>
      <c r="R8209">
        <v>0.22033898305084701</v>
      </c>
      <c r="S8209" t="e">
        <f t="shared" si="128"/>
        <v>#NAME?</v>
      </c>
    </row>
    <row r="8210" spans="1:19" x14ac:dyDescent="0.2">
      <c r="A8210" t="s">
        <v>16341</v>
      </c>
      <c r="B8210" t="s">
        <v>16342</v>
      </c>
      <c r="C8210">
        <v>339</v>
      </c>
      <c r="D8210">
        <v>338</v>
      </c>
      <c r="E8210">
        <v>260</v>
      </c>
      <c r="F8210">
        <v>39</v>
      </c>
      <c r="G8210">
        <v>7.8975234370100997E-2</v>
      </c>
      <c r="H8210">
        <v>-0.60948436001066697</v>
      </c>
      <c r="I8210">
        <v>-1.8233322641385801</v>
      </c>
      <c r="J8210">
        <v>550</v>
      </c>
      <c r="K8210">
        <v>939</v>
      </c>
      <c r="L8210">
        <v>459</v>
      </c>
      <c r="M8210">
        <v>82</v>
      </c>
      <c r="N8210">
        <v>0.30953100619358898</v>
      </c>
      <c r="O8210">
        <v>-0.67063878110137298</v>
      </c>
      <c r="P8210">
        <v>-1.8367745057024201</v>
      </c>
      <c r="Q8210">
        <v>0.57627118644067798</v>
      </c>
      <c r="R8210">
        <v>0.25423728813559299</v>
      </c>
      <c r="S8210">
        <f t="shared" si="128"/>
        <v>-1.7125940941067966E-2</v>
      </c>
    </row>
    <row r="8211" spans="1:19" x14ac:dyDescent="0.2">
      <c r="A8211" t="s">
        <v>16343</v>
      </c>
      <c r="B8211" t="s">
        <v>16344</v>
      </c>
      <c r="C8211">
        <v>80</v>
      </c>
      <c r="D8211">
        <v>70</v>
      </c>
      <c r="E8211">
        <v>98</v>
      </c>
      <c r="F8211">
        <v>11</v>
      </c>
      <c r="G8211">
        <v>2.2266285317841601E-2</v>
      </c>
      <c r="H8211">
        <v>-0.406121921077852</v>
      </c>
      <c r="I8211">
        <v>-1.7458944747957099</v>
      </c>
      <c r="J8211">
        <v>233</v>
      </c>
      <c r="K8211">
        <v>198</v>
      </c>
      <c r="L8211">
        <v>96</v>
      </c>
      <c r="M8211">
        <v>17</v>
      </c>
      <c r="N8211">
        <v>6.5373726572338902E-3</v>
      </c>
      <c r="O8211">
        <v>-0.97717346513084002</v>
      </c>
      <c r="P8211">
        <v>-2.1471326682396299</v>
      </c>
      <c r="Q8211">
        <v>0.54237288135593198</v>
      </c>
      <c r="R8211">
        <v>0.25423728813559299</v>
      </c>
      <c r="S8211">
        <f t="shared" si="128"/>
        <v>-7.7809902367284411E-2</v>
      </c>
    </row>
    <row r="8212" spans="1:19" x14ac:dyDescent="0.2">
      <c r="A8212" t="s">
        <v>16345</v>
      </c>
      <c r="B8212" t="s">
        <v>16346</v>
      </c>
      <c r="C8212">
        <v>128</v>
      </c>
      <c r="D8212">
        <v>106</v>
      </c>
      <c r="E8212">
        <v>143</v>
      </c>
      <c r="F8212">
        <v>15</v>
      </c>
      <c r="G8212">
        <v>-1.6458720875696499E-3</v>
      </c>
      <c r="H8212">
        <v>-0.44613194196120998</v>
      </c>
      <c r="I8212">
        <v>-1.8153158835541801</v>
      </c>
      <c r="J8212">
        <v>338</v>
      </c>
      <c r="K8212">
        <v>289</v>
      </c>
      <c r="L8212">
        <v>240</v>
      </c>
      <c r="M8212">
        <v>29</v>
      </c>
      <c r="N8212">
        <v>9.2092459006149104E-3</v>
      </c>
      <c r="O8212">
        <v>-0.74079423571043901</v>
      </c>
      <c r="P8212">
        <v>-2.0767443709705899</v>
      </c>
      <c r="Q8212">
        <v>0.57627118644067798</v>
      </c>
      <c r="R8212">
        <v>0.23728813559322001</v>
      </c>
      <c r="S8212">
        <f t="shared" si="128"/>
        <v>-7.9002166263754739E-2</v>
      </c>
    </row>
    <row r="8213" spans="1:19" x14ac:dyDescent="0.2">
      <c r="A8213" t="s">
        <v>16347</v>
      </c>
      <c r="B8213" t="s">
        <v>16348</v>
      </c>
      <c r="C8213">
        <v>45</v>
      </c>
      <c r="D8213">
        <v>35</v>
      </c>
      <c r="E8213">
        <v>44</v>
      </c>
      <c r="F8213">
        <v>5</v>
      </c>
      <c r="G8213">
        <v>-2.88862371295396E-2</v>
      </c>
      <c r="H8213">
        <v>-0.50401784706755903</v>
      </c>
      <c r="I8213">
        <v>-1.8384396824013201</v>
      </c>
      <c r="J8213">
        <v>106</v>
      </c>
      <c r="K8213">
        <v>134</v>
      </c>
      <c r="L8213">
        <v>30</v>
      </c>
      <c r="M8213">
        <v>4</v>
      </c>
      <c r="N8213">
        <v>0.179027036521759</v>
      </c>
      <c r="O8213">
        <v>-1.1402733876894899</v>
      </c>
      <c r="P8213">
        <v>-2.4334715425287001</v>
      </c>
      <c r="Q8213">
        <v>0.62711864406779605</v>
      </c>
      <c r="R8213">
        <v>0.27118644067796599</v>
      </c>
      <c r="S8213">
        <f t="shared" si="128"/>
        <v>-0.18108937382547219</v>
      </c>
    </row>
    <row r="8214" spans="1:19" x14ac:dyDescent="0.2">
      <c r="A8214" t="s">
        <v>16349</v>
      </c>
      <c r="B8214" t="s">
        <v>16350</v>
      </c>
      <c r="C8214">
        <v>39</v>
      </c>
      <c r="D8214">
        <v>39</v>
      </c>
      <c r="E8214">
        <v>3</v>
      </c>
      <c r="F8214">
        <v>8</v>
      </c>
      <c r="G8214">
        <v>8.0258232295528406E-2</v>
      </c>
      <c r="H8214">
        <v>-1.60820136208524</v>
      </c>
      <c r="I8214">
        <v>-1.57217179299655</v>
      </c>
      <c r="J8214">
        <v>104</v>
      </c>
      <c r="K8214">
        <v>122</v>
      </c>
      <c r="L8214">
        <v>53</v>
      </c>
      <c r="M8214">
        <v>20</v>
      </c>
      <c r="N8214">
        <v>0.14655459479768901</v>
      </c>
      <c r="O8214">
        <v>-0.884846246842381</v>
      </c>
      <c r="P8214">
        <v>-1.7262290122266899</v>
      </c>
      <c r="Q8214">
        <v>0.62711864406779605</v>
      </c>
      <c r="R8214">
        <v>0.25423728813559299</v>
      </c>
      <c r="S8214">
        <f t="shared" si="128"/>
        <v>8.4873685841052482E-2</v>
      </c>
    </row>
    <row r="8215" spans="1:19" x14ac:dyDescent="0.2">
      <c r="A8215" t="s">
        <v>16351</v>
      </c>
      <c r="B8215" t="s">
        <v>16352</v>
      </c>
      <c r="C8215">
        <v>39</v>
      </c>
      <c r="D8215">
        <v>63</v>
      </c>
      <c r="E8215">
        <v>33</v>
      </c>
      <c r="F8215">
        <v>0</v>
      </c>
      <c r="G8215">
        <v>0.28853417472261</v>
      </c>
      <c r="H8215">
        <v>-0.56680867692701498</v>
      </c>
      <c r="I8215" t="e">
        <f>-inf</f>
        <v>#NAME?</v>
      </c>
      <c r="J8215">
        <v>28</v>
      </c>
      <c r="K8215">
        <v>59</v>
      </c>
      <c r="L8215">
        <v>58</v>
      </c>
      <c r="M8215">
        <v>7</v>
      </c>
      <c r="N8215">
        <v>0.40092208372164601</v>
      </c>
      <c r="O8215">
        <v>-0.275818814923672</v>
      </c>
      <c r="P8215">
        <v>-1.6122856599198501</v>
      </c>
      <c r="Q8215">
        <v>0.644067796610169</v>
      </c>
      <c r="R8215">
        <v>0.28813559322033899</v>
      </c>
      <c r="S8215" t="e">
        <f t="shared" si="128"/>
        <v>#NAME?</v>
      </c>
    </row>
    <row r="8216" spans="1:19" x14ac:dyDescent="0.2">
      <c r="A8216" t="s">
        <v>16353</v>
      </c>
      <c r="B8216" t="s">
        <v>16354</v>
      </c>
      <c r="C8216">
        <v>81</v>
      </c>
      <c r="D8216">
        <v>98</v>
      </c>
      <c r="E8216">
        <v>73</v>
      </c>
      <c r="F8216">
        <v>6</v>
      </c>
      <c r="G8216">
        <v>0.162999289109373</v>
      </c>
      <c r="H8216">
        <v>-0.53942016853659702</v>
      </c>
      <c r="I8216">
        <v>-2.0145309414570001</v>
      </c>
      <c r="J8216">
        <v>128</v>
      </c>
      <c r="K8216">
        <v>170</v>
      </c>
      <c r="L8216">
        <v>121</v>
      </c>
      <c r="M8216">
        <v>7</v>
      </c>
      <c r="N8216">
        <v>0.20046705515212701</v>
      </c>
      <c r="O8216">
        <v>-0.61651337647580795</v>
      </c>
      <c r="P8216">
        <v>-2.2723375982255001</v>
      </c>
      <c r="Q8216">
        <v>0.644067796610169</v>
      </c>
      <c r="R8216">
        <v>0.305084745762711</v>
      </c>
      <c r="S8216">
        <f t="shared" si="128"/>
        <v>-0.1887704760555641</v>
      </c>
    </row>
    <row r="8217" spans="1:19" x14ac:dyDescent="0.2">
      <c r="A8217" t="s">
        <v>16355</v>
      </c>
      <c r="B8217" t="s">
        <v>16356</v>
      </c>
      <c r="C8217">
        <v>152</v>
      </c>
      <c r="D8217">
        <v>114</v>
      </c>
      <c r="E8217">
        <v>112</v>
      </c>
      <c r="F8217">
        <v>9</v>
      </c>
      <c r="G8217">
        <v>-4.4680504312771499E-2</v>
      </c>
      <c r="H8217">
        <v>-0.62688357505299397</v>
      </c>
      <c r="I8217">
        <v>-2.11179825146744</v>
      </c>
      <c r="J8217">
        <v>165</v>
      </c>
      <c r="K8217">
        <v>216</v>
      </c>
      <c r="L8217">
        <v>140</v>
      </c>
      <c r="M8217">
        <v>33</v>
      </c>
      <c r="N8217">
        <v>0.19419791035874601</v>
      </c>
      <c r="O8217">
        <v>-0.66344468568005799</v>
      </c>
      <c r="P8217">
        <v>-1.7091956729279101</v>
      </c>
      <c r="Q8217">
        <v>0.61016949152542299</v>
      </c>
      <c r="R8217">
        <v>0.22033898305084701</v>
      </c>
      <c r="S8217">
        <f t="shared" si="128"/>
        <v>-6.6189494847991887E-2</v>
      </c>
    </row>
    <row r="8218" spans="1:19" x14ac:dyDescent="0.2">
      <c r="A8218" t="s">
        <v>16357</v>
      </c>
      <c r="B8218" t="s">
        <v>16358</v>
      </c>
      <c r="C8218">
        <v>39</v>
      </c>
      <c r="D8218">
        <v>50</v>
      </c>
      <c r="E8218">
        <v>31</v>
      </c>
      <c r="F8218">
        <v>5</v>
      </c>
      <c r="G8218">
        <v>0.18816362960504701</v>
      </c>
      <c r="H8218">
        <v>-0.59396092297062997</v>
      </c>
      <c r="I8218">
        <v>-1.7762917756524701</v>
      </c>
      <c r="J8218">
        <v>105</v>
      </c>
      <c r="K8218">
        <v>74</v>
      </c>
      <c r="L8218">
        <v>55</v>
      </c>
      <c r="M8218">
        <v>4</v>
      </c>
      <c r="N8218">
        <v>-7.4729475917239996E-2</v>
      </c>
      <c r="O8218">
        <v>-0.87291538672008395</v>
      </c>
      <c r="P8218">
        <v>-2.42935497633386</v>
      </c>
      <c r="Q8218">
        <v>0.62711864406779605</v>
      </c>
      <c r="R8218">
        <v>0.305084745762711</v>
      </c>
      <c r="S8218">
        <f t="shared" si="128"/>
        <v>-0.1620658341168611</v>
      </c>
    </row>
    <row r="8219" spans="1:19" x14ac:dyDescent="0.2">
      <c r="A8219" t="s">
        <v>16359</v>
      </c>
      <c r="B8219" t="s">
        <v>16360</v>
      </c>
      <c r="C8219">
        <v>104</v>
      </c>
      <c r="D8219">
        <v>134</v>
      </c>
      <c r="E8219">
        <v>48</v>
      </c>
      <c r="F8219">
        <v>6</v>
      </c>
      <c r="G8219">
        <v>0.190329691361555</v>
      </c>
      <c r="H8219">
        <v>-0.83005011170159604</v>
      </c>
      <c r="I8219">
        <v>-2.1230792618771299</v>
      </c>
      <c r="J8219">
        <v>172</v>
      </c>
      <c r="K8219">
        <v>261</v>
      </c>
      <c r="L8219">
        <v>114</v>
      </c>
      <c r="M8219">
        <v>24</v>
      </c>
      <c r="N8219">
        <v>0.25834016385245301</v>
      </c>
      <c r="O8219">
        <v>-0.770712372715466</v>
      </c>
      <c r="P8219">
        <v>-1.8655428737878299</v>
      </c>
      <c r="Q8219">
        <v>0.57627118644067798</v>
      </c>
      <c r="R8219">
        <v>0.28813559322033899</v>
      </c>
      <c r="S8219">
        <f t="shared" si="128"/>
        <v>-0.11126307179949178</v>
      </c>
    </row>
    <row r="8220" spans="1:19" x14ac:dyDescent="0.2">
      <c r="A8220" t="s">
        <v>16361</v>
      </c>
      <c r="B8220" t="s">
        <v>16362</v>
      </c>
      <c r="C8220">
        <v>147</v>
      </c>
      <c r="D8220">
        <v>175</v>
      </c>
      <c r="E8220">
        <v>108</v>
      </c>
      <c r="F8220">
        <v>7</v>
      </c>
      <c r="G8220">
        <v>0.155978946233646</v>
      </c>
      <c r="H8220">
        <v>-0.62815158903962998</v>
      </c>
      <c r="I8220">
        <v>-2.2064164676959099</v>
      </c>
      <c r="J8220">
        <v>320</v>
      </c>
      <c r="K8220">
        <v>312</v>
      </c>
      <c r="L8220">
        <v>135</v>
      </c>
      <c r="M8220">
        <v>26</v>
      </c>
      <c r="N8220">
        <v>6.6232719120258604E-2</v>
      </c>
      <c r="O8220">
        <v>-0.96690498696928995</v>
      </c>
      <c r="P8220">
        <v>-2.1004022989409799</v>
      </c>
      <c r="Q8220">
        <v>0.52542372881355903</v>
      </c>
      <c r="R8220">
        <v>0.305084745762711</v>
      </c>
      <c r="S8220">
        <f t="shared" si="128"/>
        <v>-0.19811719707840603</v>
      </c>
    </row>
    <row r="8221" spans="1:19" x14ac:dyDescent="0.2">
      <c r="A8221" t="s">
        <v>16363</v>
      </c>
      <c r="B8221" t="s">
        <v>16364</v>
      </c>
      <c r="C8221">
        <v>242</v>
      </c>
      <c r="D8221">
        <v>325</v>
      </c>
      <c r="E8221">
        <v>168</v>
      </c>
      <c r="F8221">
        <v>32</v>
      </c>
      <c r="G8221">
        <v>0.20832622729397099</v>
      </c>
      <c r="H8221">
        <v>-0.65276409403297198</v>
      </c>
      <c r="I8221">
        <v>-1.7628625606225199</v>
      </c>
      <c r="J8221">
        <v>528</v>
      </c>
      <c r="K8221">
        <v>475</v>
      </c>
      <c r="L8221">
        <v>265</v>
      </c>
      <c r="M8221">
        <v>63</v>
      </c>
      <c r="N8221">
        <v>3.1287790512775998E-2</v>
      </c>
      <c r="O8221">
        <v>-0.89147682574139397</v>
      </c>
      <c r="P8221">
        <v>-1.93351904167212</v>
      </c>
      <c r="Q8221">
        <v>0.57627118644067798</v>
      </c>
      <c r="R8221">
        <v>0.338983050847457</v>
      </c>
      <c r="S8221">
        <f t="shared" si="128"/>
        <v>-2.5565063411951298E-2</v>
      </c>
    </row>
    <row r="8222" spans="1:19" x14ac:dyDescent="0.2">
      <c r="A8222" t="s">
        <v>16365</v>
      </c>
      <c r="B8222" t="s">
        <v>16366</v>
      </c>
      <c r="C8222">
        <v>66</v>
      </c>
      <c r="D8222">
        <v>97</v>
      </c>
      <c r="E8222">
        <v>30</v>
      </c>
      <c r="F8222">
        <v>5</v>
      </c>
      <c r="G8222">
        <v>0.24748603101990399</v>
      </c>
      <c r="H8222">
        <v>-0.83668069060060901</v>
      </c>
      <c r="I8222">
        <v>-2.00477110416784</v>
      </c>
      <c r="J8222">
        <v>177</v>
      </c>
      <c r="K8222">
        <v>124</v>
      </c>
      <c r="L8222">
        <v>84</v>
      </c>
      <c r="M8222">
        <v>15</v>
      </c>
      <c r="N8222">
        <v>-7.7323477777849703E-2</v>
      </c>
      <c r="O8222">
        <v>-0.91578275744431503</v>
      </c>
      <c r="P8222">
        <v>-2.0821076758980102</v>
      </c>
      <c r="Q8222">
        <v>0.50847457627118597</v>
      </c>
      <c r="R8222">
        <v>0.322033898305084</v>
      </c>
      <c r="S8222">
        <f t="shared" si="128"/>
        <v>-0.13507250604057425</v>
      </c>
    </row>
    <row r="8223" spans="1:19" x14ac:dyDescent="0.2">
      <c r="A8223" t="s">
        <v>16367</v>
      </c>
      <c r="B8223" t="e">
        <f>-VMKMVKAFYDYDPQEDDPEPLTFKTGDIIHVLDQQDGTWDGKNARGIRGWFPSNYVEERRE</f>
        <v>#NAME?</v>
      </c>
      <c r="C8223">
        <v>68</v>
      </c>
      <c r="D8223">
        <v>89</v>
      </c>
      <c r="E8223">
        <v>74</v>
      </c>
      <c r="F8223">
        <v>7</v>
      </c>
      <c r="G8223">
        <v>0.19713932623420399</v>
      </c>
      <c r="H8223">
        <v>-0.457535202753663</v>
      </c>
      <c r="I8223">
        <v>-1.8716080456539701</v>
      </c>
      <c r="J8223">
        <v>222</v>
      </c>
      <c r="K8223">
        <v>207</v>
      </c>
      <c r="L8223">
        <v>107</v>
      </c>
      <c r="M8223">
        <v>22</v>
      </c>
      <c r="N8223">
        <v>4.68454744280008E-2</v>
      </c>
      <c r="O8223">
        <v>-0.90905797390981902</v>
      </c>
      <c r="P8223">
        <v>-2.01415596222032</v>
      </c>
      <c r="Q8223">
        <v>0.52542372881355903</v>
      </c>
      <c r="R8223">
        <v>0.28813559322033899</v>
      </c>
      <c r="S8223">
        <f t="shared" si="128"/>
        <v>-7.8494515867298165E-2</v>
      </c>
    </row>
    <row r="8224" spans="1:19" x14ac:dyDescent="0.2">
      <c r="A8224" t="s">
        <v>16368</v>
      </c>
      <c r="B8224" t="s">
        <v>16369</v>
      </c>
      <c r="C8224">
        <v>84</v>
      </c>
      <c r="D8224">
        <v>96</v>
      </c>
      <c r="E8224">
        <v>31</v>
      </c>
      <c r="F8224">
        <v>20</v>
      </c>
      <c r="G8224">
        <v>0.13825017927321501</v>
      </c>
      <c r="H8224">
        <v>-0.92717560200601201</v>
      </c>
      <c r="I8224">
        <v>-1.5074464633598901</v>
      </c>
      <c r="J8224">
        <v>177</v>
      </c>
      <c r="K8224">
        <v>242</v>
      </c>
      <c r="L8224">
        <v>48</v>
      </c>
      <c r="M8224">
        <v>26</v>
      </c>
      <c r="N8224">
        <v>0.21307020304034599</v>
      </c>
      <c r="O8224">
        <v>-1.1588208061306</v>
      </c>
      <c r="P8224">
        <v>-1.84322558698288</v>
      </c>
      <c r="Q8224">
        <v>0.47457627118644002</v>
      </c>
      <c r="R8224">
        <v>0.25423728813559299</v>
      </c>
      <c r="S8224">
        <f t="shared" si="128"/>
        <v>7.2244726015568139E-2</v>
      </c>
    </row>
    <row r="8225" spans="1:19" x14ac:dyDescent="0.2">
      <c r="A8225" t="s">
        <v>16370</v>
      </c>
      <c r="B8225" t="s">
        <v>16371</v>
      </c>
      <c r="C8225">
        <v>375</v>
      </c>
      <c r="D8225">
        <v>302</v>
      </c>
      <c r="E8225">
        <v>241</v>
      </c>
      <c r="F8225">
        <v>36</v>
      </c>
      <c r="G8225">
        <v>-1.37660924750396E-2</v>
      </c>
      <c r="H8225">
        <v>-0.686272234931254</v>
      </c>
      <c r="I8225">
        <v>-1.90192593992243</v>
      </c>
      <c r="J8225">
        <v>571</v>
      </c>
      <c r="K8225">
        <v>828</v>
      </c>
      <c r="L8225">
        <v>332</v>
      </c>
      <c r="M8225">
        <v>83</v>
      </c>
      <c r="N8225">
        <v>0.238622331960753</v>
      </c>
      <c r="O8225">
        <v>-0.82758680168620202</v>
      </c>
      <c r="P8225">
        <v>-1.84778368446166</v>
      </c>
      <c r="Q8225">
        <v>0.50847457627118597</v>
      </c>
      <c r="R8225">
        <v>0.27118644067796599</v>
      </c>
      <c r="S8225">
        <f t="shared" si="128"/>
        <v>-4.2735828872148773E-2</v>
      </c>
    </row>
    <row r="8226" spans="1:19" x14ac:dyDescent="0.2">
      <c r="A8226" t="s">
        <v>16372</v>
      </c>
      <c r="B8226" t="s">
        <v>16373</v>
      </c>
      <c r="C8226">
        <v>133</v>
      </c>
      <c r="D8226">
        <v>145</v>
      </c>
      <c r="E8226">
        <v>77</v>
      </c>
      <c r="F8226">
        <v>12</v>
      </c>
      <c r="G8226">
        <v>0.117774593563417</v>
      </c>
      <c r="H8226">
        <v>-0.73161892557300701</v>
      </c>
      <c r="I8226">
        <v>-1.92886756788146</v>
      </c>
      <c r="J8226">
        <v>369</v>
      </c>
      <c r="K8226">
        <v>445</v>
      </c>
      <c r="L8226">
        <v>252</v>
      </c>
      <c r="M8226">
        <v>27</v>
      </c>
      <c r="N8226">
        <v>0.15856174824359201</v>
      </c>
      <c r="O8226">
        <v>-0.75771460252190603</v>
      </c>
      <c r="P8226">
        <v>-2.1458882705919602</v>
      </c>
      <c r="Q8226">
        <v>0.38983050847457601</v>
      </c>
      <c r="R8226">
        <v>0.186440677966101</v>
      </c>
      <c r="S8226">
        <f t="shared" si="128"/>
        <v>-0.13024345164330203</v>
      </c>
    </row>
    <row r="8227" spans="1:19" x14ac:dyDescent="0.2">
      <c r="A8227" t="s">
        <v>16374</v>
      </c>
      <c r="B8227" t="s">
        <v>16375</v>
      </c>
      <c r="C8227">
        <v>254</v>
      </c>
      <c r="D8227">
        <v>258</v>
      </c>
      <c r="E8227">
        <v>215</v>
      </c>
      <c r="F8227">
        <v>25</v>
      </c>
      <c r="G8227">
        <v>8.7044221638820501E-2</v>
      </c>
      <c r="H8227">
        <v>-0.56665326648273595</v>
      </c>
      <c r="I8227">
        <v>-1.8910908809098901</v>
      </c>
      <c r="J8227">
        <v>482</v>
      </c>
      <c r="K8227">
        <v>463</v>
      </c>
      <c r="L8227">
        <v>307</v>
      </c>
      <c r="M8227">
        <v>47</v>
      </c>
      <c r="N8227">
        <v>5.9762056200825198E-2</v>
      </c>
      <c r="O8227">
        <v>-0.78799743990605298</v>
      </c>
      <c r="P8227">
        <v>-2.0211748488950199</v>
      </c>
      <c r="Q8227">
        <v>0.47457627118644002</v>
      </c>
      <c r="R8227">
        <v>0.305084745762711</v>
      </c>
      <c r="S8227">
        <f t="shared" si="128"/>
        <v>-8.5990479876456444E-2</v>
      </c>
    </row>
    <row r="8228" spans="1:19" x14ac:dyDescent="0.2">
      <c r="A8228" t="s">
        <v>16376</v>
      </c>
      <c r="B8228" t="s">
        <v>16377</v>
      </c>
      <c r="C8228">
        <v>53</v>
      </c>
      <c r="D8228">
        <v>78</v>
      </c>
      <c r="E8228">
        <v>45</v>
      </c>
      <c r="F8228">
        <v>10</v>
      </c>
      <c r="G8228">
        <v>0.24807696538521901</v>
      </c>
      <c r="H8228">
        <v>-0.56532136560384805</v>
      </c>
      <c r="I8228">
        <v>-1.60847304256278</v>
      </c>
      <c r="J8228">
        <v>85</v>
      </c>
      <c r="K8228">
        <v>91</v>
      </c>
      <c r="L8228">
        <v>31</v>
      </c>
      <c r="M8228">
        <v>12</v>
      </c>
      <c r="N8228">
        <v>0.106850570028522</v>
      </c>
      <c r="O8228">
        <v>-1.0301460090244099</v>
      </c>
      <c r="P8228">
        <v>-1.86046334825856</v>
      </c>
      <c r="Q8228">
        <v>0.59322033898305004</v>
      </c>
      <c r="R8228">
        <v>0.322033898305084</v>
      </c>
      <c r="S8228">
        <f t="shared" si="128"/>
        <v>3.8499516790471887E-2</v>
      </c>
    </row>
    <row r="8229" spans="1:19" x14ac:dyDescent="0.2">
      <c r="A8229" t="s">
        <v>16378</v>
      </c>
      <c r="B8229" t="s">
        <v>16379</v>
      </c>
      <c r="C8229">
        <v>40</v>
      </c>
      <c r="D8229">
        <v>27</v>
      </c>
      <c r="E8229">
        <v>33</v>
      </c>
      <c r="F8229">
        <v>1</v>
      </c>
      <c r="G8229">
        <v>-9.04379948734466E-2</v>
      </c>
      <c r="H8229">
        <v>-0.57780406122847805</v>
      </c>
      <c r="I8229">
        <v>-2.48625716428996</v>
      </c>
      <c r="J8229">
        <v>108</v>
      </c>
      <c r="K8229">
        <v>85</v>
      </c>
      <c r="L8229">
        <v>60</v>
      </c>
      <c r="M8229">
        <v>13</v>
      </c>
      <c r="N8229">
        <v>-2.6776726350935202E-2</v>
      </c>
      <c r="O8229">
        <v>-0.84736128224769602</v>
      </c>
      <c r="P8229">
        <v>-1.929706071772</v>
      </c>
      <c r="Q8229">
        <v>0.52542372881355903</v>
      </c>
      <c r="R8229">
        <v>0.338983050847457</v>
      </c>
      <c r="S8229">
        <f t="shared" si="128"/>
        <v>-0.23316016196994385</v>
      </c>
    </row>
    <row r="8230" spans="1:19" x14ac:dyDescent="0.2">
      <c r="A8230" t="s">
        <v>16380</v>
      </c>
      <c r="B8230" t="s">
        <v>16381</v>
      </c>
      <c r="C8230">
        <v>206</v>
      </c>
      <c r="D8230">
        <v>271</v>
      </c>
      <c r="E8230">
        <v>232</v>
      </c>
      <c r="F8230">
        <v>26</v>
      </c>
      <c r="G8230">
        <v>0.19936030280077999</v>
      </c>
      <c r="H8230">
        <v>-0.44263724525665699</v>
      </c>
      <c r="I8230">
        <v>-1.7830910453603299</v>
      </c>
      <c r="J8230">
        <v>404</v>
      </c>
      <c r="K8230">
        <v>547</v>
      </c>
      <c r="L8230">
        <v>305</v>
      </c>
      <c r="M8230">
        <v>61</v>
      </c>
      <c r="N8230">
        <v>0.20883406464454701</v>
      </c>
      <c r="O8230">
        <v>-0.71417030290820904</v>
      </c>
      <c r="P8230">
        <v>-1.83127719869173</v>
      </c>
      <c r="Q8230">
        <v>0.50847457627118597</v>
      </c>
      <c r="R8230">
        <v>0.40677966101694901</v>
      </c>
      <c r="S8230">
        <f t="shared" si="128"/>
        <v>-4.0506011057977933E-3</v>
      </c>
    </row>
    <row r="8231" spans="1:19" x14ac:dyDescent="0.2">
      <c r="A8231" t="s">
        <v>16382</v>
      </c>
      <c r="B8231" t="s">
        <v>16383</v>
      </c>
      <c r="C8231">
        <v>12</v>
      </c>
      <c r="D8231">
        <v>19</v>
      </c>
      <c r="E8231">
        <v>30</v>
      </c>
      <c r="F8231">
        <v>3</v>
      </c>
      <c r="G8231">
        <v>0.27983058720073201</v>
      </c>
      <c r="H8231">
        <v>-9.6318001106366E-2</v>
      </c>
      <c r="I8231">
        <v>-1.48625716428996</v>
      </c>
      <c r="J8231">
        <v>203</v>
      </c>
      <c r="K8231">
        <v>244</v>
      </c>
      <c r="L8231">
        <v>58</v>
      </c>
      <c r="M8231">
        <v>19</v>
      </c>
      <c r="N8231">
        <v>0.15712189184723799</v>
      </c>
      <c r="O8231">
        <v>-1.13615682149466</v>
      </c>
      <c r="P8231">
        <v>-2.0389681055522701</v>
      </c>
      <c r="Q8231">
        <v>0.50847457627118597</v>
      </c>
      <c r="R8231">
        <v>0.40677966101694901</v>
      </c>
      <c r="S8231">
        <f t="shared" si="128"/>
        <v>2.5997444224569184E-2</v>
      </c>
    </row>
    <row r="8232" spans="1:19" x14ac:dyDescent="0.2">
      <c r="A8232" t="s">
        <v>16384</v>
      </c>
      <c r="B8232" t="s">
        <v>16385</v>
      </c>
      <c r="C8232">
        <v>260</v>
      </c>
      <c r="D8232">
        <v>199</v>
      </c>
      <c r="E8232">
        <v>147</v>
      </c>
      <c r="F8232">
        <v>12</v>
      </c>
      <c r="G8232">
        <v>-3.5862039265582797E-2</v>
      </c>
      <c r="H8232">
        <v>-0.74191402300104503</v>
      </c>
      <c r="I8232">
        <v>-2.2199892748851902</v>
      </c>
      <c r="J8232">
        <v>437</v>
      </c>
      <c r="K8232">
        <v>473</v>
      </c>
      <c r="L8232">
        <v>276</v>
      </c>
      <c r="M8232">
        <v>36</v>
      </c>
      <c r="N8232">
        <v>0.11160780718911099</v>
      </c>
      <c r="O8232">
        <v>-0.79166113204959399</v>
      </c>
      <c r="P8232">
        <v>-2.0944046047950202</v>
      </c>
      <c r="Q8232">
        <v>0.55932203389830504</v>
      </c>
      <c r="R8232">
        <v>0.35593220338983</v>
      </c>
      <c r="S8232">
        <f t="shared" si="128"/>
        <v>-0.20042708440850343</v>
      </c>
    </row>
    <row r="8233" spans="1:19" x14ac:dyDescent="0.2">
      <c r="A8233" t="s">
        <v>16386</v>
      </c>
      <c r="B8233" t="s">
        <v>16387</v>
      </c>
      <c r="C8233">
        <v>100</v>
      </c>
      <c r="D8233">
        <v>118</v>
      </c>
      <c r="E8233">
        <v>68</v>
      </c>
      <c r="F8233">
        <v>22</v>
      </c>
      <c r="G8233">
        <v>0.15214023960165299</v>
      </c>
      <c r="H8233">
        <v>-0.661749097072167</v>
      </c>
      <c r="I8233">
        <v>-1.54177449213979</v>
      </c>
      <c r="J8233">
        <v>316</v>
      </c>
      <c r="K8233">
        <v>274</v>
      </c>
      <c r="L8233">
        <v>215</v>
      </c>
      <c r="M8233">
        <v>22</v>
      </c>
      <c r="N8233">
        <v>1.52915836237059E-2</v>
      </c>
      <c r="O8233">
        <v>-0.75933739984718895</v>
      </c>
      <c r="P8233">
        <v>-2.1674900703880899</v>
      </c>
      <c r="Q8233">
        <v>0.52542372881355903</v>
      </c>
      <c r="R8233">
        <v>0.35593220338983</v>
      </c>
      <c r="S8233">
        <f t="shared" si="128"/>
        <v>-2.4390357167374463E-2</v>
      </c>
    </row>
    <row r="8234" spans="1:19" x14ac:dyDescent="0.2">
      <c r="A8234" t="s">
        <v>16388</v>
      </c>
      <c r="B8234" t="s">
        <v>16389</v>
      </c>
      <c r="C8234">
        <v>44</v>
      </c>
      <c r="D8234">
        <v>80</v>
      </c>
      <c r="E8234">
        <v>72</v>
      </c>
      <c r="F8234">
        <v>31</v>
      </c>
      <c r="G8234">
        <v>0.33989554280128398</v>
      </c>
      <c r="H8234">
        <v>-0.28037818983332202</v>
      </c>
      <c r="I8234">
        <v>-1.0362881556139101</v>
      </c>
      <c r="J8234">
        <v>238</v>
      </c>
      <c r="K8234">
        <v>202</v>
      </c>
      <c r="L8234">
        <v>128</v>
      </c>
      <c r="M8234">
        <v>88</v>
      </c>
      <c r="N8234">
        <v>6.0025158118336202E-3</v>
      </c>
      <c r="O8234">
        <v>-0.86145576455303396</v>
      </c>
      <c r="P8234">
        <v>-1.4423199534982301</v>
      </c>
      <c r="Q8234">
        <v>0.55932203389830504</v>
      </c>
      <c r="R8234">
        <v>0.23728813559322001</v>
      </c>
      <c r="S8234">
        <f t="shared" si="128"/>
        <v>0.31535467141643403</v>
      </c>
    </row>
    <row r="8235" spans="1:19" x14ac:dyDescent="0.2">
      <c r="A8235" t="s">
        <v>16390</v>
      </c>
      <c r="B8235" t="s">
        <v>16391</v>
      </c>
      <c r="C8235">
        <v>36</v>
      </c>
      <c r="D8235">
        <v>30</v>
      </c>
      <c r="E8235">
        <v>24</v>
      </c>
      <c r="F8235">
        <v>2</v>
      </c>
      <c r="G8235">
        <v>1.0769862479036399E-3</v>
      </c>
      <c r="H8235">
        <v>-0.67034926883408397</v>
      </c>
      <c r="I8235">
        <v>-2.1394696780653</v>
      </c>
      <c r="J8235">
        <v>38</v>
      </c>
      <c r="K8235">
        <v>114</v>
      </c>
      <c r="L8235">
        <v>21</v>
      </c>
      <c r="M8235">
        <v>3</v>
      </c>
      <c r="N8235">
        <v>0.55434935814138397</v>
      </c>
      <c r="O8235">
        <v>-0.84965307902728104</v>
      </c>
      <c r="P8235">
        <v>-2.1128880104890402</v>
      </c>
      <c r="Q8235">
        <v>0.55932203389830504</v>
      </c>
      <c r="R8235">
        <v>0.322033898305084</v>
      </c>
      <c r="S8235">
        <f t="shared" si="128"/>
        <v>-0.18215057706287868</v>
      </c>
    </row>
    <row r="8236" spans="1:19" x14ac:dyDescent="0.2">
      <c r="A8236" t="s">
        <v>16392</v>
      </c>
      <c r="B8236" t="s">
        <v>16393</v>
      </c>
      <c r="C8236">
        <v>67</v>
      </c>
      <c r="D8236">
        <v>108</v>
      </c>
      <c r="E8236">
        <v>41</v>
      </c>
      <c r="F8236">
        <v>9</v>
      </c>
      <c r="G8236">
        <v>0.28760718508165101</v>
      </c>
      <c r="H8236">
        <v>-0.70754895575949395</v>
      </c>
      <c r="I8236">
        <v>-1.7560294662235001</v>
      </c>
      <c r="J8236">
        <v>128</v>
      </c>
      <c r="K8236">
        <v>207</v>
      </c>
      <c r="L8236">
        <v>98</v>
      </c>
      <c r="M8236">
        <v>15</v>
      </c>
      <c r="N8236">
        <v>0.28598847923077098</v>
      </c>
      <c r="O8236">
        <v>-0.70807267109976302</v>
      </c>
      <c r="P8236">
        <v>-1.9413443791840801</v>
      </c>
      <c r="Q8236">
        <v>0.57627118644067798</v>
      </c>
      <c r="R8236">
        <v>0.27118644067796599</v>
      </c>
      <c r="S8236">
        <f t="shared" si="128"/>
        <v>-2.5687662194227429E-2</v>
      </c>
    </row>
    <row r="8237" spans="1:19" x14ac:dyDescent="0.2">
      <c r="A8237" t="s">
        <v>16394</v>
      </c>
      <c r="B8237" t="s">
        <v>16395</v>
      </c>
      <c r="C8237">
        <v>67</v>
      </c>
      <c r="D8237">
        <v>113</v>
      </c>
      <c r="E8237">
        <v>27</v>
      </c>
      <c r="F8237">
        <v>17</v>
      </c>
      <c r="G8237">
        <v>0.30726187307812097</v>
      </c>
      <c r="H8237">
        <v>-0.88896904832024204</v>
      </c>
      <c r="I8237">
        <v>-1.4798230542845501</v>
      </c>
      <c r="J8237">
        <v>124</v>
      </c>
      <c r="K8237">
        <v>99</v>
      </c>
      <c r="L8237">
        <v>59</v>
      </c>
      <c r="M8237">
        <v>14</v>
      </c>
      <c r="N8237">
        <v>-2.0558387142963298E-2</v>
      </c>
      <c r="O8237">
        <v>-0.91465845066448104</v>
      </c>
      <c r="P8237">
        <v>-1.9575193180758801</v>
      </c>
      <c r="Q8237">
        <v>0.55932203389830504</v>
      </c>
      <c r="R8237">
        <v>0.45762711864406702</v>
      </c>
      <c r="S8237">
        <f t="shared" si="128"/>
        <v>4.9639154162568026E-2</v>
      </c>
    </row>
    <row r="8238" spans="1:19" x14ac:dyDescent="0.2">
      <c r="A8238" t="s">
        <v>16396</v>
      </c>
      <c r="B8238" t="s">
        <v>16397</v>
      </c>
      <c r="C8238">
        <v>33</v>
      </c>
      <c r="D8238">
        <v>47</v>
      </c>
      <c r="E8238">
        <v>69</v>
      </c>
      <c r="F8238">
        <v>2</v>
      </c>
      <c r="G8238">
        <v>0.23384215035335801</v>
      </c>
      <c r="H8238">
        <v>-0.173922858919035</v>
      </c>
      <c r="I8238">
        <v>-2.1016811171758998</v>
      </c>
      <c r="J8238">
        <v>111</v>
      </c>
      <c r="K8238">
        <v>118</v>
      </c>
      <c r="L8238">
        <v>86</v>
      </c>
      <c r="M8238">
        <v>13</v>
      </c>
      <c r="N8238">
        <v>0.10378713194118901</v>
      </c>
      <c r="O8238">
        <v>-0.70291330468748003</v>
      </c>
      <c r="P8238">
        <v>-1.94160529507171</v>
      </c>
      <c r="Q8238">
        <v>0.49152542372881303</v>
      </c>
      <c r="R8238">
        <v>0.28813559322033899</v>
      </c>
      <c r="S8238">
        <f t="shared" si="128"/>
        <v>-0.12543765618441399</v>
      </c>
    </row>
    <row r="8239" spans="1:19" x14ac:dyDescent="0.2">
      <c r="A8239" t="s">
        <v>16398</v>
      </c>
      <c r="B8239" t="s">
        <v>16399</v>
      </c>
      <c r="C8239">
        <v>191</v>
      </c>
      <c r="D8239">
        <v>142</v>
      </c>
      <c r="E8239">
        <v>107</v>
      </c>
      <c r="F8239">
        <v>11</v>
      </c>
      <c r="G8239">
        <v>-4.8486790569142499E-2</v>
      </c>
      <c r="H8239">
        <v>-0.74590759934092099</v>
      </c>
      <c r="I8239">
        <v>-2.1238378550514998</v>
      </c>
      <c r="J8239">
        <v>243</v>
      </c>
      <c r="K8239">
        <v>246</v>
      </c>
      <c r="L8239">
        <v>149</v>
      </c>
      <c r="M8239">
        <v>17</v>
      </c>
      <c r="N8239">
        <v>8.2556936926788699E-2</v>
      </c>
      <c r="O8239">
        <v>-0.804508782330428</v>
      </c>
      <c r="P8239">
        <v>-2.1653830208119298</v>
      </c>
      <c r="Q8239">
        <v>0.50847457627118597</v>
      </c>
      <c r="R8239">
        <v>0.23728813559322001</v>
      </c>
      <c r="S8239">
        <f t="shared" si="128"/>
        <v>-0.19168417577352787</v>
      </c>
    </row>
    <row r="8240" spans="1:19" x14ac:dyDescent="0.2">
      <c r="A8240" t="s">
        <v>16400</v>
      </c>
      <c r="B8240" t="s">
        <v>16401</v>
      </c>
      <c r="C8240">
        <v>78</v>
      </c>
      <c r="D8240">
        <v>52</v>
      </c>
      <c r="E8240">
        <v>119</v>
      </c>
      <c r="F8240">
        <v>3</v>
      </c>
      <c r="G8240">
        <v>-9.5833026760152706E-2</v>
      </c>
      <c r="H8240">
        <v>-0.310805651076353</v>
      </c>
      <c r="I8240">
        <v>-2.2991705209328099</v>
      </c>
      <c r="J8240">
        <v>158</v>
      </c>
      <c r="K8240">
        <v>142</v>
      </c>
      <c r="L8240">
        <v>110</v>
      </c>
      <c r="M8240">
        <v>15</v>
      </c>
      <c r="N8240">
        <v>3.0859360850355601E-2</v>
      </c>
      <c r="O8240">
        <v>-0.74935317894058795</v>
      </c>
      <c r="P8240">
        <v>-2.03279149649063</v>
      </c>
      <c r="Q8240">
        <v>0.50847457627118597</v>
      </c>
      <c r="R8240">
        <v>0.23728813559322001</v>
      </c>
      <c r="S8240">
        <f t="shared" si="128"/>
        <v>-0.20678114311826318</v>
      </c>
    </row>
    <row r="8241" spans="1:19" x14ac:dyDescent="0.2">
      <c r="A8241" t="s">
        <v>16402</v>
      </c>
      <c r="B8241" t="s">
        <v>16403</v>
      </c>
      <c r="C8241">
        <v>95</v>
      </c>
      <c r="D8241">
        <v>43</v>
      </c>
      <c r="E8241">
        <v>68</v>
      </c>
      <c r="F8241">
        <v>15</v>
      </c>
      <c r="G8241">
        <v>-0.26399691741373199</v>
      </c>
      <c r="H8241">
        <v>-0.63947270236101506</v>
      </c>
      <c r="I8241">
        <v>-1.68582951919516</v>
      </c>
      <c r="J8241">
        <v>144</v>
      </c>
      <c r="K8241">
        <v>112</v>
      </c>
      <c r="L8241">
        <v>101</v>
      </c>
      <c r="M8241">
        <v>20</v>
      </c>
      <c r="N8241">
        <v>-3.19163660033462E-2</v>
      </c>
      <c r="O8241">
        <v>-0.74612989545699704</v>
      </c>
      <c r="P8241">
        <v>-1.8675581650231601</v>
      </c>
      <c r="Q8241">
        <v>0.52542372881355903</v>
      </c>
      <c r="R8241">
        <v>0.25423728813559299</v>
      </c>
      <c r="S8241">
        <f t="shared" si="128"/>
        <v>1.4293444426107724E-2</v>
      </c>
    </row>
    <row r="8242" spans="1:19" x14ac:dyDescent="0.2">
      <c r="A8242" t="s">
        <v>16404</v>
      </c>
      <c r="B8242" t="s">
        <v>16405</v>
      </c>
      <c r="C8242">
        <v>54</v>
      </c>
      <c r="D8242">
        <v>89</v>
      </c>
      <c r="E8242">
        <v>73</v>
      </c>
      <c r="F8242">
        <v>7</v>
      </c>
      <c r="G8242">
        <v>0.29725447911747199</v>
      </c>
      <c r="H8242">
        <v>-0.36332890948091601</v>
      </c>
      <c r="I8242">
        <v>-1.7714928927707101</v>
      </c>
      <c r="J8242">
        <v>83</v>
      </c>
      <c r="K8242">
        <v>83</v>
      </c>
      <c r="L8242">
        <v>57</v>
      </c>
      <c r="M8242">
        <v>10</v>
      </c>
      <c r="N8242">
        <v>7.7228103421721706E-2</v>
      </c>
      <c r="O8242">
        <v>-0.75529201384797195</v>
      </c>
      <c r="P8242">
        <v>-1.92930376096796</v>
      </c>
      <c r="Q8242">
        <v>0.62711864406779605</v>
      </c>
      <c r="R8242">
        <v>0.22033898305084701</v>
      </c>
      <c r="S8242">
        <f t="shared" si="128"/>
        <v>-2.692638937587671E-2</v>
      </c>
    </row>
    <row r="8243" spans="1:19" x14ac:dyDescent="0.2">
      <c r="A8243" t="s">
        <v>16406</v>
      </c>
      <c r="B8243" t="s">
        <v>16407</v>
      </c>
      <c r="C8243">
        <v>424</v>
      </c>
      <c r="D8243">
        <v>472</v>
      </c>
      <c r="E8243">
        <v>340</v>
      </c>
      <c r="F8243">
        <v>52</v>
      </c>
      <c r="G8243">
        <v>0.12683437433688299</v>
      </c>
      <c r="H8243">
        <v>-0.59014494932888095</v>
      </c>
      <c r="I8243">
        <v>-1.7955596859199301</v>
      </c>
      <c r="J8243">
        <v>756</v>
      </c>
      <c r="K8243">
        <v>1252</v>
      </c>
      <c r="L8243">
        <v>705</v>
      </c>
      <c r="M8243">
        <v>113</v>
      </c>
      <c r="N8243">
        <v>0.29631063679492597</v>
      </c>
      <c r="O8243">
        <v>-0.62242145565419804</v>
      </c>
      <c r="P8243">
        <v>-1.83566902060967</v>
      </c>
      <c r="Q8243">
        <v>0.61016949152542299</v>
      </c>
      <c r="R8243">
        <v>0.186440677966101</v>
      </c>
      <c r="S8243">
        <f t="shared" si="128"/>
        <v>-8.8210908182876548E-3</v>
      </c>
    </row>
    <row r="8244" spans="1:19" x14ac:dyDescent="0.2">
      <c r="A8244" t="s">
        <v>16408</v>
      </c>
      <c r="B8244" t="s">
        <v>16409</v>
      </c>
      <c r="C8244">
        <v>229</v>
      </c>
      <c r="D8244">
        <v>300</v>
      </c>
      <c r="E8244">
        <v>281</v>
      </c>
      <c r="F8244">
        <v>37</v>
      </c>
      <c r="G8244">
        <v>0.197544004675302</v>
      </c>
      <c r="H8244">
        <v>-0.40538717221321102</v>
      </c>
      <c r="I8244">
        <v>-1.67583093123489</v>
      </c>
      <c r="J8244">
        <v>383</v>
      </c>
      <c r="K8244">
        <v>558</v>
      </c>
      <c r="L8244">
        <v>440</v>
      </c>
      <c r="M8244">
        <v>64</v>
      </c>
      <c r="N8244">
        <v>0.24066352839067701</v>
      </c>
      <c r="O8244">
        <v>-0.53183487462682499</v>
      </c>
      <c r="P8244">
        <v>-1.78724446857662</v>
      </c>
      <c r="Q8244">
        <v>0.55932203389830504</v>
      </c>
      <c r="R8244">
        <v>0.27118644067796599</v>
      </c>
      <c r="S8244">
        <f t="shared" si="128"/>
        <v>3.8659472390048119E-2</v>
      </c>
    </row>
    <row r="8245" spans="1:19" x14ac:dyDescent="0.2">
      <c r="A8245" t="s">
        <v>16410</v>
      </c>
      <c r="B8245" t="s">
        <v>16411</v>
      </c>
      <c r="C8245">
        <v>192</v>
      </c>
      <c r="D8245">
        <v>160</v>
      </c>
      <c r="E8245">
        <v>129</v>
      </c>
      <c r="F8245">
        <v>10</v>
      </c>
      <c r="G8245">
        <v>1.0769862479036399E-3</v>
      </c>
      <c r="H8245">
        <v>-0.66696952818270405</v>
      </c>
      <c r="I8245">
        <v>-2.1674984016655401</v>
      </c>
      <c r="J8245">
        <v>387</v>
      </c>
      <c r="K8245">
        <v>241</v>
      </c>
      <c r="L8245">
        <v>246</v>
      </c>
      <c r="M8245">
        <v>28</v>
      </c>
      <c r="N8245">
        <v>-0.12846581902232099</v>
      </c>
      <c r="O8245">
        <v>-0.78886463505992199</v>
      </c>
      <c r="P8245">
        <v>-2.1507786022685802</v>
      </c>
      <c r="Q8245">
        <v>0.62711864406779605</v>
      </c>
      <c r="R8245">
        <v>0.25423728813559299</v>
      </c>
      <c r="S8245">
        <f t="shared" si="128"/>
        <v>-0.20036871003219442</v>
      </c>
    </row>
    <row r="8246" spans="1:19" x14ac:dyDescent="0.2">
      <c r="A8246" t="s">
        <v>16412</v>
      </c>
      <c r="B8246" t="s">
        <v>16413</v>
      </c>
      <c r="C8246">
        <v>350</v>
      </c>
      <c r="D8246">
        <v>321</v>
      </c>
      <c r="E8246">
        <v>224</v>
      </c>
      <c r="F8246">
        <v>28</v>
      </c>
      <c r="G8246">
        <v>4.2695220350124803E-2</v>
      </c>
      <c r="H8246">
        <v>-0.68807803579451599</v>
      </c>
      <c r="I8246">
        <v>-1.98110718597005</v>
      </c>
      <c r="J8246">
        <v>494</v>
      </c>
      <c r="K8246">
        <v>721</v>
      </c>
      <c r="L8246">
        <v>330</v>
      </c>
      <c r="M8246">
        <v>74</v>
      </c>
      <c r="N8246">
        <v>0.241436419217503</v>
      </c>
      <c r="O8246">
        <v>-0.76730178619014899</v>
      </c>
      <c r="P8246">
        <v>-1.8347208977845599</v>
      </c>
      <c r="Q8246">
        <v>0.50847457627118597</v>
      </c>
      <c r="R8246">
        <v>0.20338983050847401</v>
      </c>
      <c r="S8246">
        <f t="shared" si="128"/>
        <v>-6.2076305036717683E-2</v>
      </c>
    </row>
    <row r="8247" spans="1:19" x14ac:dyDescent="0.2">
      <c r="A8247" t="s">
        <v>16414</v>
      </c>
      <c r="B8247" t="s">
        <v>16415</v>
      </c>
      <c r="C8247">
        <v>196</v>
      </c>
      <c r="D8247">
        <v>160</v>
      </c>
      <c r="E8247">
        <v>140</v>
      </c>
      <c r="F8247">
        <v>12</v>
      </c>
      <c r="G8247">
        <v>-7.8778564050227904E-3</v>
      </c>
      <c r="H8247">
        <v>-0.64038604545664102</v>
      </c>
      <c r="I8247">
        <v>-2.0972719982708501</v>
      </c>
      <c r="J8247">
        <v>262</v>
      </c>
      <c r="K8247">
        <v>388</v>
      </c>
      <c r="L8247">
        <v>178</v>
      </c>
      <c r="M8247">
        <v>54</v>
      </c>
      <c r="N8247">
        <v>0.247758537696183</v>
      </c>
      <c r="O8247">
        <v>-0.75997006615524099</v>
      </c>
      <c r="P8247">
        <v>-1.69613320008867</v>
      </c>
      <c r="Q8247">
        <v>0.50847457627118597</v>
      </c>
      <c r="R8247">
        <v>0.37288135593220301</v>
      </c>
      <c r="S8247">
        <f t="shared" si="128"/>
        <v>-5.8506366382862773E-2</v>
      </c>
    </row>
    <row r="8248" spans="1:19" x14ac:dyDescent="0.2">
      <c r="A8248" t="s">
        <v>16416</v>
      </c>
      <c r="B8248" t="s">
        <v>16417</v>
      </c>
      <c r="C8248">
        <v>219</v>
      </c>
      <c r="D8248">
        <v>193</v>
      </c>
      <c r="E8248">
        <v>136</v>
      </c>
      <c r="F8248">
        <v>27</v>
      </c>
      <c r="G8248">
        <v>2.53714264631839E-2</v>
      </c>
      <c r="H8248">
        <v>-0.70116321624830402</v>
      </c>
      <c r="I8248">
        <v>-1.79327752364313</v>
      </c>
      <c r="J8248">
        <v>431</v>
      </c>
      <c r="K8248">
        <v>352</v>
      </c>
      <c r="L8248">
        <v>272</v>
      </c>
      <c r="M8248">
        <v>59</v>
      </c>
      <c r="N8248">
        <v>-1.07065032608787E-2</v>
      </c>
      <c r="O8248">
        <v>-0.79199714327092297</v>
      </c>
      <c r="P8248">
        <v>-1.87385092711048</v>
      </c>
      <c r="Q8248">
        <v>0.52542372881355903</v>
      </c>
      <c r="R8248">
        <v>0.37288135593220301</v>
      </c>
      <c r="S8248">
        <f t="shared" si="128"/>
        <v>-1.8375988954613856E-2</v>
      </c>
    </row>
    <row r="8249" spans="1:19" x14ac:dyDescent="0.2">
      <c r="A8249" t="s">
        <v>16418</v>
      </c>
      <c r="B8249" t="s">
        <v>16419</v>
      </c>
      <c r="C8249">
        <v>122</v>
      </c>
      <c r="D8249">
        <v>91</v>
      </c>
      <c r="E8249">
        <v>47</v>
      </c>
      <c r="F8249">
        <v>19</v>
      </c>
      <c r="G8249">
        <v>-4.7060206058126101E-2</v>
      </c>
      <c r="H8249">
        <v>-0.90851998251743404</v>
      </c>
      <c r="I8249">
        <v>-1.6918034026839099</v>
      </c>
      <c r="J8249">
        <v>239</v>
      </c>
      <c r="K8249">
        <v>366</v>
      </c>
      <c r="L8249">
        <v>112</v>
      </c>
      <c r="M8249">
        <v>39</v>
      </c>
      <c r="N8249">
        <v>0.26231128786799401</v>
      </c>
      <c r="O8249">
        <v>-0.92126865542234604</v>
      </c>
      <c r="P8249">
        <v>-1.79755896251353</v>
      </c>
      <c r="Q8249">
        <v>0.57627118644067798</v>
      </c>
      <c r="R8249">
        <v>0.305084745762711</v>
      </c>
      <c r="S8249">
        <f t="shared" si="128"/>
        <v>3.1294318006697075E-2</v>
      </c>
    </row>
    <row r="8250" spans="1:19" x14ac:dyDescent="0.2">
      <c r="A8250" t="s">
        <v>16420</v>
      </c>
      <c r="B8250" t="s">
        <v>16421</v>
      </c>
      <c r="C8250">
        <v>92</v>
      </c>
      <c r="D8250">
        <v>131</v>
      </c>
      <c r="E8250">
        <v>80</v>
      </c>
      <c r="F8250">
        <v>20</v>
      </c>
      <c r="G8250">
        <v>0.23374170060573701</v>
      </c>
      <c r="H8250">
        <v>-0.55495585013201498</v>
      </c>
      <c r="I8250">
        <v>-1.5469550046435701</v>
      </c>
      <c r="J8250">
        <v>283</v>
      </c>
      <c r="K8250">
        <v>506</v>
      </c>
      <c r="L8250">
        <v>178</v>
      </c>
      <c r="M8250">
        <v>35</v>
      </c>
      <c r="N8250">
        <v>0.32959218473723001</v>
      </c>
      <c r="O8250">
        <v>-0.79345521035978595</v>
      </c>
      <c r="P8250">
        <v>-1.9179440597659001</v>
      </c>
      <c r="Q8250">
        <v>0.66101694915254205</v>
      </c>
      <c r="R8250">
        <v>0.25423728813559299</v>
      </c>
      <c r="S8250">
        <f t="shared" si="128"/>
        <v>4.0865147829942612E-2</v>
      </c>
    </row>
    <row r="8251" spans="1:19" x14ac:dyDescent="0.2">
      <c r="A8251" t="s">
        <v>16422</v>
      </c>
      <c r="B8251" t="s">
        <v>16423</v>
      </c>
      <c r="C8251">
        <v>206</v>
      </c>
      <c r="D8251">
        <v>208</v>
      </c>
      <c r="E8251">
        <v>195</v>
      </c>
      <c r="F8251">
        <v>27</v>
      </c>
      <c r="G8251">
        <v>8.4454346889136597E-2</v>
      </c>
      <c r="H8251">
        <v>-0.51809061878503904</v>
      </c>
      <c r="I8251">
        <v>-1.7667006291721601</v>
      </c>
      <c r="J8251">
        <v>388</v>
      </c>
      <c r="K8251">
        <v>709</v>
      </c>
      <c r="L8251">
        <v>202</v>
      </c>
      <c r="M8251">
        <v>50</v>
      </c>
      <c r="N8251">
        <v>0.33904261301058097</v>
      </c>
      <c r="O8251">
        <v>-0.87556913329197295</v>
      </c>
      <c r="P8251">
        <v>-1.9000873898500801</v>
      </c>
      <c r="Q8251">
        <v>0.55932203389830504</v>
      </c>
      <c r="R8251">
        <v>0.338983050847457</v>
      </c>
      <c r="S8251">
        <f t="shared" si="128"/>
        <v>-1.7729478320059732E-2</v>
      </c>
    </row>
    <row r="8252" spans="1:19" x14ac:dyDescent="0.2">
      <c r="A8252" t="s">
        <v>16424</v>
      </c>
      <c r="B8252" t="s">
        <v>16425</v>
      </c>
      <c r="C8252">
        <v>172</v>
      </c>
      <c r="D8252">
        <v>262</v>
      </c>
      <c r="E8252">
        <v>132</v>
      </c>
      <c r="F8252">
        <v>23</v>
      </c>
      <c r="G8252">
        <v>0.26303107670772402</v>
      </c>
      <c r="H8252">
        <v>-0.60921252548010196</v>
      </c>
      <c r="I8252">
        <v>-1.75799778385195</v>
      </c>
      <c r="J8252">
        <v>263</v>
      </c>
      <c r="K8252">
        <v>480</v>
      </c>
      <c r="L8252">
        <v>273</v>
      </c>
      <c r="M8252">
        <v>39</v>
      </c>
      <c r="N8252">
        <v>0.33851359230755101</v>
      </c>
      <c r="O8252">
        <v>-0.57588187859339202</v>
      </c>
      <c r="P8252">
        <v>-1.83911681005515</v>
      </c>
      <c r="Q8252">
        <v>0.54237288135593198</v>
      </c>
      <c r="R8252">
        <v>0.23728813559322001</v>
      </c>
      <c r="S8252">
        <f t="shared" si="128"/>
        <v>1.088911426394128E-3</v>
      </c>
    </row>
    <row r="8253" spans="1:19" x14ac:dyDescent="0.2">
      <c r="A8253" t="s">
        <v>16426</v>
      </c>
      <c r="B8253" t="s">
        <v>16427</v>
      </c>
      <c r="C8253">
        <v>144</v>
      </c>
      <c r="D8253">
        <v>190</v>
      </c>
      <c r="E8253">
        <v>122</v>
      </c>
      <c r="F8253">
        <v>28</v>
      </c>
      <c r="G8253">
        <v>0.20064934115310701</v>
      </c>
      <c r="H8253">
        <v>-0.566260671198905</v>
      </c>
      <c r="I8253">
        <v>-1.5954016337150201</v>
      </c>
      <c r="J8253">
        <v>303</v>
      </c>
      <c r="K8253">
        <v>382</v>
      </c>
      <c r="L8253">
        <v>182</v>
      </c>
      <c r="M8253">
        <v>44</v>
      </c>
      <c r="N8253">
        <v>0.17784883783112501</v>
      </c>
      <c r="O8253">
        <v>-0.81346001766162002</v>
      </c>
      <c r="P8253">
        <v>-1.84821562060801</v>
      </c>
      <c r="Q8253">
        <v>0.57627118644067798</v>
      </c>
      <c r="R8253">
        <v>0.25423728813559299</v>
      </c>
      <c r="S8253">
        <f t="shared" si="128"/>
        <v>4.5545161254494655E-2</v>
      </c>
    </row>
    <row r="8254" spans="1:19" x14ac:dyDescent="0.2">
      <c r="A8254" t="s">
        <v>16428</v>
      </c>
      <c r="B8254" t="s">
        <v>16429</v>
      </c>
      <c r="C8254">
        <v>100</v>
      </c>
      <c r="D8254">
        <v>96</v>
      </c>
      <c r="E8254">
        <v>93</v>
      </c>
      <c r="F8254">
        <v>13</v>
      </c>
      <c r="G8254">
        <v>6.2529465335096804E-2</v>
      </c>
      <c r="H8254">
        <v>-0.52577506122446804</v>
      </c>
      <c r="I8254">
        <v>-1.7702538206551599</v>
      </c>
      <c r="J8254">
        <v>227</v>
      </c>
      <c r="K8254">
        <v>223</v>
      </c>
      <c r="L8254">
        <v>131</v>
      </c>
      <c r="M8254">
        <v>14</v>
      </c>
      <c r="N8254">
        <v>6.9507109276759696E-2</v>
      </c>
      <c r="O8254">
        <v>-0.83084333868174798</v>
      </c>
      <c r="P8254">
        <v>-2.2201234901067699</v>
      </c>
      <c r="Q8254">
        <v>0.61016949152542299</v>
      </c>
      <c r="R8254">
        <v>0.23728813559322001</v>
      </c>
      <c r="S8254">
        <f t="shared" si="128"/>
        <v>-0.10435858547215622</v>
      </c>
    </row>
    <row r="8255" spans="1:19" x14ac:dyDescent="0.2">
      <c r="A8255" t="s">
        <v>16430</v>
      </c>
      <c r="B8255" t="s">
        <v>16431</v>
      </c>
      <c r="C8255">
        <v>192</v>
      </c>
      <c r="D8255">
        <v>226</v>
      </c>
      <c r="E8255">
        <v>116</v>
      </c>
      <c r="F8255">
        <v>12</v>
      </c>
      <c r="G8255">
        <v>0.151065442739379</v>
      </c>
      <c r="H8255">
        <v>-0.71310124925503404</v>
      </c>
      <c r="I8255">
        <v>-2.0883171556179199</v>
      </c>
      <c r="J8255">
        <v>388</v>
      </c>
      <c r="K8255">
        <v>375</v>
      </c>
      <c r="L8255">
        <v>244</v>
      </c>
      <c r="M8255">
        <v>42</v>
      </c>
      <c r="N8255">
        <v>6.2427645555233398E-2</v>
      </c>
      <c r="O8255">
        <v>-0.79353067639986796</v>
      </c>
      <c r="P8255">
        <v>-1.9758081037881901</v>
      </c>
      <c r="Q8255">
        <v>0.62711864406779605</v>
      </c>
      <c r="R8255">
        <v>0.22033898305084701</v>
      </c>
      <c r="S8255">
        <f t="shared" si="128"/>
        <v>-0.13073240359074129</v>
      </c>
    </row>
    <row r="8256" spans="1:19" x14ac:dyDescent="0.2">
      <c r="A8256" t="s">
        <v>16432</v>
      </c>
      <c r="B8256" t="s">
        <v>16433</v>
      </c>
      <c r="C8256">
        <v>15</v>
      </c>
      <c r="D8256">
        <v>24</v>
      </c>
      <c r="E8256">
        <v>26</v>
      </c>
      <c r="F8256">
        <v>4</v>
      </c>
      <c r="G8256">
        <v>0.28437821495145299</v>
      </c>
      <c r="H8256">
        <v>-0.25537592086326599</v>
      </c>
      <c r="I8256">
        <v>-1.4582284406897099</v>
      </c>
      <c r="J8256">
        <v>218</v>
      </c>
      <c r="K8256">
        <v>240</v>
      </c>
      <c r="L8256">
        <v>187</v>
      </c>
      <c r="M8256">
        <v>17</v>
      </c>
      <c r="N8256">
        <v>0.118982851528722</v>
      </c>
      <c r="O8256">
        <v>-0.65870366421249604</v>
      </c>
      <c r="P8256">
        <v>-2.1182332408182201</v>
      </c>
      <c r="Q8256">
        <v>0.61016949152542299</v>
      </c>
      <c r="R8256">
        <v>0.27118644067796599</v>
      </c>
      <c r="S8256">
        <f t="shared" si="128"/>
        <v>1.2878335181072786E-2</v>
      </c>
    </row>
    <row r="8257" spans="1:19" x14ac:dyDescent="0.2">
      <c r="A8257" t="s">
        <v>16434</v>
      </c>
      <c r="B8257" t="s">
        <v>16435</v>
      </c>
      <c r="C8257">
        <v>343</v>
      </c>
      <c r="D8257">
        <v>264</v>
      </c>
      <c r="E8257">
        <v>301</v>
      </c>
      <c r="F8257">
        <v>40</v>
      </c>
      <c r="G8257">
        <v>-3.3431960877410898E-2</v>
      </c>
      <c r="H8257">
        <v>-0.55098563422733005</v>
      </c>
      <c r="I8257">
        <v>-1.8174313016768</v>
      </c>
      <c r="J8257">
        <v>671</v>
      </c>
      <c r="K8257">
        <v>597</v>
      </c>
      <c r="L8257">
        <v>388</v>
      </c>
      <c r="M8257">
        <v>62</v>
      </c>
      <c r="N8257">
        <v>2.64799143820987E-2</v>
      </c>
      <c r="O8257">
        <v>-0.82997957171917502</v>
      </c>
      <c r="P8257">
        <v>-2.0445564992626299</v>
      </c>
      <c r="Q8257">
        <v>0.54237288135593198</v>
      </c>
      <c r="R8257">
        <v>0.28813559322033899</v>
      </c>
      <c r="S8257">
        <f t="shared" si="128"/>
        <v>-7.1002488210376344E-2</v>
      </c>
    </row>
    <row r="8258" spans="1:19" x14ac:dyDescent="0.2">
      <c r="A8258" t="s">
        <v>16436</v>
      </c>
      <c r="B8258" t="s">
        <v>16437</v>
      </c>
      <c r="C8258">
        <v>183</v>
      </c>
      <c r="D8258">
        <v>190</v>
      </c>
      <c r="E8258">
        <v>135</v>
      </c>
      <c r="F8258">
        <v>10</v>
      </c>
      <c r="G8258">
        <v>9.6560743517927899E-2</v>
      </c>
      <c r="H8258">
        <v>-0.62637533101382603</v>
      </c>
      <c r="I8258">
        <v>-2.1466482626924202</v>
      </c>
      <c r="J8258">
        <v>465</v>
      </c>
      <c r="K8258">
        <v>538</v>
      </c>
      <c r="L8258">
        <v>199</v>
      </c>
      <c r="M8258">
        <v>58</v>
      </c>
      <c r="N8258">
        <v>0.140557426198157</v>
      </c>
      <c r="O8258">
        <v>-0.96068865362463696</v>
      </c>
      <c r="P8258">
        <v>-1.9142506279189</v>
      </c>
      <c r="Q8258">
        <v>0.50847457627118597</v>
      </c>
      <c r="R8258">
        <v>0.322033898305084</v>
      </c>
      <c r="S8258">
        <f t="shared" si="128"/>
        <v>-0.13108850880215484</v>
      </c>
    </row>
    <row r="8259" spans="1:19" x14ac:dyDescent="0.2">
      <c r="A8259" t="s">
        <v>16438</v>
      </c>
      <c r="B8259" t="s">
        <v>16439</v>
      </c>
      <c r="C8259">
        <v>131</v>
      </c>
      <c r="D8259">
        <v>165</v>
      </c>
      <c r="E8259">
        <v>151</v>
      </c>
      <c r="F8259">
        <v>10</v>
      </c>
      <c r="G8259">
        <v>0.18047088085367</v>
      </c>
      <c r="H8259">
        <v>-0.43255235814099802</v>
      </c>
      <c r="I8259">
        <v>-2.0014684686177602</v>
      </c>
      <c r="J8259">
        <v>185</v>
      </c>
      <c r="K8259">
        <v>212</v>
      </c>
      <c r="L8259">
        <v>114</v>
      </c>
      <c r="M8259">
        <v>20</v>
      </c>
      <c r="N8259">
        <v>0.136392235947459</v>
      </c>
      <c r="O8259">
        <v>-0.80235565421093102</v>
      </c>
      <c r="P8259">
        <v>-1.97636740133092</v>
      </c>
      <c r="Q8259">
        <v>0.50847457627118597</v>
      </c>
      <c r="R8259">
        <v>0.28813559322033899</v>
      </c>
      <c r="S8259">
        <f t="shared" ref="S8259:S8322" si="129">((I8259+1.7338029)/1.7338029+(P8259+1.8692731)/1.8692731)/2</f>
        <v>-0.10583628565809594</v>
      </c>
    </row>
    <row r="8260" spans="1:19" x14ac:dyDescent="0.2">
      <c r="A8260" t="s">
        <v>16440</v>
      </c>
      <c r="B8260" t="s">
        <v>16441</v>
      </c>
      <c r="C8260">
        <v>32</v>
      </c>
      <c r="D8260">
        <v>71</v>
      </c>
      <c r="E8260">
        <v>58</v>
      </c>
      <c r="F8260">
        <v>21</v>
      </c>
      <c r="G8260">
        <v>0.42636660269469701</v>
      </c>
      <c r="H8260">
        <v>-0.235979994535372</v>
      </c>
      <c r="I8260">
        <v>-1.06712785654798</v>
      </c>
      <c r="J8260">
        <v>109</v>
      </c>
      <c r="K8260">
        <v>205</v>
      </c>
      <c r="L8260">
        <v>89</v>
      </c>
      <c r="M8260">
        <v>23</v>
      </c>
      <c r="N8260">
        <v>0.35155546653685199</v>
      </c>
      <c r="O8260">
        <v>-0.68012526844010102</v>
      </c>
      <c r="P8260">
        <v>-1.6859243305149201</v>
      </c>
      <c r="Q8260">
        <v>0.54237288135593198</v>
      </c>
      <c r="R8260">
        <v>0.22033898305084701</v>
      </c>
      <c r="S8260">
        <f t="shared" si="129"/>
        <v>0.24130082415497056</v>
      </c>
    </row>
    <row r="8261" spans="1:19" x14ac:dyDescent="0.2">
      <c r="A8261" t="s">
        <v>16442</v>
      </c>
      <c r="B8261" t="s">
        <v>16443</v>
      </c>
      <c r="C8261">
        <v>156</v>
      </c>
      <c r="D8261">
        <v>212</v>
      </c>
      <c r="E8261">
        <v>184</v>
      </c>
      <c r="F8261">
        <v>20</v>
      </c>
      <c r="G8261">
        <v>0.21346949486981801</v>
      </c>
      <c r="H8261">
        <v>-0.42256478512332801</v>
      </c>
      <c r="I8261">
        <v>-1.7762917756524701</v>
      </c>
      <c r="J8261">
        <v>306</v>
      </c>
      <c r="K8261">
        <v>492</v>
      </c>
      <c r="L8261">
        <v>225</v>
      </c>
      <c r="M8261">
        <v>48</v>
      </c>
      <c r="N8261">
        <v>0.28347177970750198</v>
      </c>
      <c r="O8261">
        <v>-0.72562768551460799</v>
      </c>
      <c r="P8261">
        <v>-1.8147058576978801</v>
      </c>
      <c r="Q8261">
        <v>0.59322033898305004</v>
      </c>
      <c r="R8261">
        <v>0.28813559322033899</v>
      </c>
      <c r="S8261">
        <f t="shared" si="129"/>
        <v>2.3427583557904252E-3</v>
      </c>
    </row>
    <row r="8262" spans="1:19" x14ac:dyDescent="0.2">
      <c r="A8262" t="s">
        <v>16444</v>
      </c>
      <c r="B8262" t="s">
        <v>16445</v>
      </c>
      <c r="C8262">
        <v>137</v>
      </c>
      <c r="D8262">
        <v>159</v>
      </c>
      <c r="E8262">
        <v>109</v>
      </c>
      <c r="F8262">
        <v>14</v>
      </c>
      <c r="G8262">
        <v>0.144934789459573</v>
      </c>
      <c r="H8262">
        <v>-0.59355207899418605</v>
      </c>
      <c r="I8262">
        <v>-1.87478970444016</v>
      </c>
      <c r="J8262">
        <v>283</v>
      </c>
      <c r="K8262">
        <v>428</v>
      </c>
      <c r="L8262">
        <v>236</v>
      </c>
      <c r="M8262">
        <v>47</v>
      </c>
      <c r="N8262">
        <v>0.256885436910603</v>
      </c>
      <c r="O8262">
        <v>-0.67096320969857404</v>
      </c>
      <c r="P8262">
        <v>-1.78991424618046</v>
      </c>
      <c r="Q8262">
        <v>0.644067796610169</v>
      </c>
      <c r="R8262">
        <v>0.28813559322033899</v>
      </c>
      <c r="S8262">
        <f t="shared" si="129"/>
        <v>-1.9431059799041375E-2</v>
      </c>
    </row>
    <row r="8263" spans="1:19" x14ac:dyDescent="0.2">
      <c r="A8263" t="s">
        <v>16446</v>
      </c>
      <c r="B8263" t="s">
        <v>16447</v>
      </c>
      <c r="C8263">
        <v>306</v>
      </c>
      <c r="D8263">
        <v>503</v>
      </c>
      <c r="E8263">
        <v>336</v>
      </c>
      <c r="F8263">
        <v>35</v>
      </c>
      <c r="G8263">
        <v>0.29610479086987501</v>
      </c>
      <c r="H8263">
        <v>-0.45364015887013898</v>
      </c>
      <c r="I8263">
        <v>-1.8258505550933</v>
      </c>
      <c r="J8263">
        <v>535</v>
      </c>
      <c r="K8263">
        <v>882</v>
      </c>
      <c r="L8263">
        <v>472</v>
      </c>
      <c r="M8263">
        <v>72</v>
      </c>
      <c r="N8263">
        <v>0.29434290653231299</v>
      </c>
      <c r="O8263">
        <v>-0.64650056053153104</v>
      </c>
      <c r="P8263">
        <v>-1.88124695418185</v>
      </c>
      <c r="Q8263">
        <v>0.644067796610169</v>
      </c>
      <c r="R8263">
        <v>0.25423728813559299</v>
      </c>
      <c r="S8263">
        <f t="shared" si="129"/>
        <v>-2.9747827327487764E-2</v>
      </c>
    </row>
    <row r="8264" spans="1:19" x14ac:dyDescent="0.2">
      <c r="A8264" t="s">
        <v>16448</v>
      </c>
      <c r="B8264" t="s">
        <v>16449</v>
      </c>
      <c r="C8264">
        <v>191</v>
      </c>
      <c r="D8264">
        <v>216</v>
      </c>
      <c r="E8264">
        <v>179</v>
      </c>
      <c r="F8264">
        <v>19</v>
      </c>
      <c r="G8264">
        <v>0.133678616198731</v>
      </c>
      <c r="H8264">
        <v>-0.52243834604623796</v>
      </c>
      <c r="I8264">
        <v>-1.8864769392568901</v>
      </c>
      <c r="J8264">
        <v>397</v>
      </c>
      <c r="K8264">
        <v>407</v>
      </c>
      <c r="L8264">
        <v>260</v>
      </c>
      <c r="M8264">
        <v>38</v>
      </c>
      <c r="N8264">
        <v>8.8032005883826606E-2</v>
      </c>
      <c r="O8264">
        <v>-0.775905935936687</v>
      </c>
      <c r="P8264">
        <v>-2.0292325787381902</v>
      </c>
      <c r="Q8264">
        <v>0.66101694915254205</v>
      </c>
      <c r="R8264">
        <v>0.25423728813559299</v>
      </c>
      <c r="S8264">
        <f t="shared" si="129"/>
        <v>-8.6815206654474758E-2</v>
      </c>
    </row>
    <row r="8265" spans="1:19" x14ac:dyDescent="0.2">
      <c r="A8265" t="s">
        <v>16450</v>
      </c>
      <c r="B8265" t="s">
        <v>16451</v>
      </c>
      <c r="C8265">
        <v>43</v>
      </c>
      <c r="D8265">
        <v>48</v>
      </c>
      <c r="E8265">
        <v>12</v>
      </c>
      <c r="F8265">
        <v>2</v>
      </c>
      <c r="G8265">
        <v>0.12803101409152901</v>
      </c>
      <c r="H8265">
        <v>-1.0485452193103599</v>
      </c>
      <c r="I8265">
        <v>-2.2166356328775998</v>
      </c>
      <c r="J8265">
        <v>87</v>
      </c>
      <c r="K8265">
        <v>60</v>
      </c>
      <c r="L8265">
        <v>56</v>
      </c>
      <c r="M8265">
        <v>4</v>
      </c>
      <c r="N8265">
        <v>-8.4139898813253095E-2</v>
      </c>
      <c r="O8265">
        <v>-0.78342000275680801</v>
      </c>
      <c r="P8265">
        <v>-2.34768492988254</v>
      </c>
      <c r="Q8265">
        <v>0.72881355932203395</v>
      </c>
      <c r="R8265">
        <v>0.305084745762711</v>
      </c>
      <c r="S8265">
        <f t="shared" si="129"/>
        <v>-0.26720829663711471</v>
      </c>
    </row>
    <row r="8266" spans="1:19" x14ac:dyDescent="0.2">
      <c r="A8266" t="s">
        <v>16452</v>
      </c>
      <c r="B8266" t="s">
        <v>16453</v>
      </c>
      <c r="C8266">
        <v>212</v>
      </c>
      <c r="D8266">
        <v>352</v>
      </c>
      <c r="E8266">
        <v>175</v>
      </c>
      <c r="F8266">
        <v>18</v>
      </c>
      <c r="G8266">
        <v>0.300465034844908</v>
      </c>
      <c r="H8266">
        <v>-0.57755582202085998</v>
      </c>
      <c r="I8266">
        <v>-1.9552605287874401</v>
      </c>
      <c r="J8266">
        <v>450</v>
      </c>
      <c r="K8266">
        <v>653</v>
      </c>
      <c r="L8266">
        <v>316</v>
      </c>
      <c r="M8266">
        <v>51</v>
      </c>
      <c r="N8266">
        <v>0.23892877092145201</v>
      </c>
      <c r="O8266">
        <v>-0.74561420830132996</v>
      </c>
      <c r="P8266">
        <v>-1.9558680062692999</v>
      </c>
      <c r="Q8266">
        <v>0.54237288135593198</v>
      </c>
      <c r="R8266">
        <v>0.40677966101694901</v>
      </c>
      <c r="S8266">
        <f t="shared" si="129"/>
        <v>-8.7027429097121009E-2</v>
      </c>
    </row>
    <row r="8267" spans="1:19" x14ac:dyDescent="0.2">
      <c r="A8267" t="s">
        <v>16454</v>
      </c>
      <c r="B8267" t="s">
        <v>16455</v>
      </c>
      <c r="C8267">
        <v>28</v>
      </c>
      <c r="D8267">
        <v>54</v>
      </c>
      <c r="E8267">
        <v>17</v>
      </c>
      <c r="F8267">
        <v>3</v>
      </c>
      <c r="G8267">
        <v>0.36549396077627699</v>
      </c>
      <c r="H8267">
        <v>-0.71096711974234805</v>
      </c>
      <c r="I8267">
        <v>-1.8542339495845499</v>
      </c>
      <c r="J8267">
        <v>55</v>
      </c>
      <c r="K8267">
        <v>93</v>
      </c>
      <c r="L8267">
        <v>33</v>
      </c>
      <c r="M8267">
        <v>4</v>
      </c>
      <c r="N8267">
        <v>0.305348362481413</v>
      </c>
      <c r="O8267">
        <v>-0.81393752676074604</v>
      </c>
      <c r="P8267">
        <v>-2.1485283667581698</v>
      </c>
      <c r="Q8267">
        <v>0.62711864406779605</v>
      </c>
      <c r="R8267">
        <v>0.38983050847457601</v>
      </c>
      <c r="S8267">
        <f t="shared" si="129"/>
        <v>-0.10942653654906614</v>
      </c>
    </row>
    <row r="8268" spans="1:19" x14ac:dyDescent="0.2">
      <c r="A8268" t="s">
        <v>16456</v>
      </c>
      <c r="B8268" t="s">
        <v>16457</v>
      </c>
      <c r="C8268">
        <v>198</v>
      </c>
      <c r="D8268">
        <v>154</v>
      </c>
      <c r="E8268">
        <v>159</v>
      </c>
      <c r="F8268">
        <v>12</v>
      </c>
      <c r="G8268">
        <v>-2.8886237129539499E-2</v>
      </c>
      <c r="H8268">
        <v>-0.58952607571948301</v>
      </c>
      <c r="I8268">
        <v>-2.1016811171758998</v>
      </c>
      <c r="J8268">
        <v>337</v>
      </c>
      <c r="K8268">
        <v>620</v>
      </c>
      <c r="L8268">
        <v>386</v>
      </c>
      <c r="M8268">
        <v>72</v>
      </c>
      <c r="N8268">
        <v>0.341989892048636</v>
      </c>
      <c r="O8268">
        <v>-0.53313137334397398</v>
      </c>
      <c r="P8268">
        <v>-1.68052307303196</v>
      </c>
      <c r="Q8268">
        <v>0.644067796610169</v>
      </c>
      <c r="R8268">
        <v>0.42372881355932202</v>
      </c>
      <c r="S8268">
        <f t="shared" si="129"/>
        <v>-5.5602429314742061E-2</v>
      </c>
    </row>
    <row r="8269" spans="1:19" x14ac:dyDescent="0.2">
      <c r="A8269" t="s">
        <v>16458</v>
      </c>
      <c r="B8269" t="s">
        <v>16459</v>
      </c>
      <c r="C8269">
        <v>86</v>
      </c>
      <c r="D8269">
        <v>62</v>
      </c>
      <c r="E8269">
        <v>53</v>
      </c>
      <c r="F8269">
        <v>22</v>
      </c>
      <c r="G8269">
        <v>-6.1848529449785299E-2</v>
      </c>
      <c r="H8269">
        <v>-0.70448059142118202</v>
      </c>
      <c r="I8269">
        <v>-1.4762729433833599</v>
      </c>
      <c r="J8269">
        <v>137</v>
      </c>
      <c r="K8269">
        <v>249</v>
      </c>
      <c r="L8269">
        <v>138</v>
      </c>
      <c r="M8269">
        <v>63</v>
      </c>
      <c r="N8269">
        <v>0.33670688336105098</v>
      </c>
      <c r="O8269">
        <v>-0.58893025789955999</v>
      </c>
      <c r="P8269">
        <v>-1.3476056862947099</v>
      </c>
      <c r="Q8269">
        <v>0.677966101694915</v>
      </c>
      <c r="R8269">
        <v>0.49152542372881303</v>
      </c>
      <c r="S8269">
        <f t="shared" si="129"/>
        <v>0.21380487440835344</v>
      </c>
    </row>
    <row r="8270" spans="1:19" x14ac:dyDescent="0.2">
      <c r="A8270" t="s">
        <v>16460</v>
      </c>
      <c r="B8270" t="s">
        <v>16461</v>
      </c>
      <c r="C8270">
        <v>60</v>
      </c>
      <c r="D8270">
        <v>68</v>
      </c>
      <c r="E8270">
        <v>84</v>
      </c>
      <c r="F8270">
        <v>11</v>
      </c>
      <c r="G8270">
        <v>0.13461589461812101</v>
      </c>
      <c r="H8270">
        <v>-0.348129974100165</v>
      </c>
      <c r="I8270">
        <v>-1.62095573818741</v>
      </c>
      <c r="J8270">
        <v>299</v>
      </c>
      <c r="K8270">
        <v>238</v>
      </c>
      <c r="L8270">
        <v>194</v>
      </c>
      <c r="M8270">
        <v>28</v>
      </c>
      <c r="N8270">
        <v>-2.1866127846195901E-2</v>
      </c>
      <c r="O8270">
        <v>-0.779958235538594</v>
      </c>
      <c r="P8270">
        <v>-2.0387388255741001</v>
      </c>
      <c r="Q8270">
        <v>0.72881355932203395</v>
      </c>
      <c r="R8270">
        <v>0.40677966101694901</v>
      </c>
      <c r="S8270">
        <f t="shared" si="129"/>
        <v>-1.2786061768898419E-2</v>
      </c>
    </row>
    <row r="8271" spans="1:19" x14ac:dyDescent="0.2">
      <c r="A8271" t="s">
        <v>16462</v>
      </c>
      <c r="B8271" t="s">
        <v>16463</v>
      </c>
      <c r="C8271">
        <v>306</v>
      </c>
      <c r="D8271">
        <v>336</v>
      </c>
      <c r="E8271">
        <v>263</v>
      </c>
      <c r="F8271">
        <v>42</v>
      </c>
      <c r="G8271">
        <v>0.12087608320379201</v>
      </c>
      <c r="H8271">
        <v>-0.56002368777022504</v>
      </c>
      <c r="I8271">
        <v>-1.74666930904567</v>
      </c>
      <c r="J8271">
        <v>650</v>
      </c>
      <c r="K8271">
        <v>790</v>
      </c>
      <c r="L8271">
        <v>378</v>
      </c>
      <c r="M8271">
        <v>114</v>
      </c>
      <c r="N8271">
        <v>0.16194183806930701</v>
      </c>
      <c r="O8271">
        <v>-0.82751033395002005</v>
      </c>
      <c r="P8271">
        <v>-1.7662341738982701</v>
      </c>
      <c r="Q8271">
        <v>0.69491525423728795</v>
      </c>
      <c r="R8271">
        <v>0.40677966101694901</v>
      </c>
      <c r="S8271">
        <f t="shared" si="129"/>
        <v>2.3850769536697125E-2</v>
      </c>
    </row>
    <row r="8272" spans="1:19" x14ac:dyDescent="0.2">
      <c r="A8272" t="s">
        <v>16464</v>
      </c>
      <c r="B8272" t="s">
        <v>16465</v>
      </c>
      <c r="C8272">
        <v>233</v>
      </c>
      <c r="D8272">
        <v>161</v>
      </c>
      <c r="E8272">
        <v>139</v>
      </c>
      <c r="F8272">
        <v>18</v>
      </c>
      <c r="G8272">
        <v>-8.0271812698640796E-2</v>
      </c>
      <c r="H8272">
        <v>-0.71859913055032698</v>
      </c>
      <c r="I8272">
        <v>-1.9962805888847099</v>
      </c>
      <c r="J8272">
        <v>338</v>
      </c>
      <c r="K8272">
        <v>467</v>
      </c>
      <c r="L8272">
        <v>231</v>
      </c>
      <c r="M8272">
        <v>59</v>
      </c>
      <c r="N8272">
        <v>0.217628283710179</v>
      </c>
      <c r="O8272">
        <v>-0.75739349752990004</v>
      </c>
      <c r="P8272">
        <v>-1.7682903572274</v>
      </c>
      <c r="Q8272">
        <v>0.62711864406779605</v>
      </c>
      <c r="R8272">
        <v>0.45762711864406702</v>
      </c>
      <c r="S8272">
        <f t="shared" si="129"/>
        <v>-4.8682979018590478E-2</v>
      </c>
    </row>
    <row r="8273" spans="1:19" x14ac:dyDescent="0.2">
      <c r="A8273" t="s">
        <v>16466</v>
      </c>
      <c r="B8273" t="s">
        <v>16467</v>
      </c>
      <c r="C8273">
        <v>58</v>
      </c>
      <c r="D8273">
        <v>47</v>
      </c>
      <c r="E8273">
        <v>37</v>
      </c>
      <c r="F8273">
        <v>12</v>
      </c>
      <c r="G8273">
        <v>-1.10719033316913E-2</v>
      </c>
      <c r="H8273">
        <v>-0.68948427927434497</v>
      </c>
      <c r="I8273">
        <v>-1.56844392047731</v>
      </c>
      <c r="J8273">
        <v>70</v>
      </c>
      <c r="K8273">
        <v>128</v>
      </c>
      <c r="L8273">
        <v>47</v>
      </c>
      <c r="M8273">
        <v>13</v>
      </c>
      <c r="N8273">
        <v>0.339340033055333</v>
      </c>
      <c r="O8273">
        <v>-0.76508895922292897</v>
      </c>
      <c r="P8273">
        <v>-1.74138035629931</v>
      </c>
      <c r="Q8273">
        <v>0.57627118644067798</v>
      </c>
      <c r="R8273">
        <v>0.38983050847457601</v>
      </c>
      <c r="S8273">
        <f t="shared" si="129"/>
        <v>8.1896005563417709E-2</v>
      </c>
    </row>
    <row r="8274" spans="1:19" x14ac:dyDescent="0.2">
      <c r="A8274" t="s">
        <v>16468</v>
      </c>
      <c r="B8274" t="s">
        <v>16469</v>
      </c>
      <c r="C8274">
        <v>103</v>
      </c>
      <c r="D8274">
        <v>56</v>
      </c>
      <c r="E8274">
        <v>67</v>
      </c>
      <c r="F8274">
        <v>6</v>
      </c>
      <c r="G8274">
        <v>-0.18439096540344299</v>
      </c>
      <c r="H8274">
        <v>-0.68102043178274896</v>
      </c>
      <c r="I8274">
        <v>-2.1188831472835199</v>
      </c>
      <c r="J8274">
        <v>262</v>
      </c>
      <c r="K8274">
        <v>332</v>
      </c>
      <c r="L8274">
        <v>185</v>
      </c>
      <c r="M8274">
        <v>38</v>
      </c>
      <c r="N8274">
        <v>0.18006489580601201</v>
      </c>
      <c r="O8274">
        <v>-0.74321834006112197</v>
      </c>
      <c r="P8274">
        <v>-1.84874336329482</v>
      </c>
      <c r="Q8274">
        <v>0.52542372881355903</v>
      </c>
      <c r="R8274">
        <v>0.40677966101694901</v>
      </c>
      <c r="S8274">
        <f t="shared" si="129"/>
        <v>-0.10555938748619047</v>
      </c>
    </row>
    <row r="8275" spans="1:19" x14ac:dyDescent="0.2">
      <c r="A8275" t="s">
        <v>16470</v>
      </c>
      <c r="B8275" t="s">
        <v>16471</v>
      </c>
      <c r="C8275">
        <v>61</v>
      </c>
      <c r="D8275">
        <v>122</v>
      </c>
      <c r="E8275">
        <v>59</v>
      </c>
      <c r="F8275">
        <v>8</v>
      </c>
      <c r="G8275">
        <v>0.38128822795950901</v>
      </c>
      <c r="H8275">
        <v>-0.50873583314702597</v>
      </c>
      <c r="I8275">
        <v>-1.76643702098082</v>
      </c>
      <c r="J8275">
        <v>177</v>
      </c>
      <c r="K8275">
        <v>203</v>
      </c>
      <c r="L8275">
        <v>100</v>
      </c>
      <c r="M8275">
        <v>25</v>
      </c>
      <c r="N8275">
        <v>0.13675087497312799</v>
      </c>
      <c r="O8275">
        <v>-0.84006204350619695</v>
      </c>
      <c r="P8275">
        <v>-1.86025892628166</v>
      </c>
      <c r="Q8275">
        <v>0.62711864406779605</v>
      </c>
      <c r="R8275">
        <v>0.50847457627118597</v>
      </c>
      <c r="S8275">
        <f t="shared" si="129"/>
        <v>-6.9999951023980659E-3</v>
      </c>
    </row>
    <row r="8276" spans="1:19" x14ac:dyDescent="0.2">
      <c r="A8276" t="s">
        <v>16472</v>
      </c>
      <c r="B8276" t="s">
        <v>16473</v>
      </c>
      <c r="C8276">
        <v>285</v>
      </c>
      <c r="D8276">
        <v>500</v>
      </c>
      <c r="E8276">
        <v>222</v>
      </c>
      <c r="F8276">
        <v>33</v>
      </c>
      <c r="G8276">
        <v>0.32438337662303701</v>
      </c>
      <c r="H8276">
        <v>-0.60274989533627499</v>
      </c>
      <c r="I8276">
        <v>-1.82052809309262</v>
      </c>
      <c r="J8276">
        <v>433</v>
      </c>
      <c r="K8276">
        <v>671</v>
      </c>
      <c r="L8276">
        <v>280</v>
      </c>
      <c r="M8276">
        <v>56</v>
      </c>
      <c r="N8276">
        <v>0.26746272723734799</v>
      </c>
      <c r="O8276">
        <v>-0.78141864215553603</v>
      </c>
      <c r="P8276">
        <v>-1.89852553793905</v>
      </c>
      <c r="Q8276">
        <v>0.62711864406779605</v>
      </c>
      <c r="R8276">
        <v>0.47457627118644002</v>
      </c>
      <c r="S8276">
        <f t="shared" si="129"/>
        <v>-3.2834656290857127E-2</v>
      </c>
    </row>
    <row r="8277" spans="1:19" x14ac:dyDescent="0.2">
      <c r="A8277" t="s">
        <v>16474</v>
      </c>
      <c r="B8277" t="s">
        <v>16475</v>
      </c>
      <c r="C8277">
        <v>0</v>
      </c>
      <c r="D8277">
        <v>2</v>
      </c>
      <c r="E8277">
        <v>0</v>
      </c>
      <c r="F8277">
        <v>0</v>
      </c>
      <c r="G8277" t="s">
        <v>599</v>
      </c>
      <c r="H8277" t="s">
        <v>373</v>
      </c>
      <c r="I8277" t="s">
        <v>373</v>
      </c>
      <c r="J8277">
        <v>9</v>
      </c>
      <c r="K8277">
        <v>24</v>
      </c>
      <c r="L8277">
        <v>1</v>
      </c>
      <c r="M8277">
        <v>2</v>
      </c>
      <c r="N8277">
        <v>0.50319683569400298</v>
      </c>
      <c r="O8277">
        <v>-1.54633128658371</v>
      </c>
      <c r="P8277">
        <v>-1.66343818236723</v>
      </c>
      <c r="Q8277">
        <v>0.55932203389830504</v>
      </c>
      <c r="R8277">
        <v>0.45762711864406702</v>
      </c>
      <c r="S8277" t="e">
        <f t="shared" si="129"/>
        <v>#VALUE!</v>
      </c>
    </row>
    <row r="8278" spans="1:19" x14ac:dyDescent="0.2">
      <c r="A8278" t="s">
        <v>16476</v>
      </c>
      <c r="B8278" t="s">
        <v>16477</v>
      </c>
      <c r="C8278">
        <v>60</v>
      </c>
      <c r="D8278">
        <v>69</v>
      </c>
      <c r="E8278">
        <v>19</v>
      </c>
      <c r="F8278">
        <v>7</v>
      </c>
      <c r="G8278">
        <v>0.14095607264914001</v>
      </c>
      <c r="H8278">
        <v>-0.99365565920921795</v>
      </c>
      <c r="I8278">
        <v>-1.81725038333138</v>
      </c>
      <c r="J8278">
        <v>142</v>
      </c>
      <c r="K8278">
        <v>221</v>
      </c>
      <c r="L8278">
        <v>95</v>
      </c>
      <c r="M8278">
        <v>26</v>
      </c>
      <c r="N8278">
        <v>0.26933203272377598</v>
      </c>
      <c r="O8278">
        <v>-0.76665351623859901</v>
      </c>
      <c r="P8278">
        <v>-1.7475406650041301</v>
      </c>
      <c r="Q8278">
        <v>0.55932203389830504</v>
      </c>
      <c r="R8278">
        <v>0.37288135593220301</v>
      </c>
      <c r="S8278">
        <f t="shared" si="129"/>
        <v>8.4965664242170509E-3</v>
      </c>
    </row>
    <row r="8279" spans="1:19" x14ac:dyDescent="0.2">
      <c r="A8279" t="s">
        <v>16478</v>
      </c>
      <c r="B8279" t="s">
        <v>16479</v>
      </c>
      <c r="C8279">
        <v>56</v>
      </c>
      <c r="D8279">
        <v>72</v>
      </c>
      <c r="E8279">
        <v>123</v>
      </c>
      <c r="F8279">
        <v>7</v>
      </c>
      <c r="G8279">
        <v>0.18940270172059601</v>
      </c>
      <c r="H8279">
        <v>-0.152540925345206</v>
      </c>
      <c r="I8279">
        <v>-1.7872871599539399</v>
      </c>
      <c r="J8279">
        <v>230</v>
      </c>
      <c r="K8279">
        <v>206</v>
      </c>
      <c r="L8279">
        <v>141</v>
      </c>
      <c r="M8279">
        <v>22</v>
      </c>
      <c r="N8279">
        <v>2.93674877732823E-2</v>
      </c>
      <c r="O8279">
        <v>-0.80459750050660295</v>
      </c>
      <c r="P8279">
        <v>-2.0295308237872698</v>
      </c>
      <c r="Q8279">
        <v>0.62711864406779605</v>
      </c>
      <c r="R8279">
        <v>0.47457627118644002</v>
      </c>
      <c r="S8279">
        <f t="shared" si="129"/>
        <v>-5.82902951125275E-2</v>
      </c>
    </row>
    <row r="8280" spans="1:19" x14ac:dyDescent="0.2">
      <c r="A8280" t="s">
        <v>16480</v>
      </c>
      <c r="B8280" t="s">
        <v>16481</v>
      </c>
      <c r="C8280">
        <v>300</v>
      </c>
      <c r="D8280">
        <v>325</v>
      </c>
      <c r="E8280">
        <v>286</v>
      </c>
      <c r="F8280">
        <v>58</v>
      </c>
      <c r="G8280">
        <v>0.11502033855474</v>
      </c>
      <c r="H8280">
        <v>-0.51501323136902299</v>
      </c>
      <c r="I8280">
        <v>-1.5978904341187199</v>
      </c>
      <c r="J8280">
        <v>555</v>
      </c>
      <c r="K8280">
        <v>787</v>
      </c>
      <c r="L8280">
        <v>457</v>
      </c>
      <c r="M8280">
        <v>144</v>
      </c>
      <c r="N8280">
        <v>0.22890985265811001</v>
      </c>
      <c r="O8280">
        <v>-0.67646556019721604</v>
      </c>
      <c r="P8280">
        <v>-1.5961561596193099</v>
      </c>
      <c r="Q8280">
        <v>0.71186440677966101</v>
      </c>
      <c r="R8280">
        <v>0.45762711864406702</v>
      </c>
      <c r="S8280">
        <f t="shared" si="129"/>
        <v>0.11224921826688226</v>
      </c>
    </row>
    <row r="8281" spans="1:19" x14ac:dyDescent="0.2">
      <c r="A8281" t="s">
        <v>16482</v>
      </c>
      <c r="B8281" t="s">
        <v>16483</v>
      </c>
      <c r="C8281">
        <v>265</v>
      </c>
      <c r="D8281">
        <v>328</v>
      </c>
      <c r="E8281">
        <v>177</v>
      </c>
      <c r="F8281">
        <v>55</v>
      </c>
      <c r="G8281">
        <v>0.17288620207039901</v>
      </c>
      <c r="H8281">
        <v>-0.66953061735340402</v>
      </c>
      <c r="I8281">
        <v>-1.56708035740456</v>
      </c>
      <c r="J8281">
        <v>596</v>
      </c>
      <c r="K8281">
        <v>570</v>
      </c>
      <c r="L8281">
        <v>443</v>
      </c>
      <c r="M8281">
        <v>70</v>
      </c>
      <c r="N8281">
        <v>5.78566993539767E-2</v>
      </c>
      <c r="O8281">
        <v>-0.72093131066155702</v>
      </c>
      <c r="P8281">
        <v>-1.9403738883178701</v>
      </c>
      <c r="Q8281">
        <v>0.644067796610169</v>
      </c>
      <c r="R8281">
        <v>0.338983050847457</v>
      </c>
      <c r="S8281">
        <f t="shared" si="129"/>
        <v>2.9061717376698527E-2</v>
      </c>
    </row>
    <row r="8282" spans="1:19" x14ac:dyDescent="0.2">
      <c r="A8282" t="s">
        <v>16484</v>
      </c>
      <c r="B8282" t="s">
        <v>16485</v>
      </c>
      <c r="C8282">
        <v>127</v>
      </c>
      <c r="D8282">
        <v>124</v>
      </c>
      <c r="E8282">
        <v>62</v>
      </c>
      <c r="F8282">
        <v>52</v>
      </c>
      <c r="G8282">
        <v>6.9876196501806695E-2</v>
      </c>
      <c r="H8282">
        <v>-0.80567004123610597</v>
      </c>
      <c r="I8282">
        <v>-1.27199755028315</v>
      </c>
      <c r="J8282">
        <v>214</v>
      </c>
      <c r="K8282">
        <v>310</v>
      </c>
      <c r="L8282">
        <v>149</v>
      </c>
      <c r="M8282">
        <v>53</v>
      </c>
      <c r="N8282">
        <v>0.23817602390680301</v>
      </c>
      <c r="O8282">
        <v>-0.74931628208130696</v>
      </c>
      <c r="P8282">
        <v>-1.61636357234029</v>
      </c>
      <c r="Q8282">
        <v>0.66101694915254205</v>
      </c>
      <c r="R8282">
        <v>0.37288135593220301</v>
      </c>
      <c r="S8282">
        <f t="shared" si="129"/>
        <v>0.2008261681966183</v>
      </c>
    </row>
    <row r="8283" spans="1:19" x14ac:dyDescent="0.2">
      <c r="A8283" t="s">
        <v>16486</v>
      </c>
      <c r="B8283" t="s">
        <v>16487</v>
      </c>
      <c r="C8283">
        <v>27</v>
      </c>
      <c r="D8283">
        <v>36</v>
      </c>
      <c r="E8283">
        <v>32</v>
      </c>
      <c r="F8283">
        <v>3</v>
      </c>
      <c r="G8283">
        <v>0.20519696890382799</v>
      </c>
      <c r="H8283">
        <v>-0.42047179561748499</v>
      </c>
      <c r="I8283">
        <v>-1.8384396824013201</v>
      </c>
      <c r="J8283">
        <v>305</v>
      </c>
      <c r="K8283">
        <v>389</v>
      </c>
      <c r="L8283">
        <v>187</v>
      </c>
      <c r="M8283">
        <v>36</v>
      </c>
      <c r="N8283">
        <v>0.18287786540064299</v>
      </c>
      <c r="O8283">
        <v>-0.80454700995467698</v>
      </c>
      <c r="P8283">
        <v>-1.93822300717139</v>
      </c>
      <c r="Q8283">
        <v>0.50847457627118597</v>
      </c>
      <c r="R8283">
        <v>0.37288135593220301</v>
      </c>
      <c r="S8283">
        <f t="shared" si="129"/>
        <v>-4.8618485714657822E-2</v>
      </c>
    </row>
    <row r="8284" spans="1:19" x14ac:dyDescent="0.2">
      <c r="A8284" t="s">
        <v>16488</v>
      </c>
      <c r="B8284" t="s">
        <v>16489</v>
      </c>
      <c r="C8284">
        <v>123</v>
      </c>
      <c r="D8284">
        <v>160</v>
      </c>
      <c r="E8284">
        <v>130</v>
      </c>
      <c r="F8284">
        <v>8</v>
      </c>
      <c r="G8284">
        <v>0.19447310351205499</v>
      </c>
      <c r="H8284">
        <v>-0.47021976891096401</v>
      </c>
      <c r="I8284">
        <v>-2.07101229740945</v>
      </c>
      <c r="J8284">
        <v>217</v>
      </c>
      <c r="K8284">
        <v>280</v>
      </c>
      <c r="L8284">
        <v>144</v>
      </c>
      <c r="M8284">
        <v>28</v>
      </c>
      <c r="N8284">
        <v>0.18792640091541099</v>
      </c>
      <c r="O8284">
        <v>-0.77018601889767002</v>
      </c>
      <c r="P8284">
        <v>-1.8995273710981999</v>
      </c>
      <c r="Q8284">
        <v>0.47457627118644002</v>
      </c>
      <c r="R8284">
        <v>0.35593220338983</v>
      </c>
      <c r="S8284">
        <f t="shared" si="129"/>
        <v>-0.10533812035090047</v>
      </c>
    </row>
    <row r="8285" spans="1:19" x14ac:dyDescent="0.2">
      <c r="A8285" t="s">
        <v>16490</v>
      </c>
      <c r="B8285" t="s">
        <v>16491</v>
      </c>
      <c r="C8285">
        <v>188</v>
      </c>
      <c r="D8285">
        <v>231</v>
      </c>
      <c r="E8285">
        <v>145</v>
      </c>
      <c r="F8285">
        <v>20</v>
      </c>
      <c r="G8285">
        <v>0.169712362923992</v>
      </c>
      <c r="H8285">
        <v>-0.60704785680710804</v>
      </c>
      <c r="I8285">
        <v>-1.8573250265616901</v>
      </c>
      <c r="J8285">
        <v>251</v>
      </c>
      <c r="K8285">
        <v>370</v>
      </c>
      <c r="L8285">
        <v>191</v>
      </c>
      <c r="M8285">
        <v>75</v>
      </c>
      <c r="N8285">
        <v>0.245756106007678</v>
      </c>
      <c r="O8285">
        <v>-0.710729131377701</v>
      </c>
      <c r="P8285">
        <v>-1.5348381266812301</v>
      </c>
      <c r="Q8285">
        <v>0.47457627118644002</v>
      </c>
      <c r="R8285">
        <v>0.35593220338983</v>
      </c>
      <c r="S8285">
        <f t="shared" si="129"/>
        <v>5.3834156249928683E-2</v>
      </c>
    </row>
    <row r="8286" spans="1:19" x14ac:dyDescent="0.2">
      <c r="A8286" t="s">
        <v>16492</v>
      </c>
      <c r="B8286" t="s">
        <v>16493</v>
      </c>
      <c r="C8286">
        <v>132</v>
      </c>
      <c r="D8286">
        <v>136</v>
      </c>
      <c r="E8286">
        <v>106</v>
      </c>
      <c r="F8286">
        <v>11</v>
      </c>
      <c r="G8286">
        <v>9.3223209459895998E-2</v>
      </c>
      <c r="H8286">
        <v>-0.58952607571948301</v>
      </c>
      <c r="I8286">
        <v>-1.96337841900962</v>
      </c>
      <c r="J8286">
        <v>253</v>
      </c>
      <c r="K8286">
        <v>399</v>
      </c>
      <c r="L8286">
        <v>146</v>
      </c>
      <c r="M8286">
        <v>38</v>
      </c>
      <c r="N8286">
        <v>0.275080477932652</v>
      </c>
      <c r="O8286">
        <v>-0.83085644253577096</v>
      </c>
      <c r="P8286">
        <v>-1.8335625931509001</v>
      </c>
      <c r="Q8286">
        <v>0.54237288135593198</v>
      </c>
      <c r="R8286">
        <v>0.35593220338983</v>
      </c>
      <c r="S8286">
        <f t="shared" si="129"/>
        <v>-5.6653795133191159E-2</v>
      </c>
    </row>
    <row r="8287" spans="1:19" x14ac:dyDescent="0.2">
      <c r="A8287" t="s">
        <v>16494</v>
      </c>
      <c r="B8287" t="s">
        <v>16495</v>
      </c>
      <c r="C8287">
        <v>254</v>
      </c>
      <c r="D8287">
        <v>302</v>
      </c>
      <c r="E8287">
        <v>207</v>
      </c>
      <c r="F8287">
        <v>27</v>
      </c>
      <c r="G8287">
        <v>0.15543145863274099</v>
      </c>
      <c r="H8287">
        <v>-0.58312138094142296</v>
      </c>
      <c r="I8287">
        <v>-1.85766712542294</v>
      </c>
      <c r="J8287">
        <v>561</v>
      </c>
      <c r="K8287">
        <v>545</v>
      </c>
      <c r="L8287">
        <v>297</v>
      </c>
      <c r="M8287">
        <v>49</v>
      </c>
      <c r="N8287">
        <v>6.4661744442202698E-2</v>
      </c>
      <c r="O8287">
        <v>-0.86829518908333903</v>
      </c>
      <c r="P8287">
        <v>-2.06899244981954</v>
      </c>
      <c r="Q8287">
        <v>0.50847457627118597</v>
      </c>
      <c r="R8287">
        <v>0.25423728813559299</v>
      </c>
      <c r="S8287">
        <f t="shared" si="129"/>
        <v>-8.9142049794410608E-2</v>
      </c>
    </row>
    <row r="8288" spans="1:19" x14ac:dyDescent="0.2">
      <c r="A8288" t="s">
        <v>16496</v>
      </c>
      <c r="B8288" t="s">
        <v>16497</v>
      </c>
      <c r="C8288">
        <v>185</v>
      </c>
      <c r="D8288">
        <v>257</v>
      </c>
      <c r="E8288">
        <v>228</v>
      </c>
      <c r="F8288">
        <v>13</v>
      </c>
      <c r="G8288">
        <v>0.223019627223809</v>
      </c>
      <c r="H8288">
        <v>-0.40349489118096299</v>
      </c>
      <c r="I8288">
        <v>-2.0374255490581699</v>
      </c>
      <c r="J8288">
        <v>385</v>
      </c>
      <c r="K8288">
        <v>625</v>
      </c>
      <c r="L8288">
        <v>213</v>
      </c>
      <c r="M8288">
        <v>49</v>
      </c>
      <c r="N8288">
        <v>0.28764739125729599</v>
      </c>
      <c r="O8288">
        <v>-0.84916990321415298</v>
      </c>
      <c r="P8288">
        <v>-1.9054903180718801</v>
      </c>
      <c r="Q8288">
        <v>0.62711864406779605</v>
      </c>
      <c r="R8288">
        <v>0.169491525423728</v>
      </c>
      <c r="S8288">
        <f t="shared" si="129"/>
        <v>-9.7247250034573574E-2</v>
      </c>
    </row>
    <row r="8289" spans="1:19" x14ac:dyDescent="0.2">
      <c r="A8289" t="s">
        <v>16498</v>
      </c>
      <c r="B8289" t="s">
        <v>16499</v>
      </c>
      <c r="C8289">
        <v>233</v>
      </c>
      <c r="D8289">
        <v>279</v>
      </c>
      <c r="E8289">
        <v>157</v>
      </c>
      <c r="F8289">
        <v>34</v>
      </c>
      <c r="G8289">
        <v>0.15850651454310699</v>
      </c>
      <c r="H8289">
        <v>-0.66571427839518804</v>
      </c>
      <c r="I8289">
        <v>-1.7200741769457599</v>
      </c>
      <c r="J8289">
        <v>359</v>
      </c>
      <c r="K8289">
        <v>668</v>
      </c>
      <c r="L8289">
        <v>333</v>
      </c>
      <c r="M8289">
        <v>46</v>
      </c>
      <c r="N8289">
        <v>0.346910117318948</v>
      </c>
      <c r="O8289">
        <v>-0.62473899221638896</v>
      </c>
      <c r="P8289">
        <v>-1.9025622854886299</v>
      </c>
      <c r="Q8289">
        <v>0.55932203389830504</v>
      </c>
      <c r="R8289">
        <v>0.152542372881355</v>
      </c>
      <c r="S8289">
        <f t="shared" si="129"/>
        <v>-4.9451769608372274E-3</v>
      </c>
    </row>
    <row r="8290" spans="1:19" x14ac:dyDescent="0.2">
      <c r="A8290" t="s">
        <v>16500</v>
      </c>
      <c r="B8290" t="s">
        <v>16501</v>
      </c>
      <c r="C8290">
        <v>100</v>
      </c>
      <c r="D8290">
        <v>99</v>
      </c>
      <c r="E8290">
        <v>54</v>
      </c>
      <c r="F8290">
        <v>4</v>
      </c>
      <c r="G8290">
        <v>7.5893426893078306E-2</v>
      </c>
      <c r="H8290">
        <v>-0.761864249955435</v>
      </c>
      <c r="I8290">
        <v>-2.2821371816340301</v>
      </c>
      <c r="J8290">
        <v>205</v>
      </c>
      <c r="K8290">
        <v>259</v>
      </c>
      <c r="L8290">
        <v>165</v>
      </c>
      <c r="M8290">
        <v>13</v>
      </c>
      <c r="N8290">
        <v>0.178774006447219</v>
      </c>
      <c r="O8290">
        <v>-0.68635869398623806</v>
      </c>
      <c r="P8290">
        <v>-2.2080361773408099</v>
      </c>
      <c r="Q8290">
        <v>0.47457627118644002</v>
      </c>
      <c r="R8290">
        <v>0.169491525423728</v>
      </c>
      <c r="S8290">
        <f t="shared" si="129"/>
        <v>-0.24874409823572746</v>
      </c>
    </row>
    <row r="8291" spans="1:19" x14ac:dyDescent="0.2">
      <c r="A8291" t="s">
        <v>16502</v>
      </c>
      <c r="B8291" t="s">
        <v>16503</v>
      </c>
      <c r="C8291">
        <v>135</v>
      </c>
      <c r="D8291">
        <v>140</v>
      </c>
      <c r="E8291">
        <v>182</v>
      </c>
      <c r="F8291">
        <v>11</v>
      </c>
      <c r="G8291">
        <v>9.6052499478760295E-2</v>
      </c>
      <c r="H8291">
        <v>-0.364520390288334</v>
      </c>
      <c r="I8291">
        <v>-1.97313825629878</v>
      </c>
      <c r="J8291">
        <v>282</v>
      </c>
      <c r="K8291">
        <v>336</v>
      </c>
      <c r="L8291">
        <v>157</v>
      </c>
      <c r="M8291">
        <v>34</v>
      </c>
      <c r="N8291">
        <v>0.15331827249220401</v>
      </c>
      <c r="O8291">
        <v>-0.84643823305451704</v>
      </c>
      <c r="P8291">
        <v>-1.92899585986899</v>
      </c>
      <c r="Q8291">
        <v>0.52542372881355903</v>
      </c>
      <c r="R8291">
        <v>0.20338983050847401</v>
      </c>
      <c r="S8291">
        <f t="shared" si="129"/>
        <v>-8.4995209273761196E-2</v>
      </c>
    </row>
    <row r="8292" spans="1:19" x14ac:dyDescent="0.2">
      <c r="A8292" t="s">
        <v>16504</v>
      </c>
      <c r="B8292" t="s">
        <v>16505</v>
      </c>
      <c r="C8292">
        <v>215</v>
      </c>
      <c r="D8292">
        <v>197</v>
      </c>
      <c r="E8292">
        <v>124</v>
      </c>
      <c r="F8292">
        <v>57</v>
      </c>
      <c r="G8292">
        <v>4.2285998541515997E-2</v>
      </c>
      <c r="H8292">
        <v>-0.73327478453177297</v>
      </c>
      <c r="I8292">
        <v>-1.4607607772051101</v>
      </c>
      <c r="J8292">
        <v>342</v>
      </c>
      <c r="K8292">
        <v>379</v>
      </c>
      <c r="L8292">
        <v>252</v>
      </c>
      <c r="M8292">
        <v>74</v>
      </c>
      <c r="N8292">
        <v>0.121841207333659</v>
      </c>
      <c r="O8292">
        <v>-0.72471434241898103</v>
      </c>
      <c r="P8292">
        <v>-1.67502005491705</v>
      </c>
      <c r="Q8292">
        <v>0.42372881355932202</v>
      </c>
      <c r="R8292">
        <v>0.23728813559322001</v>
      </c>
      <c r="S8292">
        <f t="shared" si="129"/>
        <v>0.13070033400703907</v>
      </c>
    </row>
    <row r="8293" spans="1:19" x14ac:dyDescent="0.2">
      <c r="A8293" t="s">
        <v>16506</v>
      </c>
      <c r="B8293" t="s">
        <v>16507</v>
      </c>
      <c r="C8293">
        <v>141</v>
      </c>
      <c r="D8293">
        <v>175</v>
      </c>
      <c r="E8293">
        <v>60</v>
      </c>
      <c r="F8293">
        <v>12</v>
      </c>
      <c r="G8293">
        <v>0.17407716832644299</v>
      </c>
      <c r="H8293">
        <v>-0.865325872050139</v>
      </c>
      <c r="I8293">
        <v>-1.9542350395697501</v>
      </c>
      <c r="J8293">
        <v>238</v>
      </c>
      <c r="K8293">
        <v>202</v>
      </c>
      <c r="L8293">
        <v>163</v>
      </c>
      <c r="M8293">
        <v>12</v>
      </c>
      <c r="N8293">
        <v>6.0025158118336202E-3</v>
      </c>
      <c r="O8293">
        <v>-0.75647812979694395</v>
      </c>
      <c r="P8293">
        <v>-2.3076213796007798</v>
      </c>
      <c r="Q8293">
        <v>0.45762711864406702</v>
      </c>
      <c r="R8293">
        <v>0.22033898305084701</v>
      </c>
      <c r="S8293">
        <f t="shared" si="129"/>
        <v>-0.18081997278785927</v>
      </c>
    </row>
    <row r="8294" spans="1:19" x14ac:dyDescent="0.2">
      <c r="A8294" t="s">
        <v>16508</v>
      </c>
      <c r="B8294" t="s">
        <v>16509</v>
      </c>
      <c r="C8294">
        <v>100</v>
      </c>
      <c r="D8294">
        <v>98</v>
      </c>
      <c r="E8294">
        <v>62</v>
      </c>
      <c r="F8294">
        <v>7</v>
      </c>
      <c r="G8294">
        <v>7.1484307988023299E-2</v>
      </c>
      <c r="H8294">
        <v>-0.70186632028014895</v>
      </c>
      <c r="I8294">
        <v>-2.0390991329477401</v>
      </c>
      <c r="J8294">
        <v>162</v>
      </c>
      <c r="K8294">
        <v>198</v>
      </c>
      <c r="L8294">
        <v>87</v>
      </c>
      <c r="M8294">
        <v>13</v>
      </c>
      <c r="N8294">
        <v>0.164378279140621</v>
      </c>
      <c r="O8294">
        <v>-0.86208453906840199</v>
      </c>
      <c r="P8294">
        <v>-2.1057973308276798</v>
      </c>
      <c r="Q8294">
        <v>0.44067796610169402</v>
      </c>
      <c r="R8294">
        <v>0.152542372881355</v>
      </c>
      <c r="S8294">
        <f t="shared" si="129"/>
        <v>-0.15130873565965286</v>
      </c>
    </row>
    <row r="8295" spans="1:19" x14ac:dyDescent="0.2">
      <c r="A8295" t="s">
        <v>16510</v>
      </c>
      <c r="B8295" t="e">
        <f>-TNQPYEYIAEFVPTSDDPDELDVSVGTTVEVVEAKLGWTKCRDANGAKGVVPNSYLQSIDE</f>
        <v>#NAME?</v>
      </c>
      <c r="C8295">
        <v>146</v>
      </c>
      <c r="D8295">
        <v>109</v>
      </c>
      <c r="E8295">
        <v>58</v>
      </c>
      <c r="F8295">
        <v>24</v>
      </c>
      <c r="G8295">
        <v>-4.6668125548284999E-2</v>
      </c>
      <c r="H8295">
        <v>-0.89518287199990298</v>
      </c>
      <c r="I8295">
        <v>-1.6683387870348301</v>
      </c>
      <c r="J8295">
        <v>173</v>
      </c>
      <c r="K8295">
        <v>237</v>
      </c>
      <c r="L8295">
        <v>189</v>
      </c>
      <c r="M8295">
        <v>26</v>
      </c>
      <c r="N8295">
        <v>0.21393034630303001</v>
      </c>
      <c r="O8295">
        <v>-0.55367307609994099</v>
      </c>
      <c r="P8295">
        <v>-1.83329842374987</v>
      </c>
      <c r="Q8295">
        <v>0.47457627118644002</v>
      </c>
      <c r="R8295">
        <v>0.22033898305084701</v>
      </c>
      <c r="S8295">
        <f t="shared" si="129"/>
        <v>2.850140228200692E-2</v>
      </c>
    </row>
    <row r="8296" spans="1:19" x14ac:dyDescent="0.2">
      <c r="A8296" t="s">
        <v>16511</v>
      </c>
      <c r="B8296" t="s">
        <v>16512</v>
      </c>
      <c r="C8296">
        <v>41</v>
      </c>
      <c r="D8296">
        <v>89</v>
      </c>
      <c r="E8296">
        <v>50</v>
      </c>
      <c r="F8296">
        <v>8</v>
      </c>
      <c r="G8296">
        <v>0.41686438222070499</v>
      </c>
      <c r="H8296">
        <v>-0.40807186216211999</v>
      </c>
      <c r="I8296">
        <v>-1.5938910426897901</v>
      </c>
      <c r="J8296">
        <v>63</v>
      </c>
      <c r="K8296">
        <v>93</v>
      </c>
      <c r="L8296">
        <v>58</v>
      </c>
      <c r="M8296">
        <v>39</v>
      </c>
      <c r="N8296">
        <v>0.24637050252207501</v>
      </c>
      <c r="O8296">
        <v>-0.62800133303503403</v>
      </c>
      <c r="P8296">
        <v>-1.2185016110189699</v>
      </c>
      <c r="Q8296">
        <v>0.42372881355932202</v>
      </c>
      <c r="R8296">
        <v>0.169491525423728</v>
      </c>
      <c r="S8296">
        <f t="shared" si="129"/>
        <v>0.21441899521098434</v>
      </c>
    </row>
    <row r="8297" spans="1:19" x14ac:dyDescent="0.2">
      <c r="A8297" t="s">
        <v>16513</v>
      </c>
      <c r="B8297" t="s">
        <v>16514</v>
      </c>
      <c r="C8297">
        <v>199</v>
      </c>
      <c r="D8297">
        <v>208</v>
      </c>
      <c r="E8297">
        <v>200</v>
      </c>
      <c r="F8297">
        <v>25</v>
      </c>
      <c r="G8297">
        <v>9.9468490848583405E-2</v>
      </c>
      <c r="H8297">
        <v>-0.49208109052412902</v>
      </c>
      <c r="I8297">
        <v>-1.78511024069966</v>
      </c>
      <c r="J8297">
        <v>452</v>
      </c>
      <c r="K8297">
        <v>445</v>
      </c>
      <c r="L8297">
        <v>233</v>
      </c>
      <c r="M8297">
        <v>20</v>
      </c>
      <c r="N8297">
        <v>7.04496795912712E-2</v>
      </c>
      <c r="O8297">
        <v>-0.87987129092975302</v>
      </c>
      <c r="P8297">
        <v>-2.3643341077392899</v>
      </c>
      <c r="Q8297">
        <v>0.40677966101694901</v>
      </c>
      <c r="R8297">
        <v>6.7796610169491497E-2</v>
      </c>
      <c r="S8297">
        <f t="shared" si="129"/>
        <v>-0.14721691362710562</v>
      </c>
    </row>
    <row r="8298" spans="1:19" x14ac:dyDescent="0.2">
      <c r="A8298" t="s">
        <v>16515</v>
      </c>
      <c r="B8298" t="s">
        <v>16516</v>
      </c>
      <c r="C8298">
        <v>118</v>
      </c>
      <c r="D8298">
        <v>103</v>
      </c>
      <c r="E8298">
        <v>76</v>
      </c>
      <c r="F8298">
        <v>2</v>
      </c>
      <c r="G8298">
        <v>2.1213449694575202E-2</v>
      </c>
      <c r="H8298">
        <v>-0.68532642480373696</v>
      </c>
      <c r="I8298">
        <v>-2.65504918460414</v>
      </c>
      <c r="J8298">
        <v>110</v>
      </c>
      <c r="K8298">
        <v>128</v>
      </c>
      <c r="L8298">
        <v>110</v>
      </c>
      <c r="M8298">
        <v>14</v>
      </c>
      <c r="N8298">
        <v>0.14304538791136501</v>
      </c>
      <c r="O8298">
        <v>-0.59208877714439001</v>
      </c>
      <c r="P8298">
        <v>-1.9054903180718701</v>
      </c>
      <c r="Q8298">
        <v>0.35593220338983</v>
      </c>
      <c r="R8298">
        <v>0.101694915254237</v>
      </c>
      <c r="S8298">
        <f t="shared" si="129"/>
        <v>-0.27535966279670498</v>
      </c>
    </row>
    <row r="8299" spans="1:19" x14ac:dyDescent="0.2">
      <c r="A8299" t="s">
        <v>16517</v>
      </c>
      <c r="B8299" t="s">
        <v>16518</v>
      </c>
      <c r="C8299">
        <v>159</v>
      </c>
      <c r="D8299">
        <v>121</v>
      </c>
      <c r="E8299">
        <v>133</v>
      </c>
      <c r="F8299">
        <v>12</v>
      </c>
      <c r="G8299">
        <v>-3.83535217084729E-2</v>
      </c>
      <c r="H8299">
        <v>-0.57180349313176904</v>
      </c>
      <c r="I8299">
        <v>-2.0064130512348202</v>
      </c>
      <c r="J8299">
        <v>273</v>
      </c>
      <c r="K8299">
        <v>222</v>
      </c>
      <c r="L8299">
        <v>191</v>
      </c>
      <c r="M8299">
        <v>36</v>
      </c>
      <c r="N8299">
        <v>-1.2581569168395699E-2</v>
      </c>
      <c r="O8299">
        <v>-0.74721805693741805</v>
      </c>
      <c r="P8299">
        <v>-1.8900858148653601</v>
      </c>
      <c r="Q8299">
        <v>0.42372881355932202</v>
      </c>
      <c r="R8299">
        <v>0.13559322033898299</v>
      </c>
      <c r="S8299">
        <f t="shared" si="129"/>
        <v>-8.4183307213702818E-2</v>
      </c>
    </row>
    <row r="8300" spans="1:19" x14ac:dyDescent="0.2">
      <c r="A8300" t="s">
        <v>16519</v>
      </c>
      <c r="B8300" t="s">
        <v>16520</v>
      </c>
      <c r="C8300">
        <v>54</v>
      </c>
      <c r="D8300">
        <v>45</v>
      </c>
      <c r="E8300">
        <v>71</v>
      </c>
      <c r="F8300">
        <v>1</v>
      </c>
      <c r="G8300">
        <v>1.0769862479036399E-3</v>
      </c>
      <c r="H8300">
        <v>-0.37539342088229599</v>
      </c>
      <c r="I8300">
        <v>-2.6165909327849599</v>
      </c>
      <c r="J8300">
        <v>243</v>
      </c>
      <c r="K8300">
        <v>113</v>
      </c>
      <c r="L8300">
        <v>178</v>
      </c>
      <c r="M8300">
        <v>24</v>
      </c>
      <c r="N8300">
        <v>-0.25529972669317003</v>
      </c>
      <c r="O8300">
        <v>-0.72727504843380797</v>
      </c>
      <c r="P8300">
        <v>-2.01562070047859</v>
      </c>
      <c r="Q8300">
        <v>0.38983050847457601</v>
      </c>
      <c r="R8300">
        <v>0.20338983050847401</v>
      </c>
      <c r="S8300">
        <f t="shared" si="129"/>
        <v>-0.29372701798453027</v>
      </c>
    </row>
    <row r="8301" spans="1:19" x14ac:dyDescent="0.2">
      <c r="A8301" t="s">
        <v>16521</v>
      </c>
      <c r="B8301" t="s">
        <v>16522</v>
      </c>
      <c r="C8301">
        <v>14</v>
      </c>
      <c r="D8301">
        <v>21</v>
      </c>
      <c r="E8301">
        <v>15</v>
      </c>
      <c r="F8301">
        <v>0</v>
      </c>
      <c r="G8301">
        <v>0.25634949135120899</v>
      </c>
      <c r="H8301">
        <v>-0.46429478640096</v>
      </c>
      <c r="I8301" t="e">
        <f>-inf</f>
        <v>#NAME?</v>
      </c>
      <c r="J8301">
        <v>15</v>
      </c>
      <c r="K8301">
        <v>36</v>
      </c>
      <c r="L8301">
        <v>20</v>
      </c>
      <c r="M8301">
        <v>4</v>
      </c>
      <c r="N8301">
        <v>0.45743934513332701</v>
      </c>
      <c r="O8301">
        <v>-0.46715004053608999</v>
      </c>
      <c r="P8301">
        <v>-1.58425693631961</v>
      </c>
      <c r="Q8301">
        <v>0.40677966101694901</v>
      </c>
      <c r="R8301">
        <v>0.23728813559322001</v>
      </c>
      <c r="S8301" t="e">
        <f t="shared" si="129"/>
        <v>#NAME?</v>
      </c>
    </row>
    <row r="8302" spans="1:19" x14ac:dyDescent="0.2">
      <c r="A8302" t="s">
        <v>16523</v>
      </c>
      <c r="B8302" t="s">
        <v>16524</v>
      </c>
      <c r="C8302">
        <v>120</v>
      </c>
      <c r="D8302">
        <v>137</v>
      </c>
      <c r="E8302">
        <v>70</v>
      </c>
      <c r="F8302">
        <v>26</v>
      </c>
      <c r="G8302">
        <v>0.13779755340430999</v>
      </c>
      <c r="H8302">
        <v>-0.72834121581177103</v>
      </c>
      <c r="I8302">
        <v>-1.5484050710388</v>
      </c>
      <c r="J8302">
        <v>447</v>
      </c>
      <c r="K8302">
        <v>448</v>
      </c>
      <c r="L8302">
        <v>294</v>
      </c>
      <c r="M8302">
        <v>60</v>
      </c>
      <c r="N8302">
        <v>7.8198594287929205E-2</v>
      </c>
      <c r="O8302">
        <v>-0.77404896986416905</v>
      </c>
      <c r="P8302">
        <v>-1.8823819413401801</v>
      </c>
      <c r="Q8302">
        <v>0.38983050847457601</v>
      </c>
      <c r="R8302">
        <v>0.27118644067796599</v>
      </c>
      <c r="S8302">
        <f t="shared" si="129"/>
        <v>4.9959258129333516E-2</v>
      </c>
    </row>
    <row r="8303" spans="1:19" x14ac:dyDescent="0.2">
      <c r="A8303" t="s">
        <v>16525</v>
      </c>
      <c r="B8303" t="s">
        <v>16526</v>
      </c>
      <c r="C8303">
        <v>333</v>
      </c>
      <c r="D8303">
        <v>423</v>
      </c>
      <c r="E8303">
        <v>259</v>
      </c>
      <c r="F8303">
        <v>40</v>
      </c>
      <c r="G8303">
        <v>0.18415436616424999</v>
      </c>
      <c r="H8303">
        <v>-0.60340247920347101</v>
      </c>
      <c r="I8303">
        <v>-1.8045814151403501</v>
      </c>
      <c r="J8303">
        <v>673</v>
      </c>
      <c r="K8303">
        <v>830</v>
      </c>
      <c r="L8303">
        <v>553</v>
      </c>
      <c r="M8303">
        <v>65</v>
      </c>
      <c r="N8303">
        <v>0.168291131573818</v>
      </c>
      <c r="O8303">
        <v>-0.67737871006366801</v>
      </c>
      <c r="P8303">
        <v>-2.02532737617301</v>
      </c>
      <c r="Q8303">
        <v>0.45762711864406702</v>
      </c>
      <c r="R8303">
        <v>0.28813559322033899</v>
      </c>
      <c r="S8303">
        <f t="shared" si="129"/>
        <v>-6.2153317941451292E-2</v>
      </c>
    </row>
    <row r="8304" spans="1:19" x14ac:dyDescent="0.2">
      <c r="A8304" t="s">
        <v>16527</v>
      </c>
      <c r="B8304" t="s">
        <v>16528</v>
      </c>
      <c r="C8304">
        <v>97</v>
      </c>
      <c r="D8304">
        <v>54</v>
      </c>
      <c r="E8304">
        <v>61</v>
      </c>
      <c r="F8304">
        <v>8</v>
      </c>
      <c r="G8304">
        <v>-0.174119742147747</v>
      </c>
      <c r="H8304">
        <v>-0.69569990903388101</v>
      </c>
      <c r="I8304">
        <v>-1.9678789202363001</v>
      </c>
      <c r="J8304">
        <v>195</v>
      </c>
      <c r="K8304">
        <v>114</v>
      </c>
      <c r="L8304">
        <v>66</v>
      </c>
      <c r="M8304">
        <v>14</v>
      </c>
      <c r="N8304">
        <v>-0.15590165660432301</v>
      </c>
      <c r="O8304">
        <v>-1.0625794529650301</v>
      </c>
      <c r="P8304">
        <v>-2.1541322442761701</v>
      </c>
      <c r="Q8304">
        <v>0.55932203389830504</v>
      </c>
      <c r="R8304">
        <v>0.27118644067796599</v>
      </c>
      <c r="S8304">
        <f t="shared" si="129"/>
        <v>-0.14369880683973224</v>
      </c>
    </row>
    <row r="8305" spans="1:19" x14ac:dyDescent="0.2">
      <c r="A8305" t="s">
        <v>16529</v>
      </c>
      <c r="B8305" t="s">
        <v>16530</v>
      </c>
      <c r="C8305">
        <v>53</v>
      </c>
      <c r="D8305">
        <v>60</v>
      </c>
      <c r="E8305">
        <v>17</v>
      </c>
      <c r="F8305">
        <v>4</v>
      </c>
      <c r="G8305">
        <v>0.13413361307838301</v>
      </c>
      <c r="H8305">
        <v>-0.988084958000918</v>
      </c>
      <c r="I8305">
        <v>-2.0064130512348202</v>
      </c>
      <c r="J8305">
        <v>78</v>
      </c>
      <c r="K8305">
        <v>100</v>
      </c>
      <c r="L8305">
        <v>68</v>
      </c>
      <c r="M8305">
        <v>23</v>
      </c>
      <c r="N8305">
        <v>0.18513350073124099</v>
      </c>
      <c r="O8305">
        <v>-0.65167446712863397</v>
      </c>
      <c r="P8305">
        <v>-1.54059243526478</v>
      </c>
      <c r="Q8305">
        <v>0.50847457627118597</v>
      </c>
      <c r="R8305">
        <v>0.20338983050847401</v>
      </c>
      <c r="S8305">
        <f t="shared" si="129"/>
        <v>9.3004591767139044E-3</v>
      </c>
    </row>
    <row r="8306" spans="1:19" x14ac:dyDescent="0.2">
      <c r="A8306" t="s">
        <v>16531</v>
      </c>
      <c r="B8306" t="s">
        <v>16532</v>
      </c>
      <c r="C8306">
        <v>107</v>
      </c>
      <c r="D8306">
        <v>110</v>
      </c>
      <c r="E8306">
        <v>127</v>
      </c>
      <c r="F8306">
        <v>11</v>
      </c>
      <c r="G8306">
        <v>9.2267139768543796E-2</v>
      </c>
      <c r="H8306">
        <v>-0.41983806650765598</v>
      </c>
      <c r="I8306">
        <v>-1.8721882654889801</v>
      </c>
      <c r="J8306">
        <v>230</v>
      </c>
      <c r="K8306">
        <v>281</v>
      </c>
      <c r="L8306">
        <v>137</v>
      </c>
      <c r="M8306">
        <v>38</v>
      </c>
      <c r="N8306">
        <v>0.16420658730920801</v>
      </c>
      <c r="O8306">
        <v>-0.81709604600557595</v>
      </c>
      <c r="P8306">
        <v>-1.7921699079926701</v>
      </c>
      <c r="Q8306">
        <v>0.47457627118644002</v>
      </c>
      <c r="R8306">
        <v>0.22033898305084701</v>
      </c>
      <c r="S8306">
        <f t="shared" si="129"/>
        <v>-1.9284200617034838E-2</v>
      </c>
    </row>
    <row r="8307" spans="1:19" x14ac:dyDescent="0.2">
      <c r="A8307" t="s">
        <v>16533</v>
      </c>
      <c r="B8307" t="s">
        <v>16534</v>
      </c>
      <c r="C8307">
        <v>36</v>
      </c>
      <c r="D8307">
        <v>69</v>
      </c>
      <c r="E8307">
        <v>37</v>
      </c>
      <c r="F8307">
        <v>16</v>
      </c>
      <c r="G8307">
        <v>0.36280482226549599</v>
      </c>
      <c r="H8307">
        <v>-0.48235878647869501</v>
      </c>
      <c r="I8307">
        <v>-1.23637969107336</v>
      </c>
      <c r="J8307">
        <v>71</v>
      </c>
      <c r="K8307">
        <v>76</v>
      </c>
      <c r="L8307">
        <v>106</v>
      </c>
      <c r="M8307">
        <v>28</v>
      </c>
      <c r="N8307">
        <v>0.106783346983437</v>
      </c>
      <c r="O8307">
        <v>-0.41804126059869501</v>
      </c>
      <c r="P8307">
        <v>-1.41432598596874</v>
      </c>
      <c r="Q8307">
        <v>0.52542372881355903</v>
      </c>
      <c r="R8307">
        <v>0.35593220338983</v>
      </c>
      <c r="S8307">
        <f t="shared" si="129"/>
        <v>0.26513951998906665</v>
      </c>
    </row>
    <row r="8308" spans="1:19" x14ac:dyDescent="0.2">
      <c r="A8308" t="s">
        <v>16535</v>
      </c>
      <c r="B8308" t="s">
        <v>16536</v>
      </c>
      <c r="C8308">
        <v>53</v>
      </c>
      <c r="D8308">
        <v>52</v>
      </c>
      <c r="E8308">
        <v>21</v>
      </c>
      <c r="F8308">
        <v>3</v>
      </c>
      <c r="G8308">
        <v>7.1985706329538601E-2</v>
      </c>
      <c r="H8308">
        <v>-0.89631458464527303</v>
      </c>
      <c r="I8308">
        <v>-2.1313517878431201</v>
      </c>
      <c r="J8308">
        <v>88</v>
      </c>
      <c r="K8308">
        <v>178</v>
      </c>
      <c r="L8308">
        <v>64</v>
      </c>
      <c r="M8308">
        <v>3</v>
      </c>
      <c r="N8308">
        <v>0.38316543358044702</v>
      </c>
      <c r="O8308">
        <v>-0.73039147531067095</v>
      </c>
      <c r="P8308">
        <v>-2.4775870860223899</v>
      </c>
      <c r="Q8308">
        <v>0.62711864406779605</v>
      </c>
      <c r="R8308">
        <v>0.28813559322033899</v>
      </c>
      <c r="S8308">
        <f t="shared" si="129"/>
        <v>-0.27736055367116308</v>
      </c>
    </row>
    <row r="8309" spans="1:19" x14ac:dyDescent="0.2">
      <c r="A8309" t="s">
        <v>16537</v>
      </c>
      <c r="B8309" t="s">
        <v>16538</v>
      </c>
      <c r="C8309">
        <v>59</v>
      </c>
      <c r="D8309">
        <v>72</v>
      </c>
      <c r="E8309">
        <v>61</v>
      </c>
      <c r="F8309">
        <v>5</v>
      </c>
      <c r="G8309">
        <v>0.16673871708465199</v>
      </c>
      <c r="H8309">
        <v>-0.47978018640977999</v>
      </c>
      <c r="I8309">
        <v>-1.9560791802681201</v>
      </c>
      <c r="J8309">
        <v>259</v>
      </c>
      <c r="K8309">
        <v>369</v>
      </c>
      <c r="L8309">
        <v>132</v>
      </c>
      <c r="M8309">
        <v>20</v>
      </c>
      <c r="N8309">
        <v>0.23095470549953001</v>
      </c>
      <c r="O8309">
        <v>-0.884814610019792</v>
      </c>
      <c r="P8309">
        <v>-2.1224954370091602</v>
      </c>
      <c r="Q8309">
        <v>0.644067796610169</v>
      </c>
      <c r="R8309">
        <v>0.28813559322033899</v>
      </c>
      <c r="S8309">
        <f t="shared" si="129"/>
        <v>-0.13183362871632387</v>
      </c>
    </row>
    <row r="8310" spans="1:19" x14ac:dyDescent="0.2">
      <c r="A8310" t="s">
        <v>16539</v>
      </c>
      <c r="B8310" t="s">
        <v>16540</v>
      </c>
      <c r="C8310">
        <v>273</v>
      </c>
      <c r="D8310">
        <v>269</v>
      </c>
      <c r="E8310">
        <v>163</v>
      </c>
      <c r="F8310">
        <v>28</v>
      </c>
      <c r="G8310">
        <v>7.3847865257180401E-2</v>
      </c>
      <c r="H8310">
        <v>-0.71823305241520097</v>
      </c>
      <c r="I8310">
        <v>-1.8732017886605301</v>
      </c>
      <c r="J8310">
        <v>508</v>
      </c>
      <c r="K8310">
        <v>466</v>
      </c>
      <c r="L8310">
        <v>358</v>
      </c>
      <c r="M8310">
        <v>42</v>
      </c>
      <c r="N8310">
        <v>3.9750307827802603E-2</v>
      </c>
      <c r="O8310">
        <v>-0.74406946278443498</v>
      </c>
      <c r="P8310">
        <v>-2.0928400904779099</v>
      </c>
      <c r="Q8310">
        <v>0.59322033898305004</v>
      </c>
      <c r="R8310">
        <v>0.35593220338983</v>
      </c>
      <c r="S8310">
        <f t="shared" si="129"/>
        <v>-0.10000084309255114</v>
      </c>
    </row>
    <row r="8311" spans="1:19" x14ac:dyDescent="0.2">
      <c r="A8311" t="s">
        <v>16541</v>
      </c>
      <c r="B8311" t="s">
        <v>16542</v>
      </c>
      <c r="C8311">
        <v>67</v>
      </c>
      <c r="D8311">
        <v>110</v>
      </c>
      <c r="E8311">
        <v>113</v>
      </c>
      <c r="F8311">
        <v>6</v>
      </c>
      <c r="G8311">
        <v>0.295576114752927</v>
      </c>
      <c r="H8311">
        <v>-0.26725436899581001</v>
      </c>
      <c r="I8311">
        <v>-1.9321207252791801</v>
      </c>
      <c r="J8311">
        <v>190</v>
      </c>
      <c r="K8311">
        <v>290</v>
      </c>
      <c r="L8311">
        <v>148</v>
      </c>
      <c r="M8311">
        <v>36</v>
      </c>
      <c r="N8311">
        <v>0.26087250036784798</v>
      </c>
      <c r="O8311">
        <v>-0.70058066270226105</v>
      </c>
      <c r="P8311">
        <v>-1.73267676877743</v>
      </c>
      <c r="Q8311">
        <v>0.644067796610169</v>
      </c>
      <c r="R8311">
        <v>0.305084745762711</v>
      </c>
      <c r="S8311">
        <f t="shared" si="129"/>
        <v>-2.0654285704369342E-2</v>
      </c>
    </row>
    <row r="8312" spans="1:19" x14ac:dyDescent="0.2">
      <c r="A8312" t="s">
        <v>16543</v>
      </c>
      <c r="B8312" t="s">
        <v>16544</v>
      </c>
      <c r="C8312">
        <v>147</v>
      </c>
      <c r="D8312">
        <v>133</v>
      </c>
      <c r="E8312">
        <v>103</v>
      </c>
      <c r="F8312">
        <v>8</v>
      </c>
      <c r="G8312">
        <v>3.6792538514438103E-2</v>
      </c>
      <c r="H8312">
        <v>-0.64873811982140706</v>
      </c>
      <c r="I8312">
        <v>-2.1484245207182302</v>
      </c>
      <c r="J8312">
        <v>190</v>
      </c>
      <c r="K8312">
        <v>257</v>
      </c>
      <c r="L8312">
        <v>114</v>
      </c>
      <c r="M8312">
        <v>43</v>
      </c>
      <c r="N8312">
        <v>0.20840762580018701</v>
      </c>
      <c r="O8312">
        <v>-0.81393752676074604</v>
      </c>
      <c r="P8312">
        <v>-1.65551081396513</v>
      </c>
      <c r="Q8312">
        <v>0.644067796610169</v>
      </c>
      <c r="R8312">
        <v>0.322033898305084</v>
      </c>
      <c r="S8312">
        <f t="shared" si="129"/>
        <v>-6.2392081161727841E-2</v>
      </c>
    </row>
    <row r="8313" spans="1:19" x14ac:dyDescent="0.2">
      <c r="A8313" t="s">
        <v>16545</v>
      </c>
      <c r="B8313" t="s">
        <v>16546</v>
      </c>
      <c r="C8313">
        <v>260</v>
      </c>
      <c r="D8313">
        <v>246</v>
      </c>
      <c r="E8313">
        <v>229</v>
      </c>
      <c r="F8313">
        <v>30</v>
      </c>
      <c r="G8313">
        <v>5.6219991428089498E-2</v>
      </c>
      <c r="H8313">
        <v>-0.54939587540933299</v>
      </c>
      <c r="I8313">
        <v>-1.82204926621315</v>
      </c>
      <c r="J8313">
        <v>559</v>
      </c>
      <c r="K8313">
        <v>698</v>
      </c>
      <c r="L8313">
        <v>386</v>
      </c>
      <c r="M8313">
        <v>73</v>
      </c>
      <c r="N8313">
        <v>0.173671718158459</v>
      </c>
      <c r="O8313">
        <v>-0.75291328035905802</v>
      </c>
      <c r="P8313">
        <v>-1.8943146163578599</v>
      </c>
      <c r="Q8313">
        <v>0.57627118644067798</v>
      </c>
      <c r="R8313">
        <v>0.305084745762711</v>
      </c>
      <c r="S8313">
        <f t="shared" si="129"/>
        <v>-3.2146984695830022E-2</v>
      </c>
    </row>
    <row r="8314" spans="1:19" x14ac:dyDescent="0.2">
      <c r="A8314" t="s">
        <v>16547</v>
      </c>
      <c r="B8314" t="s">
        <v>16548</v>
      </c>
      <c r="C8314">
        <v>40</v>
      </c>
      <c r="D8314">
        <v>63</v>
      </c>
      <c r="E8314">
        <v>50</v>
      </c>
      <c r="F8314">
        <v>5</v>
      </c>
      <c r="G8314">
        <v>0.27753879042114699</v>
      </c>
      <c r="H8314">
        <v>-0.39734799677034699</v>
      </c>
      <c r="I8314">
        <v>-1.7872871599539399</v>
      </c>
      <c r="J8314">
        <v>108</v>
      </c>
      <c r="K8314">
        <v>122</v>
      </c>
      <c r="L8314">
        <v>69</v>
      </c>
      <c r="M8314">
        <v>41</v>
      </c>
      <c r="N8314">
        <v>0.13016417860952001</v>
      </c>
      <c r="O8314">
        <v>-0.78666344189408399</v>
      </c>
      <c r="P8314">
        <v>-1.4308655673591</v>
      </c>
      <c r="Q8314">
        <v>0.59322033898305004</v>
      </c>
      <c r="R8314">
        <v>0.322033898305084</v>
      </c>
      <c r="S8314">
        <f t="shared" si="129"/>
        <v>0.10184287548415252</v>
      </c>
    </row>
    <row r="8315" spans="1:19" x14ac:dyDescent="0.2">
      <c r="A8315" t="s">
        <v>16549</v>
      </c>
      <c r="B8315" t="s">
        <v>16550</v>
      </c>
      <c r="C8315">
        <v>216</v>
      </c>
      <c r="D8315">
        <v>251</v>
      </c>
      <c r="E8315">
        <v>176</v>
      </c>
      <c r="F8315">
        <v>13</v>
      </c>
      <c r="G8315">
        <v>0.14547820262563499</v>
      </c>
      <c r="H8315">
        <v>-0.58319909311518403</v>
      </c>
      <c r="I8315">
        <v>-2.1047075718060899</v>
      </c>
      <c r="J8315">
        <v>560</v>
      </c>
      <c r="K8315">
        <v>627</v>
      </c>
      <c r="L8315">
        <v>332</v>
      </c>
      <c r="M8315">
        <v>60</v>
      </c>
      <c r="N8315">
        <v>0.12630761724623699</v>
      </c>
      <c r="O8315">
        <v>-0.819138720446554</v>
      </c>
      <c r="P8315">
        <v>-1.9802624452144399</v>
      </c>
      <c r="Q8315">
        <v>0.50847457627118597</v>
      </c>
      <c r="R8315">
        <v>0.28813559322033899</v>
      </c>
      <c r="S8315">
        <f t="shared" si="129"/>
        <v>-0.1366505912956183</v>
      </c>
    </row>
    <row r="8316" spans="1:19" x14ac:dyDescent="0.2">
      <c r="A8316" t="s">
        <v>16551</v>
      </c>
      <c r="B8316" t="s">
        <v>16552</v>
      </c>
      <c r="C8316">
        <v>95</v>
      </c>
      <c r="D8316">
        <v>70</v>
      </c>
      <c r="E8316">
        <v>72</v>
      </c>
      <c r="F8316">
        <v>8</v>
      </c>
      <c r="G8316">
        <v>-5.23673329790625E-2</v>
      </c>
      <c r="H8316">
        <v>-0.61464911863598204</v>
      </c>
      <c r="I8316">
        <v>-1.9588307912589</v>
      </c>
      <c r="J8316">
        <v>118</v>
      </c>
      <c r="K8316">
        <v>143</v>
      </c>
      <c r="L8316">
        <v>123</v>
      </c>
      <c r="M8316">
        <v>22</v>
      </c>
      <c r="N8316">
        <v>0.160682133580658</v>
      </c>
      <c r="O8316">
        <v>-0.57406567301111699</v>
      </c>
      <c r="P8316">
        <v>-1.73968499507581</v>
      </c>
      <c r="Q8316">
        <v>0.55932203389830504</v>
      </c>
      <c r="R8316">
        <v>0.27118644067796599</v>
      </c>
      <c r="S8316">
        <f t="shared" si="129"/>
        <v>-3.0231611709069565E-2</v>
      </c>
    </row>
    <row r="8317" spans="1:19" x14ac:dyDescent="0.2">
      <c r="A8317" t="s">
        <v>16553</v>
      </c>
      <c r="B8317" t="s">
        <v>16554</v>
      </c>
      <c r="C8317">
        <v>132</v>
      </c>
      <c r="D8317">
        <v>171</v>
      </c>
      <c r="E8317">
        <v>138</v>
      </c>
      <c r="F8317">
        <v>11</v>
      </c>
      <c r="G8317">
        <v>0.19268041148183199</v>
      </c>
      <c r="H8317">
        <v>-0.474952854583017</v>
      </c>
      <c r="I8317">
        <v>-1.96337841900962</v>
      </c>
      <c r="J8317">
        <v>298</v>
      </c>
      <c r="K8317">
        <v>239</v>
      </c>
      <c r="L8317">
        <v>156</v>
      </c>
      <c r="M8317">
        <v>20</v>
      </c>
      <c r="N8317">
        <v>-1.8590259706395801E-2</v>
      </c>
      <c r="O8317">
        <v>-0.87318044286618401</v>
      </c>
      <c r="P8317">
        <v>-2.18341193700416</v>
      </c>
      <c r="Q8317">
        <v>0.57627118644067798</v>
      </c>
      <c r="R8317">
        <v>0.35593220338983</v>
      </c>
      <c r="S8317">
        <f t="shared" si="129"/>
        <v>-0.15023277614277716</v>
      </c>
    </row>
    <row r="8318" spans="1:19" x14ac:dyDescent="0.2">
      <c r="A8318" t="s">
        <v>16555</v>
      </c>
      <c r="B8318" t="s">
        <v>16556</v>
      </c>
      <c r="C8318">
        <v>109</v>
      </c>
      <c r="D8318">
        <v>71</v>
      </c>
      <c r="E8318">
        <v>98</v>
      </c>
      <c r="F8318">
        <v>10</v>
      </c>
      <c r="G8318">
        <v>-0.105909916926019</v>
      </c>
      <c r="H8318">
        <v>-0.54045843202653199</v>
      </c>
      <c r="I8318">
        <v>-1.92162367090262</v>
      </c>
      <c r="J8318">
        <v>283</v>
      </c>
      <c r="K8318">
        <v>325</v>
      </c>
      <c r="L8318">
        <v>135</v>
      </c>
      <c r="M8318">
        <v>28</v>
      </c>
      <c r="N8318">
        <v>0.13732502887630499</v>
      </c>
      <c r="O8318">
        <v>-0.913541444173674</v>
      </c>
      <c r="P8318">
        <v>-2.0148540727739599</v>
      </c>
      <c r="Q8318">
        <v>0.61016949152542299</v>
      </c>
      <c r="R8318">
        <v>0.38983050847457601</v>
      </c>
      <c r="S8318">
        <f t="shared" si="129"/>
        <v>-9.3104925806240191E-2</v>
      </c>
    </row>
    <row r="8319" spans="1:19" x14ac:dyDescent="0.2">
      <c r="A8319" t="s">
        <v>16557</v>
      </c>
      <c r="B8319" t="s">
        <v>16558</v>
      </c>
      <c r="C8319">
        <v>158</v>
      </c>
      <c r="D8319">
        <v>195</v>
      </c>
      <c r="E8319">
        <v>148</v>
      </c>
      <c r="F8319">
        <v>43</v>
      </c>
      <c r="G8319">
        <v>0.17163575670362299</v>
      </c>
      <c r="H8319">
        <v>-0.52265338133786798</v>
      </c>
      <c r="I8319">
        <v>-1.44938580433683</v>
      </c>
      <c r="J8319">
        <v>400</v>
      </c>
      <c r="K8319">
        <v>352</v>
      </c>
      <c r="L8319">
        <v>184</v>
      </c>
      <c r="M8319">
        <v>52</v>
      </c>
      <c r="N8319">
        <v>2.1710775571890301E-2</v>
      </c>
      <c r="O8319">
        <v>-0.92933094546281603</v>
      </c>
      <c r="P8319">
        <v>-1.89628231628505</v>
      </c>
      <c r="Q8319">
        <v>0.69491525423728795</v>
      </c>
      <c r="R8319">
        <v>0.28813559322033899</v>
      </c>
      <c r="S8319">
        <f t="shared" si="129"/>
        <v>7.4796649252060463E-2</v>
      </c>
    </row>
    <row r="8320" spans="1:19" x14ac:dyDescent="0.2">
      <c r="A8320" t="s">
        <v>16559</v>
      </c>
      <c r="B8320" t="s">
        <v>16560</v>
      </c>
      <c r="C8320">
        <v>91</v>
      </c>
      <c r="D8320">
        <v>74</v>
      </c>
      <c r="E8320">
        <v>118</v>
      </c>
      <c r="F8320">
        <v>4</v>
      </c>
      <c r="G8320">
        <v>-9.5514402945888807E-3</v>
      </c>
      <c r="H8320">
        <v>-0.381417394793371</v>
      </c>
      <c r="I8320">
        <v>-2.2411785739551302</v>
      </c>
      <c r="J8320">
        <v>220</v>
      </c>
      <c r="K8320">
        <v>306</v>
      </c>
      <c r="L8320">
        <v>99</v>
      </c>
      <c r="M8320">
        <v>39</v>
      </c>
      <c r="N8320">
        <v>0.22052684908109499</v>
      </c>
      <c r="O8320">
        <v>-0.93887626336904595</v>
      </c>
      <c r="P8320">
        <v>-1.7615837423876</v>
      </c>
      <c r="Q8320">
        <v>0.677966101694915</v>
      </c>
      <c r="R8320">
        <v>0.27118644067796599</v>
      </c>
      <c r="S8320">
        <f t="shared" si="129"/>
        <v>-0.11751358625831672</v>
      </c>
    </row>
    <row r="8321" spans="1:19" x14ac:dyDescent="0.2">
      <c r="A8321" t="s">
        <v>16561</v>
      </c>
      <c r="B8321" t="s">
        <v>16562</v>
      </c>
      <c r="C8321">
        <v>116</v>
      </c>
      <c r="D8321">
        <v>253</v>
      </c>
      <c r="E8321">
        <v>153</v>
      </c>
      <c r="F8321">
        <v>36</v>
      </c>
      <c r="G8321">
        <v>0.41892076424442698</v>
      </c>
      <c r="H8321">
        <v>-0.37402456818772301</v>
      </c>
      <c r="I8321">
        <v>-1.3923526614216299</v>
      </c>
      <c r="J8321">
        <v>332</v>
      </c>
      <c r="K8321">
        <v>477</v>
      </c>
      <c r="L8321">
        <v>181</v>
      </c>
      <c r="M8321">
        <v>78</v>
      </c>
      <c r="N8321">
        <v>0.23460839875779901</v>
      </c>
      <c r="O8321">
        <v>-0.85554828597924204</v>
      </c>
      <c r="P8321">
        <v>-1.6392691496054399</v>
      </c>
      <c r="Q8321">
        <v>0.71186440677966101</v>
      </c>
      <c r="R8321">
        <v>0.25423728813559299</v>
      </c>
      <c r="S8321">
        <f t="shared" si="129"/>
        <v>0.15999088280505561</v>
      </c>
    </row>
    <row r="8322" spans="1:19" x14ac:dyDescent="0.2">
      <c r="A8322" t="s">
        <v>16563</v>
      </c>
      <c r="B8322" t="s">
        <v>16564</v>
      </c>
      <c r="C8322">
        <v>126</v>
      </c>
      <c r="D8322">
        <v>111</v>
      </c>
      <c r="E8322">
        <v>107</v>
      </c>
      <c r="F8322">
        <v>11</v>
      </c>
      <c r="G8322">
        <v>2.5210665964622899E-2</v>
      </c>
      <c r="H8322">
        <v>-0.56524477721075606</v>
      </c>
      <c r="I8322">
        <v>-1.94317503292133</v>
      </c>
      <c r="J8322">
        <v>211</v>
      </c>
      <c r="K8322">
        <v>312</v>
      </c>
      <c r="L8322">
        <v>131</v>
      </c>
      <c r="M8322">
        <v>13</v>
      </c>
      <c r="N8322">
        <v>0.247100242142471</v>
      </c>
      <c r="O8322">
        <v>-0.79909993678631797</v>
      </c>
      <c r="P8322">
        <v>-2.2205647715827399</v>
      </c>
      <c r="Q8322">
        <v>0.72881355932203395</v>
      </c>
      <c r="R8322">
        <v>0.322033898305084</v>
      </c>
      <c r="S8322">
        <f t="shared" si="129"/>
        <v>-0.15434423064969655</v>
      </c>
    </row>
    <row r="8323" spans="1:19" x14ac:dyDescent="0.2">
      <c r="A8323" t="s">
        <v>16565</v>
      </c>
      <c r="B8323" t="s">
        <v>16566</v>
      </c>
      <c r="C8323">
        <v>64</v>
      </c>
      <c r="D8323">
        <v>56</v>
      </c>
      <c r="E8323">
        <v>43</v>
      </c>
      <c r="F8323">
        <v>6</v>
      </c>
      <c r="G8323">
        <v>2.2266285317841701E-2</v>
      </c>
      <c r="H8323">
        <v>-0.66696952818270405</v>
      </c>
      <c r="I8323">
        <v>-1.9122258965622401</v>
      </c>
      <c r="J8323">
        <v>153</v>
      </c>
      <c r="K8323">
        <v>170</v>
      </c>
      <c r="L8323">
        <v>107</v>
      </c>
      <c r="M8323">
        <v>6</v>
      </c>
      <c r="N8323">
        <v>0.122985593982396</v>
      </c>
      <c r="O8323">
        <v>-0.74739643027677904</v>
      </c>
      <c r="P8323">
        <v>-2.4167658490258401</v>
      </c>
      <c r="Q8323">
        <v>0.71186440677966101</v>
      </c>
      <c r="R8323">
        <v>0.28813559322033899</v>
      </c>
      <c r="S8323">
        <f t="shared" ref="S8323:S8386" si="130">((I8323+1.7338029)/1.7338029+(P8323+1.8692731)/1.8692731)/2</f>
        <v>-0.19789959424370918</v>
      </c>
    </row>
    <row r="8324" spans="1:19" x14ac:dyDescent="0.2">
      <c r="A8324" t="s">
        <v>16567</v>
      </c>
      <c r="B8324" t="s">
        <v>16568</v>
      </c>
      <c r="C8324">
        <v>20</v>
      </c>
      <c r="D8324">
        <v>24</v>
      </c>
      <c r="E8324">
        <v>16</v>
      </c>
      <c r="F8324">
        <v>9</v>
      </c>
      <c r="G8324">
        <v>0.159439478343153</v>
      </c>
      <c r="H8324">
        <v>-0.59116802278645997</v>
      </c>
      <c r="I8324">
        <v>-1.23098465918665</v>
      </c>
      <c r="J8324">
        <v>84</v>
      </c>
      <c r="K8324">
        <v>100</v>
      </c>
      <c r="L8324">
        <v>50</v>
      </c>
      <c r="M8324">
        <v>15</v>
      </c>
      <c r="N8324">
        <v>0.15294881735984001</v>
      </c>
      <c r="O8324">
        <v>-0.81739805887025296</v>
      </c>
      <c r="P8324">
        <v>-1.75841369559809</v>
      </c>
      <c r="Q8324">
        <v>0.69491525423728795</v>
      </c>
      <c r="R8324">
        <v>0.25423728813559299</v>
      </c>
      <c r="S8324">
        <f t="shared" si="130"/>
        <v>0.17465751967310916</v>
      </c>
    </row>
    <row r="8325" spans="1:19" x14ac:dyDescent="0.2">
      <c r="A8325" t="s">
        <v>16569</v>
      </c>
      <c r="B8325" t="s">
        <v>16570</v>
      </c>
      <c r="C8325">
        <v>99</v>
      </c>
      <c r="D8325">
        <v>106</v>
      </c>
      <c r="E8325">
        <v>62</v>
      </c>
      <c r="F8325">
        <v>4</v>
      </c>
      <c r="G8325">
        <v>0.109928902962748</v>
      </c>
      <c r="H8325">
        <v>-0.69750151487769896</v>
      </c>
      <c r="I8325">
        <v>-2.2777723762315798</v>
      </c>
      <c r="J8325">
        <v>127</v>
      </c>
      <c r="K8325">
        <v>203</v>
      </c>
      <c r="L8325">
        <v>66</v>
      </c>
      <c r="M8325">
        <v>7</v>
      </c>
      <c r="N8325">
        <v>0.28092042037897702</v>
      </c>
      <c r="O8325">
        <v>-0.87634856255847804</v>
      </c>
      <c r="P8325">
        <v>-2.2689313495335899</v>
      </c>
      <c r="Q8325">
        <v>0.61016949152542299</v>
      </c>
      <c r="R8325">
        <v>0.27118644067796599</v>
      </c>
      <c r="S8325">
        <f t="shared" si="130"/>
        <v>-0.2637738239490926</v>
      </c>
    </row>
    <row r="8326" spans="1:19" x14ac:dyDescent="0.2">
      <c r="A8326" t="s">
        <v>16571</v>
      </c>
      <c r="B8326" t="s">
        <v>16572</v>
      </c>
      <c r="C8326">
        <v>73</v>
      </c>
      <c r="D8326">
        <v>91</v>
      </c>
      <c r="E8326">
        <v>54</v>
      </c>
      <c r="F8326">
        <v>3</v>
      </c>
      <c r="G8326">
        <v>0.175976764496166</v>
      </c>
      <c r="H8326">
        <v>-0.62518711007589101</v>
      </c>
      <c r="I8326">
        <v>-2.2703987783627899</v>
      </c>
      <c r="J8326">
        <v>88</v>
      </c>
      <c r="K8326">
        <v>130</v>
      </c>
      <c r="L8326">
        <v>115</v>
      </c>
      <c r="M8326">
        <v>17</v>
      </c>
      <c r="N8326">
        <v>0.246688783578389</v>
      </c>
      <c r="O8326">
        <v>-0.47587360894094699</v>
      </c>
      <c r="P8326">
        <v>-1.7242594193637799</v>
      </c>
      <c r="Q8326">
        <v>0.69491525423728795</v>
      </c>
      <c r="R8326">
        <v>0.28813559322033899</v>
      </c>
      <c r="S8326">
        <f t="shared" si="130"/>
        <v>-0.11595656224829559</v>
      </c>
    </row>
    <row r="8327" spans="1:19" x14ac:dyDescent="0.2">
      <c r="A8327" t="s">
        <v>16573</v>
      </c>
      <c r="B8327" t="s">
        <v>16574</v>
      </c>
      <c r="C8327">
        <v>99</v>
      </c>
      <c r="D8327">
        <v>73</v>
      </c>
      <c r="E8327">
        <v>54</v>
      </c>
      <c r="F8327">
        <v>9</v>
      </c>
      <c r="G8327">
        <v>-5.2054102181565601E-2</v>
      </c>
      <c r="H8327">
        <v>-0.75749944455298501</v>
      </c>
      <c r="I8327">
        <v>-1.92558985812022</v>
      </c>
      <c r="J8327">
        <v>124</v>
      </c>
      <c r="K8327">
        <v>140</v>
      </c>
      <c r="L8327">
        <v>120</v>
      </c>
      <c r="M8327">
        <v>28</v>
      </c>
      <c r="N8327">
        <v>0.12993445393772399</v>
      </c>
      <c r="O8327">
        <v>-0.60632921625900005</v>
      </c>
      <c r="P8327">
        <v>-1.6564893224118999</v>
      </c>
      <c r="Q8327">
        <v>0.57627118644067798</v>
      </c>
      <c r="R8327">
        <v>0.23728813559322001</v>
      </c>
      <c r="S8327">
        <f t="shared" si="130"/>
        <v>1.6080046441539417E-3</v>
      </c>
    </row>
    <row r="8328" spans="1:19" x14ac:dyDescent="0.2">
      <c r="A8328" t="s">
        <v>16575</v>
      </c>
      <c r="B8328" t="s">
        <v>16576</v>
      </c>
      <c r="C8328">
        <v>132</v>
      </c>
      <c r="D8328">
        <v>112</v>
      </c>
      <c r="E8328">
        <v>99</v>
      </c>
      <c r="F8328">
        <v>8</v>
      </c>
      <c r="G8328">
        <v>8.9023237598601802E-3</v>
      </c>
      <c r="H8328">
        <v>-0.61919674638670297</v>
      </c>
      <c r="I8328">
        <v>-2.1016811171758998</v>
      </c>
      <c r="J8328">
        <v>219</v>
      </c>
      <c r="K8328">
        <v>221</v>
      </c>
      <c r="L8328">
        <v>128</v>
      </c>
      <c r="M8328">
        <v>25</v>
      </c>
      <c r="N8328">
        <v>8.1176262266713997E-2</v>
      </c>
      <c r="O8328">
        <v>-0.82532292233663995</v>
      </c>
      <c r="P8328">
        <v>-1.9527297747599699</v>
      </c>
      <c r="Q8328">
        <v>0.644067796610169</v>
      </c>
      <c r="R8328">
        <v>0.20338983050847401</v>
      </c>
      <c r="S8328">
        <f t="shared" si="130"/>
        <v>-0.12841327266556379</v>
      </c>
    </row>
    <row r="8329" spans="1:19" x14ac:dyDescent="0.2">
      <c r="A8329" t="s">
        <v>16577</v>
      </c>
      <c r="B8329" t="s">
        <v>16578</v>
      </c>
      <c r="C8329">
        <v>312</v>
      </c>
      <c r="D8329">
        <v>383</v>
      </c>
      <c r="E8329">
        <v>178</v>
      </c>
      <c r="F8329">
        <v>27</v>
      </c>
      <c r="G8329">
        <v>0.16930241224570799</v>
      </c>
      <c r="H8329">
        <v>-0.73799260148795198</v>
      </c>
      <c r="I8329">
        <v>-1.9469880028214499</v>
      </c>
      <c r="J8329">
        <v>569</v>
      </c>
      <c r="K8329">
        <v>813</v>
      </c>
      <c r="L8329">
        <v>396</v>
      </c>
      <c r="M8329">
        <v>89</v>
      </c>
      <c r="N8329">
        <v>0.23220638262071799</v>
      </c>
      <c r="O8329">
        <v>-0.74950585761394894</v>
      </c>
      <c r="P8329">
        <v>-1.8159479283420501</v>
      </c>
      <c r="Q8329">
        <v>0.71186440677966101</v>
      </c>
      <c r="R8329">
        <v>0.305084745762711</v>
      </c>
      <c r="S8329">
        <f t="shared" si="130"/>
        <v>-4.7215436035862167E-2</v>
      </c>
    </row>
    <row r="8330" spans="1:19" x14ac:dyDescent="0.2">
      <c r="A8330" t="s">
        <v>16579</v>
      </c>
      <c r="B8330" t="s">
        <v>16580</v>
      </c>
      <c r="C8330">
        <v>19</v>
      </c>
      <c r="D8330">
        <v>25</v>
      </c>
      <c r="E8330">
        <v>22</v>
      </c>
      <c r="F8330">
        <v>1</v>
      </c>
      <c r="G8330">
        <v>0.199444640014737</v>
      </c>
      <c r="H8330">
        <v>-0.43058892990902597</v>
      </c>
      <c r="I8330">
        <v>-2.1629507739148202</v>
      </c>
      <c r="J8330">
        <v>40</v>
      </c>
      <c r="K8330">
        <v>35</v>
      </c>
      <c r="L8330">
        <v>15</v>
      </c>
      <c r="M8330">
        <v>2</v>
      </c>
      <c r="N8330">
        <v>1.9236156444035001E-2</v>
      </c>
      <c r="O8330">
        <v>-1.0180575094166699</v>
      </c>
      <c r="P8330">
        <v>-2.3112556642558699</v>
      </c>
      <c r="Q8330">
        <v>0.66101694915254205</v>
      </c>
      <c r="R8330">
        <v>0.22033898305084701</v>
      </c>
      <c r="S8330">
        <f t="shared" si="130"/>
        <v>-0.24198224061433005</v>
      </c>
    </row>
    <row r="8331" spans="1:19" x14ac:dyDescent="0.2">
      <c r="A8331" t="s">
        <v>16581</v>
      </c>
      <c r="B8331" t="s">
        <v>16582</v>
      </c>
      <c r="C8331">
        <v>116</v>
      </c>
      <c r="D8331">
        <v>168</v>
      </c>
      <c r="E8331">
        <v>119</v>
      </c>
      <c r="F8331">
        <v>18</v>
      </c>
      <c r="G8331">
        <v>0.24110952479447201</v>
      </c>
      <c r="H8331">
        <v>-0.48316903761279101</v>
      </c>
      <c r="I8331">
        <v>-1.6933826570856101</v>
      </c>
      <c r="J8331">
        <v>196</v>
      </c>
      <c r="K8331">
        <v>333</v>
      </c>
      <c r="L8331">
        <v>128</v>
      </c>
      <c r="M8331">
        <v>28</v>
      </c>
      <c r="N8331">
        <v>0.30741626557156498</v>
      </c>
      <c r="O8331">
        <v>-0.77713487885299803</v>
      </c>
      <c r="P8331">
        <v>-1.85532370860614</v>
      </c>
      <c r="Q8331">
        <v>0.69491525423728795</v>
      </c>
      <c r="R8331">
        <v>0.186440677966101</v>
      </c>
      <c r="S8331">
        <f t="shared" si="130"/>
        <v>1.5387761845631851E-2</v>
      </c>
    </row>
    <row r="8332" spans="1:19" x14ac:dyDescent="0.2">
      <c r="A8332" t="s">
        <v>16583</v>
      </c>
      <c r="B8332" t="s">
        <v>16584</v>
      </c>
      <c r="C8332">
        <v>56</v>
      </c>
      <c r="D8332">
        <v>70</v>
      </c>
      <c r="E8332">
        <v>59</v>
      </c>
      <c r="F8332">
        <v>5</v>
      </c>
      <c r="G8332">
        <v>0.17716824530358399</v>
      </c>
      <c r="H8332">
        <v>-0.47159402514245902</v>
      </c>
      <c r="I8332">
        <v>-1.9334151956321799</v>
      </c>
      <c r="J8332">
        <v>86</v>
      </c>
      <c r="K8332">
        <v>145</v>
      </c>
      <c r="L8332">
        <v>97</v>
      </c>
      <c r="M8332">
        <v>16</v>
      </c>
      <c r="N8332">
        <v>0.30409765441312803</v>
      </c>
      <c r="O8332">
        <v>-0.53981549412171304</v>
      </c>
      <c r="P8332">
        <v>-1.74060413717953</v>
      </c>
      <c r="Q8332">
        <v>0.54237288135593198</v>
      </c>
      <c r="R8332">
        <v>0.20338983050847401</v>
      </c>
      <c r="S8332">
        <f t="shared" si="130"/>
        <v>-2.3148030955022839E-2</v>
      </c>
    </row>
    <row r="8333" spans="1:19" x14ac:dyDescent="0.2">
      <c r="A8333" t="s">
        <v>16585</v>
      </c>
      <c r="B8333" t="s">
        <v>16586</v>
      </c>
      <c r="C8333">
        <v>216</v>
      </c>
      <c r="D8333">
        <v>215</v>
      </c>
      <c r="E8333">
        <v>197</v>
      </c>
      <c r="F8333">
        <v>30</v>
      </c>
      <c r="G8333">
        <v>7.8242941060202895E-2</v>
      </c>
      <c r="H8333">
        <v>-0.53424553476774095</v>
      </c>
      <c r="I8333">
        <v>-1.74152966939326</v>
      </c>
      <c r="J8333">
        <v>362</v>
      </c>
      <c r="K8333">
        <v>534</v>
      </c>
      <c r="L8333">
        <v>270</v>
      </c>
      <c r="M8333">
        <v>50</v>
      </c>
      <c r="N8333">
        <v>0.246060789917112</v>
      </c>
      <c r="O8333">
        <v>-0.71943358351856801</v>
      </c>
      <c r="P8333">
        <v>-1.8699642347890399</v>
      </c>
      <c r="Q8333">
        <v>0.50847457627118597</v>
      </c>
      <c r="R8333">
        <v>0.305084745762711</v>
      </c>
      <c r="S8333">
        <f t="shared" si="130"/>
        <v>-2.4131393981318785E-3</v>
      </c>
    </row>
    <row r="8334" spans="1:19" x14ac:dyDescent="0.2">
      <c r="A8334" t="s">
        <v>16587</v>
      </c>
      <c r="B8334" t="s">
        <v>16588</v>
      </c>
      <c r="C8334">
        <v>46</v>
      </c>
      <c r="D8334">
        <v>24</v>
      </c>
      <c r="E8334">
        <v>24</v>
      </c>
      <c r="F8334">
        <v>0</v>
      </c>
      <c r="G8334">
        <v>-0.20228835767443901</v>
      </c>
      <c r="H8334">
        <v>-0.77680459974837102</v>
      </c>
      <c r="I8334" t="e">
        <f>-inf</f>
        <v>#NAME?</v>
      </c>
      <c r="J8334">
        <v>118</v>
      </c>
      <c r="K8334">
        <v>43</v>
      </c>
      <c r="L8334">
        <v>42</v>
      </c>
      <c r="M8334">
        <v>11</v>
      </c>
      <c r="N8334">
        <v>-0.36118544830481703</v>
      </c>
      <c r="O8334">
        <v>-1.0407214940526099</v>
      </c>
      <c r="P8334">
        <v>-2.0407149907397901</v>
      </c>
      <c r="Q8334">
        <v>0.45762711864406702</v>
      </c>
      <c r="R8334">
        <v>0.27118644067796599</v>
      </c>
      <c r="S8334" t="e">
        <f t="shared" si="130"/>
        <v>#NAME?</v>
      </c>
    </row>
    <row r="8335" spans="1:19" x14ac:dyDescent="0.2">
      <c r="A8335" t="s">
        <v>16589</v>
      </c>
      <c r="B8335" t="s">
        <v>16590</v>
      </c>
      <c r="C8335">
        <v>29</v>
      </c>
      <c r="D8335">
        <v>36</v>
      </c>
      <c r="E8335">
        <v>34</v>
      </c>
      <c r="F8335">
        <v>0</v>
      </c>
      <c r="G8335">
        <v>0.17416273516385899</v>
      </c>
      <c r="H8335">
        <v>-0.425177090635104</v>
      </c>
      <c r="I8335" t="e">
        <f>-inf</f>
        <v>#NAME?</v>
      </c>
      <c r="J8335">
        <v>10</v>
      </c>
      <c r="K8335">
        <v>27</v>
      </c>
      <c r="L8335">
        <v>3</v>
      </c>
      <c r="M8335">
        <v>6</v>
      </c>
      <c r="N8335">
        <v>0.50859186758070896</v>
      </c>
      <c r="O8335">
        <v>-1.11496752242472</v>
      </c>
      <c r="P8335">
        <v>-1.2320744182082399</v>
      </c>
      <c r="Q8335">
        <v>0.52542372881355903</v>
      </c>
      <c r="R8335">
        <v>0.25423728813559299</v>
      </c>
      <c r="S8335" t="e">
        <f t="shared" si="130"/>
        <v>#NAME?</v>
      </c>
    </row>
    <row r="8336" spans="1:19" x14ac:dyDescent="0.2">
      <c r="A8336" t="s">
        <v>16591</v>
      </c>
      <c r="B8336" t="s">
        <v>16592</v>
      </c>
      <c r="C8336">
        <v>63</v>
      </c>
      <c r="D8336">
        <v>49</v>
      </c>
      <c r="E8336">
        <v>25</v>
      </c>
      <c r="F8336">
        <v>2</v>
      </c>
      <c r="G8336">
        <v>-2.8886237129539499E-2</v>
      </c>
      <c r="H8336">
        <v>-0.89565855055994703</v>
      </c>
      <c r="I8336">
        <v>-2.3825077267515899</v>
      </c>
      <c r="J8336">
        <v>83</v>
      </c>
      <c r="K8336">
        <v>210</v>
      </c>
      <c r="L8336">
        <v>72</v>
      </c>
      <c r="M8336">
        <v>23</v>
      </c>
      <c r="N8336">
        <v>0.48036930577956699</v>
      </c>
      <c r="O8336">
        <v>-0.65383437308919501</v>
      </c>
      <c r="P8336">
        <v>-1.56757592495037</v>
      </c>
      <c r="Q8336">
        <v>0.50847457627118597</v>
      </c>
      <c r="R8336">
        <v>0.338983050847457</v>
      </c>
      <c r="S8336">
        <f t="shared" si="130"/>
        <v>-0.10637664987498024</v>
      </c>
    </row>
    <row r="8337" spans="1:19" x14ac:dyDescent="0.2">
      <c r="A8337" t="s">
        <v>16593</v>
      </c>
      <c r="B8337" t="s">
        <v>16594</v>
      </c>
      <c r="C8337">
        <v>99</v>
      </c>
      <c r="D8337">
        <v>92</v>
      </c>
      <c r="E8337">
        <v>54</v>
      </c>
      <c r="F8337">
        <v>4</v>
      </c>
      <c r="G8337">
        <v>4.8410865043533702E-2</v>
      </c>
      <c r="H8337">
        <v>-0.75749944455298501</v>
      </c>
      <c r="I8337">
        <v>-2.2777723762315798</v>
      </c>
      <c r="J8337">
        <v>171</v>
      </c>
      <c r="K8337">
        <v>243</v>
      </c>
      <c r="L8337">
        <v>113</v>
      </c>
      <c r="M8337">
        <v>44</v>
      </c>
      <c r="N8337">
        <v>0.22983826662788001</v>
      </c>
      <c r="O8337">
        <v>-0.77200644405312402</v>
      </c>
      <c r="P8337">
        <v>-1.59976910249785</v>
      </c>
      <c r="Q8337">
        <v>0.52542372881355903</v>
      </c>
      <c r="R8337">
        <v>0.28813559322033899</v>
      </c>
      <c r="S8337">
        <f t="shared" si="130"/>
        <v>-8.4783860675202896E-2</v>
      </c>
    </row>
    <row r="8338" spans="1:19" x14ac:dyDescent="0.2">
      <c r="A8338" t="s">
        <v>16595</v>
      </c>
      <c r="B8338" t="s">
        <v>16596</v>
      </c>
      <c r="C8338">
        <v>111</v>
      </c>
      <c r="D8338">
        <v>167</v>
      </c>
      <c r="E8338">
        <v>82</v>
      </c>
      <c r="F8338">
        <v>16</v>
      </c>
      <c r="G8338">
        <v>0.25765172465645397</v>
      </c>
      <c r="H8338">
        <v>-0.62576713618134405</v>
      </c>
      <c r="I8338">
        <v>-1.7254001690927301</v>
      </c>
      <c r="J8338">
        <v>229</v>
      </c>
      <c r="K8338">
        <v>286</v>
      </c>
      <c r="L8338">
        <v>188</v>
      </c>
      <c r="M8338">
        <v>26</v>
      </c>
      <c r="N8338">
        <v>0.173758654210876</v>
      </c>
      <c r="O8338">
        <v>-0.67776641022059803</v>
      </c>
      <c r="P8338">
        <v>-1.95508780296096</v>
      </c>
      <c r="Q8338">
        <v>0.49152542372881303</v>
      </c>
      <c r="R8338">
        <v>0.305084745762711</v>
      </c>
      <c r="S8338">
        <f t="shared" si="130"/>
        <v>-2.0530822127332513E-2</v>
      </c>
    </row>
    <row r="8339" spans="1:19" x14ac:dyDescent="0.2">
      <c r="A8339" t="s">
        <v>16597</v>
      </c>
      <c r="B8339" t="s">
        <v>16598</v>
      </c>
      <c r="C8339">
        <v>29</v>
      </c>
      <c r="D8339">
        <v>26</v>
      </c>
      <c r="E8339">
        <v>48</v>
      </c>
      <c r="F8339">
        <v>31</v>
      </c>
      <c r="G8339">
        <v>3.2833582367390299E-2</v>
      </c>
      <c r="H8339">
        <v>-0.27541477030177203</v>
      </c>
      <c r="I8339">
        <v>-0.85523347702668195</v>
      </c>
      <c r="J8339">
        <v>86</v>
      </c>
      <c r="K8339">
        <v>43</v>
      </c>
      <c r="L8339">
        <v>53</v>
      </c>
      <c r="M8339">
        <v>38</v>
      </c>
      <c r="N8339">
        <v>-0.22380189224225899</v>
      </c>
      <c r="O8339">
        <v>-0.80231135878716897</v>
      </c>
      <c r="P8339">
        <v>-1.36494052321865</v>
      </c>
      <c r="Q8339">
        <v>0.49152542372881303</v>
      </c>
      <c r="R8339">
        <v>0.28813559322033899</v>
      </c>
      <c r="S8339">
        <f t="shared" si="130"/>
        <v>0.38826557059215544</v>
      </c>
    </row>
    <row r="8340" spans="1:19" x14ac:dyDescent="0.2">
      <c r="A8340" t="s">
        <v>16599</v>
      </c>
      <c r="B8340" t="s">
        <v>16600</v>
      </c>
      <c r="C8340">
        <v>81</v>
      </c>
      <c r="D8340">
        <v>50</v>
      </c>
      <c r="E8340">
        <v>47</v>
      </c>
      <c r="F8340">
        <v>10</v>
      </c>
      <c r="G8340">
        <v>-0.12925678224710199</v>
      </c>
      <c r="H8340">
        <v>-0.73064517072133595</v>
      </c>
      <c r="I8340">
        <v>-1.7926821918406399</v>
      </c>
      <c r="J8340">
        <v>224</v>
      </c>
      <c r="K8340">
        <v>197</v>
      </c>
      <c r="L8340">
        <v>111</v>
      </c>
      <c r="M8340">
        <v>12</v>
      </c>
      <c r="N8340">
        <v>2.14463112491519E-2</v>
      </c>
      <c r="O8340">
        <v>-0.89701381669189495</v>
      </c>
      <c r="P8340">
        <v>-2.2812924408784299</v>
      </c>
      <c r="Q8340">
        <v>0.49152542372881303</v>
      </c>
      <c r="R8340">
        <v>0.305084745762711</v>
      </c>
      <c r="S8340">
        <f t="shared" si="130"/>
        <v>-0.12718825022429728</v>
      </c>
    </row>
    <row r="8341" spans="1:19" x14ac:dyDescent="0.2">
      <c r="A8341" t="s">
        <v>16601</v>
      </c>
      <c r="B8341" t="s">
        <v>16602</v>
      </c>
      <c r="C8341">
        <v>67</v>
      </c>
      <c r="D8341">
        <v>93</v>
      </c>
      <c r="E8341">
        <v>41</v>
      </c>
      <c r="F8341">
        <v>7</v>
      </c>
      <c r="G8341">
        <v>0.22266637814863699</v>
      </c>
      <c r="H8341">
        <v>-0.70754895575949395</v>
      </c>
      <c r="I8341">
        <v>-1.8651739356485599</v>
      </c>
      <c r="J8341">
        <v>150</v>
      </c>
      <c r="K8341">
        <v>223</v>
      </c>
      <c r="L8341">
        <v>48</v>
      </c>
      <c r="M8341">
        <v>13</v>
      </c>
      <c r="N8341">
        <v>0.24944170741420099</v>
      </c>
      <c r="O8341">
        <v>-1.0869387988244801</v>
      </c>
      <c r="P8341">
        <v>-2.07237357534073</v>
      </c>
      <c r="Q8341">
        <v>0.47457627118644002</v>
      </c>
      <c r="R8341">
        <v>0.322033898305084</v>
      </c>
      <c r="S8341">
        <f t="shared" si="130"/>
        <v>-9.2211285168314672E-2</v>
      </c>
    </row>
    <row r="8342" spans="1:19" x14ac:dyDescent="0.2">
      <c r="A8342" t="s">
        <v>16603</v>
      </c>
      <c r="B8342" t="s">
        <v>16604</v>
      </c>
      <c r="C8342">
        <v>123</v>
      </c>
      <c r="D8342">
        <v>142</v>
      </c>
      <c r="E8342">
        <v>103</v>
      </c>
      <c r="F8342">
        <v>10</v>
      </c>
      <c r="G8342">
        <v>0.142641465239187</v>
      </c>
      <c r="H8342">
        <v>-0.57132589651262899</v>
      </c>
      <c r="I8342">
        <v>-1.97410228440139</v>
      </c>
      <c r="J8342">
        <v>382</v>
      </c>
      <c r="K8342">
        <v>378</v>
      </c>
      <c r="L8342">
        <v>228</v>
      </c>
      <c r="M8342">
        <v>33</v>
      </c>
      <c r="N8342">
        <v>7.2656540347238299E-2</v>
      </c>
      <c r="O8342">
        <v>-0.81621729305564505</v>
      </c>
      <c r="P8342">
        <v>-2.0737750916257101</v>
      </c>
      <c r="Q8342">
        <v>0.45762711864406702</v>
      </c>
      <c r="R8342">
        <v>0.40677966101694901</v>
      </c>
      <c r="S8342">
        <f t="shared" si="130"/>
        <v>-0.12399929699184398</v>
      </c>
    </row>
    <row r="8343" spans="1:19" x14ac:dyDescent="0.2">
      <c r="A8343" t="s">
        <v>16605</v>
      </c>
      <c r="B8343" t="s">
        <v>16606</v>
      </c>
      <c r="C8343">
        <v>67</v>
      </c>
      <c r="D8343">
        <v>27</v>
      </c>
      <c r="E8343">
        <v>22</v>
      </c>
      <c r="F8343">
        <v>8</v>
      </c>
      <c r="G8343">
        <v>-0.31445280624631</v>
      </c>
      <c r="H8343">
        <v>-0.97791013165702301</v>
      </c>
      <c r="I8343">
        <v>-1.80718198867088</v>
      </c>
      <c r="J8343">
        <v>123</v>
      </c>
      <c r="K8343">
        <v>126</v>
      </c>
      <c r="L8343">
        <v>65</v>
      </c>
      <c r="M8343">
        <v>13</v>
      </c>
      <c r="N8343">
        <v>8.7693537099886698E-2</v>
      </c>
      <c r="O8343">
        <v>-0.86908053194093204</v>
      </c>
      <c r="P8343">
        <v>-1.98618742772445</v>
      </c>
      <c r="Q8343">
        <v>0.47457627118644002</v>
      </c>
      <c r="R8343">
        <v>0.37288135593220301</v>
      </c>
      <c r="S8343">
        <f t="shared" si="130"/>
        <v>-5.2433983768297998E-2</v>
      </c>
    </row>
    <row r="8344" spans="1:19" x14ac:dyDescent="0.2">
      <c r="A8344" t="s">
        <v>16607</v>
      </c>
      <c r="B8344" t="s">
        <v>16608</v>
      </c>
      <c r="C8344">
        <v>17</v>
      </c>
      <c r="D8344">
        <v>13</v>
      </c>
      <c r="E8344">
        <v>31</v>
      </c>
      <c r="F8344">
        <v>2</v>
      </c>
      <c r="G8344">
        <v>-3.6247336775908703E-2</v>
      </c>
      <c r="H8344">
        <v>-0.233345237322404</v>
      </c>
      <c r="I8344">
        <v>-1.8136160986762899</v>
      </c>
      <c r="J8344">
        <v>32</v>
      </c>
      <c r="K8344">
        <v>32</v>
      </c>
      <c r="L8344">
        <v>21</v>
      </c>
      <c r="M8344">
        <v>1</v>
      </c>
      <c r="N8344">
        <v>7.7228103421721706E-2</v>
      </c>
      <c r="O8344">
        <v>-0.77501946073037697</v>
      </c>
      <c r="P8344">
        <v>-2.5153756469117901</v>
      </c>
      <c r="Q8344">
        <v>0.44067796610169402</v>
      </c>
      <c r="R8344">
        <v>0.305084745762711</v>
      </c>
      <c r="S8344">
        <f t="shared" si="130"/>
        <v>-0.19583867315294645</v>
      </c>
    </row>
    <row r="8345" spans="1:19" x14ac:dyDescent="0.2">
      <c r="A8345" t="s">
        <v>16609</v>
      </c>
      <c r="B8345" t="s">
        <v>16610</v>
      </c>
      <c r="C8345">
        <v>100</v>
      </c>
      <c r="D8345">
        <v>94</v>
      </c>
      <c r="E8345">
        <v>161</v>
      </c>
      <c r="F8345">
        <v>12</v>
      </c>
      <c r="G8345">
        <v>5.3386085895227003E-2</v>
      </c>
      <c r="H8345">
        <v>-0.28743213374655302</v>
      </c>
      <c r="I8345">
        <v>-1.80501592691437</v>
      </c>
      <c r="J8345">
        <v>318</v>
      </c>
      <c r="K8345">
        <v>289</v>
      </c>
      <c r="L8345">
        <v>212</v>
      </c>
      <c r="M8345">
        <v>36</v>
      </c>
      <c r="N8345">
        <v>3.5698826193836901E-2</v>
      </c>
      <c r="O8345">
        <v>-0.76818003620007103</v>
      </c>
      <c r="P8345">
        <v>-1.95635028780903</v>
      </c>
      <c r="Q8345">
        <v>0.47457627118644002</v>
      </c>
      <c r="R8345">
        <v>0.35593220338983</v>
      </c>
      <c r="S8345">
        <f t="shared" si="130"/>
        <v>-4.3828380259741076E-2</v>
      </c>
    </row>
    <row r="8346" spans="1:19" x14ac:dyDescent="0.2">
      <c r="A8346" t="s">
        <v>16611</v>
      </c>
      <c r="B8346" t="s">
        <v>16612</v>
      </c>
      <c r="C8346">
        <v>131</v>
      </c>
      <c r="D8346">
        <v>103</v>
      </c>
      <c r="E8346">
        <v>146</v>
      </c>
      <c r="F8346">
        <v>16</v>
      </c>
      <c r="G8346">
        <v>-2.4175838655063502E-2</v>
      </c>
      <c r="H8346">
        <v>-0.44717644964973002</v>
      </c>
      <c r="I8346">
        <v>-1.7973484859618301</v>
      </c>
      <c r="J8346">
        <v>178</v>
      </c>
      <c r="K8346">
        <v>259</v>
      </c>
      <c r="L8346">
        <v>125</v>
      </c>
      <c r="M8346">
        <v>23</v>
      </c>
      <c r="N8346">
        <v>0.24010786519407901</v>
      </c>
      <c r="O8346">
        <v>-0.74559876644522705</v>
      </c>
      <c r="P8346">
        <v>-1.8989178348831901</v>
      </c>
      <c r="Q8346">
        <v>0.49152542372881303</v>
      </c>
      <c r="R8346">
        <v>0.322033898305084</v>
      </c>
      <c r="S8346">
        <f t="shared" si="130"/>
        <v>-2.6254975064942773E-2</v>
      </c>
    </row>
    <row r="8347" spans="1:19" x14ac:dyDescent="0.2">
      <c r="A8347" t="s">
        <v>16613</v>
      </c>
      <c r="B8347" t="s">
        <v>16614</v>
      </c>
      <c r="C8347">
        <v>79</v>
      </c>
      <c r="D8347">
        <v>23</v>
      </c>
      <c r="E8347">
        <v>33</v>
      </c>
      <c r="F8347">
        <v>6</v>
      </c>
      <c r="G8347">
        <v>-0.45564102297732001</v>
      </c>
      <c r="H8347">
        <v>-0.87337116119095703</v>
      </c>
      <c r="I8347">
        <v>-2.0036730138687902</v>
      </c>
      <c r="J8347">
        <v>149</v>
      </c>
      <c r="K8347">
        <v>169</v>
      </c>
      <c r="L8347">
        <v>75</v>
      </c>
      <c r="M8347">
        <v>22</v>
      </c>
      <c r="N8347">
        <v>0.13192853962312101</v>
      </c>
      <c r="O8347">
        <v>-0.89021378216496405</v>
      </c>
      <c r="P8347">
        <v>-1.8409892561819601</v>
      </c>
      <c r="Q8347">
        <v>0.47457627118644002</v>
      </c>
      <c r="R8347">
        <v>0.322033898305084</v>
      </c>
      <c r="S8347">
        <f t="shared" si="130"/>
        <v>-7.026059894403032E-2</v>
      </c>
    </row>
    <row r="8348" spans="1:19" x14ac:dyDescent="0.2">
      <c r="A8348" t="s">
        <v>16615</v>
      </c>
      <c r="B8348" t="s">
        <v>16616</v>
      </c>
      <c r="C8348">
        <v>215</v>
      </c>
      <c r="D8348">
        <v>209</v>
      </c>
      <c r="E8348">
        <v>185</v>
      </c>
      <c r="F8348">
        <v>26</v>
      </c>
      <c r="G8348">
        <v>6.7966058490977102E-2</v>
      </c>
      <c r="H8348">
        <v>-0.55952474129099505</v>
      </c>
      <c r="I8348">
        <v>-1.80166228490678</v>
      </c>
      <c r="J8348">
        <v>378</v>
      </c>
      <c r="K8348">
        <v>478</v>
      </c>
      <c r="L8348">
        <v>265</v>
      </c>
      <c r="M8348">
        <v>61</v>
      </c>
      <c r="N8348">
        <v>0.179164200196615</v>
      </c>
      <c r="O8348">
        <v>-0.74633470304480698</v>
      </c>
      <c r="P8348">
        <v>-1.80238763341835</v>
      </c>
      <c r="Q8348">
        <v>0.44067796610169402</v>
      </c>
      <c r="R8348">
        <v>0.305084745762711</v>
      </c>
      <c r="S8348">
        <f t="shared" si="130"/>
        <v>-1.6787520781952441E-3</v>
      </c>
    </row>
    <row r="8349" spans="1:19" x14ac:dyDescent="0.2">
      <c r="A8349" t="s">
        <v>16617</v>
      </c>
      <c r="B8349" t="s">
        <v>16618</v>
      </c>
      <c r="C8349">
        <v>43</v>
      </c>
      <c r="D8349">
        <v>22</v>
      </c>
      <c r="E8349">
        <v>35</v>
      </c>
      <c r="F8349">
        <v>2</v>
      </c>
      <c r="G8349">
        <v>-0.210787542461851</v>
      </c>
      <c r="H8349">
        <v>-0.58365842100771403</v>
      </c>
      <c r="I8349">
        <v>-2.2166356328775998</v>
      </c>
      <c r="J8349">
        <v>96</v>
      </c>
      <c r="K8349">
        <v>88</v>
      </c>
      <c r="L8349">
        <v>61</v>
      </c>
      <c r="M8349">
        <v>6</v>
      </c>
      <c r="N8349">
        <v>3.9439542532321903E-2</v>
      </c>
      <c r="O8349">
        <v>-0.78903017517319096</v>
      </c>
      <c r="P8349">
        <v>-2.2143456512478101</v>
      </c>
      <c r="Q8349">
        <v>0.49152542372881303</v>
      </c>
      <c r="R8349">
        <v>0.38983050847457601</v>
      </c>
      <c r="S8349">
        <f t="shared" si="130"/>
        <v>-0.23154221910282347</v>
      </c>
    </row>
    <row r="8350" spans="1:19" x14ac:dyDescent="0.2">
      <c r="A8350" t="s">
        <v>16619</v>
      </c>
      <c r="B8350" t="s">
        <v>16620</v>
      </c>
      <c r="C8350">
        <v>177</v>
      </c>
      <c r="D8350">
        <v>112</v>
      </c>
      <c r="E8350">
        <v>95</v>
      </c>
      <c r="F8350">
        <v>23</v>
      </c>
      <c r="G8350">
        <v>-0.118497011396096</v>
      </c>
      <c r="H8350">
        <v>-0.76450767085136195</v>
      </c>
      <c r="I8350">
        <v>-1.7704426033062099</v>
      </c>
      <c r="J8350">
        <v>357</v>
      </c>
      <c r="K8350">
        <v>484</v>
      </c>
      <c r="L8350">
        <v>210</v>
      </c>
      <c r="M8350">
        <v>143</v>
      </c>
      <c r="N8350">
        <v>0.209405248953941</v>
      </c>
      <c r="O8350">
        <v>-0.82253769852266401</v>
      </c>
      <c r="P8350">
        <v>-1.40755784723902</v>
      </c>
      <c r="Q8350">
        <v>0.50847457627118597</v>
      </c>
      <c r="R8350">
        <v>0.322033898305084</v>
      </c>
      <c r="S8350">
        <f t="shared" si="130"/>
        <v>0.11293500039755125</v>
      </c>
    </row>
    <row r="8351" spans="1:19" x14ac:dyDescent="0.2">
      <c r="A8351" t="s">
        <v>16621</v>
      </c>
      <c r="B8351" t="s">
        <v>16622</v>
      </c>
      <c r="C8351">
        <v>139</v>
      </c>
      <c r="D8351">
        <v>136</v>
      </c>
      <c r="E8351">
        <v>77</v>
      </c>
      <c r="F8351">
        <v>16</v>
      </c>
      <c r="G8351">
        <v>7.0782340411650893E-2</v>
      </c>
      <c r="H8351">
        <v>-0.75078208486001596</v>
      </c>
      <c r="I8351">
        <v>-1.8230919905601599</v>
      </c>
      <c r="J8351">
        <v>227</v>
      </c>
      <c r="K8351">
        <v>244</v>
      </c>
      <c r="L8351">
        <v>148</v>
      </c>
      <c r="M8351">
        <v>32</v>
      </c>
      <c r="N8351">
        <v>0.108592072567328</v>
      </c>
      <c r="O8351">
        <v>-0.77785291894255504</v>
      </c>
      <c r="P8351">
        <v>-1.8611015474651</v>
      </c>
      <c r="Q8351">
        <v>0.644067796610169</v>
      </c>
      <c r="R8351">
        <v>0.38983050847457601</v>
      </c>
      <c r="S8351">
        <f t="shared" si="130"/>
        <v>-2.356373605941061E-2</v>
      </c>
    </row>
    <row r="8352" spans="1:19" x14ac:dyDescent="0.2">
      <c r="A8352" t="s">
        <v>16623</v>
      </c>
      <c r="B8352" t="s">
        <v>16624</v>
      </c>
      <c r="C8352">
        <v>136</v>
      </c>
      <c r="D8352">
        <v>124</v>
      </c>
      <c r="E8352">
        <v>77</v>
      </c>
      <c r="F8352">
        <v>18</v>
      </c>
      <c r="G8352">
        <v>4.0141009087545997E-2</v>
      </c>
      <c r="H8352">
        <v>-0.74130619297613898</v>
      </c>
      <c r="I8352">
        <v>-1.76246357622891</v>
      </c>
      <c r="J8352">
        <v>253</v>
      </c>
      <c r="K8352">
        <v>258</v>
      </c>
      <c r="L8352">
        <v>132</v>
      </c>
      <c r="M8352">
        <v>15</v>
      </c>
      <c r="N8352">
        <v>8.5727288209134E-2</v>
      </c>
      <c r="O8352">
        <v>-0.87463536711435796</v>
      </c>
      <c r="P8352">
        <v>-2.23725493071202</v>
      </c>
      <c r="Q8352">
        <v>0.77966101694915202</v>
      </c>
      <c r="R8352">
        <v>0.35593220338983</v>
      </c>
      <c r="S8352">
        <f t="shared" si="130"/>
        <v>-0.10669438852591157</v>
      </c>
    </row>
    <row r="8353" spans="1:19" x14ac:dyDescent="0.2">
      <c r="A8353" t="s">
        <v>16625</v>
      </c>
      <c r="B8353" t="s">
        <v>16626</v>
      </c>
      <c r="C8353">
        <v>192</v>
      </c>
      <c r="D8353">
        <v>150</v>
      </c>
      <c r="E8353">
        <v>151</v>
      </c>
      <c r="F8353">
        <v>11</v>
      </c>
      <c r="G8353">
        <v>-2.69517373523398E-2</v>
      </c>
      <c r="H8353">
        <v>-0.59858229118878303</v>
      </c>
      <c r="I8353">
        <v>-2.1261057165073201</v>
      </c>
      <c r="J8353">
        <v>337</v>
      </c>
      <c r="K8353">
        <v>428</v>
      </c>
      <c r="L8353">
        <v>190</v>
      </c>
      <c r="M8353">
        <v>30</v>
      </c>
      <c r="N8353">
        <v>0.181041971563555</v>
      </c>
      <c r="O8353">
        <v>-0.84096507706290002</v>
      </c>
      <c r="P8353">
        <v>-2.0607343147435602</v>
      </c>
      <c r="Q8353">
        <v>0.79661016949152497</v>
      </c>
      <c r="R8353">
        <v>0.42372881355932202</v>
      </c>
      <c r="S8353">
        <f t="shared" si="130"/>
        <v>-0.16434637106802552</v>
      </c>
    </row>
    <row r="8354" spans="1:19" x14ac:dyDescent="0.2">
      <c r="A8354" t="s">
        <v>16627</v>
      </c>
      <c r="B8354" t="s">
        <v>16628</v>
      </c>
      <c r="C8354">
        <v>170</v>
      </c>
      <c r="D8354">
        <v>198</v>
      </c>
      <c r="E8354">
        <v>90</v>
      </c>
      <c r="F8354">
        <v>26</v>
      </c>
      <c r="G8354">
        <v>0.14647450117878499</v>
      </c>
      <c r="H8354">
        <v>-0.77046442171735197</v>
      </c>
      <c r="I8354">
        <v>-1.6996727463694501</v>
      </c>
      <c r="J8354">
        <v>286</v>
      </c>
      <c r="K8354">
        <v>498</v>
      </c>
      <c r="L8354">
        <v>217</v>
      </c>
      <c r="M8354">
        <v>45</v>
      </c>
      <c r="N8354">
        <v>0.31809141305239602</v>
      </c>
      <c r="O8354">
        <v>-0.71199507642490301</v>
      </c>
      <c r="P8354">
        <v>-1.8133791879455901</v>
      </c>
      <c r="Q8354">
        <v>0.66101694915254205</v>
      </c>
      <c r="R8354">
        <v>0.40677966101694901</v>
      </c>
      <c r="S8354">
        <f t="shared" si="130"/>
        <v>2.479327809328807E-2</v>
      </c>
    </row>
    <row r="8355" spans="1:19" x14ac:dyDescent="0.2">
      <c r="A8355" t="s">
        <v>16629</v>
      </c>
      <c r="B8355" t="s">
        <v>16630</v>
      </c>
      <c r="C8355">
        <v>315</v>
      </c>
      <c r="D8355">
        <v>284</v>
      </c>
      <c r="E8355">
        <v>361</v>
      </c>
      <c r="F8355">
        <v>17</v>
      </c>
      <c r="G8355">
        <v>3.52660185529656E-2</v>
      </c>
      <c r="H8355">
        <v>-0.43506136166234599</v>
      </c>
      <c r="I8355">
        <v>-2.1520588053733198</v>
      </c>
      <c r="J8355">
        <v>434</v>
      </c>
      <c r="K8355">
        <v>538</v>
      </c>
      <c r="L8355">
        <v>304</v>
      </c>
      <c r="M8355">
        <v>54</v>
      </c>
      <c r="N8355">
        <v>0.17052064957560001</v>
      </c>
      <c r="O8355">
        <v>-0.74670492304814695</v>
      </c>
      <c r="P8355">
        <v>-1.91532163828143</v>
      </c>
      <c r="Q8355">
        <v>0.59322033898305004</v>
      </c>
      <c r="R8355">
        <v>0.338983050847457</v>
      </c>
      <c r="S8355">
        <f t="shared" si="130"/>
        <v>-0.13293529733936002</v>
      </c>
    </row>
    <row r="8356" spans="1:19" x14ac:dyDescent="0.2">
      <c r="A8356" t="s">
        <v>16631</v>
      </c>
      <c r="B8356" t="s">
        <v>16632</v>
      </c>
      <c r="C8356">
        <v>49</v>
      </c>
      <c r="D8356">
        <v>16</v>
      </c>
      <c r="E8356">
        <v>29</v>
      </c>
      <c r="F8356">
        <v>2</v>
      </c>
      <c r="G8356">
        <v>-0.40581786507706002</v>
      </c>
      <c r="H8356">
        <v>-0.72205609190796105</v>
      </c>
      <c r="I8356">
        <v>-2.2733632573265301</v>
      </c>
      <c r="J8356">
        <v>74</v>
      </c>
      <c r="K8356">
        <v>41</v>
      </c>
      <c r="L8356">
        <v>35</v>
      </c>
      <c r="M8356">
        <v>4</v>
      </c>
      <c r="N8356">
        <v>-0.179219759589518</v>
      </c>
      <c r="O8356">
        <v>-0.91725245252509002</v>
      </c>
      <c r="P8356">
        <v>-2.2773973969949002</v>
      </c>
      <c r="Q8356">
        <v>0.50847457627118597</v>
      </c>
      <c r="R8356">
        <v>0.38983050847457601</v>
      </c>
      <c r="S8356">
        <f t="shared" si="130"/>
        <v>-0.26476683649917482</v>
      </c>
    </row>
    <row r="8357" spans="1:19" x14ac:dyDescent="0.2">
      <c r="A8357" t="s">
        <v>16633</v>
      </c>
      <c r="B8357" t="s">
        <v>16634</v>
      </c>
      <c r="C8357">
        <v>84</v>
      </c>
      <c r="D8357">
        <v>99</v>
      </c>
      <c r="E8357">
        <v>53</v>
      </c>
      <c r="F8357">
        <v>11</v>
      </c>
      <c r="G8357">
        <v>0.15161414083119601</v>
      </c>
      <c r="H8357">
        <v>-0.69426142623949605</v>
      </c>
      <c r="I8357">
        <v>-1.76708377386565</v>
      </c>
      <c r="J8357">
        <v>257</v>
      </c>
      <c r="K8357">
        <v>299</v>
      </c>
      <c r="L8357">
        <v>154</v>
      </c>
      <c r="M8357">
        <v>23</v>
      </c>
      <c r="N8357">
        <v>0.14296616841485599</v>
      </c>
      <c r="O8357">
        <v>-0.81450117963922097</v>
      </c>
      <c r="P8357">
        <v>-2.0584309559055902</v>
      </c>
      <c r="Q8357">
        <v>0.49152542372881303</v>
      </c>
      <c r="R8357">
        <v>0.38983050847457601</v>
      </c>
      <c r="S8357">
        <f t="shared" si="130"/>
        <v>-6.0194286606081018E-2</v>
      </c>
    </row>
    <row r="8358" spans="1:19" x14ac:dyDescent="0.2">
      <c r="A8358" t="s">
        <v>16635</v>
      </c>
      <c r="B8358" t="s">
        <v>16636</v>
      </c>
      <c r="C8358">
        <v>126</v>
      </c>
      <c r="D8358">
        <v>112</v>
      </c>
      <c r="E8358">
        <v>88</v>
      </c>
      <c r="F8358">
        <v>10</v>
      </c>
      <c r="G8358">
        <v>2.9105709848147102E-2</v>
      </c>
      <c r="H8358">
        <v>-0.65014588274579699</v>
      </c>
      <c r="I8358">
        <v>-1.98456771807956</v>
      </c>
      <c r="J8358">
        <v>266</v>
      </c>
      <c r="K8358">
        <v>214</v>
      </c>
      <c r="L8358">
        <v>172</v>
      </c>
      <c r="M8358">
        <v>27</v>
      </c>
      <c r="N8358">
        <v>-1.7239759860154399E-2</v>
      </c>
      <c r="O8358">
        <v>-0.78144196686790801</v>
      </c>
      <c r="P8358">
        <v>-2.0037435410639701</v>
      </c>
      <c r="Q8358">
        <v>0.44067796610169402</v>
      </c>
      <c r="R8358">
        <v>0.28813559322033899</v>
      </c>
      <c r="S8358">
        <f t="shared" si="130"/>
        <v>-0.10828505941512051</v>
      </c>
    </row>
    <row r="8359" spans="1:19" x14ac:dyDescent="0.2">
      <c r="A8359" t="s">
        <v>16637</v>
      </c>
      <c r="B8359" t="s">
        <v>16638</v>
      </c>
      <c r="C8359">
        <v>124</v>
      </c>
      <c r="D8359">
        <v>127</v>
      </c>
      <c r="E8359">
        <v>73</v>
      </c>
      <c r="F8359">
        <v>10</v>
      </c>
      <c r="G8359">
        <v>9.0640268089250201E-2</v>
      </c>
      <c r="H8359">
        <v>-0.72435683482018198</v>
      </c>
      <c r="I8359">
        <v>-1.97761885812423</v>
      </c>
      <c r="J8359">
        <v>123</v>
      </c>
      <c r="K8359">
        <v>122</v>
      </c>
      <c r="L8359">
        <v>104</v>
      </c>
      <c r="M8359">
        <v>12</v>
      </c>
      <c r="N8359">
        <v>7.36828226570721E-2</v>
      </c>
      <c r="O8359">
        <v>-0.66496054928500703</v>
      </c>
      <c r="P8359">
        <v>-2.0209495339836598</v>
      </c>
      <c r="Q8359">
        <v>0.45762711864406702</v>
      </c>
      <c r="R8359">
        <v>0.25423728813559299</v>
      </c>
      <c r="S8359">
        <f t="shared" si="130"/>
        <v>-0.11088344532084238</v>
      </c>
    </row>
    <row r="8360" spans="1:19" x14ac:dyDescent="0.2">
      <c r="A8360" t="s">
        <v>16639</v>
      </c>
      <c r="B8360" t="s">
        <v>16640</v>
      </c>
      <c r="C8360">
        <v>196</v>
      </c>
      <c r="D8360">
        <v>249</v>
      </c>
      <c r="E8360">
        <v>206</v>
      </c>
      <c r="F8360">
        <v>24</v>
      </c>
      <c r="G8360">
        <v>0.18420150803478799</v>
      </c>
      <c r="H8360">
        <v>-0.47264686076572598</v>
      </c>
      <c r="I8360">
        <v>-1.79624200260686</v>
      </c>
      <c r="J8360">
        <v>387</v>
      </c>
      <c r="K8360">
        <v>590</v>
      </c>
      <c r="L8360">
        <v>389</v>
      </c>
      <c r="M8360">
        <v>67</v>
      </c>
      <c r="N8360">
        <v>0.26036915004495398</v>
      </c>
      <c r="O8360">
        <v>-0.58985014083759302</v>
      </c>
      <c r="P8360">
        <v>-1.7718618309099701</v>
      </c>
      <c r="Q8360">
        <v>0.52542372881355903</v>
      </c>
      <c r="R8360">
        <v>0.37288135593220301</v>
      </c>
      <c r="S8360">
        <f t="shared" si="130"/>
        <v>8.0495206485733002E-3</v>
      </c>
    </row>
    <row r="8361" spans="1:19" x14ac:dyDescent="0.2">
      <c r="A8361" t="s">
        <v>16641</v>
      </c>
      <c r="B8361" t="s">
        <v>16642</v>
      </c>
      <c r="C8361">
        <v>18</v>
      </c>
      <c r="D8361">
        <v>18</v>
      </c>
      <c r="E8361">
        <v>10</v>
      </c>
      <c r="F8361">
        <v>2</v>
      </c>
      <c r="G8361">
        <v>8.0258232295528406E-2</v>
      </c>
      <c r="H8361">
        <v>-0.74953051488170896</v>
      </c>
      <c r="I8361">
        <v>-1.8384396824013201</v>
      </c>
      <c r="J8361">
        <v>70</v>
      </c>
      <c r="K8361">
        <v>83</v>
      </c>
      <c r="L8361">
        <v>35</v>
      </c>
      <c r="M8361">
        <v>13</v>
      </c>
      <c r="N8361">
        <v>0.151208155783538</v>
      </c>
      <c r="O8361">
        <v>-0.89311877280837104</v>
      </c>
      <c r="P8361">
        <v>-1.74138035629931</v>
      </c>
      <c r="Q8361">
        <v>0.52542372881355903</v>
      </c>
      <c r="R8361">
        <v>0.44067796610169402</v>
      </c>
      <c r="S8361">
        <f t="shared" si="130"/>
        <v>4.0337058971724529E-3</v>
      </c>
    </row>
    <row r="8362" spans="1:19" x14ac:dyDescent="0.2">
      <c r="A8362" t="s">
        <v>16643</v>
      </c>
      <c r="B8362" t="s">
        <v>16644</v>
      </c>
      <c r="C8362">
        <v>65</v>
      </c>
      <c r="D8362">
        <v>88</v>
      </c>
      <c r="E8362">
        <v>8</v>
      </c>
      <c r="F8362">
        <v>3</v>
      </c>
      <c r="G8362">
        <v>0.21182754780284099</v>
      </c>
      <c r="H8362">
        <v>-1.4040813794293101</v>
      </c>
      <c r="I8362">
        <v>-2.2199892748851902</v>
      </c>
      <c r="J8362">
        <v>92</v>
      </c>
      <c r="K8362">
        <v>70</v>
      </c>
      <c r="L8362">
        <v>62</v>
      </c>
      <c r="M8362">
        <v>9</v>
      </c>
      <c r="N8362">
        <v>-4.1461683909576698E-2</v>
      </c>
      <c r="O8362">
        <v>-0.76348491499169102</v>
      </c>
      <c r="P8362">
        <v>-2.0197709864981199</v>
      </c>
      <c r="Q8362">
        <v>0.45762711864406702</v>
      </c>
      <c r="R8362">
        <v>0.305084745762711</v>
      </c>
      <c r="S8362">
        <f t="shared" si="130"/>
        <v>-0.18046381143974882</v>
      </c>
    </row>
    <row r="8363" spans="1:19" x14ac:dyDescent="0.2">
      <c r="A8363" t="s">
        <v>16645</v>
      </c>
      <c r="B8363" t="s">
        <v>16646</v>
      </c>
      <c r="C8363">
        <v>164</v>
      </c>
      <c r="D8363">
        <v>121</v>
      </c>
      <c r="E8363">
        <v>124</v>
      </c>
      <c r="F8363">
        <v>16</v>
      </c>
      <c r="G8363">
        <v>-5.1800245435719199E-2</v>
      </c>
      <c r="H8363">
        <v>-0.61568017266386599</v>
      </c>
      <c r="I8363">
        <v>-1.89492103835377</v>
      </c>
      <c r="J8363">
        <v>300</v>
      </c>
      <c r="K8363">
        <v>297</v>
      </c>
      <c r="L8363">
        <v>260</v>
      </c>
      <c r="M8363">
        <v>18</v>
      </c>
      <c r="N8363">
        <v>7.2863298019271605E-2</v>
      </c>
      <c r="O8363">
        <v>-0.65423668389323397</v>
      </c>
      <c r="P8363">
        <v>-2.2320744182082399</v>
      </c>
      <c r="Q8363">
        <v>0.52542372881355903</v>
      </c>
      <c r="R8363">
        <v>0.28813559322033899</v>
      </c>
      <c r="S8363">
        <f t="shared" si="130"/>
        <v>-0.14350722128449822</v>
      </c>
    </row>
    <row r="8364" spans="1:19" x14ac:dyDescent="0.2">
      <c r="A8364" t="s">
        <v>16647</v>
      </c>
      <c r="B8364" t="s">
        <v>16648</v>
      </c>
      <c r="C8364">
        <v>175</v>
      </c>
      <c r="D8364">
        <v>195</v>
      </c>
      <c r="E8364">
        <v>317</v>
      </c>
      <c r="F8364">
        <v>17</v>
      </c>
      <c r="G8364">
        <v>0.12725479497175199</v>
      </c>
      <c r="H8364">
        <v>-0.23623679624694599</v>
      </c>
      <c r="I8364">
        <v>-1.8967863002700101</v>
      </c>
      <c r="J8364">
        <v>653</v>
      </c>
      <c r="K8364">
        <v>935</v>
      </c>
      <c r="L8364">
        <v>426</v>
      </c>
      <c r="M8364">
        <v>86</v>
      </c>
      <c r="N8364">
        <v>0.233126533019165</v>
      </c>
      <c r="O8364">
        <v>-0.77759235931674497</v>
      </c>
      <c r="P8364">
        <v>-1.89064039862339</v>
      </c>
      <c r="Q8364">
        <v>0.55932203389830504</v>
      </c>
      <c r="R8364">
        <v>0.338983050847457</v>
      </c>
      <c r="S8364">
        <f t="shared" si="130"/>
        <v>-5.2717112563761402E-2</v>
      </c>
    </row>
    <row r="8365" spans="1:19" x14ac:dyDescent="0.2">
      <c r="A8365" t="s">
        <v>16649</v>
      </c>
      <c r="B8365" t="s">
        <v>16650</v>
      </c>
      <c r="C8365">
        <v>162</v>
      </c>
      <c r="D8365">
        <v>155</v>
      </c>
      <c r="E8365">
        <v>136</v>
      </c>
      <c r="F8365">
        <v>23</v>
      </c>
      <c r="G8365">
        <v>6.1074915923188901E-2</v>
      </c>
      <c r="H8365">
        <v>-0.57023411595081697</v>
      </c>
      <c r="I8365">
        <v>-1.7319843514870299</v>
      </c>
      <c r="J8365">
        <v>268</v>
      </c>
      <c r="K8365">
        <v>439</v>
      </c>
      <c r="L8365">
        <v>168</v>
      </c>
      <c r="M8365">
        <v>21</v>
      </c>
      <c r="N8365">
        <v>0.291557829635054</v>
      </c>
      <c r="O8365">
        <v>-0.79491428944731601</v>
      </c>
      <c r="P8365">
        <v>-2.1161411678867599</v>
      </c>
      <c r="Q8365">
        <v>0.52542372881355903</v>
      </c>
      <c r="R8365">
        <v>0.27118644067796599</v>
      </c>
      <c r="S8365">
        <f t="shared" si="130"/>
        <v>-6.5508733742343714E-2</v>
      </c>
    </row>
    <row r="8366" spans="1:19" x14ac:dyDescent="0.2">
      <c r="A8366" t="s">
        <v>16651</v>
      </c>
      <c r="B8366" t="s">
        <v>16652</v>
      </c>
      <c r="C8366">
        <v>149</v>
      </c>
      <c r="D8366">
        <v>200</v>
      </c>
      <c r="E8366">
        <v>157</v>
      </c>
      <c r="F8366">
        <v>29</v>
      </c>
      <c r="G8366">
        <v>0.20810195954723501</v>
      </c>
      <c r="H8366">
        <v>-0.47154462578144302</v>
      </c>
      <c r="I8366">
        <v>-1.5949854434753099</v>
      </c>
      <c r="J8366">
        <v>329</v>
      </c>
      <c r="K8366">
        <v>473</v>
      </c>
      <c r="L8366">
        <v>176</v>
      </c>
      <c r="M8366">
        <v>47</v>
      </c>
      <c r="N8366">
        <v>0.23489334620955901</v>
      </c>
      <c r="O8366">
        <v>-0.86377200728021397</v>
      </c>
      <c r="P8366">
        <v>-1.85532370860614</v>
      </c>
      <c r="Q8366">
        <v>0.47457627118644002</v>
      </c>
      <c r="R8366">
        <v>0.322033898305084</v>
      </c>
      <c r="S8366">
        <f t="shared" si="130"/>
        <v>4.3763886262744141E-2</v>
      </c>
    </row>
    <row r="8367" spans="1:19" x14ac:dyDescent="0.2">
      <c r="A8367" t="s">
        <v>16653</v>
      </c>
      <c r="B8367" t="s">
        <v>16654</v>
      </c>
      <c r="C8367">
        <v>143</v>
      </c>
      <c r="D8367">
        <v>145</v>
      </c>
      <c r="E8367">
        <v>101</v>
      </c>
      <c r="F8367">
        <v>31</v>
      </c>
      <c r="G8367">
        <v>8.6290197065441596E-2</v>
      </c>
      <c r="H8367">
        <v>-0.64527267346082195</v>
      </c>
      <c r="I8367">
        <v>-1.5481715165927801</v>
      </c>
      <c r="J8367">
        <v>311</v>
      </c>
      <c r="K8367">
        <v>366</v>
      </c>
      <c r="L8367">
        <v>216</v>
      </c>
      <c r="M8367">
        <v>48</v>
      </c>
      <c r="N8367">
        <v>0.14794879978929401</v>
      </c>
      <c r="O8367">
        <v>-0.75039541502029605</v>
      </c>
      <c r="P8367">
        <v>-1.8217448202431401</v>
      </c>
      <c r="Q8367">
        <v>0.49152542372881303</v>
      </c>
      <c r="R8367">
        <v>0.322033898305084</v>
      </c>
      <c r="S8367">
        <f t="shared" si="130"/>
        <v>6.6246050105783758E-2</v>
      </c>
    </row>
    <row r="8368" spans="1:19" x14ac:dyDescent="0.2">
      <c r="A8368" t="s">
        <v>16655</v>
      </c>
      <c r="B8368" t="s">
        <v>16656</v>
      </c>
      <c r="C8368">
        <v>267</v>
      </c>
      <c r="D8368">
        <v>206</v>
      </c>
      <c r="E8368">
        <v>134</v>
      </c>
      <c r="F8368">
        <v>20</v>
      </c>
      <c r="G8368">
        <v>-3.2385808699893298E-2</v>
      </c>
      <c r="H8368">
        <v>-0.79366447277817098</v>
      </c>
      <c r="I8368">
        <v>-2.0096784386625899</v>
      </c>
      <c r="J8368">
        <v>367</v>
      </c>
      <c r="K8368">
        <v>397</v>
      </c>
      <c r="L8368">
        <v>297</v>
      </c>
      <c r="M8368">
        <v>74</v>
      </c>
      <c r="N8368">
        <v>0.111352545932747</v>
      </c>
      <c r="O8368">
        <v>-0.68399839207926705</v>
      </c>
      <c r="P8368">
        <v>-1.705660013113</v>
      </c>
      <c r="Q8368">
        <v>0.49152542372881303</v>
      </c>
      <c r="R8368">
        <v>0.40677966101694901</v>
      </c>
      <c r="S8368">
        <f t="shared" si="130"/>
        <v>-3.5794103356866107E-2</v>
      </c>
    </row>
    <row r="8369" spans="1:19" x14ac:dyDescent="0.2">
      <c r="A8369" t="s">
        <v>16657</v>
      </c>
      <c r="B8369" t="s">
        <v>16658</v>
      </c>
      <c r="C8369">
        <v>52</v>
      </c>
      <c r="D8369">
        <v>21</v>
      </c>
      <c r="E8369">
        <v>23</v>
      </c>
      <c r="F8369">
        <v>24</v>
      </c>
      <c r="G8369">
        <v>-0.313525816605351</v>
      </c>
      <c r="H8369">
        <v>-0.848533517395609</v>
      </c>
      <c r="I8369">
        <v>-1.2199892748851899</v>
      </c>
      <c r="J8369">
        <v>110</v>
      </c>
      <c r="K8369">
        <v>168</v>
      </c>
      <c r="L8369">
        <v>108</v>
      </c>
      <c r="M8369">
        <v>26</v>
      </c>
      <c r="N8369">
        <v>0.26114469998935902</v>
      </c>
      <c r="O8369">
        <v>-0.60005770681566495</v>
      </c>
      <c r="P8369">
        <v>-1.6366450057793001</v>
      </c>
      <c r="Q8369">
        <v>0.50847457627118597</v>
      </c>
      <c r="R8369">
        <v>0.38983050847457601</v>
      </c>
      <c r="S8369">
        <f t="shared" si="130"/>
        <v>0.21039954029271965</v>
      </c>
    </row>
    <row r="8370" spans="1:19" x14ac:dyDescent="0.2">
      <c r="A8370" t="s">
        <v>16659</v>
      </c>
      <c r="B8370" t="s">
        <v>16660</v>
      </c>
      <c r="C8370">
        <v>28</v>
      </c>
      <c r="D8370">
        <v>37</v>
      </c>
      <c r="E8370">
        <v>11</v>
      </c>
      <c r="F8370">
        <v>1</v>
      </c>
      <c r="G8370">
        <v>0.201301925020304</v>
      </c>
      <c r="H8370">
        <v>-0.90002335596239702</v>
      </c>
      <c r="I8370">
        <v>-2.3313552043042098</v>
      </c>
      <c r="J8370">
        <v>66</v>
      </c>
      <c r="K8370">
        <v>53</v>
      </c>
      <c r="L8370">
        <v>54</v>
      </c>
      <c r="M8370">
        <v>11</v>
      </c>
      <c r="N8370">
        <v>-1.8039962519357799E-2</v>
      </c>
      <c r="O8370">
        <v>-0.67923895286328995</v>
      </c>
      <c r="P8370">
        <v>-1.7883769189755301</v>
      </c>
      <c r="Q8370">
        <v>0.52542372881355903</v>
      </c>
      <c r="R8370">
        <v>0.322033898305084</v>
      </c>
      <c r="S8370">
        <f t="shared" si="130"/>
        <v>-0.15068576759587671</v>
      </c>
    </row>
    <row r="8371" spans="1:19" x14ac:dyDescent="0.2">
      <c r="A8371" t="s">
        <v>16661</v>
      </c>
      <c r="B8371" t="s">
        <v>16662</v>
      </c>
      <c r="C8371">
        <v>203</v>
      </c>
      <c r="D8371">
        <v>163</v>
      </c>
      <c r="E8371">
        <v>200</v>
      </c>
      <c r="F8371">
        <v>7</v>
      </c>
      <c r="G8371">
        <v>-1.50502012137266E-2</v>
      </c>
      <c r="H8371">
        <v>-0.50072405202763504</v>
      </c>
      <c r="I8371">
        <v>-2.34659517086095</v>
      </c>
      <c r="J8371">
        <v>355</v>
      </c>
      <c r="K8371">
        <v>302</v>
      </c>
      <c r="L8371">
        <v>301</v>
      </c>
      <c r="M8371">
        <v>46</v>
      </c>
      <c r="N8371">
        <v>7.0066933237783796E-3</v>
      </c>
      <c r="O8371">
        <v>-0.66375063460564099</v>
      </c>
      <c r="P8371">
        <v>-1.8976961899654099</v>
      </c>
      <c r="Q8371">
        <v>0.50847457627118597</v>
      </c>
      <c r="R8371">
        <v>0.28813559322033899</v>
      </c>
      <c r="S8371">
        <f t="shared" si="130"/>
        <v>-0.18432183929403229</v>
      </c>
    </row>
    <row r="8372" spans="1:19" x14ac:dyDescent="0.2">
      <c r="A8372" t="s">
        <v>16663</v>
      </c>
      <c r="B8372" t="s">
        <v>16664</v>
      </c>
      <c r="C8372">
        <v>304</v>
      </c>
      <c r="D8372">
        <v>239</v>
      </c>
      <c r="E8372">
        <v>167</v>
      </c>
      <c r="F8372">
        <v>26</v>
      </c>
      <c r="G8372">
        <v>-2.4217450365087601E-2</v>
      </c>
      <c r="H8372">
        <v>-0.75441512223957397</v>
      </c>
      <c r="I8372">
        <v>-1.9520974085999301</v>
      </c>
      <c r="J8372">
        <v>417</v>
      </c>
      <c r="K8372">
        <v>559</v>
      </c>
      <c r="L8372">
        <v>360</v>
      </c>
      <c r="M8372">
        <v>66</v>
      </c>
      <c r="N8372">
        <v>0.204503856334387</v>
      </c>
      <c r="O8372">
        <v>-0.65592233135085998</v>
      </c>
      <c r="P8372">
        <v>-1.8108177880237799</v>
      </c>
      <c r="Q8372">
        <v>0.45762711864406702</v>
      </c>
      <c r="R8372">
        <v>0.338983050847457</v>
      </c>
      <c r="S8372">
        <f t="shared" si="130"/>
        <v>-4.7316675238929073E-2</v>
      </c>
    </row>
    <row r="8373" spans="1:19" x14ac:dyDescent="0.2">
      <c r="A8373" t="s">
        <v>16665</v>
      </c>
      <c r="B8373" t="s">
        <v>16666</v>
      </c>
      <c r="C8373">
        <v>170</v>
      </c>
      <c r="D8373">
        <v>151</v>
      </c>
      <c r="E8373">
        <v>135</v>
      </c>
      <c r="F8373">
        <v>27</v>
      </c>
      <c r="G8373">
        <v>2.8786258210423899E-2</v>
      </c>
      <c r="H8373">
        <v>-0.59437316266167095</v>
      </c>
      <c r="I8373">
        <v>-1.68328233018128</v>
      </c>
      <c r="J8373">
        <v>425</v>
      </c>
      <c r="K8373">
        <v>506</v>
      </c>
      <c r="L8373">
        <v>243</v>
      </c>
      <c r="M8373">
        <v>60</v>
      </c>
      <c r="N8373">
        <v>0.15298969021120901</v>
      </c>
      <c r="O8373">
        <v>-0.83487143359638905</v>
      </c>
      <c r="P8373">
        <v>-1.86046334825856</v>
      </c>
      <c r="Q8373">
        <v>0.38983050847457601</v>
      </c>
      <c r="R8373">
        <v>0.23728813559322001</v>
      </c>
      <c r="S8373">
        <f t="shared" si="130"/>
        <v>1.6925759006787236E-2</v>
      </c>
    </row>
    <row r="8374" spans="1:19" x14ac:dyDescent="0.2">
      <c r="A8374" t="s">
        <v>16667</v>
      </c>
      <c r="B8374" t="s">
        <v>16668</v>
      </c>
      <c r="C8374">
        <v>151</v>
      </c>
      <c r="D8374">
        <v>138</v>
      </c>
      <c r="E8374">
        <v>110</v>
      </c>
      <c r="F8374">
        <v>13</v>
      </c>
      <c r="G8374">
        <v>4.1160371403595498E-2</v>
      </c>
      <c r="H8374">
        <v>-0.63184227191334796</v>
      </c>
      <c r="I8374">
        <v>-1.9492307679483301</v>
      </c>
      <c r="J8374">
        <v>296</v>
      </c>
      <c r="K8374">
        <v>518</v>
      </c>
      <c r="L8374">
        <v>185</v>
      </c>
      <c r="M8374">
        <v>41</v>
      </c>
      <c r="N8374">
        <v>0.32026615210801601</v>
      </c>
      <c r="O8374">
        <v>-0.79620875980031502</v>
      </c>
      <c r="P8374">
        <v>-1.86873352293109</v>
      </c>
      <c r="Q8374">
        <v>0.55932203389830504</v>
      </c>
      <c r="R8374">
        <v>0.45762711864406702</v>
      </c>
      <c r="S8374">
        <f t="shared" si="130"/>
        <v>-6.1981496044909663E-2</v>
      </c>
    </row>
    <row r="8375" spans="1:19" x14ac:dyDescent="0.2">
      <c r="A8375" t="s">
        <v>16669</v>
      </c>
      <c r="B8375" t="s">
        <v>16670</v>
      </c>
      <c r="C8375">
        <v>128</v>
      </c>
      <c r="D8375">
        <v>139</v>
      </c>
      <c r="E8375">
        <v>117</v>
      </c>
      <c r="F8375">
        <v>5</v>
      </c>
      <c r="G8375">
        <v>0.116063062901755</v>
      </c>
      <c r="H8375">
        <v>-0.53328211768011002</v>
      </c>
      <c r="I8375">
        <v>-2.29243713827384</v>
      </c>
      <c r="J8375">
        <v>262</v>
      </c>
      <c r="K8375">
        <v>376</v>
      </c>
      <c r="L8375">
        <v>175</v>
      </c>
      <c r="M8375">
        <v>40</v>
      </c>
      <c r="N8375">
        <v>0.23411465702963699</v>
      </c>
      <c r="O8375">
        <v>-0.76735201977784095</v>
      </c>
      <c r="P8375">
        <v>-1.8264669685836701</v>
      </c>
      <c r="Q8375">
        <v>0.677966101694915</v>
      </c>
      <c r="R8375">
        <v>0.38983050847457601</v>
      </c>
      <c r="S8375">
        <f t="shared" si="130"/>
        <v>-0.14965090850497556</v>
      </c>
    </row>
    <row r="8376" spans="1:19" x14ac:dyDescent="0.2">
      <c r="A8376" t="s">
        <v>16671</v>
      </c>
      <c r="B8376" t="s">
        <v>16672</v>
      </c>
      <c r="C8376">
        <v>145</v>
      </c>
      <c r="D8376">
        <v>167</v>
      </c>
      <c r="E8376">
        <v>86</v>
      </c>
      <c r="F8376">
        <v>29</v>
      </c>
      <c r="G8376">
        <v>0.14160670120813601</v>
      </c>
      <c r="H8376">
        <v>-0.72112756076980999</v>
      </c>
      <c r="I8376">
        <v>-1.58316717729801</v>
      </c>
      <c r="J8376">
        <v>287</v>
      </c>
      <c r="K8376">
        <v>311</v>
      </c>
      <c r="L8376">
        <v>183</v>
      </c>
      <c r="M8376">
        <v>33</v>
      </c>
      <c r="N8376">
        <v>0.11210659571456601</v>
      </c>
      <c r="O8376">
        <v>-0.78751958414795298</v>
      </c>
      <c r="P8376">
        <v>-1.94959362544799</v>
      </c>
      <c r="Q8376">
        <v>0.66101694915254205</v>
      </c>
      <c r="R8376">
        <v>0.37288135593220301</v>
      </c>
      <c r="S8376">
        <f t="shared" si="130"/>
        <v>2.195641634996618E-2</v>
      </c>
    </row>
    <row r="8377" spans="1:19" x14ac:dyDescent="0.2">
      <c r="A8377" t="s">
        <v>16673</v>
      </c>
      <c r="B8377" t="s">
        <v>16674</v>
      </c>
      <c r="C8377">
        <v>71</v>
      </c>
      <c r="D8377">
        <v>116</v>
      </c>
      <c r="E8377">
        <v>53</v>
      </c>
      <c r="F8377">
        <v>4</v>
      </c>
      <c r="G8377">
        <v>0.29345787280337099</v>
      </c>
      <c r="H8377">
        <v>-0.62124048889668904</v>
      </c>
      <c r="I8377">
        <v>-2.13339553035311</v>
      </c>
      <c r="J8377">
        <v>165</v>
      </c>
      <c r="K8377">
        <v>226</v>
      </c>
      <c r="L8377">
        <v>110</v>
      </c>
      <c r="M8377">
        <v>20</v>
      </c>
      <c r="N8377">
        <v>0.213852598355216</v>
      </c>
      <c r="O8377">
        <v>-0.76818003620007103</v>
      </c>
      <c r="P8377">
        <v>-1.9266796171418099</v>
      </c>
      <c r="Q8377">
        <v>0.677966101694915</v>
      </c>
      <c r="R8377">
        <v>0.40677966101694901</v>
      </c>
      <c r="S8377">
        <f t="shared" si="130"/>
        <v>-0.13059119206030909</v>
      </c>
    </row>
    <row r="8378" spans="1:19" x14ac:dyDescent="0.2">
      <c r="A8378" t="s">
        <v>16675</v>
      </c>
      <c r="B8378" t="s">
        <v>16676</v>
      </c>
      <c r="C8378">
        <v>84</v>
      </c>
      <c r="D8378">
        <v>141</v>
      </c>
      <c r="E8378">
        <v>61</v>
      </c>
      <c r="F8378">
        <v>15</v>
      </c>
      <c r="G8378">
        <v>0.30519805888902601</v>
      </c>
      <c r="H8378">
        <v>-0.63320746082951795</v>
      </c>
      <c r="I8378">
        <v>-1.63238519996819</v>
      </c>
      <c r="J8378">
        <v>229</v>
      </c>
      <c r="K8378">
        <v>337</v>
      </c>
      <c r="L8378">
        <v>162</v>
      </c>
      <c r="M8378">
        <v>49</v>
      </c>
      <c r="N8378">
        <v>0.24502252195317201</v>
      </c>
      <c r="O8378">
        <v>-0.74240924494164695</v>
      </c>
      <c r="P8378">
        <v>-1.6798650709032601</v>
      </c>
      <c r="Q8378">
        <v>0.71186440677966101</v>
      </c>
      <c r="R8378">
        <v>0.47457627118644002</v>
      </c>
      <c r="S8378">
        <f t="shared" si="130"/>
        <v>7.9910734413872253E-2</v>
      </c>
    </row>
    <row r="8379" spans="1:19" x14ac:dyDescent="0.2">
      <c r="A8379" t="s">
        <v>16677</v>
      </c>
      <c r="B8379" t="s">
        <v>16678</v>
      </c>
      <c r="C8379">
        <v>14</v>
      </c>
      <c r="D8379">
        <v>21</v>
      </c>
      <c r="E8379">
        <v>27</v>
      </c>
      <c r="F8379">
        <v>7</v>
      </c>
      <c r="G8379">
        <v>0.25634949135120899</v>
      </c>
      <c r="H8379">
        <v>-0.20902228129765399</v>
      </c>
      <c r="I8379">
        <v>-1.1852271686259801</v>
      </c>
      <c r="J8379">
        <v>46</v>
      </c>
      <c r="K8379">
        <v>50</v>
      </c>
      <c r="L8379">
        <v>37</v>
      </c>
      <c r="M8379">
        <v>2</v>
      </c>
      <c r="N8379">
        <v>0.113440276076166</v>
      </c>
      <c r="O8379">
        <v>-0.68664488475896901</v>
      </c>
      <c r="P8379">
        <v>-2.37195350460948</v>
      </c>
      <c r="Q8379">
        <v>0.71186440677966101</v>
      </c>
      <c r="R8379">
        <v>0.49152542372881303</v>
      </c>
      <c r="S8379">
        <f t="shared" si="130"/>
        <v>2.3741350749807211E-2</v>
      </c>
    </row>
    <row r="8380" spans="1:19" x14ac:dyDescent="0.2">
      <c r="A8380" t="s">
        <v>16679</v>
      </c>
      <c r="B8380" t="s">
        <v>16680</v>
      </c>
      <c r="C8380">
        <v>154</v>
      </c>
      <c r="D8380">
        <v>76</v>
      </c>
      <c r="E8380">
        <v>102</v>
      </c>
      <c r="F8380">
        <v>9</v>
      </c>
      <c r="G8380">
        <v>-0.226448896260143</v>
      </c>
      <c r="H8380">
        <v>-0.67317855885294897</v>
      </c>
      <c r="I8380">
        <v>-2.1174753843591301</v>
      </c>
      <c r="J8380">
        <v>270</v>
      </c>
      <c r="K8380">
        <v>393</v>
      </c>
      <c r="L8380">
        <v>134</v>
      </c>
      <c r="M8380">
        <v>54</v>
      </c>
      <c r="N8380">
        <v>0.240256889638161</v>
      </c>
      <c r="O8380">
        <v>-0.89634774293857</v>
      </c>
      <c r="P8380">
        <v>-1.7091956729279101</v>
      </c>
      <c r="Q8380">
        <v>0.69491525423728795</v>
      </c>
      <c r="R8380">
        <v>0.54237288135593198</v>
      </c>
      <c r="S8380">
        <f t="shared" si="130"/>
        <v>-6.7826685814649623E-2</v>
      </c>
    </row>
    <row r="8381" spans="1:19" x14ac:dyDescent="0.2">
      <c r="A8381" t="s">
        <v>16681</v>
      </c>
      <c r="B8381" t="s">
        <v>16682</v>
      </c>
      <c r="C8381">
        <v>90</v>
      </c>
      <c r="D8381">
        <v>127</v>
      </c>
      <c r="E8381">
        <v>50</v>
      </c>
      <c r="F8381">
        <v>9</v>
      </c>
      <c r="G8381">
        <v>0.22981944381215999</v>
      </c>
      <c r="H8381">
        <v>-0.74953051488170896</v>
      </c>
      <c r="I8381">
        <v>-1.88419717296199</v>
      </c>
      <c r="J8381">
        <v>270</v>
      </c>
      <c r="K8381">
        <v>207</v>
      </c>
      <c r="L8381">
        <v>145</v>
      </c>
      <c r="M8381">
        <v>14</v>
      </c>
      <c r="N8381">
        <v>-3.8165315280347799E-2</v>
      </c>
      <c r="O8381">
        <v>-0.86208453906840199</v>
      </c>
      <c r="P8381">
        <v>-2.2954613970726401</v>
      </c>
      <c r="Q8381">
        <v>0.62711864406779605</v>
      </c>
      <c r="R8381">
        <v>0.45762711864406702</v>
      </c>
      <c r="S8381">
        <f t="shared" si="130"/>
        <v>-0.1573696171212649</v>
      </c>
    </row>
    <row r="8382" spans="1:19" x14ac:dyDescent="0.2">
      <c r="A8382" t="s">
        <v>16683</v>
      </c>
      <c r="B8382" t="s">
        <v>16684</v>
      </c>
      <c r="C8382">
        <v>123</v>
      </c>
      <c r="D8382">
        <v>97</v>
      </c>
      <c r="E8382">
        <v>110</v>
      </c>
      <c r="F8382">
        <v>9</v>
      </c>
      <c r="G8382">
        <v>-2.2875144877624601E-2</v>
      </c>
      <c r="H8382">
        <v>-0.54277043605957598</v>
      </c>
      <c r="I8382">
        <v>-2.0198597749620699</v>
      </c>
      <c r="J8382">
        <v>214</v>
      </c>
      <c r="K8382">
        <v>247</v>
      </c>
      <c r="L8382">
        <v>143</v>
      </c>
      <c r="M8382">
        <v>17</v>
      </c>
      <c r="N8382">
        <v>0.13951128333219601</v>
      </c>
      <c r="O8382">
        <v>-0.76716651302851901</v>
      </c>
      <c r="P8382">
        <v>-2.11019052056281</v>
      </c>
      <c r="Q8382">
        <v>0.62711864406779605</v>
      </c>
      <c r="R8382">
        <v>0.45762711864406702</v>
      </c>
      <c r="S8382">
        <f t="shared" si="130"/>
        <v>-0.14693553036024054</v>
      </c>
    </row>
    <row r="8383" spans="1:19" x14ac:dyDescent="0.2">
      <c r="A8383" t="s">
        <v>16685</v>
      </c>
      <c r="B8383" t="s">
        <v>16686</v>
      </c>
      <c r="C8383">
        <v>88</v>
      </c>
      <c r="D8383">
        <v>148</v>
      </c>
      <c r="E8383">
        <v>164</v>
      </c>
      <c r="F8383">
        <v>19</v>
      </c>
      <c r="G8383">
        <v>0.30603727554031701</v>
      </c>
      <c r="H8383">
        <v>-0.223896833880874</v>
      </c>
      <c r="I8383">
        <v>-1.54992624415933</v>
      </c>
      <c r="J8383">
        <v>205</v>
      </c>
      <c r="K8383">
        <v>230</v>
      </c>
      <c r="L8383">
        <v>76</v>
      </c>
      <c r="M8383">
        <v>44</v>
      </c>
      <c r="N8383">
        <v>0.12720207838356001</v>
      </c>
      <c r="O8383">
        <v>-1.0230290459193501</v>
      </c>
      <c r="P8383">
        <v>-1.6785268531614499</v>
      </c>
      <c r="Q8383">
        <v>0.57627118644067798</v>
      </c>
      <c r="R8383">
        <v>0.38983050847457601</v>
      </c>
      <c r="S8383">
        <f t="shared" si="130"/>
        <v>0.10404848100050645</v>
      </c>
    </row>
    <row r="8384" spans="1:19" x14ac:dyDescent="0.2">
      <c r="A8384" t="s">
        <v>16687</v>
      </c>
      <c r="B8384" t="s">
        <v>16688</v>
      </c>
      <c r="C8384">
        <v>32</v>
      </c>
      <c r="D8384">
        <v>8</v>
      </c>
      <c r="E8384">
        <v>27</v>
      </c>
      <c r="F8384">
        <v>1</v>
      </c>
      <c r="G8384">
        <v>-0.52180175903243398</v>
      </c>
      <c r="H8384">
        <v>-0.56804422393932197</v>
      </c>
      <c r="I8384">
        <v>-2.3893471512818998</v>
      </c>
      <c r="J8384">
        <v>76</v>
      </c>
      <c r="K8384">
        <v>77</v>
      </c>
      <c r="L8384">
        <v>44</v>
      </c>
      <c r="M8384">
        <v>0</v>
      </c>
      <c r="N8384">
        <v>8.2905236313412303E-2</v>
      </c>
      <c r="O8384">
        <v>-0.82944969293899395</v>
      </c>
      <c r="P8384" t="e">
        <f>-inf</f>
        <v>#NAME?</v>
      </c>
      <c r="Q8384">
        <v>0.55932203389830504</v>
      </c>
      <c r="R8384">
        <v>0.37288135593220301</v>
      </c>
      <c r="S8384" t="e">
        <f t="shared" si="130"/>
        <v>#NAME?</v>
      </c>
    </row>
    <row r="8385" spans="1:19" x14ac:dyDescent="0.2">
      <c r="A8385" t="s">
        <v>16689</v>
      </c>
      <c r="B8385" t="s">
        <v>16690</v>
      </c>
      <c r="C8385">
        <v>58</v>
      </c>
      <c r="D8385">
        <v>25</v>
      </c>
      <c r="E8385">
        <v>15</v>
      </c>
      <c r="F8385">
        <v>4</v>
      </c>
      <c r="G8385">
        <v>-0.28522975259537098</v>
      </c>
      <c r="H8385">
        <v>-1.0815947442856499</v>
      </c>
      <c r="I8385">
        <v>-2.0455651751969701</v>
      </c>
      <c r="J8385">
        <v>61</v>
      </c>
      <c r="K8385">
        <v>42</v>
      </c>
      <c r="L8385">
        <v>29</v>
      </c>
      <c r="M8385">
        <v>10</v>
      </c>
      <c r="N8385">
        <v>-8.4852441191144795E-2</v>
      </c>
      <c r="O8385">
        <v>-0.91502061425620096</v>
      </c>
      <c r="P8385">
        <v>-1.79555550360265</v>
      </c>
      <c r="Q8385">
        <v>0.57627118644067798</v>
      </c>
      <c r="R8385">
        <v>0.322033898305084</v>
      </c>
      <c r="S8385">
        <f t="shared" si="130"/>
        <v>-7.0188817283216021E-2</v>
      </c>
    </row>
    <row r="8386" spans="1:19" x14ac:dyDescent="0.2">
      <c r="A8386" t="s">
        <v>16691</v>
      </c>
      <c r="B8386" t="s">
        <v>16692</v>
      </c>
      <c r="C8386">
        <v>68</v>
      </c>
      <c r="D8386">
        <v>75</v>
      </c>
      <c r="E8386">
        <v>94</v>
      </c>
      <c r="F8386">
        <v>4</v>
      </c>
      <c r="G8386">
        <v>0.122810582980992</v>
      </c>
      <c r="H8386">
        <v>-0.35363906888494101</v>
      </c>
      <c r="I8386">
        <v>-2.1146460943402698</v>
      </c>
      <c r="J8386">
        <v>180</v>
      </c>
      <c r="K8386">
        <v>206</v>
      </c>
      <c r="L8386">
        <v>95</v>
      </c>
      <c r="M8386">
        <v>11</v>
      </c>
      <c r="N8386">
        <v>0.13582281868756901</v>
      </c>
      <c r="O8386">
        <v>-0.86963767695884797</v>
      </c>
      <c r="P8386">
        <v>-2.2241054885369702</v>
      </c>
      <c r="Q8386">
        <v>0.55932203389830504</v>
      </c>
      <c r="R8386">
        <v>0.305084745762711</v>
      </c>
      <c r="S8386">
        <f t="shared" si="130"/>
        <v>-0.20474072470321855</v>
      </c>
    </row>
    <row r="8387" spans="1:19" x14ac:dyDescent="0.2">
      <c r="A8387" t="s">
        <v>16693</v>
      </c>
      <c r="B8387" t="s">
        <v>16694</v>
      </c>
      <c r="C8387">
        <v>35</v>
      </c>
      <c r="D8387">
        <v>34</v>
      </c>
      <c r="E8387">
        <v>26</v>
      </c>
      <c r="F8387">
        <v>4</v>
      </c>
      <c r="G8387">
        <v>6.7669104987507903E-2</v>
      </c>
      <c r="H8387">
        <v>-0.62335270615786098</v>
      </c>
      <c r="I8387">
        <v>-1.82620522598431</v>
      </c>
      <c r="J8387">
        <v>116</v>
      </c>
      <c r="K8387">
        <v>77</v>
      </c>
      <c r="L8387">
        <v>66</v>
      </c>
      <c r="M8387">
        <v>20</v>
      </c>
      <c r="N8387">
        <v>-0.100739160632714</v>
      </c>
      <c r="O8387">
        <v>-0.83700283082944005</v>
      </c>
      <c r="P8387">
        <v>-1.77365366215483</v>
      </c>
      <c r="Q8387">
        <v>0.57627118644067798</v>
      </c>
      <c r="R8387">
        <v>0.35593220338983</v>
      </c>
      <c r="S8387">
        <f t="shared" ref="S8387:S8450" si="131">((I8387+1.7338029)/1.7338029+(P8387+1.8692731)/1.8692731)/2</f>
        <v>-1.0706615815909114E-3</v>
      </c>
    </row>
    <row r="8388" spans="1:19" x14ac:dyDescent="0.2">
      <c r="A8388" t="s">
        <v>16695</v>
      </c>
      <c r="B8388" t="s">
        <v>16696</v>
      </c>
      <c r="C8388">
        <v>260</v>
      </c>
      <c r="D8388">
        <v>423</v>
      </c>
      <c r="E8388">
        <v>265</v>
      </c>
      <c r="F8388">
        <v>24</v>
      </c>
      <c r="G8388">
        <v>0.29162525169975201</v>
      </c>
      <c r="H8388">
        <v>-0.48598548381241302</v>
      </c>
      <c r="I8388">
        <v>-1.91895927922121</v>
      </c>
      <c r="J8388">
        <v>444</v>
      </c>
      <c r="K8388">
        <v>682</v>
      </c>
      <c r="L8388">
        <v>347</v>
      </c>
      <c r="M8388">
        <v>91</v>
      </c>
      <c r="N8388">
        <v>0.26362950796357998</v>
      </c>
      <c r="O8388">
        <v>-0.69914227246813598</v>
      </c>
      <c r="P8388">
        <v>-1.69856724638541</v>
      </c>
      <c r="Q8388">
        <v>0.57627118644067798</v>
      </c>
      <c r="R8388">
        <v>0.37288135593220301</v>
      </c>
      <c r="S8388">
        <f t="shared" si="131"/>
        <v>-7.735003251420472E-3</v>
      </c>
    </row>
    <row r="8389" spans="1:19" x14ac:dyDescent="0.2">
      <c r="A8389" t="s">
        <v>16697</v>
      </c>
      <c r="B8389" t="s">
        <v>16698</v>
      </c>
      <c r="C8389">
        <v>57</v>
      </c>
      <c r="D8389">
        <v>44</v>
      </c>
      <c r="E8389">
        <v>22</v>
      </c>
      <c r="F8389">
        <v>12</v>
      </c>
      <c r="G8389">
        <v>-3.2163946890775501E-2</v>
      </c>
      <c r="H8389">
        <v>-0.90771018462868802</v>
      </c>
      <c r="I8389">
        <v>-1.5608907825868601</v>
      </c>
      <c r="J8389">
        <v>95</v>
      </c>
      <c r="K8389">
        <v>96</v>
      </c>
      <c r="L8389">
        <v>56</v>
      </c>
      <c r="M8389">
        <v>12</v>
      </c>
      <c r="N8389">
        <v>8.1775731172442398E-2</v>
      </c>
      <c r="O8389">
        <v>-0.82162435542703705</v>
      </c>
      <c r="P8389">
        <v>-1.9087680278331101</v>
      </c>
      <c r="Q8389">
        <v>0.66101694915254205</v>
      </c>
      <c r="R8389">
        <v>0.40677966101694901</v>
      </c>
      <c r="S8389">
        <f t="shared" si="131"/>
        <v>3.9300739160895784E-2</v>
      </c>
    </row>
    <row r="8390" spans="1:19" x14ac:dyDescent="0.2">
      <c r="A8390" t="s">
        <v>16699</v>
      </c>
      <c r="B8390" t="s">
        <v>16700</v>
      </c>
      <c r="C8390">
        <v>84</v>
      </c>
      <c r="D8390">
        <v>139</v>
      </c>
      <c r="E8390">
        <v>96</v>
      </c>
      <c r="F8390">
        <v>10</v>
      </c>
      <c r="G8390">
        <v>0.29899374648774102</v>
      </c>
      <c r="H8390">
        <v>-0.436266062800716</v>
      </c>
      <c r="I8390">
        <v>-1.80847645902388</v>
      </c>
      <c r="J8390">
        <v>230</v>
      </c>
      <c r="K8390">
        <v>213</v>
      </c>
      <c r="L8390">
        <v>91</v>
      </c>
      <c r="M8390">
        <v>19</v>
      </c>
      <c r="N8390">
        <v>4.3879870842866597E-2</v>
      </c>
      <c r="O8390">
        <v>-0.99477522084088899</v>
      </c>
      <c r="P8390">
        <v>-2.0931999036566502</v>
      </c>
      <c r="Q8390">
        <v>0.644067796610169</v>
      </c>
      <c r="R8390">
        <v>0.38983050847457601</v>
      </c>
      <c r="S8390">
        <f t="shared" si="131"/>
        <v>-8.1431375685161067E-2</v>
      </c>
    </row>
    <row r="8391" spans="1:19" x14ac:dyDescent="0.2">
      <c r="A8391" t="s">
        <v>16701</v>
      </c>
      <c r="B8391" t="s">
        <v>16702</v>
      </c>
      <c r="C8391">
        <v>344</v>
      </c>
      <c r="D8391">
        <v>359</v>
      </c>
      <c r="E8391">
        <v>229</v>
      </c>
      <c r="F8391">
        <v>29</v>
      </c>
      <c r="G8391">
        <v>9.87942383023174E-2</v>
      </c>
      <c r="H8391">
        <v>-0.67098097001004497</v>
      </c>
      <c r="I8391">
        <v>-1.9583576176345701</v>
      </c>
      <c r="J8391">
        <v>563</v>
      </c>
      <c r="K8391">
        <v>633</v>
      </c>
      <c r="L8391">
        <v>372</v>
      </c>
      <c r="M8391">
        <v>51</v>
      </c>
      <c r="N8391">
        <v>0.12812341858772999</v>
      </c>
      <c r="O8391">
        <v>-0.77205423211383895</v>
      </c>
      <c r="P8391">
        <v>-2.0531638873453</v>
      </c>
      <c r="Q8391">
        <v>0.61016949152542299</v>
      </c>
      <c r="R8391">
        <v>0.37288135593220301</v>
      </c>
      <c r="S8391">
        <f t="shared" si="131"/>
        <v>-0.11394563598878499</v>
      </c>
    </row>
    <row r="8392" spans="1:19" x14ac:dyDescent="0.2">
      <c r="A8392" t="s">
        <v>16703</v>
      </c>
      <c r="B8392" t="s">
        <v>16704</v>
      </c>
      <c r="C8392">
        <v>92</v>
      </c>
      <c r="D8392">
        <v>85</v>
      </c>
      <c r="E8392">
        <v>48</v>
      </c>
      <c r="F8392">
        <v>3</v>
      </c>
      <c r="G8392">
        <v>4.5889330664265801E-2</v>
      </c>
      <c r="H8392">
        <v>-0.77680459974837102</v>
      </c>
      <c r="I8392">
        <v>-2.37086374558789</v>
      </c>
      <c r="J8392">
        <v>96</v>
      </c>
      <c r="K8392">
        <v>115</v>
      </c>
      <c r="L8392">
        <v>62</v>
      </c>
      <c r="M8392">
        <v>8</v>
      </c>
      <c r="N8392">
        <v>0.15565471073576501</v>
      </c>
      <c r="O8392">
        <v>-0.78196832068570399</v>
      </c>
      <c r="P8392">
        <v>-2.0894069146395098</v>
      </c>
      <c r="Q8392">
        <v>0.55932203389830504</v>
      </c>
      <c r="R8392">
        <v>0.338983050847457</v>
      </c>
      <c r="S8392">
        <f t="shared" si="131"/>
        <v>-0.24259997897152669</v>
      </c>
    </row>
    <row r="8393" spans="1:19" x14ac:dyDescent="0.2">
      <c r="A8393" t="s">
        <v>16705</v>
      </c>
      <c r="B8393" t="s">
        <v>16706</v>
      </c>
      <c r="C8393">
        <v>219</v>
      </c>
      <c r="D8393">
        <v>144</v>
      </c>
      <c r="E8393">
        <v>53</v>
      </c>
      <c r="F8393">
        <v>7</v>
      </c>
      <c r="G8393">
        <v>-0.10182339044934</v>
      </c>
      <c r="H8393">
        <v>-1.11042625501773</v>
      </c>
      <c r="I8393">
        <v>-2.37954324778786</v>
      </c>
      <c r="J8393">
        <v>301</v>
      </c>
      <c r="K8393">
        <v>324</v>
      </c>
      <c r="L8393">
        <v>122</v>
      </c>
      <c r="M8393">
        <v>25</v>
      </c>
      <c r="N8393">
        <v>0.10920661803449</v>
      </c>
      <c r="O8393">
        <v>-0.98429544206348496</v>
      </c>
      <c r="P8393">
        <v>-2.0908521555136899</v>
      </c>
      <c r="Q8393">
        <v>0.49152542372881303</v>
      </c>
      <c r="R8393">
        <v>0.28813559322033899</v>
      </c>
      <c r="S8393">
        <f t="shared" si="131"/>
        <v>-0.24548958176087449</v>
      </c>
    </row>
    <row r="8394" spans="1:19" x14ac:dyDescent="0.2">
      <c r="A8394" t="s">
        <v>16707</v>
      </c>
      <c r="B8394" t="s">
        <v>16708</v>
      </c>
      <c r="C8394">
        <v>227</v>
      </c>
      <c r="D8394">
        <v>230</v>
      </c>
      <c r="E8394">
        <v>238</v>
      </c>
      <c r="F8394">
        <v>16</v>
      </c>
      <c r="G8394">
        <v>8.5960211119998603E-2</v>
      </c>
      <c r="H8394">
        <v>-0.47370690991501402</v>
      </c>
      <c r="I8394">
        <v>-2.0361030474991901</v>
      </c>
      <c r="J8394">
        <v>345</v>
      </c>
      <c r="K8394">
        <v>381</v>
      </c>
      <c r="L8394">
        <v>241</v>
      </c>
      <c r="M8394">
        <v>62</v>
      </c>
      <c r="N8394">
        <v>0.120333984024066</v>
      </c>
      <c r="O8394">
        <v>-0.74789082964279596</v>
      </c>
      <c r="P8394">
        <v>-1.7556530741669101</v>
      </c>
      <c r="Q8394">
        <v>0.55932203389830504</v>
      </c>
      <c r="R8394">
        <v>0.322033898305084</v>
      </c>
      <c r="S8394">
        <f t="shared" si="131"/>
        <v>-5.678684894341883E-2</v>
      </c>
    </row>
    <row r="8395" spans="1:19" x14ac:dyDescent="0.2">
      <c r="A8395" t="s">
        <v>16709</v>
      </c>
      <c r="B8395" t="s">
        <v>16710</v>
      </c>
      <c r="C8395">
        <v>139</v>
      </c>
      <c r="D8395">
        <v>89</v>
      </c>
      <c r="E8395">
        <v>139</v>
      </c>
      <c r="F8395">
        <v>21</v>
      </c>
      <c r="G8395">
        <v>-0.113366561313653</v>
      </c>
      <c r="H8395">
        <v>-0.49425800977840301</v>
      </c>
      <c r="I8395">
        <v>-1.7049926784821701</v>
      </c>
      <c r="J8395">
        <v>321</v>
      </c>
      <c r="K8395">
        <v>262</v>
      </c>
      <c r="L8395">
        <v>228</v>
      </c>
      <c r="M8395">
        <v>40</v>
      </c>
      <c r="N8395">
        <v>-1.09756376634048E-2</v>
      </c>
      <c r="O8395">
        <v>-0.74065896254880803</v>
      </c>
      <c r="P8395">
        <v>-1.9146707096688</v>
      </c>
      <c r="Q8395">
        <v>0.47457627118644002</v>
      </c>
      <c r="R8395">
        <v>0.35593220338983</v>
      </c>
      <c r="S8395">
        <f t="shared" si="131"/>
        <v>-3.8347284910131146E-3</v>
      </c>
    </row>
    <row r="8396" spans="1:19" x14ac:dyDescent="0.2">
      <c r="A8396" t="s">
        <v>16711</v>
      </c>
      <c r="B8396" t="s">
        <v>16712</v>
      </c>
      <c r="C8396">
        <v>307</v>
      </c>
      <c r="D8396">
        <v>375</v>
      </c>
      <c r="E8396">
        <v>198</v>
      </c>
      <c r="F8396">
        <v>24</v>
      </c>
      <c r="G8396">
        <v>0.16715112454605999</v>
      </c>
      <c r="H8396">
        <v>-0.68473119499405899</v>
      </c>
      <c r="I8396">
        <v>-1.9911243067275699</v>
      </c>
      <c r="J8396">
        <v>640</v>
      </c>
      <c r="K8396">
        <v>684</v>
      </c>
      <c r="L8396">
        <v>475</v>
      </c>
      <c r="M8396">
        <v>69</v>
      </c>
      <c r="N8396">
        <v>0.10610423115794999</v>
      </c>
      <c r="O8396">
        <v>-0.72157514150341096</v>
      </c>
      <c r="P8396">
        <v>-1.9775565518385201</v>
      </c>
      <c r="Q8396">
        <v>0.57627118644067798</v>
      </c>
      <c r="R8396">
        <v>0.35593220338983</v>
      </c>
      <c r="S8396">
        <f t="shared" si="131"/>
        <v>-0.10317127925777531</v>
      </c>
    </row>
    <row r="8397" spans="1:19" x14ac:dyDescent="0.2">
      <c r="A8397" t="s">
        <v>16713</v>
      </c>
      <c r="B8397" t="s">
        <v>16714</v>
      </c>
      <c r="C8397">
        <v>201</v>
      </c>
      <c r="D8397">
        <v>233</v>
      </c>
      <c r="E8397">
        <v>134</v>
      </c>
      <c r="F8397">
        <v>18</v>
      </c>
      <c r="G8397">
        <v>0.144418095901058</v>
      </c>
      <c r="H8397">
        <v>-0.67034926883408397</v>
      </c>
      <c r="I8397">
        <v>-1.9321207252791801</v>
      </c>
      <c r="J8397">
        <v>520</v>
      </c>
      <c r="K8397">
        <v>738</v>
      </c>
      <c r="L8397">
        <v>418</v>
      </c>
      <c r="M8397">
        <v>46</v>
      </c>
      <c r="N8397">
        <v>0.229281121609964</v>
      </c>
      <c r="O8397">
        <v>-0.68691583900415398</v>
      </c>
      <c r="P8397">
        <v>-2.0634711805451098</v>
      </c>
      <c r="Q8397">
        <v>0.44067796610169402</v>
      </c>
      <c r="R8397">
        <v>0.27118644067796599</v>
      </c>
      <c r="S8397">
        <f t="shared" si="131"/>
        <v>-0.10913638384392951</v>
      </c>
    </row>
    <row r="8398" spans="1:19" x14ac:dyDescent="0.2">
      <c r="A8398" t="s">
        <v>16715</v>
      </c>
      <c r="B8398" t="s">
        <v>16716</v>
      </c>
      <c r="C8398">
        <v>112</v>
      </c>
      <c r="D8398">
        <v>102</v>
      </c>
      <c r="E8398">
        <v>81</v>
      </c>
      <c r="F8398">
        <v>10</v>
      </c>
      <c r="G8398">
        <v>3.9640381387264403E-2</v>
      </c>
      <c r="H8398">
        <v>-0.63499101356993504</v>
      </c>
      <c r="I8398">
        <v>-1.9334151956321799</v>
      </c>
      <c r="J8398">
        <v>393</v>
      </c>
      <c r="K8398">
        <v>316</v>
      </c>
      <c r="L8398">
        <v>173</v>
      </c>
      <c r="M8398">
        <v>19</v>
      </c>
      <c r="N8398">
        <v>-1.7477364335301102E-2</v>
      </c>
      <c r="O8398">
        <v>-0.94843522439102101</v>
      </c>
      <c r="P8398">
        <v>-2.32586461801449</v>
      </c>
      <c r="Q8398">
        <v>0.40677966101694901</v>
      </c>
      <c r="R8398">
        <v>0.23728813559322001</v>
      </c>
      <c r="S8398">
        <f t="shared" si="131"/>
        <v>-0.17969564318861245</v>
      </c>
    </row>
    <row r="8399" spans="1:19" x14ac:dyDescent="0.2">
      <c r="A8399" t="s">
        <v>16717</v>
      </c>
      <c r="B8399" t="s">
        <v>16718</v>
      </c>
      <c r="C8399">
        <v>133</v>
      </c>
      <c r="D8399">
        <v>154</v>
      </c>
      <c r="E8399">
        <v>109</v>
      </c>
      <c r="F8399">
        <v>9</v>
      </c>
      <c r="G8399">
        <v>0.14392731216490501</v>
      </c>
      <c r="H8399">
        <v>-0.58068315280486504</v>
      </c>
      <c r="I8399">
        <v>-2.0538063044897599</v>
      </c>
      <c r="J8399">
        <v>373</v>
      </c>
      <c r="K8399">
        <v>310</v>
      </c>
      <c r="L8399">
        <v>190</v>
      </c>
      <c r="M8399">
        <v>36</v>
      </c>
      <c r="N8399">
        <v>-3.11903455269316E-3</v>
      </c>
      <c r="O8399">
        <v>-0.88504400800024896</v>
      </c>
      <c r="P8399">
        <v>-2.0256319996332901</v>
      </c>
      <c r="Q8399">
        <v>0.44067796610169402</v>
      </c>
      <c r="R8399">
        <v>0.25423728813559299</v>
      </c>
      <c r="S8399">
        <f t="shared" si="131"/>
        <v>-0.13410712425334007</v>
      </c>
    </row>
    <row r="8400" spans="1:19" x14ac:dyDescent="0.2">
      <c r="A8400" t="s">
        <v>16719</v>
      </c>
      <c r="B8400" t="s">
        <v>16720</v>
      </c>
      <c r="C8400">
        <v>89</v>
      </c>
      <c r="D8400">
        <v>71</v>
      </c>
      <c r="E8400">
        <v>80</v>
      </c>
      <c r="F8400">
        <v>10</v>
      </c>
      <c r="G8400">
        <v>-1.7873425630309001E-2</v>
      </c>
      <c r="H8400">
        <v>-0.54055802943137199</v>
      </c>
      <c r="I8400">
        <v>-1.8335871796069101</v>
      </c>
      <c r="J8400">
        <v>144</v>
      </c>
      <c r="K8400">
        <v>191</v>
      </c>
      <c r="L8400">
        <v>99</v>
      </c>
      <c r="M8400">
        <v>17</v>
      </c>
      <c r="N8400">
        <v>0.199898978574199</v>
      </c>
      <c r="O8400">
        <v>-0.75481607464209</v>
      </c>
      <c r="P8400">
        <v>-1.9381392393088599</v>
      </c>
      <c r="Q8400">
        <v>0.47457627118644002</v>
      </c>
      <c r="R8400">
        <v>0.28813559322033899</v>
      </c>
      <c r="S8400">
        <f t="shared" si="131"/>
        <v>-4.7196697856979122E-2</v>
      </c>
    </row>
    <row r="8401" spans="1:19" x14ac:dyDescent="0.2">
      <c r="A8401" t="s">
        <v>16721</v>
      </c>
      <c r="B8401" t="e">
        <f>-WISTVRALVDYEATVDDFNEITLNESDEIEVLDDDGDWWMVKDALGQMGLNPSNYVEEDPE</f>
        <v>#NAME?</v>
      </c>
      <c r="C8401">
        <v>102</v>
      </c>
      <c r="D8401">
        <v>88</v>
      </c>
      <c r="E8401">
        <v>93</v>
      </c>
      <c r="F8401">
        <v>10</v>
      </c>
      <c r="G8401">
        <v>1.6140732683779399E-2</v>
      </c>
      <c r="H8401">
        <v>-0.53437523298638601</v>
      </c>
      <c r="I8401">
        <v>-1.8927973447239099</v>
      </c>
      <c r="J8401">
        <v>160</v>
      </c>
      <c r="K8401">
        <v>274</v>
      </c>
      <c r="L8401">
        <v>146</v>
      </c>
      <c r="M8401">
        <v>22</v>
      </c>
      <c r="N8401">
        <v>0.31085868358618501</v>
      </c>
      <c r="O8401">
        <v>-0.63185590401587799</v>
      </c>
      <c r="P8401">
        <v>-1.87192297042561</v>
      </c>
      <c r="Q8401">
        <v>0.45762711864406702</v>
      </c>
      <c r="R8401">
        <v>0.322033898305084</v>
      </c>
      <c r="S8401">
        <f t="shared" si="131"/>
        <v>-4.656015784722671E-2</v>
      </c>
    </row>
    <row r="8402" spans="1:19" x14ac:dyDescent="0.2">
      <c r="A8402" t="s">
        <v>16722</v>
      </c>
      <c r="B8402" t="s">
        <v>16723</v>
      </c>
      <c r="C8402">
        <v>78</v>
      </c>
      <c r="D8402">
        <v>103</v>
      </c>
      <c r="E8402">
        <v>42</v>
      </c>
      <c r="F8402">
        <v>13</v>
      </c>
      <c r="G8402">
        <v>0.20100085431022</v>
      </c>
      <c r="H8402">
        <v>-0.76310332207098297</v>
      </c>
      <c r="I8402">
        <v>-1.66234842334564</v>
      </c>
      <c r="J8402">
        <v>117</v>
      </c>
      <c r="K8402">
        <v>135</v>
      </c>
      <c r="L8402">
        <v>93</v>
      </c>
      <c r="M8402">
        <v>12</v>
      </c>
      <c r="N8402">
        <v>0.139376010170566</v>
      </c>
      <c r="O8402">
        <v>-0.69179169033661603</v>
      </c>
      <c r="P8402">
        <v>-1.9992302842904199</v>
      </c>
      <c r="Q8402">
        <v>0.54237288135593198</v>
      </c>
      <c r="R8402">
        <v>0.35593220338983</v>
      </c>
      <c r="S8402">
        <f t="shared" si="131"/>
        <v>-1.4155136635731959E-2</v>
      </c>
    </row>
    <row r="8403" spans="1:19" x14ac:dyDescent="0.2">
      <c r="A8403" t="s">
        <v>16724</v>
      </c>
      <c r="B8403" t="s">
        <v>16725</v>
      </c>
      <c r="C8403">
        <v>54</v>
      </c>
      <c r="D8403">
        <v>63</v>
      </c>
      <c r="E8403">
        <v>102</v>
      </c>
      <c r="F8403">
        <v>6</v>
      </c>
      <c r="G8403">
        <v>0.14720502192614099</v>
      </c>
      <c r="H8403">
        <v>-0.21805159783945399</v>
      </c>
      <c r="I8403">
        <v>-1.8384396824013201</v>
      </c>
      <c r="J8403">
        <v>165</v>
      </c>
      <c r="K8403">
        <v>156</v>
      </c>
      <c r="L8403">
        <v>156</v>
      </c>
      <c r="M8403">
        <v>11</v>
      </c>
      <c r="N8403">
        <v>5.2868757562276998E-2</v>
      </c>
      <c r="O8403">
        <v>-0.616448123003835</v>
      </c>
      <c r="P8403">
        <v>-2.18631692764757</v>
      </c>
      <c r="Q8403">
        <v>0.47457627118644002</v>
      </c>
      <c r="R8403">
        <v>0.35593220338983</v>
      </c>
      <c r="S8403">
        <f t="shared" si="131"/>
        <v>-0.11497955421668143</v>
      </c>
    </row>
    <row r="8404" spans="1:19" x14ac:dyDescent="0.2">
      <c r="A8404" t="s">
        <v>16726</v>
      </c>
      <c r="B8404" t="s">
        <v>16727</v>
      </c>
      <c r="C8404">
        <v>58</v>
      </c>
      <c r="D8404">
        <v>90</v>
      </c>
      <c r="E8404">
        <v>47</v>
      </c>
      <c r="F8404">
        <v>3</v>
      </c>
      <c r="G8404">
        <v>0.27107274817191601</v>
      </c>
      <c r="H8404">
        <v>-0.58558814540562298</v>
      </c>
      <c r="I8404">
        <v>-2.17050391180527</v>
      </c>
      <c r="J8404">
        <v>123</v>
      </c>
      <c r="K8404">
        <v>181</v>
      </c>
      <c r="L8404">
        <v>81</v>
      </c>
      <c r="M8404">
        <v>10</v>
      </c>
      <c r="N8404">
        <v>0.24500156685150801</v>
      </c>
      <c r="O8404">
        <v>-0.77350886970513799</v>
      </c>
      <c r="P8404">
        <v>-2.1001307800312898</v>
      </c>
      <c r="Q8404">
        <v>0.50847457627118597</v>
      </c>
      <c r="R8404">
        <v>0.305084745762711</v>
      </c>
      <c r="S8404">
        <f t="shared" si="131"/>
        <v>-0.18768798472472356</v>
      </c>
    </row>
    <row r="8405" spans="1:19" x14ac:dyDescent="0.2">
      <c r="A8405" t="s">
        <v>16728</v>
      </c>
      <c r="B8405" t="s">
        <v>16729</v>
      </c>
      <c r="C8405">
        <v>51</v>
      </c>
      <c r="D8405">
        <v>29</v>
      </c>
      <c r="E8405">
        <v>46</v>
      </c>
      <c r="F8405">
        <v>7</v>
      </c>
      <c r="G8405">
        <v>-0.16491394590345099</v>
      </c>
      <c r="H8405">
        <v>-0.53907035419476501</v>
      </c>
      <c r="I8405">
        <v>-1.74666930904567</v>
      </c>
      <c r="J8405">
        <v>114</v>
      </c>
      <c r="K8405">
        <v>200</v>
      </c>
      <c r="L8405">
        <v>50</v>
      </c>
      <c r="M8405">
        <v>13</v>
      </c>
      <c r="N8405">
        <v>0.32135324774923002</v>
      </c>
      <c r="O8405">
        <v>-0.95002362414484398</v>
      </c>
      <c r="P8405">
        <v>-1.95318716762152</v>
      </c>
      <c r="Q8405">
        <v>0.45762711864406702</v>
      </c>
      <c r="R8405">
        <v>0.38983050847457601</v>
      </c>
      <c r="S8405">
        <f t="shared" si="131"/>
        <v>-2.6156100439458291E-2</v>
      </c>
    </row>
    <row r="8406" spans="1:19" x14ac:dyDescent="0.2">
      <c r="A8406" t="s">
        <v>16730</v>
      </c>
      <c r="B8406" t="s">
        <v>16731</v>
      </c>
      <c r="C8406">
        <v>66</v>
      </c>
      <c r="D8406">
        <v>64</v>
      </c>
      <c r="E8406">
        <v>66</v>
      </c>
      <c r="F8406">
        <v>14</v>
      </c>
      <c r="G8406">
        <v>6.6894270737546904E-2</v>
      </c>
      <c r="H8406">
        <v>-0.49425800977840301</v>
      </c>
      <c r="I8406">
        <v>-1.5576130728256199</v>
      </c>
      <c r="J8406">
        <v>60</v>
      </c>
      <c r="K8406">
        <v>140</v>
      </c>
      <c r="L8406">
        <v>32</v>
      </c>
      <c r="M8406">
        <v>3</v>
      </c>
      <c r="N8406">
        <v>0.44520488871631603</v>
      </c>
      <c r="O8406">
        <v>-0.86509004920812804</v>
      </c>
      <c r="P8406">
        <v>-2.3112556642558699</v>
      </c>
      <c r="Q8406">
        <v>0.47457627118644002</v>
      </c>
      <c r="R8406">
        <v>0.37288135593220301</v>
      </c>
      <c r="S8406">
        <f t="shared" si="131"/>
        <v>-6.7412887578526426E-2</v>
      </c>
    </row>
    <row r="8407" spans="1:19" x14ac:dyDescent="0.2">
      <c r="A8407" t="s">
        <v>16732</v>
      </c>
      <c r="B8407" t="s">
        <v>16733</v>
      </c>
      <c r="C8407">
        <v>235</v>
      </c>
      <c r="D8407">
        <v>313</v>
      </c>
      <c r="E8407">
        <v>198</v>
      </c>
      <c r="F8407">
        <v>27</v>
      </c>
      <c r="G8407">
        <v>0.20473470757024001</v>
      </c>
      <c r="H8407">
        <v>-0.56866068178860796</v>
      </c>
      <c r="I8407">
        <v>-1.82390127107474</v>
      </c>
      <c r="J8407">
        <v>474</v>
      </c>
      <c r="K8407">
        <v>527</v>
      </c>
      <c r="L8407">
        <v>375</v>
      </c>
      <c r="M8407">
        <v>47</v>
      </c>
      <c r="N8407">
        <v>0.12326037696018299</v>
      </c>
      <c r="O8407">
        <v>-0.69383585109075596</v>
      </c>
      <c r="P8407">
        <v>-2.0139061523302599</v>
      </c>
      <c r="Q8407">
        <v>0.52542372881355903</v>
      </c>
      <c r="R8407">
        <v>0.305084745762711</v>
      </c>
      <c r="S8407">
        <f t="shared" si="131"/>
        <v>-6.4669853267276589E-2</v>
      </c>
    </row>
    <row r="8408" spans="1:19" x14ac:dyDescent="0.2">
      <c r="A8408" t="s">
        <v>16734</v>
      </c>
      <c r="B8408" t="s">
        <v>16735</v>
      </c>
      <c r="C8408">
        <v>93</v>
      </c>
      <c r="D8408">
        <v>88</v>
      </c>
      <c r="E8408">
        <v>69</v>
      </c>
      <c r="F8408">
        <v>11</v>
      </c>
      <c r="G8408">
        <v>5.6257955891761899E-2</v>
      </c>
      <c r="H8408">
        <v>-0.62389186759508297</v>
      </c>
      <c r="I8408">
        <v>-1.8112874363577001</v>
      </c>
      <c r="J8408">
        <v>195</v>
      </c>
      <c r="K8408">
        <v>238</v>
      </c>
      <c r="L8408">
        <v>144</v>
      </c>
      <c r="M8408">
        <v>12</v>
      </c>
      <c r="N8408">
        <v>0.16377044911571501</v>
      </c>
      <c r="O8408">
        <v>-0.72376089641165797</v>
      </c>
      <c r="P8408">
        <v>-2.2210790339067801</v>
      </c>
      <c r="Q8408">
        <v>0.57627118644067798</v>
      </c>
      <c r="R8408">
        <v>0.322033898305084</v>
      </c>
      <c r="S8408">
        <f t="shared" si="131"/>
        <v>-0.11644759201656921</v>
      </c>
    </row>
    <row r="8409" spans="1:19" x14ac:dyDescent="0.2">
      <c r="A8409" t="s">
        <v>16736</v>
      </c>
      <c r="B8409" t="s">
        <v>16737</v>
      </c>
      <c r="C8409">
        <v>37</v>
      </c>
      <c r="D8409">
        <v>58</v>
      </c>
      <c r="E8409">
        <v>8</v>
      </c>
      <c r="F8409">
        <v>3</v>
      </c>
      <c r="G8409">
        <v>0.27548450179146999</v>
      </c>
      <c r="H8409">
        <v>-1.1593697468534501</v>
      </c>
      <c r="I8409">
        <v>-1.9752776423093299</v>
      </c>
      <c r="J8409">
        <v>80</v>
      </c>
      <c r="K8409">
        <v>135</v>
      </c>
      <c r="L8409">
        <v>88</v>
      </c>
      <c r="M8409">
        <v>14</v>
      </c>
      <c r="N8409">
        <v>0.304471884924784</v>
      </c>
      <c r="O8409">
        <v>-0.55069609198616498</v>
      </c>
      <c r="P8409">
        <v>-1.76718761990559</v>
      </c>
      <c r="Q8409">
        <v>0.59322033898305004</v>
      </c>
      <c r="R8409">
        <v>0.28813559322033899</v>
      </c>
      <c r="S8409">
        <f t="shared" si="131"/>
        <v>-4.2331113366363832E-2</v>
      </c>
    </row>
    <row r="8410" spans="1:19" x14ac:dyDescent="0.2">
      <c r="A8410" t="s">
        <v>16738</v>
      </c>
      <c r="B8410" t="s">
        <v>16739</v>
      </c>
      <c r="C8410">
        <v>86</v>
      </c>
      <c r="D8410">
        <v>37</v>
      </c>
      <c r="E8410">
        <v>73</v>
      </c>
      <c r="F8410">
        <v>5</v>
      </c>
      <c r="G8410">
        <v>-0.28603849488104399</v>
      </c>
      <c r="H8410">
        <v>-0.56543360090151495</v>
      </c>
      <c r="I8410">
        <v>-2.11972561986954</v>
      </c>
      <c r="J8410">
        <v>153</v>
      </c>
      <c r="K8410">
        <v>234</v>
      </c>
      <c r="L8410">
        <v>139</v>
      </c>
      <c r="M8410">
        <v>15</v>
      </c>
      <c r="N8410">
        <v>0.26175253001426502</v>
      </c>
      <c r="O8410">
        <v>-0.63376540770789402</v>
      </c>
      <c r="P8410">
        <v>-2.0188258403538102</v>
      </c>
      <c r="Q8410">
        <v>0.59322033898305004</v>
      </c>
      <c r="R8410">
        <v>0.322033898305084</v>
      </c>
      <c r="S8410">
        <f t="shared" si="131"/>
        <v>-0.15129662513290495</v>
      </c>
    </row>
    <row r="8411" spans="1:19" x14ac:dyDescent="0.2">
      <c r="A8411" t="s">
        <v>16740</v>
      </c>
      <c r="B8411" t="s">
        <v>16741</v>
      </c>
      <c r="C8411">
        <v>276</v>
      </c>
      <c r="D8411">
        <v>236</v>
      </c>
      <c r="E8411">
        <v>113</v>
      </c>
      <c r="F8411">
        <v>33</v>
      </c>
      <c r="G8411">
        <v>1.2261153200417299E-2</v>
      </c>
      <c r="H8411">
        <v>-0.88208864836020096</v>
      </c>
      <c r="I8411">
        <v>-1.8065923151493199</v>
      </c>
      <c r="J8411">
        <v>488</v>
      </c>
      <c r="K8411">
        <v>722</v>
      </c>
      <c r="L8411">
        <v>313</v>
      </c>
      <c r="M8411">
        <v>55</v>
      </c>
      <c r="N8411">
        <v>0.24734547898865</v>
      </c>
      <c r="O8411">
        <v>-0.78496426160065202</v>
      </c>
      <c r="P8411">
        <v>-1.9582828011003499</v>
      </c>
      <c r="Q8411">
        <v>0.61016949152542299</v>
      </c>
      <c r="R8411">
        <v>0.322033898305084</v>
      </c>
      <c r="S8411">
        <f t="shared" si="131"/>
        <v>-4.4799900198659315E-2</v>
      </c>
    </row>
    <row r="8412" spans="1:19" x14ac:dyDescent="0.2">
      <c r="A8412" t="s">
        <v>16742</v>
      </c>
      <c r="B8412" t="s">
        <v>16743</v>
      </c>
      <c r="C8412">
        <v>280</v>
      </c>
      <c r="D8412">
        <v>392</v>
      </c>
      <c r="E8412">
        <v>254</v>
      </c>
      <c r="F8412">
        <v>30</v>
      </c>
      <c r="G8412">
        <v>0.22638626797376599</v>
      </c>
      <c r="H8412">
        <v>-0.53658232450068399</v>
      </c>
      <c r="I8412">
        <v>-1.8542339495845499</v>
      </c>
      <c r="J8412">
        <v>360</v>
      </c>
      <c r="K8412">
        <v>554</v>
      </c>
      <c r="L8412">
        <v>220</v>
      </c>
      <c r="M8412">
        <v>59</v>
      </c>
      <c r="N8412">
        <v>0.264435367382864</v>
      </c>
      <c r="O8412">
        <v>-0.80596859708947099</v>
      </c>
      <c r="P8412">
        <v>-1.7956761577170299</v>
      </c>
      <c r="Q8412">
        <v>0.66101694915254205</v>
      </c>
      <c r="R8412">
        <v>0.27118644067796599</v>
      </c>
      <c r="S8412">
        <f t="shared" si="131"/>
        <v>-1.5044338185129947E-2</v>
      </c>
    </row>
    <row r="8413" spans="1:19" x14ac:dyDescent="0.2">
      <c r="A8413" t="s">
        <v>16744</v>
      </c>
      <c r="B8413" t="s">
        <v>16745</v>
      </c>
      <c r="C8413">
        <v>156</v>
      </c>
      <c r="D8413">
        <v>130</v>
      </c>
      <c r="E8413">
        <v>137</v>
      </c>
      <c r="F8413">
        <v>15</v>
      </c>
      <c r="G8413">
        <v>1.0769862479036399E-3</v>
      </c>
      <c r="H8413">
        <v>-0.55066204097645799</v>
      </c>
      <c r="I8413">
        <v>-1.90123051226077</v>
      </c>
      <c r="J8413">
        <v>252</v>
      </c>
      <c r="K8413">
        <v>405</v>
      </c>
      <c r="L8413">
        <v>169</v>
      </c>
      <c r="M8413">
        <v>40</v>
      </c>
      <c r="N8413">
        <v>0.283282585854846</v>
      </c>
      <c r="O8413">
        <v>-0.76560261331226098</v>
      </c>
      <c r="P8413">
        <v>-1.8095662180454699</v>
      </c>
      <c r="Q8413">
        <v>0.66101694915254205</v>
      </c>
      <c r="R8413">
        <v>0.28813559322033899</v>
      </c>
      <c r="S8413">
        <f t="shared" si="131"/>
        <v>-3.2312731486908788E-2</v>
      </c>
    </row>
    <row r="8414" spans="1:19" x14ac:dyDescent="0.2">
      <c r="A8414" t="s">
        <v>16746</v>
      </c>
      <c r="B8414" t="s">
        <v>16747</v>
      </c>
      <c r="C8414">
        <v>126</v>
      </c>
      <c r="D8414">
        <v>109</v>
      </c>
      <c r="E8414">
        <v>60</v>
      </c>
      <c r="F8414">
        <v>15</v>
      </c>
      <c r="G8414">
        <v>1.73141851185891E-2</v>
      </c>
      <c r="H8414">
        <v>-0.81647730451232203</v>
      </c>
      <c r="I8414">
        <v>-1.80847645902388</v>
      </c>
      <c r="J8414">
        <v>110</v>
      </c>
      <c r="K8414">
        <v>174</v>
      </c>
      <c r="L8414">
        <v>96</v>
      </c>
      <c r="M8414">
        <v>16</v>
      </c>
      <c r="N8414">
        <v>0.276384666546096</v>
      </c>
      <c r="O8414">
        <v>-0.65121022926304695</v>
      </c>
      <c r="P8414">
        <v>-1.8474983710941899</v>
      </c>
      <c r="Q8414">
        <v>0.61016949152542299</v>
      </c>
      <c r="R8414">
        <v>0.25423728813559299</v>
      </c>
      <c r="S8414">
        <f t="shared" si="131"/>
        <v>-1.571023184522128E-2</v>
      </c>
    </row>
    <row r="8415" spans="1:19" x14ac:dyDescent="0.2">
      <c r="A8415" t="s">
        <v>16748</v>
      </c>
      <c r="B8415" t="s">
        <v>16749</v>
      </c>
      <c r="C8415">
        <v>88</v>
      </c>
      <c r="D8415">
        <v>121</v>
      </c>
      <c r="E8415">
        <v>96</v>
      </c>
      <c r="F8415">
        <v>26</v>
      </c>
      <c r="G8415">
        <v>0.21856093046180999</v>
      </c>
      <c r="H8415">
        <v>-0.45646944888900298</v>
      </c>
      <c r="I8415">
        <v>-1.41370649714134</v>
      </c>
      <c r="J8415">
        <v>146</v>
      </c>
      <c r="K8415">
        <v>286</v>
      </c>
      <c r="L8415">
        <v>219</v>
      </c>
      <c r="M8415">
        <v>61</v>
      </c>
      <c r="N8415">
        <v>0.36924128076632701</v>
      </c>
      <c r="O8415">
        <v>-0.415997518088709</v>
      </c>
      <c r="P8415">
        <v>-1.38924868936556</v>
      </c>
      <c r="Q8415">
        <v>0.50847457627118597</v>
      </c>
      <c r="R8415">
        <v>0.305084745762711</v>
      </c>
      <c r="S8415">
        <f t="shared" si="131"/>
        <v>0.22070917715062482</v>
      </c>
    </row>
    <row r="8416" spans="1:19" x14ac:dyDescent="0.2">
      <c r="A8416" t="s">
        <v>16750</v>
      </c>
      <c r="B8416" t="s">
        <v>16751</v>
      </c>
      <c r="C8416">
        <v>10</v>
      </c>
      <c r="D8416">
        <v>3</v>
      </c>
      <c r="E8416">
        <v>6</v>
      </c>
      <c r="F8416">
        <v>0</v>
      </c>
      <c r="G8416">
        <v>-0.44262051298480898</v>
      </c>
      <c r="H8416">
        <v>-0.71610675939475998</v>
      </c>
      <c r="I8416" t="e">
        <f>-inf</f>
        <v>#NAME?</v>
      </c>
      <c r="J8416">
        <v>18</v>
      </c>
      <c r="K8416">
        <v>31</v>
      </c>
      <c r="L8416">
        <v>8</v>
      </c>
      <c r="M8416">
        <v>0</v>
      </c>
      <c r="N8416">
        <v>0.313317292152688</v>
      </c>
      <c r="O8416">
        <v>-0.94427129525575204</v>
      </c>
      <c r="P8416" t="e">
        <f>-inf</f>
        <v>#NAME?</v>
      </c>
      <c r="Q8416">
        <v>0.54237288135593198</v>
      </c>
      <c r="R8416">
        <v>0.28813559322033899</v>
      </c>
      <c r="S8416" t="e">
        <f t="shared" si="131"/>
        <v>#NAME?</v>
      </c>
    </row>
    <row r="8417" spans="1:19" x14ac:dyDescent="0.2">
      <c r="A8417" t="s">
        <v>16752</v>
      </c>
      <c r="B8417" t="s">
        <v>16753</v>
      </c>
      <c r="C8417">
        <v>69</v>
      </c>
      <c r="D8417">
        <v>81</v>
      </c>
      <c r="E8417">
        <v>56</v>
      </c>
      <c r="F8417">
        <v>17</v>
      </c>
      <c r="G8417">
        <v>0.149894160436922</v>
      </c>
      <c r="H8417">
        <v>-0.58491907350945804</v>
      </c>
      <c r="I8417">
        <v>-1.49259734232098</v>
      </c>
      <c r="J8417">
        <v>207</v>
      </c>
      <c r="K8417">
        <v>221</v>
      </c>
      <c r="L8417">
        <v>201</v>
      </c>
      <c r="M8417">
        <v>26</v>
      </c>
      <c r="N8417">
        <v>0.105650031649914</v>
      </c>
      <c r="O8417">
        <v>-0.604863065180819</v>
      </c>
      <c r="P8417">
        <v>-1.9112226660779901</v>
      </c>
      <c r="Q8417">
        <v>0.55932203389830504</v>
      </c>
      <c r="R8417">
        <v>0.305084745762711</v>
      </c>
      <c r="S8417">
        <f t="shared" si="131"/>
        <v>5.83388590299143E-2</v>
      </c>
    </row>
    <row r="8418" spans="1:19" x14ac:dyDescent="0.2">
      <c r="A8418" t="s">
        <v>16754</v>
      </c>
      <c r="B8418" t="s">
        <v>16755</v>
      </c>
      <c r="C8418">
        <v>89</v>
      </c>
      <c r="D8418">
        <v>142</v>
      </c>
      <c r="E8418">
        <v>98</v>
      </c>
      <c r="F8418">
        <v>15</v>
      </c>
      <c r="G8418">
        <v>0.28315657003367201</v>
      </c>
      <c r="H8418">
        <v>-0.45242194073082098</v>
      </c>
      <c r="I8418">
        <v>-1.6574959205512301</v>
      </c>
      <c r="J8418">
        <v>325</v>
      </c>
      <c r="K8418">
        <v>451</v>
      </c>
      <c r="L8418">
        <v>278</v>
      </c>
      <c r="M8418">
        <v>42</v>
      </c>
      <c r="N8418">
        <v>0.219521284320807</v>
      </c>
      <c r="O8418">
        <v>-0.65992734220518801</v>
      </c>
      <c r="P8418">
        <v>-1.8988597391728601</v>
      </c>
      <c r="Q8418">
        <v>0.59322033898305004</v>
      </c>
      <c r="R8418">
        <v>0.27118644067796599</v>
      </c>
      <c r="S8418">
        <f t="shared" si="131"/>
        <v>1.409172489765249E-2</v>
      </c>
    </row>
    <row r="8419" spans="1:19" x14ac:dyDescent="0.2">
      <c r="A8419" t="s">
        <v>16756</v>
      </c>
      <c r="B8419" t="s">
        <v>16757</v>
      </c>
      <c r="C8419">
        <v>95</v>
      </c>
      <c r="D8419">
        <v>90</v>
      </c>
      <c r="E8419">
        <v>58</v>
      </c>
      <c r="F8419">
        <v>24</v>
      </c>
      <c r="G8419">
        <v>5.6777136446005502E-2</v>
      </c>
      <c r="H8419">
        <v>-0.708553621504314</v>
      </c>
      <c r="I8419">
        <v>-1.4817095365392401</v>
      </c>
      <c r="J8419">
        <v>174</v>
      </c>
      <c r="K8419">
        <v>256</v>
      </c>
      <c r="L8419">
        <v>114</v>
      </c>
      <c r="M8419">
        <v>54</v>
      </c>
      <c r="N8419">
        <v>0.24491882045097099</v>
      </c>
      <c r="O8419">
        <v>-0.77573317409051701</v>
      </c>
      <c r="P8419">
        <v>-1.51838115705152</v>
      </c>
      <c r="Q8419">
        <v>0.61016949152542299</v>
      </c>
      <c r="R8419">
        <v>0.27118644067796599</v>
      </c>
      <c r="S8419">
        <f t="shared" si="131"/>
        <v>0.16655740409924261</v>
      </c>
    </row>
    <row r="8420" spans="1:19" x14ac:dyDescent="0.2">
      <c r="A8420" t="s">
        <v>16758</v>
      </c>
      <c r="B8420" t="s">
        <v>16759</v>
      </c>
      <c r="C8420">
        <v>226</v>
      </c>
      <c r="D8420">
        <v>191</v>
      </c>
      <c r="E8420">
        <v>168</v>
      </c>
      <c r="F8420">
        <v>12</v>
      </c>
      <c r="G8420">
        <v>7.1831603958550797E-3</v>
      </c>
      <c r="H8420">
        <v>-0.62305716719994098</v>
      </c>
      <c r="I8420">
        <v>-2.1591243660617701</v>
      </c>
      <c r="J8420">
        <v>288</v>
      </c>
      <c r="K8420">
        <v>409</v>
      </c>
      <c r="L8420">
        <v>215</v>
      </c>
      <c r="M8420">
        <v>38</v>
      </c>
      <c r="N8420">
        <v>0.22955892366983199</v>
      </c>
      <c r="O8420">
        <v>-0.71904280498801498</v>
      </c>
      <c r="P8420">
        <v>-1.88983455973431</v>
      </c>
      <c r="Q8420">
        <v>0.59322033898305004</v>
      </c>
      <c r="R8420">
        <v>0.27118644067796599</v>
      </c>
      <c r="S8420">
        <f t="shared" si="131"/>
        <v>-0.12815551094285871</v>
      </c>
    </row>
    <row r="8421" spans="1:19" x14ac:dyDescent="0.2">
      <c r="A8421" t="s">
        <v>16760</v>
      </c>
      <c r="B8421" t="s">
        <v>16761</v>
      </c>
      <c r="C8421">
        <v>92</v>
      </c>
      <c r="D8421">
        <v>180</v>
      </c>
      <c r="E8421">
        <v>52</v>
      </c>
      <c r="F8421">
        <v>11</v>
      </c>
      <c r="G8421">
        <v>0.37174291005327897</v>
      </c>
      <c r="H8421">
        <v>-0.74204249348915896</v>
      </c>
      <c r="I8421">
        <v>-1.8065923151493199</v>
      </c>
      <c r="J8421">
        <v>315</v>
      </c>
      <c r="K8421">
        <v>407</v>
      </c>
      <c r="L8421">
        <v>195</v>
      </c>
      <c r="M8421">
        <v>36</v>
      </c>
      <c r="N8421">
        <v>0.18851195885734101</v>
      </c>
      <c r="O8421">
        <v>-0.80036471957147204</v>
      </c>
      <c r="P8421">
        <v>-1.9522337216142001</v>
      </c>
      <c r="Q8421">
        <v>0.61016949152542299</v>
      </c>
      <c r="R8421">
        <v>0.322033898305084</v>
      </c>
      <c r="S8421">
        <f t="shared" si="131"/>
        <v>-4.3181870311493592E-2</v>
      </c>
    </row>
    <row r="8422" spans="1:19" x14ac:dyDescent="0.2">
      <c r="A8422" t="s">
        <v>16762</v>
      </c>
      <c r="B8422" t="s">
        <v>16763</v>
      </c>
      <c r="C8422">
        <v>98</v>
      </c>
      <c r="D8422">
        <v>163</v>
      </c>
      <c r="E8422">
        <v>115</v>
      </c>
      <c r="F8422">
        <v>11</v>
      </c>
      <c r="G8422">
        <v>0.30121976100699099</v>
      </c>
      <c r="H8422">
        <v>-0.42478624511728602</v>
      </c>
      <c r="I8422">
        <v>-1.8340305634962599</v>
      </c>
      <c r="J8422">
        <v>253</v>
      </c>
      <c r="K8422">
        <v>275</v>
      </c>
      <c r="L8422">
        <v>128</v>
      </c>
      <c r="M8422">
        <v>41</v>
      </c>
      <c r="N8422">
        <v>0.113440276076166</v>
      </c>
      <c r="O8422">
        <v>-0.88799932867233899</v>
      </c>
      <c r="P8422">
        <v>-1.8005623330479701</v>
      </c>
      <c r="Q8422">
        <v>0.62711864406779605</v>
      </c>
      <c r="R8422">
        <v>0.322033898305084</v>
      </c>
      <c r="S8422">
        <f t="shared" si="131"/>
        <v>-1.0524988758787848E-2</v>
      </c>
    </row>
    <row r="8423" spans="1:19" x14ac:dyDescent="0.2">
      <c r="A8423" t="s">
        <v>16764</v>
      </c>
      <c r="B8423" t="s">
        <v>16765</v>
      </c>
      <c r="C8423">
        <v>117</v>
      </c>
      <c r="D8423">
        <v>76</v>
      </c>
      <c r="E8423">
        <v>87</v>
      </c>
      <c r="F8423">
        <v>6</v>
      </c>
      <c r="G8423">
        <v>-0.107114037169841</v>
      </c>
      <c r="H8423">
        <v>-0.62292461890594597</v>
      </c>
      <c r="I8423">
        <v>-2.17423178432451</v>
      </c>
      <c r="J8423">
        <v>195</v>
      </c>
      <c r="K8423">
        <v>230</v>
      </c>
      <c r="L8423">
        <v>103</v>
      </c>
      <c r="M8423">
        <v>14</v>
      </c>
      <c r="N8423">
        <v>0.14892132807679601</v>
      </c>
      <c r="O8423">
        <v>-0.86928616380173596</v>
      </c>
      <c r="P8423">
        <v>-2.1541322442761701</v>
      </c>
      <c r="Q8423">
        <v>0.50847457627118597</v>
      </c>
      <c r="R8423">
        <v>0.305084745762711</v>
      </c>
      <c r="S8423">
        <f t="shared" si="131"/>
        <v>-0.20320755033306989</v>
      </c>
    </row>
    <row r="8424" spans="1:19" x14ac:dyDescent="0.2">
      <c r="A8424" t="s">
        <v>16766</v>
      </c>
      <c r="B8424" t="s">
        <v>16767</v>
      </c>
      <c r="C8424">
        <v>105</v>
      </c>
      <c r="D8424">
        <v>96</v>
      </c>
      <c r="E8424">
        <v>56</v>
      </c>
      <c r="F8424">
        <v>10</v>
      </c>
      <c r="G8424">
        <v>4.1340166265158698E-2</v>
      </c>
      <c r="H8424">
        <v>-0.76725928184214098</v>
      </c>
      <c r="I8424">
        <v>-1.90538647203193</v>
      </c>
      <c r="J8424">
        <v>193</v>
      </c>
      <c r="K8424">
        <v>324</v>
      </c>
      <c r="L8424">
        <v>173</v>
      </c>
      <c r="M8424">
        <v>26</v>
      </c>
      <c r="N8424">
        <v>0.30221580462056002</v>
      </c>
      <c r="O8424">
        <v>-0.63959998302336796</v>
      </c>
      <c r="P8424">
        <v>-1.8808096296288399</v>
      </c>
      <c r="Q8424">
        <v>0.59322033898305004</v>
      </c>
      <c r="R8424">
        <v>0.25423728813559299</v>
      </c>
      <c r="S8424">
        <f t="shared" si="131"/>
        <v>-5.2567689442942371E-2</v>
      </c>
    </row>
    <row r="8425" spans="1:19" x14ac:dyDescent="0.2">
      <c r="A8425" t="s">
        <v>16768</v>
      </c>
      <c r="B8425" t="s">
        <v>16769</v>
      </c>
      <c r="C8425">
        <v>63</v>
      </c>
      <c r="D8425">
        <v>80</v>
      </c>
      <c r="E8425">
        <v>19</v>
      </c>
      <c r="F8425">
        <v>14</v>
      </c>
      <c r="G8425">
        <v>0.18400766983389</v>
      </c>
      <c r="H8425">
        <v>-1.0148449582791499</v>
      </c>
      <c r="I8425">
        <v>-1.5374096867373399</v>
      </c>
      <c r="J8425">
        <v>180</v>
      </c>
      <c r="K8425">
        <v>190</v>
      </c>
      <c r="L8425">
        <v>73</v>
      </c>
      <c r="M8425">
        <v>18</v>
      </c>
      <c r="N8425">
        <v>0.100709199271244</v>
      </c>
      <c r="O8425">
        <v>-0.98403842212724002</v>
      </c>
      <c r="P8425">
        <v>-2.01022566859189</v>
      </c>
      <c r="Q8425">
        <v>0.50847457627118597</v>
      </c>
      <c r="R8425">
        <v>0.27118644067796599</v>
      </c>
      <c r="S8425">
        <f t="shared" si="131"/>
        <v>1.8934037228563759E-2</v>
      </c>
    </row>
    <row r="8426" spans="1:19" x14ac:dyDescent="0.2">
      <c r="A8426" t="s">
        <v>16770</v>
      </c>
      <c r="B8426" t="s">
        <v>16771</v>
      </c>
      <c r="C8426">
        <v>36</v>
      </c>
      <c r="D8426">
        <v>36</v>
      </c>
      <c r="E8426">
        <v>15</v>
      </c>
      <c r="F8426">
        <v>2</v>
      </c>
      <c r="G8426">
        <v>8.0258232295528406E-2</v>
      </c>
      <c r="H8426">
        <v>-0.87446925149000898</v>
      </c>
      <c r="I8426">
        <v>-2.1394696780653</v>
      </c>
      <c r="J8426">
        <v>60</v>
      </c>
      <c r="K8426">
        <v>63</v>
      </c>
      <c r="L8426">
        <v>51</v>
      </c>
      <c r="M8426">
        <v>4</v>
      </c>
      <c r="N8426">
        <v>9.8417402491659797E-2</v>
      </c>
      <c r="O8426">
        <v>-0.66266985143009705</v>
      </c>
      <c r="P8426">
        <v>-2.18631692764757</v>
      </c>
      <c r="Q8426">
        <v>0.57627118644067798</v>
      </c>
      <c r="R8426">
        <v>0.322033898305084</v>
      </c>
      <c r="S8426">
        <f t="shared" si="131"/>
        <v>-0.20179161216859165</v>
      </c>
    </row>
    <row r="8427" spans="1:19" x14ac:dyDescent="0.2">
      <c r="A8427" t="s">
        <v>16772</v>
      </c>
      <c r="B8427" t="s">
        <v>16773</v>
      </c>
      <c r="C8427">
        <v>131</v>
      </c>
      <c r="D8427">
        <v>76</v>
      </c>
      <c r="E8427">
        <v>22</v>
      </c>
      <c r="F8427">
        <v>10</v>
      </c>
      <c r="G8427">
        <v>-0.15619947107944401</v>
      </c>
      <c r="H8427">
        <v>-1.26910662461196</v>
      </c>
      <c r="I8427">
        <v>-2.0014684686177602</v>
      </c>
      <c r="J8427">
        <v>97</v>
      </c>
      <c r="K8427">
        <v>177</v>
      </c>
      <c r="L8427">
        <v>75</v>
      </c>
      <c r="M8427">
        <v>12</v>
      </c>
      <c r="N8427">
        <v>0.338429635517283</v>
      </c>
      <c r="O8427">
        <v>-0.70379924801893501</v>
      </c>
      <c r="P8427">
        <v>-1.9178161568105101</v>
      </c>
      <c r="Q8427">
        <v>0.54237288135593198</v>
      </c>
      <c r="R8427">
        <v>0.37288135593220301</v>
      </c>
      <c r="S8427">
        <f t="shared" si="131"/>
        <v>-9.0174784799711499E-2</v>
      </c>
    </row>
    <row r="8428" spans="1:19" x14ac:dyDescent="0.2">
      <c r="A8428" t="s">
        <v>16774</v>
      </c>
      <c r="B8428" t="s">
        <v>16775</v>
      </c>
      <c r="C8428">
        <v>226</v>
      </c>
      <c r="D8428">
        <v>225</v>
      </c>
      <c r="E8428">
        <v>144</v>
      </c>
      <c r="F8428">
        <v>20</v>
      </c>
      <c r="G8428">
        <v>7.8332311259489903E-2</v>
      </c>
      <c r="H8428">
        <v>-0.69000395683055404</v>
      </c>
      <c r="I8428">
        <v>-1.9372756164454099</v>
      </c>
      <c r="J8428">
        <v>394</v>
      </c>
      <c r="K8428">
        <v>429</v>
      </c>
      <c r="L8428">
        <v>244</v>
      </c>
      <c r="M8428">
        <v>27</v>
      </c>
      <c r="N8428">
        <v>0.114189173780871</v>
      </c>
      <c r="O8428">
        <v>-0.80019517263123496</v>
      </c>
      <c r="P8428">
        <v>-2.1743581262584799</v>
      </c>
      <c r="Q8428">
        <v>0.54237288135593198</v>
      </c>
      <c r="R8428">
        <v>0.338983050847457</v>
      </c>
      <c r="S8428">
        <f t="shared" si="131"/>
        <v>-0.14028341443171105</v>
      </c>
    </row>
    <row r="8429" spans="1:19" x14ac:dyDescent="0.2">
      <c r="A8429" t="s">
        <v>16776</v>
      </c>
      <c r="B8429" t="s">
        <v>16777</v>
      </c>
      <c r="C8429">
        <v>268</v>
      </c>
      <c r="D8429">
        <v>306</v>
      </c>
      <c r="E8429">
        <v>310</v>
      </c>
      <c r="F8429">
        <v>31</v>
      </c>
      <c r="G8429">
        <v>0.137844864748319</v>
      </c>
      <c r="H8429">
        <v>-0.43103110997291899</v>
      </c>
      <c r="I8429">
        <v>-1.8209702731565101</v>
      </c>
      <c r="J8429">
        <v>513</v>
      </c>
      <c r="K8429">
        <v>698</v>
      </c>
      <c r="L8429">
        <v>416</v>
      </c>
      <c r="M8429">
        <v>39</v>
      </c>
      <c r="N8429">
        <v>0.210966160933066</v>
      </c>
      <c r="O8429">
        <v>-0.68311281162946302</v>
      </c>
      <c r="P8429">
        <v>-2.1292784266772098</v>
      </c>
      <c r="Q8429">
        <v>0.50847457627118597</v>
      </c>
      <c r="R8429">
        <v>0.28813559322033899</v>
      </c>
      <c r="S8429">
        <f t="shared" si="131"/>
        <v>-9.4684799647779955E-2</v>
      </c>
    </row>
    <row r="8430" spans="1:19" x14ac:dyDescent="0.2">
      <c r="A8430" t="s">
        <v>16778</v>
      </c>
      <c r="B8430" t="s">
        <v>16779</v>
      </c>
      <c r="C8430">
        <v>163</v>
      </c>
      <c r="D8430">
        <v>159</v>
      </c>
      <c r="E8430">
        <v>123</v>
      </c>
      <c r="F8430">
        <v>19</v>
      </c>
      <c r="G8430">
        <v>6.9467752212022102E-2</v>
      </c>
      <c r="H8430">
        <v>-0.61654050274296301</v>
      </c>
      <c r="I8430">
        <v>-1.8176311764131201</v>
      </c>
      <c r="J8430">
        <v>309</v>
      </c>
      <c r="K8430">
        <v>442</v>
      </c>
      <c r="L8430">
        <v>280</v>
      </c>
      <c r="M8430">
        <v>52</v>
      </c>
      <c r="N8430">
        <v>0.23269189334597901</v>
      </c>
      <c r="O8430">
        <v>-0.63488922522700497</v>
      </c>
      <c r="P8430">
        <v>-1.7841808043819201</v>
      </c>
      <c r="Q8430">
        <v>0.54237288135593198</v>
      </c>
      <c r="R8430">
        <v>0.25423728813559299</v>
      </c>
      <c r="S8430">
        <f t="shared" si="131"/>
        <v>-1.4138863660797391E-3</v>
      </c>
    </row>
    <row r="8431" spans="1:19" x14ac:dyDescent="0.2">
      <c r="A8431" t="s">
        <v>16780</v>
      </c>
      <c r="B8431" t="s">
        <v>16781</v>
      </c>
      <c r="C8431">
        <v>408</v>
      </c>
      <c r="D8431">
        <v>406</v>
      </c>
      <c r="E8431">
        <v>343</v>
      </c>
      <c r="F8431">
        <v>21</v>
      </c>
      <c r="G8431">
        <v>7.8124102782842597E-2</v>
      </c>
      <c r="H8431">
        <v>-0.56962405282551298</v>
      </c>
      <c r="I8431">
        <v>-2.1726380413179598</v>
      </c>
      <c r="J8431">
        <v>824</v>
      </c>
      <c r="K8431">
        <v>988</v>
      </c>
      <c r="L8431">
        <v>594</v>
      </c>
      <c r="M8431">
        <v>81</v>
      </c>
      <c r="N8431">
        <v>0.15605783631223399</v>
      </c>
      <c r="O8431">
        <v>-0.73422954386031203</v>
      </c>
      <c r="P8431">
        <v>-2.01766786141035</v>
      </c>
      <c r="Q8431">
        <v>0.52542372881355903</v>
      </c>
      <c r="R8431">
        <v>0.28813559322033899</v>
      </c>
      <c r="S8431">
        <f t="shared" si="131"/>
        <v>-0.16624594944870857</v>
      </c>
    </row>
    <row r="8432" spans="1:19" x14ac:dyDescent="0.2">
      <c r="A8432" t="s">
        <v>16782</v>
      </c>
      <c r="B8432" t="s">
        <v>16783</v>
      </c>
      <c r="C8432">
        <v>115</v>
      </c>
      <c r="D8432">
        <v>143</v>
      </c>
      <c r="E8432">
        <v>96</v>
      </c>
      <c r="F8432">
        <v>5</v>
      </c>
      <c r="G8432">
        <v>0.174896429406978</v>
      </c>
      <c r="H8432">
        <v>-0.572684617092446</v>
      </c>
      <c r="I8432">
        <v>-2.2459250089795901</v>
      </c>
      <c r="J8432">
        <v>270</v>
      </c>
      <c r="K8432">
        <v>338</v>
      </c>
      <c r="L8432">
        <v>149</v>
      </c>
      <c r="M8432">
        <v>36</v>
      </c>
      <c r="N8432">
        <v>0.17478103954038901</v>
      </c>
      <c r="O8432">
        <v>-0.85026627289110301</v>
      </c>
      <c r="P8432">
        <v>-1.8852869319835901</v>
      </c>
      <c r="Q8432">
        <v>0.49152542372881303</v>
      </c>
      <c r="R8432">
        <v>0.37288135593220301</v>
      </c>
      <c r="S8432">
        <f t="shared" si="131"/>
        <v>-0.15197096061971616</v>
      </c>
    </row>
    <row r="8433" spans="1:19" x14ac:dyDescent="0.2">
      <c r="A8433" t="s">
        <v>16784</v>
      </c>
      <c r="B8433" t="s">
        <v>16785</v>
      </c>
      <c r="C8433">
        <v>154</v>
      </c>
      <c r="D8433">
        <v>183</v>
      </c>
      <c r="E8433">
        <v>99</v>
      </c>
      <c r="F8433">
        <v>18</v>
      </c>
      <c r="G8433">
        <v>0.15518860118949401</v>
      </c>
      <c r="H8433">
        <v>-0.68614353601731604</v>
      </c>
      <c r="I8433">
        <v>-1.8164453886951499</v>
      </c>
      <c r="J8433">
        <v>316</v>
      </c>
      <c r="K8433">
        <v>455</v>
      </c>
      <c r="L8433">
        <v>251</v>
      </c>
      <c r="M8433">
        <v>73</v>
      </c>
      <c r="N8433">
        <v>0.23555241746043001</v>
      </c>
      <c r="O8433">
        <v>-0.69210213828175504</v>
      </c>
      <c r="P8433">
        <v>-1.64658989108984</v>
      </c>
      <c r="Q8433">
        <v>0.50847457627118597</v>
      </c>
      <c r="R8433">
        <v>0.23728813559322001</v>
      </c>
      <c r="S8433">
        <f t="shared" si="131"/>
        <v>3.5731395454578499E-2</v>
      </c>
    </row>
    <row r="8434" spans="1:19" x14ac:dyDescent="0.2">
      <c r="A8434" t="s">
        <v>16786</v>
      </c>
      <c r="B8434" t="s">
        <v>16787</v>
      </c>
      <c r="C8434">
        <v>119</v>
      </c>
      <c r="D8434">
        <v>110</v>
      </c>
      <c r="E8434">
        <v>158</v>
      </c>
      <c r="F8434">
        <v>21</v>
      </c>
      <c r="G8434">
        <v>4.6103956061222702E-2</v>
      </c>
      <c r="H8434">
        <v>-0.37114788421651101</v>
      </c>
      <c r="I8434">
        <v>-1.6375248396206099</v>
      </c>
      <c r="J8434">
        <v>288</v>
      </c>
      <c r="K8434">
        <v>339</v>
      </c>
      <c r="L8434">
        <v>159</v>
      </c>
      <c r="M8434">
        <v>36</v>
      </c>
      <c r="N8434">
        <v>0.148035313865573</v>
      </c>
      <c r="O8434">
        <v>-0.85008414058316895</v>
      </c>
      <c r="P8434">
        <v>-1.91331565558383</v>
      </c>
      <c r="Q8434">
        <v>0.54237288135593198</v>
      </c>
      <c r="R8434">
        <v>0.25423728813559299</v>
      </c>
      <c r="S8434">
        <f t="shared" si="131"/>
        <v>1.5984332053002807E-2</v>
      </c>
    </row>
    <row r="8435" spans="1:19" x14ac:dyDescent="0.2">
      <c r="A8435" t="s">
        <v>16788</v>
      </c>
      <c r="B8435" t="s">
        <v>16789</v>
      </c>
      <c r="C8435">
        <v>258</v>
      </c>
      <c r="D8435">
        <v>243</v>
      </c>
      <c r="E8435">
        <v>237</v>
      </c>
      <c r="F8435">
        <v>43</v>
      </c>
      <c r="G8435">
        <v>5.4244799930610398E-2</v>
      </c>
      <c r="H8435">
        <v>-0.53112936973152902</v>
      </c>
      <c r="I8435">
        <v>-1.66234842334564</v>
      </c>
      <c r="J8435">
        <v>476</v>
      </c>
      <c r="K8435">
        <v>639</v>
      </c>
      <c r="L8435">
        <v>356</v>
      </c>
      <c r="M8435">
        <v>44</v>
      </c>
      <c r="N8435">
        <v>0.205122008859628</v>
      </c>
      <c r="O8435">
        <v>-0.71824573189200802</v>
      </c>
      <c r="P8435">
        <v>-2.0443799448261899</v>
      </c>
      <c r="Q8435">
        <v>0.61016949152542299</v>
      </c>
      <c r="R8435">
        <v>0.27118644067796599</v>
      </c>
      <c r="S8435">
        <f t="shared" si="131"/>
        <v>-2.6231932834149936E-2</v>
      </c>
    </row>
    <row r="8436" spans="1:19" x14ac:dyDescent="0.2">
      <c r="A8436" t="s">
        <v>16790</v>
      </c>
      <c r="B8436" t="s">
        <v>16791</v>
      </c>
      <c r="C8436">
        <v>345</v>
      </c>
      <c r="D8436">
        <v>362</v>
      </c>
      <c r="E8436">
        <v>271</v>
      </c>
      <c r="F8436">
        <v>30</v>
      </c>
      <c r="G8436">
        <v>0.10114770775541999</v>
      </c>
      <c r="H8436">
        <v>-0.59910781397727197</v>
      </c>
      <c r="I8436">
        <v>-1.94489501331561</v>
      </c>
      <c r="J8436">
        <v>646</v>
      </c>
      <c r="K8436">
        <v>785</v>
      </c>
      <c r="L8436">
        <v>378</v>
      </c>
      <c r="M8436">
        <v>99</v>
      </c>
      <c r="N8436">
        <v>0.16186524217188999</v>
      </c>
      <c r="O8436">
        <v>-0.82482949530224903</v>
      </c>
      <c r="P8436">
        <v>-1.8248229919894201</v>
      </c>
      <c r="Q8436">
        <v>0.59322033898305004</v>
      </c>
      <c r="R8436">
        <v>0.338983050847457</v>
      </c>
      <c r="S8436">
        <f t="shared" si="131"/>
        <v>-4.8985787034202102E-2</v>
      </c>
    </row>
    <row r="8437" spans="1:19" x14ac:dyDescent="0.2">
      <c r="A8437" t="s">
        <v>16792</v>
      </c>
      <c r="B8437" t="s">
        <v>16793</v>
      </c>
      <c r="C8437">
        <v>190</v>
      </c>
      <c r="D8437">
        <v>242</v>
      </c>
      <c r="E8437">
        <v>225</v>
      </c>
      <c r="F8437">
        <v>24</v>
      </c>
      <c r="G8437">
        <v>0.18531999732313001</v>
      </c>
      <c r="H8437">
        <v>-0.42082909261987</v>
      </c>
      <c r="I8437">
        <v>-1.78273953220322</v>
      </c>
      <c r="J8437">
        <v>497</v>
      </c>
      <c r="K8437">
        <v>591</v>
      </c>
      <c r="L8437">
        <v>242</v>
      </c>
      <c r="M8437">
        <v>62</v>
      </c>
      <c r="N8437">
        <v>0.15245919556964499</v>
      </c>
      <c r="O8437">
        <v>-0.90462979989729098</v>
      </c>
      <c r="P8437">
        <v>-1.9141903678269701</v>
      </c>
      <c r="Q8437">
        <v>0.66101694915254205</v>
      </c>
      <c r="R8437">
        <v>0.35593220338983</v>
      </c>
      <c r="S8437">
        <f t="shared" si="131"/>
        <v>-2.61271480257903E-2</v>
      </c>
    </row>
    <row r="8438" spans="1:19" x14ac:dyDescent="0.2">
      <c r="A8438" t="s">
        <v>16794</v>
      </c>
      <c r="B8438" t="s">
        <v>16795</v>
      </c>
      <c r="C8438">
        <v>273</v>
      </c>
      <c r="D8438">
        <v>375</v>
      </c>
      <c r="E8438">
        <v>268</v>
      </c>
      <c r="F8438">
        <v>31</v>
      </c>
      <c r="G8438">
        <v>0.21812685298249099</v>
      </c>
      <c r="H8438">
        <v>-0.50228586279037002</v>
      </c>
      <c r="I8438">
        <v>-1.82899812616848</v>
      </c>
      <c r="J8438">
        <v>686</v>
      </c>
      <c r="K8438">
        <v>1084</v>
      </c>
      <c r="L8438">
        <v>576</v>
      </c>
      <c r="M8438">
        <v>84</v>
      </c>
      <c r="N8438">
        <v>0.27593326991733802</v>
      </c>
      <c r="O8438">
        <v>-0.66799040942792998</v>
      </c>
      <c r="P8438">
        <v>-1.92227049823676</v>
      </c>
      <c r="Q8438">
        <v>0.55932203389830504</v>
      </c>
      <c r="R8438">
        <v>0.305084745762711</v>
      </c>
      <c r="S8438">
        <f t="shared" si="131"/>
        <v>-4.1628662104181903E-2</v>
      </c>
    </row>
    <row r="8439" spans="1:19" x14ac:dyDescent="0.2">
      <c r="A8439" t="s">
        <v>16796</v>
      </c>
      <c r="B8439" t="s">
        <v>16797</v>
      </c>
      <c r="C8439">
        <v>65</v>
      </c>
      <c r="D8439">
        <v>57</v>
      </c>
      <c r="E8439">
        <v>94</v>
      </c>
      <c r="F8439">
        <v>3</v>
      </c>
      <c r="G8439">
        <v>2.3219731325164299E-2</v>
      </c>
      <c r="H8439">
        <v>-0.33404351282155997</v>
      </c>
      <c r="I8439">
        <v>-2.2199892748851902</v>
      </c>
      <c r="J8439">
        <v>79</v>
      </c>
      <c r="K8439">
        <v>88</v>
      </c>
      <c r="L8439">
        <v>57</v>
      </c>
      <c r="M8439">
        <v>4</v>
      </c>
      <c r="N8439">
        <v>0.124083684281449</v>
      </c>
      <c r="O8439">
        <v>-0.73384101276234004</v>
      </c>
      <c r="P8439">
        <v>-2.3057927685543702</v>
      </c>
      <c r="Q8439">
        <v>0.50847457627118597</v>
      </c>
      <c r="R8439">
        <v>0.23728813559322001</v>
      </c>
      <c r="S8439">
        <f t="shared" si="131"/>
        <v>-0.25696996296363539</v>
      </c>
    </row>
    <row r="8440" spans="1:19" x14ac:dyDescent="0.2">
      <c r="A8440" t="s">
        <v>16798</v>
      </c>
      <c r="B8440" t="s">
        <v>16799</v>
      </c>
      <c r="C8440">
        <v>162</v>
      </c>
      <c r="D8440">
        <v>131</v>
      </c>
      <c r="E8440">
        <v>64</v>
      </c>
      <c r="F8440">
        <v>14</v>
      </c>
      <c r="G8440">
        <v>-1.1985486591338201E-2</v>
      </c>
      <c r="H8440">
        <v>-0.89759305033714698</v>
      </c>
      <c r="I8440">
        <v>-1.9475841518263901</v>
      </c>
      <c r="J8440">
        <v>321</v>
      </c>
      <c r="K8440">
        <v>214</v>
      </c>
      <c r="L8440">
        <v>193</v>
      </c>
      <c r="M8440">
        <v>51</v>
      </c>
      <c r="N8440">
        <v>-9.8863155633959393E-2</v>
      </c>
      <c r="O8440">
        <v>-0.81303650054148802</v>
      </c>
      <c r="P8440">
        <v>-1.8091605248988201</v>
      </c>
      <c r="Q8440">
        <v>0.54237288135593198</v>
      </c>
      <c r="R8440">
        <v>0.338983050847457</v>
      </c>
      <c r="S8440">
        <f t="shared" si="131"/>
        <v>-4.5571836043937643E-2</v>
      </c>
    </row>
    <row r="8441" spans="1:19" x14ac:dyDescent="0.2">
      <c r="A8441" t="s">
        <v>16800</v>
      </c>
      <c r="B8441" t="s">
        <v>16801</v>
      </c>
      <c r="C8441">
        <v>100</v>
      </c>
      <c r="D8441">
        <v>76</v>
      </c>
      <c r="E8441">
        <v>67</v>
      </c>
      <c r="F8441">
        <v>1</v>
      </c>
      <c r="G8441">
        <v>-3.89281754236801E-2</v>
      </c>
      <c r="H8441">
        <v>-0.66818320707757695</v>
      </c>
      <c r="I8441">
        <v>-2.88419717296199</v>
      </c>
      <c r="J8441">
        <v>116</v>
      </c>
      <c r="K8441">
        <v>112</v>
      </c>
      <c r="L8441">
        <v>81</v>
      </c>
      <c r="M8441">
        <v>7</v>
      </c>
      <c r="N8441">
        <v>6.1988136864984902E-2</v>
      </c>
      <c r="O8441">
        <v>-0.74806174749265897</v>
      </c>
      <c r="P8441">
        <v>-2.2295856178045499</v>
      </c>
      <c r="Q8441">
        <v>0.55932203389830504</v>
      </c>
      <c r="R8441">
        <v>0.20338983050847401</v>
      </c>
      <c r="S8441">
        <f t="shared" si="131"/>
        <v>-0.42813233722668265</v>
      </c>
    </row>
    <row r="8442" spans="1:19" x14ac:dyDescent="0.2">
      <c r="A8442" t="s">
        <v>16802</v>
      </c>
      <c r="B8442" t="s">
        <v>16803</v>
      </c>
      <c r="C8442">
        <v>147</v>
      </c>
      <c r="D8442">
        <v>215</v>
      </c>
      <c r="E8442">
        <v>163</v>
      </c>
      <c r="F8442">
        <v>15</v>
      </c>
      <c r="G8442">
        <v>0.245379357462957</v>
      </c>
      <c r="H8442">
        <v>-0.449387740122621</v>
      </c>
      <c r="I8442">
        <v>-1.8754232486544899</v>
      </c>
      <c r="J8442">
        <v>287</v>
      </c>
      <c r="K8442">
        <v>287</v>
      </c>
      <c r="L8442">
        <v>280</v>
      </c>
      <c r="M8442">
        <v>44</v>
      </c>
      <c r="N8442">
        <v>7.7228103421721706E-2</v>
      </c>
      <c r="O8442">
        <v>-0.60281264253616296</v>
      </c>
      <c r="P8442">
        <v>-1.8246548888396901</v>
      </c>
      <c r="Q8442">
        <v>0.644067796610169</v>
      </c>
      <c r="R8442">
        <v>0.305084745762711</v>
      </c>
      <c r="S8442">
        <f t="shared" si="131"/>
        <v>-2.8906317499975055E-2</v>
      </c>
    </row>
    <row r="8443" spans="1:19" x14ac:dyDescent="0.2">
      <c r="A8443" t="s">
        <v>16804</v>
      </c>
      <c r="B8443" t="s">
        <v>16805</v>
      </c>
      <c r="C8443">
        <v>177</v>
      </c>
      <c r="D8443">
        <v>299</v>
      </c>
      <c r="E8443">
        <v>121</v>
      </c>
      <c r="F8443">
        <v>8</v>
      </c>
      <c r="G8443">
        <v>0.30795615425815098</v>
      </c>
      <c r="H8443">
        <v>-0.65944590582375995</v>
      </c>
      <c r="I8443">
        <v>-2.2290804523318601</v>
      </c>
      <c r="J8443">
        <v>282</v>
      </c>
      <c r="K8443">
        <v>351</v>
      </c>
      <c r="L8443">
        <v>140</v>
      </c>
      <c r="M8443">
        <v>24</v>
      </c>
      <c r="N8443">
        <v>0.17228611156818399</v>
      </c>
      <c r="O8443">
        <v>-0.89620984978551299</v>
      </c>
      <c r="P8443">
        <v>-2.0802635351996401</v>
      </c>
      <c r="Q8443">
        <v>0.61016949152542299</v>
      </c>
      <c r="R8443">
        <v>0.186440677966101</v>
      </c>
      <c r="S8443">
        <f t="shared" si="131"/>
        <v>-0.19926632422688992</v>
      </c>
    </row>
    <row r="8444" spans="1:19" x14ac:dyDescent="0.2">
      <c r="A8444" t="s">
        <v>16806</v>
      </c>
      <c r="B8444" t="s">
        <v>16807</v>
      </c>
      <c r="C8444">
        <v>167</v>
      </c>
      <c r="D8444">
        <v>207</v>
      </c>
      <c r="E8444">
        <v>156</v>
      </c>
      <c r="F8444">
        <v>5</v>
      </c>
      <c r="G8444">
        <v>0.17351210660486199</v>
      </c>
      <c r="H8444">
        <v>-0.52384988257152498</v>
      </c>
      <c r="I8444">
        <v>-2.4079436397735599</v>
      </c>
      <c r="J8444">
        <v>285</v>
      </c>
      <c r="K8444">
        <v>314</v>
      </c>
      <c r="L8444">
        <v>162</v>
      </c>
      <c r="M8444">
        <v>21</v>
      </c>
      <c r="N8444">
        <v>0.119312891486426</v>
      </c>
      <c r="O8444">
        <v>-0.837418622610269</v>
      </c>
      <c r="P8444">
        <v>-2.1428512338664798</v>
      </c>
      <c r="Q8444">
        <v>0.57627118644067798</v>
      </c>
      <c r="R8444">
        <v>0.169491525423728</v>
      </c>
      <c r="S8444">
        <f t="shared" si="131"/>
        <v>-0.26758868727589685</v>
      </c>
    </row>
    <row r="8445" spans="1:19" x14ac:dyDescent="0.2">
      <c r="A8445" t="s">
        <v>16808</v>
      </c>
      <c r="B8445" t="s">
        <v>16809</v>
      </c>
      <c r="C8445">
        <v>210</v>
      </c>
      <c r="D8445">
        <v>157</v>
      </c>
      <c r="E8445">
        <v>137</v>
      </c>
      <c r="F8445">
        <v>16</v>
      </c>
      <c r="G8445">
        <v>-4.6061410029157E-2</v>
      </c>
      <c r="H8445">
        <v>-0.67975673735591602</v>
      </c>
      <c r="I8445">
        <v>-2.0022964850399898</v>
      </c>
      <c r="J8445">
        <v>302</v>
      </c>
      <c r="K8445">
        <v>393</v>
      </c>
      <c r="L8445">
        <v>240</v>
      </c>
      <c r="M8445">
        <v>29</v>
      </c>
      <c r="N8445">
        <v>0.19161371083999701</v>
      </c>
      <c r="O8445">
        <v>-0.69188447838993505</v>
      </c>
      <c r="P8445">
        <v>-2.02783461365008</v>
      </c>
      <c r="Q8445">
        <v>0.62711864406779605</v>
      </c>
      <c r="R8445">
        <v>0.25423728813559299</v>
      </c>
      <c r="S8445">
        <f t="shared" si="131"/>
        <v>-0.11984170989779777</v>
      </c>
    </row>
    <row r="8446" spans="1:19" x14ac:dyDescent="0.2">
      <c r="A8446" t="s">
        <v>16810</v>
      </c>
      <c r="B8446" t="s">
        <v>16811</v>
      </c>
      <c r="C8446">
        <v>53</v>
      </c>
      <c r="D8446">
        <v>110</v>
      </c>
      <c r="E8446">
        <v>92</v>
      </c>
      <c r="F8446">
        <v>22</v>
      </c>
      <c r="G8446">
        <v>0.39737504785296401</v>
      </c>
      <c r="H8446">
        <v>-0.25474605203363698</v>
      </c>
      <c r="I8446">
        <v>-1.2660503617405801</v>
      </c>
      <c r="J8446">
        <v>107</v>
      </c>
      <c r="K8446">
        <v>161</v>
      </c>
      <c r="L8446">
        <v>84</v>
      </c>
      <c r="M8446">
        <v>18</v>
      </c>
      <c r="N8446">
        <v>0.25467020176836103</v>
      </c>
      <c r="O8446">
        <v>-0.69719326876771803</v>
      </c>
      <c r="P8446">
        <v>-1.7843369411737899</v>
      </c>
      <c r="Q8446">
        <v>0.644067796610169</v>
      </c>
      <c r="R8446">
        <v>0.20338983050847401</v>
      </c>
      <c r="S8446">
        <f t="shared" si="131"/>
        <v>0.15761110818384538</v>
      </c>
    </row>
    <row r="8447" spans="1:19" x14ac:dyDescent="0.2">
      <c r="A8447" t="s">
        <v>16812</v>
      </c>
      <c r="B8447" t="s">
        <v>16813</v>
      </c>
      <c r="C8447">
        <v>104</v>
      </c>
      <c r="D8447">
        <v>63</v>
      </c>
      <c r="E8447">
        <v>41</v>
      </c>
      <c r="F8447">
        <v>1</v>
      </c>
      <c r="G8447">
        <v>-0.13743455754966999</v>
      </c>
      <c r="H8447">
        <v>-0.89850749235744798</v>
      </c>
      <c r="I8447">
        <v>-2.9012305122607698</v>
      </c>
      <c r="J8447">
        <v>110</v>
      </c>
      <c r="K8447">
        <v>121</v>
      </c>
      <c r="L8447">
        <v>96</v>
      </c>
      <c r="M8447">
        <v>3</v>
      </c>
      <c r="N8447">
        <v>0.118620788579946</v>
      </c>
      <c r="O8447">
        <v>-0.65121022926304695</v>
      </c>
      <c r="P8447">
        <v>-2.5744970990304501</v>
      </c>
      <c r="Q8447">
        <v>0.57627118644067798</v>
      </c>
      <c r="R8447">
        <v>0.186440677966101</v>
      </c>
      <c r="S8447">
        <f t="shared" si="131"/>
        <v>-0.52530265323907099</v>
      </c>
    </row>
    <row r="8448" spans="1:19" x14ac:dyDescent="0.2">
      <c r="A8448" t="s">
        <v>16814</v>
      </c>
      <c r="B8448" t="s">
        <v>16815</v>
      </c>
      <c r="C8448">
        <v>166</v>
      </c>
      <c r="D8448">
        <v>144</v>
      </c>
      <c r="E8448">
        <v>178</v>
      </c>
      <c r="F8448">
        <v>10</v>
      </c>
      <c r="G8448">
        <v>1.8512636350722901E-2</v>
      </c>
      <c r="H8448">
        <v>-0.463946095509564</v>
      </c>
      <c r="I8448">
        <v>-2.1043052610020498</v>
      </c>
      <c r="J8448">
        <v>303</v>
      </c>
      <c r="K8448">
        <v>328</v>
      </c>
      <c r="L8448">
        <v>180</v>
      </c>
      <c r="M8448">
        <v>33</v>
      </c>
      <c r="N8448">
        <v>0.111659318631095</v>
      </c>
      <c r="O8448">
        <v>-0.81825890054338901</v>
      </c>
      <c r="P8448">
        <v>-1.9731543572163099</v>
      </c>
      <c r="Q8448">
        <v>0.55932203389830504</v>
      </c>
      <c r="R8448">
        <v>0.11864406779661001</v>
      </c>
      <c r="S8448">
        <f t="shared" si="131"/>
        <v>-0.13463327417827486</v>
      </c>
    </row>
    <row r="8449" spans="1:19" x14ac:dyDescent="0.2">
      <c r="A8449" t="s">
        <v>16816</v>
      </c>
      <c r="B8449" t="s">
        <v>16817</v>
      </c>
      <c r="C8449">
        <v>4</v>
      </c>
      <c r="D8449">
        <v>0</v>
      </c>
      <c r="E8449">
        <v>0</v>
      </c>
      <c r="F8449">
        <v>0</v>
      </c>
      <c r="G8449" t="e">
        <f>-inf</f>
        <v>#NAME?</v>
      </c>
      <c r="H8449" t="e">
        <f>-inf</f>
        <v>#NAME?</v>
      </c>
      <c r="I8449" t="e">
        <f>-inf</f>
        <v>#NAME?</v>
      </c>
      <c r="J8449">
        <v>9</v>
      </c>
      <c r="K8449">
        <v>0</v>
      </c>
      <c r="L8449">
        <v>7</v>
      </c>
      <c r="M8449">
        <v>0</v>
      </c>
      <c r="N8449" t="e">
        <f>-inf</f>
        <v>#NAME?</v>
      </c>
      <c r="O8449">
        <v>-0.70123324656945796</v>
      </c>
      <c r="P8449" t="e">
        <f>-inf</f>
        <v>#NAME?</v>
      </c>
      <c r="Q8449">
        <v>0.59322033898305004</v>
      </c>
      <c r="R8449">
        <v>0.22033898305084701</v>
      </c>
      <c r="S8449" t="e">
        <f t="shared" si="131"/>
        <v>#NAME?</v>
      </c>
    </row>
    <row r="8450" spans="1:19" x14ac:dyDescent="0.2">
      <c r="A8450" t="s">
        <v>16818</v>
      </c>
      <c r="B8450" t="s">
        <v>16819</v>
      </c>
      <c r="C8450">
        <v>42</v>
      </c>
      <c r="D8450">
        <v>69</v>
      </c>
      <c r="E8450">
        <v>41</v>
      </c>
      <c r="F8450">
        <v>5</v>
      </c>
      <c r="G8450">
        <v>0.29585803263488297</v>
      </c>
      <c r="H8450">
        <v>-0.50472344345656805</v>
      </c>
      <c r="I8450">
        <v>-1.80847645902388</v>
      </c>
      <c r="J8450">
        <v>114</v>
      </c>
      <c r="K8450">
        <v>83</v>
      </c>
      <c r="L8450">
        <v>69</v>
      </c>
      <c r="M8450">
        <v>13</v>
      </c>
      <c r="N8450">
        <v>-6.0598655538676903E-2</v>
      </c>
      <c r="O8450">
        <v>-0.81014453774360695</v>
      </c>
      <c r="P8450">
        <v>-1.95318716762152</v>
      </c>
      <c r="Q8450">
        <v>0.55932203389830504</v>
      </c>
      <c r="R8450">
        <v>0.27118644067796599</v>
      </c>
      <c r="S8450">
        <f t="shared" si="131"/>
        <v>-4.3980257377426848E-2</v>
      </c>
    </row>
    <row r="8451" spans="1:19" x14ac:dyDescent="0.2">
      <c r="A8451" t="s">
        <v>16820</v>
      </c>
      <c r="B8451" t="s">
        <v>16821</v>
      </c>
      <c r="C8451">
        <v>74</v>
      </c>
      <c r="D8451">
        <v>73</v>
      </c>
      <c r="E8451">
        <v>22</v>
      </c>
      <c r="F8451">
        <v>13</v>
      </c>
      <c r="G8451">
        <v>7.4349372685008103E-2</v>
      </c>
      <c r="H8451">
        <v>-1.02106704868717</v>
      </c>
      <c r="I8451">
        <v>-1.6394855403861299</v>
      </c>
      <c r="J8451">
        <v>73</v>
      </c>
      <c r="K8451">
        <v>144</v>
      </c>
      <c r="L8451">
        <v>49</v>
      </c>
      <c r="M8451">
        <v>9</v>
      </c>
      <c r="N8451">
        <v>0.37226773539651498</v>
      </c>
      <c r="O8451">
        <v>-0.76521555723633194</v>
      </c>
      <c r="P8451">
        <v>-1.91930601927302</v>
      </c>
      <c r="Q8451">
        <v>0.62711864406779605</v>
      </c>
      <c r="R8451">
        <v>0.322033898305084</v>
      </c>
      <c r="S8451">
        <f t="shared" ref="S8451:S8514" si="132">((I8451+1.7338029)/1.7338029+(P8451+1.8692731)/1.8692731)/2</f>
        <v>1.3816574100630568E-2</v>
      </c>
    </row>
    <row r="8452" spans="1:19" x14ac:dyDescent="0.2">
      <c r="A8452" t="s">
        <v>16822</v>
      </c>
      <c r="B8452" t="s">
        <v>16823</v>
      </c>
      <c r="C8452">
        <v>188</v>
      </c>
      <c r="D8452">
        <v>171</v>
      </c>
      <c r="E8452">
        <v>103</v>
      </c>
      <c r="F8452">
        <v>21</v>
      </c>
      <c r="G8452">
        <v>3.9096493424002399E-2</v>
      </c>
      <c r="H8452">
        <v>-0.75557863433691097</v>
      </c>
      <c r="I8452">
        <v>-1.83613572749175</v>
      </c>
      <c r="J8452">
        <v>388</v>
      </c>
      <c r="K8452">
        <v>297</v>
      </c>
      <c r="L8452">
        <v>189</v>
      </c>
      <c r="M8452">
        <v>35</v>
      </c>
      <c r="N8452">
        <v>-3.8847172855273102E-2</v>
      </c>
      <c r="O8452">
        <v>-0.90445869856535299</v>
      </c>
      <c r="P8452">
        <v>-2.0549893498358198</v>
      </c>
      <c r="Q8452">
        <v>0.66101694915254205</v>
      </c>
      <c r="R8452">
        <v>0.28813559322033899</v>
      </c>
      <c r="S8452">
        <f t="shared" si="132"/>
        <v>-7.9187151387049848E-2</v>
      </c>
    </row>
    <row r="8453" spans="1:19" x14ac:dyDescent="0.2">
      <c r="A8453" t="s">
        <v>16824</v>
      </c>
      <c r="B8453" t="e">
        <f>-CEVRARTLWFYNGKDDDPNDLSFTTGTIIEIVDETNDWWTGKMARGGEFLVPASYVEKIDL</f>
        <v>#NAME?</v>
      </c>
      <c r="C8453">
        <v>93</v>
      </c>
      <c r="D8453">
        <v>105</v>
      </c>
      <c r="E8453">
        <v>30</v>
      </c>
      <c r="F8453">
        <v>5</v>
      </c>
      <c r="G8453">
        <v>0.13296458281153101</v>
      </c>
      <c r="H8453">
        <v>-0.98561970361267603</v>
      </c>
      <c r="I8453">
        <v>-2.15371011717991</v>
      </c>
      <c r="J8453">
        <v>172</v>
      </c>
      <c r="K8453">
        <v>146</v>
      </c>
      <c r="L8453">
        <v>101</v>
      </c>
      <c r="M8453">
        <v>11</v>
      </c>
      <c r="N8453">
        <v>6.05251229860998E-3</v>
      </c>
      <c r="O8453">
        <v>-0.82329585026929597</v>
      </c>
      <c r="P8453">
        <v>-2.2043614303412098</v>
      </c>
      <c r="Q8453">
        <v>0.644067796610169</v>
      </c>
      <c r="R8453">
        <v>0.27118644067796599</v>
      </c>
      <c r="S8453">
        <f t="shared" si="132"/>
        <v>-0.21072492814506738</v>
      </c>
    </row>
    <row r="8454" spans="1:19" x14ac:dyDescent="0.2">
      <c r="A8454" t="s">
        <v>16825</v>
      </c>
      <c r="B8454" t="s">
        <v>16826</v>
      </c>
      <c r="C8454">
        <v>310</v>
      </c>
      <c r="D8454">
        <v>336</v>
      </c>
      <c r="E8454">
        <v>330</v>
      </c>
      <c r="F8454">
        <v>46</v>
      </c>
      <c r="G8454">
        <v>0.115235815851099</v>
      </c>
      <c r="H8454">
        <v>-0.46710576373478802</v>
      </c>
      <c r="I8454">
        <v>-1.7128010351146901</v>
      </c>
      <c r="J8454">
        <v>771</v>
      </c>
      <c r="K8454">
        <v>1107</v>
      </c>
      <c r="L8454">
        <v>580</v>
      </c>
      <c r="M8454">
        <v>94</v>
      </c>
      <c r="N8454">
        <v>0.234321346249487</v>
      </c>
      <c r="O8454">
        <v>-0.71571516163241</v>
      </c>
      <c r="P8454">
        <v>-1.92415219304315</v>
      </c>
      <c r="Q8454">
        <v>0.71186440677966101</v>
      </c>
      <c r="R8454">
        <v>0.27118644067796599</v>
      </c>
      <c r="S8454">
        <f t="shared" si="132"/>
        <v>-8.622670859473637E-3</v>
      </c>
    </row>
    <row r="8455" spans="1:19" x14ac:dyDescent="0.2">
      <c r="A8455" t="s">
        <v>16827</v>
      </c>
      <c r="B8455" t="s">
        <v>16828</v>
      </c>
      <c r="C8455">
        <v>153</v>
      </c>
      <c r="D8455">
        <v>197</v>
      </c>
      <c r="E8455">
        <v>116</v>
      </c>
      <c r="F8455">
        <v>21</v>
      </c>
      <c r="G8455">
        <v>0.19003302763952201</v>
      </c>
      <c r="H8455">
        <v>-0.61449145136908401</v>
      </c>
      <c r="I8455">
        <v>-1.74666930904567</v>
      </c>
      <c r="J8455">
        <v>340</v>
      </c>
      <c r="K8455">
        <v>443</v>
      </c>
      <c r="L8455">
        <v>239</v>
      </c>
      <c r="M8455">
        <v>41</v>
      </c>
      <c r="N8455">
        <v>0.192152912602536</v>
      </c>
      <c r="O8455">
        <v>-0.74516979323850696</v>
      </c>
      <c r="P8455">
        <v>-1.9289207289144099</v>
      </c>
      <c r="Q8455">
        <v>0.59322033898305004</v>
      </c>
      <c r="R8455">
        <v>0.22033898305084701</v>
      </c>
      <c r="S8455">
        <f t="shared" si="132"/>
        <v>-1.9665224732984446E-2</v>
      </c>
    </row>
    <row r="8456" spans="1:19" x14ac:dyDescent="0.2">
      <c r="A8456" t="s">
        <v>16829</v>
      </c>
      <c r="B8456" t="s">
        <v>16830</v>
      </c>
      <c r="C8456">
        <v>149</v>
      </c>
      <c r="D8456">
        <v>183</v>
      </c>
      <c r="E8456">
        <v>132</v>
      </c>
      <c r="F8456">
        <v>15</v>
      </c>
      <c r="G8456">
        <v>0.169523053613683</v>
      </c>
      <c r="H8456">
        <v>-0.54687034698482695</v>
      </c>
      <c r="I8456">
        <v>-1.88129218231859</v>
      </c>
      <c r="J8456">
        <v>219</v>
      </c>
      <c r="K8456">
        <v>315</v>
      </c>
      <c r="L8456">
        <v>244</v>
      </c>
      <c r="M8456">
        <v>28</v>
      </c>
      <c r="N8456">
        <v>0.235094542371203</v>
      </c>
      <c r="O8456">
        <v>-0.54514306564577897</v>
      </c>
      <c r="P8456">
        <v>-1.90351175208979</v>
      </c>
      <c r="Q8456">
        <v>0.49152542372881303</v>
      </c>
      <c r="R8456">
        <v>0.25423728813559299</v>
      </c>
      <c r="S8456">
        <f t="shared" si="132"/>
        <v>-5.1691742590822952E-2</v>
      </c>
    </row>
    <row r="8457" spans="1:19" x14ac:dyDescent="0.2">
      <c r="A8457" t="s">
        <v>16831</v>
      </c>
      <c r="B8457" t="s">
        <v>16832</v>
      </c>
      <c r="C8457">
        <v>30</v>
      </c>
      <c r="D8457">
        <v>109</v>
      </c>
      <c r="E8457">
        <v>22</v>
      </c>
      <c r="F8457">
        <v>10</v>
      </c>
      <c r="G8457">
        <v>0.64056347551648896</v>
      </c>
      <c r="H8457">
        <v>-0.62895658367585905</v>
      </c>
      <c r="I8457">
        <v>-1.3613184276816599</v>
      </c>
      <c r="J8457">
        <v>125</v>
      </c>
      <c r="K8457">
        <v>194</v>
      </c>
      <c r="L8457">
        <v>79</v>
      </c>
      <c r="M8457">
        <v>11</v>
      </c>
      <c r="N8457">
        <v>0.26811982034389098</v>
      </c>
      <c r="O8457">
        <v>-0.79137169886200498</v>
      </c>
      <c r="P8457">
        <v>-2.06574299644172</v>
      </c>
      <c r="Q8457">
        <v>0.49152542372881303</v>
      </c>
      <c r="R8457">
        <v>0.338983050847457</v>
      </c>
      <c r="S8457">
        <f t="shared" si="132"/>
        <v>5.4865858000898139E-2</v>
      </c>
    </row>
    <row r="8458" spans="1:19" x14ac:dyDescent="0.2">
      <c r="A8458" t="s">
        <v>16833</v>
      </c>
      <c r="B8458" t="s">
        <v>16834</v>
      </c>
      <c r="C8458">
        <v>59</v>
      </c>
      <c r="D8458">
        <v>72</v>
      </c>
      <c r="E8458">
        <v>51</v>
      </c>
      <c r="F8458">
        <v>16</v>
      </c>
      <c r="G8458">
        <v>0.16673871708465199</v>
      </c>
      <c r="H8458">
        <v>-0.55753984532261103</v>
      </c>
      <c r="I8458">
        <v>-1.4509292019482101</v>
      </c>
      <c r="J8458">
        <v>202</v>
      </c>
      <c r="K8458">
        <v>203</v>
      </c>
      <c r="L8458">
        <v>122</v>
      </c>
      <c r="M8458">
        <v>10</v>
      </c>
      <c r="N8458">
        <v>7.9372771888310906E-2</v>
      </c>
      <c r="O8458">
        <v>-0.81108031591626595</v>
      </c>
      <c r="P8458">
        <v>-2.3155770380385099</v>
      </c>
      <c r="Q8458">
        <v>0.55932203389830504</v>
      </c>
      <c r="R8458">
        <v>0.22033898305084701</v>
      </c>
      <c r="S8458">
        <f t="shared" si="132"/>
        <v>-3.7802925497445225E-2</v>
      </c>
    </row>
    <row r="8459" spans="1:19" x14ac:dyDescent="0.2">
      <c r="A8459" t="s">
        <v>16835</v>
      </c>
      <c r="B8459" t="s">
        <v>16836</v>
      </c>
      <c r="C8459">
        <v>84</v>
      </c>
      <c r="D8459">
        <v>75</v>
      </c>
      <c r="E8459">
        <v>50</v>
      </c>
      <c r="F8459">
        <v>7</v>
      </c>
      <c r="G8459">
        <v>3.1040209625346801E-2</v>
      </c>
      <c r="H8459">
        <v>-0.71956729150426602</v>
      </c>
      <c r="I8459">
        <v>-1.96337841900962</v>
      </c>
      <c r="J8459">
        <v>164</v>
      </c>
      <c r="K8459">
        <v>202</v>
      </c>
      <c r="L8459">
        <v>105</v>
      </c>
      <c r="M8459">
        <v>29</v>
      </c>
      <c r="N8459">
        <v>0.16773562482064699</v>
      </c>
      <c r="O8459">
        <v>-0.78574332612215003</v>
      </c>
      <c r="P8459">
        <v>-1.7626715187406301</v>
      </c>
      <c r="Q8459">
        <v>0.52542372881355903</v>
      </c>
      <c r="R8459">
        <v>0.23728813559322001</v>
      </c>
      <c r="S8459">
        <f t="shared" si="132"/>
        <v>-3.7691591480265865E-2</v>
      </c>
    </row>
    <row r="8460" spans="1:19" x14ac:dyDescent="0.2">
      <c r="A8460" t="s">
        <v>16837</v>
      </c>
      <c r="B8460" t="s">
        <v>16838</v>
      </c>
      <c r="C8460">
        <v>159</v>
      </c>
      <c r="D8460">
        <v>182</v>
      </c>
      <c r="E8460">
        <v>226</v>
      </c>
      <c r="F8460">
        <v>20</v>
      </c>
      <c r="G8460">
        <v>0.138932495960151</v>
      </c>
      <c r="H8460">
        <v>-0.34154669495145401</v>
      </c>
      <c r="I8460">
        <v>-1.78456430161846</v>
      </c>
      <c r="J8460">
        <v>427</v>
      </c>
      <c r="K8460">
        <v>436</v>
      </c>
      <c r="L8460">
        <v>192</v>
      </c>
      <c r="M8460">
        <v>38</v>
      </c>
      <c r="N8460">
        <v>8.6286717665283896E-2</v>
      </c>
      <c r="O8460">
        <v>-0.93921542346586395</v>
      </c>
      <c r="P8460">
        <v>-2.0608699470001</v>
      </c>
      <c r="Q8460">
        <v>0.50847457627118597</v>
      </c>
      <c r="R8460">
        <v>0.338983050847457</v>
      </c>
      <c r="S8460">
        <f t="shared" si="132"/>
        <v>-6.5887771134139489E-2</v>
      </c>
    </row>
    <row r="8461" spans="1:19" x14ac:dyDescent="0.2">
      <c r="A8461" t="s">
        <v>16839</v>
      </c>
      <c r="B8461" t="s">
        <v>16840</v>
      </c>
      <c r="C8461">
        <v>31</v>
      </c>
      <c r="D8461">
        <v>36</v>
      </c>
      <c r="E8461">
        <v>39</v>
      </c>
      <c r="F8461">
        <v>4</v>
      </c>
      <c r="G8461">
        <v>0.14519903922854199</v>
      </c>
      <c r="H8461">
        <v>-0.39455509658617699</v>
      </c>
      <c r="I8461">
        <v>-1.7734988754683001</v>
      </c>
      <c r="J8461">
        <v>167</v>
      </c>
      <c r="K8461">
        <v>98</v>
      </c>
      <c r="L8461">
        <v>48</v>
      </c>
      <c r="M8461">
        <v>11</v>
      </c>
      <c r="N8461">
        <v>-0.154262292033366</v>
      </c>
      <c r="O8461">
        <v>-1.13356401091638</v>
      </c>
      <c r="P8461">
        <v>-2.1915494545812502</v>
      </c>
      <c r="Q8461">
        <v>0.52542372881355903</v>
      </c>
      <c r="R8461">
        <v>0.338983050847457</v>
      </c>
      <c r="S8461">
        <f t="shared" si="132"/>
        <v>-9.7651318013245628E-2</v>
      </c>
    </row>
    <row r="8462" spans="1:19" x14ac:dyDescent="0.2">
      <c r="A8462" t="s">
        <v>16841</v>
      </c>
      <c r="B8462" t="s">
        <v>16842</v>
      </c>
      <c r="C8462">
        <v>62</v>
      </c>
      <c r="D8462">
        <v>59</v>
      </c>
      <c r="E8462">
        <v>24</v>
      </c>
      <c r="F8462">
        <v>6</v>
      </c>
      <c r="G8462">
        <v>5.8718554439418799E-2</v>
      </c>
      <c r="H8462">
        <v>-0.90643845756505104</v>
      </c>
      <c r="I8462">
        <v>-1.8984376120766</v>
      </c>
      <c r="J8462">
        <v>182</v>
      </c>
      <c r="K8462">
        <v>237</v>
      </c>
      <c r="L8462">
        <v>176</v>
      </c>
      <c r="M8462">
        <v>15</v>
      </c>
      <c r="N8462">
        <v>0.19190506144675001</v>
      </c>
      <c r="O8462">
        <v>-0.60664749731531498</v>
      </c>
      <c r="P8462">
        <v>-2.0942057975212802</v>
      </c>
      <c r="Q8462">
        <v>0.677966101694915</v>
      </c>
      <c r="R8462">
        <v>0.27118644067796599</v>
      </c>
      <c r="S8462">
        <f t="shared" si="132"/>
        <v>-0.10764374032248497</v>
      </c>
    </row>
    <row r="8463" spans="1:19" x14ac:dyDescent="0.2">
      <c r="A8463" t="s">
        <v>16843</v>
      </c>
      <c r="B8463" t="s">
        <v>16844</v>
      </c>
      <c r="C8463">
        <v>115</v>
      </c>
      <c r="D8463">
        <v>190</v>
      </c>
      <c r="E8463">
        <v>125</v>
      </c>
      <c r="F8463">
        <v>20</v>
      </c>
      <c r="G8463">
        <v>0.29831399289474497</v>
      </c>
      <c r="H8463">
        <v>-0.45804583712395802</v>
      </c>
      <c r="I8463">
        <v>-1.6438650176516201</v>
      </c>
      <c r="J8463">
        <v>270</v>
      </c>
      <c r="K8463">
        <v>399</v>
      </c>
      <c r="L8463">
        <v>193</v>
      </c>
      <c r="M8463">
        <v>49</v>
      </c>
      <c r="N8463">
        <v>0.24683723494948201</v>
      </c>
      <c r="O8463">
        <v>-0.73789523229560305</v>
      </c>
      <c r="P8463">
        <v>-1.75139335272236</v>
      </c>
      <c r="Q8463">
        <v>0.677966101694915</v>
      </c>
      <c r="R8463">
        <v>0.322033898305084</v>
      </c>
      <c r="S8463">
        <f t="shared" si="132"/>
        <v>5.7467499175652567E-2</v>
      </c>
    </row>
    <row r="8464" spans="1:19" x14ac:dyDescent="0.2">
      <c r="A8464" t="s">
        <v>16845</v>
      </c>
      <c r="B8464" t="s">
        <v>16846</v>
      </c>
      <c r="C8464">
        <v>128</v>
      </c>
      <c r="D8464">
        <v>125</v>
      </c>
      <c r="E8464">
        <v>86</v>
      </c>
      <c r="F8464">
        <v>14</v>
      </c>
      <c r="G8464">
        <v>6.9958275655716398E-2</v>
      </c>
      <c r="H8464">
        <v>-0.66696952818270405</v>
      </c>
      <c r="I8464">
        <v>-1.8452791069316199</v>
      </c>
      <c r="J8464">
        <v>217</v>
      </c>
      <c r="K8464">
        <v>273</v>
      </c>
      <c r="L8464">
        <v>199</v>
      </c>
      <c r="M8464">
        <v>32</v>
      </c>
      <c r="N8464">
        <v>0.176931016613948</v>
      </c>
      <c r="O8464">
        <v>-0.62969543458321298</v>
      </c>
      <c r="P8464">
        <v>-1.84153542412051</v>
      </c>
      <c r="Q8464">
        <v>0.69491525423728795</v>
      </c>
      <c r="R8464">
        <v>0.338983050847457</v>
      </c>
      <c r="S8464">
        <f t="shared" si="132"/>
        <v>-2.4728514255639128E-2</v>
      </c>
    </row>
    <row r="8465" spans="1:19" x14ac:dyDescent="0.2">
      <c r="A8465" t="s">
        <v>16847</v>
      </c>
      <c r="B8465" t="s">
        <v>16848</v>
      </c>
      <c r="C8465">
        <v>99</v>
      </c>
      <c r="D8465">
        <v>87</v>
      </c>
      <c r="E8465">
        <v>56</v>
      </c>
      <c r="F8465">
        <v>9</v>
      </c>
      <c r="G8465">
        <v>2.4142290316596999E-2</v>
      </c>
      <c r="H8465">
        <v>-0.74170517736975305</v>
      </c>
      <c r="I8465">
        <v>-1.92558985812022</v>
      </c>
      <c r="J8465">
        <v>140</v>
      </c>
      <c r="K8465">
        <v>206</v>
      </c>
      <c r="L8465">
        <v>126</v>
      </c>
      <c r="M8465">
        <v>32</v>
      </c>
      <c r="N8465">
        <v>0.24496728811263699</v>
      </c>
      <c r="O8465">
        <v>-0.63784626770506503</v>
      </c>
      <c r="P8465">
        <v>-1.6512037259502199</v>
      </c>
      <c r="Q8465">
        <v>0.71186440677966101</v>
      </c>
      <c r="R8465">
        <v>0.35593220338983</v>
      </c>
      <c r="S8465">
        <f t="shared" si="132"/>
        <v>3.0218153018047728E-3</v>
      </c>
    </row>
    <row r="8466" spans="1:19" x14ac:dyDescent="0.2">
      <c r="A8466" t="s">
        <v>16849</v>
      </c>
      <c r="B8466" t="s">
        <v>16850</v>
      </c>
      <c r="C8466">
        <v>37</v>
      </c>
      <c r="D8466">
        <v>58</v>
      </c>
      <c r="E8466">
        <v>7</v>
      </c>
      <c r="F8466">
        <v>14</v>
      </c>
      <c r="G8466">
        <v>0.27548450179146999</v>
      </c>
      <c r="H8466">
        <v>-1.21736169383114</v>
      </c>
      <c r="I8466">
        <v>-1.3062708613507501</v>
      </c>
      <c r="J8466">
        <v>76</v>
      </c>
      <c r="K8466">
        <v>100</v>
      </c>
      <c r="L8466">
        <v>63</v>
      </c>
      <c r="M8466">
        <v>21</v>
      </c>
      <c r="N8466">
        <v>0.19641451114093</v>
      </c>
      <c r="O8466">
        <v>-0.67356181997160003</v>
      </c>
      <c r="P8466">
        <v>-1.5688199661387601</v>
      </c>
      <c r="Q8466">
        <v>0.644067796610169</v>
      </c>
      <c r="R8466">
        <v>0.338983050847457</v>
      </c>
      <c r="S8466">
        <f t="shared" si="132"/>
        <v>0.20365945126578705</v>
      </c>
    </row>
    <row r="8467" spans="1:19" x14ac:dyDescent="0.2">
      <c r="A8467" t="s">
        <v>16851</v>
      </c>
      <c r="B8467" t="s">
        <v>16852</v>
      </c>
      <c r="C8467">
        <v>212</v>
      </c>
      <c r="D8467">
        <v>261</v>
      </c>
      <c r="E8467">
        <v>142</v>
      </c>
      <c r="F8467">
        <v>27</v>
      </c>
      <c r="G8467">
        <v>0.17056287870505699</v>
      </c>
      <c r="H8467">
        <v>-0.66830552632409801</v>
      </c>
      <c r="I8467">
        <v>-1.77916926973176</v>
      </c>
      <c r="J8467">
        <v>421</v>
      </c>
      <c r="K8467">
        <v>516</v>
      </c>
      <c r="L8467">
        <v>285</v>
      </c>
      <c r="M8467">
        <v>60</v>
      </c>
      <c r="N8467">
        <v>0.165595709213264</v>
      </c>
      <c r="O8467">
        <v>-0.76152601297154798</v>
      </c>
      <c r="P8467">
        <v>-1.85635651404391</v>
      </c>
      <c r="Q8467">
        <v>0.49152542372881303</v>
      </c>
      <c r="R8467">
        <v>0.35593220338983</v>
      </c>
      <c r="S8467">
        <f t="shared" si="132"/>
        <v>-9.6279329821039733E-3</v>
      </c>
    </row>
    <row r="8468" spans="1:19" x14ac:dyDescent="0.2">
      <c r="A8468" t="s">
        <v>16853</v>
      </c>
      <c r="B8468" t="s">
        <v>16854</v>
      </c>
      <c r="C8468">
        <v>101</v>
      </c>
      <c r="D8468">
        <v>126</v>
      </c>
      <c r="E8468">
        <v>53</v>
      </c>
      <c r="F8468">
        <v>31</v>
      </c>
      <c r="G8468">
        <v>0.176307403630448</v>
      </c>
      <c r="H8468">
        <v>-0.77430351396025698</v>
      </c>
      <c r="I8468">
        <v>-1.39715685291036</v>
      </c>
      <c r="J8468">
        <v>181</v>
      </c>
      <c r="K8468">
        <v>196</v>
      </c>
      <c r="L8468">
        <v>98</v>
      </c>
      <c r="M8468">
        <v>28</v>
      </c>
      <c r="N8468">
        <v>0.111805599909013</v>
      </c>
      <c r="O8468">
        <v>-0.85854127632107902</v>
      </c>
      <c r="P8468">
        <v>-1.82074621211885</v>
      </c>
      <c r="Q8468">
        <v>0.55932203389830504</v>
      </c>
      <c r="R8468">
        <v>0.322033898305084</v>
      </c>
      <c r="S8468">
        <f t="shared" si="132"/>
        <v>0.11006328577616138</v>
      </c>
    </row>
    <row r="8469" spans="1:19" x14ac:dyDescent="0.2">
      <c r="A8469" t="s">
        <v>16855</v>
      </c>
      <c r="B8469" t="s">
        <v>16856</v>
      </c>
      <c r="C8469">
        <v>235</v>
      </c>
      <c r="D8469">
        <v>245</v>
      </c>
      <c r="E8469">
        <v>155</v>
      </c>
      <c r="F8469">
        <v>24</v>
      </c>
      <c r="G8469">
        <v>9.8356454388324493E-2</v>
      </c>
      <c r="H8469">
        <v>-0.67499417387984795</v>
      </c>
      <c r="I8469">
        <v>-1.8750537935221201</v>
      </c>
      <c r="J8469">
        <v>413</v>
      </c>
      <c r="K8469">
        <v>439</v>
      </c>
      <c r="L8469">
        <v>265</v>
      </c>
      <c r="M8469">
        <v>77</v>
      </c>
      <c r="N8469">
        <v>0.103742572007442</v>
      </c>
      <c r="O8469">
        <v>-0.78479295486398304</v>
      </c>
      <c r="P8469">
        <v>-1.73968499507581</v>
      </c>
      <c r="Q8469">
        <v>0.49152542372881303</v>
      </c>
      <c r="R8469">
        <v>0.27118644067796599</v>
      </c>
      <c r="S8469">
        <f t="shared" si="132"/>
        <v>-6.0717150631532588E-3</v>
      </c>
    </row>
    <row r="8470" spans="1:19" x14ac:dyDescent="0.2">
      <c r="A8470" t="s">
        <v>16857</v>
      </c>
      <c r="B8470" t="s">
        <v>16858</v>
      </c>
      <c r="C8470">
        <v>366</v>
      </c>
      <c r="D8470">
        <v>340</v>
      </c>
      <c r="E8470">
        <v>258</v>
      </c>
      <c r="F8470">
        <v>39</v>
      </c>
      <c r="G8470">
        <v>4.8256063943372798E-2</v>
      </c>
      <c r="H8470">
        <v>-0.64611938920958401</v>
      </c>
      <c r="I8470">
        <v>-1.8566136513299101</v>
      </c>
      <c r="J8470">
        <v>551</v>
      </c>
      <c r="K8470">
        <v>929</v>
      </c>
      <c r="L8470">
        <v>416</v>
      </c>
      <c r="M8470">
        <v>84</v>
      </c>
      <c r="N8470">
        <v>0.30409221856357799</v>
      </c>
      <c r="O8470">
        <v>-0.71414704536943197</v>
      </c>
      <c r="P8470">
        <v>-1.82709798138179</v>
      </c>
      <c r="Q8470">
        <v>0.61016949152542299</v>
      </c>
      <c r="R8470">
        <v>0.322033898305084</v>
      </c>
      <c r="S8470">
        <f t="shared" si="132"/>
        <v>-2.4135428923560163E-2</v>
      </c>
    </row>
    <row r="8471" spans="1:19" x14ac:dyDescent="0.2">
      <c r="A8471" t="s">
        <v>16859</v>
      </c>
      <c r="B8471" t="s">
        <v>16860</v>
      </c>
      <c r="C8471">
        <v>405</v>
      </c>
      <c r="D8471">
        <v>550</v>
      </c>
      <c r="E8471">
        <v>286</v>
      </c>
      <c r="F8471">
        <v>171</v>
      </c>
      <c r="G8471">
        <v>0.21316589857510301</v>
      </c>
      <c r="H8471">
        <v>-0.64534699986402899</v>
      </c>
      <c r="I8471">
        <v>-1.2586560857845099</v>
      </c>
      <c r="J8471">
        <v>696</v>
      </c>
      <c r="K8471">
        <v>1001</v>
      </c>
      <c r="L8471">
        <v>564</v>
      </c>
      <c r="M8471">
        <v>389</v>
      </c>
      <c r="N8471">
        <v>0.23505294129047799</v>
      </c>
      <c r="O8471">
        <v>-0.68341891277161004</v>
      </c>
      <c r="P8471">
        <v>-1.2628853068767401</v>
      </c>
      <c r="Q8471">
        <v>0.66101694915254205</v>
      </c>
      <c r="R8471">
        <v>0.35593220338983</v>
      </c>
      <c r="S8471">
        <f t="shared" si="132"/>
        <v>0.29922328350401417</v>
      </c>
    </row>
    <row r="8472" spans="1:19" x14ac:dyDescent="0.2">
      <c r="A8472" t="s">
        <v>16861</v>
      </c>
      <c r="B8472" t="s">
        <v>16862</v>
      </c>
      <c r="C8472">
        <v>148</v>
      </c>
      <c r="D8472">
        <v>175</v>
      </c>
      <c r="E8472">
        <v>110</v>
      </c>
      <c r="F8472">
        <v>19</v>
      </c>
      <c r="G8472">
        <v>0.15303456558686501</v>
      </c>
      <c r="H8472">
        <v>-0.62312704001513597</v>
      </c>
      <c r="I8472">
        <v>-1.7757052874041199</v>
      </c>
      <c r="J8472">
        <v>412</v>
      </c>
      <c r="K8472">
        <v>549</v>
      </c>
      <c r="L8472">
        <v>306</v>
      </c>
      <c r="M8472">
        <v>67</v>
      </c>
      <c r="N8472">
        <v>0.201903231838679</v>
      </c>
      <c r="O8472">
        <v>-0.72126456669594496</v>
      </c>
      <c r="P8472">
        <v>-1.7990480819242001</v>
      </c>
      <c r="Q8472">
        <v>0.69491525423728795</v>
      </c>
      <c r="R8472">
        <v>0.322033898305084</v>
      </c>
      <c r="S8472">
        <f t="shared" si="132"/>
        <v>6.7000909241835549E-3</v>
      </c>
    </row>
    <row r="8473" spans="1:19" x14ac:dyDescent="0.2">
      <c r="A8473" t="s">
        <v>16863</v>
      </c>
      <c r="B8473" t="s">
        <v>16864</v>
      </c>
      <c r="C8473">
        <v>221</v>
      </c>
      <c r="D8473">
        <v>239</v>
      </c>
      <c r="E8473">
        <v>177</v>
      </c>
      <c r="F8473">
        <v>21</v>
      </c>
      <c r="G8473">
        <v>0.114263859558555</v>
      </c>
      <c r="H8473">
        <v>-0.59067701710170695</v>
      </c>
      <c r="I8473">
        <v>-1.9063701519131899</v>
      </c>
      <c r="J8473">
        <v>412</v>
      </c>
      <c r="K8473">
        <v>536</v>
      </c>
      <c r="L8473">
        <v>311</v>
      </c>
      <c r="M8473">
        <v>50</v>
      </c>
      <c r="N8473">
        <v>0.19149567708135701</v>
      </c>
      <c r="O8473">
        <v>-0.71422560415068703</v>
      </c>
      <c r="P8473">
        <v>-1.926152880289</v>
      </c>
      <c r="Q8473">
        <v>0.71186440677966101</v>
      </c>
      <c r="R8473">
        <v>0.305084745762711</v>
      </c>
      <c r="S8473">
        <f t="shared" si="132"/>
        <v>-6.4979944798024131E-2</v>
      </c>
    </row>
    <row r="8474" spans="1:19" x14ac:dyDescent="0.2">
      <c r="A8474" t="s">
        <v>16865</v>
      </c>
      <c r="B8474" t="s">
        <v>16866</v>
      </c>
      <c r="C8474">
        <v>86</v>
      </c>
      <c r="D8474">
        <v>116</v>
      </c>
      <c r="E8474">
        <v>93</v>
      </c>
      <c r="F8474">
        <v>19</v>
      </c>
      <c r="G8474">
        <v>0.210217770278879</v>
      </c>
      <c r="H8474">
        <v>-0.46027351246803599</v>
      </c>
      <c r="I8474">
        <v>-1.5399420232527301</v>
      </c>
      <c r="J8474">
        <v>179</v>
      </c>
      <c r="K8474">
        <v>292</v>
      </c>
      <c r="L8474">
        <v>129</v>
      </c>
      <c r="M8474">
        <v>14</v>
      </c>
      <c r="N8474">
        <v>0.28975792389024702</v>
      </c>
      <c r="O8474">
        <v>-0.73435209782503397</v>
      </c>
      <c r="P8474">
        <v>-2.1169506638935398</v>
      </c>
      <c r="Q8474">
        <v>0.71186440677966101</v>
      </c>
      <c r="R8474">
        <v>0.27118644067796599</v>
      </c>
      <c r="S8474">
        <f t="shared" si="132"/>
        <v>-1.0343438388987387E-2</v>
      </c>
    </row>
    <row r="8475" spans="1:19" x14ac:dyDescent="0.2">
      <c r="A8475" t="s">
        <v>16867</v>
      </c>
      <c r="B8475" t="s">
        <v>16868</v>
      </c>
      <c r="C8475">
        <v>108</v>
      </c>
      <c r="D8475">
        <v>141</v>
      </c>
      <c r="E8475">
        <v>100</v>
      </c>
      <c r="F8475">
        <v>19</v>
      </c>
      <c r="G8475">
        <v>0.19605358946395801</v>
      </c>
      <c r="H8475">
        <v>-0.52768176526535304</v>
      </c>
      <c r="I8475">
        <v>-1.6388673274961101</v>
      </c>
      <c r="J8475">
        <v>138</v>
      </c>
      <c r="K8475">
        <v>152</v>
      </c>
      <c r="L8475">
        <v>107</v>
      </c>
      <c r="M8475">
        <v>18</v>
      </c>
      <c r="N8475">
        <v>0.11919260496525701</v>
      </c>
      <c r="O8475">
        <v>-0.70258408586041698</v>
      </c>
      <c r="P8475">
        <v>-1.89483224988982</v>
      </c>
      <c r="Q8475">
        <v>0.66101694915254205</v>
      </c>
      <c r="R8475">
        <v>0.23728813559322001</v>
      </c>
      <c r="S8475">
        <f t="shared" si="132"/>
        <v>2.0541189718008925E-2</v>
      </c>
    </row>
    <row r="8476" spans="1:19" x14ac:dyDescent="0.2">
      <c r="A8476" t="s">
        <v>16869</v>
      </c>
      <c r="B8476" t="s">
        <v>16870</v>
      </c>
      <c r="C8476">
        <v>82</v>
      </c>
      <c r="D8476">
        <v>71</v>
      </c>
      <c r="E8476">
        <v>78</v>
      </c>
      <c r="F8476">
        <v>2</v>
      </c>
      <c r="G8476">
        <v>1.7702728630887E-2</v>
      </c>
      <c r="H8476">
        <v>-0.51597725947163897</v>
      </c>
      <c r="I8476">
        <v>-2.4969810296817299</v>
      </c>
      <c r="J8476">
        <v>245</v>
      </c>
      <c r="K8476">
        <v>213</v>
      </c>
      <c r="L8476">
        <v>159</v>
      </c>
      <c r="M8476">
        <v>13</v>
      </c>
      <c r="N8476">
        <v>1.6441622495927E-2</v>
      </c>
      <c r="O8476">
        <v>-0.77985773718847096</v>
      </c>
      <c r="P8476">
        <v>-2.2854484006495799</v>
      </c>
      <c r="Q8476">
        <v>0.66101694915254205</v>
      </c>
      <c r="R8476">
        <v>0.305084745762711</v>
      </c>
      <c r="S8476">
        <f t="shared" si="132"/>
        <v>-0.33140800506561807</v>
      </c>
    </row>
    <row r="8477" spans="1:19" x14ac:dyDescent="0.2">
      <c r="A8477" t="s">
        <v>16871</v>
      </c>
      <c r="B8477" t="s">
        <v>16872</v>
      </c>
      <c r="C8477">
        <v>27</v>
      </c>
      <c r="D8477">
        <v>33</v>
      </c>
      <c r="E8477">
        <v>20</v>
      </c>
      <c r="F8477">
        <v>4</v>
      </c>
      <c r="G8477">
        <v>0.167408408014428</v>
      </c>
      <c r="H8477">
        <v>-0.62459177827340895</v>
      </c>
      <c r="I8477">
        <v>-1.7135009457930199</v>
      </c>
      <c r="J8477">
        <v>109</v>
      </c>
      <c r="K8477">
        <v>71</v>
      </c>
      <c r="L8477">
        <v>36</v>
      </c>
      <c r="M8477">
        <v>14</v>
      </c>
      <c r="N8477">
        <v>-0.108940045799826</v>
      </c>
      <c r="O8477">
        <v>-1.07321277431772</v>
      </c>
      <c r="P8477">
        <v>-1.9015241308542701</v>
      </c>
      <c r="Q8477">
        <v>0.54237288135593198</v>
      </c>
      <c r="R8477">
        <v>0.35593220338983</v>
      </c>
      <c r="S8477">
        <f t="shared" si="132"/>
        <v>-2.7718767226138008E-3</v>
      </c>
    </row>
    <row r="8478" spans="1:19" x14ac:dyDescent="0.2">
      <c r="A8478" t="s">
        <v>16873</v>
      </c>
      <c r="B8478" t="s">
        <v>16874</v>
      </c>
      <c r="C8478">
        <v>12</v>
      </c>
      <c r="D8478">
        <v>7</v>
      </c>
      <c r="E8478">
        <v>3</v>
      </c>
      <c r="F8478">
        <v>0</v>
      </c>
      <c r="G8478">
        <v>-0.15382497373783899</v>
      </c>
      <c r="H8478">
        <v>-1.09631800110636</v>
      </c>
      <c r="I8478" t="e">
        <f>-inf</f>
        <v>#NAME?</v>
      </c>
      <c r="J8478">
        <v>22</v>
      </c>
      <c r="K8478">
        <v>57</v>
      </c>
      <c r="L8478">
        <v>30</v>
      </c>
      <c r="M8478">
        <v>0</v>
      </c>
      <c r="N8478">
        <v>0.490680278272006</v>
      </c>
      <c r="O8478">
        <v>-0.45739020324693402</v>
      </c>
      <c r="P8478" t="e">
        <f>-inf</f>
        <v>#NAME?</v>
      </c>
      <c r="Q8478">
        <v>0.55932203389830504</v>
      </c>
      <c r="R8478">
        <v>0.37288135593220301</v>
      </c>
      <c r="S8478" t="e">
        <f t="shared" si="132"/>
        <v>#NAME?</v>
      </c>
    </row>
    <row r="8479" spans="1:19" x14ac:dyDescent="0.2">
      <c r="A8479" t="s">
        <v>16875</v>
      </c>
      <c r="B8479" t="s">
        <v>16876</v>
      </c>
      <c r="C8479">
        <v>60</v>
      </c>
      <c r="D8479">
        <v>151</v>
      </c>
      <c r="E8479">
        <v>124</v>
      </c>
      <c r="F8479">
        <v>14</v>
      </c>
      <c r="G8479">
        <v>0.481083929205054</v>
      </c>
      <c r="H8479">
        <v>-0.17898757499981199</v>
      </c>
      <c r="I8479">
        <v>-1.5162203876674001</v>
      </c>
      <c r="J8479">
        <v>162</v>
      </c>
      <c r="K8479">
        <v>331</v>
      </c>
      <c r="L8479">
        <v>164</v>
      </c>
      <c r="M8479">
        <v>48</v>
      </c>
      <c r="N8479">
        <v>0.38754108265480902</v>
      </c>
      <c r="O8479">
        <v>-0.58675994363932304</v>
      </c>
      <c r="P8479">
        <v>-1.5384994457589301</v>
      </c>
      <c r="Q8479">
        <v>0.50847457627118597</v>
      </c>
      <c r="R8479">
        <v>0.38983050847457601</v>
      </c>
      <c r="S8479">
        <f t="shared" si="132"/>
        <v>0.15122373363576408</v>
      </c>
    </row>
    <row r="8480" spans="1:19" x14ac:dyDescent="0.2">
      <c r="A8480" t="s">
        <v>16877</v>
      </c>
      <c r="B8480" t="s">
        <v>16878</v>
      </c>
      <c r="C8480">
        <v>344</v>
      </c>
      <c r="D8480">
        <v>427</v>
      </c>
      <c r="E8480">
        <v>298</v>
      </c>
      <c r="F8480">
        <v>38</v>
      </c>
      <c r="G8480">
        <v>0.174127664749022</v>
      </c>
      <c r="H8480">
        <v>-0.55660018827367796</v>
      </c>
      <c r="I8480">
        <v>-1.84097201891671</v>
      </c>
      <c r="J8480">
        <v>540</v>
      </c>
      <c r="K8480">
        <v>742</v>
      </c>
      <c r="L8480">
        <v>364</v>
      </c>
      <c r="M8480">
        <v>68</v>
      </c>
      <c r="N8480">
        <v>0.21523824887778001</v>
      </c>
      <c r="O8480">
        <v>-0.76338115331830203</v>
      </c>
      <c r="P8480">
        <v>-1.91011051570862</v>
      </c>
      <c r="Q8480">
        <v>0.52542372881355903</v>
      </c>
      <c r="R8480">
        <v>0.338983050847457</v>
      </c>
      <c r="S8480">
        <f t="shared" si="132"/>
        <v>-4.1829137612223913E-2</v>
      </c>
    </row>
    <row r="8481" spans="1:19" x14ac:dyDescent="0.2">
      <c r="A8481" t="s">
        <v>16879</v>
      </c>
      <c r="B8481" t="s">
        <v>16880</v>
      </c>
      <c r="C8481">
        <v>163</v>
      </c>
      <c r="D8481">
        <v>158</v>
      </c>
      <c r="E8481">
        <v>104</v>
      </c>
      <c r="F8481">
        <v>28</v>
      </c>
      <c r="G8481">
        <v>6.67277148459932E-2</v>
      </c>
      <c r="H8481">
        <v>-0.68941227488358103</v>
      </c>
      <c r="I8481">
        <v>-1.64922674602373</v>
      </c>
      <c r="J8481">
        <v>321</v>
      </c>
      <c r="K8481">
        <v>395</v>
      </c>
      <c r="L8481">
        <v>175</v>
      </c>
      <c r="M8481">
        <v>80</v>
      </c>
      <c r="N8481">
        <v>0.16732016664330901</v>
      </c>
      <c r="O8481">
        <v>-0.85555576086296803</v>
      </c>
      <c r="P8481">
        <v>-1.6136407140048199</v>
      </c>
      <c r="Q8481">
        <v>0.50847457627118597</v>
      </c>
      <c r="R8481">
        <v>0.27118644067796599</v>
      </c>
      <c r="S8481">
        <f t="shared" si="132"/>
        <v>9.276784485898823E-2</v>
      </c>
    </row>
    <row r="8482" spans="1:19" x14ac:dyDescent="0.2">
      <c r="A8482" t="s">
        <v>16881</v>
      </c>
      <c r="B8482" t="s">
        <v>16882</v>
      </c>
      <c r="C8482">
        <v>135</v>
      </c>
      <c r="D8482">
        <v>123</v>
      </c>
      <c r="E8482">
        <v>94</v>
      </c>
      <c r="F8482">
        <v>7</v>
      </c>
      <c r="G8482">
        <v>3.9829575239920201E-2</v>
      </c>
      <c r="H8482">
        <v>-0.65146392467371095</v>
      </c>
      <c r="I8482">
        <v>-2.16943290144274</v>
      </c>
      <c r="J8482">
        <v>192</v>
      </c>
      <c r="K8482">
        <v>224</v>
      </c>
      <c r="L8482">
        <v>121</v>
      </c>
      <c r="M8482">
        <v>20</v>
      </c>
      <c r="N8482">
        <v>0.144174893052335</v>
      </c>
      <c r="O8482">
        <v>-0.79260463553148996</v>
      </c>
      <c r="P8482">
        <v>-1.99249690163146</v>
      </c>
      <c r="Q8482">
        <v>0.49152542372881303</v>
      </c>
      <c r="R8482">
        <v>0.28813559322033899</v>
      </c>
      <c r="S8482">
        <f t="shared" si="132"/>
        <v>-0.15858881995992699</v>
      </c>
    </row>
    <row r="8483" spans="1:19" x14ac:dyDescent="0.2">
      <c r="A8483" t="s">
        <v>16883</v>
      </c>
      <c r="B8483" t="s">
        <v>16884</v>
      </c>
      <c r="C8483">
        <v>128</v>
      </c>
      <c r="D8483">
        <v>136</v>
      </c>
      <c r="E8483">
        <v>114</v>
      </c>
      <c r="F8483">
        <v>4</v>
      </c>
      <c r="G8483">
        <v>0.106587171017877</v>
      </c>
      <c r="H8483">
        <v>-0.54456312808979901</v>
      </c>
      <c r="I8483">
        <v>-2.3893471512818998</v>
      </c>
      <c r="J8483">
        <v>209</v>
      </c>
      <c r="K8483">
        <v>298</v>
      </c>
      <c r="L8483">
        <v>130</v>
      </c>
      <c r="M8483">
        <v>13</v>
      </c>
      <c r="N8483">
        <v>0.23129808138692301</v>
      </c>
      <c r="O8483">
        <v>-0.79829171094860696</v>
      </c>
      <c r="P8483">
        <v>-2.2164286023961099</v>
      </c>
      <c r="Q8483">
        <v>0.61016949152542299</v>
      </c>
      <c r="R8483">
        <v>0.28813559322033899</v>
      </c>
      <c r="S8483">
        <f t="shared" si="132"/>
        <v>-0.28190651185191873</v>
      </c>
    </row>
    <row r="8484" spans="1:19" x14ac:dyDescent="0.2">
      <c r="A8484" t="s">
        <v>16885</v>
      </c>
      <c r="B8484" t="s">
        <v>16886</v>
      </c>
      <c r="C8484">
        <v>307</v>
      </c>
      <c r="D8484">
        <v>239</v>
      </c>
      <c r="E8484">
        <v>150</v>
      </c>
      <c r="F8484">
        <v>29</v>
      </c>
      <c r="G8484">
        <v>-2.8482242233520302E-2</v>
      </c>
      <c r="H8484">
        <v>-0.80530512619990802</v>
      </c>
      <c r="I8484">
        <v>-1.90893755054022</v>
      </c>
      <c r="J8484">
        <v>496</v>
      </c>
      <c r="K8484">
        <v>636</v>
      </c>
      <c r="L8484">
        <v>347</v>
      </c>
      <c r="M8484">
        <v>81</v>
      </c>
      <c r="N8484">
        <v>0.18520354257993801</v>
      </c>
      <c r="O8484">
        <v>-0.74724097884371399</v>
      </c>
      <c r="P8484">
        <v>-1.7972223262034399</v>
      </c>
      <c r="Q8484">
        <v>0.61016949152542299</v>
      </c>
      <c r="R8484">
        <v>0.28813559322033899</v>
      </c>
      <c r="S8484">
        <f t="shared" si="132"/>
        <v>-3.1233524199613599E-2</v>
      </c>
    </row>
    <row r="8485" spans="1:19" x14ac:dyDescent="0.2">
      <c r="A8485" t="s">
        <v>16887</v>
      </c>
      <c r="B8485" t="s">
        <v>16888</v>
      </c>
      <c r="C8485">
        <v>66</v>
      </c>
      <c r="D8485">
        <v>79</v>
      </c>
      <c r="E8485">
        <v>34</v>
      </c>
      <c r="F8485">
        <v>3</v>
      </c>
      <c r="G8485">
        <v>0.158341388044101</v>
      </c>
      <c r="H8485">
        <v>-0.78232302827801703</v>
      </c>
      <c r="I8485">
        <v>-2.2266198537842001</v>
      </c>
      <c r="J8485">
        <v>122</v>
      </c>
      <c r="K8485">
        <v>225</v>
      </c>
      <c r="L8485">
        <v>55</v>
      </c>
      <c r="M8485">
        <v>26</v>
      </c>
      <c r="N8485">
        <v>0.34305079085833601</v>
      </c>
      <c r="O8485">
        <v>-0.93808591832489396</v>
      </c>
      <c r="P8485">
        <v>-1.68161215129582</v>
      </c>
      <c r="Q8485">
        <v>0.55932203389830504</v>
      </c>
      <c r="R8485">
        <v>0.305084745762711</v>
      </c>
      <c r="S8485">
        <f t="shared" si="132"/>
        <v>-9.1923999388379862E-2</v>
      </c>
    </row>
    <row r="8486" spans="1:19" x14ac:dyDescent="0.2">
      <c r="A8486" t="s">
        <v>16889</v>
      </c>
      <c r="B8486" t="s">
        <v>16890</v>
      </c>
      <c r="C8486">
        <v>50</v>
      </c>
      <c r="D8486">
        <v>50</v>
      </c>
      <c r="E8486">
        <v>31</v>
      </c>
      <c r="F8486">
        <v>1</v>
      </c>
      <c r="G8486">
        <v>8.0258232295528406E-2</v>
      </c>
      <c r="H8486">
        <v>-0.70186632028014895</v>
      </c>
      <c r="I8486">
        <v>-2.58316717729801</v>
      </c>
      <c r="J8486">
        <v>189</v>
      </c>
      <c r="K8486">
        <v>154</v>
      </c>
      <c r="L8486">
        <v>100</v>
      </c>
      <c r="M8486">
        <v>38</v>
      </c>
      <c r="N8486">
        <v>-1.1712979915059299E-2</v>
      </c>
      <c r="O8486">
        <v>-0.86855058131763396</v>
      </c>
      <c r="P8486">
        <v>-1.70690387614832</v>
      </c>
      <c r="Q8486">
        <v>0.59322033898305004</v>
      </c>
      <c r="R8486">
        <v>0.25423728813559299</v>
      </c>
      <c r="S8486">
        <f t="shared" si="132"/>
        <v>-0.2015114568891537</v>
      </c>
    </row>
    <row r="8487" spans="1:19" x14ac:dyDescent="0.2">
      <c r="A8487" t="s">
        <v>16891</v>
      </c>
      <c r="B8487" t="s">
        <v>16892</v>
      </c>
      <c r="C8487">
        <v>102</v>
      </c>
      <c r="D8487">
        <v>94</v>
      </c>
      <c r="E8487">
        <v>42</v>
      </c>
      <c r="F8487">
        <v>12</v>
      </c>
      <c r="G8487">
        <v>4.4785914133309498E-2</v>
      </c>
      <c r="H8487">
        <v>-0.87960889114242002</v>
      </c>
      <c r="I8487">
        <v>-1.8136160986762899</v>
      </c>
      <c r="J8487">
        <v>228</v>
      </c>
      <c r="K8487">
        <v>260</v>
      </c>
      <c r="L8487">
        <v>173</v>
      </c>
      <c r="M8487">
        <v>29</v>
      </c>
      <c r="N8487">
        <v>0.13426660439208599</v>
      </c>
      <c r="O8487">
        <v>-0.71197752101604805</v>
      </c>
      <c r="P8487">
        <v>-1.9057625176933899</v>
      </c>
      <c r="Q8487">
        <v>0.61016949152542299</v>
      </c>
      <c r="R8487">
        <v>0.25423728813559299</v>
      </c>
      <c r="S8487">
        <f t="shared" si="132"/>
        <v>-3.2777125533607107E-2</v>
      </c>
    </row>
    <row r="8488" spans="1:19" x14ac:dyDescent="0.2">
      <c r="A8488" t="s">
        <v>16893</v>
      </c>
      <c r="B8488" t="s">
        <v>16894</v>
      </c>
      <c r="C8488">
        <v>121</v>
      </c>
      <c r="D8488">
        <v>168</v>
      </c>
      <c r="E8488">
        <v>108</v>
      </c>
      <c r="F8488">
        <v>36</v>
      </c>
      <c r="G8488">
        <v>0.22278214370494101</v>
      </c>
      <c r="H8488">
        <v>-0.54361962460790303</v>
      </c>
      <c r="I8488">
        <v>-1.4106800425111601</v>
      </c>
      <c r="J8488">
        <v>255</v>
      </c>
      <c r="K8488">
        <v>360</v>
      </c>
      <c r="L8488">
        <v>181</v>
      </c>
      <c r="M8488">
        <v>131</v>
      </c>
      <c r="N8488">
        <v>0.22699042375505299</v>
      </c>
      <c r="O8488">
        <v>-0.74095038270916103</v>
      </c>
      <c r="P8488">
        <v>-1.2994945533700799</v>
      </c>
      <c r="Q8488">
        <v>0.61016949152542299</v>
      </c>
      <c r="R8488">
        <v>0.338983050847457</v>
      </c>
      <c r="S8488">
        <f t="shared" si="132"/>
        <v>0.2455897207703823</v>
      </c>
    </row>
    <row r="8489" spans="1:19" x14ac:dyDescent="0.2">
      <c r="A8489" t="s">
        <v>16895</v>
      </c>
      <c r="B8489" t="s">
        <v>16896</v>
      </c>
      <c r="C8489">
        <v>33</v>
      </c>
      <c r="D8489">
        <v>26</v>
      </c>
      <c r="E8489">
        <v>45</v>
      </c>
      <c r="F8489">
        <v>0</v>
      </c>
      <c r="G8489">
        <v>-2.3282359611541001E-2</v>
      </c>
      <c r="H8489">
        <v>-0.35955943588094702</v>
      </c>
      <c r="I8489" t="e">
        <f>-inf</f>
        <v>#NAME?</v>
      </c>
      <c r="J8489">
        <v>131</v>
      </c>
      <c r="K8489">
        <v>113</v>
      </c>
      <c r="L8489">
        <v>138</v>
      </c>
      <c r="M8489">
        <v>6</v>
      </c>
      <c r="N8489">
        <v>1.3035251249377201E-2</v>
      </c>
      <c r="O8489">
        <v>-0.56948098639891798</v>
      </c>
      <c r="P8489">
        <v>-2.3493457138640101</v>
      </c>
      <c r="Q8489">
        <v>0.62711864406779605</v>
      </c>
      <c r="R8489">
        <v>0.27118644067796599</v>
      </c>
      <c r="S8489" t="e">
        <f t="shared" si="132"/>
        <v>#NAME?</v>
      </c>
    </row>
    <row r="8490" spans="1:19" x14ac:dyDescent="0.2">
      <c r="A8490" t="s">
        <v>16897</v>
      </c>
      <c r="B8490" t="s">
        <v>16898</v>
      </c>
      <c r="C8490">
        <v>76</v>
      </c>
      <c r="D8490">
        <v>78</v>
      </c>
      <c r="E8490">
        <v>120</v>
      </c>
      <c r="F8490">
        <v>7</v>
      </c>
      <c r="G8490">
        <v>9.1539242705217502E-2</v>
      </c>
      <c r="H8490">
        <v>-0.29589035601156999</v>
      </c>
      <c r="I8490">
        <v>-1.91991272522853</v>
      </c>
      <c r="J8490">
        <v>136</v>
      </c>
      <c r="K8490">
        <v>211</v>
      </c>
      <c r="L8490">
        <v>90</v>
      </c>
      <c r="M8490">
        <v>12</v>
      </c>
      <c r="N8490">
        <v>0.26797165034919701</v>
      </c>
      <c r="O8490">
        <v>-0.77138517607528301</v>
      </c>
      <c r="P8490">
        <v>-2.0645833309144801</v>
      </c>
      <c r="Q8490">
        <v>0.644067796610169</v>
      </c>
      <c r="R8490">
        <v>0.37288135593220301</v>
      </c>
      <c r="S8490">
        <f t="shared" si="132"/>
        <v>-0.10591328115285117</v>
      </c>
    </row>
    <row r="8491" spans="1:19" x14ac:dyDescent="0.2">
      <c r="A8491" t="s">
        <v>16899</v>
      </c>
      <c r="B8491" t="s">
        <v>16900</v>
      </c>
      <c r="C8491">
        <v>216</v>
      </c>
      <c r="D8491">
        <v>212</v>
      </c>
      <c r="E8491">
        <v>170</v>
      </c>
      <c r="F8491">
        <v>14</v>
      </c>
      <c r="G8491">
        <v>7.2140342073348906E-2</v>
      </c>
      <c r="H8491">
        <v>-0.59826283955105997</v>
      </c>
      <c r="I8491">
        <v>-2.07252288843469</v>
      </c>
      <c r="J8491">
        <v>483</v>
      </c>
      <c r="K8491">
        <v>442</v>
      </c>
      <c r="L8491">
        <v>304</v>
      </c>
      <c r="M8491">
        <v>39</v>
      </c>
      <c r="N8491">
        <v>3.8703242019301497E-2</v>
      </c>
      <c r="O8491">
        <v>-0.79316232428714795</v>
      </c>
      <c r="P8491">
        <v>-2.1031081923168999</v>
      </c>
      <c r="Q8491">
        <v>0.59322033898305004</v>
      </c>
      <c r="R8491">
        <v>0.27118644067796599</v>
      </c>
      <c r="S8491">
        <f t="shared" si="132"/>
        <v>-0.16022829178896808</v>
      </c>
    </row>
    <row r="8492" spans="1:19" x14ac:dyDescent="0.2">
      <c r="A8492" t="s">
        <v>16901</v>
      </c>
      <c r="B8492" t="s">
        <v>16902</v>
      </c>
      <c r="C8492">
        <v>280</v>
      </c>
      <c r="D8492">
        <v>260</v>
      </c>
      <c r="E8492">
        <v>204</v>
      </c>
      <c r="F8492">
        <v>24</v>
      </c>
      <c r="G8492">
        <v>4.8073548924127199E-2</v>
      </c>
      <c r="H8492">
        <v>-0.63178587369472405</v>
      </c>
      <c r="I8492">
        <v>-1.9511439625926099</v>
      </c>
      <c r="J8492">
        <v>554</v>
      </c>
      <c r="K8492">
        <v>541</v>
      </c>
      <c r="L8492">
        <v>339</v>
      </c>
      <c r="M8492">
        <v>68</v>
      </c>
      <c r="N8492">
        <v>6.6915603799861403E-2</v>
      </c>
      <c r="O8492">
        <v>-0.80539884366973702</v>
      </c>
      <c r="P8492">
        <v>-1.9212265206140799</v>
      </c>
      <c r="Q8492">
        <v>0.61016949152542299</v>
      </c>
      <c r="R8492">
        <v>0.25423728813559299</v>
      </c>
      <c r="S8492">
        <f t="shared" si="132"/>
        <v>-7.6574248503218853E-2</v>
      </c>
    </row>
    <row r="8493" spans="1:19" x14ac:dyDescent="0.2">
      <c r="A8493" t="s">
        <v>16903</v>
      </c>
      <c r="B8493" t="s">
        <v>16904</v>
      </c>
      <c r="C8493">
        <v>185</v>
      </c>
      <c r="D8493">
        <v>244</v>
      </c>
      <c r="E8493">
        <v>150</v>
      </c>
      <c r="F8493">
        <v>27</v>
      </c>
      <c r="G8493">
        <v>0.200476330231244</v>
      </c>
      <c r="H8493">
        <v>-0.585338479125736</v>
      </c>
      <c r="I8493">
        <v>-1.7200051372060201</v>
      </c>
      <c r="J8493">
        <v>381</v>
      </c>
      <c r="K8493">
        <v>649</v>
      </c>
      <c r="L8493">
        <v>207</v>
      </c>
      <c r="M8493">
        <v>19</v>
      </c>
      <c r="N8493">
        <v>0.30854782454647101</v>
      </c>
      <c r="O8493">
        <v>-0.85704340736309204</v>
      </c>
      <c r="P8493">
        <v>-2.3123970433146801</v>
      </c>
      <c r="Q8493">
        <v>0.59322033898305004</v>
      </c>
      <c r="R8493">
        <v>0.28813559322033899</v>
      </c>
      <c r="S8493">
        <f t="shared" si="132"/>
        <v>-0.11454936579919937</v>
      </c>
    </row>
    <row r="8494" spans="1:19" x14ac:dyDescent="0.2">
      <c r="A8494" t="s">
        <v>16905</v>
      </c>
      <c r="B8494" t="s">
        <v>16906</v>
      </c>
      <c r="C8494">
        <v>139</v>
      </c>
      <c r="D8494">
        <v>123</v>
      </c>
      <c r="E8494">
        <v>133</v>
      </c>
      <c r="F8494">
        <v>15</v>
      </c>
      <c r="G8494">
        <v>2.7148543480831198E-2</v>
      </c>
      <c r="H8494">
        <v>-0.51342116906541202</v>
      </c>
      <c r="I8494">
        <v>-1.85112071416041</v>
      </c>
      <c r="J8494">
        <v>225</v>
      </c>
      <c r="K8494">
        <v>416</v>
      </c>
      <c r="L8494">
        <v>185</v>
      </c>
      <c r="M8494">
        <v>44</v>
      </c>
      <c r="N8494">
        <v>0.344138915937102</v>
      </c>
      <c r="O8494">
        <v>-0.67709956685273898</v>
      </c>
      <c r="P8494">
        <v>-1.7189555102170599</v>
      </c>
      <c r="Q8494">
        <v>0.55932203389830504</v>
      </c>
      <c r="R8494">
        <v>0.322033898305084</v>
      </c>
      <c r="S8494">
        <f t="shared" si="132"/>
        <v>6.3749864429458528E-3</v>
      </c>
    </row>
    <row r="8495" spans="1:19" x14ac:dyDescent="0.2">
      <c r="A8495" t="s">
        <v>16907</v>
      </c>
      <c r="B8495" t="s">
        <v>16908</v>
      </c>
      <c r="C8495">
        <v>21</v>
      </c>
      <c r="D8495">
        <v>17</v>
      </c>
      <c r="E8495">
        <v>13</v>
      </c>
      <c r="F8495">
        <v>1</v>
      </c>
      <c r="G8495">
        <v>-1.15121410601168E-2</v>
      </c>
      <c r="H8495">
        <v>-0.70253395220548598</v>
      </c>
      <c r="I8495">
        <v>-2.2064164676959099</v>
      </c>
      <c r="J8495">
        <v>21</v>
      </c>
      <c r="K8495">
        <v>23</v>
      </c>
      <c r="L8495">
        <v>15</v>
      </c>
      <c r="M8495">
        <v>1</v>
      </c>
      <c r="N8495">
        <v>0.11673664470539501</v>
      </c>
      <c r="O8495">
        <v>-0.73821681282262797</v>
      </c>
      <c r="P8495">
        <v>-2.33244496332581</v>
      </c>
      <c r="Q8495">
        <v>0.57627118644067798</v>
      </c>
      <c r="R8495">
        <v>0.25423728813559299</v>
      </c>
      <c r="S8495">
        <f t="shared" si="132"/>
        <v>-0.26018481694219964</v>
      </c>
    </row>
    <row r="8496" spans="1:19" x14ac:dyDescent="0.2">
      <c r="A8496" t="s">
        <v>16909</v>
      </c>
      <c r="B8496" t="s">
        <v>16910</v>
      </c>
      <c r="C8496">
        <v>204</v>
      </c>
      <c r="D8496">
        <v>243</v>
      </c>
      <c r="E8496">
        <v>128</v>
      </c>
      <c r="F8496">
        <v>28</v>
      </c>
      <c r="G8496">
        <v>0.15623433846794099</v>
      </c>
      <c r="H8496">
        <v>-0.69667820755643395</v>
      </c>
      <c r="I8496">
        <v>-1.74666930904567</v>
      </c>
      <c r="J8496">
        <v>268</v>
      </c>
      <c r="K8496">
        <v>454</v>
      </c>
      <c r="L8496">
        <v>133</v>
      </c>
      <c r="M8496">
        <v>26</v>
      </c>
      <c r="N8496">
        <v>0.30614916225003602</v>
      </c>
      <c r="O8496">
        <v>-0.89637193020609296</v>
      </c>
      <c r="P8496">
        <v>-2.0233871146498599</v>
      </c>
      <c r="Q8496">
        <v>0.59322033898305004</v>
      </c>
      <c r="R8496">
        <v>0.186440677966101</v>
      </c>
      <c r="S8496">
        <f t="shared" si="132"/>
        <v>-4.4933438814557108E-2</v>
      </c>
    </row>
    <row r="8497" spans="1:19" x14ac:dyDescent="0.2">
      <c r="A8497" t="s">
        <v>16911</v>
      </c>
      <c r="B8497" t="s">
        <v>16912</v>
      </c>
      <c r="C8497">
        <v>309</v>
      </c>
      <c r="D8497">
        <v>302</v>
      </c>
      <c r="E8497">
        <v>185</v>
      </c>
      <c r="F8497">
        <v>25</v>
      </c>
      <c r="G8497">
        <v>7.0306695827844504E-2</v>
      </c>
      <c r="H8497">
        <v>-0.71704476080022395</v>
      </c>
      <c r="I8497">
        <v>-1.97621564371479</v>
      </c>
      <c r="J8497">
        <v>476</v>
      </c>
      <c r="K8497">
        <v>603</v>
      </c>
      <c r="L8497">
        <v>306</v>
      </c>
      <c r="M8497">
        <v>55</v>
      </c>
      <c r="N8497">
        <v>0.17993846284137899</v>
      </c>
      <c r="O8497">
        <v>-0.78397430338330298</v>
      </c>
      <c r="P8497">
        <v>-1.9474699318181401</v>
      </c>
      <c r="Q8497">
        <v>0.644067796610169</v>
      </c>
      <c r="R8497">
        <v>0.23728813559322001</v>
      </c>
      <c r="S8497">
        <f t="shared" si="132"/>
        <v>-9.082418904186379E-2</v>
      </c>
    </row>
    <row r="8498" spans="1:19" x14ac:dyDescent="0.2">
      <c r="A8498" t="s">
        <v>16913</v>
      </c>
      <c r="B8498" t="s">
        <v>16914</v>
      </c>
      <c r="C8498">
        <v>91</v>
      </c>
      <c r="D8498">
        <v>120</v>
      </c>
      <c r="E8498">
        <v>125</v>
      </c>
      <c r="F8498">
        <v>10</v>
      </c>
      <c r="G8498">
        <v>0.200398086022059</v>
      </c>
      <c r="H8498">
        <v>-0.35638938909144002</v>
      </c>
      <c r="I8498">
        <v>-1.84323856528309</v>
      </c>
      <c r="J8498">
        <v>166</v>
      </c>
      <c r="K8498">
        <v>250</v>
      </c>
      <c r="L8498">
        <v>146</v>
      </c>
      <c r="M8498">
        <v>30</v>
      </c>
      <c r="N8498">
        <v>0.25506002405370398</v>
      </c>
      <c r="O8498">
        <v>-0.64784400940000797</v>
      </c>
      <c r="P8498">
        <v>-1.75321250191228</v>
      </c>
      <c r="Q8498">
        <v>0.50847457627118597</v>
      </c>
      <c r="R8498">
        <v>0.22033898305084701</v>
      </c>
      <c r="S8498">
        <f t="shared" si="132"/>
        <v>-5.1511788186706792E-4</v>
      </c>
    </row>
    <row r="8499" spans="1:19" x14ac:dyDescent="0.2">
      <c r="A8499" t="s">
        <v>16915</v>
      </c>
      <c r="B8499" t="s">
        <v>16916</v>
      </c>
      <c r="C8499">
        <v>49</v>
      </c>
      <c r="D8499">
        <v>39</v>
      </c>
      <c r="E8499">
        <v>36</v>
      </c>
      <c r="F8499">
        <v>2</v>
      </c>
      <c r="G8499">
        <v>-1.8873240706486001E-2</v>
      </c>
      <c r="H8499">
        <v>-0.62815158903962998</v>
      </c>
      <c r="I8499">
        <v>-2.2733632573265301</v>
      </c>
      <c r="J8499">
        <v>97</v>
      </c>
      <c r="K8499">
        <v>82</v>
      </c>
      <c r="L8499">
        <v>23</v>
      </c>
      <c r="M8499">
        <v>11</v>
      </c>
      <c r="N8499">
        <v>4.2702215391935902E-3</v>
      </c>
      <c r="O8499">
        <v>-1.21713267539304</v>
      </c>
      <c r="P8499">
        <v>-1.9556047176999101</v>
      </c>
      <c r="Q8499">
        <v>0.57627118644067798</v>
      </c>
      <c r="R8499">
        <v>0.27118644067796599</v>
      </c>
      <c r="S8499">
        <f t="shared" si="132"/>
        <v>-0.17869255465801687</v>
      </c>
    </row>
    <row r="8500" spans="1:19" x14ac:dyDescent="0.2">
      <c r="A8500" t="s">
        <v>16917</v>
      </c>
      <c r="B8500" t="s">
        <v>16918</v>
      </c>
      <c r="C8500">
        <v>103</v>
      </c>
      <c r="D8500">
        <v>102</v>
      </c>
      <c r="E8500">
        <v>40</v>
      </c>
      <c r="F8500">
        <v>16</v>
      </c>
      <c r="G8500">
        <v>7.6021179352273802E-2</v>
      </c>
      <c r="H8500">
        <v>-0.90503524315561301</v>
      </c>
      <c r="I8500">
        <v>-1.6929144150112401</v>
      </c>
      <c r="J8500">
        <v>159</v>
      </c>
      <c r="K8500">
        <v>194</v>
      </c>
      <c r="L8500">
        <v>125</v>
      </c>
      <c r="M8500">
        <v>11</v>
      </c>
      <c r="N8500">
        <v>0.16363270903149599</v>
      </c>
      <c r="O8500">
        <v>-0.69657588845678498</v>
      </c>
      <c r="P8500">
        <v>-2.1702301077541102</v>
      </c>
      <c r="Q8500">
        <v>0.57627118644067798</v>
      </c>
      <c r="R8500">
        <v>0.27118644067796599</v>
      </c>
      <c r="S8500">
        <f t="shared" si="132"/>
        <v>-6.8709519367942964E-2</v>
      </c>
    </row>
    <row r="8501" spans="1:19" x14ac:dyDescent="0.2">
      <c r="A8501" t="s">
        <v>16919</v>
      </c>
      <c r="B8501" t="s">
        <v>16920</v>
      </c>
      <c r="C8501">
        <v>47</v>
      </c>
      <c r="D8501">
        <v>26</v>
      </c>
      <c r="E8501">
        <v>13</v>
      </c>
      <c r="F8501">
        <v>2</v>
      </c>
      <c r="G8501">
        <v>-0.17686627766937099</v>
      </c>
      <c r="H8501">
        <v>-1.0524125154072801</v>
      </c>
      <c r="I8501">
        <v>-2.2552650352337298</v>
      </c>
      <c r="J8501">
        <v>60</v>
      </c>
      <c r="K8501">
        <v>92</v>
      </c>
      <c r="L8501">
        <v>51</v>
      </c>
      <c r="M8501">
        <v>12</v>
      </c>
      <c r="N8501">
        <v>0.26286468038363298</v>
      </c>
      <c r="O8501">
        <v>-0.66266985143009705</v>
      </c>
      <c r="P8501">
        <v>-1.7091956729279101</v>
      </c>
      <c r="Q8501">
        <v>0.644067796610169</v>
      </c>
      <c r="R8501">
        <v>0.27118644067796599</v>
      </c>
      <c r="S8501">
        <f t="shared" si="132"/>
        <v>-0.10756293578706569</v>
      </c>
    </row>
    <row r="8502" spans="1:19" x14ac:dyDescent="0.2">
      <c r="A8502" t="s">
        <v>16921</v>
      </c>
      <c r="B8502" t="s">
        <v>16922</v>
      </c>
      <c r="C8502">
        <v>74</v>
      </c>
      <c r="D8502">
        <v>85</v>
      </c>
      <c r="E8502">
        <v>84</v>
      </c>
      <c r="F8502">
        <v>10</v>
      </c>
      <c r="G8502">
        <v>0.14044543827884401</v>
      </c>
      <c r="H8502">
        <v>-0.43921044344749799</v>
      </c>
      <c r="I8502">
        <v>-1.75342889269297</v>
      </c>
      <c r="J8502">
        <v>181</v>
      </c>
      <c r="K8502">
        <v>249</v>
      </c>
      <c r="L8502">
        <v>136</v>
      </c>
      <c r="M8502">
        <v>34</v>
      </c>
      <c r="N8502">
        <v>0.215748875648273</v>
      </c>
      <c r="O8502">
        <v>-0.71622844364335703</v>
      </c>
      <c r="P8502">
        <v>-1.7364253264188201</v>
      </c>
      <c r="Q8502">
        <v>0.62711864406779605</v>
      </c>
      <c r="R8502">
        <v>0.305084745762711</v>
      </c>
      <c r="S8502">
        <f t="shared" si="132"/>
        <v>2.9874797184834889E-2</v>
      </c>
    </row>
    <row r="8503" spans="1:19" x14ac:dyDescent="0.2">
      <c r="A8503" t="s">
        <v>16923</v>
      </c>
      <c r="B8503" t="s">
        <v>16924</v>
      </c>
      <c r="C8503">
        <v>192</v>
      </c>
      <c r="D8503">
        <v>187</v>
      </c>
      <c r="E8503">
        <v>142</v>
      </c>
      <c r="F8503">
        <v>7</v>
      </c>
      <c r="G8503">
        <v>6.8798610128477794E-2</v>
      </c>
      <c r="H8503">
        <v>-0.62527089409889602</v>
      </c>
      <c r="I8503">
        <v>-2.3224003616512898</v>
      </c>
      <c r="J8503">
        <v>337</v>
      </c>
      <c r="K8503">
        <v>365</v>
      </c>
      <c r="L8503">
        <v>269</v>
      </c>
      <c r="M8503">
        <v>31</v>
      </c>
      <c r="N8503">
        <v>0.111891067006857</v>
      </c>
      <c r="O8503">
        <v>-0.68996639801332105</v>
      </c>
      <c r="P8503">
        <v>-2.0464938756289501</v>
      </c>
      <c r="Q8503">
        <v>0.59322033898305004</v>
      </c>
      <c r="R8503">
        <v>0.23728813559322001</v>
      </c>
      <c r="S8503">
        <f t="shared" si="132"/>
        <v>-0.21714540634488663</v>
      </c>
    </row>
    <row r="8504" spans="1:19" x14ac:dyDescent="0.2">
      <c r="A8504" t="s">
        <v>16925</v>
      </c>
      <c r="B8504" t="s">
        <v>16926</v>
      </c>
      <c r="C8504">
        <v>74</v>
      </c>
      <c r="D8504">
        <v>95</v>
      </c>
      <c r="E8504">
        <v>48</v>
      </c>
      <c r="F8504">
        <v>11</v>
      </c>
      <c r="G8504">
        <v>0.18875011785340001</v>
      </c>
      <c r="H8504">
        <v>-0.68224849213379202</v>
      </c>
      <c r="I8504">
        <v>-1.7120362075347499</v>
      </c>
      <c r="J8504">
        <v>152</v>
      </c>
      <c r="K8504">
        <v>196</v>
      </c>
      <c r="L8504">
        <v>134</v>
      </c>
      <c r="M8504">
        <v>15</v>
      </c>
      <c r="N8504">
        <v>0.18764058683342499</v>
      </c>
      <c r="O8504">
        <v>-0.64682756672435504</v>
      </c>
      <c r="P8504">
        <v>-2.0159779974809799</v>
      </c>
      <c r="Q8504">
        <v>0.59322033898305004</v>
      </c>
      <c r="R8504">
        <v>0.305084745762711</v>
      </c>
      <c r="S8504">
        <f t="shared" si="132"/>
        <v>-3.2964009016777492E-2</v>
      </c>
    </row>
    <row r="8505" spans="1:19" x14ac:dyDescent="0.2">
      <c r="A8505" t="s">
        <v>16927</v>
      </c>
      <c r="B8505" t="s">
        <v>16928</v>
      </c>
      <c r="C8505">
        <v>188</v>
      </c>
      <c r="D8505">
        <v>159</v>
      </c>
      <c r="E8505">
        <v>121</v>
      </c>
      <c r="F8505">
        <v>9</v>
      </c>
      <c r="G8505">
        <v>7.4975073523001297E-3</v>
      </c>
      <c r="H8505">
        <v>-0.68563048872563304</v>
      </c>
      <c r="I8505">
        <v>-2.2041125127863501</v>
      </c>
      <c r="J8505">
        <v>405</v>
      </c>
      <c r="K8505">
        <v>527</v>
      </c>
      <c r="L8505">
        <v>264</v>
      </c>
      <c r="M8505">
        <v>38</v>
      </c>
      <c r="N8505">
        <v>0.19158369541959899</v>
      </c>
      <c r="O8505">
        <v>-0.777939873489227</v>
      </c>
      <c r="P8505">
        <v>-2.0378970951897499</v>
      </c>
      <c r="Q8505">
        <v>0.61016949152542299</v>
      </c>
      <c r="R8505">
        <v>0.305084745762711</v>
      </c>
      <c r="S8505">
        <f t="shared" si="132"/>
        <v>-0.1807336543721377</v>
      </c>
    </row>
    <row r="8506" spans="1:19" x14ac:dyDescent="0.2">
      <c r="A8506" t="s">
        <v>16929</v>
      </c>
      <c r="B8506" t="s">
        <v>16930</v>
      </c>
      <c r="C8506">
        <v>115</v>
      </c>
      <c r="D8506">
        <v>161</v>
      </c>
      <c r="E8506">
        <v>111</v>
      </c>
      <c r="F8506">
        <v>13</v>
      </c>
      <c r="G8506">
        <v>0.22638626797376599</v>
      </c>
      <c r="H8506">
        <v>-0.50963287134535695</v>
      </c>
      <c r="I8506">
        <v>-1.8309516610087699</v>
      </c>
      <c r="J8506">
        <v>240</v>
      </c>
      <c r="K8506">
        <v>389</v>
      </c>
      <c r="L8506">
        <v>218</v>
      </c>
      <c r="M8506">
        <v>50</v>
      </c>
      <c r="N8506">
        <v>0.28696646303582302</v>
      </c>
      <c r="O8506">
        <v>-0.63384352525139098</v>
      </c>
      <c r="P8506">
        <v>-1.6914669059674801</v>
      </c>
      <c r="Q8506">
        <v>0.61016949152542299</v>
      </c>
      <c r="R8506">
        <v>0.28813559322033899</v>
      </c>
      <c r="S8506">
        <f t="shared" si="132"/>
        <v>1.954415917481777E-2</v>
      </c>
    </row>
    <row r="8507" spans="1:19" x14ac:dyDescent="0.2">
      <c r="A8507" t="s">
        <v>16931</v>
      </c>
      <c r="B8507" t="s">
        <v>16932</v>
      </c>
      <c r="C8507">
        <v>171</v>
      </c>
      <c r="D8507">
        <v>171</v>
      </c>
      <c r="E8507">
        <v>72</v>
      </c>
      <c r="F8507">
        <v>7</v>
      </c>
      <c r="G8507">
        <v>8.0258232295528406E-2</v>
      </c>
      <c r="H8507">
        <v>-0.86992162373928905</v>
      </c>
      <c r="I8507">
        <v>-2.2720952433398902</v>
      </c>
      <c r="J8507">
        <v>259</v>
      </c>
      <c r="K8507">
        <v>347</v>
      </c>
      <c r="L8507">
        <v>98</v>
      </c>
      <c r="M8507">
        <v>56</v>
      </c>
      <c r="N8507">
        <v>0.204257814131343</v>
      </c>
      <c r="O8507">
        <v>-1.01416246553314</v>
      </c>
      <c r="P8507">
        <v>-1.6753374056669399</v>
      </c>
      <c r="Q8507">
        <v>0.61016949152542299</v>
      </c>
      <c r="R8507">
        <v>0.305084745762711</v>
      </c>
      <c r="S8507">
        <f t="shared" si="132"/>
        <v>-0.10335995560269576</v>
      </c>
    </row>
    <row r="8508" spans="1:19" x14ac:dyDescent="0.2">
      <c r="A8508" t="s">
        <v>16933</v>
      </c>
      <c r="B8508" t="s">
        <v>16934</v>
      </c>
      <c r="C8508">
        <v>119</v>
      </c>
      <c r="D8508">
        <v>151</v>
      </c>
      <c r="E8508">
        <v>68</v>
      </c>
      <c r="F8508">
        <v>49</v>
      </c>
      <c r="G8508">
        <v>0.18368821819616701</v>
      </c>
      <c r="H8508">
        <v>-0.73729605846469704</v>
      </c>
      <c r="I8508">
        <v>-1.26954805432601</v>
      </c>
      <c r="J8508">
        <v>239</v>
      </c>
      <c r="K8508">
        <v>254</v>
      </c>
      <c r="L8508">
        <v>166</v>
      </c>
      <c r="M8508">
        <v>32</v>
      </c>
      <c r="N8508">
        <v>0.103663919093522</v>
      </c>
      <c r="O8508">
        <v>-0.75037859005247198</v>
      </c>
      <c r="P8508">
        <v>-1.8834735912201199</v>
      </c>
      <c r="Q8508">
        <v>0.66101694915254205</v>
      </c>
      <c r="R8508">
        <v>0.22033898305084701</v>
      </c>
      <c r="S8508">
        <f t="shared" si="132"/>
        <v>0.13008499820712671</v>
      </c>
    </row>
    <row r="8509" spans="1:19" x14ac:dyDescent="0.2">
      <c r="A8509" t="s">
        <v>16935</v>
      </c>
      <c r="B8509" t="s">
        <v>16936</v>
      </c>
      <c r="C8509">
        <v>209</v>
      </c>
      <c r="D8509">
        <v>168</v>
      </c>
      <c r="E8509">
        <v>99</v>
      </c>
      <c r="F8509">
        <v>27</v>
      </c>
      <c r="G8509">
        <v>-1.4578772089662601E-2</v>
      </c>
      <c r="H8509">
        <v>-0.81876910129190705</v>
      </c>
      <c r="I8509">
        <v>-1.7729796949140599</v>
      </c>
      <c r="J8509">
        <v>427</v>
      </c>
      <c r="K8509">
        <v>601</v>
      </c>
      <c r="L8509">
        <v>312</v>
      </c>
      <c r="M8509">
        <v>52</v>
      </c>
      <c r="N8509">
        <v>0.22567470039943699</v>
      </c>
      <c r="O8509">
        <v>-0.72836205815097099</v>
      </c>
      <c r="P8509">
        <v>-1.92465019998211</v>
      </c>
      <c r="Q8509">
        <v>0.62711864406779605</v>
      </c>
      <c r="R8509">
        <v>0.322033898305084</v>
      </c>
      <c r="S8509">
        <f t="shared" si="132"/>
        <v>-2.6110406955524936E-2</v>
      </c>
    </row>
    <row r="8510" spans="1:19" x14ac:dyDescent="0.2">
      <c r="A8510" t="s">
        <v>16937</v>
      </c>
      <c r="B8510" t="s">
        <v>16938</v>
      </c>
      <c r="C8510">
        <v>159</v>
      </c>
      <c r="D8510">
        <v>151</v>
      </c>
      <c r="E8510">
        <v>44</v>
      </c>
      <c r="F8510">
        <v>12</v>
      </c>
      <c r="G8510">
        <v>5.78380552682463E-2</v>
      </c>
      <c r="H8510">
        <v>-1.0522024576126601</v>
      </c>
      <c r="I8510">
        <v>-2.0064130512348202</v>
      </c>
      <c r="J8510">
        <v>231</v>
      </c>
      <c r="K8510">
        <v>206</v>
      </c>
      <c r="L8510">
        <v>149</v>
      </c>
      <c r="M8510">
        <v>29</v>
      </c>
      <c r="N8510">
        <v>2.7483343898730798E-2</v>
      </c>
      <c r="O8510">
        <v>-0.78251448862425999</v>
      </c>
      <c r="P8510">
        <v>-1.9114396505850799</v>
      </c>
      <c r="Q8510">
        <v>0.644067796610169</v>
      </c>
      <c r="R8510">
        <v>0.338983050847457</v>
      </c>
      <c r="S8510">
        <f t="shared" si="132"/>
        <v>-8.9895109229074413E-2</v>
      </c>
    </row>
    <row r="8511" spans="1:19" x14ac:dyDescent="0.2">
      <c r="A8511" t="s">
        <v>16939</v>
      </c>
      <c r="B8511" t="s">
        <v>16940</v>
      </c>
      <c r="C8511">
        <v>94</v>
      </c>
      <c r="D8511">
        <v>71</v>
      </c>
      <c r="E8511">
        <v>70</v>
      </c>
      <c r="F8511">
        <v>8</v>
      </c>
      <c r="G8511">
        <v>-4.1611272585094901E-2</v>
      </c>
      <c r="H8511">
        <v>-0.62228782336384503</v>
      </c>
      <c r="I8511">
        <v>-1.9542350395697501</v>
      </c>
      <c r="J8511">
        <v>202</v>
      </c>
      <c r="K8511">
        <v>220</v>
      </c>
      <c r="L8511">
        <v>91</v>
      </c>
      <c r="M8511">
        <v>19</v>
      </c>
      <c r="N8511">
        <v>0.114299414797304</v>
      </c>
      <c r="O8511">
        <v>-0.93839875426992003</v>
      </c>
      <c r="P8511">
        <v>-2.0368234370856801</v>
      </c>
      <c r="Q8511">
        <v>0.55932203389830504</v>
      </c>
      <c r="R8511">
        <v>0.305084745762711</v>
      </c>
      <c r="S8511">
        <f t="shared" si="132"/>
        <v>-0.10838594949958222</v>
      </c>
    </row>
    <row r="8512" spans="1:19" x14ac:dyDescent="0.2">
      <c r="A8512" t="s">
        <v>16941</v>
      </c>
      <c r="B8512" t="s">
        <v>16942</v>
      </c>
      <c r="C8512">
        <v>119</v>
      </c>
      <c r="D8512">
        <v>110</v>
      </c>
      <c r="E8512">
        <v>81</v>
      </c>
      <c r="F8512">
        <v>20</v>
      </c>
      <c r="G8512">
        <v>4.6103956061222702E-2</v>
      </c>
      <c r="H8512">
        <v>-0.66131995229228402</v>
      </c>
      <c r="I8512">
        <v>-1.65871413869054</v>
      </c>
      <c r="J8512">
        <v>244</v>
      </c>
      <c r="K8512">
        <v>209</v>
      </c>
      <c r="L8512">
        <v>143</v>
      </c>
      <c r="M8512">
        <v>39</v>
      </c>
      <c r="N8512">
        <v>9.9845631940462705E-3</v>
      </c>
      <c r="O8512">
        <v>-0.82414256601805702</v>
      </c>
      <c r="P8512">
        <v>-1.8065508879041201</v>
      </c>
      <c r="Q8512">
        <v>0.45762711864406702</v>
      </c>
      <c r="R8512">
        <v>0.22033898305084701</v>
      </c>
      <c r="S8512">
        <f t="shared" si="132"/>
        <v>3.8431519869054936E-2</v>
      </c>
    </row>
    <row r="8513" spans="1:19" x14ac:dyDescent="0.2">
      <c r="A8513" t="s">
        <v>16943</v>
      </c>
      <c r="B8513" t="s">
        <v>16944</v>
      </c>
      <c r="C8513">
        <v>85</v>
      </c>
      <c r="D8513">
        <v>87</v>
      </c>
      <c r="E8513">
        <v>118</v>
      </c>
      <c r="F8513">
        <v>9</v>
      </c>
      <c r="G8513">
        <v>9.0358559199854305E-2</v>
      </c>
      <c r="H8513">
        <v>-0.35179492818656999</v>
      </c>
      <c r="I8513">
        <v>-1.8593735892369601</v>
      </c>
      <c r="J8513">
        <v>137</v>
      </c>
      <c r="K8513">
        <v>193</v>
      </c>
      <c r="L8513">
        <v>127</v>
      </c>
      <c r="M8513">
        <v>34</v>
      </c>
      <c r="N8513">
        <v>0.22606484527308801</v>
      </c>
      <c r="O8513">
        <v>-0.62500562334484</v>
      </c>
      <c r="P8513">
        <v>-1.61546731870604</v>
      </c>
      <c r="Q8513">
        <v>0.40677966101694901</v>
      </c>
      <c r="R8513">
        <v>0.20338983050847401</v>
      </c>
      <c r="S8513">
        <f t="shared" si="132"/>
        <v>3.1676393811085821E-2</v>
      </c>
    </row>
    <row r="8514" spans="1:19" x14ac:dyDescent="0.2">
      <c r="A8514" t="s">
        <v>16945</v>
      </c>
      <c r="B8514" t="s">
        <v>16946</v>
      </c>
      <c r="C8514">
        <v>216</v>
      </c>
      <c r="D8514">
        <v>203</v>
      </c>
      <c r="E8514">
        <v>153</v>
      </c>
      <c r="F8514">
        <v>24</v>
      </c>
      <c r="G8514">
        <v>5.33005190578104E-2</v>
      </c>
      <c r="H8514">
        <v>-0.64402033011173498</v>
      </c>
      <c r="I8514">
        <v>-1.8384396824013201</v>
      </c>
      <c r="J8514">
        <v>271</v>
      </c>
      <c r="K8514">
        <v>333</v>
      </c>
      <c r="L8514">
        <v>253</v>
      </c>
      <c r="M8514">
        <v>48</v>
      </c>
      <c r="N8514">
        <v>0.16670304605363501</v>
      </c>
      <c r="O8514">
        <v>-0.62193754684297797</v>
      </c>
      <c r="P8514">
        <v>-1.76195372209071</v>
      </c>
      <c r="Q8514">
        <v>0.49152542372881303</v>
      </c>
      <c r="R8514">
        <v>0.338983050847457</v>
      </c>
      <c r="S8514">
        <f t="shared" si="132"/>
        <v>-1.4693331695642374E-3</v>
      </c>
    </row>
    <row r="8515" spans="1:19" x14ac:dyDescent="0.2">
      <c r="A8515" t="s">
        <v>16947</v>
      </c>
      <c r="B8515" t="s">
        <v>16948</v>
      </c>
      <c r="C8515">
        <v>140</v>
      </c>
      <c r="D8515">
        <v>250</v>
      </c>
      <c r="E8515">
        <v>65</v>
      </c>
      <c r="F8515">
        <v>16</v>
      </c>
      <c r="G8515">
        <v>0.33207020528932801</v>
      </c>
      <c r="H8515">
        <v>-0.82747268881378599</v>
      </c>
      <c r="I8515">
        <v>-1.82620522598431</v>
      </c>
      <c r="J8515">
        <v>272</v>
      </c>
      <c r="K8515">
        <v>321</v>
      </c>
      <c r="L8515">
        <v>186</v>
      </c>
      <c r="M8515">
        <v>22</v>
      </c>
      <c r="N8515">
        <v>0.14916423179239499</v>
      </c>
      <c r="O8515">
        <v>-0.75714473696067197</v>
      </c>
      <c r="P8515">
        <v>-2.1023718918038798</v>
      </c>
      <c r="Q8515">
        <v>0.47457627118644002</v>
      </c>
      <c r="R8515">
        <v>0.37288135593220301</v>
      </c>
      <c r="S8515">
        <f t="shared" ref="S8515:S8578" si="133">((I8515+1.7338029)/1.7338029+(P8515+1.8692731)/1.8692731)/2</f>
        <v>-8.8997414940704095E-2</v>
      </c>
    </row>
    <row r="8516" spans="1:19" x14ac:dyDescent="0.2">
      <c r="A8516" t="s">
        <v>16949</v>
      </c>
      <c r="B8516" t="s">
        <v>16950</v>
      </c>
      <c r="C8516">
        <v>224</v>
      </c>
      <c r="D8516">
        <v>184</v>
      </c>
      <c r="E8516">
        <v>129</v>
      </c>
      <c r="F8516">
        <v>37</v>
      </c>
      <c r="G8516">
        <v>-5.1719630290979202E-3</v>
      </c>
      <c r="H8516">
        <v>-0.73391631781331701</v>
      </c>
      <c r="I8516">
        <v>-1.6662434672291599</v>
      </c>
      <c r="J8516">
        <v>402</v>
      </c>
      <c r="K8516">
        <v>733</v>
      </c>
      <c r="L8516">
        <v>264</v>
      </c>
      <c r="M8516">
        <v>40</v>
      </c>
      <c r="N8516">
        <v>0.33810602497837899</v>
      </c>
      <c r="O8516">
        <v>-0.77471090335902904</v>
      </c>
      <c r="P8516">
        <v>-2.0123917303484</v>
      </c>
      <c r="Q8516">
        <v>0.47457627118644002</v>
      </c>
      <c r="R8516">
        <v>0.37288135593220301</v>
      </c>
      <c r="S8516">
        <f t="shared" si="133"/>
        <v>-1.8798874379418479E-2</v>
      </c>
    </row>
    <row r="8517" spans="1:19" x14ac:dyDescent="0.2">
      <c r="A8517" t="s">
        <v>16951</v>
      </c>
      <c r="B8517" t="s">
        <v>16952</v>
      </c>
      <c r="C8517">
        <v>58</v>
      </c>
      <c r="D8517">
        <v>73</v>
      </c>
      <c r="E8517">
        <v>107</v>
      </c>
      <c r="F8517">
        <v>5</v>
      </c>
      <c r="G8517">
        <v>0.18015309885304701</v>
      </c>
      <c r="H8517">
        <v>-0.22830222565613101</v>
      </c>
      <c r="I8517">
        <v>-1.9486551621889101</v>
      </c>
      <c r="J8517">
        <v>116</v>
      </c>
      <c r="K8517">
        <v>87</v>
      </c>
      <c r="L8517">
        <v>110</v>
      </c>
      <c r="M8517">
        <v>12</v>
      </c>
      <c r="N8517">
        <v>-4.77106331865782E-2</v>
      </c>
      <c r="O8517">
        <v>-0.61515408121308301</v>
      </c>
      <c r="P8517">
        <v>-1.9955024117711799</v>
      </c>
      <c r="Q8517">
        <v>0.49152542372881303</v>
      </c>
      <c r="R8517">
        <v>0.40677966101694901</v>
      </c>
      <c r="S8517">
        <f t="shared" si="133"/>
        <v>-9.5724106551420829E-2</v>
      </c>
    </row>
    <row r="8518" spans="1:19" x14ac:dyDescent="0.2">
      <c r="A8518" t="s">
        <v>16953</v>
      </c>
      <c r="B8518" t="s">
        <v>16954</v>
      </c>
      <c r="C8518">
        <v>192</v>
      </c>
      <c r="D8518">
        <v>290</v>
      </c>
      <c r="E8518">
        <v>159</v>
      </c>
      <c r="F8518">
        <v>88</v>
      </c>
      <c r="G8518">
        <v>0.25935500149093499</v>
      </c>
      <c r="H8518">
        <v>-0.57616211416150098</v>
      </c>
      <c r="I8518">
        <v>-1.2230157295153701</v>
      </c>
      <c r="J8518">
        <v>341</v>
      </c>
      <c r="K8518">
        <v>489</v>
      </c>
      <c r="L8518">
        <v>226</v>
      </c>
      <c r="M8518">
        <v>134</v>
      </c>
      <c r="N8518">
        <v>0.23378258355284401</v>
      </c>
      <c r="O8518">
        <v>-0.77073471698948703</v>
      </c>
      <c r="P8518">
        <v>-1.4158752492195801</v>
      </c>
      <c r="Q8518">
        <v>0.47457627118644002</v>
      </c>
      <c r="R8518">
        <v>0.338983050847457</v>
      </c>
      <c r="S8518">
        <f t="shared" si="133"/>
        <v>0.26857906225546052</v>
      </c>
    </row>
    <row r="8519" spans="1:19" x14ac:dyDescent="0.2">
      <c r="A8519" t="s">
        <v>16955</v>
      </c>
      <c r="B8519" t="s">
        <v>16956</v>
      </c>
      <c r="C8519">
        <v>52</v>
      </c>
      <c r="D8519">
        <v>86</v>
      </c>
      <c r="E8519">
        <v>53</v>
      </c>
      <c r="F8519">
        <v>12</v>
      </c>
      <c r="G8519">
        <v>0.29875333990429698</v>
      </c>
      <c r="H8519">
        <v>-0.48598548381241302</v>
      </c>
      <c r="I8519">
        <v>-1.5210192705491701</v>
      </c>
      <c r="J8519">
        <v>112</v>
      </c>
      <c r="K8519">
        <v>141</v>
      </c>
      <c r="L8519">
        <v>92</v>
      </c>
      <c r="M8519">
        <v>26</v>
      </c>
      <c r="N8519">
        <v>0.17722919340692</v>
      </c>
      <c r="O8519">
        <v>-0.67751897246901605</v>
      </c>
      <c r="P8519">
        <v>-1.64447034329125</v>
      </c>
      <c r="Q8519">
        <v>0.55932203389830504</v>
      </c>
      <c r="R8519">
        <v>0.37288135593220301</v>
      </c>
      <c r="S8519">
        <f t="shared" si="133"/>
        <v>0.12149433246561193</v>
      </c>
    </row>
    <row r="8520" spans="1:19" x14ac:dyDescent="0.2">
      <c r="A8520" t="s">
        <v>16957</v>
      </c>
      <c r="B8520" t="s">
        <v>16958</v>
      </c>
      <c r="C8520">
        <v>148</v>
      </c>
      <c r="D8520">
        <v>91</v>
      </c>
      <c r="E8520">
        <v>84</v>
      </c>
      <c r="F8520">
        <v>15</v>
      </c>
      <c r="G8520">
        <v>-0.13096209077833501</v>
      </c>
      <c r="H8520">
        <v>-0.74024043911147897</v>
      </c>
      <c r="I8520">
        <v>-1.8783676293012701</v>
      </c>
      <c r="J8520">
        <v>313</v>
      </c>
      <c r="K8520">
        <v>272</v>
      </c>
      <c r="L8520">
        <v>200</v>
      </c>
      <c r="M8520">
        <v>24</v>
      </c>
      <c r="N8520">
        <v>1.6252669909471901E-2</v>
      </c>
      <c r="O8520">
        <v>-0.78660311902685698</v>
      </c>
      <c r="P8520">
        <v>-2.1255587644267302</v>
      </c>
      <c r="Q8520">
        <v>0.54237288135593198</v>
      </c>
      <c r="R8520">
        <v>0.338983050847457</v>
      </c>
      <c r="S8520">
        <f t="shared" si="133"/>
        <v>-0.11024229633159197</v>
      </c>
    </row>
    <row r="8521" spans="1:19" x14ac:dyDescent="0.2">
      <c r="A8521" t="s">
        <v>16959</v>
      </c>
      <c r="B8521" t="s">
        <v>16960</v>
      </c>
      <c r="C8521">
        <v>136</v>
      </c>
      <c r="D8521">
        <v>104</v>
      </c>
      <c r="E8521">
        <v>69</v>
      </c>
      <c r="F8521">
        <v>8</v>
      </c>
      <c r="G8521">
        <v>-3.6247336775908703E-2</v>
      </c>
      <c r="H8521">
        <v>-0.78894782741136504</v>
      </c>
      <c r="I8521">
        <v>-2.1146460943402698</v>
      </c>
      <c r="J8521">
        <v>266</v>
      </c>
      <c r="K8521">
        <v>252</v>
      </c>
      <c r="L8521">
        <v>151</v>
      </c>
      <c r="M8521">
        <v>19</v>
      </c>
      <c r="N8521">
        <v>5.3747007572198698E-2</v>
      </c>
      <c r="O8521">
        <v>-0.83799346648228701</v>
      </c>
      <c r="P8521">
        <v>-2.15635370427013</v>
      </c>
      <c r="Q8521">
        <v>0.59322033898305004</v>
      </c>
      <c r="R8521">
        <v>0.338983050847457</v>
      </c>
      <c r="S8521">
        <f t="shared" si="133"/>
        <v>-0.18661822985031551</v>
      </c>
    </row>
    <row r="8522" spans="1:19" x14ac:dyDescent="0.2">
      <c r="A8522" t="s">
        <v>16961</v>
      </c>
      <c r="B8522" t="s">
        <v>16962</v>
      </c>
      <c r="C8522">
        <v>95</v>
      </c>
      <c r="D8522">
        <v>125</v>
      </c>
      <c r="E8522">
        <v>59</v>
      </c>
      <c r="F8522">
        <v>15</v>
      </c>
      <c r="G8522">
        <v>0.199444640014737</v>
      </c>
      <c r="H8522">
        <v>-0.701129603425107</v>
      </c>
      <c r="I8522">
        <v>-1.68582951919516</v>
      </c>
      <c r="J8522">
        <v>225</v>
      </c>
      <c r="K8522">
        <v>324</v>
      </c>
      <c r="L8522">
        <v>170</v>
      </c>
      <c r="M8522">
        <v>21</v>
      </c>
      <c r="N8522">
        <v>0.23559059551697101</v>
      </c>
      <c r="O8522">
        <v>-0.71382237387747804</v>
      </c>
      <c r="P8522">
        <v>-2.0401888919693301</v>
      </c>
      <c r="Q8522">
        <v>0.50847457627118597</v>
      </c>
      <c r="R8522">
        <v>0.23728813559322001</v>
      </c>
      <c r="S8522">
        <f t="shared" si="133"/>
        <v>-3.1882453292147027E-2</v>
      </c>
    </row>
    <row r="8523" spans="1:19" x14ac:dyDescent="0.2">
      <c r="A8523" t="s">
        <v>16963</v>
      </c>
      <c r="B8523" t="s">
        <v>16964</v>
      </c>
      <c r="C8523">
        <v>59</v>
      </c>
      <c r="D8523">
        <v>55</v>
      </c>
      <c r="E8523">
        <v>56</v>
      </c>
      <c r="F8523">
        <v>3</v>
      </c>
      <c r="G8523">
        <v>4.9768910147628E-2</v>
      </c>
      <c r="H8523">
        <v>-0.51692199441434705</v>
      </c>
      <c r="I8523">
        <v>-2.17792792988448</v>
      </c>
      <c r="J8523">
        <v>106</v>
      </c>
      <c r="K8523">
        <v>167</v>
      </c>
      <c r="L8523">
        <v>77</v>
      </c>
      <c r="M8523">
        <v>4</v>
      </c>
      <c r="N8523">
        <v>0.27463870930453399</v>
      </c>
      <c r="O8523">
        <v>-0.73090391723667802</v>
      </c>
      <c r="P8523">
        <v>-2.4334715425287001</v>
      </c>
      <c r="Q8523">
        <v>0.52542372881355903</v>
      </c>
      <c r="R8523">
        <v>0.322033898305084</v>
      </c>
      <c r="S8523">
        <f t="shared" si="133"/>
        <v>-0.2789921537444468</v>
      </c>
    </row>
    <row r="8524" spans="1:19" x14ac:dyDescent="0.2">
      <c r="A8524" t="s">
        <v>16965</v>
      </c>
      <c r="B8524" t="s">
        <v>16966</v>
      </c>
      <c r="C8524">
        <v>66</v>
      </c>
      <c r="D8524">
        <v>86</v>
      </c>
      <c r="E8524">
        <v>32</v>
      </c>
      <c r="F8524">
        <v>6</v>
      </c>
      <c r="G8524">
        <v>0.19521274799722699</v>
      </c>
      <c r="H8524">
        <v>-0.80865196700036601</v>
      </c>
      <c r="I8524">
        <v>-1.92558985812022</v>
      </c>
      <c r="J8524">
        <v>249</v>
      </c>
      <c r="K8524">
        <v>212</v>
      </c>
      <c r="L8524">
        <v>123</v>
      </c>
      <c r="M8524">
        <v>15</v>
      </c>
      <c r="N8524">
        <v>7.3646172547368501E-3</v>
      </c>
      <c r="O8524">
        <v>-0.89838301280072796</v>
      </c>
      <c r="P8524">
        <v>-2.2303337566319401</v>
      </c>
      <c r="Q8524">
        <v>0.50847457627118597</v>
      </c>
      <c r="R8524">
        <v>0.305084745762711</v>
      </c>
      <c r="S8524">
        <f t="shared" si="133"/>
        <v>-0.15188600172121883</v>
      </c>
    </row>
    <row r="8525" spans="1:19" x14ac:dyDescent="0.2">
      <c r="A8525" t="s">
        <v>16967</v>
      </c>
      <c r="B8525" t="s">
        <v>16968</v>
      </c>
      <c r="C8525">
        <v>165</v>
      </c>
      <c r="D8525">
        <v>161</v>
      </c>
      <c r="E8525">
        <v>136</v>
      </c>
      <c r="F8525">
        <v>12</v>
      </c>
      <c r="G8525">
        <v>6.9600164113471794E-2</v>
      </c>
      <c r="H8525">
        <v>-0.57820304562209202</v>
      </c>
      <c r="I8525">
        <v>-2.02249987112828</v>
      </c>
      <c r="J8525">
        <v>322</v>
      </c>
      <c r="K8525">
        <v>470</v>
      </c>
      <c r="L8525">
        <v>278</v>
      </c>
      <c r="M8525">
        <v>46</v>
      </c>
      <c r="N8525">
        <v>0.24147008966160799</v>
      </c>
      <c r="O8525">
        <v>-0.65589985292214503</v>
      </c>
      <c r="P8525">
        <v>-1.85532370860614</v>
      </c>
      <c r="Q8525">
        <v>0.66101694915254205</v>
      </c>
      <c r="R8525">
        <v>0.28813559322033899</v>
      </c>
      <c r="S8525">
        <f t="shared" si="133"/>
        <v>-7.9524184040105778E-2</v>
      </c>
    </row>
    <row r="8526" spans="1:19" x14ac:dyDescent="0.2">
      <c r="A8526" t="s">
        <v>16969</v>
      </c>
      <c r="B8526" t="s">
        <v>16970</v>
      </c>
      <c r="C8526">
        <v>150</v>
      </c>
      <c r="D8526">
        <v>161</v>
      </c>
      <c r="E8526">
        <v>138</v>
      </c>
      <c r="F8526">
        <v>14</v>
      </c>
      <c r="G8526">
        <v>0.110992849271696</v>
      </c>
      <c r="H8526">
        <v>-0.53047018243284805</v>
      </c>
      <c r="I8526">
        <v>-1.91416039633944</v>
      </c>
      <c r="J8526">
        <v>421</v>
      </c>
      <c r="K8526">
        <v>471</v>
      </c>
      <c r="L8526">
        <v>205</v>
      </c>
      <c r="M8526">
        <v>45</v>
      </c>
      <c r="N8526">
        <v>0.125966914714949</v>
      </c>
      <c r="O8526">
        <v>-0.90461701192430399</v>
      </c>
      <c r="P8526">
        <v>-1.9812952506522099</v>
      </c>
      <c r="Q8526">
        <v>0.59322033898305004</v>
      </c>
      <c r="R8526">
        <v>0.22033898305084701</v>
      </c>
      <c r="S8526">
        <f t="shared" si="133"/>
        <v>-8.1976204824955129E-2</v>
      </c>
    </row>
    <row r="8527" spans="1:19" x14ac:dyDescent="0.2">
      <c r="A8527" t="s">
        <v>16971</v>
      </c>
      <c r="B8527" t="s">
        <v>16972</v>
      </c>
      <c r="C8527">
        <v>133</v>
      </c>
      <c r="D8527">
        <v>89</v>
      </c>
      <c r="E8527">
        <v>105</v>
      </c>
      <c r="F8527">
        <v>9</v>
      </c>
      <c r="G8527">
        <v>-9.4203402026644498E-2</v>
      </c>
      <c r="H8527">
        <v>-0.59692035167555102</v>
      </c>
      <c r="I8527">
        <v>-2.0538063044897599</v>
      </c>
      <c r="J8527">
        <v>232</v>
      </c>
      <c r="K8527">
        <v>190</v>
      </c>
      <c r="L8527">
        <v>133</v>
      </c>
      <c r="M8527">
        <v>12</v>
      </c>
      <c r="N8527">
        <v>-9.5062805163489694E-3</v>
      </c>
      <c r="O8527">
        <v>-0.83372512106820396</v>
      </c>
      <c r="P8527">
        <v>-2.2965324074351599</v>
      </c>
      <c r="Q8527">
        <v>0.50847457627118597</v>
      </c>
      <c r="R8527">
        <v>0.23728813559322001</v>
      </c>
      <c r="S8527">
        <f t="shared" si="133"/>
        <v>-0.20656855533097923</v>
      </c>
    </row>
    <row r="8528" spans="1:19" x14ac:dyDescent="0.2">
      <c r="A8528" t="s">
        <v>16973</v>
      </c>
      <c r="B8528" t="s">
        <v>16974</v>
      </c>
      <c r="C8528">
        <v>65</v>
      </c>
      <c r="D8528">
        <v>56</v>
      </c>
      <c r="E8528">
        <v>114</v>
      </c>
      <c r="F8528">
        <v>1</v>
      </c>
      <c r="G8528">
        <v>1.5532902658873299E-2</v>
      </c>
      <c r="H8528">
        <v>-0.25026651508478598</v>
      </c>
      <c r="I8528">
        <v>-2.6971105296048501</v>
      </c>
      <c r="J8528">
        <v>146</v>
      </c>
      <c r="K8528">
        <v>105</v>
      </c>
      <c r="L8528">
        <v>63</v>
      </c>
      <c r="M8528">
        <v>15</v>
      </c>
      <c r="N8528">
        <v>-6.5935453292777196E-2</v>
      </c>
      <c r="O8528">
        <v>-0.95710108347524503</v>
      </c>
      <c r="P8528">
        <v>-1.99848726532064</v>
      </c>
      <c r="Q8528">
        <v>0.50847457627118597</v>
      </c>
      <c r="R8528">
        <v>0.25423728813559299</v>
      </c>
      <c r="S8528">
        <f t="shared" si="133"/>
        <v>-0.31236462038257679</v>
      </c>
    </row>
    <row r="8529" spans="1:19" x14ac:dyDescent="0.2">
      <c r="A8529" t="s">
        <v>16975</v>
      </c>
      <c r="B8529" t="s">
        <v>16976</v>
      </c>
      <c r="C8529">
        <v>35</v>
      </c>
      <c r="D8529">
        <v>34</v>
      </c>
      <c r="E8529">
        <v>44</v>
      </c>
      <c r="F8529">
        <v>1</v>
      </c>
      <c r="G8529">
        <v>6.7669104987507903E-2</v>
      </c>
      <c r="H8529">
        <v>-0.39487337764249097</v>
      </c>
      <c r="I8529">
        <v>-2.4282652173122701</v>
      </c>
      <c r="J8529">
        <v>158</v>
      </c>
      <c r="K8529">
        <v>94</v>
      </c>
      <c r="L8529">
        <v>46</v>
      </c>
      <c r="M8529">
        <v>4</v>
      </c>
      <c r="N8529">
        <v>-0.14830112993300201</v>
      </c>
      <c r="O8529">
        <v>-1.12798803241723</v>
      </c>
      <c r="P8529">
        <v>-2.6068227642183501</v>
      </c>
      <c r="Q8529">
        <v>0.66101694915254205</v>
      </c>
      <c r="R8529">
        <v>0.20338983050847401</v>
      </c>
      <c r="S8529">
        <f t="shared" si="133"/>
        <v>-0.39755389370109973</v>
      </c>
    </row>
    <row r="8530" spans="1:19" x14ac:dyDescent="0.2">
      <c r="A8530" t="s">
        <v>16977</v>
      </c>
      <c r="B8530" t="s">
        <v>16978</v>
      </c>
      <c r="C8530">
        <v>145</v>
      </c>
      <c r="D8530">
        <v>113</v>
      </c>
      <c r="E8530">
        <v>96</v>
      </c>
      <c r="F8530">
        <v>21</v>
      </c>
      <c r="G8530">
        <v>-2.8031326456026701E-2</v>
      </c>
      <c r="H8530">
        <v>-0.67335477897381002</v>
      </c>
      <c r="I8530">
        <v>-1.7233458804630499</v>
      </c>
      <c r="J8530">
        <v>279</v>
      </c>
      <c r="K8530">
        <v>346</v>
      </c>
      <c r="L8530">
        <v>171</v>
      </c>
      <c r="M8530">
        <v>33</v>
      </c>
      <c r="N8530">
        <v>0.17069999894089999</v>
      </c>
      <c r="O8530">
        <v>-0.80469687002583401</v>
      </c>
      <c r="P8530">
        <v>-1.9373159319876001</v>
      </c>
      <c r="Q8530">
        <v>0.47457627118644002</v>
      </c>
      <c r="R8530">
        <v>0.22033898305084701</v>
      </c>
      <c r="S8530">
        <f t="shared" si="133"/>
        <v>-1.5184714363563327E-2</v>
      </c>
    </row>
    <row r="8531" spans="1:19" x14ac:dyDescent="0.2">
      <c r="A8531" t="s">
        <v>16979</v>
      </c>
      <c r="B8531" t="s">
        <v>16980</v>
      </c>
      <c r="C8531">
        <v>142</v>
      </c>
      <c r="D8531">
        <v>152</v>
      </c>
      <c r="E8531">
        <v>146</v>
      </c>
      <c r="F8531">
        <v>12</v>
      </c>
      <c r="G8531">
        <v>0.10981347585724401</v>
      </c>
      <c r="H8531">
        <v>-0.48219349837702302</v>
      </c>
      <c r="I8531">
        <v>-1.95730427129743</v>
      </c>
      <c r="J8531">
        <v>270</v>
      </c>
      <c r="K8531">
        <v>232</v>
      </c>
      <c r="L8531">
        <v>172</v>
      </c>
      <c r="M8531">
        <v>25</v>
      </c>
      <c r="N8531">
        <v>1.1352324153634101E-2</v>
      </c>
      <c r="O8531">
        <v>-0.787924094395828</v>
      </c>
      <c r="P8531">
        <v>-2.0436494240788399</v>
      </c>
      <c r="Q8531">
        <v>0.52542372881355903</v>
      </c>
      <c r="R8531">
        <v>0.186440677966101</v>
      </c>
      <c r="S8531">
        <f t="shared" si="133"/>
        <v>-0.11109690497077362</v>
      </c>
    </row>
    <row r="8532" spans="1:19" x14ac:dyDescent="0.2">
      <c r="A8532" t="s">
        <v>16981</v>
      </c>
      <c r="B8532" t="s">
        <v>16982</v>
      </c>
      <c r="C8532">
        <v>225</v>
      </c>
      <c r="D8532">
        <v>153</v>
      </c>
      <c r="E8532">
        <v>162</v>
      </c>
      <c r="F8532">
        <v>22</v>
      </c>
      <c r="G8532">
        <v>-8.7232854998235104E-2</v>
      </c>
      <c r="H8532">
        <v>-0.63692551334713499</v>
      </c>
      <c r="I8532">
        <v>-1.89395701025115</v>
      </c>
      <c r="J8532">
        <v>414</v>
      </c>
      <c r="K8532">
        <v>477</v>
      </c>
      <c r="L8532">
        <v>248</v>
      </c>
      <c r="M8532">
        <v>47</v>
      </c>
      <c r="N8532">
        <v>0.13874614134093599</v>
      </c>
      <c r="O8532">
        <v>-0.81463743743907302</v>
      </c>
      <c r="P8532">
        <v>-1.95512815177707</v>
      </c>
      <c r="Q8532">
        <v>0.50847457627118597</v>
      </c>
      <c r="R8532">
        <v>0.23728813559322001</v>
      </c>
      <c r="S8532">
        <f t="shared" si="133"/>
        <v>-6.915061213055336E-2</v>
      </c>
    </row>
    <row r="8533" spans="1:19" x14ac:dyDescent="0.2">
      <c r="A8533" t="s">
        <v>16983</v>
      </c>
      <c r="B8533" t="s">
        <v>16984</v>
      </c>
      <c r="C8533">
        <v>48</v>
      </c>
      <c r="D8533">
        <v>50</v>
      </c>
      <c r="E8533">
        <v>52</v>
      </c>
      <c r="F8533">
        <v>7</v>
      </c>
      <c r="G8533">
        <v>9.7986999255959994E-2</v>
      </c>
      <c r="H8533">
        <v>-0.45949590351919101</v>
      </c>
      <c r="I8533">
        <v>-1.72034037032332</v>
      </c>
      <c r="J8533">
        <v>101</v>
      </c>
      <c r="K8533">
        <v>118</v>
      </c>
      <c r="L8533">
        <v>89</v>
      </c>
      <c r="M8533">
        <v>13</v>
      </c>
      <c r="N8533">
        <v>0.144788736945204</v>
      </c>
      <c r="O8533">
        <v>-0.64702014428211996</v>
      </c>
      <c r="P8533">
        <v>-1.9006036900676899</v>
      </c>
      <c r="Q8533">
        <v>0.50847457627118597</v>
      </c>
      <c r="R8533">
        <v>0.35593220338983</v>
      </c>
      <c r="S8533">
        <f t="shared" si="133"/>
        <v>-4.4980504550869395E-3</v>
      </c>
    </row>
    <row r="8534" spans="1:19" x14ac:dyDescent="0.2">
      <c r="A8534" t="s">
        <v>16985</v>
      </c>
      <c r="B8534" t="s">
        <v>16986</v>
      </c>
      <c r="C8534">
        <v>65</v>
      </c>
      <c r="D8534">
        <v>26</v>
      </c>
      <c r="E8534">
        <v>45</v>
      </c>
      <c r="F8534">
        <v>3</v>
      </c>
      <c r="G8534">
        <v>-0.31768177637650902</v>
      </c>
      <c r="H8534">
        <v>-0.65395885264591502</v>
      </c>
      <c r="I8534">
        <v>-2.2199892748851902</v>
      </c>
      <c r="J8534">
        <v>80</v>
      </c>
      <c r="K8534">
        <v>95</v>
      </c>
      <c r="L8534">
        <v>75</v>
      </c>
      <c r="M8534">
        <v>2</v>
      </c>
      <c r="N8534">
        <v>0.151861721718625</v>
      </c>
      <c r="O8534">
        <v>-0.62011750074463301</v>
      </c>
      <c r="P8534">
        <v>-2.6122856599198498</v>
      </c>
      <c r="Q8534">
        <v>0.49152542372881303</v>
      </c>
      <c r="R8534">
        <v>0.322033898305084</v>
      </c>
      <c r="S8534">
        <f t="shared" si="133"/>
        <v>-0.33895180161671384</v>
      </c>
    </row>
    <row r="8535" spans="1:19" x14ac:dyDescent="0.2">
      <c r="A8535" t="s">
        <v>16987</v>
      </c>
      <c r="B8535" t="s">
        <v>16988</v>
      </c>
      <c r="C8535">
        <v>69</v>
      </c>
      <c r="D8535">
        <v>67</v>
      </c>
      <c r="E8535">
        <v>78</v>
      </c>
      <c r="F8535">
        <v>9</v>
      </c>
      <c r="G8535">
        <v>6.7483944259099496E-2</v>
      </c>
      <c r="H8535">
        <v>-0.44101249782517798</v>
      </c>
      <c r="I8535">
        <v>-1.76880375425992</v>
      </c>
      <c r="J8535">
        <v>160</v>
      </c>
      <c r="K8535">
        <v>266</v>
      </c>
      <c r="L8535">
        <v>91</v>
      </c>
      <c r="M8535">
        <v>31</v>
      </c>
      <c r="N8535">
        <v>0.29798975739686401</v>
      </c>
      <c r="O8535">
        <v>-0.83716736747922105</v>
      </c>
      <c r="P8535">
        <v>-1.7229839574135399</v>
      </c>
      <c r="Q8535">
        <v>0.55932203389830504</v>
      </c>
      <c r="R8535">
        <v>0.305084745762711</v>
      </c>
      <c r="S8535">
        <f t="shared" si="133"/>
        <v>2.9036288614672515E-2</v>
      </c>
    </row>
    <row r="8536" spans="1:19" x14ac:dyDescent="0.2">
      <c r="A8536" t="s">
        <v>16989</v>
      </c>
      <c r="B8536" t="s">
        <v>16990</v>
      </c>
      <c r="C8536">
        <v>120</v>
      </c>
      <c r="D8536">
        <v>139</v>
      </c>
      <c r="E8536">
        <v>121</v>
      </c>
      <c r="F8536">
        <v>6</v>
      </c>
      <c r="G8536">
        <v>0.144091786501998</v>
      </c>
      <c r="H8536">
        <v>-0.490653885509578</v>
      </c>
      <c r="I8536">
        <v>-2.1852271686259801</v>
      </c>
      <c r="J8536">
        <v>348</v>
      </c>
      <c r="K8536">
        <v>425</v>
      </c>
      <c r="L8536">
        <v>204</v>
      </c>
      <c r="M8536">
        <v>30</v>
      </c>
      <c r="N8536">
        <v>0.164037789525452</v>
      </c>
      <c r="O8536">
        <v>-0.82403785366507198</v>
      </c>
      <c r="P8536">
        <v>-2.0746836578188099</v>
      </c>
      <c r="Q8536">
        <v>0.54237288135593198</v>
      </c>
      <c r="R8536">
        <v>0.322033898305084</v>
      </c>
      <c r="S8536">
        <f t="shared" si="133"/>
        <v>-0.1851272385508127</v>
      </c>
    </row>
    <row r="8537" spans="1:19" x14ac:dyDescent="0.2">
      <c r="A8537" t="s">
        <v>16991</v>
      </c>
      <c r="B8537" t="s">
        <v>16992</v>
      </c>
      <c r="C8537">
        <v>47</v>
      </c>
      <c r="D8537">
        <v>49</v>
      </c>
      <c r="E8537">
        <v>38</v>
      </c>
      <c r="F8537">
        <v>8</v>
      </c>
      <c r="G8537">
        <v>9.8356454388324605E-2</v>
      </c>
      <c r="H8537">
        <v>-0.58657227109731003</v>
      </c>
      <c r="I8537">
        <v>-1.6532050439057699</v>
      </c>
      <c r="J8537">
        <v>128</v>
      </c>
      <c r="K8537">
        <v>175</v>
      </c>
      <c r="L8537">
        <v>90</v>
      </c>
      <c r="M8537">
        <v>7</v>
      </c>
      <c r="N8537">
        <v>0.21305618246014699</v>
      </c>
      <c r="O8537">
        <v>-0.74505623735293303</v>
      </c>
      <c r="P8537">
        <v>-2.2723375982255001</v>
      </c>
      <c r="Q8537">
        <v>0.52542372881355903</v>
      </c>
      <c r="R8537">
        <v>0.305084745762711</v>
      </c>
      <c r="S8537">
        <f t="shared" si="133"/>
        <v>-8.45700800499887E-2</v>
      </c>
    </row>
    <row r="8538" spans="1:19" x14ac:dyDescent="0.2">
      <c r="A8538" t="s">
        <v>16993</v>
      </c>
      <c r="B8538" t="s">
        <v>16994</v>
      </c>
      <c r="C8538">
        <v>206</v>
      </c>
      <c r="D8538">
        <v>139</v>
      </c>
      <c r="E8538">
        <v>148</v>
      </c>
      <c r="F8538">
        <v>21</v>
      </c>
      <c r="G8538">
        <v>-9.0594187819529798E-2</v>
      </c>
      <c r="H8538">
        <v>-0.63786351475259895</v>
      </c>
      <c r="I8538">
        <v>-1.8758450985972299</v>
      </c>
      <c r="J8538">
        <v>375</v>
      </c>
      <c r="K8538">
        <v>422</v>
      </c>
      <c r="L8538">
        <v>253</v>
      </c>
      <c r="M8538">
        <v>48</v>
      </c>
      <c r="N8538">
        <v>0.12850928665567601</v>
      </c>
      <c r="O8538">
        <v>-0.76299952369629098</v>
      </c>
      <c r="P8538">
        <v>-1.9030156989440199</v>
      </c>
      <c r="Q8538">
        <v>0.47457627118644002</v>
      </c>
      <c r="R8538">
        <v>0.305084745762711</v>
      </c>
      <c r="S8538">
        <f t="shared" si="133"/>
        <v>-4.998820788111405E-2</v>
      </c>
    </row>
    <row r="8539" spans="1:19" x14ac:dyDescent="0.2">
      <c r="A8539" t="s">
        <v>16995</v>
      </c>
      <c r="B8539" t="s">
        <v>16996</v>
      </c>
      <c r="C8539">
        <v>112</v>
      </c>
      <c r="D8539">
        <v>126</v>
      </c>
      <c r="E8539">
        <v>88</v>
      </c>
      <c r="F8539">
        <v>8</v>
      </c>
      <c r="G8539">
        <v>0.131410754742909</v>
      </c>
      <c r="H8539">
        <v>-0.59899336029841599</v>
      </c>
      <c r="I8539">
        <v>-2.0303252086402299</v>
      </c>
      <c r="J8539">
        <v>281</v>
      </c>
      <c r="K8539">
        <v>191</v>
      </c>
      <c r="L8539">
        <v>139</v>
      </c>
      <c r="M8539">
        <v>8</v>
      </c>
      <c r="N8539">
        <v>-9.0444849235630495E-2</v>
      </c>
      <c r="O8539">
        <v>-0.89778029679537497</v>
      </c>
      <c r="P8539">
        <v>-2.5558420015050198</v>
      </c>
      <c r="Q8539">
        <v>0.54237288135593198</v>
      </c>
      <c r="R8539">
        <v>0.27118644067796599</v>
      </c>
      <c r="S8539">
        <f t="shared" si="133"/>
        <v>-0.26915807460098906</v>
      </c>
    </row>
    <row r="8540" spans="1:19" x14ac:dyDescent="0.2">
      <c r="A8540" t="s">
        <v>16997</v>
      </c>
      <c r="B8540" t="s">
        <v>16998</v>
      </c>
      <c r="C8540">
        <v>125</v>
      </c>
      <c r="D8540">
        <v>123</v>
      </c>
      <c r="E8540">
        <v>98</v>
      </c>
      <c r="F8540">
        <v>10</v>
      </c>
      <c r="G8540">
        <v>7.3253330726869903E-2</v>
      </c>
      <c r="H8540">
        <v>-0.59994194709396498</v>
      </c>
      <c r="I8540">
        <v>-1.98110718597005</v>
      </c>
      <c r="J8540">
        <v>154</v>
      </c>
      <c r="K8540">
        <v>289</v>
      </c>
      <c r="L8540">
        <v>119</v>
      </c>
      <c r="M8540">
        <v>33</v>
      </c>
      <c r="N8540">
        <v>0.35060522534180599</v>
      </c>
      <c r="O8540">
        <v>-0.70406253658832196</v>
      </c>
      <c r="P8540">
        <v>-1.67923244955046</v>
      </c>
      <c r="Q8540">
        <v>0.52542372881355903</v>
      </c>
      <c r="R8540">
        <v>0.305084745762711</v>
      </c>
      <c r="S8540">
        <f t="shared" si="133"/>
        <v>-2.0485686674398144E-2</v>
      </c>
    </row>
    <row r="8541" spans="1:19" x14ac:dyDescent="0.2">
      <c r="A8541" t="s">
        <v>16999</v>
      </c>
      <c r="B8541" t="s">
        <v>17000</v>
      </c>
      <c r="C8541">
        <v>136</v>
      </c>
      <c r="D8541">
        <v>155</v>
      </c>
      <c r="E8541">
        <v>149</v>
      </c>
      <c r="F8541">
        <v>6</v>
      </c>
      <c r="G8541">
        <v>0.13705102209560199</v>
      </c>
      <c r="H8541">
        <v>-0.45461064973634702</v>
      </c>
      <c r="I8541">
        <v>-2.2395848309485702</v>
      </c>
      <c r="J8541">
        <v>250</v>
      </c>
      <c r="K8541">
        <v>243</v>
      </c>
      <c r="L8541">
        <v>159</v>
      </c>
      <c r="M8541">
        <v>21</v>
      </c>
      <c r="N8541">
        <v>6.4894368347996195E-2</v>
      </c>
      <c r="O8541">
        <v>-0.78863166149597597</v>
      </c>
      <c r="P8541">
        <v>-2.0859463825300102</v>
      </c>
      <c r="Q8541">
        <v>0.52542372881355903</v>
      </c>
      <c r="R8541">
        <v>0.28813559322033899</v>
      </c>
      <c r="S8541">
        <f t="shared" si="133"/>
        <v>-0.2038156815690752</v>
      </c>
    </row>
    <row r="8542" spans="1:19" x14ac:dyDescent="0.2">
      <c r="A8542" t="s">
        <v>17001</v>
      </c>
      <c r="B8542" t="s">
        <v>17002</v>
      </c>
      <c r="C8542">
        <v>112</v>
      </c>
      <c r="D8542">
        <v>133</v>
      </c>
      <c r="E8542">
        <v>161</v>
      </c>
      <c r="F8542">
        <v>9</v>
      </c>
      <c r="G8542">
        <v>0.15489185059243199</v>
      </c>
      <c r="H8542">
        <v>-0.33665015641673501</v>
      </c>
      <c r="I8542">
        <v>-1.97917268619285</v>
      </c>
      <c r="J8542">
        <v>223</v>
      </c>
      <c r="K8542">
        <v>323</v>
      </c>
      <c r="L8542">
        <v>156</v>
      </c>
      <c r="M8542">
        <v>25</v>
      </c>
      <c r="N8542">
        <v>0.23812576270466301</v>
      </c>
      <c r="O8542">
        <v>-0.74726904183808895</v>
      </c>
      <c r="P8542">
        <v>-1.9605905229680101</v>
      </c>
      <c r="Q8542">
        <v>0.62711864406779605</v>
      </c>
      <c r="R8542">
        <v>0.305084745762711</v>
      </c>
      <c r="S8542">
        <f t="shared" si="133"/>
        <v>-9.5186494717514725E-2</v>
      </c>
    </row>
    <row r="8543" spans="1:19" x14ac:dyDescent="0.2">
      <c r="A8543" t="s">
        <v>17003</v>
      </c>
      <c r="B8543" t="s">
        <v>17004</v>
      </c>
      <c r="C8543">
        <v>372</v>
      </c>
      <c r="D8543">
        <v>451</v>
      </c>
      <c r="E8543">
        <v>313</v>
      </c>
      <c r="F8543">
        <v>45</v>
      </c>
      <c r="G8543">
        <v>0.16389183429159099</v>
      </c>
      <c r="H8543">
        <v>-0.56925661211385203</v>
      </c>
      <c r="I8543">
        <v>-1.80152759906855</v>
      </c>
      <c r="J8543">
        <v>630</v>
      </c>
      <c r="K8543">
        <v>1065</v>
      </c>
      <c r="L8543">
        <v>539</v>
      </c>
      <c r="M8543">
        <v>128</v>
      </c>
      <c r="N8543">
        <v>0.305237161742896</v>
      </c>
      <c r="O8543">
        <v>-0.65984056141123304</v>
      </c>
      <c r="P8543">
        <v>-1.7023562483976</v>
      </c>
      <c r="Q8543">
        <v>0.644067796610169</v>
      </c>
      <c r="R8543">
        <v>0.25423728813559299</v>
      </c>
      <c r="S8543">
        <f t="shared" si="133"/>
        <v>2.5116849511245459E-2</v>
      </c>
    </row>
    <row r="8544" spans="1:19" x14ac:dyDescent="0.2">
      <c r="A8544" t="s">
        <v>17005</v>
      </c>
      <c r="B8544" t="s">
        <v>17006</v>
      </c>
      <c r="C8544">
        <v>127</v>
      </c>
      <c r="D8544">
        <v>140</v>
      </c>
      <c r="E8544">
        <v>57</v>
      </c>
      <c r="F8544">
        <v>16</v>
      </c>
      <c r="G8544">
        <v>0.122582547017809</v>
      </c>
      <c r="H8544">
        <v>-0.84218687506186896</v>
      </c>
      <c r="I8544">
        <v>-1.78388091126203</v>
      </c>
      <c r="J8544">
        <v>214</v>
      </c>
      <c r="K8544">
        <v>263</v>
      </c>
      <c r="L8544">
        <v>165</v>
      </c>
      <c r="M8544">
        <v>17</v>
      </c>
      <c r="N8544">
        <v>0.16677007856228801</v>
      </c>
      <c r="O8544">
        <v>-0.70501860627967405</v>
      </c>
      <c r="P8544">
        <v>-2.11019052056281</v>
      </c>
      <c r="Q8544">
        <v>0.52542372881355903</v>
      </c>
      <c r="R8544">
        <v>0.22033898305084701</v>
      </c>
      <c r="S8544">
        <f t="shared" si="133"/>
        <v>-7.8883139947224151E-2</v>
      </c>
    </row>
    <row r="8545" spans="1:19" x14ac:dyDescent="0.2">
      <c r="A8545" t="s">
        <v>17007</v>
      </c>
      <c r="B8545" t="s">
        <v>17008</v>
      </c>
      <c r="C8545">
        <v>126</v>
      </c>
      <c r="D8545">
        <v>126</v>
      </c>
      <c r="E8545">
        <v>120</v>
      </c>
      <c r="F8545">
        <v>14</v>
      </c>
      <c r="G8545">
        <v>8.0258232295528406E-2</v>
      </c>
      <c r="H8545">
        <v>-0.515447308848341</v>
      </c>
      <c r="I8545">
        <v>-1.8384396824013201</v>
      </c>
      <c r="J8545">
        <v>232</v>
      </c>
      <c r="K8545">
        <v>296</v>
      </c>
      <c r="L8545">
        <v>175</v>
      </c>
      <c r="M8545">
        <v>29</v>
      </c>
      <c r="N8545">
        <v>0.18303182958976</v>
      </c>
      <c r="O8545">
        <v>-0.71453871334899499</v>
      </c>
      <c r="P8545">
        <v>-1.91331565558383</v>
      </c>
      <c r="Q8545">
        <v>0.61016949152542299</v>
      </c>
      <c r="R8545">
        <v>0.38983050847457601</v>
      </c>
      <c r="S8545">
        <f t="shared" si="133"/>
        <v>-4.1956176288721087E-2</v>
      </c>
    </row>
    <row r="8546" spans="1:19" x14ac:dyDescent="0.2">
      <c r="A8546" t="s">
        <v>17009</v>
      </c>
      <c r="B8546" t="s">
        <v>17010</v>
      </c>
      <c r="C8546">
        <v>314</v>
      </c>
      <c r="D8546">
        <v>281</v>
      </c>
      <c r="E8546">
        <v>113</v>
      </c>
      <c r="F8546">
        <v>28</v>
      </c>
      <c r="G8546">
        <v>3.20349041273933E-2</v>
      </c>
      <c r="H8546">
        <v>-0.93810921436819805</v>
      </c>
      <c r="I8546">
        <v>-1.93396878969299</v>
      </c>
      <c r="J8546">
        <v>477</v>
      </c>
      <c r="K8546">
        <v>688</v>
      </c>
      <c r="L8546">
        <v>291</v>
      </c>
      <c r="M8546">
        <v>80</v>
      </c>
      <c r="N8546">
        <v>0.236298162617119</v>
      </c>
      <c r="O8546">
        <v>-0.80671416719859701</v>
      </c>
      <c r="P8546">
        <v>-1.7856540606400599</v>
      </c>
      <c r="Q8546">
        <v>0.57627118644067798</v>
      </c>
      <c r="R8546">
        <v>0.27118644067796599</v>
      </c>
      <c r="S8546">
        <f t="shared" si="133"/>
        <v>-3.5357796461453518E-2</v>
      </c>
    </row>
    <row r="8547" spans="1:19" x14ac:dyDescent="0.2">
      <c r="A8547" t="s">
        <v>17011</v>
      </c>
      <c r="B8547" t="s">
        <v>17012</v>
      </c>
      <c r="C8547">
        <v>136</v>
      </c>
      <c r="D8547">
        <v>100</v>
      </c>
      <c r="E8547">
        <v>119</v>
      </c>
      <c r="F8547">
        <v>11</v>
      </c>
      <c r="G8547">
        <v>-5.3280676074688997E-2</v>
      </c>
      <c r="H8547">
        <v>-0.55224995675609001</v>
      </c>
      <c r="I8547">
        <v>-1.97634339617399</v>
      </c>
      <c r="J8547">
        <v>175</v>
      </c>
      <c r="K8547">
        <v>306</v>
      </c>
      <c r="L8547">
        <v>160</v>
      </c>
      <c r="M8547">
        <v>11</v>
      </c>
      <c r="N8547">
        <v>0.31991148121700702</v>
      </c>
      <c r="O8547">
        <v>-0.63100684317475997</v>
      </c>
      <c r="P8547">
        <v>-2.2118710321199599</v>
      </c>
      <c r="Q8547">
        <v>0.59322033898305004</v>
      </c>
      <c r="R8547">
        <v>0.25423728813559299</v>
      </c>
      <c r="S8547">
        <f t="shared" si="133"/>
        <v>-0.16158400328819963</v>
      </c>
    </row>
    <row r="8548" spans="1:19" x14ac:dyDescent="0.2">
      <c r="A8548" t="s">
        <v>17013</v>
      </c>
      <c r="B8548" t="s">
        <v>17014</v>
      </c>
      <c r="C8548">
        <v>196</v>
      </c>
      <c r="D8548">
        <v>199</v>
      </c>
      <c r="E8548">
        <v>131</v>
      </c>
      <c r="F8548">
        <v>25</v>
      </c>
      <c r="G8548">
        <v>8.6855237348758996E-2</v>
      </c>
      <c r="H8548">
        <v>-0.66924278547911498</v>
      </c>
      <c r="I8548">
        <v>-1.7785132356464299</v>
      </c>
      <c r="J8548">
        <v>380</v>
      </c>
      <c r="K8548">
        <v>534</v>
      </c>
      <c r="L8548">
        <v>260</v>
      </c>
      <c r="M8548">
        <v>38</v>
      </c>
      <c r="N8548">
        <v>0.22498576383346799</v>
      </c>
      <c r="O8548">
        <v>-0.75689902579038204</v>
      </c>
      <c r="P8548">
        <v>-2.01022566859189</v>
      </c>
      <c r="Q8548">
        <v>0.50847457627118597</v>
      </c>
      <c r="R8548">
        <v>0.338983050847457</v>
      </c>
      <c r="S8548">
        <f t="shared" si="133"/>
        <v>-5.059622740217657E-2</v>
      </c>
    </row>
    <row r="8549" spans="1:19" x14ac:dyDescent="0.2">
      <c r="A8549" t="s">
        <v>17015</v>
      </c>
      <c r="B8549" t="s">
        <v>17016</v>
      </c>
      <c r="C8549">
        <v>111</v>
      </c>
      <c r="D8549">
        <v>109</v>
      </c>
      <c r="E8549">
        <v>117</v>
      </c>
      <c r="F8549">
        <v>8</v>
      </c>
      <c r="G8549">
        <v>7.2361751449494596E-2</v>
      </c>
      <c r="H8549">
        <v>-0.471395126818899</v>
      </c>
      <c r="I8549">
        <v>-2.02643016475671</v>
      </c>
      <c r="J8549">
        <v>263</v>
      </c>
      <c r="K8549">
        <v>416</v>
      </c>
      <c r="L8549">
        <v>159</v>
      </c>
      <c r="M8549">
        <v>57</v>
      </c>
      <c r="N8549">
        <v>0.276365685558706</v>
      </c>
      <c r="O8549">
        <v>-0.81064740131369595</v>
      </c>
      <c r="P8549">
        <v>-1.6743065614091499</v>
      </c>
      <c r="Q8549">
        <v>0.69491525423728795</v>
      </c>
      <c r="R8549">
        <v>0.338983050847457</v>
      </c>
      <c r="S8549">
        <f t="shared" si="133"/>
        <v>-3.2238487480908615E-2</v>
      </c>
    </row>
    <row r="8550" spans="1:19" x14ac:dyDescent="0.2">
      <c r="A8550" t="s">
        <v>17017</v>
      </c>
      <c r="B8550" t="s">
        <v>17018</v>
      </c>
      <c r="C8550">
        <v>120</v>
      </c>
      <c r="D8550">
        <v>158</v>
      </c>
      <c r="E8550">
        <v>102</v>
      </c>
      <c r="F8550">
        <v>8</v>
      </c>
      <c r="G8550">
        <v>0.199734073202326</v>
      </c>
      <c r="H8550">
        <v>-0.56483908406410999</v>
      </c>
      <c r="I8550">
        <v>-2.0602884320176802</v>
      </c>
      <c r="J8550">
        <v>311</v>
      </c>
      <c r="K8550">
        <v>392</v>
      </c>
      <c r="L8550">
        <v>150</v>
      </c>
      <c r="M8550">
        <v>40</v>
      </c>
      <c r="N8550">
        <v>0.17775378141534101</v>
      </c>
      <c r="O8550">
        <v>-0.90875790711554605</v>
      </c>
      <c r="P8550">
        <v>-1.9009260662907601</v>
      </c>
      <c r="Q8550">
        <v>0.61016949152542299</v>
      </c>
      <c r="R8550">
        <v>0.28813559322033899</v>
      </c>
      <c r="S8550">
        <f t="shared" si="133"/>
        <v>-0.10261966353648716</v>
      </c>
    </row>
    <row r="8551" spans="1:19" x14ac:dyDescent="0.2">
      <c r="A8551" t="s">
        <v>17019</v>
      </c>
      <c r="B8551" t="s">
        <v>17020</v>
      </c>
      <c r="C8551">
        <v>109</v>
      </c>
      <c r="D8551">
        <v>189</v>
      </c>
      <c r="E8551">
        <v>141</v>
      </c>
      <c r="F8551">
        <v>9</v>
      </c>
      <c r="G8551">
        <v>0.31929353852814901</v>
      </c>
      <c r="H8551">
        <v>-0.38246539506364702</v>
      </c>
      <c r="I8551">
        <v>-1.9673811614632899</v>
      </c>
      <c r="J8551">
        <v>350</v>
      </c>
      <c r="K8551">
        <v>250</v>
      </c>
      <c r="L8551">
        <v>191</v>
      </c>
      <c r="M8551">
        <v>31</v>
      </c>
      <c r="N8551">
        <v>-6.8899932256516194E-2</v>
      </c>
      <c r="O8551">
        <v>-0.85512345424693803</v>
      </c>
      <c r="P8551">
        <v>-2.0629320191078899</v>
      </c>
      <c r="Q8551">
        <v>0.52542372881355903</v>
      </c>
      <c r="R8551">
        <v>0.37288135593220301</v>
      </c>
      <c r="S8551">
        <f t="shared" si="133"/>
        <v>-0.11916069194831741</v>
      </c>
    </row>
    <row r="8552" spans="1:19" x14ac:dyDescent="0.2">
      <c r="A8552" t="s">
        <v>17021</v>
      </c>
      <c r="B8552" t="s">
        <v>17022</v>
      </c>
      <c r="C8552">
        <v>233</v>
      </c>
      <c r="D8552">
        <v>230</v>
      </c>
      <c r="E8552">
        <v>128</v>
      </c>
      <c r="F8552">
        <v>16</v>
      </c>
      <c r="G8552">
        <v>7.4630147287102294E-2</v>
      </c>
      <c r="H8552">
        <v>-0.75440396115655395</v>
      </c>
      <c r="I8552">
        <v>-2.04743311133209</v>
      </c>
      <c r="J8552">
        <v>542</v>
      </c>
      <c r="K8552">
        <v>572</v>
      </c>
      <c r="L8552">
        <v>361</v>
      </c>
      <c r="M8552">
        <v>55</v>
      </c>
      <c r="N8552">
        <v>0.100624845676359</v>
      </c>
      <c r="O8552">
        <v>-0.76858086177711904</v>
      </c>
      <c r="P8552">
        <v>-2.0038622656360299</v>
      </c>
      <c r="Q8552">
        <v>0.644067796610169</v>
      </c>
      <c r="R8552">
        <v>0.322033898305084</v>
      </c>
      <c r="S8552">
        <f t="shared" si="133"/>
        <v>-0.12644615304409262</v>
      </c>
    </row>
    <row r="8553" spans="1:19" x14ac:dyDescent="0.2">
      <c r="A8553" t="s">
        <v>17023</v>
      </c>
      <c r="B8553" t="s">
        <v>17024</v>
      </c>
      <c r="C8553">
        <v>74</v>
      </c>
      <c r="D8553">
        <v>58</v>
      </c>
      <c r="E8553">
        <v>13</v>
      </c>
      <c r="F8553">
        <v>4</v>
      </c>
      <c r="G8553">
        <v>-2.55454938725105E-2</v>
      </c>
      <c r="H8553">
        <v>-1.2495463772025399</v>
      </c>
      <c r="I8553">
        <v>-2.1513689013650099</v>
      </c>
      <c r="J8553">
        <v>75</v>
      </c>
      <c r="K8553">
        <v>100</v>
      </c>
      <c r="L8553">
        <v>44</v>
      </c>
      <c r="M8553">
        <v>7</v>
      </c>
      <c r="N8553">
        <v>0.202166840030021</v>
      </c>
      <c r="O8553">
        <v>-0.82369736404990301</v>
      </c>
      <c r="P8553">
        <v>-2.0401888919693301</v>
      </c>
      <c r="Q8553">
        <v>0.69491525423728795</v>
      </c>
      <c r="R8553">
        <v>0.305084745762711</v>
      </c>
      <c r="S8553">
        <f t="shared" si="133"/>
        <v>-0.16613628980662337</v>
      </c>
    </row>
    <row r="8554" spans="1:19" x14ac:dyDescent="0.2">
      <c r="A8554" t="s">
        <v>17025</v>
      </c>
      <c r="B8554" t="s">
        <v>17026</v>
      </c>
      <c r="C8554">
        <v>125</v>
      </c>
      <c r="D8554">
        <v>114</v>
      </c>
      <c r="E8554">
        <v>92</v>
      </c>
      <c r="F8554">
        <v>7</v>
      </c>
      <c r="G8554">
        <v>4.0253070623944599E-2</v>
      </c>
      <c r="H8554">
        <v>-0.62738019544090395</v>
      </c>
      <c r="I8554">
        <v>-2.1360091459557902</v>
      </c>
      <c r="J8554">
        <v>257</v>
      </c>
      <c r="K8554">
        <v>283</v>
      </c>
      <c r="L8554">
        <v>202</v>
      </c>
      <c r="M8554">
        <v>21</v>
      </c>
      <c r="N8554">
        <v>0.119081415614717</v>
      </c>
      <c r="O8554">
        <v>-0.69667053102906096</v>
      </c>
      <c r="P8554">
        <v>-2.0979394971892602</v>
      </c>
      <c r="Q8554">
        <v>0.62711864406779605</v>
      </c>
      <c r="R8554">
        <v>0.338983050847457</v>
      </c>
      <c r="S8554">
        <f t="shared" si="133"/>
        <v>-0.17715413403149904</v>
      </c>
    </row>
    <row r="8555" spans="1:19" x14ac:dyDescent="0.2">
      <c r="A8555" t="s">
        <v>17027</v>
      </c>
      <c r="B8555" t="s">
        <v>17028</v>
      </c>
      <c r="C8555">
        <v>202</v>
      </c>
      <c r="D8555">
        <v>152</v>
      </c>
      <c r="E8555">
        <v>134</v>
      </c>
      <c r="F8555">
        <v>13</v>
      </c>
      <c r="G8555">
        <v>-4.3249549206322797E-2</v>
      </c>
      <c r="H8555">
        <v>-0.67250458086021903</v>
      </c>
      <c r="I8555">
        <v>-2.07560519010178</v>
      </c>
      <c r="J8555">
        <v>346</v>
      </c>
      <c r="K8555">
        <v>387</v>
      </c>
      <c r="L8555">
        <v>199</v>
      </c>
      <c r="M8555">
        <v>41</v>
      </c>
      <c r="N8555">
        <v>0.12586296964785601</v>
      </c>
      <c r="O8555">
        <v>-0.83231179952746004</v>
      </c>
      <c r="P8555">
        <v>-1.93651791066493</v>
      </c>
      <c r="Q8555">
        <v>0.66101694915254205</v>
      </c>
      <c r="R8555">
        <v>0.322033898305084</v>
      </c>
      <c r="S8555">
        <f t="shared" si="133"/>
        <v>-0.11655699913127601</v>
      </c>
    </row>
    <row r="8556" spans="1:19" x14ac:dyDescent="0.2">
      <c r="A8556" t="s">
        <v>17029</v>
      </c>
      <c r="B8556" t="s">
        <v>17030</v>
      </c>
      <c r="C8556">
        <v>159</v>
      </c>
      <c r="D8556">
        <v>100</v>
      </c>
      <c r="E8556">
        <v>104</v>
      </c>
      <c r="F8556">
        <v>11</v>
      </c>
      <c r="G8556">
        <v>-0.12113889202492301</v>
      </c>
      <c r="H8556">
        <v>-0.67862179480007401</v>
      </c>
      <c r="I8556">
        <v>-2.0442016121242199</v>
      </c>
      <c r="J8556">
        <v>310</v>
      </c>
      <c r="K8556">
        <v>341</v>
      </c>
      <c r="L8556">
        <v>192</v>
      </c>
      <c r="M8556">
        <v>41</v>
      </c>
      <c r="N8556">
        <v>0.118620788579946</v>
      </c>
      <c r="O8556">
        <v>-0.80014924227511297</v>
      </c>
      <c r="P8556">
        <v>-1.8888035057064301</v>
      </c>
      <c r="Q8556">
        <v>0.57627118644067798</v>
      </c>
      <c r="R8556">
        <v>0.27118644067796599</v>
      </c>
      <c r="S8556">
        <f t="shared" si="133"/>
        <v>-9.4737904683923721E-2</v>
      </c>
    </row>
    <row r="8557" spans="1:19" x14ac:dyDescent="0.2">
      <c r="A8557" t="s">
        <v>17031</v>
      </c>
      <c r="B8557" t="s">
        <v>17032</v>
      </c>
      <c r="C8557">
        <v>120</v>
      </c>
      <c r="D8557">
        <v>86</v>
      </c>
      <c r="E8557">
        <v>82</v>
      </c>
      <c r="F8557">
        <v>6</v>
      </c>
      <c r="G8557">
        <v>-6.4424562508528599E-2</v>
      </c>
      <c r="H8557">
        <v>-0.65962540344231102</v>
      </c>
      <c r="I8557">
        <v>-2.1852271686259801</v>
      </c>
      <c r="J8557">
        <v>267</v>
      </c>
      <c r="K8557">
        <v>292</v>
      </c>
      <c r="L8557">
        <v>257</v>
      </c>
      <c r="M8557">
        <v>32</v>
      </c>
      <c r="N8557">
        <v>0.116099693505564</v>
      </c>
      <c r="O8557">
        <v>-0.60866691517767102</v>
      </c>
      <c r="P8557">
        <v>-1.93158695163656</v>
      </c>
      <c r="Q8557">
        <v>0.61016949152542299</v>
      </c>
      <c r="R8557">
        <v>0.23728813559322001</v>
      </c>
      <c r="S8557">
        <f t="shared" si="133"/>
        <v>-0.1468512086378348</v>
      </c>
    </row>
    <row r="8558" spans="1:19" x14ac:dyDescent="0.2">
      <c r="A8558" t="s">
        <v>17033</v>
      </c>
      <c r="B8558" t="s">
        <v>17034</v>
      </c>
      <c r="C8558">
        <v>56</v>
      </c>
      <c r="D8558">
        <v>56</v>
      </c>
      <c r="E8558">
        <v>29</v>
      </c>
      <c r="F8558">
        <v>6</v>
      </c>
      <c r="G8558">
        <v>8.0258232295528406E-2</v>
      </c>
      <c r="H8558">
        <v>-0.780048038885648</v>
      </c>
      <c r="I8558">
        <v>-1.8542339495845499</v>
      </c>
      <c r="J8558">
        <v>121</v>
      </c>
      <c r="K8558">
        <v>147</v>
      </c>
      <c r="L8558">
        <v>86</v>
      </c>
      <c r="M8558">
        <v>13</v>
      </c>
      <c r="N8558">
        <v>0.16176006785344699</v>
      </c>
      <c r="O8558">
        <v>-0.74037569621727195</v>
      </c>
      <c r="P8558">
        <v>-1.9790676866015</v>
      </c>
      <c r="Q8558">
        <v>0.69491525423728795</v>
      </c>
      <c r="R8558">
        <v>0.322033898305084</v>
      </c>
      <c r="S8558">
        <f t="shared" si="133"/>
        <v>-6.4098574530923963E-2</v>
      </c>
    </row>
    <row r="8559" spans="1:19" x14ac:dyDescent="0.2">
      <c r="A8559" t="s">
        <v>17035</v>
      </c>
      <c r="B8559" t="s">
        <v>17036</v>
      </c>
      <c r="C8559">
        <v>161</v>
      </c>
      <c r="D8559">
        <v>298</v>
      </c>
      <c r="E8559">
        <v>190</v>
      </c>
      <c r="F8559">
        <v>20</v>
      </c>
      <c r="G8559">
        <v>0.34764862033993299</v>
      </c>
      <c r="H8559">
        <v>-0.42233028485742402</v>
      </c>
      <c r="I8559">
        <v>-1.78999305332986</v>
      </c>
      <c r="J8559">
        <v>386</v>
      </c>
      <c r="K8559">
        <v>477</v>
      </c>
      <c r="L8559">
        <v>327</v>
      </c>
      <c r="M8559">
        <v>62</v>
      </c>
      <c r="N8559">
        <v>0.16915917779008</v>
      </c>
      <c r="O8559">
        <v>-0.66412832915585895</v>
      </c>
      <c r="P8559">
        <v>-1.8044212837653899</v>
      </c>
      <c r="Q8559">
        <v>0.66101694915254205</v>
      </c>
      <c r="R8559">
        <v>0.338983050847457</v>
      </c>
      <c r="S8559">
        <f t="shared" si="133"/>
        <v>1.142492539293636E-3</v>
      </c>
    </row>
    <row r="8560" spans="1:19" x14ac:dyDescent="0.2">
      <c r="A8560" t="s">
        <v>17037</v>
      </c>
      <c r="B8560" t="s">
        <v>17038</v>
      </c>
      <c r="C8560">
        <v>49</v>
      </c>
      <c r="D8560">
        <v>49</v>
      </c>
      <c r="E8560">
        <v>92</v>
      </c>
      <c r="F8560">
        <v>3</v>
      </c>
      <c r="G8560">
        <v>8.0258232295528406E-2</v>
      </c>
      <c r="H8560">
        <v>-0.22066626246136101</v>
      </c>
      <c r="I8560">
        <v>-2.0972719982708501</v>
      </c>
      <c r="J8560">
        <v>117</v>
      </c>
      <c r="K8560">
        <v>129</v>
      </c>
      <c r="L8560">
        <v>88</v>
      </c>
      <c r="M8560">
        <v>8</v>
      </c>
      <c r="N8560">
        <v>0.119631951974809</v>
      </c>
      <c r="O8560">
        <v>-0.71579196674038303</v>
      </c>
      <c r="P8560">
        <v>-2.1753215433461102</v>
      </c>
      <c r="Q8560">
        <v>0.55932203389830504</v>
      </c>
      <c r="R8560">
        <v>0.27118644067796599</v>
      </c>
      <c r="S8560">
        <f t="shared" si="133"/>
        <v>-0.18668141561923177</v>
      </c>
    </row>
    <row r="8561" spans="1:19" x14ac:dyDescent="0.2">
      <c r="A8561" t="s">
        <v>17039</v>
      </c>
      <c r="B8561" t="s">
        <v>17040</v>
      </c>
      <c r="C8561">
        <v>227</v>
      </c>
      <c r="D8561">
        <v>181</v>
      </c>
      <c r="E8561">
        <v>217</v>
      </c>
      <c r="F8561">
        <v>15</v>
      </c>
      <c r="G8561">
        <v>-1.8089050028409701E-2</v>
      </c>
      <c r="H8561">
        <v>-0.51382413312299602</v>
      </c>
      <c r="I8561">
        <v>-2.06413177109944</v>
      </c>
      <c r="J8561">
        <v>328</v>
      </c>
      <c r="K8561">
        <v>339</v>
      </c>
      <c r="L8561">
        <v>158</v>
      </c>
      <c r="M8561">
        <v>31</v>
      </c>
      <c r="N8561">
        <v>9.1553957913124803E-2</v>
      </c>
      <c r="O8561">
        <v>-0.90930553390164603</v>
      </c>
      <c r="P8561">
        <v>-2.0347378184692899</v>
      </c>
      <c r="Q8561">
        <v>0.54237288135593198</v>
      </c>
      <c r="R8561">
        <v>0.23728813559322001</v>
      </c>
      <c r="S8561">
        <f t="shared" si="133"/>
        <v>-0.13952047526757139</v>
      </c>
    </row>
    <row r="8562" spans="1:19" x14ac:dyDescent="0.2">
      <c r="A8562" t="s">
        <v>17041</v>
      </c>
      <c r="B8562" t="e">
        <f>-WGIAARALYDYQAAEDDDNELSFREGANITNEDFLDEWWPGTYANGPRGLFPACFVSLTEY</f>
        <v>#NAME?</v>
      </c>
      <c r="C8562">
        <v>91</v>
      </c>
      <c r="D8562">
        <v>147</v>
      </c>
      <c r="E8562">
        <v>114</v>
      </c>
      <c r="F8562">
        <v>8</v>
      </c>
      <c r="G8562">
        <v>0.28853417472261</v>
      </c>
      <c r="H8562">
        <v>-0.39639455076302399</v>
      </c>
      <c r="I8562">
        <v>-1.9401485782911401</v>
      </c>
      <c r="J8562">
        <v>227</v>
      </c>
      <c r="K8562">
        <v>271</v>
      </c>
      <c r="L8562">
        <v>215</v>
      </c>
      <c r="M8562">
        <v>29</v>
      </c>
      <c r="N8562">
        <v>0.15417153710300399</v>
      </c>
      <c r="O8562">
        <v>-0.61567617442190703</v>
      </c>
      <c r="P8562">
        <v>-1.90385352788605</v>
      </c>
      <c r="Q8562">
        <v>0.61016949152542299</v>
      </c>
      <c r="R8562">
        <v>0.305084745762711</v>
      </c>
      <c r="S8562">
        <f t="shared" si="133"/>
        <v>-6.8756370452917645E-2</v>
      </c>
    </row>
    <row r="8563" spans="1:19" x14ac:dyDescent="0.2">
      <c r="A8563" t="s">
        <v>17042</v>
      </c>
      <c r="B8563" t="s">
        <v>17043</v>
      </c>
      <c r="C8563">
        <v>87</v>
      </c>
      <c r="D8563">
        <v>100</v>
      </c>
      <c r="E8563">
        <v>45</v>
      </c>
      <c r="F8563">
        <v>6</v>
      </c>
      <c r="G8563">
        <v>0.14073897967690899</v>
      </c>
      <c r="H8563">
        <v>-0.78056474862167802</v>
      </c>
      <c r="I8563">
        <v>-2.0455651751969701</v>
      </c>
      <c r="J8563">
        <v>186</v>
      </c>
      <c r="K8563">
        <v>211</v>
      </c>
      <c r="L8563">
        <v>151</v>
      </c>
      <c r="M8563">
        <v>17</v>
      </c>
      <c r="N8563">
        <v>0.131997614501498</v>
      </c>
      <c r="O8563">
        <v>-0.68262477406913702</v>
      </c>
      <c r="P8563">
        <v>-2.0492896914315302</v>
      </c>
      <c r="Q8563">
        <v>0.72881355932203395</v>
      </c>
      <c r="R8563">
        <v>0.28813559322033899</v>
      </c>
      <c r="S8563">
        <f t="shared" si="133"/>
        <v>-0.13805856510895645</v>
      </c>
    </row>
    <row r="8564" spans="1:19" x14ac:dyDescent="0.2">
      <c r="A8564" t="s">
        <v>17044</v>
      </c>
      <c r="B8564" t="s">
        <v>17045</v>
      </c>
      <c r="C8564">
        <v>55</v>
      </c>
      <c r="D8564">
        <v>49</v>
      </c>
      <c r="E8564">
        <v>29</v>
      </c>
      <c r="F8564">
        <v>9</v>
      </c>
      <c r="G8564">
        <v>3.0091622829798301E-2</v>
      </c>
      <c r="H8564">
        <v>-0.77222270137369098</v>
      </c>
      <c r="I8564">
        <v>-1.67031735301691</v>
      </c>
      <c r="J8564">
        <v>176</v>
      </c>
      <c r="K8564">
        <v>172</v>
      </c>
      <c r="L8564">
        <v>76</v>
      </c>
      <c r="M8564">
        <v>15</v>
      </c>
      <c r="N8564">
        <v>6.7243882515120798E-2</v>
      </c>
      <c r="O8564">
        <v>-0.95678785267774802</v>
      </c>
      <c r="P8564">
        <v>-2.0796470773503599</v>
      </c>
      <c r="Q8564">
        <v>0.71186440677966101</v>
      </c>
      <c r="R8564">
        <v>0.28813559322033899</v>
      </c>
      <c r="S8564">
        <f t="shared" si="133"/>
        <v>-3.7963421471373993E-2</v>
      </c>
    </row>
    <row r="8565" spans="1:19" x14ac:dyDescent="0.2">
      <c r="A8565" t="s">
        <v>17046</v>
      </c>
      <c r="B8565" t="s">
        <v>17047</v>
      </c>
      <c r="C8565">
        <v>132</v>
      </c>
      <c r="D8565">
        <v>218</v>
      </c>
      <c r="E8565">
        <v>190</v>
      </c>
      <c r="F8565">
        <v>15</v>
      </c>
      <c r="G8565">
        <v>0.29814079469428301</v>
      </c>
      <c r="H8565">
        <v>-0.33607834003142401</v>
      </c>
      <c r="I8565">
        <v>-1.82867984511216</v>
      </c>
      <c r="J8565">
        <v>399</v>
      </c>
      <c r="K8565">
        <v>493</v>
      </c>
      <c r="L8565">
        <v>247</v>
      </c>
      <c r="M8565">
        <v>32</v>
      </c>
      <c r="N8565">
        <v>0.16910212701220301</v>
      </c>
      <c r="O8565">
        <v>-0.80036471957147204</v>
      </c>
      <c r="P8565">
        <v>-2.1060485859587299</v>
      </c>
      <c r="Q8565">
        <v>0.677966101694915</v>
      </c>
      <c r="R8565">
        <v>0.322033898305084</v>
      </c>
      <c r="S8565">
        <f t="shared" si="133"/>
        <v>-9.0694509642776061E-2</v>
      </c>
    </row>
    <row r="8566" spans="1:19" x14ac:dyDescent="0.2">
      <c r="A8566" t="s">
        <v>17048</v>
      </c>
      <c r="B8566" t="s">
        <v>17049</v>
      </c>
      <c r="C8566">
        <v>37</v>
      </c>
      <c r="D8566">
        <v>77</v>
      </c>
      <c r="E8566">
        <v>39</v>
      </c>
      <c r="F8566">
        <v>2</v>
      </c>
      <c r="G8566">
        <v>0.398547233401015</v>
      </c>
      <c r="H8566">
        <v>-0.471395126818899</v>
      </c>
      <c r="I8566">
        <v>-2.1513689013650099</v>
      </c>
      <c r="J8566">
        <v>118</v>
      </c>
      <c r="K8566">
        <v>232</v>
      </c>
      <c r="L8566">
        <v>117</v>
      </c>
      <c r="M8566">
        <v>18</v>
      </c>
      <c r="N8566">
        <v>0.37083408100649601</v>
      </c>
      <c r="O8566">
        <v>-0.59578492270435401</v>
      </c>
      <c r="P8566">
        <v>-1.8268351707947099</v>
      </c>
      <c r="Q8566">
        <v>0.66101694915254205</v>
      </c>
      <c r="R8566">
        <v>0.35593220338983</v>
      </c>
      <c r="S8566">
        <f t="shared" si="133"/>
        <v>-0.10906765677097434</v>
      </c>
    </row>
    <row r="8567" spans="1:19" x14ac:dyDescent="0.2">
      <c r="A8567" t="s">
        <v>17050</v>
      </c>
      <c r="B8567" t="s">
        <v>17051</v>
      </c>
      <c r="C8567">
        <v>199</v>
      </c>
      <c r="D8567">
        <v>193</v>
      </c>
      <c r="E8567">
        <v>170</v>
      </c>
      <c r="F8567">
        <v>10</v>
      </c>
      <c r="G8567">
        <v>6.6962464893595502E-2</v>
      </c>
      <c r="H8567">
        <v>-0.562662164809836</v>
      </c>
      <c r="I8567">
        <v>-2.1830502493716999</v>
      </c>
      <c r="J8567">
        <v>378</v>
      </c>
      <c r="K8567">
        <v>440</v>
      </c>
      <c r="L8567">
        <v>193</v>
      </c>
      <c r="M8567">
        <v>76</v>
      </c>
      <c r="N8567">
        <v>0.14318898007068301</v>
      </c>
      <c r="O8567">
        <v>-0.88402326797384201</v>
      </c>
      <c r="P8567">
        <v>-1.70690387614832</v>
      </c>
      <c r="Q8567">
        <v>0.62711864406779605</v>
      </c>
      <c r="R8567">
        <v>0.338983050847457</v>
      </c>
      <c r="S8567">
        <f t="shared" si="133"/>
        <v>-8.6124371100362418E-2</v>
      </c>
    </row>
    <row r="8568" spans="1:19" x14ac:dyDescent="0.2">
      <c r="A8568" t="s">
        <v>17052</v>
      </c>
      <c r="B8568" t="s">
        <v>17053</v>
      </c>
      <c r="C8568">
        <v>115</v>
      </c>
      <c r="D8568">
        <v>87</v>
      </c>
      <c r="E8568">
        <v>40</v>
      </c>
      <c r="F8568">
        <v>16</v>
      </c>
      <c r="G8568">
        <v>-4.0920355439464699E-2</v>
      </c>
      <c r="H8568">
        <v>-0.95289585880405203</v>
      </c>
      <c r="I8568">
        <v>-1.7407750306596801</v>
      </c>
      <c r="J8568">
        <v>187</v>
      </c>
      <c r="K8568">
        <v>260</v>
      </c>
      <c r="L8568">
        <v>152</v>
      </c>
      <c r="M8568">
        <v>32</v>
      </c>
      <c r="N8568">
        <v>0.22035984485603999</v>
      </c>
      <c r="O8568">
        <v>-0.68208679573611597</v>
      </c>
      <c r="P8568">
        <v>-1.7769172968084801</v>
      </c>
      <c r="Q8568">
        <v>0.644067796610169</v>
      </c>
      <c r="R8568">
        <v>0.38983050847457601</v>
      </c>
      <c r="S8568">
        <f t="shared" si="133"/>
        <v>2.2693020905168126E-2</v>
      </c>
    </row>
    <row r="8569" spans="1:19" x14ac:dyDescent="0.2">
      <c r="A8569" t="s">
        <v>17054</v>
      </c>
      <c r="B8569" t="s">
        <v>17055</v>
      </c>
      <c r="C8569">
        <v>62</v>
      </c>
      <c r="D8569">
        <v>25</v>
      </c>
      <c r="E8569">
        <v>44</v>
      </c>
      <c r="F8569">
        <v>8</v>
      </c>
      <c r="G8569">
        <v>-0.31419344853068698</v>
      </c>
      <c r="H8569">
        <v>-0.64319702279046997</v>
      </c>
      <c r="I8569">
        <v>-1.7734988754683001</v>
      </c>
      <c r="J8569">
        <v>83</v>
      </c>
      <c r="K8569">
        <v>72</v>
      </c>
      <c r="L8569">
        <v>40</v>
      </c>
      <c r="M8569">
        <v>21</v>
      </c>
      <c r="N8569">
        <v>1.5482507476916299E-2</v>
      </c>
      <c r="O8569">
        <v>-0.90910687819250102</v>
      </c>
      <c r="P8569">
        <v>-1.60708446623404</v>
      </c>
      <c r="Q8569">
        <v>0.644067796610169</v>
      </c>
      <c r="R8569">
        <v>0.38983050847457601</v>
      </c>
      <c r="S8569">
        <f t="shared" si="133"/>
        <v>5.8683512982613178E-2</v>
      </c>
    </row>
    <row r="8570" spans="1:19" x14ac:dyDescent="0.2">
      <c r="A8570" t="s">
        <v>17056</v>
      </c>
      <c r="B8570" t="s">
        <v>17057</v>
      </c>
      <c r="C8570">
        <v>171</v>
      </c>
      <c r="D8570">
        <v>166</v>
      </c>
      <c r="E8570">
        <v>139</v>
      </c>
      <c r="F8570">
        <v>23</v>
      </c>
      <c r="G8570">
        <v>6.7370209943429696E-2</v>
      </c>
      <c r="H8570">
        <v>-0.58423931991646205</v>
      </c>
      <c r="I8570">
        <v>-1.7554654473365501</v>
      </c>
      <c r="J8570">
        <v>247</v>
      </c>
      <c r="K8570">
        <v>290</v>
      </c>
      <c r="L8570">
        <v>143</v>
      </c>
      <c r="M8570">
        <v>18</v>
      </c>
      <c r="N8570">
        <v>0.14692914806101201</v>
      </c>
      <c r="O8570">
        <v>-0.82944969293899395</v>
      </c>
      <c r="P8570">
        <v>-2.1476501167482498</v>
      </c>
      <c r="Q8570">
        <v>0.62711864406779605</v>
      </c>
      <c r="R8570">
        <v>0.35593220338983</v>
      </c>
      <c r="S8570">
        <f t="shared" si="133"/>
        <v>-8.0708421124732449E-2</v>
      </c>
    </row>
    <row r="8571" spans="1:19" x14ac:dyDescent="0.2">
      <c r="A8571" t="s">
        <v>17058</v>
      </c>
      <c r="B8571" t="s">
        <v>17059</v>
      </c>
      <c r="C8571">
        <v>33</v>
      </c>
      <c r="D8571">
        <v>44</v>
      </c>
      <c r="E8571">
        <v>52</v>
      </c>
      <c r="F8571">
        <v>5</v>
      </c>
      <c r="G8571">
        <v>0.20519696890382799</v>
      </c>
      <c r="H8571">
        <v>-0.29676860602149102</v>
      </c>
      <c r="I8571">
        <v>-1.7037411085038601</v>
      </c>
      <c r="J8571">
        <v>104</v>
      </c>
      <c r="K8571">
        <v>186</v>
      </c>
      <c r="L8571">
        <v>102</v>
      </c>
      <c r="M8571">
        <v>10</v>
      </c>
      <c r="N8571">
        <v>0.329707708340857</v>
      </c>
      <c r="O8571">
        <v>-0.60052194468125297</v>
      </c>
      <c r="P8571">
        <v>-2.0272590078906698</v>
      </c>
      <c r="Q8571">
        <v>0.62711864406779605</v>
      </c>
      <c r="R8571">
        <v>0.338983050847457</v>
      </c>
      <c r="S8571">
        <f t="shared" si="133"/>
        <v>-3.3589325926969109E-2</v>
      </c>
    </row>
    <row r="8572" spans="1:19" x14ac:dyDescent="0.2">
      <c r="A8572" t="s">
        <v>17060</v>
      </c>
      <c r="B8572" t="s">
        <v>17061</v>
      </c>
      <c r="C8572">
        <v>102</v>
      </c>
      <c r="D8572">
        <v>152</v>
      </c>
      <c r="E8572">
        <v>56</v>
      </c>
      <c r="F8572">
        <v>17</v>
      </c>
      <c r="G8572">
        <v>0.25350164847838302</v>
      </c>
      <c r="H8572">
        <v>-0.75467015453412001</v>
      </c>
      <c r="I8572">
        <v>-1.66234842334564</v>
      </c>
      <c r="J8572">
        <v>237</v>
      </c>
      <c r="K8572">
        <v>279</v>
      </c>
      <c r="L8572">
        <v>117</v>
      </c>
      <c r="M8572">
        <v>42</v>
      </c>
      <c r="N8572">
        <v>0.14808396068521501</v>
      </c>
      <c r="O8572">
        <v>-0.89865126140833196</v>
      </c>
      <c r="P8572">
        <v>-1.7617247242040901</v>
      </c>
      <c r="Q8572">
        <v>0.62711864406779605</v>
      </c>
      <c r="R8572">
        <v>0.25423728813559299</v>
      </c>
      <c r="S8572">
        <f t="shared" si="133"/>
        <v>4.9373718534315117E-2</v>
      </c>
    </row>
    <row r="8573" spans="1:19" x14ac:dyDescent="0.2">
      <c r="A8573" t="s">
        <v>17062</v>
      </c>
      <c r="B8573" t="s">
        <v>17063</v>
      </c>
      <c r="C8573">
        <v>231</v>
      </c>
      <c r="D8573">
        <v>188</v>
      </c>
      <c r="E8573">
        <v>121</v>
      </c>
      <c r="F8573">
        <v>13</v>
      </c>
      <c r="G8573">
        <v>-9.1958983329359697E-3</v>
      </c>
      <c r="H8573">
        <v>-0.775084619354097</v>
      </c>
      <c r="I8573">
        <v>-2.1338658005473001</v>
      </c>
      <c r="J8573">
        <v>333</v>
      </c>
      <c r="K8573">
        <v>385</v>
      </c>
      <c r="L8573">
        <v>285</v>
      </c>
      <c r="M8573">
        <v>34</v>
      </c>
      <c r="N8573">
        <v>0.14024459942390199</v>
      </c>
      <c r="O8573">
        <v>-0.65968815064219999</v>
      </c>
      <c r="P8573">
        <v>-2.0011909850559499</v>
      </c>
      <c r="Q8573">
        <v>0.57627118644067798</v>
      </c>
      <c r="R8573">
        <v>0.27118644067796599</v>
      </c>
      <c r="S8573">
        <f t="shared" si="133"/>
        <v>-0.15065738317415922</v>
      </c>
    </row>
    <row r="8574" spans="1:19" x14ac:dyDescent="0.2">
      <c r="A8574" t="s">
        <v>17064</v>
      </c>
      <c r="B8574" t="s">
        <v>17065</v>
      </c>
      <c r="C8574">
        <v>69</v>
      </c>
      <c r="D8574">
        <v>94</v>
      </c>
      <c r="E8574">
        <v>57</v>
      </c>
      <c r="F8574">
        <v>12</v>
      </c>
      <c r="G8574">
        <v>0.21453699515797101</v>
      </c>
      <c r="H8574">
        <v>-0.57723224484316704</v>
      </c>
      <c r="I8574">
        <v>-1.6438650176516201</v>
      </c>
      <c r="J8574">
        <v>176</v>
      </c>
      <c r="K8574">
        <v>263</v>
      </c>
      <c r="L8574">
        <v>118</v>
      </c>
      <c r="M8574">
        <v>21</v>
      </c>
      <c r="N8574">
        <v>0.25167118409732903</v>
      </c>
      <c r="O8574">
        <v>-0.76571943765241401</v>
      </c>
      <c r="P8574">
        <v>-1.93351904167212</v>
      </c>
      <c r="Q8574">
        <v>0.55932203389830504</v>
      </c>
      <c r="R8574">
        <v>0.305084745762711</v>
      </c>
      <c r="S8574">
        <f t="shared" si="133"/>
        <v>8.7518543215753357E-3</v>
      </c>
    </row>
    <row r="8575" spans="1:19" x14ac:dyDescent="0.2">
      <c r="A8575" t="s">
        <v>17066</v>
      </c>
      <c r="B8575" t="s">
        <v>17067</v>
      </c>
      <c r="C8575">
        <v>149</v>
      </c>
      <c r="D8575">
        <v>173</v>
      </c>
      <c r="E8575">
        <v>98</v>
      </c>
      <c r="F8575">
        <v>28</v>
      </c>
      <c r="G8575">
        <v>0.14511806701204899</v>
      </c>
      <c r="H8575">
        <v>-0.67621820249818199</v>
      </c>
      <c r="I8575">
        <v>-1.6102254100320501</v>
      </c>
      <c r="J8575">
        <v>318</v>
      </c>
      <c r="K8575">
        <v>546</v>
      </c>
      <c r="L8575">
        <v>249</v>
      </c>
      <c r="M8575">
        <v>56</v>
      </c>
      <c r="N8575">
        <v>0.31199362614202603</v>
      </c>
      <c r="O8575">
        <v>-0.69831655003308601</v>
      </c>
      <c r="P8575">
        <v>-1.7644647615701201</v>
      </c>
      <c r="Q8575">
        <v>0.55932203389830504</v>
      </c>
      <c r="R8575">
        <v>0.305084745762711</v>
      </c>
      <c r="S8575">
        <f t="shared" si="133"/>
        <v>6.3672215868469662E-2</v>
      </c>
    </row>
    <row r="8576" spans="1:19" x14ac:dyDescent="0.2">
      <c r="A8576" t="s">
        <v>17068</v>
      </c>
      <c r="B8576" t="s">
        <v>17069</v>
      </c>
      <c r="C8576">
        <v>49</v>
      </c>
      <c r="D8576">
        <v>104</v>
      </c>
      <c r="E8576">
        <v>38</v>
      </c>
      <c r="F8576">
        <v>10</v>
      </c>
      <c r="G8576">
        <v>0.407095491565795</v>
      </c>
      <c r="H8576">
        <v>-0.60467049319010702</v>
      </c>
      <c r="I8576">
        <v>-1.57439325299051</v>
      </c>
      <c r="J8576">
        <v>70</v>
      </c>
      <c r="K8576">
        <v>127</v>
      </c>
      <c r="L8576">
        <v>91</v>
      </c>
      <c r="M8576">
        <v>13</v>
      </c>
      <c r="N8576">
        <v>0.33593378436342097</v>
      </c>
      <c r="O8576">
        <v>-0.47814542483755301</v>
      </c>
      <c r="P8576">
        <v>-1.74138035629931</v>
      </c>
      <c r="Q8576">
        <v>0.57627118644067798</v>
      </c>
      <c r="R8576">
        <v>0.322033898305084</v>
      </c>
      <c r="S8576">
        <f t="shared" si="133"/>
        <v>8.0180316740541685E-2</v>
      </c>
    </row>
    <row r="8577" spans="1:19" x14ac:dyDescent="0.2">
      <c r="A8577" t="s">
        <v>17070</v>
      </c>
      <c r="B8577" t="s">
        <v>17071</v>
      </c>
      <c r="C8577">
        <v>134</v>
      </c>
      <c r="D8577">
        <v>164</v>
      </c>
      <c r="E8577">
        <v>113</v>
      </c>
      <c r="F8577">
        <v>15</v>
      </c>
      <c r="G8577">
        <v>0.16799728197841801</v>
      </c>
      <c r="H8577">
        <v>-0.56828436465979104</v>
      </c>
      <c r="I8577">
        <v>-1.8352107122711201</v>
      </c>
      <c r="J8577">
        <v>341</v>
      </c>
      <c r="K8577">
        <v>319</v>
      </c>
      <c r="L8577">
        <v>117</v>
      </c>
      <c r="M8577">
        <v>24</v>
      </c>
      <c r="N8577">
        <v>4.8264407486405099E-2</v>
      </c>
      <c r="O8577">
        <v>-1.05665729439072</v>
      </c>
      <c r="P8577">
        <v>-2.1627688058727799</v>
      </c>
      <c r="Q8577">
        <v>0.47457627118644002</v>
      </c>
      <c r="R8577">
        <v>0.25423728813559299</v>
      </c>
      <c r="S8577">
        <f t="shared" si="133"/>
        <v>-0.10774963511756311</v>
      </c>
    </row>
    <row r="8578" spans="1:19" x14ac:dyDescent="0.2">
      <c r="A8578" t="s">
        <v>17072</v>
      </c>
      <c r="B8578" t="s">
        <v>17073</v>
      </c>
      <c r="C8578">
        <v>322</v>
      </c>
      <c r="D8578">
        <v>340</v>
      </c>
      <c r="E8578">
        <v>273</v>
      </c>
      <c r="F8578">
        <v>55</v>
      </c>
      <c r="G8578">
        <v>0.103881277641952</v>
      </c>
      <c r="H8578">
        <v>-0.56595123443347795</v>
      </c>
      <c r="I8578">
        <v>-1.65169035516358</v>
      </c>
      <c r="J8578">
        <v>526</v>
      </c>
      <c r="K8578">
        <v>644</v>
      </c>
      <c r="L8578">
        <v>364</v>
      </c>
      <c r="M8578">
        <v>83</v>
      </c>
      <c r="N8578">
        <v>0.165128226627794</v>
      </c>
      <c r="O8578">
        <v>-0.75197313764907303</v>
      </c>
      <c r="P8578">
        <v>-1.81213332036955</v>
      </c>
      <c r="Q8578">
        <v>0.52542372881355903</v>
      </c>
      <c r="R8578">
        <v>0.322033898305084</v>
      </c>
      <c r="S8578">
        <f t="shared" si="133"/>
        <v>3.896385310704787E-2</v>
      </c>
    </row>
    <row r="8579" spans="1:19" x14ac:dyDescent="0.2">
      <c r="A8579" t="s">
        <v>17074</v>
      </c>
      <c r="B8579" t="s">
        <v>17075</v>
      </c>
      <c r="C8579">
        <v>214</v>
      </c>
      <c r="D8579">
        <v>338</v>
      </c>
      <c r="E8579">
        <v>264</v>
      </c>
      <c r="F8579">
        <v>59</v>
      </c>
      <c r="G8579">
        <v>0.27876115922399203</v>
      </c>
      <c r="H8579">
        <v>-0.40306785625776298</v>
      </c>
      <c r="I8579">
        <v>-1.44375893466904</v>
      </c>
      <c r="J8579">
        <v>442</v>
      </c>
      <c r="K8579">
        <v>550</v>
      </c>
      <c r="L8579">
        <v>367</v>
      </c>
      <c r="M8579">
        <v>65</v>
      </c>
      <c r="N8579">
        <v>0.17216852356687301</v>
      </c>
      <c r="O8579">
        <v>-0.672844982241393</v>
      </c>
      <c r="P8579">
        <v>-1.84273458129812</v>
      </c>
      <c r="Q8579">
        <v>0.54237288135593198</v>
      </c>
      <c r="R8579">
        <v>0.28813559322033899</v>
      </c>
      <c r="S8579">
        <f t="shared" ref="S8579:S8642" si="134">((I8579+1.7338029)/1.7338029+(P8579+1.8692731)/1.8692731)/2</f>
        <v>9.0742488981765138E-2</v>
      </c>
    </row>
    <row r="8580" spans="1:19" x14ac:dyDescent="0.2">
      <c r="A8580" t="s">
        <v>17076</v>
      </c>
      <c r="B8580" t="s">
        <v>17077</v>
      </c>
      <c r="C8580">
        <v>99</v>
      </c>
      <c r="D8580">
        <v>113</v>
      </c>
      <c r="E8580">
        <v>60</v>
      </c>
      <c r="F8580">
        <v>7</v>
      </c>
      <c r="G8580">
        <v>0.13770148118139799</v>
      </c>
      <c r="H8580">
        <v>-0.71174195399230999</v>
      </c>
      <c r="I8580">
        <v>-2.0347343275452898</v>
      </c>
      <c r="J8580">
        <v>215</v>
      </c>
      <c r="K8580">
        <v>268</v>
      </c>
      <c r="L8580">
        <v>142</v>
      </c>
      <c r="M8580">
        <v>27</v>
      </c>
      <c r="N8580">
        <v>0.172924437534905</v>
      </c>
      <c r="O8580">
        <v>-0.77223889267693901</v>
      </c>
      <c r="P8580">
        <v>-1.91130036434851</v>
      </c>
      <c r="Q8580">
        <v>0.62711864406779605</v>
      </c>
      <c r="R8580">
        <v>0.305084745762711</v>
      </c>
      <c r="S8580">
        <f t="shared" si="134"/>
        <v>-9.8025238796833239E-2</v>
      </c>
    </row>
    <row r="8581" spans="1:19" x14ac:dyDescent="0.2">
      <c r="A8581" t="s">
        <v>17078</v>
      </c>
      <c r="B8581" t="s">
        <v>17079</v>
      </c>
      <c r="C8581">
        <v>94</v>
      </c>
      <c r="D8581">
        <v>104</v>
      </c>
      <c r="E8581">
        <v>47</v>
      </c>
      <c r="F8581">
        <v>13</v>
      </c>
      <c r="G8581">
        <v>0.12416371799461</v>
      </c>
      <c r="H8581">
        <v>-0.79528800544238398</v>
      </c>
      <c r="I8581">
        <v>-1.74338167425486</v>
      </c>
      <c r="J8581">
        <v>158</v>
      </c>
      <c r="K8581">
        <v>186</v>
      </c>
      <c r="L8581">
        <v>144</v>
      </c>
      <c r="M8581">
        <v>30</v>
      </c>
      <c r="N8581">
        <v>0.14808396068521501</v>
      </c>
      <c r="O8581">
        <v>-0.63238337200356298</v>
      </c>
      <c r="P8581">
        <v>-1.73176150082665</v>
      </c>
      <c r="Q8581">
        <v>0.59322033898305004</v>
      </c>
      <c r="R8581">
        <v>0.322033898305084</v>
      </c>
      <c r="S8581">
        <f t="shared" si="134"/>
        <v>3.4019745455316823E-2</v>
      </c>
    </row>
    <row r="8582" spans="1:19" x14ac:dyDescent="0.2">
      <c r="A8582" t="s">
        <v>17080</v>
      </c>
      <c r="B8582" t="s">
        <v>17081</v>
      </c>
      <c r="C8582">
        <v>183</v>
      </c>
      <c r="D8582">
        <v>166</v>
      </c>
      <c r="E8582">
        <v>159</v>
      </c>
      <c r="F8582">
        <v>19</v>
      </c>
      <c r="G8582">
        <v>3.7915230605153998E-2</v>
      </c>
      <c r="H8582">
        <v>-0.55531197518838105</v>
      </c>
      <c r="I8582">
        <v>-1.86789466173959</v>
      </c>
      <c r="J8582">
        <v>243</v>
      </c>
      <c r="K8582">
        <v>350</v>
      </c>
      <c r="L8582">
        <v>135</v>
      </c>
      <c r="M8582">
        <v>24</v>
      </c>
      <c r="N8582">
        <v>0.235689874173685</v>
      </c>
      <c r="O8582">
        <v>-0.84736128224769602</v>
      </c>
      <c r="P8582">
        <v>-2.01562070047859</v>
      </c>
      <c r="Q8582">
        <v>0.66101694915254205</v>
      </c>
      <c r="R8582">
        <v>0.28813559322033899</v>
      </c>
      <c r="S8582">
        <f t="shared" si="134"/>
        <v>-7.7815431077688124E-2</v>
      </c>
    </row>
    <row r="8583" spans="1:19" x14ac:dyDescent="0.2">
      <c r="A8583" t="s">
        <v>17082</v>
      </c>
      <c r="B8583" t="s">
        <v>17083</v>
      </c>
      <c r="C8583">
        <v>159</v>
      </c>
      <c r="D8583">
        <v>236</v>
      </c>
      <c r="E8583">
        <v>147</v>
      </c>
      <c r="F8583">
        <v>15</v>
      </c>
      <c r="G8583">
        <v>0.25177311094518301</v>
      </c>
      <c r="H8583">
        <v>-0.52833779935067804</v>
      </c>
      <c r="I8583">
        <v>-1.9095030382267599</v>
      </c>
      <c r="J8583">
        <v>391</v>
      </c>
      <c r="K8583">
        <v>458</v>
      </c>
      <c r="L8583">
        <v>223</v>
      </c>
      <c r="M8583">
        <v>54</v>
      </c>
      <c r="N8583">
        <v>0.145916824029724</v>
      </c>
      <c r="O8583">
        <v>-0.83596067149209596</v>
      </c>
      <c r="P8583">
        <v>-1.8700086661647899</v>
      </c>
      <c r="Q8583">
        <v>0.62711864406779605</v>
      </c>
      <c r="R8583">
        <v>0.338983050847457</v>
      </c>
      <c r="S8583">
        <f t="shared" si="134"/>
        <v>-5.0865757678123305E-2</v>
      </c>
    </row>
    <row r="8584" spans="1:19" x14ac:dyDescent="0.2">
      <c r="A8584" t="s">
        <v>17084</v>
      </c>
      <c r="B8584" t="s">
        <v>17085</v>
      </c>
      <c r="C8584">
        <v>90</v>
      </c>
      <c r="D8584">
        <v>164</v>
      </c>
      <c r="E8584">
        <v>92</v>
      </c>
      <c r="F8584">
        <v>6</v>
      </c>
      <c r="G8584">
        <v>0.34085957090390101</v>
      </c>
      <c r="H8584">
        <v>-0.48471269187217297</v>
      </c>
      <c r="I8584">
        <v>-2.0602884320176802</v>
      </c>
      <c r="J8584">
        <v>238</v>
      </c>
      <c r="K8584">
        <v>291</v>
      </c>
      <c r="L8584">
        <v>132</v>
      </c>
      <c r="M8584">
        <v>34</v>
      </c>
      <c r="N8584">
        <v>0.164544135351117</v>
      </c>
      <c r="O8584">
        <v>-0.84809180299505205</v>
      </c>
      <c r="P8584">
        <v>-1.85532370860614</v>
      </c>
      <c r="Q8584">
        <v>0.71186440677966101</v>
      </c>
      <c r="R8584">
        <v>0.322033898305084</v>
      </c>
      <c r="S8584">
        <f t="shared" si="134"/>
        <v>-9.0421778250324297E-2</v>
      </c>
    </row>
    <row r="8585" spans="1:19" x14ac:dyDescent="0.2">
      <c r="A8585" t="s">
        <v>17086</v>
      </c>
      <c r="B8585" t="s">
        <v>17087</v>
      </c>
      <c r="C8585">
        <v>103</v>
      </c>
      <c r="D8585">
        <v>124</v>
      </c>
      <c r="E8585">
        <v>100</v>
      </c>
      <c r="F8585">
        <v>14</v>
      </c>
      <c r="G8585">
        <v>0.160842692752591</v>
      </c>
      <c r="H8585">
        <v>-0.50709523448357496</v>
      </c>
      <c r="I8585">
        <v>-1.75090636198893</v>
      </c>
      <c r="J8585">
        <v>350</v>
      </c>
      <c r="K8585">
        <v>347</v>
      </c>
      <c r="L8585">
        <v>213</v>
      </c>
      <c r="M8585">
        <v>32</v>
      </c>
      <c r="N8585">
        <v>7.3489533862319795E-2</v>
      </c>
      <c r="O8585">
        <v>-0.80777721805592795</v>
      </c>
      <c r="P8585">
        <v>-2.0491437346222598</v>
      </c>
      <c r="Q8585">
        <v>0.62711864406779605</v>
      </c>
      <c r="R8585">
        <v>0.305084745762711</v>
      </c>
      <c r="S8585">
        <f t="shared" si="134"/>
        <v>-5.3044809445986524E-2</v>
      </c>
    </row>
    <row r="8586" spans="1:19" x14ac:dyDescent="0.2">
      <c r="A8586" t="s">
        <v>17088</v>
      </c>
      <c r="B8586" t="s">
        <v>17089</v>
      </c>
      <c r="C8586">
        <v>91</v>
      </c>
      <c r="D8586">
        <v>197</v>
      </c>
      <c r="E8586">
        <v>74</v>
      </c>
      <c r="F8586">
        <v>21</v>
      </c>
      <c r="G8586">
        <v>0.41568306613602701</v>
      </c>
      <c r="H8586">
        <v>-0.58406768236852102</v>
      </c>
      <c r="I8586">
        <v>-1.5210192705491701</v>
      </c>
      <c r="J8586">
        <v>249</v>
      </c>
      <c r="K8586">
        <v>254</v>
      </c>
      <c r="L8586">
        <v>174</v>
      </c>
      <c r="M8586">
        <v>11</v>
      </c>
      <c r="N8586">
        <v>8.5862472945923501E-2</v>
      </c>
      <c r="O8586">
        <v>-0.74773887595752697</v>
      </c>
      <c r="P8586">
        <v>-2.3650323305294001</v>
      </c>
      <c r="Q8586">
        <v>0.644067796610169</v>
      </c>
      <c r="R8586">
        <v>0.35593220338983</v>
      </c>
      <c r="S8586">
        <f t="shared" si="134"/>
        <v>-7.12442211566892E-2</v>
      </c>
    </row>
    <row r="8587" spans="1:19" x14ac:dyDescent="0.2">
      <c r="A8587" t="s">
        <v>17090</v>
      </c>
      <c r="B8587" t="s">
        <v>17091</v>
      </c>
      <c r="C8587">
        <v>95</v>
      </c>
      <c r="D8587">
        <v>101</v>
      </c>
      <c r="E8587">
        <v>58</v>
      </c>
      <c r="F8587">
        <v>23</v>
      </c>
      <c r="G8587">
        <v>0.106856000789323</v>
      </c>
      <c r="H8587">
        <v>-0.708553621504314</v>
      </c>
      <c r="I8587">
        <v>-1.5001929422332501</v>
      </c>
      <c r="J8587">
        <v>214</v>
      </c>
      <c r="K8587">
        <v>276</v>
      </c>
      <c r="L8587">
        <v>174</v>
      </c>
      <c r="M8587">
        <v>23</v>
      </c>
      <c r="N8587">
        <v>0.18772341213774801</v>
      </c>
      <c r="O8587">
        <v>-0.68195330221098105</v>
      </c>
      <c r="P8587">
        <v>-1.9789116059234899</v>
      </c>
      <c r="Q8587">
        <v>0.644067796610169</v>
      </c>
      <c r="R8587">
        <v>0.37288135593220301</v>
      </c>
      <c r="S8587">
        <f t="shared" si="134"/>
        <v>3.8042728996248103E-2</v>
      </c>
    </row>
    <row r="8588" spans="1:19" x14ac:dyDescent="0.2">
      <c r="A8588" t="s">
        <v>17092</v>
      </c>
      <c r="B8588" t="s">
        <v>17093</v>
      </c>
      <c r="C8588">
        <v>21</v>
      </c>
      <c r="D8588">
        <v>33</v>
      </c>
      <c r="E8588">
        <v>14</v>
      </c>
      <c r="F8588">
        <v>1</v>
      </c>
      <c r="G8588">
        <v>0.27655287743949603</v>
      </c>
      <c r="H8588">
        <v>-0.67034926883408397</v>
      </c>
      <c r="I8588">
        <v>-2.2064164676959099</v>
      </c>
      <c r="J8588">
        <v>52</v>
      </c>
      <c r="K8588">
        <v>55</v>
      </c>
      <c r="L8588">
        <v>32</v>
      </c>
      <c r="M8588">
        <v>13</v>
      </c>
      <c r="N8588">
        <v>0.101587449281166</v>
      </c>
      <c r="O8588">
        <v>-0.80294214245928297</v>
      </c>
      <c r="P8588">
        <v>-1.6122856599198501</v>
      </c>
      <c r="Q8588">
        <v>0.644067796610169</v>
      </c>
      <c r="R8588">
        <v>0.322033898305084</v>
      </c>
      <c r="S8588">
        <f t="shared" si="134"/>
        <v>-6.7553974662930769E-2</v>
      </c>
    </row>
    <row r="8589" spans="1:19" x14ac:dyDescent="0.2">
      <c r="A8589" t="s">
        <v>17094</v>
      </c>
      <c r="B8589" t="s">
        <v>17095</v>
      </c>
      <c r="C8589">
        <v>101</v>
      </c>
      <c r="D8589">
        <v>117</v>
      </c>
      <c r="E8589">
        <v>42</v>
      </c>
      <c r="F8589">
        <v>12</v>
      </c>
      <c r="G8589">
        <v>0.14412272025904699</v>
      </c>
      <c r="H8589">
        <v>-0.87533009316314503</v>
      </c>
      <c r="I8589">
        <v>-1.8093373006970099</v>
      </c>
      <c r="J8589">
        <v>189</v>
      </c>
      <c r="K8589">
        <v>161</v>
      </c>
      <c r="L8589">
        <v>66</v>
      </c>
      <c r="M8589">
        <v>14</v>
      </c>
      <c r="N8589">
        <v>7.5921752803273001E-3</v>
      </c>
      <c r="O8589">
        <v>-1.0490066457757601</v>
      </c>
      <c r="P8589">
        <v>-2.1405594370868899</v>
      </c>
      <c r="Q8589">
        <v>0.54237288135593198</v>
      </c>
      <c r="R8589">
        <v>0.37288135593220301</v>
      </c>
      <c r="S8589">
        <f t="shared" si="134"/>
        <v>-9.4347529222173682E-2</v>
      </c>
    </row>
    <row r="8590" spans="1:19" x14ac:dyDescent="0.2">
      <c r="A8590" t="s">
        <v>17096</v>
      </c>
      <c r="B8590" t="s">
        <v>17097</v>
      </c>
      <c r="C8590">
        <v>151</v>
      </c>
      <c r="D8590">
        <v>166</v>
      </c>
      <c r="E8590">
        <v>93</v>
      </c>
      <c r="F8590">
        <v>20</v>
      </c>
      <c r="G8590">
        <v>0.121389373042414</v>
      </c>
      <c r="H8590">
        <v>-0.70475200851763697</v>
      </c>
      <c r="I8590">
        <v>-1.76214412459118</v>
      </c>
      <c r="J8590">
        <v>483</v>
      </c>
      <c r="K8590">
        <v>552</v>
      </c>
      <c r="L8590">
        <v>285</v>
      </c>
      <c r="M8590">
        <v>55</v>
      </c>
      <c r="N8590">
        <v>0.13522005039940799</v>
      </c>
      <c r="O8590">
        <v>-0.82119104788739195</v>
      </c>
      <c r="P8590">
        <v>-1.95381010984916</v>
      </c>
      <c r="Q8590">
        <v>0.59322033898305004</v>
      </c>
      <c r="R8590">
        <v>0.27118644067796599</v>
      </c>
      <c r="S8590">
        <f t="shared" si="134"/>
        <v>-3.0785407445485906E-2</v>
      </c>
    </row>
    <row r="8591" spans="1:19" x14ac:dyDescent="0.2">
      <c r="A8591" t="s">
        <v>17098</v>
      </c>
      <c r="B8591" t="s">
        <v>17099</v>
      </c>
      <c r="C8591">
        <v>248</v>
      </c>
      <c r="D8591">
        <v>228</v>
      </c>
      <c r="E8591">
        <v>162</v>
      </c>
      <c r="F8591">
        <v>38</v>
      </c>
      <c r="G8591">
        <v>4.3741398469765901E-2</v>
      </c>
      <c r="H8591">
        <v>-0.67919467606198802</v>
      </c>
      <c r="I8591">
        <v>-1.6988652571714</v>
      </c>
      <c r="J8591">
        <v>236</v>
      </c>
      <c r="K8591">
        <v>511</v>
      </c>
      <c r="L8591">
        <v>243</v>
      </c>
      <c r="M8591">
        <v>36</v>
      </c>
      <c r="N8591">
        <v>0.41273700058632701</v>
      </c>
      <c r="O8591">
        <v>-0.57939450651618396</v>
      </c>
      <c r="P8591">
        <v>-1.8268351707947099</v>
      </c>
      <c r="Q8591">
        <v>0.59322033898305004</v>
      </c>
      <c r="R8591">
        <v>0.35593220338983</v>
      </c>
      <c r="S8591">
        <f t="shared" si="134"/>
        <v>2.1426889118183509E-2</v>
      </c>
    </row>
    <row r="8592" spans="1:19" x14ac:dyDescent="0.2">
      <c r="A8592" t="s">
        <v>17100</v>
      </c>
      <c r="B8592" t="s">
        <v>17101</v>
      </c>
      <c r="C8592">
        <v>151</v>
      </c>
      <c r="D8592">
        <v>93</v>
      </c>
      <c r="E8592">
        <v>103</v>
      </c>
      <c r="F8592">
        <v>17</v>
      </c>
      <c r="G8592">
        <v>-0.13023576644370499</v>
      </c>
      <c r="H8592">
        <v>-0.66039773236639998</v>
      </c>
      <c r="I8592">
        <v>-1.83272519887689</v>
      </c>
      <c r="J8592">
        <v>225</v>
      </c>
      <c r="K8592">
        <v>266</v>
      </c>
      <c r="L8592">
        <v>171</v>
      </c>
      <c r="M8592">
        <v>50</v>
      </c>
      <c r="N8592">
        <v>0.14992722194142599</v>
      </c>
      <c r="O8592">
        <v>-0.71127518486359897</v>
      </c>
      <c r="P8592">
        <v>-1.66343818236723</v>
      </c>
      <c r="Q8592">
        <v>0.54237288135593198</v>
      </c>
      <c r="R8592">
        <v>0.338983050847457</v>
      </c>
      <c r="S8592">
        <f t="shared" si="134"/>
        <v>2.6529925687912178E-2</v>
      </c>
    </row>
    <row r="8593" spans="1:19" x14ac:dyDescent="0.2">
      <c r="A8593" t="s">
        <v>17102</v>
      </c>
      <c r="B8593" t="s">
        <v>17103</v>
      </c>
      <c r="C8593">
        <v>146</v>
      </c>
      <c r="D8593">
        <v>195</v>
      </c>
      <c r="E8593">
        <v>139</v>
      </c>
      <c r="F8593">
        <v>10</v>
      </c>
      <c r="G8593">
        <v>0.20593998787360901</v>
      </c>
      <c r="H8593">
        <v>-0.51559606530874502</v>
      </c>
      <c r="I8593">
        <v>-2.0485500287464302</v>
      </c>
      <c r="J8593">
        <v>486</v>
      </c>
      <c r="K8593">
        <v>548</v>
      </c>
      <c r="L8593">
        <v>357</v>
      </c>
      <c r="M8593">
        <v>59</v>
      </c>
      <c r="N8593">
        <v>0.12937239264379699</v>
      </c>
      <c r="O8593">
        <v>-0.72605683029448997</v>
      </c>
      <c r="P8593">
        <v>-1.92600992621204</v>
      </c>
      <c r="Q8593">
        <v>0.66101694915254205</v>
      </c>
      <c r="R8593">
        <v>0.305084745762711</v>
      </c>
      <c r="S8593">
        <f t="shared" si="134"/>
        <v>-0.10594402524295016</v>
      </c>
    </row>
    <row r="8594" spans="1:19" x14ac:dyDescent="0.2">
      <c r="A8594" t="s">
        <v>17104</v>
      </c>
      <c r="B8594" t="s">
        <v>17105</v>
      </c>
      <c r="C8594">
        <v>151</v>
      </c>
      <c r="D8594">
        <v>138</v>
      </c>
      <c r="E8594">
        <v>150</v>
      </c>
      <c r="F8594">
        <v>9</v>
      </c>
      <c r="G8594">
        <v>4.1160371403595498E-2</v>
      </c>
      <c r="H8594">
        <v>-0.49714369801589098</v>
      </c>
      <c r="I8594">
        <v>-2.1089316108158398</v>
      </c>
      <c r="J8594">
        <v>378</v>
      </c>
      <c r="K8594">
        <v>484</v>
      </c>
      <c r="L8594">
        <v>239</v>
      </c>
      <c r="M8594">
        <v>31</v>
      </c>
      <c r="N8594">
        <v>0.18458166522890801</v>
      </c>
      <c r="O8594">
        <v>-0.79118267603347803</v>
      </c>
      <c r="P8594">
        <v>-2.0963557745948398</v>
      </c>
      <c r="Q8594">
        <v>0.69491525423728795</v>
      </c>
      <c r="R8594">
        <v>0.38983050847457601</v>
      </c>
      <c r="S8594">
        <f t="shared" si="134"/>
        <v>-0.16892180209017577</v>
      </c>
    </row>
    <row r="8595" spans="1:19" x14ac:dyDescent="0.2">
      <c r="A8595" t="s">
        <v>17106</v>
      </c>
      <c r="B8595" t="s">
        <v>17107</v>
      </c>
      <c r="C8595">
        <v>196</v>
      </c>
      <c r="D8595">
        <v>279</v>
      </c>
      <c r="E8595">
        <v>98</v>
      </c>
      <c r="F8595">
        <v>11</v>
      </c>
      <c r="G8595">
        <v>0.23360636421264899</v>
      </c>
      <c r="H8595">
        <v>-0.79528800544238398</v>
      </c>
      <c r="I8595">
        <v>-2.1350605591602498</v>
      </c>
      <c r="J8595">
        <v>293</v>
      </c>
      <c r="K8595">
        <v>589</v>
      </c>
      <c r="L8595">
        <v>255</v>
      </c>
      <c r="M8595">
        <v>50</v>
      </c>
      <c r="N8595">
        <v>0.38047577785471298</v>
      </c>
      <c r="O8595">
        <v>-0.652416217064544</v>
      </c>
      <c r="P8595">
        <v>-1.7781232846099799</v>
      </c>
      <c r="Q8595">
        <v>0.66101694915254205</v>
      </c>
      <c r="R8595">
        <v>0.28813559322033899</v>
      </c>
      <c r="S8595">
        <f t="shared" si="134"/>
        <v>-9.1334968031563518E-2</v>
      </c>
    </row>
    <row r="8596" spans="1:19" x14ac:dyDescent="0.2">
      <c r="A8596" t="s">
        <v>17108</v>
      </c>
      <c r="B8596" t="s">
        <v>17109</v>
      </c>
      <c r="C8596">
        <v>76</v>
      </c>
      <c r="D8596">
        <v>78</v>
      </c>
      <c r="E8596">
        <v>51</v>
      </c>
      <c r="F8596">
        <v>14</v>
      </c>
      <c r="G8596">
        <v>9.1539242705217502E-2</v>
      </c>
      <c r="H8596">
        <v>-0.66750142596125805</v>
      </c>
      <c r="I8596">
        <v>-1.61888272956455</v>
      </c>
      <c r="J8596">
        <v>109</v>
      </c>
      <c r="K8596">
        <v>155</v>
      </c>
      <c r="L8596">
        <v>71</v>
      </c>
      <c r="M8596">
        <v>10</v>
      </c>
      <c r="N8596">
        <v>0.23013330365138901</v>
      </c>
      <c r="O8596">
        <v>-0.77825692636593802</v>
      </c>
      <c r="P8596">
        <v>-2.0476521665325098</v>
      </c>
      <c r="Q8596">
        <v>0.66101694915254205</v>
      </c>
      <c r="R8596">
        <v>0.338983050847457</v>
      </c>
      <c r="S8596">
        <f t="shared" si="134"/>
        <v>-1.4572413477532908E-2</v>
      </c>
    </row>
    <row r="8597" spans="1:19" x14ac:dyDescent="0.2">
      <c r="A8597" t="s">
        <v>17110</v>
      </c>
      <c r="B8597" t="s">
        <v>17111</v>
      </c>
      <c r="C8597">
        <v>187</v>
      </c>
      <c r="D8597">
        <v>138</v>
      </c>
      <c r="E8597">
        <v>95</v>
      </c>
      <c r="F8597">
        <v>13</v>
      </c>
      <c r="G8597">
        <v>-5.1704287839733999E-2</v>
      </c>
      <c r="H8597">
        <v>-0.78837601102605404</v>
      </c>
      <c r="I8597">
        <v>-2.04209542719166</v>
      </c>
      <c r="J8597">
        <v>284</v>
      </c>
      <c r="K8597">
        <v>331</v>
      </c>
      <c r="L8597">
        <v>206</v>
      </c>
      <c r="M8597">
        <v>53</v>
      </c>
      <c r="N8597">
        <v>0.14373775715040199</v>
      </c>
      <c r="O8597">
        <v>-0.73153989682227405</v>
      </c>
      <c r="P8597">
        <v>-1.7392681390381399</v>
      </c>
      <c r="Q8597">
        <v>0.69491525423728795</v>
      </c>
      <c r="R8597">
        <v>0.28813559322033899</v>
      </c>
      <c r="S8597">
        <f t="shared" si="134"/>
        <v>-5.4132249532247156E-2</v>
      </c>
    </row>
    <row r="8598" spans="1:19" x14ac:dyDescent="0.2">
      <c r="A8598" t="s">
        <v>17112</v>
      </c>
      <c r="B8598" t="s">
        <v>17113</v>
      </c>
      <c r="C8598">
        <v>79</v>
      </c>
      <c r="D8598">
        <v>150</v>
      </c>
      <c r="E8598">
        <v>36</v>
      </c>
      <c r="F8598">
        <v>16</v>
      </c>
      <c r="G8598">
        <v>0.358722400060768</v>
      </c>
      <c r="H8598">
        <v>-0.83558260030155695</v>
      </c>
      <c r="I8598">
        <v>-1.5777042815965101</v>
      </c>
      <c r="J8598">
        <v>305</v>
      </c>
      <c r="K8598">
        <v>378</v>
      </c>
      <c r="L8598">
        <v>154</v>
      </c>
      <c r="M8598">
        <v>37</v>
      </c>
      <c r="N8598">
        <v>0.170420063912161</v>
      </c>
      <c r="O8598">
        <v>-0.88886789565471302</v>
      </c>
      <c r="P8598">
        <v>-1.92632378387168</v>
      </c>
      <c r="Q8598">
        <v>0.677966101694915</v>
      </c>
      <c r="R8598">
        <v>0.28813559322033899</v>
      </c>
      <c r="S8598">
        <f t="shared" si="134"/>
        <v>2.9756127128138018E-2</v>
      </c>
    </row>
    <row r="8599" spans="1:19" x14ac:dyDescent="0.2">
      <c r="A8599" t="s">
        <v>17114</v>
      </c>
      <c r="B8599" t="s">
        <v>17115</v>
      </c>
      <c r="C8599">
        <v>33</v>
      </c>
      <c r="D8599">
        <v>32</v>
      </c>
      <c r="E8599">
        <v>9</v>
      </c>
      <c r="F8599">
        <v>2</v>
      </c>
      <c r="G8599">
        <v>6.6894270737546904E-2</v>
      </c>
      <c r="H8599">
        <v>-1.05852944021696</v>
      </c>
      <c r="I8599">
        <v>-2.1016811171758998</v>
      </c>
      <c r="J8599">
        <v>62</v>
      </c>
      <c r="K8599">
        <v>58</v>
      </c>
      <c r="L8599">
        <v>63</v>
      </c>
      <c r="M8599">
        <v>6</v>
      </c>
      <c r="N8599">
        <v>4.8264407486405203E-2</v>
      </c>
      <c r="O8599">
        <v>-0.585139917189062</v>
      </c>
      <c r="P8599">
        <v>-2.0244661077065</v>
      </c>
      <c r="Q8599">
        <v>0.62711864406779605</v>
      </c>
      <c r="R8599">
        <v>0.305084745762711</v>
      </c>
      <c r="S8599">
        <f t="shared" si="134"/>
        <v>-0.14760156916074424</v>
      </c>
    </row>
    <row r="8600" spans="1:19" x14ac:dyDescent="0.2">
      <c r="A8600" t="s">
        <v>17116</v>
      </c>
      <c r="B8600" t="s">
        <v>17117</v>
      </c>
      <c r="C8600">
        <v>165</v>
      </c>
      <c r="D8600">
        <v>141</v>
      </c>
      <c r="E8600">
        <v>122</v>
      </c>
      <c r="F8600">
        <v>18</v>
      </c>
      <c r="G8600">
        <v>1.1993400737002001E-2</v>
      </c>
      <c r="H8600">
        <v>-0.62538212331756105</v>
      </c>
      <c r="I8600">
        <v>-1.84640861207259</v>
      </c>
      <c r="J8600">
        <v>309</v>
      </c>
      <c r="K8600">
        <v>454</v>
      </c>
      <c r="L8600">
        <v>263</v>
      </c>
      <c r="M8600">
        <v>21</v>
      </c>
      <c r="N8600">
        <v>0.244325476853991</v>
      </c>
      <c r="O8600">
        <v>-0.66209150807946704</v>
      </c>
      <c r="P8600">
        <v>-2.1779648532828002</v>
      </c>
      <c r="Q8600">
        <v>0.66101694915254205</v>
      </c>
      <c r="R8600">
        <v>0.305084745762711</v>
      </c>
      <c r="S8600">
        <f t="shared" si="134"/>
        <v>-0.11504361798994639</v>
      </c>
    </row>
    <row r="8601" spans="1:19" x14ac:dyDescent="0.2">
      <c r="A8601" t="s">
        <v>17118</v>
      </c>
      <c r="B8601" t="s">
        <v>17119</v>
      </c>
      <c r="C8601">
        <v>113</v>
      </c>
      <c r="D8601">
        <v>85</v>
      </c>
      <c r="E8601">
        <v>107</v>
      </c>
      <c r="F8601">
        <v>7</v>
      </c>
      <c r="G8601">
        <v>-4.3401285473598498E-2</v>
      </c>
      <c r="H8601">
        <v>-0.51795267557661295</v>
      </c>
      <c r="I8601">
        <v>-2.0921775764311601</v>
      </c>
      <c r="J8601">
        <v>248</v>
      </c>
      <c r="K8601">
        <v>239</v>
      </c>
      <c r="L8601">
        <v>64</v>
      </c>
      <c r="M8601">
        <v>21</v>
      </c>
      <c r="N8601">
        <v>6.1174323543643098E-2</v>
      </c>
      <c r="O8601">
        <v>-1.1803604839867099</v>
      </c>
      <c r="P8601">
        <v>-2.08245805468419</v>
      </c>
      <c r="Q8601">
        <v>0.677966101694915</v>
      </c>
      <c r="R8601">
        <v>0.35593220338983</v>
      </c>
      <c r="S8601">
        <f t="shared" si="134"/>
        <v>-0.16037280354069416</v>
      </c>
    </row>
    <row r="8602" spans="1:19" x14ac:dyDescent="0.2">
      <c r="A8602" t="s">
        <v>17120</v>
      </c>
      <c r="B8602" t="s">
        <v>17121</v>
      </c>
      <c r="C8602">
        <v>151</v>
      </c>
      <c r="D8602">
        <v>109</v>
      </c>
      <c r="E8602">
        <v>48</v>
      </c>
      <c r="F8602">
        <v>15</v>
      </c>
      <c r="G8602">
        <v>-6.1292217057017401E-2</v>
      </c>
      <c r="H8602">
        <v>-0.99199371969598504</v>
      </c>
      <c r="I8602">
        <v>-1.8870828611994801</v>
      </c>
      <c r="J8602">
        <v>178</v>
      </c>
      <c r="K8602">
        <v>228</v>
      </c>
      <c r="L8602">
        <v>111</v>
      </c>
      <c r="M8602">
        <v>19</v>
      </c>
      <c r="N8602">
        <v>0.18474294811328101</v>
      </c>
      <c r="O8602">
        <v>-0.79718580066662603</v>
      </c>
      <c r="P8602">
        <v>-1.9818920699479501</v>
      </c>
      <c r="Q8602">
        <v>0.71186440677966101</v>
      </c>
      <c r="R8602">
        <v>0.35593220338983</v>
      </c>
      <c r="S8602">
        <f t="shared" si="134"/>
        <v>-7.4327132197145304E-2</v>
      </c>
    </row>
    <row r="8603" spans="1:19" x14ac:dyDescent="0.2">
      <c r="A8603" t="s">
        <v>17122</v>
      </c>
      <c r="B8603" t="s">
        <v>17123</v>
      </c>
      <c r="C8603">
        <v>158</v>
      </c>
      <c r="D8603">
        <v>188</v>
      </c>
      <c r="E8603">
        <v>115</v>
      </c>
      <c r="F8603">
        <v>25</v>
      </c>
      <c r="G8603">
        <v>0.15575899460478501</v>
      </c>
      <c r="H8603">
        <v>-0.632217256379214</v>
      </c>
      <c r="I8603">
        <v>-1.68491425124438</v>
      </c>
      <c r="J8603">
        <v>444</v>
      </c>
      <c r="K8603">
        <v>397</v>
      </c>
      <c r="L8603">
        <v>331</v>
      </c>
      <c r="M8603">
        <v>35</v>
      </c>
      <c r="N8603">
        <v>2.8635640070216999E-2</v>
      </c>
      <c r="O8603">
        <v>-0.71964375348329102</v>
      </c>
      <c r="P8603">
        <v>-2.11354059435623</v>
      </c>
      <c r="Q8603">
        <v>0.61016949152542299</v>
      </c>
      <c r="R8603">
        <v>0.322033898305084</v>
      </c>
      <c r="S8603">
        <f t="shared" si="134"/>
        <v>-5.1238886611933002E-2</v>
      </c>
    </row>
    <row r="8604" spans="1:19" x14ac:dyDescent="0.2">
      <c r="A8604" t="s">
        <v>17124</v>
      </c>
      <c r="B8604" t="s">
        <v>17125</v>
      </c>
      <c r="C8604">
        <v>287</v>
      </c>
      <c r="D8604">
        <v>267</v>
      </c>
      <c r="E8604">
        <v>142</v>
      </c>
      <c r="F8604">
        <v>25</v>
      </c>
      <c r="G8604">
        <v>4.8887596926111297E-2</v>
      </c>
      <c r="H8604">
        <v>-0.79985156212933906</v>
      </c>
      <c r="I8604">
        <v>-1.94413906102395</v>
      </c>
      <c r="J8604">
        <v>518</v>
      </c>
      <c r="K8604">
        <v>694</v>
      </c>
      <c r="L8604">
        <v>272</v>
      </c>
      <c r="M8604">
        <v>70</v>
      </c>
      <c r="N8604">
        <v>0.204257814131343</v>
      </c>
      <c r="O8604">
        <v>-0.87184963285542405</v>
      </c>
      <c r="P8604">
        <v>-1.87945738832286</v>
      </c>
      <c r="Q8604">
        <v>0.61016949152542299</v>
      </c>
      <c r="R8604">
        <v>0.37288135593220301</v>
      </c>
      <c r="S8604">
        <f t="shared" si="134"/>
        <v>-6.3381590922605813E-2</v>
      </c>
    </row>
    <row r="8605" spans="1:19" x14ac:dyDescent="0.2">
      <c r="A8605" t="s">
        <v>17126</v>
      </c>
      <c r="B8605" t="s">
        <v>17127</v>
      </c>
      <c r="C8605">
        <v>98</v>
      </c>
      <c r="D8605">
        <v>130</v>
      </c>
      <c r="E8605">
        <v>91</v>
      </c>
      <c r="F8605">
        <v>83</v>
      </c>
      <c r="G8605">
        <v>0.20297550890987001</v>
      </c>
      <c r="H8605">
        <v>-0.52644269314980396</v>
      </c>
      <c r="I8605">
        <v>-0.95634515627841898</v>
      </c>
      <c r="J8605">
        <v>198</v>
      </c>
      <c r="K8605">
        <v>303</v>
      </c>
      <c r="L8605">
        <v>155</v>
      </c>
      <c r="M8605">
        <v>228</v>
      </c>
      <c r="N8605">
        <v>0.26200554166249501</v>
      </c>
      <c r="O8605">
        <v>-0.69842226923563</v>
      </c>
      <c r="P8605">
        <v>-0.94895601185296996</v>
      </c>
      <c r="Q8605">
        <v>0.71186440677966101</v>
      </c>
      <c r="R8605">
        <v>0.35593220338983</v>
      </c>
      <c r="S8605">
        <f t="shared" si="134"/>
        <v>0.47037569661053613</v>
      </c>
    </row>
    <row r="8606" spans="1:19" x14ac:dyDescent="0.2">
      <c r="A8606" t="s">
        <v>17128</v>
      </c>
      <c r="B8606" t="s">
        <v>17129</v>
      </c>
      <c r="C8606">
        <v>181</v>
      </c>
      <c r="D8606">
        <v>202</v>
      </c>
      <c r="E8606">
        <v>183</v>
      </c>
      <c r="F8606">
        <v>16</v>
      </c>
      <c r="G8606">
        <v>0.12793102687296701</v>
      </c>
      <c r="H8606">
        <v>-0.48948549491715798</v>
      </c>
      <c r="I8606">
        <v>-1.9377557651752499</v>
      </c>
      <c r="J8606">
        <v>384</v>
      </c>
      <c r="K8606">
        <v>571</v>
      </c>
      <c r="L8606">
        <v>249</v>
      </c>
      <c r="M8606">
        <v>102</v>
      </c>
      <c r="N8606">
        <v>0.24953298730003801</v>
      </c>
      <c r="O8606">
        <v>-0.78022065441618405</v>
      </c>
      <c r="P8606">
        <v>-1.5859567211975001</v>
      </c>
      <c r="Q8606">
        <v>0.677966101694915</v>
      </c>
      <c r="R8606">
        <v>0.322033898305084</v>
      </c>
      <c r="S8606">
        <f t="shared" si="134"/>
        <v>1.6965876762207649E-2</v>
      </c>
    </row>
    <row r="8607" spans="1:19" x14ac:dyDescent="0.2">
      <c r="A8607" t="s">
        <v>17130</v>
      </c>
      <c r="B8607" t="s">
        <v>17131</v>
      </c>
      <c r="C8607">
        <v>62</v>
      </c>
      <c r="D8607">
        <v>17</v>
      </c>
      <c r="E8607">
        <v>29</v>
      </c>
      <c r="F8607">
        <v>8</v>
      </c>
      <c r="G8607">
        <v>-0.48168453582445098</v>
      </c>
      <c r="H8607">
        <v>-0.82425170137770098</v>
      </c>
      <c r="I8607">
        <v>-1.7734988754683001</v>
      </c>
      <c r="J8607">
        <v>74</v>
      </c>
      <c r="K8607">
        <v>128</v>
      </c>
      <c r="L8607">
        <v>50</v>
      </c>
      <c r="M8607">
        <v>16</v>
      </c>
      <c r="N8607">
        <v>0.31520635333861302</v>
      </c>
      <c r="O8607">
        <v>-0.76235049253934695</v>
      </c>
      <c r="P8607">
        <v>-1.6753374056669399</v>
      </c>
      <c r="Q8607">
        <v>0.62711864406779605</v>
      </c>
      <c r="R8607">
        <v>0.25423728813559299</v>
      </c>
      <c r="S8607">
        <f t="shared" si="134"/>
        <v>4.0426967314433425E-2</v>
      </c>
    </row>
    <row r="8608" spans="1:19" x14ac:dyDescent="0.2">
      <c r="A8608" t="s">
        <v>17132</v>
      </c>
      <c r="B8608" t="s">
        <v>17133</v>
      </c>
      <c r="C8608">
        <v>86</v>
      </c>
      <c r="D8608">
        <v>73</v>
      </c>
      <c r="E8608">
        <v>61</v>
      </c>
      <c r="F8608">
        <v>6</v>
      </c>
      <c r="G8608">
        <v>9.0826411724166094E-3</v>
      </c>
      <c r="H8608">
        <v>-0.64342662601120404</v>
      </c>
      <c r="I8608">
        <v>-2.0405443738219202</v>
      </c>
      <c r="J8608">
        <v>129</v>
      </c>
      <c r="K8608">
        <v>187</v>
      </c>
      <c r="L8608">
        <v>58</v>
      </c>
      <c r="M8608">
        <v>19</v>
      </c>
      <c r="N8608">
        <v>0.23847999965897099</v>
      </c>
      <c r="O8608">
        <v>-0.93925049388070103</v>
      </c>
      <c r="P8608">
        <v>-1.8420617779383099</v>
      </c>
      <c r="Q8608">
        <v>0.62711864406779605</v>
      </c>
      <c r="R8608">
        <v>0.27118644067796599</v>
      </c>
      <c r="S8608">
        <f t="shared" si="134"/>
        <v>-8.118056965555398E-2</v>
      </c>
    </row>
    <row r="8609" spans="1:19" x14ac:dyDescent="0.2">
      <c r="A8609" t="s">
        <v>17134</v>
      </c>
      <c r="B8609" t="s">
        <v>17135</v>
      </c>
      <c r="C8609">
        <v>58</v>
      </c>
      <c r="D8609">
        <v>76</v>
      </c>
      <c r="E8609">
        <v>32</v>
      </c>
      <c r="F8609">
        <v>4</v>
      </c>
      <c r="G8609">
        <v>0.19764383101338201</v>
      </c>
      <c r="H8609">
        <v>-0.75253602502143402</v>
      </c>
      <c r="I8609">
        <v>-2.0455651751969701</v>
      </c>
      <c r="J8609">
        <v>87</v>
      </c>
      <c r="K8609">
        <v>107</v>
      </c>
      <c r="L8609">
        <v>106</v>
      </c>
      <c r="M8609">
        <v>6</v>
      </c>
      <c r="N8609">
        <v>0.16709262848831199</v>
      </c>
      <c r="O8609">
        <v>-0.50630216449823795</v>
      </c>
      <c r="P8609">
        <v>-2.1715936708268599</v>
      </c>
      <c r="Q8609">
        <v>0.69491525423728795</v>
      </c>
      <c r="R8609">
        <v>0.322033898305084</v>
      </c>
      <c r="S8609">
        <f t="shared" si="134"/>
        <v>-0.17077288047446665</v>
      </c>
    </row>
    <row r="8610" spans="1:19" x14ac:dyDescent="0.2">
      <c r="A8610" t="s">
        <v>17136</v>
      </c>
      <c r="B8610" t="s">
        <v>17137</v>
      </c>
      <c r="C8610">
        <v>190</v>
      </c>
      <c r="D8610">
        <v>142</v>
      </c>
      <c r="E8610">
        <v>111</v>
      </c>
      <c r="F8610">
        <v>13</v>
      </c>
      <c r="G8610">
        <v>-4.6207024274244002E-2</v>
      </c>
      <c r="H8610">
        <v>-0.727688631944575</v>
      </c>
      <c r="I8610">
        <v>-2.0490074216079899</v>
      </c>
      <c r="J8610">
        <v>324</v>
      </c>
      <c r="K8610">
        <v>278</v>
      </c>
      <c r="L8610">
        <v>226</v>
      </c>
      <c r="M8610">
        <v>24</v>
      </c>
      <c r="N8610">
        <v>1.0727889133185901E-2</v>
      </c>
      <c r="O8610">
        <v>-0.74852534820360095</v>
      </c>
      <c r="P8610">
        <v>-2.1405594370868899</v>
      </c>
      <c r="Q8610">
        <v>0.66101694915254205</v>
      </c>
      <c r="R8610">
        <v>0.338983050847457</v>
      </c>
      <c r="S8610">
        <f t="shared" si="134"/>
        <v>-0.16346441699268666</v>
      </c>
    </row>
    <row r="8611" spans="1:19" x14ac:dyDescent="0.2">
      <c r="A8611" t="s">
        <v>17138</v>
      </c>
      <c r="B8611" t="s">
        <v>17139</v>
      </c>
      <c r="C8611">
        <v>125</v>
      </c>
      <c r="D8611">
        <v>193</v>
      </c>
      <c r="E8611">
        <v>92</v>
      </c>
      <c r="F8611">
        <v>19</v>
      </c>
      <c r="G8611">
        <v>0.268905528295245</v>
      </c>
      <c r="H8611">
        <v>-0.62738019544090395</v>
      </c>
      <c r="I8611">
        <v>-1.70235358501722</v>
      </c>
      <c r="J8611">
        <v>274</v>
      </c>
      <c r="K8611">
        <v>437</v>
      </c>
      <c r="L8611">
        <v>151</v>
      </c>
      <c r="M8611">
        <v>79</v>
      </c>
      <c r="N8611">
        <v>0.27995897757175497</v>
      </c>
      <c r="O8611">
        <v>-0.85086239267160801</v>
      </c>
      <c r="P8611">
        <v>-1.5503491401218299</v>
      </c>
      <c r="Q8611">
        <v>0.644067796610169</v>
      </c>
      <c r="R8611">
        <v>0.322033898305084</v>
      </c>
      <c r="S8611">
        <f t="shared" si="134"/>
        <v>9.4376407119555653E-2</v>
      </c>
    </row>
    <row r="8612" spans="1:19" x14ac:dyDescent="0.2">
      <c r="A8612" t="s">
        <v>17140</v>
      </c>
      <c r="B8612" t="s">
        <v>17141</v>
      </c>
      <c r="C8612">
        <v>107</v>
      </c>
      <c r="D8612">
        <v>112</v>
      </c>
      <c r="E8612">
        <v>80</v>
      </c>
      <c r="F8612">
        <v>74</v>
      </c>
      <c r="G8612">
        <v>0.1000924772805</v>
      </c>
      <c r="H8612">
        <v>-0.62055180047166902</v>
      </c>
      <c r="I8612">
        <v>-1.0443492309162301</v>
      </c>
      <c r="J8612">
        <v>133</v>
      </c>
      <c r="K8612">
        <v>193</v>
      </c>
      <c r="L8612">
        <v>118</v>
      </c>
      <c r="M8612">
        <v>39</v>
      </c>
      <c r="N8612">
        <v>0.23893377146240899</v>
      </c>
      <c r="O8612">
        <v>-0.64405841080534998</v>
      </c>
      <c r="P8612">
        <v>-1.54301270253247</v>
      </c>
      <c r="Q8612">
        <v>0.677966101694915</v>
      </c>
      <c r="R8612">
        <v>0.28813559322033899</v>
      </c>
      <c r="S8612">
        <f t="shared" si="134"/>
        <v>0.28609632650711625</v>
      </c>
    </row>
    <row r="8613" spans="1:19" x14ac:dyDescent="0.2">
      <c r="A8613" t="s">
        <v>17142</v>
      </c>
      <c r="B8613" t="s">
        <v>17143</v>
      </c>
      <c r="C8613">
        <v>219</v>
      </c>
      <c r="D8613">
        <v>219</v>
      </c>
      <c r="E8613">
        <v>224</v>
      </c>
      <c r="F8613">
        <v>28</v>
      </c>
      <c r="G8613">
        <v>8.0258232295528406E-2</v>
      </c>
      <c r="H8613">
        <v>-0.48445410628435898</v>
      </c>
      <c r="I8613">
        <v>-1.7774832564598899</v>
      </c>
      <c r="J8613">
        <v>397</v>
      </c>
      <c r="K8613">
        <v>442</v>
      </c>
      <c r="L8613">
        <v>246</v>
      </c>
      <c r="M8613">
        <v>32</v>
      </c>
      <c r="N8613">
        <v>0.12385986600769799</v>
      </c>
      <c r="O8613">
        <v>-0.79994417680412599</v>
      </c>
      <c r="P8613">
        <v>-2.1038661970350998</v>
      </c>
      <c r="Q8613">
        <v>0.644067796610169</v>
      </c>
      <c r="R8613">
        <v>0.25423728813559299</v>
      </c>
      <c r="S8613">
        <f t="shared" si="134"/>
        <v>-7.534650924268857E-2</v>
      </c>
    </row>
    <row r="8614" spans="1:19" x14ac:dyDescent="0.2">
      <c r="A8614" t="s">
        <v>17144</v>
      </c>
      <c r="B8614" t="s">
        <v>17145</v>
      </c>
      <c r="C8614">
        <v>138</v>
      </c>
      <c r="D8614">
        <v>119</v>
      </c>
      <c r="E8614">
        <v>32</v>
      </c>
      <c r="F8614">
        <v>5</v>
      </c>
      <c r="G8614">
        <v>1.5926107286822599E-2</v>
      </c>
      <c r="H8614">
        <v>-1.1289871178597299</v>
      </c>
      <c r="I8614">
        <v>-2.3251062550272099</v>
      </c>
      <c r="J8614">
        <v>390</v>
      </c>
      <c r="K8614">
        <v>448</v>
      </c>
      <c r="L8614">
        <v>277</v>
      </c>
      <c r="M8614">
        <v>46</v>
      </c>
      <c r="N8614">
        <v>0.137441510393366</v>
      </c>
      <c r="O8614">
        <v>-0.74067361510644103</v>
      </c>
      <c r="P8614">
        <v>-1.9385324439368099</v>
      </c>
      <c r="Q8614">
        <v>0.62711864406779605</v>
      </c>
      <c r="R8614">
        <v>0.27118644067796599</v>
      </c>
      <c r="S8614">
        <f t="shared" si="134"/>
        <v>-0.18904782282394925</v>
      </c>
    </row>
    <row r="8615" spans="1:19" x14ac:dyDescent="0.2">
      <c r="A8615" t="s">
        <v>17146</v>
      </c>
      <c r="B8615" t="s">
        <v>17147</v>
      </c>
      <c r="C8615">
        <v>100</v>
      </c>
      <c r="D8615">
        <v>114</v>
      </c>
      <c r="E8615">
        <v>161</v>
      </c>
      <c r="F8615">
        <v>10</v>
      </c>
      <c r="G8615">
        <v>0.137163083632001</v>
      </c>
      <c r="H8615">
        <v>-0.28743213374655302</v>
      </c>
      <c r="I8615">
        <v>-1.88419717296199</v>
      </c>
      <c r="J8615">
        <v>224</v>
      </c>
      <c r="K8615">
        <v>194</v>
      </c>
      <c r="L8615">
        <v>169</v>
      </c>
      <c r="M8615">
        <v>7</v>
      </c>
      <c r="N8615">
        <v>1.4781815017784999E-2</v>
      </c>
      <c r="O8615">
        <v>-0.71445009086487898</v>
      </c>
      <c r="P8615">
        <v>-2.5153756469117901</v>
      </c>
      <c r="Q8615">
        <v>0.62711864406779605</v>
      </c>
      <c r="R8615">
        <v>0.322033898305084</v>
      </c>
      <c r="S8615">
        <f t="shared" si="134"/>
        <v>-0.21619308433939102</v>
      </c>
    </row>
    <row r="8616" spans="1:19" x14ac:dyDescent="0.2">
      <c r="A8616" t="s">
        <v>17148</v>
      </c>
      <c r="B8616" t="s">
        <v>17149</v>
      </c>
      <c r="C8616">
        <v>184</v>
      </c>
      <c r="D8616">
        <v>199</v>
      </c>
      <c r="E8616">
        <v>155</v>
      </c>
      <c r="F8616">
        <v>24</v>
      </c>
      <c r="G8616">
        <v>0.114293485695698</v>
      </c>
      <c r="H8616">
        <v>-0.56874413461764795</v>
      </c>
      <c r="I8616">
        <v>-1.76880375425992</v>
      </c>
      <c r="J8616">
        <v>475</v>
      </c>
      <c r="K8616">
        <v>613</v>
      </c>
      <c r="L8616">
        <v>339</v>
      </c>
      <c r="M8616">
        <v>47</v>
      </c>
      <c r="N8616">
        <v>0.18799496831526999</v>
      </c>
      <c r="O8616">
        <v>-0.73858268856617404</v>
      </c>
      <c r="P8616">
        <v>-2.0148214202810402</v>
      </c>
      <c r="Q8616">
        <v>0.66101694915254205</v>
      </c>
      <c r="R8616">
        <v>0.305084745762711</v>
      </c>
      <c r="S8616">
        <f t="shared" si="134"/>
        <v>-4.9025462465867892E-2</v>
      </c>
    </row>
    <row r="8617" spans="1:19" x14ac:dyDescent="0.2">
      <c r="A8617" t="s">
        <v>17150</v>
      </c>
      <c r="B8617" t="s">
        <v>17151</v>
      </c>
      <c r="C8617">
        <v>103</v>
      </c>
      <c r="D8617">
        <v>133</v>
      </c>
      <c r="E8617">
        <v>90</v>
      </c>
      <c r="F8617">
        <v>9</v>
      </c>
      <c r="G8617">
        <v>0.191272648557442</v>
      </c>
      <c r="H8617">
        <v>-0.55285272504425098</v>
      </c>
      <c r="I8617">
        <v>-1.9427918882278401</v>
      </c>
      <c r="J8617">
        <v>190</v>
      </c>
      <c r="K8617">
        <v>198</v>
      </c>
      <c r="L8617">
        <v>72</v>
      </c>
      <c r="M8617">
        <v>19</v>
      </c>
      <c r="N8617">
        <v>9.5139692730423803E-2</v>
      </c>
      <c r="O8617">
        <v>-1.01350988166595</v>
      </c>
      <c r="P8617">
        <v>-2.01022566859189</v>
      </c>
      <c r="Q8617">
        <v>0.677966101694915</v>
      </c>
      <c r="R8617">
        <v>0.305084745762711</v>
      </c>
      <c r="S8617">
        <f t="shared" si="134"/>
        <v>-9.7971466127815515E-2</v>
      </c>
    </row>
    <row r="8618" spans="1:19" x14ac:dyDescent="0.2">
      <c r="A8618" t="s">
        <v>17152</v>
      </c>
      <c r="B8618" t="s">
        <v>17153</v>
      </c>
      <c r="C8618">
        <v>56</v>
      </c>
      <c r="D8618">
        <v>91</v>
      </c>
      <c r="E8618">
        <v>38</v>
      </c>
      <c r="F8618">
        <v>5</v>
      </c>
      <c r="G8618">
        <v>0.29111159761042099</v>
      </c>
      <c r="H8618">
        <v>-0.66266244016779297</v>
      </c>
      <c r="I8618">
        <v>-1.9334151956321799</v>
      </c>
      <c r="J8618">
        <v>106</v>
      </c>
      <c r="K8618">
        <v>149</v>
      </c>
      <c r="L8618">
        <v>47</v>
      </c>
      <c r="M8618">
        <v>6</v>
      </c>
      <c r="N8618">
        <v>0.22510850656922499</v>
      </c>
      <c r="O8618">
        <v>-0.94529678447344301</v>
      </c>
      <c r="P8618">
        <v>-2.2573802834730099</v>
      </c>
      <c r="Q8618">
        <v>0.57627118644067798</v>
      </c>
      <c r="R8618">
        <v>0.42372881355932202</v>
      </c>
      <c r="S8618">
        <f t="shared" si="134"/>
        <v>-0.16137720311116199</v>
      </c>
    </row>
    <row r="8619" spans="1:19" x14ac:dyDescent="0.2">
      <c r="A8619" t="s">
        <v>17154</v>
      </c>
      <c r="B8619" t="s">
        <v>17155</v>
      </c>
      <c r="C8619">
        <v>148</v>
      </c>
      <c r="D8619">
        <v>133</v>
      </c>
      <c r="E8619">
        <v>102</v>
      </c>
      <c r="F8619">
        <v>14</v>
      </c>
      <c r="G8619">
        <v>3.3848157867656901E-2</v>
      </c>
      <c r="H8619">
        <v>-0.65591955341144303</v>
      </c>
      <c r="I8619">
        <v>-1.9083308526787099</v>
      </c>
      <c r="J8619">
        <v>323</v>
      </c>
      <c r="K8619">
        <v>393</v>
      </c>
      <c r="L8619">
        <v>198</v>
      </c>
      <c r="M8619">
        <v>27</v>
      </c>
      <c r="N8619">
        <v>0.162418131466045</v>
      </c>
      <c r="O8619">
        <v>-0.80462610921396205</v>
      </c>
      <c r="P8619">
        <v>-2.0880644267639998</v>
      </c>
      <c r="Q8619">
        <v>0.644067796610169</v>
      </c>
      <c r="R8619">
        <v>0.37288135593220301</v>
      </c>
      <c r="S8619">
        <f t="shared" si="134"/>
        <v>-0.10885407053202491</v>
      </c>
    </row>
    <row r="8620" spans="1:19" x14ac:dyDescent="0.2">
      <c r="A8620" t="s">
        <v>17156</v>
      </c>
      <c r="B8620" t="s">
        <v>17157</v>
      </c>
      <c r="C8620">
        <v>198</v>
      </c>
      <c r="D8620">
        <v>189</v>
      </c>
      <c r="E8620">
        <v>154</v>
      </c>
      <c r="F8620">
        <v>35</v>
      </c>
      <c r="G8620">
        <v>6.0054846207241497E-2</v>
      </c>
      <c r="H8620">
        <v>-0.60340247920347101</v>
      </c>
      <c r="I8620">
        <v>-1.6367943188732501</v>
      </c>
      <c r="J8620">
        <v>420</v>
      </c>
      <c r="K8620">
        <v>439</v>
      </c>
      <c r="L8620">
        <v>304</v>
      </c>
      <c r="M8620">
        <v>57</v>
      </c>
      <c r="N8620">
        <v>9.6443333265942705E-2</v>
      </c>
      <c r="O8620">
        <v>-0.73246448393353702</v>
      </c>
      <c r="P8620">
        <v>-1.8776001033173</v>
      </c>
      <c r="Q8620">
        <v>0.59322033898305004</v>
      </c>
      <c r="R8620">
        <v>0.28813559322033899</v>
      </c>
      <c r="S8620">
        <f t="shared" si="134"/>
        <v>2.5748328562180681E-2</v>
      </c>
    </row>
    <row r="8621" spans="1:19" x14ac:dyDescent="0.2">
      <c r="A8621" t="s">
        <v>17158</v>
      </c>
      <c r="B8621" t="s">
        <v>17159</v>
      </c>
      <c r="C8621">
        <v>197</v>
      </c>
      <c r="D8621">
        <v>157</v>
      </c>
      <c r="E8621">
        <v>148</v>
      </c>
      <c r="F8621">
        <v>33</v>
      </c>
      <c r="G8621">
        <v>-1.8308341456830701E-2</v>
      </c>
      <c r="H8621">
        <v>-0.61846252054503903</v>
      </c>
      <c r="I8621">
        <v>-1.6601494592457</v>
      </c>
      <c r="J8621">
        <v>366</v>
      </c>
      <c r="K8621">
        <v>525</v>
      </c>
      <c r="L8621">
        <v>300</v>
      </c>
      <c r="M8621">
        <v>41</v>
      </c>
      <c r="N8621">
        <v>0.23390632143326801</v>
      </c>
      <c r="O8621">
        <v>-0.67844860781913796</v>
      </c>
      <c r="P8621">
        <v>-1.96092289726656</v>
      </c>
      <c r="Q8621">
        <v>0.50847457627118597</v>
      </c>
      <c r="R8621">
        <v>0.186440677966101</v>
      </c>
      <c r="S8621">
        <f t="shared" si="134"/>
        <v>-3.2743919861660427E-3</v>
      </c>
    </row>
    <row r="8622" spans="1:19" x14ac:dyDescent="0.2">
      <c r="A8622" t="s">
        <v>17160</v>
      </c>
      <c r="B8622" t="s">
        <v>17161</v>
      </c>
      <c r="C8622">
        <v>79</v>
      </c>
      <c r="D8622">
        <v>101</v>
      </c>
      <c r="E8622">
        <v>51</v>
      </c>
      <c r="F8622">
        <v>9</v>
      </c>
      <c r="G8622">
        <v>0.18695251478772901</v>
      </c>
      <c r="H8622">
        <v>-0.68431492497090796</v>
      </c>
      <c r="I8622">
        <v>-1.8275817548131099</v>
      </c>
      <c r="J8622">
        <v>206</v>
      </c>
      <c r="K8622">
        <v>259</v>
      </c>
      <c r="L8622">
        <v>84</v>
      </c>
      <c r="M8622">
        <v>21</v>
      </c>
      <c r="N8622">
        <v>0.17666064713381999</v>
      </c>
      <c r="O8622">
        <v>-0.98167671145166202</v>
      </c>
      <c r="P8622">
        <v>-2.0018735942271202</v>
      </c>
      <c r="Q8622">
        <v>0.55932203389830504</v>
      </c>
      <c r="R8622">
        <v>0.27118644067796599</v>
      </c>
      <c r="S8622">
        <f t="shared" si="134"/>
        <v>-6.2512731119857945E-2</v>
      </c>
    </row>
    <row r="8623" spans="1:19" x14ac:dyDescent="0.2">
      <c r="A8623" t="s">
        <v>17162</v>
      </c>
      <c r="B8623" t="e">
        <f>---KEARALFDFEARDDDEDELSFKRGDILTVLSKDSGWWKGELADGRRGLFPDKYVELKIE</f>
        <v>#NAME?</v>
      </c>
      <c r="C8623">
        <v>15</v>
      </c>
      <c r="D8623">
        <v>25</v>
      </c>
      <c r="E8623">
        <v>20</v>
      </c>
      <c r="F8623">
        <v>0</v>
      </c>
      <c r="G8623">
        <v>0.30210698191188401</v>
      </c>
      <c r="H8623">
        <v>-0.36931927317010299</v>
      </c>
      <c r="I8623" t="e">
        <f>-inf</f>
        <v>#NAME?</v>
      </c>
      <c r="J8623">
        <v>27</v>
      </c>
      <c r="K8623">
        <v>16</v>
      </c>
      <c r="L8623">
        <v>9</v>
      </c>
      <c r="M8623">
        <v>9</v>
      </c>
      <c r="N8623">
        <v>-0.15001567808134</v>
      </c>
      <c r="O8623">
        <v>-1.0692100318640501</v>
      </c>
      <c r="P8623">
        <v>-1.4873469233115499</v>
      </c>
      <c r="Q8623">
        <v>0.57627118644067798</v>
      </c>
      <c r="R8623">
        <v>0.338983050847457</v>
      </c>
      <c r="S8623" t="e">
        <f t="shared" si="134"/>
        <v>#NAME?</v>
      </c>
    </row>
    <row r="8624" spans="1:19" x14ac:dyDescent="0.2">
      <c r="A8624" t="s">
        <v>17163</v>
      </c>
      <c r="B8624" t="s">
        <v>17164</v>
      </c>
      <c r="C8624">
        <v>231</v>
      </c>
      <c r="D8624">
        <v>224</v>
      </c>
      <c r="E8624">
        <v>152</v>
      </c>
      <c r="F8624">
        <v>21</v>
      </c>
      <c r="G8624">
        <v>6.6894270737547001E-2</v>
      </c>
      <c r="H8624">
        <v>-0.67602640172577499</v>
      </c>
      <c r="I8624">
        <v>-1.92558985812022</v>
      </c>
      <c r="J8624">
        <v>448</v>
      </c>
      <c r="K8624">
        <v>491</v>
      </c>
      <c r="L8624">
        <v>218</v>
      </c>
      <c r="M8624">
        <v>51</v>
      </c>
      <c r="N8624">
        <v>0.117031581546546</v>
      </c>
      <c r="O8624">
        <v>-0.90491029753792895</v>
      </c>
      <c r="P8624">
        <v>-1.9539335064921</v>
      </c>
      <c r="Q8624">
        <v>0.96610169491525399</v>
      </c>
      <c r="R8624">
        <v>0.23728813559322001</v>
      </c>
      <c r="S8624">
        <f t="shared" si="134"/>
        <v>-7.7953452715982474E-2</v>
      </c>
    </row>
    <row r="8625" spans="1:19" x14ac:dyDescent="0.2">
      <c r="A8625" t="s">
        <v>17165</v>
      </c>
      <c r="B8625" t="s">
        <v>17166</v>
      </c>
      <c r="C8625">
        <v>7</v>
      </c>
      <c r="D8625">
        <v>10</v>
      </c>
      <c r="E8625">
        <v>5</v>
      </c>
      <c r="F8625">
        <v>0</v>
      </c>
      <c r="G8625">
        <v>0.235160192281271</v>
      </c>
      <c r="H8625">
        <v>-0.64038604545664102</v>
      </c>
      <c r="I8625" t="e">
        <f>-inf</f>
        <v>#NAME?</v>
      </c>
      <c r="J8625">
        <v>28</v>
      </c>
      <c r="K8625">
        <v>9</v>
      </c>
      <c r="L8625">
        <v>13</v>
      </c>
      <c r="M8625">
        <v>0</v>
      </c>
      <c r="N8625">
        <v>-0.41568741848117202</v>
      </c>
      <c r="O8625">
        <v>-0.92530345617977205</v>
      </c>
      <c r="P8625" t="e">
        <f>-inf</f>
        <v>#NAME?</v>
      </c>
      <c r="Q8625">
        <v>0.91525423728813504</v>
      </c>
      <c r="R8625">
        <v>0.338983050847457</v>
      </c>
      <c r="S8625" t="e">
        <f t="shared" si="134"/>
        <v>#NAME?</v>
      </c>
    </row>
    <row r="8626" spans="1:19" x14ac:dyDescent="0.2">
      <c r="A8626" t="s">
        <v>17167</v>
      </c>
      <c r="B8626" t="s">
        <v>17168</v>
      </c>
      <c r="C8626">
        <v>37</v>
      </c>
      <c r="D8626">
        <v>66</v>
      </c>
      <c r="E8626">
        <v>35</v>
      </c>
      <c r="F8626">
        <v>7</v>
      </c>
      <c r="G8626">
        <v>0.33160044377040199</v>
      </c>
      <c r="H8626">
        <v>-0.51839168949512204</v>
      </c>
      <c r="I8626">
        <v>-1.60730085701473</v>
      </c>
      <c r="J8626">
        <v>91</v>
      </c>
      <c r="K8626">
        <v>114</v>
      </c>
      <c r="L8626">
        <v>111</v>
      </c>
      <c r="M8626">
        <v>12</v>
      </c>
      <c r="N8626">
        <v>0.1750915624371</v>
      </c>
      <c r="O8626">
        <v>-0.50580719067882596</v>
      </c>
      <c r="P8626">
        <v>-1.8900858148653601</v>
      </c>
      <c r="Q8626">
        <v>0.72881355932203395</v>
      </c>
      <c r="R8626">
        <v>0.338983050847457</v>
      </c>
      <c r="S8626">
        <f t="shared" si="134"/>
        <v>3.0914030038441068E-2</v>
      </c>
    </row>
    <row r="8627" spans="1:19" x14ac:dyDescent="0.2">
      <c r="A8627" t="s">
        <v>17169</v>
      </c>
      <c r="B8627" t="s">
        <v>17170</v>
      </c>
      <c r="C8627">
        <v>50</v>
      </c>
      <c r="D8627">
        <v>67</v>
      </c>
      <c r="E8627">
        <v>30</v>
      </c>
      <c r="F8627">
        <v>5</v>
      </c>
      <c r="G8627">
        <v>0.20736303066033601</v>
      </c>
      <c r="H8627">
        <v>-0.71610675939475998</v>
      </c>
      <c r="I8627">
        <v>-1.88419717296199</v>
      </c>
      <c r="J8627">
        <v>57</v>
      </c>
      <c r="K8627">
        <v>114</v>
      </c>
      <c r="L8627">
        <v>137</v>
      </c>
      <c r="M8627">
        <v>25</v>
      </c>
      <c r="N8627">
        <v>0.37825809908570202</v>
      </c>
      <c r="O8627">
        <v>-0.21124306566047499</v>
      </c>
      <c r="P8627">
        <v>-1.36816051559234</v>
      </c>
      <c r="Q8627">
        <v>0.69491525423728795</v>
      </c>
      <c r="R8627">
        <v>0.27118644067796599</v>
      </c>
      <c r="S8627">
        <f t="shared" si="134"/>
        <v>9.0668211455067815E-2</v>
      </c>
    </row>
    <row r="8628" spans="1:19" x14ac:dyDescent="0.2">
      <c r="A8628" t="s">
        <v>17171</v>
      </c>
      <c r="B8628" t="s">
        <v>17172</v>
      </c>
      <c r="C8628">
        <v>201</v>
      </c>
      <c r="D8628">
        <v>261</v>
      </c>
      <c r="E8628">
        <v>155</v>
      </c>
      <c r="F8628">
        <v>16</v>
      </c>
      <c r="G8628">
        <v>0.19370268221331999</v>
      </c>
      <c r="H8628">
        <v>-0.60712236902860095</v>
      </c>
      <c r="I8628">
        <v>-1.98327324772656</v>
      </c>
      <c r="J8628">
        <v>398</v>
      </c>
      <c r="K8628">
        <v>447</v>
      </c>
      <c r="L8628">
        <v>285</v>
      </c>
      <c r="M8628">
        <v>39</v>
      </c>
      <c r="N8628">
        <v>0.12765255447997001</v>
      </c>
      <c r="O8628">
        <v>-0.73712698920956798</v>
      </c>
      <c r="P8628">
        <v>-2.0190441336390799</v>
      </c>
      <c r="Q8628">
        <v>0.76271186440677896</v>
      </c>
      <c r="R8628">
        <v>0.22033898305084701</v>
      </c>
      <c r="S8628">
        <f t="shared" si="134"/>
        <v>-0.11200441405265603</v>
      </c>
    </row>
    <row r="8629" spans="1:19" x14ac:dyDescent="0.2">
      <c r="A8629" t="s">
        <v>17173</v>
      </c>
      <c r="B8629" t="s">
        <v>17174</v>
      </c>
      <c r="C8629">
        <v>122</v>
      </c>
      <c r="D8629">
        <v>187</v>
      </c>
      <c r="E8629">
        <v>87</v>
      </c>
      <c r="F8629">
        <v>37</v>
      </c>
      <c r="G8629">
        <v>0.265740008157279</v>
      </c>
      <c r="H8629">
        <v>-0.641098587834533</v>
      </c>
      <c r="I8629">
        <v>-1.40235527956975</v>
      </c>
      <c r="J8629">
        <v>22</v>
      </c>
      <c r="K8629">
        <v>307</v>
      </c>
      <c r="L8629">
        <v>138</v>
      </c>
      <c r="M8629">
        <v>8</v>
      </c>
      <c r="N8629">
        <v>1.2219437980767001</v>
      </c>
      <c r="O8629">
        <v>0.20536762843463899</v>
      </c>
      <c r="P8629">
        <v>-1.44955836242215</v>
      </c>
      <c r="Q8629">
        <v>0.83050847457627097</v>
      </c>
      <c r="R8629">
        <v>0.169491525423728</v>
      </c>
      <c r="S8629">
        <f t="shared" si="134"/>
        <v>0.20785082828084167</v>
      </c>
    </row>
    <row r="8630" spans="1:19" x14ac:dyDescent="0.2">
      <c r="A8630" t="s">
        <v>17175</v>
      </c>
      <c r="B8630" t="s">
        <v>17176</v>
      </c>
      <c r="C8630">
        <v>231</v>
      </c>
      <c r="D8630">
        <v>287</v>
      </c>
      <c r="E8630">
        <v>173</v>
      </c>
      <c r="F8630">
        <v>14</v>
      </c>
      <c r="G8630">
        <v>0.17452814913737599</v>
      </c>
      <c r="H8630">
        <v>-0.61982388654175202</v>
      </c>
      <c r="I8630">
        <v>-2.1016811171758998</v>
      </c>
      <c r="J8630">
        <v>390</v>
      </c>
      <c r="K8630">
        <v>478</v>
      </c>
      <c r="L8630">
        <v>195</v>
      </c>
      <c r="M8630">
        <v>65</v>
      </c>
      <c r="N8630">
        <v>0.16559139300734099</v>
      </c>
      <c r="O8630">
        <v>-0.89311877280837104</v>
      </c>
      <c r="P8630">
        <v>-1.7883769189755301</v>
      </c>
      <c r="Q8630">
        <v>0.677966101694915</v>
      </c>
      <c r="R8630">
        <v>0.20338983050847401</v>
      </c>
      <c r="S8630">
        <f t="shared" si="134"/>
        <v>-8.4451570176922675E-2</v>
      </c>
    </row>
    <row r="8631" spans="1:19" x14ac:dyDescent="0.2">
      <c r="A8631" t="s">
        <v>17177</v>
      </c>
      <c r="B8631" t="s">
        <v>17178</v>
      </c>
      <c r="C8631">
        <v>212</v>
      </c>
      <c r="D8631">
        <v>191</v>
      </c>
      <c r="E8631">
        <v>173</v>
      </c>
      <c r="F8631">
        <v>11</v>
      </c>
      <c r="G8631">
        <v>3.4955738614504503E-2</v>
      </c>
      <c r="H8631">
        <v>-0.58254776757835902</v>
      </c>
      <c r="I8631">
        <v>-2.1691403487325198</v>
      </c>
      <c r="J8631">
        <v>497</v>
      </c>
      <c r="K8631">
        <v>556</v>
      </c>
      <c r="L8631">
        <v>403</v>
      </c>
      <c r="M8631">
        <v>52</v>
      </c>
      <c r="N8631">
        <v>0.12594650627044701</v>
      </c>
      <c r="O8631">
        <v>-0.68314011973661304</v>
      </c>
      <c r="P8631">
        <v>-1.9905787136904201</v>
      </c>
      <c r="Q8631">
        <v>0.66101694915254205</v>
      </c>
      <c r="R8631">
        <v>0.38983050847457601</v>
      </c>
      <c r="S8631">
        <f t="shared" si="134"/>
        <v>-0.15799136869005578</v>
      </c>
    </row>
    <row r="8632" spans="1:19" x14ac:dyDescent="0.2">
      <c r="A8632" t="s">
        <v>17179</v>
      </c>
      <c r="B8632" t="s">
        <v>17180</v>
      </c>
      <c r="C8632">
        <v>72</v>
      </c>
      <c r="D8632">
        <v>60</v>
      </c>
      <c r="E8632">
        <v>20</v>
      </c>
      <c r="F8632">
        <v>5</v>
      </c>
      <c r="G8632">
        <v>1.0769862479036399E-3</v>
      </c>
      <c r="H8632">
        <v>-1.0505605105456901</v>
      </c>
      <c r="I8632">
        <v>-2.0425596650572402</v>
      </c>
      <c r="J8632">
        <v>130</v>
      </c>
      <c r="K8632">
        <v>174</v>
      </c>
      <c r="L8632">
        <v>50</v>
      </c>
      <c r="M8632">
        <v>18</v>
      </c>
      <c r="N8632">
        <v>0.20383399939748401</v>
      </c>
      <c r="O8632">
        <v>-1.0070621251152001</v>
      </c>
      <c r="P8632">
        <v>-1.86889651579542</v>
      </c>
      <c r="Q8632">
        <v>0.69491525423728795</v>
      </c>
      <c r="R8632">
        <v>0.22033898305084701</v>
      </c>
      <c r="S8632">
        <f t="shared" si="134"/>
        <v>-8.893959997167622E-2</v>
      </c>
    </row>
    <row r="8633" spans="1:19" x14ac:dyDescent="0.2">
      <c r="A8633" t="s">
        <v>17181</v>
      </c>
      <c r="B8633" t="s">
        <v>17182</v>
      </c>
      <c r="C8633">
        <v>90</v>
      </c>
      <c r="D8633">
        <v>72</v>
      </c>
      <c r="E8633">
        <v>65</v>
      </c>
      <c r="F8633">
        <v>6</v>
      </c>
      <c r="G8633">
        <v>-1.6651780712527899E-2</v>
      </c>
      <c r="H8633">
        <v>-0.63558716257487202</v>
      </c>
      <c r="I8633">
        <v>-2.0602884320176802</v>
      </c>
      <c r="J8633">
        <v>164</v>
      </c>
      <c r="K8633">
        <v>250</v>
      </c>
      <c r="L8633">
        <v>147</v>
      </c>
      <c r="M8633">
        <v>16</v>
      </c>
      <c r="N8633">
        <v>0.26032426404606102</v>
      </c>
      <c r="O8633">
        <v>-0.63961529044391197</v>
      </c>
      <c r="P8633">
        <v>-2.0209495339836598</v>
      </c>
      <c r="Q8633">
        <v>0.644067796610169</v>
      </c>
      <c r="R8633">
        <v>0.27118644067796599</v>
      </c>
      <c r="S8633">
        <f t="shared" si="134"/>
        <v>-0.13472397929775815</v>
      </c>
    </row>
    <row r="8634" spans="1:19" x14ac:dyDescent="0.2">
      <c r="A8634" t="s">
        <v>17183</v>
      </c>
      <c r="B8634" t="s">
        <v>17184</v>
      </c>
      <c r="C8634">
        <v>11</v>
      </c>
      <c r="D8634">
        <v>12</v>
      </c>
      <c r="E8634">
        <v>15</v>
      </c>
      <c r="F8634">
        <v>0</v>
      </c>
      <c r="G8634">
        <v>0.118046793184928</v>
      </c>
      <c r="H8634">
        <v>-0.35955943588094702</v>
      </c>
      <c r="I8634" t="e">
        <f>-inf</f>
        <v>#NAME?</v>
      </c>
      <c r="J8634">
        <v>71</v>
      </c>
      <c r="K8634">
        <v>46</v>
      </c>
      <c r="L8634">
        <v>30</v>
      </c>
      <c r="M8634">
        <v>1</v>
      </c>
      <c r="N8634">
        <v>-0.111272413615779</v>
      </c>
      <c r="O8634">
        <v>-0.96622587114380298</v>
      </c>
      <c r="P8634">
        <v>-2.8614840173109601</v>
      </c>
      <c r="Q8634">
        <v>0.66101694915254205</v>
      </c>
      <c r="R8634">
        <v>0.35593220338983</v>
      </c>
      <c r="S8634" t="e">
        <f t="shared" si="134"/>
        <v>#NAME?</v>
      </c>
    </row>
    <row r="8635" spans="1:19" x14ac:dyDescent="0.2">
      <c r="A8635" t="s">
        <v>17185</v>
      </c>
      <c r="B8635" t="s">
        <v>17186</v>
      </c>
      <c r="C8635">
        <v>90</v>
      </c>
      <c r="D8635">
        <v>121</v>
      </c>
      <c r="E8635">
        <v>95</v>
      </c>
      <c r="F8635">
        <v>10</v>
      </c>
      <c r="G8635">
        <v>0.208801093172653</v>
      </c>
      <c r="H8635">
        <v>-0.47077691392887999</v>
      </c>
      <c r="I8635">
        <v>-1.8384396824013201</v>
      </c>
      <c r="J8635">
        <v>281</v>
      </c>
      <c r="K8635">
        <v>380</v>
      </c>
      <c r="L8635">
        <v>175</v>
      </c>
      <c r="M8635">
        <v>33</v>
      </c>
      <c r="N8635">
        <v>0.20830538013345201</v>
      </c>
      <c r="O8635">
        <v>-0.79775704836317496</v>
      </c>
      <c r="P8635">
        <v>-1.9404180486190801</v>
      </c>
      <c r="Q8635">
        <v>0.677966101694915</v>
      </c>
      <c r="R8635">
        <v>0.27118644067796599</v>
      </c>
      <c r="S8635">
        <f t="shared" si="134"/>
        <v>-4.9205623422810291E-2</v>
      </c>
    </row>
    <row r="8636" spans="1:19" x14ac:dyDescent="0.2">
      <c r="A8636" t="s">
        <v>17187</v>
      </c>
      <c r="B8636" t="s">
        <v>17188</v>
      </c>
      <c r="C8636">
        <v>129</v>
      </c>
      <c r="D8636">
        <v>133</v>
      </c>
      <c r="E8636">
        <v>106</v>
      </c>
      <c r="F8636">
        <v>11</v>
      </c>
      <c r="G8636">
        <v>9.3520162963365294E-2</v>
      </c>
      <c r="H8636">
        <v>-0.57954185481288201</v>
      </c>
      <c r="I8636">
        <v>-1.9533941981030201</v>
      </c>
      <c r="J8636">
        <v>137</v>
      </c>
      <c r="K8636">
        <v>202</v>
      </c>
      <c r="L8636">
        <v>110</v>
      </c>
      <c r="M8636">
        <v>26</v>
      </c>
      <c r="N8636">
        <v>0.245858905711938</v>
      </c>
      <c r="O8636">
        <v>-0.687416659142572</v>
      </c>
      <c r="P8636">
        <v>-1.73197288777748</v>
      </c>
      <c r="Q8636">
        <v>0.74576271186440601</v>
      </c>
      <c r="R8636">
        <v>0.28813559322033899</v>
      </c>
      <c r="S8636">
        <f t="shared" si="134"/>
        <v>-2.6600925768834646E-2</v>
      </c>
    </row>
    <row r="8637" spans="1:19" x14ac:dyDescent="0.2">
      <c r="A8637" t="s">
        <v>17189</v>
      </c>
      <c r="B8637" t="s">
        <v>17190</v>
      </c>
      <c r="C8637">
        <v>168</v>
      </c>
      <c r="D8637">
        <v>201</v>
      </c>
      <c r="E8637">
        <v>78</v>
      </c>
      <c r="F8637">
        <v>26</v>
      </c>
      <c r="G8637">
        <v>0.15814500799015399</v>
      </c>
      <c r="H8637">
        <v>-0.82747268881378599</v>
      </c>
      <c r="I8637">
        <v>-1.6945331067170399</v>
      </c>
      <c r="J8637">
        <v>332</v>
      </c>
      <c r="K8637">
        <v>406</v>
      </c>
      <c r="L8637">
        <v>230</v>
      </c>
      <c r="M8637">
        <v>41</v>
      </c>
      <c r="N8637">
        <v>0.16461605329487899</v>
      </c>
      <c r="O8637">
        <v>-0.75149902483083297</v>
      </c>
      <c r="P8637">
        <v>-1.9185798955761899</v>
      </c>
      <c r="Q8637">
        <v>0.89830508474576198</v>
      </c>
      <c r="R8637">
        <v>0.25423728813559299</v>
      </c>
      <c r="S8637">
        <f t="shared" si="134"/>
        <v>-1.8640048059524912E-3</v>
      </c>
    </row>
    <row r="8638" spans="1:19" x14ac:dyDescent="0.2">
      <c r="A8638" t="s">
        <v>17191</v>
      </c>
      <c r="B8638" t="s">
        <v>17192</v>
      </c>
      <c r="C8638">
        <v>89</v>
      </c>
      <c r="D8638">
        <v>43</v>
      </c>
      <c r="E8638">
        <v>47</v>
      </c>
      <c r="F8638">
        <v>7</v>
      </c>
      <c r="G8638">
        <v>-0.23566331876979699</v>
      </c>
      <c r="H8638">
        <v>-0.771550158487598</v>
      </c>
      <c r="I8638">
        <v>-1.9884891395926501</v>
      </c>
      <c r="J8638">
        <v>150</v>
      </c>
      <c r="K8638">
        <v>244</v>
      </c>
      <c r="L8638">
        <v>72</v>
      </c>
      <c r="M8638">
        <v>15</v>
      </c>
      <c r="N8638">
        <v>0.28852667070477001</v>
      </c>
      <c r="O8638">
        <v>-0.91084753976880295</v>
      </c>
      <c r="P8638">
        <v>-2.01022566859189</v>
      </c>
      <c r="Q8638">
        <v>0.79661016949152497</v>
      </c>
      <c r="R8638">
        <v>0.305084745762711</v>
      </c>
      <c r="S8638">
        <f t="shared" si="134"/>
        <v>-0.11114979549985946</v>
      </c>
    </row>
    <row r="8639" spans="1:19" x14ac:dyDescent="0.2">
      <c r="A8639" t="s">
        <v>17193</v>
      </c>
      <c r="B8639" t="s">
        <v>17194</v>
      </c>
      <c r="C8639">
        <v>99</v>
      </c>
      <c r="D8639">
        <v>129</v>
      </c>
      <c r="E8639">
        <v>102</v>
      </c>
      <c r="F8639">
        <v>9</v>
      </c>
      <c r="G8639">
        <v>0.19521274799722699</v>
      </c>
      <c r="H8639">
        <v>-0.481293032614035</v>
      </c>
      <c r="I8639">
        <v>-1.92558985812022</v>
      </c>
      <c r="J8639">
        <v>271</v>
      </c>
      <c r="K8639">
        <v>328</v>
      </c>
      <c r="L8639">
        <v>159</v>
      </c>
      <c r="M8639">
        <v>25</v>
      </c>
      <c r="N8639">
        <v>0.160132656258995</v>
      </c>
      <c r="O8639">
        <v>-0.82366094369834397</v>
      </c>
      <c r="P8639">
        <v>-2.0452549507942601</v>
      </c>
      <c r="Q8639">
        <v>0.91525423728813504</v>
      </c>
      <c r="R8639">
        <v>0.25423728813559299</v>
      </c>
      <c r="S8639">
        <f t="shared" si="134"/>
        <v>-0.10238044636986862</v>
      </c>
    </row>
    <row r="8640" spans="1:19" x14ac:dyDescent="0.2">
      <c r="A8640" t="s">
        <v>17195</v>
      </c>
      <c r="B8640" t="s">
        <v>17196</v>
      </c>
      <c r="C8640">
        <v>48</v>
      </c>
      <c r="D8640">
        <v>60</v>
      </c>
      <c r="E8640">
        <v>32</v>
      </c>
      <c r="F8640">
        <v>3</v>
      </c>
      <c r="G8640">
        <v>0.17716824530358399</v>
      </c>
      <c r="H8640">
        <v>-0.67034926883408397</v>
      </c>
      <c r="I8640">
        <v>-2.0883171556179199</v>
      </c>
      <c r="J8640">
        <v>123</v>
      </c>
      <c r="K8640">
        <v>190</v>
      </c>
      <c r="L8640">
        <v>105</v>
      </c>
      <c r="M8640">
        <v>23</v>
      </c>
      <c r="N8640">
        <v>0.26607659293515201</v>
      </c>
      <c r="O8640">
        <v>-0.66080458951385002</v>
      </c>
      <c r="P8640">
        <v>-1.7384029440136901</v>
      </c>
      <c r="Q8640">
        <v>0.81355932203389802</v>
      </c>
      <c r="R8640">
        <v>0.186440677966101</v>
      </c>
      <c r="S8640">
        <f t="shared" si="134"/>
        <v>-6.7230403863012905E-2</v>
      </c>
    </row>
    <row r="8641" spans="1:19" x14ac:dyDescent="0.2">
      <c r="A8641" t="s">
        <v>17197</v>
      </c>
      <c r="B8641" t="s">
        <v>17198</v>
      </c>
      <c r="C8641">
        <v>71</v>
      </c>
      <c r="D8641">
        <v>66</v>
      </c>
      <c r="E8641">
        <v>79</v>
      </c>
      <c r="F8641">
        <v>5</v>
      </c>
      <c r="G8641">
        <v>4.8543819118321799E-2</v>
      </c>
      <c r="H8641">
        <v>-0.44788926720703698</v>
      </c>
      <c r="I8641">
        <v>-2.0364855173450498</v>
      </c>
      <c r="J8641">
        <v>110</v>
      </c>
      <c r="K8641">
        <v>198</v>
      </c>
      <c r="L8641">
        <v>96</v>
      </c>
      <c r="M8641">
        <v>25</v>
      </c>
      <c r="N8641">
        <v>0.332500608525027</v>
      </c>
      <c r="O8641">
        <v>-0.65121022926304695</v>
      </c>
      <c r="P8641">
        <v>-1.6536783450780801</v>
      </c>
      <c r="Q8641">
        <v>0.74576271186440601</v>
      </c>
      <c r="R8641">
        <v>0.338983050847457</v>
      </c>
      <c r="S8641">
        <f t="shared" si="134"/>
        <v>-2.9620573702640485E-2</v>
      </c>
    </row>
    <row r="8642" spans="1:19" x14ac:dyDescent="0.2">
      <c r="A8642" t="s">
        <v>17199</v>
      </c>
      <c r="B8642" t="s">
        <v>17200</v>
      </c>
      <c r="C8642">
        <v>77</v>
      </c>
      <c r="D8642">
        <v>95</v>
      </c>
      <c r="E8642">
        <v>53</v>
      </c>
      <c r="F8642">
        <v>18</v>
      </c>
      <c r="G8642">
        <v>0.17149111241189399</v>
      </c>
      <c r="H8642">
        <v>-0.65647286535009597</v>
      </c>
      <c r="I8642">
        <v>-1.51541539303117</v>
      </c>
      <c r="J8642">
        <v>193</v>
      </c>
      <c r="K8642">
        <v>280</v>
      </c>
      <c r="L8642">
        <v>207</v>
      </c>
      <c r="M8642">
        <v>31</v>
      </c>
      <c r="N8642">
        <v>0.23882882575616701</v>
      </c>
      <c r="O8642">
        <v>-0.56167574069524595</v>
      </c>
      <c r="P8642">
        <v>-1.8044212837653899</v>
      </c>
      <c r="Q8642">
        <v>0.88135593220338904</v>
      </c>
      <c r="R8642">
        <v>0.28813559322033899</v>
      </c>
      <c r="S8642">
        <f t="shared" si="134"/>
        <v>8.0326135702738E-2</v>
      </c>
    </row>
    <row r="8643" spans="1:19" x14ac:dyDescent="0.2">
      <c r="A8643" t="s">
        <v>17201</v>
      </c>
      <c r="B8643" t="s">
        <v>17202</v>
      </c>
      <c r="C8643">
        <v>60</v>
      </c>
      <c r="D8643">
        <v>92</v>
      </c>
      <c r="E8643">
        <v>49</v>
      </c>
      <c r="F8643">
        <v>16</v>
      </c>
      <c r="G8643">
        <v>0.26589480925744002</v>
      </c>
      <c r="H8643">
        <v>-0.58221318013353296</v>
      </c>
      <c r="I8643">
        <v>-1.4582284406897099</v>
      </c>
      <c r="J8643">
        <v>118</v>
      </c>
      <c r="K8643">
        <v>121</v>
      </c>
      <c r="L8643">
        <v>70</v>
      </c>
      <c r="M8643">
        <v>24</v>
      </c>
      <c r="N8643">
        <v>8.8131466432046404E-2</v>
      </c>
      <c r="O8643">
        <v>-0.81887274443625802</v>
      </c>
      <c r="P8643">
        <v>-1.70189643418641</v>
      </c>
      <c r="Q8643">
        <v>0.66101694915254205</v>
      </c>
      <c r="R8643">
        <v>0.305084745762711</v>
      </c>
      <c r="S8643">
        <f t="shared" ref="S8643:S8706" si="135">((I8643+1.7338029)/1.7338029+(P8643+1.8692731)/1.8692731)/2</f>
        <v>0.12424162571144259</v>
      </c>
    </row>
    <row r="8644" spans="1:19" x14ac:dyDescent="0.2">
      <c r="A8644" t="s">
        <v>17203</v>
      </c>
      <c r="B8644" t="s">
        <v>17204</v>
      </c>
      <c r="C8644">
        <v>234</v>
      </c>
      <c r="D8644">
        <v>185</v>
      </c>
      <c r="E8644">
        <v>173</v>
      </c>
      <c r="F8644">
        <v>15</v>
      </c>
      <c r="G8644">
        <v>-2.17858967116006E-2</v>
      </c>
      <c r="H8644">
        <v>-0.62542776405975098</v>
      </c>
      <c r="I8644">
        <v>-2.07732177131646</v>
      </c>
      <c r="J8644">
        <v>391</v>
      </c>
      <c r="K8644">
        <v>346</v>
      </c>
      <c r="L8644">
        <v>275</v>
      </c>
      <c r="M8644">
        <v>42</v>
      </c>
      <c r="N8644">
        <v>2.4127444818631501E-2</v>
      </c>
      <c r="O8644">
        <v>-0.74493284070999399</v>
      </c>
      <c r="P8644">
        <v>-1.97915313558985</v>
      </c>
      <c r="Q8644">
        <v>0.677966101694915</v>
      </c>
      <c r="R8644">
        <v>0.28813559322033899</v>
      </c>
      <c r="S8644">
        <f t="shared" si="135"/>
        <v>-0.12845625845514916</v>
      </c>
    </row>
    <row r="8645" spans="1:19" x14ac:dyDescent="0.2">
      <c r="A8645" t="s">
        <v>17205</v>
      </c>
      <c r="B8645" t="s">
        <v>17206</v>
      </c>
      <c r="C8645">
        <v>71</v>
      </c>
      <c r="D8645">
        <v>53</v>
      </c>
      <c r="E8645">
        <v>79</v>
      </c>
      <c r="F8645">
        <v>5</v>
      </c>
      <c r="G8645">
        <v>-4.6724246822757803E-2</v>
      </c>
      <c r="H8645">
        <v>-0.44788926720703698</v>
      </c>
      <c r="I8645">
        <v>-2.0364855173450498</v>
      </c>
      <c r="J8645">
        <v>186</v>
      </c>
      <c r="K8645">
        <v>199</v>
      </c>
      <c r="L8645">
        <v>99</v>
      </c>
      <c r="M8645">
        <v>17</v>
      </c>
      <c r="N8645">
        <v>0.106568235613512</v>
      </c>
      <c r="O8645">
        <v>-0.86596652676475605</v>
      </c>
      <c r="P8645">
        <v>-2.0492896914315302</v>
      </c>
      <c r="Q8645">
        <v>0.66101694915254205</v>
      </c>
      <c r="R8645">
        <v>0.22033898305084701</v>
      </c>
      <c r="S8645">
        <f t="shared" si="135"/>
        <v>-0.13544014237707605</v>
      </c>
    </row>
    <row r="8646" spans="1:19" x14ac:dyDescent="0.2">
      <c r="A8646" t="s">
        <v>17207</v>
      </c>
      <c r="B8646" t="s">
        <v>17208</v>
      </c>
      <c r="C8646">
        <v>32</v>
      </c>
      <c r="D8646">
        <v>24</v>
      </c>
      <c r="E8646">
        <v>14</v>
      </c>
      <c r="F8646">
        <v>4</v>
      </c>
      <c r="G8646">
        <v>-4.4680504312771499E-2</v>
      </c>
      <c r="H8646">
        <v>-0.85327995242007104</v>
      </c>
      <c r="I8646">
        <v>-1.7872871599539399</v>
      </c>
      <c r="J8646">
        <v>73</v>
      </c>
      <c r="K8646">
        <v>103</v>
      </c>
      <c r="L8646">
        <v>47</v>
      </c>
      <c r="M8646">
        <v>20</v>
      </c>
      <c r="N8646">
        <v>0.22674246800643799</v>
      </c>
      <c r="O8646">
        <v>-0.78331377932912805</v>
      </c>
      <c r="P8646">
        <v>-1.57251853304836</v>
      </c>
      <c r="Q8646">
        <v>0.84745762711864403</v>
      </c>
      <c r="R8646">
        <v>0.27118644067796599</v>
      </c>
      <c r="S8646">
        <f t="shared" si="135"/>
        <v>6.3953022554353228E-2</v>
      </c>
    </row>
    <row r="8647" spans="1:19" x14ac:dyDescent="0.2">
      <c r="A8647" t="s">
        <v>17209</v>
      </c>
      <c r="B8647" t="s">
        <v>17210</v>
      </c>
      <c r="C8647">
        <v>115</v>
      </c>
      <c r="D8647">
        <v>94</v>
      </c>
      <c r="E8647">
        <v>67</v>
      </c>
      <c r="F8647">
        <v>19</v>
      </c>
      <c r="G8647">
        <v>-7.3117544583845796E-3</v>
      </c>
      <c r="H8647">
        <v>-0.72888104743118798</v>
      </c>
      <c r="I8647">
        <v>-1.66614141236278</v>
      </c>
      <c r="J8647">
        <v>182</v>
      </c>
      <c r="K8647">
        <v>310</v>
      </c>
      <c r="L8647">
        <v>118</v>
      </c>
      <c r="M8647">
        <v>36</v>
      </c>
      <c r="N8647">
        <v>0.308518409270919</v>
      </c>
      <c r="O8647">
        <v>-0.78027815782333898</v>
      </c>
      <c r="P8647">
        <v>-1.7139945558096801</v>
      </c>
      <c r="Q8647">
        <v>0.69491525423728795</v>
      </c>
      <c r="R8647">
        <v>0.169491525423728</v>
      </c>
      <c r="S8647">
        <f t="shared" si="135"/>
        <v>6.1046923282053835E-2</v>
      </c>
    </row>
    <row r="8648" spans="1:19" x14ac:dyDescent="0.2">
      <c r="A8648" t="s">
        <v>17211</v>
      </c>
      <c r="B8648" t="s">
        <v>17212</v>
      </c>
      <c r="C8648">
        <v>196</v>
      </c>
      <c r="D8648">
        <v>232</v>
      </c>
      <c r="E8648">
        <v>153</v>
      </c>
      <c r="F8648">
        <v>21</v>
      </c>
      <c r="G8648">
        <v>0.15349014582995099</v>
      </c>
      <c r="H8648">
        <v>-0.60182265031727999</v>
      </c>
      <c r="I8648">
        <v>-1.8542339495845499</v>
      </c>
      <c r="J8648">
        <v>425</v>
      </c>
      <c r="K8648">
        <v>499</v>
      </c>
      <c r="L8648">
        <v>314</v>
      </c>
      <c r="M8648">
        <v>40</v>
      </c>
      <c r="N8648">
        <v>0.14693971899479999</v>
      </c>
      <c r="O8648">
        <v>-0.72354805912148701</v>
      </c>
      <c r="P8648">
        <v>-2.03655460731424</v>
      </c>
      <c r="Q8648">
        <v>0.81355932203389802</v>
      </c>
      <c r="R8648">
        <v>0.23728813559322001</v>
      </c>
      <c r="S8648">
        <f t="shared" si="135"/>
        <v>-7.9475386167687984E-2</v>
      </c>
    </row>
    <row r="8649" spans="1:19" x14ac:dyDescent="0.2">
      <c r="A8649" t="s">
        <v>17213</v>
      </c>
      <c r="B8649" t="s">
        <v>17214</v>
      </c>
      <c r="C8649">
        <v>42</v>
      </c>
      <c r="D8649">
        <v>53</v>
      </c>
      <c r="E8649">
        <v>47</v>
      </c>
      <c r="F8649">
        <v>2</v>
      </c>
      <c r="G8649">
        <v>0.18128481149841699</v>
      </c>
      <c r="H8649">
        <v>-0.44540944224058598</v>
      </c>
      <c r="I8649">
        <v>-2.2064164676959099</v>
      </c>
      <c r="J8649">
        <v>99</v>
      </c>
      <c r="K8649">
        <v>76</v>
      </c>
      <c r="L8649">
        <v>64</v>
      </c>
      <c r="M8649">
        <v>5</v>
      </c>
      <c r="N8649">
        <v>-3.7593498895036701E-2</v>
      </c>
      <c r="O8649">
        <v>-0.78154399775805306</v>
      </c>
      <c r="P8649">
        <v>-2.30689085885342</v>
      </c>
      <c r="Q8649">
        <v>0.79661016949152497</v>
      </c>
      <c r="R8649">
        <v>0.22033898305084701</v>
      </c>
      <c r="S8649">
        <f t="shared" si="135"/>
        <v>-0.25334951169108627</v>
      </c>
    </row>
    <row r="8650" spans="1:19" x14ac:dyDescent="0.2">
      <c r="A8650" t="s">
        <v>17215</v>
      </c>
      <c r="B8650" t="s">
        <v>17216</v>
      </c>
      <c r="C8650">
        <v>383</v>
      </c>
      <c r="D8650">
        <v>404</v>
      </c>
      <c r="E8650">
        <v>263</v>
      </c>
      <c r="F8650">
        <v>40</v>
      </c>
      <c r="G8650">
        <v>0.10344082343751</v>
      </c>
      <c r="H8650">
        <v>-0.657501035257268</v>
      </c>
      <c r="I8650">
        <v>-1.8653359556026501</v>
      </c>
      <c r="J8650">
        <v>740</v>
      </c>
      <c r="K8650">
        <v>1156</v>
      </c>
      <c r="L8650">
        <v>601</v>
      </c>
      <c r="M8650">
        <v>80</v>
      </c>
      <c r="N8650">
        <v>0.27095421777525502</v>
      </c>
      <c r="O8650">
        <v>-0.68244602487262696</v>
      </c>
      <c r="P8650">
        <v>-1.97636740133092</v>
      </c>
      <c r="Q8650">
        <v>0.74576271186440601</v>
      </c>
      <c r="R8650">
        <v>0.20338983050847401</v>
      </c>
      <c r="S8650">
        <f t="shared" si="135"/>
        <v>-6.6577926759541189E-2</v>
      </c>
    </row>
    <row r="8651" spans="1:19" x14ac:dyDescent="0.2">
      <c r="A8651" t="s">
        <v>17217</v>
      </c>
      <c r="B8651" t="s">
        <v>17218</v>
      </c>
      <c r="C8651">
        <v>51</v>
      </c>
      <c r="D8651">
        <v>56</v>
      </c>
      <c r="E8651">
        <v>53</v>
      </c>
      <c r="F8651">
        <v>5</v>
      </c>
      <c r="G8651">
        <v>0.12087608320379201</v>
      </c>
      <c r="H8651">
        <v>-0.47755231627555</v>
      </c>
      <c r="I8651">
        <v>-1.8927973447239099</v>
      </c>
      <c r="J8651">
        <v>124</v>
      </c>
      <c r="K8651">
        <v>76</v>
      </c>
      <c r="L8651">
        <v>43</v>
      </c>
      <c r="M8651">
        <v>8</v>
      </c>
      <c r="N8651">
        <v>-0.13537998945972199</v>
      </c>
      <c r="O8651">
        <v>-1.05204200672703</v>
      </c>
      <c r="P8651">
        <v>-2.2005573667621801</v>
      </c>
      <c r="Q8651">
        <v>0.74576271186440601</v>
      </c>
      <c r="R8651">
        <v>0.22033898305084701</v>
      </c>
      <c r="S8651">
        <f t="shared" si="135"/>
        <v>-0.13446448716555107</v>
      </c>
    </row>
    <row r="8652" spans="1:19" x14ac:dyDescent="0.2">
      <c r="A8652" t="s">
        <v>17219</v>
      </c>
      <c r="B8652" t="s">
        <v>17220</v>
      </c>
      <c r="C8652">
        <v>41</v>
      </c>
      <c r="D8652">
        <v>67</v>
      </c>
      <c r="E8652">
        <v>36</v>
      </c>
      <c r="F8652">
        <v>1</v>
      </c>
      <c r="G8652">
        <v>0.29354917827661903</v>
      </c>
      <c r="H8652">
        <v>-0.55073936573085103</v>
      </c>
      <c r="I8652">
        <v>-2.4969810296817299</v>
      </c>
      <c r="J8652">
        <v>54</v>
      </c>
      <c r="K8652">
        <v>73</v>
      </c>
      <c r="L8652">
        <v>72</v>
      </c>
      <c r="M8652">
        <v>12</v>
      </c>
      <c r="N8652">
        <v>0.20815720371920901</v>
      </c>
      <c r="O8652">
        <v>-0.46715004053608999</v>
      </c>
      <c r="P8652">
        <v>-1.66343818236723</v>
      </c>
      <c r="Q8652">
        <v>0.71186440677966101</v>
      </c>
      <c r="R8652">
        <v>0.338983050847457</v>
      </c>
      <c r="S8652">
        <f t="shared" si="135"/>
        <v>-0.16503043875860013</v>
      </c>
    </row>
    <row r="8653" spans="1:19" x14ac:dyDescent="0.2">
      <c r="A8653" t="s">
        <v>17221</v>
      </c>
      <c r="B8653" t="s">
        <v>17222</v>
      </c>
      <c r="C8653">
        <v>114</v>
      </c>
      <c r="D8653">
        <v>125</v>
      </c>
      <c r="E8653">
        <v>128</v>
      </c>
      <c r="F8653">
        <v>4</v>
      </c>
      <c r="G8653">
        <v>0.120263393967112</v>
      </c>
      <c r="H8653">
        <v>-0.443952891467007</v>
      </c>
      <c r="I8653">
        <v>-2.3390420329705002</v>
      </c>
      <c r="J8653">
        <v>162</v>
      </c>
      <c r="K8653">
        <v>232</v>
      </c>
      <c r="L8653">
        <v>89</v>
      </c>
      <c r="M8653">
        <v>21</v>
      </c>
      <c r="N8653">
        <v>0.23320107376999</v>
      </c>
      <c r="O8653">
        <v>-0.85221378504210799</v>
      </c>
      <c r="P8653">
        <v>-1.8975213884005999</v>
      </c>
      <c r="Q8653">
        <v>0.93220338983050799</v>
      </c>
      <c r="R8653">
        <v>0.28813559322033899</v>
      </c>
      <c r="S8653">
        <f t="shared" si="135"/>
        <v>-0.18209688303925228</v>
      </c>
    </row>
    <row r="8654" spans="1:19" x14ac:dyDescent="0.2">
      <c r="A8654" t="s">
        <v>17223</v>
      </c>
      <c r="B8654" t="s">
        <v>17224</v>
      </c>
      <c r="C8654">
        <v>90</v>
      </c>
      <c r="D8654">
        <v>78</v>
      </c>
      <c r="E8654">
        <v>91</v>
      </c>
      <c r="F8654">
        <v>12</v>
      </c>
      <c r="G8654">
        <v>1.81103255466839E-2</v>
      </c>
      <c r="H8654">
        <v>-0.48945912689663401</v>
      </c>
      <c r="I8654">
        <v>-1.7592584363536901</v>
      </c>
      <c r="J8654">
        <v>264</v>
      </c>
      <c r="K8654">
        <v>279</v>
      </c>
      <c r="L8654">
        <v>141</v>
      </c>
      <c r="M8654">
        <v>30</v>
      </c>
      <c r="N8654">
        <v>0.101228379825488</v>
      </c>
      <c r="O8654">
        <v>-0.86447359135884105</v>
      </c>
      <c r="P8654">
        <v>-1.95470834074206</v>
      </c>
      <c r="Q8654">
        <v>0.89830508474576198</v>
      </c>
      <c r="R8654">
        <v>0.322033898305084</v>
      </c>
      <c r="S8654">
        <f t="shared" si="135"/>
        <v>-3.0193484900790546E-2</v>
      </c>
    </row>
    <row r="8655" spans="1:19" x14ac:dyDescent="0.2">
      <c r="A8655" t="s">
        <v>17225</v>
      </c>
      <c r="B8655" t="s">
        <v>17226</v>
      </c>
      <c r="C8655">
        <v>151</v>
      </c>
      <c r="D8655">
        <v>116</v>
      </c>
      <c r="E8655">
        <v>123</v>
      </c>
      <c r="F8655">
        <v>20</v>
      </c>
      <c r="G8655">
        <v>-3.4260725770722499E-2</v>
      </c>
      <c r="H8655">
        <v>-0.58332984563217505</v>
      </c>
      <c r="I8655">
        <v>-1.76214412459118</v>
      </c>
      <c r="J8655">
        <v>188</v>
      </c>
      <c r="K8655">
        <v>198</v>
      </c>
      <c r="L8655">
        <v>134</v>
      </c>
      <c r="M8655">
        <v>35</v>
      </c>
      <c r="N8655">
        <v>9.9735444419572897E-2</v>
      </c>
      <c r="O8655">
        <v>-0.73914182804326201</v>
      </c>
      <c r="P8655">
        <v>-1.7403154735052899</v>
      </c>
      <c r="Q8655">
        <v>0.74576271186440601</v>
      </c>
      <c r="R8655">
        <v>0.23728813559322001</v>
      </c>
      <c r="S8655">
        <f t="shared" si="135"/>
        <v>2.6320918094605079E-2</v>
      </c>
    </row>
    <row r="8656" spans="1:19" x14ac:dyDescent="0.2">
      <c r="A8656" t="s">
        <v>17227</v>
      </c>
      <c r="B8656" t="s">
        <v>17228</v>
      </c>
      <c r="C8656">
        <v>20</v>
      </c>
      <c r="D8656">
        <v>24</v>
      </c>
      <c r="E8656">
        <v>15</v>
      </c>
      <c r="F8656">
        <v>4</v>
      </c>
      <c r="G8656">
        <v>0.159439478343153</v>
      </c>
      <c r="H8656">
        <v>-0.61919674638670297</v>
      </c>
      <c r="I8656">
        <v>-1.58316717729801</v>
      </c>
      <c r="J8656">
        <v>45</v>
      </c>
      <c r="K8656">
        <v>61</v>
      </c>
      <c r="L8656">
        <v>13</v>
      </c>
      <c r="M8656">
        <v>14</v>
      </c>
      <c r="N8656">
        <v>0.20934542465714501</v>
      </c>
      <c r="O8656">
        <v>-1.13135793861289</v>
      </c>
      <c r="P8656">
        <v>-1.51731014668899</v>
      </c>
      <c r="Q8656">
        <v>0.677966101694915</v>
      </c>
      <c r="R8656">
        <v>0.338983050847457</v>
      </c>
      <c r="S8656">
        <f t="shared" si="135"/>
        <v>0.13758518101763298</v>
      </c>
    </row>
    <row r="8657" spans="1:19" x14ac:dyDescent="0.2">
      <c r="A8657" t="s">
        <v>17229</v>
      </c>
      <c r="B8657" t="s">
        <v>17230</v>
      </c>
      <c r="C8657">
        <v>115</v>
      </c>
      <c r="D8657">
        <v>123</v>
      </c>
      <c r="E8657">
        <v>92</v>
      </c>
      <c r="F8657">
        <v>16</v>
      </c>
      <c r="G8657">
        <v>0.109465503381314</v>
      </c>
      <c r="H8657">
        <v>-0.59116802278645997</v>
      </c>
      <c r="I8657">
        <v>-1.7407750306596801</v>
      </c>
      <c r="J8657">
        <v>182</v>
      </c>
      <c r="K8657">
        <v>196</v>
      </c>
      <c r="L8657">
        <v>155</v>
      </c>
      <c r="M8657">
        <v>29</v>
      </c>
      <c r="N8657">
        <v>0.109412786793123</v>
      </c>
      <c r="O8657">
        <v>-0.66182846695917297</v>
      </c>
      <c r="P8657">
        <v>-1.8078990586780099</v>
      </c>
      <c r="Q8657">
        <v>0.77966101694915202</v>
      </c>
      <c r="R8657">
        <v>0.27118644067796599</v>
      </c>
      <c r="S8657">
        <f t="shared" si="135"/>
        <v>1.4405906018228967E-2</v>
      </c>
    </row>
    <row r="8658" spans="1:19" x14ac:dyDescent="0.2">
      <c r="A8658" t="s">
        <v>17231</v>
      </c>
      <c r="B8658" t="s">
        <v>17232</v>
      </c>
      <c r="C8658">
        <v>126</v>
      </c>
      <c r="D8658">
        <v>253</v>
      </c>
      <c r="E8658">
        <v>187</v>
      </c>
      <c r="F8658">
        <v>21</v>
      </c>
      <c r="G8658">
        <v>0.38300820835378302</v>
      </c>
      <c r="H8658">
        <v>-0.32278694835946697</v>
      </c>
      <c r="I8658">
        <v>-1.66234842334564</v>
      </c>
      <c r="J8658">
        <v>234</v>
      </c>
      <c r="K8658">
        <v>371</v>
      </c>
      <c r="L8658">
        <v>161</v>
      </c>
      <c r="M8658">
        <v>34</v>
      </c>
      <c r="N8658">
        <v>0.277386155626624</v>
      </c>
      <c r="O8658">
        <v>-0.75447875852268298</v>
      </c>
      <c r="P8658">
        <v>-1.84796260895978</v>
      </c>
      <c r="Q8658">
        <v>0.61016949152542299</v>
      </c>
      <c r="R8658">
        <v>0.25423728813559299</v>
      </c>
      <c r="S8658">
        <f t="shared" si="135"/>
        <v>2.6306493965660607E-2</v>
      </c>
    </row>
    <row r="8659" spans="1:19" x14ac:dyDescent="0.2">
      <c r="A8659" t="s">
        <v>17233</v>
      </c>
      <c r="B8659" t="s">
        <v>17234</v>
      </c>
      <c r="C8659">
        <v>34</v>
      </c>
      <c r="D8659">
        <v>97</v>
      </c>
      <c r="E8659">
        <v>35</v>
      </c>
      <c r="F8659">
        <v>8</v>
      </c>
      <c r="G8659">
        <v>0.53555104951951804</v>
      </c>
      <c r="H8659">
        <v>-0.48166888247038298</v>
      </c>
      <c r="I8659">
        <v>-1.51258610301231</v>
      </c>
      <c r="J8659">
        <v>233</v>
      </c>
      <c r="K8659">
        <v>311</v>
      </c>
      <c r="L8659">
        <v>168</v>
      </c>
      <c r="M8659">
        <v>75</v>
      </c>
      <c r="N8659">
        <v>0.20263257142253999</v>
      </c>
      <c r="O8659">
        <v>-0.73413541644454605</v>
      </c>
      <c r="P8659">
        <v>-1.5025203262262099</v>
      </c>
      <c r="Q8659">
        <v>0.79661016949152497</v>
      </c>
      <c r="R8659">
        <v>0.322033898305084</v>
      </c>
      <c r="S8659">
        <f t="shared" si="135"/>
        <v>0.16189562743049257</v>
      </c>
    </row>
    <row r="8660" spans="1:19" x14ac:dyDescent="0.2">
      <c r="A8660" t="s">
        <v>17235</v>
      </c>
      <c r="B8660" t="s">
        <v>17236</v>
      </c>
      <c r="C8660">
        <v>56</v>
      </c>
      <c r="D8660">
        <v>146</v>
      </c>
      <c r="E8660">
        <v>92</v>
      </c>
      <c r="F8660">
        <v>6</v>
      </c>
      <c r="G8660">
        <v>0.49642306107376499</v>
      </c>
      <c r="H8660">
        <v>-0.27865820943904801</v>
      </c>
      <c r="I8660">
        <v>-1.8542339495845499</v>
      </c>
      <c r="J8660">
        <v>143</v>
      </c>
      <c r="K8660">
        <v>251</v>
      </c>
      <c r="L8660">
        <v>94</v>
      </c>
      <c r="M8660">
        <v>26</v>
      </c>
      <c r="N8660">
        <v>0.32156578743769798</v>
      </c>
      <c r="O8660">
        <v>-0.77429696100975298</v>
      </c>
      <c r="P8660">
        <v>-1.7505883580861299</v>
      </c>
      <c r="Q8660">
        <v>0.88135593220338904</v>
      </c>
      <c r="R8660">
        <v>0.25423728813559299</v>
      </c>
      <c r="S8660">
        <f t="shared" si="135"/>
        <v>-2.9840887676157168E-3</v>
      </c>
    </row>
    <row r="8661" spans="1:19" x14ac:dyDescent="0.2">
      <c r="A8661" t="s">
        <v>17237</v>
      </c>
      <c r="B8661" t="s">
        <v>17238</v>
      </c>
      <c r="C8661">
        <v>20</v>
      </c>
      <c r="D8661">
        <v>36</v>
      </c>
      <c r="E8661">
        <v>39</v>
      </c>
      <c r="F8661">
        <v>2</v>
      </c>
      <c r="G8661">
        <v>0.33553073739883399</v>
      </c>
      <c r="H8661">
        <v>-0.20422339841588499</v>
      </c>
      <c r="I8661">
        <v>-1.88419717296199</v>
      </c>
      <c r="J8661">
        <v>60</v>
      </c>
      <c r="K8661">
        <v>110</v>
      </c>
      <c r="L8661">
        <v>49</v>
      </c>
      <c r="M8661">
        <v>3</v>
      </c>
      <c r="N8661">
        <v>0.34046953819630299</v>
      </c>
      <c r="O8661">
        <v>-0.68004394749952002</v>
      </c>
      <c r="P8661">
        <v>-2.3112556642558699</v>
      </c>
      <c r="Q8661">
        <v>0.59322033898305004</v>
      </c>
      <c r="R8661">
        <v>0.23728813559322001</v>
      </c>
      <c r="S8661">
        <f t="shared" si="135"/>
        <v>-0.16159432542719138</v>
      </c>
    </row>
    <row r="8662" spans="1:19" x14ac:dyDescent="0.2">
      <c r="A8662" t="s">
        <v>17239</v>
      </c>
      <c r="B8662" t="s">
        <v>17240</v>
      </c>
      <c r="C8662">
        <v>193</v>
      </c>
      <c r="D8662">
        <v>217</v>
      </c>
      <c r="E8662">
        <v>89</v>
      </c>
      <c r="F8662">
        <v>32</v>
      </c>
      <c r="G8662">
        <v>0.131160657136284</v>
      </c>
      <c r="H8662">
        <v>-0.83042531214126403</v>
      </c>
      <c r="I8662">
        <v>-1.66460450364986</v>
      </c>
      <c r="J8662">
        <v>381</v>
      </c>
      <c r="K8662">
        <v>443</v>
      </c>
      <c r="L8662">
        <v>292</v>
      </c>
      <c r="M8662">
        <v>38</v>
      </c>
      <c r="N8662">
        <v>0.14270685396917199</v>
      </c>
      <c r="O8662">
        <v>-0.70763090137159101</v>
      </c>
      <c r="P8662">
        <v>-2.0113670476507002</v>
      </c>
      <c r="Q8662">
        <v>0.644067796610169</v>
      </c>
      <c r="R8662">
        <v>0.186440677966101</v>
      </c>
      <c r="S8662">
        <f t="shared" si="135"/>
        <v>-1.8052138593872315E-2</v>
      </c>
    </row>
    <row r="8663" spans="1:19" x14ac:dyDescent="0.2">
      <c r="A8663" t="s">
        <v>17241</v>
      </c>
      <c r="B8663" t="s">
        <v>17242</v>
      </c>
      <c r="C8663">
        <v>108</v>
      </c>
      <c r="D8663">
        <v>169</v>
      </c>
      <c r="E8663">
        <v>88</v>
      </c>
      <c r="F8663">
        <v>8</v>
      </c>
      <c r="G8663">
        <v>0.27472118142225199</v>
      </c>
      <c r="H8663">
        <v>-0.58319909311518403</v>
      </c>
      <c r="I8663">
        <v>-2.0145309414570001</v>
      </c>
      <c r="J8663">
        <v>240</v>
      </c>
      <c r="K8663">
        <v>314</v>
      </c>
      <c r="L8663">
        <v>200</v>
      </c>
      <c r="M8663">
        <v>27</v>
      </c>
      <c r="N8663">
        <v>0.19394650978333</v>
      </c>
      <c r="O8663">
        <v>-0.67127002319201501</v>
      </c>
      <c r="P8663">
        <v>-1.9590731461445099</v>
      </c>
      <c r="Q8663">
        <v>0.74576271186440601</v>
      </c>
      <c r="R8663">
        <v>0.27118644067796599</v>
      </c>
      <c r="S8663">
        <f t="shared" si="135"/>
        <v>-0.10497735559580085</v>
      </c>
    </row>
    <row r="8664" spans="1:19" x14ac:dyDescent="0.2">
      <c r="A8664" t="s">
        <v>17243</v>
      </c>
      <c r="B8664" t="s">
        <v>17244</v>
      </c>
      <c r="C8664">
        <v>44</v>
      </c>
      <c r="D8664">
        <v>37</v>
      </c>
      <c r="E8664">
        <v>33</v>
      </c>
      <c r="F8664">
        <v>20</v>
      </c>
      <c r="G8664">
        <v>5.0072798763360201E-3</v>
      </c>
      <c r="H8664">
        <v>-0.61919674638670297</v>
      </c>
      <c r="I8664">
        <v>-1.2266198537841999</v>
      </c>
      <c r="J8664">
        <v>174</v>
      </c>
      <c r="K8664">
        <v>119</v>
      </c>
      <c r="L8664">
        <v>60</v>
      </c>
      <c r="M8664">
        <v>16</v>
      </c>
      <c r="N8664">
        <v>-8.7774183468347103E-2</v>
      </c>
      <c r="O8664">
        <v>-1.05448677504334</v>
      </c>
      <c r="P8664">
        <v>-2.04665493421856</v>
      </c>
      <c r="Q8664">
        <v>0.52542372881355903</v>
      </c>
      <c r="R8664">
        <v>0.28813559322033899</v>
      </c>
      <c r="S8664">
        <f t="shared" si="135"/>
        <v>9.8816437281126462E-2</v>
      </c>
    </row>
    <row r="8665" spans="1:19" x14ac:dyDescent="0.2">
      <c r="A8665" t="s">
        <v>17245</v>
      </c>
      <c r="B8665" t="s">
        <v>17246</v>
      </c>
      <c r="C8665">
        <v>66</v>
      </c>
      <c r="D8665">
        <v>103</v>
      </c>
      <c r="E8665">
        <v>69</v>
      </c>
      <c r="F8665">
        <v>10</v>
      </c>
      <c r="G8665">
        <v>0.27355152145883199</v>
      </c>
      <c r="H8665">
        <v>-0.474952854583017</v>
      </c>
      <c r="I8665">
        <v>-1.7037411085038601</v>
      </c>
      <c r="J8665">
        <v>217</v>
      </c>
      <c r="K8665">
        <v>211</v>
      </c>
      <c r="L8665">
        <v>108</v>
      </c>
      <c r="M8665">
        <v>19</v>
      </c>
      <c r="N8665">
        <v>6.5050824870884996E-2</v>
      </c>
      <c r="O8665">
        <v>-0.89512475550597004</v>
      </c>
      <c r="P8665">
        <v>-2.0679318014875898</v>
      </c>
      <c r="Q8665">
        <v>0.62711864406779605</v>
      </c>
      <c r="R8665">
        <v>0.305084745762711</v>
      </c>
      <c r="S8665">
        <f t="shared" si="135"/>
        <v>-4.4468633395984739E-2</v>
      </c>
    </row>
    <row r="8666" spans="1:19" x14ac:dyDescent="0.2">
      <c r="A8666" t="s">
        <v>17247</v>
      </c>
      <c r="B8666" t="s">
        <v>17248</v>
      </c>
      <c r="C8666">
        <v>351</v>
      </c>
      <c r="D8666">
        <v>498</v>
      </c>
      <c r="E8666">
        <v>339</v>
      </c>
      <c r="F8666">
        <v>73</v>
      </c>
      <c r="G8666">
        <v>0.23218045858942099</v>
      </c>
      <c r="H8666">
        <v>-0.50936542804114504</v>
      </c>
      <c r="I8666">
        <v>-1.5661814293073599</v>
      </c>
      <c r="J8666">
        <v>604</v>
      </c>
      <c r="K8666">
        <v>894</v>
      </c>
      <c r="L8666">
        <v>449</v>
      </c>
      <c r="M8666">
        <v>137</v>
      </c>
      <c r="N8666">
        <v>0.24752868359650701</v>
      </c>
      <c r="O8666">
        <v>-0.72087937476219899</v>
      </c>
      <c r="P8666">
        <v>-1.65454204005661</v>
      </c>
      <c r="Q8666">
        <v>0.93220338983050799</v>
      </c>
      <c r="R8666">
        <v>8.4745762711864403E-2</v>
      </c>
      <c r="S8666">
        <f t="shared" si="135"/>
        <v>0.10577630066886043</v>
      </c>
    </row>
    <row r="8667" spans="1:19" x14ac:dyDescent="0.2">
      <c r="A8667" t="s">
        <v>17249</v>
      </c>
      <c r="B8667" t="s">
        <v>17250</v>
      </c>
      <c r="C8667">
        <v>208</v>
      </c>
      <c r="D8667">
        <v>153</v>
      </c>
      <c r="E8667">
        <v>156</v>
      </c>
      <c r="F8667">
        <v>11</v>
      </c>
      <c r="G8667">
        <v>-5.3113671849634302E-2</v>
      </c>
      <c r="H8667">
        <v>-0.61919674638670297</v>
      </c>
      <c r="I8667">
        <v>-2.1608678227665301</v>
      </c>
      <c r="J8667">
        <v>207</v>
      </c>
      <c r="K8667">
        <v>241</v>
      </c>
      <c r="L8667">
        <v>141</v>
      </c>
      <c r="M8667">
        <v>28</v>
      </c>
      <c r="N8667">
        <v>0.14327480053967201</v>
      </c>
      <c r="O8667">
        <v>-0.75884000994592804</v>
      </c>
      <c r="P8667">
        <v>-1.8790379827065899</v>
      </c>
      <c r="Q8667">
        <v>0.91525423728813504</v>
      </c>
      <c r="R8667">
        <v>0.28813559322033899</v>
      </c>
      <c r="S8667">
        <f t="shared" si="135"/>
        <v>-0.12577038706083976</v>
      </c>
    </row>
    <row r="8668" spans="1:19" x14ac:dyDescent="0.2">
      <c r="A8668" t="s">
        <v>17251</v>
      </c>
      <c r="B8668" t="s">
        <v>17252</v>
      </c>
      <c r="C8668">
        <v>102</v>
      </c>
      <c r="D8668">
        <v>109</v>
      </c>
      <c r="E8668">
        <v>119</v>
      </c>
      <c r="F8668">
        <v>36</v>
      </c>
      <c r="G8668">
        <v>0.109084558474234</v>
      </c>
      <c r="H8668">
        <v>-0.42731122014778999</v>
      </c>
      <c r="I8668">
        <v>-1.33649484395662</v>
      </c>
      <c r="J8668">
        <v>136</v>
      </c>
      <c r="K8668">
        <v>176</v>
      </c>
      <c r="L8668">
        <v>202</v>
      </c>
      <c r="M8668">
        <v>58</v>
      </c>
      <c r="N8668">
        <v>0.18920186286565399</v>
      </c>
      <c r="O8668">
        <v>-0.42027631606798399</v>
      </c>
      <c r="P8668">
        <v>-1.3803365833991701</v>
      </c>
      <c r="Q8668">
        <v>0.89830508474576198</v>
      </c>
      <c r="R8668">
        <v>0.35593220338983</v>
      </c>
      <c r="S8668">
        <f t="shared" si="135"/>
        <v>0.24535957999161712</v>
      </c>
    </row>
    <row r="8669" spans="1:19" x14ac:dyDescent="0.2">
      <c r="A8669" t="s">
        <v>17253</v>
      </c>
      <c r="B8669" t="s">
        <v>17254</v>
      </c>
      <c r="C8669">
        <v>169</v>
      </c>
      <c r="D8669">
        <v>162</v>
      </c>
      <c r="E8669">
        <v>112</v>
      </c>
      <c r="F8669">
        <v>55</v>
      </c>
      <c r="G8669">
        <v>6.1886542224485801E-2</v>
      </c>
      <c r="H8669">
        <v>-0.67292669172189501</v>
      </c>
      <c r="I8669">
        <v>-1.37172118808142</v>
      </c>
      <c r="J8669">
        <v>222</v>
      </c>
      <c r="K8669">
        <v>336</v>
      </c>
      <c r="L8669">
        <v>218</v>
      </c>
      <c r="M8669">
        <v>110</v>
      </c>
      <c r="N8669">
        <v>0.25721440636092702</v>
      </c>
      <c r="O8669">
        <v>-0.59998525799042401</v>
      </c>
      <c r="P8669">
        <v>-1.3151859578842999</v>
      </c>
      <c r="Q8669">
        <v>0.52542372881355903</v>
      </c>
      <c r="R8669">
        <v>0.169491525423728</v>
      </c>
      <c r="S8669">
        <f t="shared" si="135"/>
        <v>0.25262761400416961</v>
      </c>
    </row>
    <row r="8670" spans="1:19" x14ac:dyDescent="0.2">
      <c r="A8670" t="s">
        <v>17255</v>
      </c>
      <c r="B8670" t="s">
        <v>17256</v>
      </c>
      <c r="C8670">
        <v>75</v>
      </c>
      <c r="D8670">
        <v>61</v>
      </c>
      <c r="E8670">
        <v>28</v>
      </c>
      <c r="F8670">
        <v>3</v>
      </c>
      <c r="G8670">
        <v>-9.4731960854045894E-3</v>
      </c>
      <c r="H8670">
        <v>-0.92216124182788395</v>
      </c>
      <c r="I8670">
        <v>-2.2821371816340301</v>
      </c>
      <c r="J8670">
        <v>70</v>
      </c>
      <c r="K8670">
        <v>216</v>
      </c>
      <c r="L8670">
        <v>94</v>
      </c>
      <c r="M8670">
        <v>20</v>
      </c>
      <c r="N8670">
        <v>0.56658381455839502</v>
      </c>
      <c r="O8670">
        <v>-0.46405896355894799</v>
      </c>
      <c r="P8670">
        <v>-1.5542937129421599</v>
      </c>
      <c r="Q8670">
        <v>0.59322033898305004</v>
      </c>
      <c r="R8670">
        <v>0.40677966101694901</v>
      </c>
      <c r="S8670">
        <f t="shared" si="135"/>
        <v>-7.3878674772818259E-2</v>
      </c>
    </row>
    <row r="8671" spans="1:19" x14ac:dyDescent="0.2">
      <c r="A8671" t="s">
        <v>17257</v>
      </c>
      <c r="B8671" t="s">
        <v>17258</v>
      </c>
      <c r="C8671">
        <v>31</v>
      </c>
      <c r="D8671">
        <v>42</v>
      </c>
      <c r="E8671">
        <v>26</v>
      </c>
      <c r="F8671">
        <v>1</v>
      </c>
      <c r="G8671">
        <v>0.212145828859156</v>
      </c>
      <c r="H8671">
        <v>-0.57064635564185795</v>
      </c>
      <c r="I8671">
        <v>-2.3755588667962702</v>
      </c>
      <c r="J8671">
        <v>77</v>
      </c>
      <c r="K8671">
        <v>51</v>
      </c>
      <c r="L8671">
        <v>34</v>
      </c>
      <c r="M8671">
        <v>2</v>
      </c>
      <c r="N8671">
        <v>-0.101692445652823</v>
      </c>
      <c r="O8671">
        <v>-0.94710058527461705</v>
      </c>
      <c r="P8671">
        <v>-2.5956863981003901</v>
      </c>
      <c r="Q8671">
        <v>0.91525423728813504</v>
      </c>
      <c r="R8671">
        <v>0.186440677966101</v>
      </c>
      <c r="S8671">
        <f t="shared" si="135"/>
        <v>-0.37937546047796578</v>
      </c>
    </row>
    <row r="8672" spans="1:19" x14ac:dyDescent="0.2">
      <c r="A8672" t="s">
        <v>17259</v>
      </c>
      <c r="B8672" t="s">
        <v>17260</v>
      </c>
      <c r="C8672">
        <v>38</v>
      </c>
      <c r="D8672">
        <v>24</v>
      </c>
      <c r="E8672">
        <v>33</v>
      </c>
      <c r="F8672">
        <v>1</v>
      </c>
      <c r="G8672">
        <v>-0.119314122609675</v>
      </c>
      <c r="H8672">
        <v>-0.55552766651732599</v>
      </c>
      <c r="I8672">
        <v>-2.4639807695788001</v>
      </c>
      <c r="J8672">
        <v>92</v>
      </c>
      <c r="K8672">
        <v>122</v>
      </c>
      <c r="L8672">
        <v>65</v>
      </c>
      <c r="M8672">
        <v>17</v>
      </c>
      <c r="N8672">
        <v>0.199800106750914</v>
      </c>
      <c r="O8672">
        <v>-0.74296324784709</v>
      </c>
      <c r="P8672">
        <v>-1.7435645745591699</v>
      </c>
      <c r="Q8672">
        <v>0.86440677966101698</v>
      </c>
      <c r="R8672">
        <v>0.27118644067796599</v>
      </c>
      <c r="S8672">
        <f t="shared" si="135"/>
        <v>-0.17694621128121485</v>
      </c>
    </row>
    <row r="8673" spans="1:19" x14ac:dyDescent="0.2">
      <c r="A8673" t="s">
        <v>17261</v>
      </c>
      <c r="B8673" t="s">
        <v>17262</v>
      </c>
      <c r="C8673">
        <v>89</v>
      </c>
      <c r="D8673">
        <v>137</v>
      </c>
      <c r="E8673">
        <v>109</v>
      </c>
      <c r="F8673">
        <v>12</v>
      </c>
      <c r="G8673">
        <v>0.26758879280702202</v>
      </c>
      <c r="H8673">
        <v>-0.406221518482692</v>
      </c>
      <c r="I8673">
        <v>-1.7544059335592801</v>
      </c>
      <c r="J8673">
        <v>197</v>
      </c>
      <c r="K8673">
        <v>373</v>
      </c>
      <c r="L8673">
        <v>114</v>
      </c>
      <c r="M8673">
        <v>39</v>
      </c>
      <c r="N8673">
        <v>0.354470709068816</v>
      </c>
      <c r="O8673">
        <v>-0.82965015196950997</v>
      </c>
      <c r="P8673">
        <v>-1.71362728772698</v>
      </c>
      <c r="Q8673">
        <v>1</v>
      </c>
      <c r="R8673">
        <v>0.20338983050847401</v>
      </c>
      <c r="S8673">
        <f t="shared" si="135"/>
        <v>3.5691137508070084E-2</v>
      </c>
    </row>
    <row r="8674" spans="1:19" x14ac:dyDescent="0.2">
      <c r="A8674" t="s">
        <v>17263</v>
      </c>
      <c r="B8674" t="s">
        <v>17264</v>
      </c>
      <c r="C8674">
        <v>82</v>
      </c>
      <c r="D8674">
        <v>58</v>
      </c>
      <c r="E8674">
        <v>58</v>
      </c>
      <c r="F8674">
        <v>6</v>
      </c>
      <c r="G8674">
        <v>-7.0127626525250994E-2</v>
      </c>
      <c r="H8674">
        <v>-0.64464386859918299</v>
      </c>
      <c r="I8674">
        <v>-2.0198597749620699</v>
      </c>
      <c r="J8674">
        <v>144</v>
      </c>
      <c r="K8674">
        <v>179</v>
      </c>
      <c r="L8674">
        <v>89</v>
      </c>
      <c r="M8674">
        <v>10</v>
      </c>
      <c r="N8674">
        <v>0.17171864230636499</v>
      </c>
      <c r="O8674">
        <v>-0.80106126259472699</v>
      </c>
      <c r="P8674">
        <v>-2.1685881606871402</v>
      </c>
      <c r="Q8674">
        <v>0.71186440677966101</v>
      </c>
      <c r="R8674">
        <v>0.25423728813559299</v>
      </c>
      <c r="S8674">
        <f t="shared" si="135"/>
        <v>-0.16255594455341815</v>
      </c>
    </row>
    <row r="8675" spans="1:19" x14ac:dyDescent="0.2">
      <c r="A8675" t="s">
        <v>17265</v>
      </c>
      <c r="B8675" t="e">
        <f>-EGQLVEAQYDYTRGADDDVELTFPEGAEIKEVEDPDDWWLGQYAAGQRGLFPATYVKVLEE</f>
        <v>#NAME?</v>
      </c>
      <c r="C8675">
        <v>88</v>
      </c>
      <c r="D8675">
        <v>51</v>
      </c>
      <c r="E8675">
        <v>55</v>
      </c>
      <c r="F8675">
        <v>1</v>
      </c>
      <c r="G8675">
        <v>-0.15665426375670299</v>
      </c>
      <c r="H8675">
        <v>-0.69837799243432797</v>
      </c>
      <c r="I8675">
        <v>-2.82867984511216</v>
      </c>
      <c r="J8675">
        <v>216</v>
      </c>
      <c r="K8675">
        <v>240</v>
      </c>
      <c r="L8675">
        <v>121</v>
      </c>
      <c r="M8675">
        <v>30</v>
      </c>
      <c r="N8675">
        <v>0.122985593982396</v>
      </c>
      <c r="O8675">
        <v>-0.84375715797887096</v>
      </c>
      <c r="P8675">
        <v>-1.8675581650231601</v>
      </c>
      <c r="Q8675">
        <v>0.677966101694915</v>
      </c>
      <c r="R8675">
        <v>0.20338983050847401</v>
      </c>
      <c r="S8675">
        <f t="shared" si="135"/>
        <v>-0.31528563457906639</v>
      </c>
    </row>
    <row r="8676" spans="1:19" x14ac:dyDescent="0.2">
      <c r="A8676" t="s">
        <v>17266</v>
      </c>
      <c r="B8676" t="s">
        <v>17267</v>
      </c>
      <c r="C8676">
        <v>377</v>
      </c>
      <c r="D8676">
        <v>415</v>
      </c>
      <c r="E8676">
        <v>321</v>
      </c>
      <c r="F8676">
        <v>37</v>
      </c>
      <c r="G8676">
        <v>0.12196497880182799</v>
      </c>
      <c r="H8676">
        <v>-0.56409432757932398</v>
      </c>
      <c r="I8676">
        <v>-1.89233679910079</v>
      </c>
      <c r="J8676">
        <v>753</v>
      </c>
      <c r="K8676">
        <v>1082</v>
      </c>
      <c r="L8676">
        <v>670</v>
      </c>
      <c r="M8676">
        <v>82</v>
      </c>
      <c r="N8676">
        <v>0.23466038799157099</v>
      </c>
      <c r="O8676">
        <v>-0.64280895064426402</v>
      </c>
      <c r="P8676">
        <v>-1.9732067924088701</v>
      </c>
      <c r="Q8676">
        <v>0.81355932203389802</v>
      </c>
      <c r="R8676">
        <v>0.27118644067796599</v>
      </c>
      <c r="S8676">
        <f t="shared" si="135"/>
        <v>-7.351911097128512E-2</v>
      </c>
    </row>
    <row r="8677" spans="1:19" x14ac:dyDescent="0.2">
      <c r="A8677" t="s">
        <v>17268</v>
      </c>
      <c r="B8677" t="s">
        <v>17269</v>
      </c>
      <c r="C8677">
        <v>60</v>
      </c>
      <c r="D8677">
        <v>47</v>
      </c>
      <c r="E8677">
        <v>75</v>
      </c>
      <c r="F8677">
        <v>4</v>
      </c>
      <c r="G8677">
        <v>-2.57951601523977E-2</v>
      </c>
      <c r="H8677">
        <v>-0.39734799677034699</v>
      </c>
      <c r="I8677">
        <v>-2.0602884320176802</v>
      </c>
      <c r="J8677">
        <v>162</v>
      </c>
      <c r="K8677">
        <v>136</v>
      </c>
      <c r="L8677">
        <v>37</v>
      </c>
      <c r="M8677">
        <v>11</v>
      </c>
      <c r="N8677">
        <v>1.2519972493082599E-3</v>
      </c>
      <c r="O8677">
        <v>-1.2334020676200199</v>
      </c>
      <c r="P8677">
        <v>-2.1783479979762901</v>
      </c>
      <c r="Q8677">
        <v>0.86440677966101698</v>
      </c>
      <c r="R8677">
        <v>0.20338983050847401</v>
      </c>
      <c r="S8677">
        <f t="shared" si="135"/>
        <v>-0.17682549565527439</v>
      </c>
    </row>
    <row r="8678" spans="1:19" x14ac:dyDescent="0.2">
      <c r="A8678" t="s">
        <v>17270</v>
      </c>
      <c r="B8678" t="s">
        <v>17271</v>
      </c>
      <c r="C8678">
        <v>123</v>
      </c>
      <c r="D8678">
        <v>134</v>
      </c>
      <c r="E8678">
        <v>74</v>
      </c>
      <c r="F8678">
        <v>30</v>
      </c>
      <c r="G8678">
        <v>0.117457919220938</v>
      </c>
      <c r="H8678">
        <v>-0.71493140148682499</v>
      </c>
      <c r="I8678">
        <v>-1.4969810296817301</v>
      </c>
      <c r="J8678">
        <v>307</v>
      </c>
      <c r="K8678">
        <v>306</v>
      </c>
      <c r="L8678">
        <v>105</v>
      </c>
      <c r="M8678">
        <v>55</v>
      </c>
      <c r="N8678">
        <v>7.5811154426115301E-2</v>
      </c>
      <c r="O8678">
        <v>-1.0580378535516299</v>
      </c>
      <c r="P8678">
        <v>-1.75700135457483</v>
      </c>
      <c r="Q8678">
        <v>0.89830508474576198</v>
      </c>
      <c r="R8678">
        <v>0.27118644067796599</v>
      </c>
      <c r="S8678">
        <f t="shared" si="135"/>
        <v>9.8326356300469361E-2</v>
      </c>
    </row>
    <row r="8679" spans="1:19" x14ac:dyDescent="0.2">
      <c r="A8679" t="s">
        <v>17272</v>
      </c>
      <c r="B8679" t="s">
        <v>17273</v>
      </c>
      <c r="C8679">
        <v>75</v>
      </c>
      <c r="D8679">
        <v>49</v>
      </c>
      <c r="E8679">
        <v>57</v>
      </c>
      <c r="F8679">
        <v>4</v>
      </c>
      <c r="G8679">
        <v>-0.10460695106765699</v>
      </c>
      <c r="H8679">
        <v>-0.61344441749761203</v>
      </c>
      <c r="I8679">
        <v>-2.1571984450257302</v>
      </c>
      <c r="J8679">
        <v>135</v>
      </c>
      <c r="K8679">
        <v>175</v>
      </c>
      <c r="L8679">
        <v>125</v>
      </c>
      <c r="M8679">
        <v>2</v>
      </c>
      <c r="N8679">
        <v>0.18993238361300999</v>
      </c>
      <c r="O8679">
        <v>-0.62551253263133999</v>
      </c>
      <c r="P8679">
        <v>-2.83952944142291</v>
      </c>
      <c r="Q8679">
        <v>0.84745762711864403</v>
      </c>
      <c r="R8679">
        <v>0.338983050847457</v>
      </c>
      <c r="S8679">
        <f t="shared" si="135"/>
        <v>-0.3816279648492063</v>
      </c>
    </row>
    <row r="8680" spans="1:19" x14ac:dyDescent="0.2">
      <c r="A8680" t="s">
        <v>17274</v>
      </c>
      <c r="B8680" t="e">
        <f>---MEAVAKHDFNATADDEDELSFKRGSILKILNKDENWYKAELADGREGLIPSNYIEMKDH</f>
        <v>#NAME?</v>
      </c>
      <c r="C8680">
        <v>22</v>
      </c>
      <c r="D8680">
        <v>17</v>
      </c>
      <c r="E8680">
        <v>8</v>
      </c>
      <c r="F8680">
        <v>0</v>
      </c>
      <c r="G8680">
        <v>-3.1715527148403803E-2</v>
      </c>
      <c r="H8680">
        <v>-0.93359070360866603</v>
      </c>
      <c r="I8680" t="e">
        <f>-inf</f>
        <v>#NAME?</v>
      </c>
      <c r="J8680">
        <v>68</v>
      </c>
      <c r="K8680">
        <v>63</v>
      </c>
      <c r="L8680">
        <v>28</v>
      </c>
      <c r="M8680">
        <v>3</v>
      </c>
      <c r="N8680">
        <v>4.4059740169067101E-2</v>
      </c>
      <c r="O8680">
        <v>-0.97743965850840697</v>
      </c>
      <c r="P8680">
        <v>-2.36561332657846</v>
      </c>
      <c r="Q8680">
        <v>0.83050847457627097</v>
      </c>
      <c r="R8680">
        <v>0.322033898305084</v>
      </c>
      <c r="S8680" t="e">
        <f t="shared" si="135"/>
        <v>#NAME?</v>
      </c>
    </row>
    <row r="8681" spans="1:19" x14ac:dyDescent="0.2">
      <c r="A8681" t="s">
        <v>17275</v>
      </c>
      <c r="B8681" t="s">
        <v>17276</v>
      </c>
      <c r="C8681">
        <v>189</v>
      </c>
      <c r="D8681">
        <v>156</v>
      </c>
      <c r="E8681">
        <v>179</v>
      </c>
      <c r="F8681">
        <v>8</v>
      </c>
      <c r="G8681">
        <v>-3.0789735232541202E-3</v>
      </c>
      <c r="H8681">
        <v>-0.51786678297175404</v>
      </c>
      <c r="I8681">
        <v>-2.25756899014329</v>
      </c>
      <c r="J8681">
        <v>247</v>
      </c>
      <c r="K8681">
        <v>270</v>
      </c>
      <c r="L8681">
        <v>148</v>
      </c>
      <c r="M8681">
        <v>30</v>
      </c>
      <c r="N8681">
        <v>0.115894914321043</v>
      </c>
      <c r="O8681">
        <v>-0.81452401500909799</v>
      </c>
      <c r="P8681">
        <v>-1.9258013671318901</v>
      </c>
      <c r="Q8681">
        <v>0.89830508474576198</v>
      </c>
      <c r="R8681">
        <v>0.25423728813559299</v>
      </c>
      <c r="S8681">
        <f t="shared" si="135"/>
        <v>-0.16616584083604102</v>
      </c>
    </row>
    <row r="8682" spans="1:19" x14ac:dyDescent="0.2">
      <c r="A8682" t="s">
        <v>17277</v>
      </c>
      <c r="B8682" t="s">
        <v>17278</v>
      </c>
      <c r="C8682">
        <v>375</v>
      </c>
      <c r="D8682">
        <v>483</v>
      </c>
      <c r="E8682">
        <v>284</v>
      </c>
      <c r="F8682">
        <v>38</v>
      </c>
      <c r="G8682">
        <v>0.190174095319321</v>
      </c>
      <c r="H8682">
        <v>-0.61497093745908404</v>
      </c>
      <c r="I8682">
        <v>-1.8784448440729</v>
      </c>
      <c r="J8682">
        <v>578</v>
      </c>
      <c r="K8682">
        <v>948</v>
      </c>
      <c r="L8682">
        <v>429</v>
      </c>
      <c r="M8682">
        <v>77</v>
      </c>
      <c r="N8682">
        <v>0.292108602339259</v>
      </c>
      <c r="O8682">
        <v>-0.72155932338019502</v>
      </c>
      <c r="P8682">
        <v>-1.8856627818399401</v>
      </c>
      <c r="Q8682">
        <v>0.71186440677966101</v>
      </c>
      <c r="R8682">
        <v>0.25423728813559299</v>
      </c>
      <c r="S8682">
        <f t="shared" si="135"/>
        <v>-4.6096309674858171E-2</v>
      </c>
    </row>
    <row r="8683" spans="1:19" x14ac:dyDescent="0.2">
      <c r="A8683" t="s">
        <v>17279</v>
      </c>
      <c r="B8683" t="s">
        <v>17280</v>
      </c>
      <c r="C8683">
        <v>74</v>
      </c>
      <c r="D8683">
        <v>79</v>
      </c>
      <c r="E8683">
        <v>34</v>
      </c>
      <c r="F8683">
        <v>7</v>
      </c>
      <c r="G8683">
        <v>0.10865360385499299</v>
      </c>
      <c r="H8683">
        <v>-0.83201081246712405</v>
      </c>
      <c r="I8683">
        <v>-1.9083308526787099</v>
      </c>
      <c r="J8683">
        <v>163</v>
      </c>
      <c r="K8683">
        <v>203</v>
      </c>
      <c r="L8683">
        <v>89</v>
      </c>
      <c r="M8683">
        <v>11</v>
      </c>
      <c r="N8683">
        <v>0.17253653693097601</v>
      </c>
      <c r="O8683">
        <v>-0.854886374903435</v>
      </c>
      <c r="P8683">
        <v>-2.1810205878376201</v>
      </c>
      <c r="Q8683">
        <v>0.61016949152542299</v>
      </c>
      <c r="R8683">
        <v>0.20338983050847401</v>
      </c>
      <c r="S8683">
        <f t="shared" si="135"/>
        <v>-0.13371832420197294</v>
      </c>
    </row>
    <row r="8684" spans="1:19" x14ac:dyDescent="0.2">
      <c r="A8684" t="s">
        <v>17281</v>
      </c>
      <c r="B8684" t="s">
        <v>17282</v>
      </c>
      <c r="C8684">
        <v>103</v>
      </c>
      <c r="D8684">
        <v>113</v>
      </c>
      <c r="E8684">
        <v>104</v>
      </c>
      <c r="F8684">
        <v>7</v>
      </c>
      <c r="G8684">
        <v>0.12049945107377499</v>
      </c>
      <c r="H8684">
        <v>-0.49006189518479498</v>
      </c>
      <c r="I8684">
        <v>-2.0519363576529099</v>
      </c>
      <c r="J8684">
        <v>207</v>
      </c>
      <c r="K8684">
        <v>289</v>
      </c>
      <c r="L8684">
        <v>47</v>
      </c>
      <c r="M8684">
        <v>24</v>
      </c>
      <c r="N8684">
        <v>0.22215560072135099</v>
      </c>
      <c r="O8684">
        <v>-1.23596126466559</v>
      </c>
      <c r="P8684">
        <v>-1.9459847723371999</v>
      </c>
      <c r="Q8684">
        <v>0.86440677966101698</v>
      </c>
      <c r="R8684">
        <v>0.25423728813559299</v>
      </c>
      <c r="S8684">
        <f t="shared" si="135"/>
        <v>-0.11226353117402983</v>
      </c>
    </row>
    <row r="8685" spans="1:19" x14ac:dyDescent="0.2">
      <c r="A8685" t="s">
        <v>17283</v>
      </c>
      <c r="B8685" t="s">
        <v>17284</v>
      </c>
      <c r="C8685">
        <v>132</v>
      </c>
      <c r="D8685">
        <v>178</v>
      </c>
      <c r="E8685">
        <v>74</v>
      </c>
      <c r="F8685">
        <v>19</v>
      </c>
      <c r="G8685">
        <v>0.210104303398572</v>
      </c>
      <c r="H8685">
        <v>-0.74560022125327696</v>
      </c>
      <c r="I8685">
        <v>-1.72601750321501</v>
      </c>
      <c r="J8685">
        <v>230</v>
      </c>
      <c r="K8685">
        <v>293</v>
      </c>
      <c r="L8685">
        <v>193</v>
      </c>
      <c r="M8685">
        <v>49</v>
      </c>
      <c r="N8685">
        <v>0.18236788775823801</v>
      </c>
      <c r="O8685">
        <v>-0.66825930415420898</v>
      </c>
      <c r="P8685">
        <v>-1.6817574245809701</v>
      </c>
      <c r="Q8685">
        <v>0.98305084745762705</v>
      </c>
      <c r="R8685">
        <v>8.4745762711864403E-2</v>
      </c>
      <c r="S8685">
        <f t="shared" si="135"/>
        <v>5.2402557438871185E-2</v>
      </c>
    </row>
    <row r="8686" spans="1:19" x14ac:dyDescent="0.2">
      <c r="A8686" t="s">
        <v>17285</v>
      </c>
      <c r="B8686" t="s">
        <v>17286</v>
      </c>
      <c r="C8686">
        <v>85</v>
      </c>
      <c r="D8686">
        <v>95</v>
      </c>
      <c r="E8686">
        <v>61</v>
      </c>
      <c r="F8686">
        <v>4</v>
      </c>
      <c r="G8686">
        <v>0.12856291187008301</v>
      </c>
      <c r="H8686">
        <v>-0.638347100481929</v>
      </c>
      <c r="I8686">
        <v>-2.2115561073483199</v>
      </c>
      <c r="J8686">
        <v>118</v>
      </c>
      <c r="K8686">
        <v>165</v>
      </c>
      <c r="L8686">
        <v>84</v>
      </c>
      <c r="M8686">
        <v>23</v>
      </c>
      <c r="N8686">
        <v>0.22283004032950199</v>
      </c>
      <c r="O8686">
        <v>-0.73969149838863402</v>
      </c>
      <c r="P8686">
        <v>-1.72037983988042</v>
      </c>
      <c r="Q8686">
        <v>0.88135593220338904</v>
      </c>
      <c r="R8686">
        <v>0.27118644067796599</v>
      </c>
      <c r="S8686">
        <f t="shared" si="135"/>
        <v>-9.7949587777432012E-2</v>
      </c>
    </row>
    <row r="8687" spans="1:19" x14ac:dyDescent="0.2">
      <c r="A8687" t="s">
        <v>17287</v>
      </c>
      <c r="B8687" t="s">
        <v>17288</v>
      </c>
      <c r="C8687">
        <v>245</v>
      </c>
      <c r="D8687">
        <v>224</v>
      </c>
      <c r="E8687">
        <v>137</v>
      </c>
      <c r="F8687">
        <v>20</v>
      </c>
      <c r="G8687">
        <v>4.1340166265158802E-2</v>
      </c>
      <c r="H8687">
        <v>-0.74670352698652898</v>
      </c>
      <c r="I8687">
        <v>-1.97233326166255</v>
      </c>
      <c r="J8687">
        <v>364</v>
      </c>
      <c r="K8687">
        <v>570</v>
      </c>
      <c r="L8687">
        <v>337</v>
      </c>
      <c r="M8687">
        <v>56</v>
      </c>
      <c r="N8687">
        <v>0.27200157544515702</v>
      </c>
      <c r="O8687">
        <v>-0.62556025992210695</v>
      </c>
      <c r="P8687">
        <v>-1.8231390252347399</v>
      </c>
      <c r="Q8687">
        <v>0.86440677966101698</v>
      </c>
      <c r="R8687">
        <v>0.23728813559322001</v>
      </c>
      <c r="S8687">
        <f t="shared" si="135"/>
        <v>-5.6448089192948081E-2</v>
      </c>
    </row>
    <row r="8688" spans="1:19" x14ac:dyDescent="0.2">
      <c r="A8688" t="s">
        <v>17289</v>
      </c>
      <c r="B8688" t="s">
        <v>17290</v>
      </c>
      <c r="C8688">
        <v>131</v>
      </c>
      <c r="D8688">
        <v>150</v>
      </c>
      <c r="E8688">
        <v>120</v>
      </c>
      <c r="F8688">
        <v>5</v>
      </c>
      <c r="G8688">
        <v>0.13907819569544499</v>
      </c>
      <c r="H8688">
        <v>-0.53234805938654295</v>
      </c>
      <c r="I8688">
        <v>-2.3024984642817401</v>
      </c>
      <c r="J8688">
        <v>222</v>
      </c>
      <c r="K8688">
        <v>243</v>
      </c>
      <c r="L8688">
        <v>150</v>
      </c>
      <c r="M8688">
        <v>27</v>
      </c>
      <c r="N8688">
        <v>0.116481402569395</v>
      </c>
      <c r="O8688">
        <v>-0.76235049253934695</v>
      </c>
      <c r="P8688">
        <v>-1.9252148788835399</v>
      </c>
      <c r="Q8688">
        <v>0.59322033898305004</v>
      </c>
      <c r="R8688">
        <v>0.20338983050847401</v>
      </c>
      <c r="S8688">
        <f t="shared" si="135"/>
        <v>-0.17896587997016128</v>
      </c>
    </row>
    <row r="8689" spans="1:19" x14ac:dyDescent="0.2">
      <c r="A8689" t="s">
        <v>17291</v>
      </c>
      <c r="B8689" t="e">
        <f>-AGVMAVALWDWESEDDDPNDLSFPAGAIIEIV-ETEDWWTGRYAAGKQGLFPAVYVKRLKS</f>
        <v>#NAME?</v>
      </c>
      <c r="C8689">
        <v>391</v>
      </c>
      <c r="D8689">
        <v>422</v>
      </c>
      <c r="E8689">
        <v>294</v>
      </c>
      <c r="F8689">
        <v>57</v>
      </c>
      <c r="G8689">
        <v>0.113393925861335</v>
      </c>
      <c r="H8689">
        <v>-0.61808743676211297</v>
      </c>
      <c r="I8689">
        <v>-1.7204990746853699</v>
      </c>
      <c r="J8689">
        <v>717</v>
      </c>
      <c r="K8689">
        <v>873</v>
      </c>
      <c r="L8689">
        <v>584</v>
      </c>
      <c r="M8689">
        <v>128</v>
      </c>
      <c r="N8689">
        <v>0.16272319145949099</v>
      </c>
      <c r="O8689">
        <v>-0.68119508569979104</v>
      </c>
      <c r="P8689">
        <v>-1.75853485461182</v>
      </c>
      <c r="Q8689">
        <v>0.69491525423728795</v>
      </c>
      <c r="R8689">
        <v>0.25423728813559299</v>
      </c>
      <c r="S8689">
        <f t="shared" si="135"/>
        <v>3.345727313388093E-2</v>
      </c>
    </row>
    <row r="8690" spans="1:19" x14ac:dyDescent="0.2">
      <c r="A8690" t="s">
        <v>17292</v>
      </c>
      <c r="B8690" t="s">
        <v>17293</v>
      </c>
      <c r="C8690">
        <v>288</v>
      </c>
      <c r="D8690">
        <v>344</v>
      </c>
      <c r="E8690">
        <v>183</v>
      </c>
      <c r="F8690">
        <v>33</v>
      </c>
      <c r="G8690">
        <v>0.15742418710782699</v>
      </c>
      <c r="H8690">
        <v>-0.69119940780720501</v>
      </c>
      <c r="I8690">
        <v>-1.8250757208433399</v>
      </c>
      <c r="J8690">
        <v>524</v>
      </c>
      <c r="K8690">
        <v>716</v>
      </c>
      <c r="L8690">
        <v>347</v>
      </c>
      <c r="M8690">
        <v>38</v>
      </c>
      <c r="N8690">
        <v>0.21280983874584999</v>
      </c>
      <c r="O8690">
        <v>-0.77109058933724295</v>
      </c>
      <c r="P8690">
        <v>-2.1497733589588002</v>
      </c>
      <c r="Q8690">
        <v>0.84745762711864403</v>
      </c>
      <c r="R8690">
        <v>0.338983050847457</v>
      </c>
      <c r="S8690">
        <f t="shared" si="135"/>
        <v>-0.10135080205377771</v>
      </c>
    </row>
    <row r="8691" spans="1:19" x14ac:dyDescent="0.2">
      <c r="A8691" t="s">
        <v>17294</v>
      </c>
      <c r="B8691" t="s">
        <v>17295</v>
      </c>
      <c r="C8691">
        <v>54</v>
      </c>
      <c r="D8691">
        <v>93</v>
      </c>
      <c r="E8691">
        <v>56</v>
      </c>
      <c r="F8691">
        <v>4</v>
      </c>
      <c r="G8691">
        <v>0.31634742102649499</v>
      </c>
      <c r="H8691">
        <v>-0.47846374259517099</v>
      </c>
      <c r="I8691">
        <v>-2.0145309414570001</v>
      </c>
      <c r="J8691">
        <v>58</v>
      </c>
      <c r="K8691">
        <v>158</v>
      </c>
      <c r="L8691">
        <v>62</v>
      </c>
      <c r="M8691">
        <v>9</v>
      </c>
      <c r="N8691">
        <v>0.51245719681320701</v>
      </c>
      <c r="O8691">
        <v>-0.56312508120907301</v>
      </c>
      <c r="P8691">
        <v>-1.8194111527154999</v>
      </c>
      <c r="Q8691">
        <v>0.79661016949152497</v>
      </c>
      <c r="R8691">
        <v>0.28813559322033899</v>
      </c>
      <c r="S8691">
        <f t="shared" si="135"/>
        <v>-6.7620055202131782E-2</v>
      </c>
    </row>
    <row r="8692" spans="1:19" x14ac:dyDescent="0.2">
      <c r="A8692" t="s">
        <v>17296</v>
      </c>
      <c r="B8692" t="s">
        <v>17297</v>
      </c>
      <c r="C8692">
        <v>262</v>
      </c>
      <c r="D8692">
        <v>410</v>
      </c>
      <c r="E8692">
        <v>1399</v>
      </c>
      <c r="F8692">
        <v>3710</v>
      </c>
      <c r="G8692">
        <v>0.27474079769551801</v>
      </c>
      <c r="H8692">
        <v>0.233258413393678</v>
      </c>
      <c r="I8692">
        <v>0.26687544533330099</v>
      </c>
      <c r="J8692">
        <v>490</v>
      </c>
      <c r="K8692">
        <v>689</v>
      </c>
      <c r="L8692">
        <v>2310</v>
      </c>
      <c r="M8692">
        <v>6503</v>
      </c>
      <c r="N8692">
        <v>0.22525124530083299</v>
      </c>
      <c r="O8692">
        <v>8.1327122719240197E-2</v>
      </c>
      <c r="P8692">
        <v>0.112692005387491</v>
      </c>
      <c r="Q8692">
        <v>0.91525423728813504</v>
      </c>
      <c r="R8692">
        <v>0.45762711864406702</v>
      </c>
      <c r="S8692">
        <f t="shared" si="135"/>
        <v>1.1071057215453388</v>
      </c>
    </row>
    <row r="8693" spans="1:19" x14ac:dyDescent="0.2">
      <c r="A8693" t="s">
        <v>17298</v>
      </c>
      <c r="B8693" t="s">
        <v>17299</v>
      </c>
      <c r="C8693">
        <v>47</v>
      </c>
      <c r="D8693">
        <v>99</v>
      </c>
      <c r="E8693">
        <v>55</v>
      </c>
      <c r="F8693">
        <v>8</v>
      </c>
      <c r="G8693">
        <v>0.40379556895736002</v>
      </c>
      <c r="H8693">
        <v>-0.42599317821987698</v>
      </c>
      <c r="I8693">
        <v>-1.6532050439057699</v>
      </c>
      <c r="J8693">
        <v>163</v>
      </c>
      <c r="K8693">
        <v>140</v>
      </c>
      <c r="L8693">
        <v>83</v>
      </c>
      <c r="M8693">
        <v>11</v>
      </c>
      <c r="N8693">
        <v>1.1168534696001899E-2</v>
      </c>
      <c r="O8693">
        <v>-0.88519828917227406</v>
      </c>
      <c r="P8693">
        <v>-2.1810205878376201</v>
      </c>
      <c r="Q8693">
        <v>0.57627118644067798</v>
      </c>
      <c r="R8693">
        <v>0.20338983050847401</v>
      </c>
      <c r="S8693">
        <f t="shared" si="135"/>
        <v>-6.0144272395697841E-2</v>
      </c>
    </row>
    <row r="8694" spans="1:19" x14ac:dyDescent="0.2">
      <c r="A8694" t="s">
        <v>17300</v>
      </c>
      <c r="B8694" t="s">
        <v>17301</v>
      </c>
      <c r="C8694">
        <v>199</v>
      </c>
      <c r="D8694">
        <v>189</v>
      </c>
      <c r="E8694">
        <v>108</v>
      </c>
      <c r="F8694">
        <v>10</v>
      </c>
      <c r="G8694">
        <v>5.78669600590659E-2</v>
      </c>
      <c r="H8694">
        <v>-0.75968733070116001</v>
      </c>
      <c r="I8694">
        <v>-2.1830502493716999</v>
      </c>
      <c r="J8694">
        <v>312</v>
      </c>
      <c r="K8694">
        <v>387</v>
      </c>
      <c r="L8694">
        <v>108</v>
      </c>
      <c r="M8694">
        <v>15</v>
      </c>
      <c r="N8694">
        <v>0.17078447442219</v>
      </c>
      <c r="O8694">
        <v>-1.05281961567588</v>
      </c>
      <c r="P8694">
        <v>-2.3282890035546502</v>
      </c>
      <c r="Q8694">
        <v>0.677966101694915</v>
      </c>
      <c r="R8694">
        <v>0.23728813559322001</v>
      </c>
      <c r="S8694">
        <f t="shared" si="135"/>
        <v>-0.25233473581548355</v>
      </c>
    </row>
    <row r="8695" spans="1:19" x14ac:dyDescent="0.2">
      <c r="A8695" t="s">
        <v>17302</v>
      </c>
      <c r="B8695" t="s">
        <v>17303</v>
      </c>
      <c r="C8695">
        <v>87</v>
      </c>
      <c r="D8695">
        <v>105</v>
      </c>
      <c r="E8695">
        <v>117</v>
      </c>
      <c r="F8695">
        <v>3</v>
      </c>
      <c r="G8695">
        <v>0.16192827874684701</v>
      </c>
      <c r="H8695">
        <v>-0.36559140065085999</v>
      </c>
      <c r="I8695">
        <v>-2.34659517086095</v>
      </c>
      <c r="J8695">
        <v>157</v>
      </c>
      <c r="K8695">
        <v>183</v>
      </c>
      <c r="L8695">
        <v>101</v>
      </c>
      <c r="M8695">
        <v>40</v>
      </c>
      <c r="N8695">
        <v>0.14377954074291699</v>
      </c>
      <c r="O8695">
        <v>-0.78366705577098095</v>
      </c>
      <c r="P8695">
        <v>-1.60406532967316</v>
      </c>
      <c r="Q8695">
        <v>0.55932203389830504</v>
      </c>
      <c r="R8695">
        <v>0.169491525423728</v>
      </c>
      <c r="S8695">
        <f t="shared" si="135"/>
        <v>-0.10578038371639359</v>
      </c>
    </row>
    <row r="8696" spans="1:19" x14ac:dyDescent="0.2">
      <c r="A8696" t="s">
        <v>17304</v>
      </c>
      <c r="B8696" t="s">
        <v>17305</v>
      </c>
      <c r="C8696">
        <v>324</v>
      </c>
      <c r="D8696">
        <v>465</v>
      </c>
      <c r="E8696">
        <v>160</v>
      </c>
      <c r="F8696">
        <v>47</v>
      </c>
      <c r="G8696">
        <v>0.23716617497886999</v>
      </c>
      <c r="H8696">
        <v>-0.80068303732909096</v>
      </c>
      <c r="I8696">
        <v>-1.72264432523289</v>
      </c>
      <c r="J8696">
        <v>573</v>
      </c>
      <c r="K8696">
        <v>821</v>
      </c>
      <c r="L8696">
        <v>516</v>
      </c>
      <c r="M8696">
        <v>96</v>
      </c>
      <c r="N8696">
        <v>0.23341663857377201</v>
      </c>
      <c r="O8696">
        <v>-0.63759369748456896</v>
      </c>
      <c r="P8696">
        <v>-1.7861090575197101</v>
      </c>
      <c r="Q8696">
        <v>0.74576271186440601</v>
      </c>
      <c r="R8696">
        <v>0.322033898305084</v>
      </c>
      <c r="S8696">
        <f t="shared" si="135"/>
        <v>2.5462969893448994E-2</v>
      </c>
    </row>
    <row r="8697" spans="1:19" x14ac:dyDescent="0.2">
      <c r="A8697" t="s">
        <v>17306</v>
      </c>
      <c r="B8697" t="s">
        <v>17307</v>
      </c>
      <c r="C8697">
        <v>87</v>
      </c>
      <c r="D8697">
        <v>62</v>
      </c>
      <c r="E8697">
        <v>93</v>
      </c>
      <c r="F8697">
        <v>9</v>
      </c>
      <c r="G8697">
        <v>-6.6869330824836107E-2</v>
      </c>
      <c r="H8697">
        <v>-0.465294313843087</v>
      </c>
      <c r="I8697">
        <v>-1.8694739161412901</v>
      </c>
      <c r="J8697">
        <v>184</v>
      </c>
      <c r="K8697">
        <v>237</v>
      </c>
      <c r="L8697">
        <v>170</v>
      </c>
      <c r="M8697">
        <v>26</v>
      </c>
      <c r="N8697">
        <v>0.187158626422289</v>
      </c>
      <c r="O8697">
        <v>-0.62645767877565295</v>
      </c>
      <c r="P8697">
        <v>-1.86007014363061</v>
      </c>
      <c r="Q8697">
        <v>0.54237288135593198</v>
      </c>
      <c r="R8697">
        <v>0.322033898305084</v>
      </c>
      <c r="S8697">
        <f t="shared" si="135"/>
        <v>-3.6663630452741167E-2</v>
      </c>
    </row>
    <row r="8698" spans="1:19" x14ac:dyDescent="0.2">
      <c r="A8698" t="s">
        <v>17308</v>
      </c>
      <c r="B8698" t="s">
        <v>17309</v>
      </c>
      <c r="C8698">
        <v>237</v>
      </c>
      <c r="D8698">
        <v>263</v>
      </c>
      <c r="E8698">
        <v>188</v>
      </c>
      <c r="F8698">
        <v>27</v>
      </c>
      <c r="G8698">
        <v>0.12546563477518199</v>
      </c>
      <c r="H8698">
        <v>-0.59484850652482701</v>
      </c>
      <c r="I8698">
        <v>-1.8275817548131099</v>
      </c>
      <c r="J8698">
        <v>374</v>
      </c>
      <c r="K8698">
        <v>417</v>
      </c>
      <c r="L8698">
        <v>268</v>
      </c>
      <c r="M8698">
        <v>30</v>
      </c>
      <c r="N8698">
        <v>0.12449255619499899</v>
      </c>
      <c r="O8698">
        <v>-0.736825585316081</v>
      </c>
      <c r="P8698">
        <v>-2.1059760160727099</v>
      </c>
      <c r="Q8698">
        <v>0.86440677966101698</v>
      </c>
      <c r="R8698">
        <v>0.23728813559322001</v>
      </c>
      <c r="S8698">
        <f t="shared" si="135"/>
        <v>-9.0358427354824813E-2</v>
      </c>
    </row>
    <row r="8699" spans="1:19" x14ac:dyDescent="0.2">
      <c r="A8699" t="s">
        <v>17310</v>
      </c>
      <c r="B8699" t="s">
        <v>17311</v>
      </c>
      <c r="C8699">
        <v>74</v>
      </c>
      <c r="D8699">
        <v>32</v>
      </c>
      <c r="E8699">
        <v>39</v>
      </c>
      <c r="F8699">
        <v>5</v>
      </c>
      <c r="G8699">
        <v>-0.283823509115541</v>
      </c>
      <c r="H8699">
        <v>-0.77242512248287998</v>
      </c>
      <c r="I8699">
        <v>-2.0544588883569501</v>
      </c>
      <c r="J8699">
        <v>53</v>
      </c>
      <c r="K8699">
        <v>93</v>
      </c>
      <c r="L8699">
        <v>54</v>
      </c>
      <c r="M8699">
        <v>4</v>
      </c>
      <c r="N8699">
        <v>0.32143518237486701</v>
      </c>
      <c r="O8699">
        <v>-0.58397088692221</v>
      </c>
      <c r="P8699">
        <v>-2.13244154686471</v>
      </c>
      <c r="Q8699">
        <v>0.57627118644067798</v>
      </c>
      <c r="R8699">
        <v>0.35593220338983</v>
      </c>
      <c r="S8699">
        <f t="shared" si="135"/>
        <v>-0.162865126643359</v>
      </c>
    </row>
    <row r="8700" spans="1:19" x14ac:dyDescent="0.2">
      <c r="A8700" t="s">
        <v>17312</v>
      </c>
      <c r="B8700" t="s">
        <v>17313</v>
      </c>
      <c r="C8700">
        <v>120</v>
      </c>
      <c r="D8700">
        <v>64</v>
      </c>
      <c r="E8700">
        <v>76</v>
      </c>
      <c r="F8700">
        <v>21</v>
      </c>
      <c r="G8700">
        <v>-0.192743039768209</v>
      </c>
      <c r="H8700">
        <v>-0.69262566354523702</v>
      </c>
      <c r="I8700">
        <v>-1.6411591242757</v>
      </c>
      <c r="J8700">
        <v>212</v>
      </c>
      <c r="K8700">
        <v>342</v>
      </c>
      <c r="L8700">
        <v>172</v>
      </c>
      <c r="M8700">
        <v>28</v>
      </c>
      <c r="N8700">
        <v>0.28491834854910503</v>
      </c>
      <c r="O8700">
        <v>-0.68289619116559197</v>
      </c>
      <c r="P8700">
        <v>-1.88940349817842</v>
      </c>
      <c r="Q8700">
        <v>0.644067796610169</v>
      </c>
      <c r="R8700">
        <v>0.38983050847457601</v>
      </c>
      <c r="S8700">
        <f t="shared" si="135"/>
        <v>2.1332375884865636E-2</v>
      </c>
    </row>
    <row r="8701" spans="1:19" x14ac:dyDescent="0.2">
      <c r="A8701" t="s">
        <v>17314</v>
      </c>
      <c r="B8701" t="s">
        <v>17315</v>
      </c>
      <c r="C8701">
        <v>368</v>
      </c>
      <c r="D8701">
        <v>313</v>
      </c>
      <c r="E8701">
        <v>257</v>
      </c>
      <c r="F8701">
        <v>28</v>
      </c>
      <c r="G8701">
        <v>9.9547511684592704E-3</v>
      </c>
      <c r="H8701">
        <v>-0.65017270512062597</v>
      </c>
      <c r="I8701">
        <v>-2.0028869602932899</v>
      </c>
      <c r="J8701">
        <v>568</v>
      </c>
      <c r="K8701">
        <v>795</v>
      </c>
      <c r="L8701">
        <v>395</v>
      </c>
      <c r="M8701">
        <v>34</v>
      </c>
      <c r="N8701">
        <v>0.22324689636717299</v>
      </c>
      <c r="O8701">
        <v>-0.749840017228949</v>
      </c>
      <c r="P8701">
        <v>-2.2330950872606499</v>
      </c>
      <c r="Q8701">
        <v>0.61016949152542299</v>
      </c>
      <c r="R8701">
        <v>0.25423728813559299</v>
      </c>
      <c r="S8701">
        <f t="shared" si="135"/>
        <v>-0.17491581476804069</v>
      </c>
    </row>
    <row r="8702" spans="1:19" x14ac:dyDescent="0.2">
      <c r="A8702" t="s">
        <v>17316</v>
      </c>
      <c r="B8702" t="s">
        <v>17317</v>
      </c>
      <c r="C8702">
        <v>60</v>
      </c>
      <c r="D8702">
        <v>89</v>
      </c>
      <c r="E8702">
        <v>53</v>
      </c>
      <c r="F8702">
        <v>11</v>
      </c>
      <c r="G8702">
        <v>0.25149698855679697</v>
      </c>
      <c r="H8702">
        <v>-0.54813339056125798</v>
      </c>
      <c r="I8702">
        <v>-1.62095573818741</v>
      </c>
      <c r="J8702">
        <v>104</v>
      </c>
      <c r="K8702">
        <v>83</v>
      </c>
      <c r="L8702">
        <v>42</v>
      </c>
      <c r="M8702">
        <v>27</v>
      </c>
      <c r="N8702">
        <v>-2.0727143500984601E-2</v>
      </c>
      <c r="O8702">
        <v>-0.98587282604527005</v>
      </c>
      <c r="P8702">
        <v>-1.59589524373168</v>
      </c>
      <c r="Q8702">
        <v>0.86440677966101698</v>
      </c>
      <c r="R8702">
        <v>0.27118644067796599</v>
      </c>
      <c r="S8702">
        <f t="shared" si="135"/>
        <v>0.10566735786315537</v>
      </c>
    </row>
    <row r="8703" spans="1:19" x14ac:dyDescent="0.2">
      <c r="A8703" t="s">
        <v>17318</v>
      </c>
      <c r="B8703" t="s">
        <v>17319</v>
      </c>
      <c r="C8703">
        <v>59</v>
      </c>
      <c r="D8703">
        <v>45</v>
      </c>
      <c r="E8703">
        <v>32</v>
      </c>
      <c r="F8703">
        <v>4</v>
      </c>
      <c r="G8703">
        <v>-3.7381265571271999E-2</v>
      </c>
      <c r="H8703">
        <v>-0.75996004310064103</v>
      </c>
      <c r="I8703">
        <v>-2.0529891932761801</v>
      </c>
      <c r="J8703">
        <v>131</v>
      </c>
      <c r="K8703">
        <v>106</v>
      </c>
      <c r="L8703">
        <v>74</v>
      </c>
      <c r="M8703">
        <v>8</v>
      </c>
      <c r="N8703">
        <v>-1.4737326969272199E-2</v>
      </c>
      <c r="O8703">
        <v>-0.84012835306917799</v>
      </c>
      <c r="P8703">
        <v>-2.2244069772557098</v>
      </c>
      <c r="Q8703">
        <v>0.77966101694915202</v>
      </c>
      <c r="R8703">
        <v>0.322033898305084</v>
      </c>
      <c r="S8703">
        <f t="shared" si="135"/>
        <v>-0.18704054036436815</v>
      </c>
    </row>
    <row r="8704" spans="1:19" x14ac:dyDescent="0.2">
      <c r="A8704" t="s">
        <v>17320</v>
      </c>
      <c r="B8704" t="s">
        <v>17321</v>
      </c>
      <c r="C8704">
        <v>90</v>
      </c>
      <c r="D8704">
        <v>58</v>
      </c>
      <c r="E8704">
        <v>54</v>
      </c>
      <c r="F8704">
        <v>6</v>
      </c>
      <c r="G8704">
        <v>-0.110556283580859</v>
      </c>
      <c r="H8704">
        <v>-0.71610675939475998</v>
      </c>
      <c r="I8704">
        <v>-2.0602884320176802</v>
      </c>
      <c r="J8704">
        <v>128</v>
      </c>
      <c r="K8704">
        <v>215</v>
      </c>
      <c r="L8704">
        <v>79</v>
      </c>
      <c r="M8704">
        <v>19</v>
      </c>
      <c r="N8704">
        <v>0.30245659368945799</v>
      </c>
      <c r="O8704">
        <v>-0.80167165550181696</v>
      </c>
      <c r="P8704">
        <v>-1.8386820372869299</v>
      </c>
      <c r="Q8704">
        <v>0.57627118644067798</v>
      </c>
      <c r="R8704">
        <v>0.23728813559322001</v>
      </c>
      <c r="S8704">
        <f t="shared" si="135"/>
        <v>-8.5970403189288516E-2</v>
      </c>
    </row>
    <row r="8705" spans="1:19" x14ac:dyDescent="0.2">
      <c r="A8705" t="s">
        <v>17322</v>
      </c>
      <c r="B8705" t="s">
        <v>17323</v>
      </c>
      <c r="C8705">
        <v>21</v>
      </c>
      <c r="D8705">
        <v>19</v>
      </c>
      <c r="E8705">
        <v>0</v>
      </c>
      <c r="F8705">
        <v>3</v>
      </c>
      <c r="G8705">
        <v>3.6792538514438103E-2</v>
      </c>
      <c r="H8705" t="e">
        <f>-inf</f>
        <v>#NAME?</v>
      </c>
      <c r="I8705">
        <v>-1.72929521297625</v>
      </c>
      <c r="J8705">
        <v>21</v>
      </c>
      <c r="K8705">
        <v>60</v>
      </c>
      <c r="L8705">
        <v>24</v>
      </c>
      <c r="M8705">
        <v>3</v>
      </c>
      <c r="N8705">
        <v>0.53316005907144604</v>
      </c>
      <c r="O8705">
        <v>-0.53409683016670295</v>
      </c>
      <c r="P8705">
        <v>-1.85532370860614</v>
      </c>
      <c r="Q8705">
        <v>0.93220338983050799</v>
      </c>
      <c r="R8705">
        <v>0.322033898305084</v>
      </c>
      <c r="S8705">
        <f t="shared" si="135"/>
        <v>5.0311763621723677E-3</v>
      </c>
    </row>
    <row r="8706" spans="1:19" x14ac:dyDescent="0.2">
      <c r="A8706" t="s">
        <v>17324</v>
      </c>
      <c r="B8706" t="s">
        <v>17325</v>
      </c>
      <c r="C8706">
        <v>191</v>
      </c>
      <c r="D8706">
        <v>231</v>
      </c>
      <c r="E8706">
        <v>147</v>
      </c>
      <c r="F8706">
        <v>24</v>
      </c>
      <c r="G8706">
        <v>0.16283684493994499</v>
      </c>
      <c r="H8706">
        <v>-0.60797404227795504</v>
      </c>
      <c r="I8706">
        <v>-1.7850192984981199</v>
      </c>
      <c r="J8706">
        <v>384</v>
      </c>
      <c r="K8706">
        <v>457</v>
      </c>
      <c r="L8706">
        <v>231</v>
      </c>
      <c r="M8706">
        <v>42</v>
      </c>
      <c r="N8706">
        <v>0.15281307912404099</v>
      </c>
      <c r="O8706">
        <v>-0.81280802161977606</v>
      </c>
      <c r="P8706">
        <v>-1.9713076025615199</v>
      </c>
      <c r="Q8706">
        <v>0.91525423728813504</v>
      </c>
      <c r="R8706">
        <v>0.27118644067796599</v>
      </c>
      <c r="S8706">
        <f t="shared" si="135"/>
        <v>-4.2062521493995954E-2</v>
      </c>
    </row>
    <row r="8707" spans="1:19" x14ac:dyDescent="0.2">
      <c r="A8707" t="s">
        <v>17326</v>
      </c>
      <c r="B8707" t="s">
        <v>17327</v>
      </c>
      <c r="C8707">
        <v>259</v>
      </c>
      <c r="D8707">
        <v>236</v>
      </c>
      <c r="E8707">
        <v>241</v>
      </c>
      <c r="F8707">
        <v>17</v>
      </c>
      <c r="G8707">
        <v>3.9870471184383201E-2</v>
      </c>
      <c r="H8707">
        <v>-0.52554073128478695</v>
      </c>
      <c r="I8707">
        <v>-2.06704801566497</v>
      </c>
      <c r="J8707">
        <v>374</v>
      </c>
      <c r="K8707">
        <v>535</v>
      </c>
      <c r="L8707">
        <v>340</v>
      </c>
      <c r="M8707">
        <v>28</v>
      </c>
      <c r="N8707">
        <v>0.23271028324247001</v>
      </c>
      <c r="O8707">
        <v>-0.63348146230261504</v>
      </c>
      <c r="P8707">
        <v>-2.13593923945015</v>
      </c>
      <c r="Q8707">
        <v>0.89830508474576198</v>
      </c>
      <c r="R8707">
        <v>0.169491525423728</v>
      </c>
      <c r="S8707">
        <f t="shared" ref="S8707:S8770" si="136">((I8707+1.7338029)/1.7338029+(P8707+1.8692731)/1.8692731)/2</f>
        <v>-0.16743119775430382</v>
      </c>
    </row>
    <row r="8708" spans="1:19" x14ac:dyDescent="0.2">
      <c r="A8708" t="s">
        <v>17328</v>
      </c>
      <c r="B8708" t="s">
        <v>17329</v>
      </c>
      <c r="C8708">
        <v>94</v>
      </c>
      <c r="D8708">
        <v>115</v>
      </c>
      <c r="E8708">
        <v>62</v>
      </c>
      <c r="F8708">
        <v>11</v>
      </c>
      <c r="G8708">
        <v>0.16782821904944101</v>
      </c>
      <c r="H8708">
        <v>-0.67499417387984795</v>
      </c>
      <c r="I8708">
        <v>-1.81593234140347</v>
      </c>
      <c r="J8708">
        <v>205</v>
      </c>
      <c r="K8708">
        <v>196</v>
      </c>
      <c r="L8708">
        <v>100</v>
      </c>
      <c r="M8708">
        <v>15</v>
      </c>
      <c r="N8708">
        <v>5.7730313722443402E-2</v>
      </c>
      <c r="O8708">
        <v>-0.90384263820014399</v>
      </c>
      <c r="P8708">
        <v>-2.1458882705919602</v>
      </c>
      <c r="Q8708">
        <v>0.644067796610169</v>
      </c>
      <c r="R8708">
        <v>0.305084745762711</v>
      </c>
      <c r="S8708">
        <f t="shared" si="136"/>
        <v>-9.7674805438479687E-2</v>
      </c>
    </row>
    <row r="8709" spans="1:19" x14ac:dyDescent="0.2">
      <c r="A8709" t="s">
        <v>17330</v>
      </c>
      <c r="B8709" t="s">
        <v>17331</v>
      </c>
      <c r="C8709">
        <v>75</v>
      </c>
      <c r="D8709">
        <v>59</v>
      </c>
      <c r="E8709">
        <v>97</v>
      </c>
      <c r="F8709">
        <v>5</v>
      </c>
      <c r="G8709">
        <v>-2.3951019454027299E-2</v>
      </c>
      <c r="H8709">
        <v>-0.38254753890385801</v>
      </c>
      <c r="I8709">
        <v>-2.0602884320176802</v>
      </c>
      <c r="J8709">
        <v>316</v>
      </c>
      <c r="K8709">
        <v>208</v>
      </c>
      <c r="L8709">
        <v>137</v>
      </c>
      <c r="M8709">
        <v>20</v>
      </c>
      <c r="N8709">
        <v>-0.10439564423392</v>
      </c>
      <c r="O8709">
        <v>-0.955055292606387</v>
      </c>
      <c r="P8709">
        <v>-2.20888275554631</v>
      </c>
      <c r="Q8709">
        <v>0.69491525423728795</v>
      </c>
      <c r="R8709">
        <v>0.169491525423728</v>
      </c>
      <c r="S8709">
        <f t="shared" si="136"/>
        <v>-0.18499304419861456</v>
      </c>
    </row>
    <row r="8710" spans="1:19" x14ac:dyDescent="0.2">
      <c r="A8710" t="s">
        <v>17332</v>
      </c>
      <c r="B8710" t="s">
        <v>17333</v>
      </c>
      <c r="C8710">
        <v>102</v>
      </c>
      <c r="D8710">
        <v>111</v>
      </c>
      <c r="E8710">
        <v>89</v>
      </c>
      <c r="F8710">
        <v>8</v>
      </c>
      <c r="G8710">
        <v>0.116981039320268</v>
      </c>
      <c r="H8710">
        <v>-0.553468174895408</v>
      </c>
      <c r="I8710">
        <v>-1.9897073577319699</v>
      </c>
      <c r="J8710">
        <v>176</v>
      </c>
      <c r="K8710">
        <v>173</v>
      </c>
      <c r="L8710">
        <v>185</v>
      </c>
      <c r="M8710">
        <v>15</v>
      </c>
      <c r="N8710">
        <v>6.9761538736367298E-2</v>
      </c>
      <c r="O8710">
        <v>-0.57042971655552599</v>
      </c>
      <c r="P8710">
        <v>-2.0796470773503599</v>
      </c>
      <c r="Q8710">
        <v>0.91525423728813504</v>
      </c>
      <c r="R8710">
        <v>0.27118644067796599</v>
      </c>
      <c r="S8710">
        <f t="shared" si="136"/>
        <v>-0.13007020151974627</v>
      </c>
    </row>
    <row r="8711" spans="1:19" x14ac:dyDescent="0.2">
      <c r="A8711" t="s">
        <v>17334</v>
      </c>
      <c r="B8711" t="s">
        <v>17335</v>
      </c>
      <c r="C8711">
        <v>467</v>
      </c>
      <c r="D8711">
        <v>495</v>
      </c>
      <c r="E8711">
        <v>401</v>
      </c>
      <c r="F8711">
        <v>110</v>
      </c>
      <c r="G8711">
        <v>0.105546550662984</v>
      </c>
      <c r="H8711">
        <v>-0.56043051772433305</v>
      </c>
      <c r="I8711">
        <v>-1.51212136836988</v>
      </c>
      <c r="J8711">
        <v>752</v>
      </c>
      <c r="K8711">
        <v>1159</v>
      </c>
      <c r="L8711">
        <v>632</v>
      </c>
      <c r="M8711">
        <v>217</v>
      </c>
      <c r="N8711">
        <v>0.265093698793675</v>
      </c>
      <c r="O8711">
        <v>-0.66758953945364696</v>
      </c>
      <c r="P8711">
        <v>-1.5499837753350001</v>
      </c>
      <c r="Q8711">
        <v>0.81355932203389802</v>
      </c>
      <c r="R8711">
        <v>0.305084745762711</v>
      </c>
      <c r="S8711">
        <f t="shared" si="136"/>
        <v>0.14933395237180114</v>
      </c>
    </row>
    <row r="8712" spans="1:19" x14ac:dyDescent="0.2">
      <c r="A8712" t="s">
        <v>17336</v>
      </c>
      <c r="B8712" t="s">
        <v>17337</v>
      </c>
      <c r="C8712">
        <v>170</v>
      </c>
      <c r="D8712">
        <v>276</v>
      </c>
      <c r="E8712">
        <v>125</v>
      </c>
      <c r="F8712">
        <v>18</v>
      </c>
      <c r="G8712">
        <v>0.29071839298247198</v>
      </c>
      <c r="H8712">
        <v>-0.62779691814862104</v>
      </c>
      <c r="I8712">
        <v>-1.8593735892369601</v>
      </c>
      <c r="J8712">
        <v>375</v>
      </c>
      <c r="K8712">
        <v>537</v>
      </c>
      <c r="L8712">
        <v>280</v>
      </c>
      <c r="M8712">
        <v>43</v>
      </c>
      <c r="N8712">
        <v>0.233171121393558</v>
      </c>
      <c r="O8712">
        <v>-0.71896201352988998</v>
      </c>
      <c r="P8712">
        <v>-1.95078848074002</v>
      </c>
      <c r="Q8712">
        <v>0.62711864406779605</v>
      </c>
      <c r="R8712">
        <v>0.338983050847457</v>
      </c>
      <c r="S8712">
        <f t="shared" si="136"/>
        <v>-5.8016536032600471E-2</v>
      </c>
    </row>
    <row r="8713" spans="1:19" x14ac:dyDescent="0.2">
      <c r="A8713" t="s">
        <v>17338</v>
      </c>
      <c r="B8713" t="s">
        <v>17339</v>
      </c>
      <c r="C8713">
        <v>137</v>
      </c>
      <c r="D8713">
        <v>67</v>
      </c>
      <c r="E8713">
        <v>130</v>
      </c>
      <c r="F8713">
        <v>16</v>
      </c>
      <c r="G8713">
        <v>-0.23038753216005101</v>
      </c>
      <c r="H8713">
        <v>-0.51703522462797302</v>
      </c>
      <c r="I8713">
        <v>-1.8167977574624801</v>
      </c>
      <c r="J8713">
        <v>260</v>
      </c>
      <c r="K8713">
        <v>200</v>
      </c>
      <c r="L8713">
        <v>138</v>
      </c>
      <c r="M8713">
        <v>12</v>
      </c>
      <c r="N8713">
        <v>-3.6715248885115001E-2</v>
      </c>
      <c r="O8713">
        <v>-0.86718303871397096</v>
      </c>
      <c r="P8713">
        <v>-2.34601777051508</v>
      </c>
      <c r="Q8713">
        <v>0.74576271186440601</v>
      </c>
      <c r="R8713">
        <v>0.25423728813559299</v>
      </c>
      <c r="S8713">
        <f t="shared" si="136"/>
        <v>-0.15145574708406487</v>
      </c>
    </row>
    <row r="8714" spans="1:19" x14ac:dyDescent="0.2">
      <c r="A8714" t="s">
        <v>17340</v>
      </c>
      <c r="B8714" t="s">
        <v>17341</v>
      </c>
      <c r="C8714">
        <v>131</v>
      </c>
      <c r="D8714">
        <v>183</v>
      </c>
      <c r="E8714">
        <v>144</v>
      </c>
      <c r="F8714">
        <v>12</v>
      </c>
      <c r="G8714">
        <v>0.225438026370193</v>
      </c>
      <c r="H8714">
        <v>-0.45316681333891801</v>
      </c>
      <c r="I8714">
        <v>-1.92228722257013</v>
      </c>
      <c r="J8714">
        <v>291</v>
      </c>
      <c r="K8714">
        <v>302</v>
      </c>
      <c r="L8714">
        <v>180</v>
      </c>
      <c r="M8714">
        <v>37</v>
      </c>
      <c r="N8714">
        <v>9.3342057392965097E-2</v>
      </c>
      <c r="O8714">
        <v>-0.80070926102699103</v>
      </c>
      <c r="P8714">
        <v>-1.9059169335107999</v>
      </c>
      <c r="Q8714">
        <v>0.74576271186440601</v>
      </c>
      <c r="R8714">
        <v>0.28813559322033899</v>
      </c>
      <c r="S8714">
        <f t="shared" si="136"/>
        <v>-6.415737898349852E-2</v>
      </c>
    </row>
    <row r="8715" spans="1:19" x14ac:dyDescent="0.2">
      <c r="A8715" t="s">
        <v>17342</v>
      </c>
      <c r="B8715" t="s">
        <v>17343</v>
      </c>
      <c r="C8715">
        <v>363</v>
      </c>
      <c r="D8715">
        <v>437</v>
      </c>
      <c r="E8715">
        <v>355</v>
      </c>
      <c r="F8715">
        <v>50</v>
      </c>
      <c r="G8715">
        <v>0.16083304422983699</v>
      </c>
      <c r="H8715">
        <v>-0.50393628175942196</v>
      </c>
      <c r="I8715">
        <v>-1.7451337936620901</v>
      </c>
      <c r="J8715">
        <v>519</v>
      </c>
      <c r="K8715">
        <v>838</v>
      </c>
      <c r="L8715">
        <v>500</v>
      </c>
      <c r="M8715">
        <v>109</v>
      </c>
      <c r="N8715">
        <v>0.28530476420354001</v>
      </c>
      <c r="O8715">
        <v>-0.60828613065682902</v>
      </c>
      <c r="P8715">
        <v>-1.6879665284997201</v>
      </c>
      <c r="Q8715">
        <v>0.55932203389830504</v>
      </c>
      <c r="R8715">
        <v>0.338983050847457</v>
      </c>
      <c r="S8715">
        <f t="shared" si="136"/>
        <v>4.5228902524067152E-2</v>
      </c>
    </row>
    <row r="8716" spans="1:19" x14ac:dyDescent="0.2">
      <c r="A8716" t="s">
        <v>17344</v>
      </c>
      <c r="B8716" t="s">
        <v>17345</v>
      </c>
      <c r="C8716">
        <v>296</v>
      </c>
      <c r="D8716">
        <v>324</v>
      </c>
      <c r="E8716">
        <v>154</v>
      </c>
      <c r="F8716">
        <v>34</v>
      </c>
      <c r="G8716">
        <v>0.11951153144320099</v>
      </c>
      <c r="H8716">
        <v>-0.77802900000087905</v>
      </c>
      <c r="I8716">
        <v>-1.82400996697868</v>
      </c>
      <c r="J8716">
        <v>442</v>
      </c>
      <c r="K8716">
        <v>849</v>
      </c>
      <c r="L8716">
        <v>384</v>
      </c>
      <c r="M8716">
        <v>53</v>
      </c>
      <c r="N8716">
        <v>0.36071352431658199</v>
      </c>
      <c r="O8716">
        <v>-0.65317982212595105</v>
      </c>
      <c r="P8716">
        <v>-1.93137206834019</v>
      </c>
      <c r="Q8716">
        <v>0.71186440677966101</v>
      </c>
      <c r="R8716">
        <v>0.305084745762711</v>
      </c>
      <c r="S8716">
        <f t="shared" si="136"/>
        <v>-4.2624680958754865E-2</v>
      </c>
    </row>
    <row r="8717" spans="1:19" x14ac:dyDescent="0.2">
      <c r="A8717" t="s">
        <v>17346</v>
      </c>
      <c r="B8717" t="s">
        <v>17347</v>
      </c>
      <c r="C8717">
        <v>30</v>
      </c>
      <c r="D8717">
        <v>19</v>
      </c>
      <c r="E8717">
        <v>14</v>
      </c>
      <c r="F8717">
        <v>10</v>
      </c>
      <c r="G8717">
        <v>-0.118109421471305</v>
      </c>
      <c r="H8717">
        <v>-0.82525122881982804</v>
      </c>
      <c r="I8717">
        <v>-1.3613184276816599</v>
      </c>
      <c r="J8717">
        <v>38</v>
      </c>
      <c r="K8717">
        <v>47</v>
      </c>
      <c r="L8717">
        <v>33</v>
      </c>
      <c r="M8717">
        <v>15</v>
      </c>
      <c r="N8717">
        <v>0.169542364740629</v>
      </c>
      <c r="O8717">
        <v>-0.65335843388331305</v>
      </c>
      <c r="P8717">
        <v>-1.4139180061530201</v>
      </c>
      <c r="Q8717">
        <v>0.74576271186440601</v>
      </c>
      <c r="R8717">
        <v>0.338983050847457</v>
      </c>
      <c r="S8717">
        <f t="shared" si="136"/>
        <v>0.22921838848151649</v>
      </c>
    </row>
    <row r="8718" spans="1:19" x14ac:dyDescent="0.2">
      <c r="A8718" t="s">
        <v>17348</v>
      </c>
      <c r="B8718" t="s">
        <v>17349</v>
      </c>
      <c r="C8718">
        <v>273</v>
      </c>
      <c r="D8718">
        <v>348</v>
      </c>
      <c r="E8718">
        <v>214</v>
      </c>
      <c r="F8718">
        <v>18</v>
      </c>
      <c r="G8718">
        <v>0.185674829201353</v>
      </c>
      <c r="H8718">
        <v>-0.600006883469968</v>
      </c>
      <c r="I8718">
        <v>-2.06508731489944</v>
      </c>
      <c r="J8718">
        <v>511</v>
      </c>
      <c r="K8718">
        <v>725</v>
      </c>
      <c r="L8718">
        <v>495</v>
      </c>
      <c r="M8718">
        <v>96</v>
      </c>
      <c r="N8718">
        <v>0.22914520985800199</v>
      </c>
      <c r="O8718">
        <v>-0.60590447834553396</v>
      </c>
      <c r="P8718">
        <v>-1.73637533568703</v>
      </c>
      <c r="Q8718">
        <v>0.62711864406779605</v>
      </c>
      <c r="R8718">
        <v>0.22033898305084701</v>
      </c>
      <c r="S8718">
        <f t="shared" si="136"/>
        <v>-5.9988950998251502E-2</v>
      </c>
    </row>
    <row r="8719" spans="1:19" x14ac:dyDescent="0.2">
      <c r="A8719" t="s">
        <v>17350</v>
      </c>
      <c r="B8719" t="s">
        <v>17351</v>
      </c>
      <c r="C8719">
        <v>288</v>
      </c>
      <c r="D8719">
        <v>287</v>
      </c>
      <c r="E8719">
        <v>141</v>
      </c>
      <c r="F8719">
        <v>31</v>
      </c>
      <c r="G8719">
        <v>7.8747641270289895E-2</v>
      </c>
      <c r="H8719">
        <v>-0.80443138488225396</v>
      </c>
      <c r="I8719">
        <v>-1.8522279668869499</v>
      </c>
      <c r="J8719">
        <v>325</v>
      </c>
      <c r="K8719">
        <v>675</v>
      </c>
      <c r="L8719">
        <v>343</v>
      </c>
      <c r="M8719">
        <v>71</v>
      </c>
      <c r="N8719">
        <v>0.39464851527387201</v>
      </c>
      <c r="O8719">
        <v>-0.56867801808049401</v>
      </c>
      <c r="P8719">
        <v>-1.6708506808516901</v>
      </c>
      <c r="Q8719">
        <v>0.81355932203389802</v>
      </c>
      <c r="R8719">
        <v>0.23728813559322001</v>
      </c>
      <c r="S8719">
        <f t="shared" si="136"/>
        <v>1.8922928677739675E-2</v>
      </c>
    </row>
    <row r="8720" spans="1:19" x14ac:dyDescent="0.2">
      <c r="A8720" t="s">
        <v>17352</v>
      </c>
      <c r="B8720" t="s">
        <v>17353</v>
      </c>
      <c r="C8720">
        <v>143</v>
      </c>
      <c r="D8720">
        <v>153</v>
      </c>
      <c r="E8720">
        <v>45</v>
      </c>
      <c r="F8720">
        <v>11</v>
      </c>
      <c r="G8720">
        <v>0.109613625648065</v>
      </c>
      <c r="H8720">
        <v>-0.99638153346812097</v>
      </c>
      <c r="I8720">
        <v>-1.99814052526883</v>
      </c>
      <c r="J8720">
        <v>195</v>
      </c>
      <c r="K8720">
        <v>301</v>
      </c>
      <c r="L8720">
        <v>82</v>
      </c>
      <c r="M8720">
        <v>21</v>
      </c>
      <c r="N8720">
        <v>0.26575998765304698</v>
      </c>
      <c r="O8720">
        <v>-0.96830953612319104</v>
      </c>
      <c r="P8720">
        <v>-1.9780409852204901</v>
      </c>
      <c r="Q8720">
        <v>0.79661016949152497</v>
      </c>
      <c r="R8720">
        <v>0.27118644067796599</v>
      </c>
      <c r="S8720">
        <f t="shared" si="136"/>
        <v>-0.1053242183274358</v>
      </c>
    </row>
    <row r="8721" spans="1:19" x14ac:dyDescent="0.2">
      <c r="A8721" t="s">
        <v>17354</v>
      </c>
      <c r="B8721" t="s">
        <v>17355</v>
      </c>
      <c r="C8721">
        <v>215</v>
      </c>
      <c r="D8721">
        <v>111</v>
      </c>
      <c r="E8721">
        <v>111</v>
      </c>
      <c r="F8721">
        <v>17</v>
      </c>
      <c r="G8721">
        <v>-0.20685724883341899</v>
      </c>
      <c r="H8721">
        <v>-0.78137349090735098</v>
      </c>
      <c r="I8721">
        <v>-1.9861867114993299</v>
      </c>
      <c r="J8721">
        <v>269</v>
      </c>
      <c r="K8721">
        <v>400</v>
      </c>
      <c r="L8721">
        <v>224</v>
      </c>
      <c r="M8721">
        <v>35</v>
      </c>
      <c r="N8721">
        <v>0.24953581474727601</v>
      </c>
      <c r="O8721">
        <v>-0.67159303881263499</v>
      </c>
      <c r="P8721">
        <v>-1.89590990424402</v>
      </c>
      <c r="Q8721">
        <v>0.76271186440677896</v>
      </c>
      <c r="R8721">
        <v>0.25423728813559299</v>
      </c>
      <c r="S8721">
        <f t="shared" si="136"/>
        <v>-7.9908215013278397E-2</v>
      </c>
    </row>
    <row r="8722" spans="1:19" x14ac:dyDescent="0.2">
      <c r="A8722" t="s">
        <v>17356</v>
      </c>
      <c r="B8722" t="s">
        <v>17357</v>
      </c>
      <c r="C8722">
        <v>260</v>
      </c>
      <c r="D8722">
        <v>239</v>
      </c>
      <c r="E8722">
        <v>161</v>
      </c>
      <c r="F8722">
        <v>26</v>
      </c>
      <c r="G8722">
        <v>4.36827852728481E-2</v>
      </c>
      <c r="H8722">
        <v>-0.70240548171737105</v>
      </c>
      <c r="I8722">
        <v>-1.88419717296199</v>
      </c>
      <c r="J8722">
        <v>533</v>
      </c>
      <c r="K8722">
        <v>475</v>
      </c>
      <c r="L8722">
        <v>382</v>
      </c>
      <c r="M8722">
        <v>47</v>
      </c>
      <c r="N8722">
        <v>2.7194504020016001E-2</v>
      </c>
      <c r="O8722">
        <v>-0.73675262325925395</v>
      </c>
      <c r="P8722">
        <v>-2.06485501968274</v>
      </c>
      <c r="Q8722">
        <v>0.677966101694915</v>
      </c>
      <c r="R8722">
        <v>0.322033898305084</v>
      </c>
      <c r="S8722">
        <f t="shared" si="136"/>
        <v>-9.5686180551750238E-2</v>
      </c>
    </row>
    <row r="8723" spans="1:19" x14ac:dyDescent="0.2">
      <c r="A8723" t="s">
        <v>17358</v>
      </c>
      <c r="B8723" t="s">
        <v>17359</v>
      </c>
      <c r="C8723">
        <v>141</v>
      </c>
      <c r="D8723">
        <v>178</v>
      </c>
      <c r="E8723">
        <v>109</v>
      </c>
      <c r="F8723">
        <v>22</v>
      </c>
      <c r="G8723">
        <v>0.18145912194904201</v>
      </c>
      <c r="H8723">
        <v>-0.60605062449315905</v>
      </c>
      <c r="I8723">
        <v>-1.6909936047951699</v>
      </c>
      <c r="J8723">
        <v>379</v>
      </c>
      <c r="K8723">
        <v>377</v>
      </c>
      <c r="L8723">
        <v>206</v>
      </c>
      <c r="M8723">
        <v>38</v>
      </c>
      <c r="N8723">
        <v>7.4930243659442203E-2</v>
      </c>
      <c r="O8723">
        <v>-0.85686076674330902</v>
      </c>
      <c r="P8723">
        <v>-2.0090812819431498</v>
      </c>
      <c r="Q8723">
        <v>0.61016949152542299</v>
      </c>
      <c r="R8723">
        <v>0.20338983050847401</v>
      </c>
      <c r="S8723">
        <f t="shared" si="136"/>
        <v>-2.5050912717351208E-2</v>
      </c>
    </row>
    <row r="8724" spans="1:19" x14ac:dyDescent="0.2">
      <c r="A8724" t="s">
        <v>17360</v>
      </c>
      <c r="B8724" t="s">
        <v>17361</v>
      </c>
      <c r="C8724">
        <v>93</v>
      </c>
      <c r="D8724">
        <v>76</v>
      </c>
      <c r="E8724">
        <v>86</v>
      </c>
      <c r="F8724">
        <v>1</v>
      </c>
      <c r="G8724">
        <v>-7.4111239776153302E-3</v>
      </c>
      <c r="H8724">
        <v>-0.52824250708877096</v>
      </c>
      <c r="I8724">
        <v>-2.8526801215159301</v>
      </c>
      <c r="J8724">
        <v>148</v>
      </c>
      <c r="K8724">
        <v>193</v>
      </c>
      <c r="L8724">
        <v>98</v>
      </c>
      <c r="M8724">
        <v>14</v>
      </c>
      <c r="N8724">
        <v>0.192523697034538</v>
      </c>
      <c r="O8724">
        <v>-0.77112441684685296</v>
      </c>
      <c r="P8724">
        <v>-2.0343593483086102</v>
      </c>
      <c r="Q8724">
        <v>0.84745762711864403</v>
      </c>
      <c r="R8724">
        <v>0.25423728813559299</v>
      </c>
      <c r="S8724">
        <f t="shared" si="136"/>
        <v>-0.3668235063081432</v>
      </c>
    </row>
    <row r="8725" spans="1:19" x14ac:dyDescent="0.2">
      <c r="A8725" t="s">
        <v>17362</v>
      </c>
      <c r="B8725" t="s">
        <v>17363</v>
      </c>
      <c r="C8725">
        <v>111</v>
      </c>
      <c r="D8725">
        <v>123</v>
      </c>
      <c r="E8725">
        <v>155</v>
      </c>
      <c r="F8725">
        <v>10</v>
      </c>
      <c r="G8725">
        <v>0.124840364948268</v>
      </c>
      <c r="H8725">
        <v>-0.34924929039476899</v>
      </c>
      <c r="I8725">
        <v>-1.92952015174865</v>
      </c>
      <c r="J8725">
        <v>248</v>
      </c>
      <c r="K8725">
        <v>465</v>
      </c>
      <c r="L8725">
        <v>154</v>
      </c>
      <c r="M8725">
        <v>35</v>
      </c>
      <c r="N8725">
        <v>0.35022937548545902</v>
      </c>
      <c r="O8725">
        <v>-0.79901973713414298</v>
      </c>
      <c r="P8725">
        <v>-1.8606093050678301</v>
      </c>
      <c r="Q8725">
        <v>0.89830508474576198</v>
      </c>
      <c r="R8725">
        <v>0.322033898305084</v>
      </c>
      <c r="S8725">
        <f t="shared" si="136"/>
        <v>-5.4124185763759346E-2</v>
      </c>
    </row>
    <row r="8726" spans="1:19" x14ac:dyDescent="0.2">
      <c r="A8726" t="s">
        <v>17364</v>
      </c>
      <c r="B8726" t="s">
        <v>17365</v>
      </c>
      <c r="C8726">
        <v>76</v>
      </c>
      <c r="D8726">
        <v>40</v>
      </c>
      <c r="E8726">
        <v>58</v>
      </c>
      <c r="F8726">
        <v>5</v>
      </c>
      <c r="G8726">
        <v>-0.1984953686573</v>
      </c>
      <c r="H8726">
        <v>-0.61164360849625699</v>
      </c>
      <c r="I8726">
        <v>-2.0660407609067701</v>
      </c>
      <c r="J8726">
        <v>125</v>
      </c>
      <c r="K8726">
        <v>124</v>
      </c>
      <c r="L8726">
        <v>45</v>
      </c>
      <c r="M8726">
        <v>11</v>
      </c>
      <c r="N8726">
        <v>7.3739775575900293E-2</v>
      </c>
      <c r="O8726">
        <v>-1.0357862763771</v>
      </c>
      <c r="P8726">
        <v>-2.06574299644172</v>
      </c>
      <c r="Q8726">
        <v>0.644067796610169</v>
      </c>
      <c r="R8726">
        <v>0.23728813559322001</v>
      </c>
      <c r="S8726">
        <f t="shared" si="136"/>
        <v>-0.14836437457776183</v>
      </c>
    </row>
    <row r="8727" spans="1:19" x14ac:dyDescent="0.2">
      <c r="A8727" t="s">
        <v>17366</v>
      </c>
      <c r="B8727" t="s">
        <v>17367</v>
      </c>
      <c r="C8727">
        <v>46</v>
      </c>
      <c r="D8727">
        <v>27</v>
      </c>
      <c r="E8727">
        <v>16</v>
      </c>
      <c r="F8727">
        <v>3</v>
      </c>
      <c r="G8727">
        <v>-0.15113583522705801</v>
      </c>
      <c r="H8727">
        <v>-0.95289585880405203</v>
      </c>
      <c r="I8727">
        <v>-2.0698337499239101</v>
      </c>
      <c r="J8727">
        <v>74</v>
      </c>
      <c r="K8727">
        <v>59</v>
      </c>
      <c r="L8727">
        <v>8</v>
      </c>
      <c r="M8727">
        <v>4</v>
      </c>
      <c r="N8727">
        <v>-2.1151604667110201E-2</v>
      </c>
      <c r="O8727">
        <v>-1.5582305098834199</v>
      </c>
      <c r="P8727">
        <v>-2.2773973969949002</v>
      </c>
      <c r="Q8727">
        <v>0.86440677966101698</v>
      </c>
      <c r="R8727">
        <v>0.28813559322033899</v>
      </c>
      <c r="S8727">
        <f t="shared" si="136"/>
        <v>-0.20607230224657319</v>
      </c>
    </row>
    <row r="8728" spans="1:19" x14ac:dyDescent="0.2">
      <c r="A8728" t="s">
        <v>17368</v>
      </c>
      <c r="B8728" t="s">
        <v>17369</v>
      </c>
      <c r="C8728">
        <v>48</v>
      </c>
      <c r="D8728">
        <v>71</v>
      </c>
      <c r="E8728">
        <v>54</v>
      </c>
      <c r="F8728">
        <v>5</v>
      </c>
      <c r="G8728">
        <v>0.25027534363901599</v>
      </c>
      <c r="H8728">
        <v>-0.44310548733102201</v>
      </c>
      <c r="I8728">
        <v>-1.8664684060015599</v>
      </c>
      <c r="J8728">
        <v>156</v>
      </c>
      <c r="K8728">
        <v>147</v>
      </c>
      <c r="L8728">
        <v>80</v>
      </c>
      <c r="M8728">
        <v>15</v>
      </c>
      <c r="N8728">
        <v>5.1420839815436201E-2</v>
      </c>
      <c r="O8728">
        <v>-0.88212338850690797</v>
      </c>
      <c r="P8728">
        <v>-2.0272590078906698</v>
      </c>
      <c r="Q8728">
        <v>0.677966101694915</v>
      </c>
      <c r="R8728">
        <v>0.338983050847457</v>
      </c>
      <c r="S8728">
        <f t="shared" si="136"/>
        <v>-8.0517179576798589E-2</v>
      </c>
    </row>
    <row r="8729" spans="1:19" x14ac:dyDescent="0.2">
      <c r="A8729" t="s">
        <v>17370</v>
      </c>
      <c r="B8729" t="s">
        <v>17371</v>
      </c>
      <c r="C8729">
        <v>65</v>
      </c>
      <c r="D8729">
        <v>82</v>
      </c>
      <c r="E8729">
        <v>62</v>
      </c>
      <c r="F8729">
        <v>8</v>
      </c>
      <c r="G8729">
        <v>0.18115872803638899</v>
      </c>
      <c r="H8729">
        <v>-0.51477967692300497</v>
      </c>
      <c r="I8729">
        <v>-1.7940205426129101</v>
      </c>
      <c r="J8729">
        <v>172</v>
      </c>
      <c r="K8729">
        <v>131</v>
      </c>
      <c r="L8729">
        <v>91</v>
      </c>
      <c r="M8729">
        <v>24</v>
      </c>
      <c r="N8729">
        <v>-4.1029047830062899E-2</v>
      </c>
      <c r="O8729">
        <v>-0.86857583173084496</v>
      </c>
      <c r="P8729">
        <v>-1.8655428737878299</v>
      </c>
      <c r="Q8729">
        <v>0.74576271186440601</v>
      </c>
      <c r="R8729">
        <v>0.38983050847457601</v>
      </c>
      <c r="S8729">
        <f t="shared" si="136"/>
        <v>-1.6367994837681463E-2</v>
      </c>
    </row>
    <row r="8730" spans="1:19" x14ac:dyDescent="0.2">
      <c r="A8730" t="s">
        <v>17372</v>
      </c>
      <c r="B8730" t="s">
        <v>17373</v>
      </c>
      <c r="C8730">
        <v>266</v>
      </c>
      <c r="D8730">
        <v>450</v>
      </c>
      <c r="E8730">
        <v>332</v>
      </c>
      <c r="F8730">
        <v>51</v>
      </c>
      <c r="G8730">
        <v>0.308589109439805</v>
      </c>
      <c r="H8730">
        <v>-0.39800156270543402</v>
      </c>
      <c r="I8730">
        <v>-1.6015086334951201</v>
      </c>
      <c r="J8730">
        <v>488</v>
      </c>
      <c r="K8730">
        <v>592</v>
      </c>
      <c r="L8730">
        <v>374</v>
      </c>
      <c r="M8730">
        <v>97</v>
      </c>
      <c r="N8730">
        <v>0.16112998814193</v>
      </c>
      <c r="O8730">
        <v>-0.70763699694661997</v>
      </c>
      <c r="P8730">
        <v>-1.7118737563283499</v>
      </c>
      <c r="Q8730">
        <v>0.91525423728813504</v>
      </c>
      <c r="R8730">
        <v>0.23728813559322001</v>
      </c>
      <c r="S8730">
        <f t="shared" si="136"/>
        <v>8.0253223922340633E-2</v>
      </c>
    </row>
    <row r="8731" spans="1:19" x14ac:dyDescent="0.2">
      <c r="A8731" t="s">
        <v>17374</v>
      </c>
      <c r="B8731" t="s">
        <v>17375</v>
      </c>
      <c r="C8731">
        <v>43</v>
      </c>
      <c r="D8731">
        <v>73</v>
      </c>
      <c r="E8731">
        <v>48</v>
      </c>
      <c r="F8731">
        <v>0</v>
      </c>
      <c r="G8731">
        <v>0.310112636836397</v>
      </c>
      <c r="H8731">
        <v>-0.44648522798240198</v>
      </c>
      <c r="I8731" t="e">
        <f>-inf</f>
        <v>#NAME?</v>
      </c>
      <c r="J8731">
        <v>58</v>
      </c>
      <c r="K8731">
        <v>76</v>
      </c>
      <c r="L8731">
        <v>36</v>
      </c>
      <c r="M8731">
        <v>8</v>
      </c>
      <c r="N8731">
        <v>0.19461370213957499</v>
      </c>
      <c r="O8731">
        <v>-0.79921426994003997</v>
      </c>
      <c r="P8731">
        <v>-1.87056367516288</v>
      </c>
      <c r="Q8731">
        <v>0.59322033898305004</v>
      </c>
      <c r="R8731">
        <v>0.20338983050847401</v>
      </c>
      <c r="S8731" t="e">
        <f t="shared" si="136"/>
        <v>#NAME?</v>
      </c>
    </row>
    <row r="8732" spans="1:19" x14ac:dyDescent="0.2">
      <c r="A8732" t="s">
        <v>17376</v>
      </c>
      <c r="B8732" t="s">
        <v>17377</v>
      </c>
      <c r="C8732">
        <v>149</v>
      </c>
      <c r="D8732">
        <v>140</v>
      </c>
      <c r="E8732">
        <v>114</v>
      </c>
      <c r="F8732">
        <v>17</v>
      </c>
      <c r="G8732">
        <v>5.3199999561492399E-2</v>
      </c>
      <c r="H8732">
        <v>-0.61053942685420504</v>
      </c>
      <c r="I8732">
        <v>-1.8269345199959901</v>
      </c>
      <c r="J8732">
        <v>310</v>
      </c>
      <c r="K8732">
        <v>267</v>
      </c>
      <c r="L8732">
        <v>173</v>
      </c>
      <c r="M8732">
        <v>32</v>
      </c>
      <c r="N8732">
        <v>1.23776709520243E-2</v>
      </c>
      <c r="O8732">
        <v>-0.84540436784986694</v>
      </c>
      <c r="P8732">
        <v>-1.9964373841062499</v>
      </c>
      <c r="Q8732">
        <v>0.88135593220338904</v>
      </c>
      <c r="R8732">
        <v>0.186440677966101</v>
      </c>
      <c r="S8732">
        <f t="shared" si="136"/>
        <v>-6.0871981983827615E-2</v>
      </c>
    </row>
    <row r="8733" spans="1:19" x14ac:dyDescent="0.2">
      <c r="A8733" t="s">
        <v>17378</v>
      </c>
      <c r="B8733" t="s">
        <v>17379</v>
      </c>
      <c r="C8733">
        <v>33</v>
      </c>
      <c r="D8733">
        <v>55</v>
      </c>
      <c r="E8733">
        <v>15</v>
      </c>
      <c r="F8733">
        <v>3</v>
      </c>
      <c r="G8733">
        <v>0.30210698191188401</v>
      </c>
      <c r="H8733">
        <v>-0.83668069060060901</v>
      </c>
      <c r="I8733">
        <v>-1.92558985812022</v>
      </c>
      <c r="J8733">
        <v>72</v>
      </c>
      <c r="K8733">
        <v>71</v>
      </c>
      <c r="L8733">
        <v>33</v>
      </c>
      <c r="M8733">
        <v>3</v>
      </c>
      <c r="N8733">
        <v>7.1153955709528593E-2</v>
      </c>
      <c r="O8733">
        <v>-0.93090733369777101</v>
      </c>
      <c r="P8733">
        <v>-2.3904369103034901</v>
      </c>
      <c r="Q8733">
        <v>0.81355932203389802</v>
      </c>
      <c r="R8733">
        <v>0.35593220338983</v>
      </c>
      <c r="S8733">
        <f t="shared" si="136"/>
        <v>-0.19471097835827364</v>
      </c>
    </row>
    <row r="8734" spans="1:19" x14ac:dyDescent="0.2">
      <c r="A8734" t="s">
        <v>17380</v>
      </c>
      <c r="B8734" t="s">
        <v>17381</v>
      </c>
      <c r="C8734">
        <v>145</v>
      </c>
      <c r="D8734">
        <v>122</v>
      </c>
      <c r="E8734">
        <v>95</v>
      </c>
      <c r="F8734">
        <v>15</v>
      </c>
      <c r="G8734">
        <v>5.2500607353017396E-3</v>
      </c>
      <c r="H8734">
        <v>-0.67790240672452995</v>
      </c>
      <c r="I8734">
        <v>-1.8694739161412901</v>
      </c>
      <c r="J8734">
        <v>227</v>
      </c>
      <c r="K8734">
        <v>230</v>
      </c>
      <c r="L8734">
        <v>128</v>
      </c>
      <c r="M8734">
        <v>17</v>
      </c>
      <c r="N8734">
        <v>8.2930082246191805E-2</v>
      </c>
      <c r="O8734">
        <v>-0.84090466468964398</v>
      </c>
      <c r="P8734">
        <v>-2.1358026044067402</v>
      </c>
      <c r="Q8734">
        <v>0.677966101694915</v>
      </c>
      <c r="R8734">
        <v>0.322033898305084</v>
      </c>
      <c r="S8734">
        <f t="shared" si="136"/>
        <v>-0.11041755671855277</v>
      </c>
    </row>
    <row r="8735" spans="1:19" x14ac:dyDescent="0.2">
      <c r="A8735" t="s">
        <v>17382</v>
      </c>
      <c r="B8735" t="s">
        <v>17383</v>
      </c>
      <c r="C8735">
        <v>28</v>
      </c>
      <c r="D8735">
        <v>59</v>
      </c>
      <c r="E8735">
        <v>40</v>
      </c>
      <c r="F8735">
        <v>5</v>
      </c>
      <c r="G8735">
        <v>0.403952212595453</v>
      </c>
      <c r="H8735">
        <v>-0.33935604979265999</v>
      </c>
      <c r="I8735">
        <v>-1.63238519996819</v>
      </c>
      <c r="J8735">
        <v>62</v>
      </c>
      <c r="K8735">
        <v>76</v>
      </c>
      <c r="L8735">
        <v>52</v>
      </c>
      <c r="M8735">
        <v>2</v>
      </c>
      <c r="N8735">
        <v>0.16565000620425899</v>
      </c>
      <c r="O8735">
        <v>-0.66847712300784501</v>
      </c>
      <c r="P8735">
        <v>-2.50158736242616</v>
      </c>
      <c r="Q8735">
        <v>0.59322033898305004</v>
      </c>
      <c r="R8735">
        <v>0.35593220338983</v>
      </c>
      <c r="S8735">
        <f t="shared" si="136"/>
        <v>-0.13988654708632692</v>
      </c>
    </row>
    <row r="8736" spans="1:19" x14ac:dyDescent="0.2">
      <c r="A8736" t="s">
        <v>17384</v>
      </c>
      <c r="B8736" t="s">
        <v>17385</v>
      </c>
      <c r="C8736">
        <v>56</v>
      </c>
      <c r="D8736">
        <v>107</v>
      </c>
      <c r="E8736">
        <v>45</v>
      </c>
      <c r="F8736">
        <v>19</v>
      </c>
      <c r="G8736">
        <v>0.36145398297453701</v>
      </c>
      <c r="H8736">
        <v>-0.58923352300926002</v>
      </c>
      <c r="I8736">
        <v>-1.35363159901537</v>
      </c>
      <c r="J8736">
        <v>134</v>
      </c>
      <c r="K8736">
        <v>106</v>
      </c>
      <c r="L8736">
        <v>56</v>
      </c>
      <c r="M8736">
        <v>13</v>
      </c>
      <c r="N8736">
        <v>-2.45708296783155E-2</v>
      </c>
      <c r="O8736">
        <v>-0.97100554850299703</v>
      </c>
      <c r="P8736">
        <v>-2.0233871146498599</v>
      </c>
      <c r="Q8736">
        <v>0.76271186440677896</v>
      </c>
      <c r="R8736">
        <v>0.186440677966101</v>
      </c>
      <c r="S8736">
        <f t="shared" si="136"/>
        <v>6.841211794691214E-2</v>
      </c>
    </row>
    <row r="8737" spans="1:19" x14ac:dyDescent="0.2">
      <c r="A8737" t="s">
        <v>17386</v>
      </c>
      <c r="B8737" t="s">
        <v>17387</v>
      </c>
      <c r="C8737">
        <v>152</v>
      </c>
      <c r="D8737">
        <v>160</v>
      </c>
      <c r="E8737">
        <v>137</v>
      </c>
      <c r="F8737">
        <v>15</v>
      </c>
      <c r="G8737">
        <v>0.10253462700667999</v>
      </c>
      <c r="H8737">
        <v>-0.539381030566769</v>
      </c>
      <c r="I8737">
        <v>-1.8899495018510899</v>
      </c>
      <c r="J8737">
        <v>290</v>
      </c>
      <c r="K8737">
        <v>347</v>
      </c>
      <c r="L8737">
        <v>123</v>
      </c>
      <c r="M8737">
        <v>47</v>
      </c>
      <c r="N8737">
        <v>0.155159580313639</v>
      </c>
      <c r="O8737">
        <v>-0.96458166360394804</v>
      </c>
      <c r="P8737">
        <v>-1.8005258085551299</v>
      </c>
      <c r="Q8737">
        <v>0.54237288135593198</v>
      </c>
      <c r="R8737">
        <v>0.25423728813559299</v>
      </c>
      <c r="S8737">
        <f t="shared" si="136"/>
        <v>-2.6641313419948104E-2</v>
      </c>
    </row>
    <row r="8738" spans="1:19" x14ac:dyDescent="0.2">
      <c r="A8738" t="s">
        <v>17388</v>
      </c>
      <c r="B8738" t="s">
        <v>17389</v>
      </c>
      <c r="C8738">
        <v>344</v>
      </c>
      <c r="D8738">
        <v>436</v>
      </c>
      <c r="E8738">
        <v>135</v>
      </c>
      <c r="F8738">
        <v>49</v>
      </c>
      <c r="G8738">
        <v>0.183186278992584</v>
      </c>
      <c r="H8738">
        <v>-0.90048268385492702</v>
      </c>
      <c r="I8738">
        <v>-1.7305595355050101</v>
      </c>
      <c r="J8738">
        <v>612</v>
      </c>
      <c r="K8738">
        <v>738</v>
      </c>
      <c r="L8738">
        <v>337</v>
      </c>
      <c r="M8738">
        <v>67</v>
      </c>
      <c r="N8738">
        <v>0.15853304309920199</v>
      </c>
      <c r="O8738">
        <v>-0.85121029841861195</v>
      </c>
      <c r="P8738">
        <v>-1.97090228803662</v>
      </c>
      <c r="Q8738">
        <v>0.86440677966101698</v>
      </c>
      <c r="R8738">
        <v>0.27118644067796599</v>
      </c>
      <c r="S8738">
        <f t="shared" si="136"/>
        <v>-2.6248814090534936E-2</v>
      </c>
    </row>
    <row r="8739" spans="1:19" x14ac:dyDescent="0.2">
      <c r="A8739" t="s">
        <v>17390</v>
      </c>
      <c r="B8739" t="s">
        <v>17391</v>
      </c>
      <c r="C8739">
        <v>107</v>
      </c>
      <c r="D8739">
        <v>113</v>
      </c>
      <c r="E8739">
        <v>64</v>
      </c>
      <c r="F8739">
        <v>14</v>
      </c>
      <c r="G8739">
        <v>0.10395289809373801</v>
      </c>
      <c r="H8739">
        <v>-0.71746181347972604</v>
      </c>
      <c r="I8739">
        <v>-1.7674529149689699</v>
      </c>
      <c r="J8739">
        <v>205</v>
      </c>
      <c r="K8739">
        <v>276</v>
      </c>
      <c r="L8739">
        <v>174</v>
      </c>
      <c r="M8739">
        <v>22</v>
      </c>
      <c r="N8739">
        <v>0.20638332443118501</v>
      </c>
      <c r="O8739">
        <v>-0.66329338991754505</v>
      </c>
      <c r="P8739">
        <v>-1.97955684882544</v>
      </c>
      <c r="Q8739">
        <v>0.91525423728813504</v>
      </c>
      <c r="R8739">
        <v>0.25423728813559299</v>
      </c>
      <c r="S8739">
        <f t="shared" si="136"/>
        <v>-3.9203206372550564E-2</v>
      </c>
    </row>
    <row r="8740" spans="1:19" x14ac:dyDescent="0.2">
      <c r="A8740" t="s">
        <v>17392</v>
      </c>
      <c r="B8740" t="s">
        <v>17393</v>
      </c>
      <c r="C8740">
        <v>100</v>
      </c>
      <c r="D8740">
        <v>97</v>
      </c>
      <c r="E8740">
        <v>94</v>
      </c>
      <c r="F8740">
        <v>7</v>
      </c>
      <c r="G8740">
        <v>6.7029966561773305E-2</v>
      </c>
      <c r="H8740">
        <v>-0.52113015617870495</v>
      </c>
      <c r="I8740">
        <v>-2.0390991329477401</v>
      </c>
      <c r="J8740">
        <v>151</v>
      </c>
      <c r="K8740">
        <v>256</v>
      </c>
      <c r="L8740">
        <v>69</v>
      </c>
      <c r="M8740">
        <v>13</v>
      </c>
      <c r="N8740">
        <v>0.30649112144040103</v>
      </c>
      <c r="O8740">
        <v>-0.93221663370030405</v>
      </c>
      <c r="P8740">
        <v>-2.0752592635782201</v>
      </c>
      <c r="Q8740">
        <v>0.66101694915254205</v>
      </c>
      <c r="R8740">
        <v>0.62711864406779605</v>
      </c>
      <c r="S8740">
        <f t="shared" si="136"/>
        <v>-0.143140301831161</v>
      </c>
    </row>
    <row r="8741" spans="1:19" x14ac:dyDescent="0.2">
      <c r="A8741" t="s">
        <v>17394</v>
      </c>
      <c r="B8741" t="s">
        <v>17395</v>
      </c>
      <c r="C8741">
        <v>215</v>
      </c>
      <c r="D8741">
        <v>149</v>
      </c>
      <c r="E8741">
        <v>127</v>
      </c>
      <c r="F8741">
        <v>7</v>
      </c>
      <c r="G8741">
        <v>-7.8993959207802694E-2</v>
      </c>
      <c r="H8741">
        <v>-0.72289274873805198</v>
      </c>
      <c r="I8741">
        <v>-2.3715375928633402</v>
      </c>
      <c r="J8741">
        <v>556</v>
      </c>
      <c r="K8741">
        <v>518</v>
      </c>
      <c r="L8741">
        <v>282</v>
      </c>
      <c r="M8741">
        <v>58</v>
      </c>
      <c r="N8741">
        <v>4.6483071584897298E-2</v>
      </c>
      <c r="O8741">
        <v>-0.88691446040708599</v>
      </c>
      <c r="P8741">
        <v>-1.9918724666110099</v>
      </c>
      <c r="Q8741">
        <v>0.71186440677966101</v>
      </c>
      <c r="R8741">
        <v>0.35593220338983</v>
      </c>
      <c r="S8741">
        <f t="shared" si="136"/>
        <v>-0.21670543475365306</v>
      </c>
    </row>
    <row r="8742" spans="1:19" x14ac:dyDescent="0.2">
      <c r="A8742" t="s">
        <v>17396</v>
      </c>
      <c r="B8742" t="s">
        <v>17397</v>
      </c>
      <c r="C8742">
        <v>83</v>
      </c>
      <c r="D8742">
        <v>98</v>
      </c>
      <c r="E8742">
        <v>52</v>
      </c>
      <c r="F8742">
        <v>2</v>
      </c>
      <c r="G8742">
        <v>0.152406215611949</v>
      </c>
      <c r="H8742">
        <v>-0.69733275851967802</v>
      </c>
      <c r="I8742">
        <v>-2.50224526967409</v>
      </c>
      <c r="J8742">
        <v>171</v>
      </c>
      <c r="K8742">
        <v>178</v>
      </c>
      <c r="L8742">
        <v>64</v>
      </c>
      <c r="M8742">
        <v>21</v>
      </c>
      <c r="N8742">
        <v>9.46519953384619E-2</v>
      </c>
      <c r="O8742">
        <v>-1.01890491355265</v>
      </c>
      <c r="P8742">
        <v>-1.9210024842501201</v>
      </c>
      <c r="Q8742">
        <v>0.74576271186440601</v>
      </c>
      <c r="R8742">
        <v>0.35593220338983</v>
      </c>
      <c r="S8742">
        <f t="shared" si="136"/>
        <v>-0.2354427989911784</v>
      </c>
    </row>
    <row r="8743" spans="1:19" x14ac:dyDescent="0.2">
      <c r="A8743" t="s">
        <v>17398</v>
      </c>
      <c r="B8743" t="s">
        <v>17399</v>
      </c>
      <c r="C8743">
        <v>72</v>
      </c>
      <c r="D8743">
        <v>88</v>
      </c>
      <c r="E8743">
        <v>62</v>
      </c>
      <c r="F8743">
        <v>6</v>
      </c>
      <c r="G8743">
        <v>0.167408408014428</v>
      </c>
      <c r="H8743">
        <v>-0.55919881671141802</v>
      </c>
      <c r="I8743">
        <v>-1.96337841900962</v>
      </c>
      <c r="J8743">
        <v>115</v>
      </c>
      <c r="K8743">
        <v>162</v>
      </c>
      <c r="L8743">
        <v>82</v>
      </c>
      <c r="M8743">
        <v>14</v>
      </c>
      <c r="N8743">
        <v>0.226045277610741</v>
      </c>
      <c r="O8743">
        <v>-0.738972765114285</v>
      </c>
      <c r="P8743">
        <v>-1.9247954732672601</v>
      </c>
      <c r="Q8743">
        <v>0.91525423728813504</v>
      </c>
      <c r="R8743">
        <v>0.27118644067796599</v>
      </c>
      <c r="S8743">
        <f t="shared" si="136"/>
        <v>-8.1057099315003864E-2</v>
      </c>
    </row>
    <row r="8744" spans="1:19" x14ac:dyDescent="0.2">
      <c r="A8744" t="s">
        <v>17400</v>
      </c>
      <c r="B8744" t="s">
        <v>17401</v>
      </c>
      <c r="C8744">
        <v>143</v>
      </c>
      <c r="D8744">
        <v>115</v>
      </c>
      <c r="E8744">
        <v>136</v>
      </c>
      <c r="F8744">
        <v>7</v>
      </c>
      <c r="G8744">
        <v>-1.43799648159216E-2</v>
      </c>
      <c r="H8744">
        <v>-0.51605513887324705</v>
      </c>
      <c r="I8744">
        <v>-2.1944351704127998</v>
      </c>
      <c r="J8744">
        <v>392</v>
      </c>
      <c r="K8744">
        <v>361</v>
      </c>
      <c r="L8744">
        <v>210</v>
      </c>
      <c r="M8744">
        <v>46</v>
      </c>
      <c r="N8744">
        <v>4.1449238306922397E-2</v>
      </c>
      <c r="O8744">
        <v>-0.86315554943092798</v>
      </c>
      <c r="P8744">
        <v>-1.94075390393077</v>
      </c>
      <c r="Q8744">
        <v>0.52542372881355903</v>
      </c>
      <c r="R8744">
        <v>0.13559322033898299</v>
      </c>
      <c r="S8744">
        <f t="shared" si="136"/>
        <v>-0.15195865353191851</v>
      </c>
    </row>
    <row r="8745" spans="1:19" x14ac:dyDescent="0.2">
      <c r="A8745" t="s">
        <v>17402</v>
      </c>
      <c r="B8745" t="s">
        <v>17403</v>
      </c>
      <c r="C8745">
        <v>174</v>
      </c>
      <c r="D8745">
        <v>168</v>
      </c>
      <c r="E8745">
        <v>123</v>
      </c>
      <c r="F8745">
        <v>7</v>
      </c>
      <c r="G8745">
        <v>6.5018265738791603E-2</v>
      </c>
      <c r="H8745">
        <v>-0.64490214662160505</v>
      </c>
      <c r="I8745">
        <v>-2.2796483812303401</v>
      </c>
      <c r="J8745">
        <v>261</v>
      </c>
      <c r="K8745">
        <v>267</v>
      </c>
      <c r="L8745">
        <v>161</v>
      </c>
      <c r="M8745">
        <v>23</v>
      </c>
      <c r="N8745">
        <v>8.7098857448015904E-2</v>
      </c>
      <c r="O8745">
        <v>-0.80190340845082098</v>
      </c>
      <c r="P8745">
        <v>-2.06513833991258</v>
      </c>
      <c r="Q8745">
        <v>0.81355932203389802</v>
      </c>
      <c r="R8745">
        <v>0.169491525423728</v>
      </c>
      <c r="S8745">
        <f t="shared" si="136"/>
        <v>-0.20980353370594462</v>
      </c>
    </row>
    <row r="8746" spans="1:19" x14ac:dyDescent="0.2">
      <c r="A8746" t="s">
        <v>17404</v>
      </c>
      <c r="B8746" t="s">
        <v>17405</v>
      </c>
      <c r="C8746">
        <v>80</v>
      </c>
      <c r="D8746">
        <v>74</v>
      </c>
      <c r="E8746">
        <v>87</v>
      </c>
      <c r="F8746">
        <v>4</v>
      </c>
      <c r="G8746">
        <v>4.6399965034561001E-2</v>
      </c>
      <c r="H8746">
        <v>-0.45782874415172797</v>
      </c>
      <c r="I8746">
        <v>-2.1852271686259801</v>
      </c>
      <c r="J8746">
        <v>224</v>
      </c>
      <c r="K8746">
        <v>329</v>
      </c>
      <c r="L8746">
        <v>145</v>
      </c>
      <c r="M8746">
        <v>20</v>
      </c>
      <c r="N8746">
        <v>0.24417598303753299</v>
      </c>
      <c r="O8746">
        <v>-0.78096879324357804</v>
      </c>
      <c r="P8746">
        <v>-2.0594436912620702</v>
      </c>
      <c r="Q8746">
        <v>0.61016949152542299</v>
      </c>
      <c r="R8746">
        <v>0.322033898305084</v>
      </c>
      <c r="S8746">
        <f t="shared" si="136"/>
        <v>-0.18105079660213763</v>
      </c>
    </row>
    <row r="8747" spans="1:19" x14ac:dyDescent="0.2">
      <c r="A8747" t="s">
        <v>17406</v>
      </c>
      <c r="B8747" t="s">
        <v>17407</v>
      </c>
      <c r="C8747">
        <v>150</v>
      </c>
      <c r="D8747">
        <v>185</v>
      </c>
      <c r="E8747">
        <v>165</v>
      </c>
      <c r="F8747">
        <v>23</v>
      </c>
      <c r="G8747">
        <v>0.17133870164286</v>
      </c>
      <c r="H8747">
        <v>-0.45286532462017798</v>
      </c>
      <c r="I8747">
        <v>-1.69856059600008</v>
      </c>
      <c r="J8747">
        <v>301</v>
      </c>
      <c r="K8747">
        <v>392</v>
      </c>
      <c r="L8747">
        <v>230</v>
      </c>
      <c r="M8747">
        <v>58</v>
      </c>
      <c r="N8747">
        <v>0.191947674848335</v>
      </c>
      <c r="O8747">
        <v>-0.70892743672063996</v>
      </c>
      <c r="P8747">
        <v>-1.72536417062279</v>
      </c>
      <c r="Q8747">
        <v>0.57627118644067798</v>
      </c>
      <c r="R8747">
        <v>0.37288135593220301</v>
      </c>
      <c r="S8747">
        <f t="shared" si="136"/>
        <v>4.8656582296197654E-2</v>
      </c>
    </row>
    <row r="8748" spans="1:19" x14ac:dyDescent="0.2">
      <c r="A8748" t="s">
        <v>17408</v>
      </c>
      <c r="B8748" t="s">
        <v>17409</v>
      </c>
      <c r="C8748">
        <v>113</v>
      </c>
      <c r="D8748">
        <v>132</v>
      </c>
      <c r="E8748">
        <v>102</v>
      </c>
      <c r="F8748">
        <v>11</v>
      </c>
      <c r="G8748">
        <v>0.147753720017958</v>
      </c>
      <c r="H8748">
        <v>-0.53873628149990505</v>
      </c>
      <c r="I8748">
        <v>-1.8958829312871901</v>
      </c>
      <c r="J8748">
        <v>160</v>
      </c>
      <c r="K8748">
        <v>257</v>
      </c>
      <c r="L8748">
        <v>154</v>
      </c>
      <c r="M8748">
        <v>20</v>
      </c>
      <c r="N8748">
        <v>0.28304124409709103</v>
      </c>
      <c r="O8748">
        <v>-0.60868803896385204</v>
      </c>
      <c r="P8748">
        <v>-1.91331565558383</v>
      </c>
      <c r="Q8748">
        <v>0.71186440677966101</v>
      </c>
      <c r="R8748">
        <v>0.338983050847457</v>
      </c>
      <c r="S8748">
        <f t="shared" si="136"/>
        <v>-5.8521856530076674E-2</v>
      </c>
    </row>
    <row r="8749" spans="1:19" x14ac:dyDescent="0.2">
      <c r="A8749" t="s">
        <v>17410</v>
      </c>
      <c r="B8749" t="s">
        <v>17411</v>
      </c>
      <c r="C8749">
        <v>130</v>
      </c>
      <c r="D8749">
        <v>164</v>
      </c>
      <c r="E8749">
        <v>87</v>
      </c>
      <c r="F8749">
        <v>13</v>
      </c>
      <c r="G8749">
        <v>0.18115872803638899</v>
      </c>
      <c r="H8749">
        <v>-0.66868210946662099</v>
      </c>
      <c r="I8749">
        <v>-1.88419717296199</v>
      </c>
      <c r="J8749">
        <v>238</v>
      </c>
      <c r="K8749">
        <v>196</v>
      </c>
      <c r="L8749">
        <v>85</v>
      </c>
      <c r="M8749">
        <v>39</v>
      </c>
      <c r="N8749">
        <v>-7.0927822783140798E-3</v>
      </c>
      <c r="O8749">
        <v>-1.0392468084866</v>
      </c>
      <c r="P8749">
        <v>-1.7957380186219001</v>
      </c>
      <c r="Q8749">
        <v>0.81355932203389802</v>
      </c>
      <c r="R8749">
        <v>0.338983050847457</v>
      </c>
      <c r="S8749">
        <f t="shared" si="136"/>
        <v>-2.3701781626617277E-2</v>
      </c>
    </row>
    <row r="8750" spans="1:19" x14ac:dyDescent="0.2">
      <c r="A8750" t="s">
        <v>17412</v>
      </c>
      <c r="B8750" t="s">
        <v>17413</v>
      </c>
      <c r="C8750">
        <v>155</v>
      </c>
      <c r="D8750">
        <v>205</v>
      </c>
      <c r="E8750">
        <v>64</v>
      </c>
      <c r="F8750">
        <v>30</v>
      </c>
      <c r="G8750">
        <v>0.20168039518099101</v>
      </c>
      <c r="H8750">
        <v>-0.87840973396480704</v>
      </c>
      <c r="I8750">
        <v>-1.5974076164126201</v>
      </c>
      <c r="J8750">
        <v>200</v>
      </c>
      <c r="K8750">
        <v>332</v>
      </c>
      <c r="L8750">
        <v>151</v>
      </c>
      <c r="M8750">
        <v>35</v>
      </c>
      <c r="N8750">
        <v>0.29733619146177598</v>
      </c>
      <c r="O8750">
        <v>-0.714141825515202</v>
      </c>
      <c r="P8750">
        <v>-1.76718761990559</v>
      </c>
      <c r="Q8750">
        <v>0.88135593220338904</v>
      </c>
      <c r="R8750">
        <v>0.322033898305084</v>
      </c>
      <c r="S8750">
        <f t="shared" si="136"/>
        <v>6.6640334857857558E-2</v>
      </c>
    </row>
    <row r="8751" spans="1:19" x14ac:dyDescent="0.2">
      <c r="A8751" t="s">
        <v>17414</v>
      </c>
      <c r="B8751" t="s">
        <v>17415</v>
      </c>
      <c r="C8751">
        <v>117</v>
      </c>
      <c r="D8751">
        <v>135</v>
      </c>
      <c r="E8751">
        <v>88</v>
      </c>
      <c r="F8751">
        <v>18</v>
      </c>
      <c r="G8751">
        <v>0.14240613904437199</v>
      </c>
      <c r="H8751">
        <v>-0.61796119937439598</v>
      </c>
      <c r="I8751">
        <v>-1.6971105296048501</v>
      </c>
      <c r="J8751">
        <v>252</v>
      </c>
      <c r="K8751">
        <v>370</v>
      </c>
      <c r="L8751">
        <v>194</v>
      </c>
      <c r="M8751">
        <v>26</v>
      </c>
      <c r="N8751">
        <v>0.244029286707172</v>
      </c>
      <c r="O8751">
        <v>-0.70568758799570797</v>
      </c>
      <c r="P8751">
        <v>-1.99665286140261</v>
      </c>
      <c r="Q8751">
        <v>0.71186440677966101</v>
      </c>
      <c r="R8751">
        <v>0.152542372881355</v>
      </c>
      <c r="S8751">
        <f t="shared" si="136"/>
        <v>-2.3490533033357103E-2</v>
      </c>
    </row>
    <row r="8752" spans="1:19" x14ac:dyDescent="0.2">
      <c r="A8752" t="s">
        <v>17416</v>
      </c>
      <c r="B8752" t="s">
        <v>17417</v>
      </c>
      <c r="C8752">
        <v>195</v>
      </c>
      <c r="D8752">
        <v>187</v>
      </c>
      <c r="E8752">
        <v>166</v>
      </c>
      <c r="F8752">
        <v>23</v>
      </c>
      <c r="G8752">
        <v>6.2065227469509397E-2</v>
      </c>
      <c r="H8752">
        <v>-0.56418453310086603</v>
      </c>
      <c r="I8752">
        <v>-1.8125039483069201</v>
      </c>
      <c r="J8752">
        <v>294</v>
      </c>
      <c r="K8752">
        <v>350</v>
      </c>
      <c r="L8752">
        <v>134</v>
      </c>
      <c r="M8752">
        <v>55</v>
      </c>
      <c r="N8752">
        <v>0.15294881735984001</v>
      </c>
      <c r="O8752">
        <v>-0.93333130919174001</v>
      </c>
      <c r="P8752">
        <v>-1.7382103095098</v>
      </c>
      <c r="Q8752">
        <v>0.72881355932203395</v>
      </c>
      <c r="R8752">
        <v>0.20338983050847401</v>
      </c>
      <c r="S8752">
        <f t="shared" si="136"/>
        <v>1.2361077147430035E-2</v>
      </c>
    </row>
    <row r="8753" spans="1:19" x14ac:dyDescent="0.2">
      <c r="A8753" t="s">
        <v>17418</v>
      </c>
      <c r="B8753" t="s">
        <v>17419</v>
      </c>
      <c r="C8753">
        <v>112</v>
      </c>
      <c r="D8753">
        <v>63</v>
      </c>
      <c r="E8753">
        <v>123</v>
      </c>
      <c r="F8753">
        <v>14</v>
      </c>
      <c r="G8753">
        <v>-0.169619240921071</v>
      </c>
      <c r="H8753">
        <v>-0.453570921009187</v>
      </c>
      <c r="I8753">
        <v>-1.7872871599539399</v>
      </c>
      <c r="J8753">
        <v>192</v>
      </c>
      <c r="K8753">
        <v>261</v>
      </c>
      <c r="L8753">
        <v>115</v>
      </c>
      <c r="M8753">
        <v>13</v>
      </c>
      <c r="N8753">
        <v>0.21056738205645301</v>
      </c>
      <c r="O8753">
        <v>-0.81469216549432799</v>
      </c>
      <c r="P8753">
        <v>-2.1795835449886001</v>
      </c>
      <c r="Q8753">
        <v>0.83050847457627097</v>
      </c>
      <c r="R8753">
        <v>0.27118644067796599</v>
      </c>
      <c r="S8753">
        <f t="shared" si="136"/>
        <v>-9.8426945343392719E-2</v>
      </c>
    </row>
    <row r="8754" spans="1:19" x14ac:dyDescent="0.2">
      <c r="A8754" t="s">
        <v>17420</v>
      </c>
      <c r="B8754" t="s">
        <v>17421</v>
      </c>
      <c r="C8754">
        <v>132</v>
      </c>
      <c r="D8754">
        <v>148</v>
      </c>
      <c r="E8754">
        <v>147</v>
      </c>
      <c r="F8754">
        <v>18</v>
      </c>
      <c r="G8754">
        <v>0.129946016484636</v>
      </c>
      <c r="H8754">
        <v>-0.44751460623607697</v>
      </c>
      <c r="I8754">
        <v>-1.74949859906454</v>
      </c>
      <c r="J8754">
        <v>354</v>
      </c>
      <c r="K8754">
        <v>419</v>
      </c>
      <c r="L8754">
        <v>267</v>
      </c>
      <c r="M8754">
        <v>42</v>
      </c>
      <c r="N8754">
        <v>0.150438864362229</v>
      </c>
      <c r="O8754">
        <v>-0.71458077780560203</v>
      </c>
      <c r="P8754">
        <v>-1.93597964021978</v>
      </c>
      <c r="Q8754">
        <v>0.72881355932203395</v>
      </c>
      <c r="R8754">
        <v>0.37288135593220301</v>
      </c>
      <c r="S8754">
        <f t="shared" si="136"/>
        <v>-2.2369288441205885E-2</v>
      </c>
    </row>
    <row r="8755" spans="1:19" x14ac:dyDescent="0.2">
      <c r="A8755" t="s">
        <v>17422</v>
      </c>
      <c r="B8755" t="s">
        <v>17423</v>
      </c>
      <c r="C8755">
        <v>56</v>
      </c>
      <c r="D8755">
        <v>82</v>
      </c>
      <c r="E8755">
        <v>51</v>
      </c>
      <c r="F8755">
        <v>0</v>
      </c>
      <c r="G8755">
        <v>0.245884057673044</v>
      </c>
      <c r="H8755">
        <v>-0.53487586068666704</v>
      </c>
      <c r="I8755" t="e">
        <f>-inf</f>
        <v>#NAME?</v>
      </c>
      <c r="J8755">
        <v>109</v>
      </c>
      <c r="K8755">
        <v>126</v>
      </c>
      <c r="L8755">
        <v>133</v>
      </c>
      <c r="M8755">
        <v>16</v>
      </c>
      <c r="N8755">
        <v>0.14017215059866101</v>
      </c>
      <c r="O8755">
        <v>-0.50566363411792803</v>
      </c>
      <c r="P8755">
        <v>-1.8435321838765899</v>
      </c>
      <c r="Q8755">
        <v>0.89830508474576198</v>
      </c>
      <c r="R8755">
        <v>0.23728813559322001</v>
      </c>
      <c r="S8755" t="e">
        <f t="shared" si="136"/>
        <v>#NAME?</v>
      </c>
    </row>
    <row r="8756" spans="1:19" x14ac:dyDescent="0.2">
      <c r="A8756" t="s">
        <v>17424</v>
      </c>
      <c r="B8756" t="s">
        <v>17425</v>
      </c>
      <c r="C8756">
        <v>232</v>
      </c>
      <c r="D8756">
        <v>280</v>
      </c>
      <c r="E8756">
        <v>225</v>
      </c>
      <c r="F8756">
        <v>18</v>
      </c>
      <c r="G8756">
        <v>0.16192827874684701</v>
      </c>
      <c r="H8756">
        <v>-0.50756347655793999</v>
      </c>
      <c r="I8756">
        <v>-1.99441265274959</v>
      </c>
      <c r="J8756">
        <v>453</v>
      </c>
      <c r="K8756">
        <v>630</v>
      </c>
      <c r="L8756">
        <v>274</v>
      </c>
      <c r="M8756">
        <v>60</v>
      </c>
      <c r="N8756">
        <v>0.220470450862471</v>
      </c>
      <c r="O8756">
        <v>-0.81043641633683405</v>
      </c>
      <c r="P8756">
        <v>-1.88817262022108</v>
      </c>
      <c r="Q8756">
        <v>0.69491525423728795</v>
      </c>
      <c r="R8756">
        <v>0.186440677966101</v>
      </c>
      <c r="S8756">
        <f t="shared" si="136"/>
        <v>-8.0210843030572077E-2</v>
      </c>
    </row>
    <row r="8757" spans="1:19" x14ac:dyDescent="0.2">
      <c r="A8757" t="s">
        <v>17426</v>
      </c>
      <c r="B8757" t="s">
        <v>17427</v>
      </c>
      <c r="C8757">
        <v>99</v>
      </c>
      <c r="D8757">
        <v>95</v>
      </c>
      <c r="E8757">
        <v>88</v>
      </c>
      <c r="F8757">
        <v>7</v>
      </c>
      <c r="G8757">
        <v>6.2346642986826302E-2</v>
      </c>
      <c r="H8757">
        <v>-0.54541053222578395</v>
      </c>
      <c r="I8757">
        <v>-2.0347343275452898</v>
      </c>
      <c r="J8757">
        <v>234</v>
      </c>
      <c r="K8757">
        <v>245</v>
      </c>
      <c r="L8757">
        <v>162</v>
      </c>
      <c r="M8757">
        <v>26</v>
      </c>
      <c r="N8757">
        <v>9.7178330376111399E-2</v>
      </c>
      <c r="O8757">
        <v>-0.75178962001190197</v>
      </c>
      <c r="P8757">
        <v>-1.9644681780312101</v>
      </c>
      <c r="Q8757">
        <v>0.677966101694915</v>
      </c>
      <c r="R8757">
        <v>0.40677966101694901</v>
      </c>
      <c r="S8757">
        <f t="shared" si="136"/>
        <v>-0.11224675990113311</v>
      </c>
    </row>
    <row r="8758" spans="1:19" x14ac:dyDescent="0.2">
      <c r="A8758" t="s">
        <v>17428</v>
      </c>
      <c r="B8758" t="s">
        <v>17429</v>
      </c>
      <c r="C8758">
        <v>58</v>
      </c>
      <c r="D8758">
        <v>65</v>
      </c>
      <c r="E8758">
        <v>42</v>
      </c>
      <c r="F8758">
        <v>4</v>
      </c>
      <c r="G8758">
        <v>0.129743595375446</v>
      </c>
      <c r="H8758">
        <v>-0.63443671294343995</v>
      </c>
      <c r="I8758">
        <v>-2.0455651751969701</v>
      </c>
      <c r="J8758">
        <v>138</v>
      </c>
      <c r="K8758">
        <v>220</v>
      </c>
      <c r="L8758">
        <v>92</v>
      </c>
      <c r="M8758">
        <v>26</v>
      </c>
      <c r="N8758">
        <v>0.27977169784269101</v>
      </c>
      <c r="O8758">
        <v>-0.76818003620007103</v>
      </c>
      <c r="P8758">
        <v>-1.7351314070223101</v>
      </c>
      <c r="Q8758">
        <v>0.79661016949152497</v>
      </c>
      <c r="R8758">
        <v>0.186440677966101</v>
      </c>
      <c r="S8758">
        <f t="shared" si="136"/>
        <v>-5.4026359111550265E-2</v>
      </c>
    </row>
    <row r="8759" spans="1:19" x14ac:dyDescent="0.2">
      <c r="A8759" t="s">
        <v>17430</v>
      </c>
      <c r="B8759" t="s">
        <v>17431</v>
      </c>
      <c r="C8759">
        <v>61</v>
      </c>
      <c r="D8759">
        <v>43</v>
      </c>
      <c r="E8759">
        <v>20</v>
      </c>
      <c r="F8759">
        <v>6</v>
      </c>
      <c r="G8759">
        <v>-7.1603147135651898E-2</v>
      </c>
      <c r="H8759">
        <v>-0.97855784912518895</v>
      </c>
      <c r="I8759">
        <v>-1.8913757575891199</v>
      </c>
      <c r="J8759">
        <v>96</v>
      </c>
      <c r="K8759">
        <v>68</v>
      </c>
      <c r="L8759">
        <v>39</v>
      </c>
      <c r="M8759">
        <v>15</v>
      </c>
      <c r="N8759">
        <v>-7.25342169116103E-2</v>
      </c>
      <c r="O8759">
        <v>-0.983295403157459</v>
      </c>
      <c r="P8759">
        <v>-1.81640564257578</v>
      </c>
      <c r="Q8759">
        <v>0.76271186440677896</v>
      </c>
      <c r="R8759">
        <v>0.28813559322033899</v>
      </c>
      <c r="S8759">
        <f t="shared" si="136"/>
        <v>-3.1300217955626909E-2</v>
      </c>
    </row>
    <row r="8760" spans="1:19" x14ac:dyDescent="0.2">
      <c r="A8760" t="s">
        <v>17432</v>
      </c>
      <c r="B8760" t="s">
        <v>17433</v>
      </c>
      <c r="C8760">
        <v>304</v>
      </c>
      <c r="D8760">
        <v>355</v>
      </c>
      <c r="E8760">
        <v>351</v>
      </c>
      <c r="F8760">
        <v>30</v>
      </c>
      <c r="G8760">
        <v>0.14761300174186801</v>
      </c>
      <c r="H8760">
        <v>-0.43182447692133302</v>
      </c>
      <c r="I8760">
        <v>-1.8899495018510899</v>
      </c>
      <c r="J8760">
        <v>567</v>
      </c>
      <c r="K8760">
        <v>627</v>
      </c>
      <c r="L8760">
        <v>384</v>
      </c>
      <c r="M8760">
        <v>41</v>
      </c>
      <c r="N8760">
        <v>0.12091258535953101</v>
      </c>
      <c r="O8760">
        <v>-0.76134061166976597</v>
      </c>
      <c r="P8760">
        <v>-2.1510248707650601</v>
      </c>
      <c r="Q8760">
        <v>0.91525423728813504</v>
      </c>
      <c r="R8760">
        <v>0.23728813559322001</v>
      </c>
      <c r="S8760">
        <f t="shared" si="136"/>
        <v>-0.12039408346995584</v>
      </c>
    </row>
    <row r="8761" spans="1:19" x14ac:dyDescent="0.2">
      <c r="A8761" t="s">
        <v>17434</v>
      </c>
      <c r="B8761" t="s">
        <v>17435</v>
      </c>
      <c r="C8761">
        <v>221</v>
      </c>
      <c r="D8761">
        <v>222</v>
      </c>
      <c r="E8761">
        <v>156</v>
      </c>
      <c r="F8761">
        <v>36</v>
      </c>
      <c r="G8761">
        <v>8.2218933061056307E-2</v>
      </c>
      <c r="H8761">
        <v>-0.64552568510905195</v>
      </c>
      <c r="I8761">
        <v>-1.67228694587982</v>
      </c>
      <c r="J8761">
        <v>397</v>
      </c>
      <c r="K8761">
        <v>529</v>
      </c>
      <c r="L8761">
        <v>257</v>
      </c>
      <c r="M8761">
        <v>44</v>
      </c>
      <c r="N8761">
        <v>0.20189326869379201</v>
      </c>
      <c r="O8761">
        <v>-0.78094616057621102</v>
      </c>
      <c r="P8761">
        <v>-1.96556349886882</v>
      </c>
      <c r="Q8761">
        <v>0.86440677966101698</v>
      </c>
      <c r="R8761">
        <v>0.322033898305084</v>
      </c>
      <c r="S8761">
        <f t="shared" si="136"/>
        <v>-8.0159268980929711E-3</v>
      </c>
    </row>
    <row r="8762" spans="1:19" x14ac:dyDescent="0.2">
      <c r="A8762" t="s">
        <v>17436</v>
      </c>
      <c r="B8762" t="s">
        <v>17437</v>
      </c>
      <c r="C8762">
        <v>46</v>
      </c>
      <c r="D8762">
        <v>80</v>
      </c>
      <c r="E8762">
        <v>39</v>
      </c>
      <c r="F8762">
        <v>7</v>
      </c>
      <c r="G8762">
        <v>0.32059038760589698</v>
      </c>
      <c r="H8762">
        <v>-0.56595123443347795</v>
      </c>
      <c r="I8762">
        <v>-1.70185696462931</v>
      </c>
      <c r="J8762">
        <v>141</v>
      </c>
      <c r="K8762">
        <v>224</v>
      </c>
      <c r="L8762">
        <v>34</v>
      </c>
      <c r="M8762">
        <v>22</v>
      </c>
      <c r="N8762">
        <v>0.27825700910050399</v>
      </c>
      <c r="O8762">
        <v>-1.20982897275751</v>
      </c>
      <c r="P8762">
        <v>-1.81702210042506</v>
      </c>
      <c r="Q8762">
        <v>0.86440677966101698</v>
      </c>
      <c r="R8762">
        <v>0.338983050847457</v>
      </c>
      <c r="S8762">
        <f t="shared" si="136"/>
        <v>2.3188966231023497E-2</v>
      </c>
    </row>
    <row r="8763" spans="1:19" x14ac:dyDescent="0.2">
      <c r="A8763" t="s">
        <v>17438</v>
      </c>
      <c r="B8763" t="s">
        <v>17439</v>
      </c>
      <c r="C8763">
        <v>185</v>
      </c>
      <c r="D8763">
        <v>142</v>
      </c>
      <c r="E8763">
        <v>127</v>
      </c>
      <c r="F8763">
        <v>8</v>
      </c>
      <c r="G8763">
        <v>-3.4625151724428802E-2</v>
      </c>
      <c r="H8763">
        <v>-0.65762601722545999</v>
      </c>
      <c r="I8763">
        <v>-2.2482789143730599</v>
      </c>
      <c r="J8763">
        <v>448</v>
      </c>
      <c r="K8763">
        <v>532</v>
      </c>
      <c r="L8763">
        <v>331</v>
      </c>
      <c r="M8763">
        <v>46</v>
      </c>
      <c r="N8763">
        <v>0.151861721718625</v>
      </c>
      <c r="O8763">
        <v>-0.72353879736681503</v>
      </c>
      <c r="P8763">
        <v>-1.9987458509084599</v>
      </c>
      <c r="Q8763">
        <v>0.66101694915254205</v>
      </c>
      <c r="R8763">
        <v>0.305084745762711</v>
      </c>
      <c r="S8763">
        <f t="shared" si="136"/>
        <v>-0.1829981941608082</v>
      </c>
    </row>
    <row r="8764" spans="1:19" x14ac:dyDescent="0.2">
      <c r="A8764" t="s">
        <v>17440</v>
      </c>
      <c r="B8764" t="s">
        <v>17441</v>
      </c>
      <c r="C8764">
        <v>132</v>
      </c>
      <c r="D8764">
        <v>188</v>
      </c>
      <c r="E8764">
        <v>95</v>
      </c>
      <c r="F8764">
        <v>14</v>
      </c>
      <c r="G8764">
        <v>0.23384215035335801</v>
      </c>
      <c r="H8764">
        <v>-0.63710833569540504</v>
      </c>
      <c r="I8764">
        <v>-1.85864306848961</v>
      </c>
      <c r="J8764">
        <v>211</v>
      </c>
      <c r="K8764">
        <v>356</v>
      </c>
      <c r="L8764">
        <v>127</v>
      </c>
      <c r="M8764">
        <v>43</v>
      </c>
      <c r="N8764">
        <v>0.304395646096904</v>
      </c>
      <c r="O8764">
        <v>-0.81256751148612605</v>
      </c>
      <c r="P8764">
        <v>-1.70103966830999</v>
      </c>
      <c r="Q8764">
        <v>0.77966101694915202</v>
      </c>
      <c r="R8764">
        <v>0.27118644067796599</v>
      </c>
      <c r="S8764">
        <f t="shared" si="136"/>
        <v>8.9978590843275072E-3</v>
      </c>
    </row>
    <row r="8765" spans="1:19" x14ac:dyDescent="0.2">
      <c r="A8765" t="s">
        <v>17442</v>
      </c>
      <c r="B8765" t="s">
        <v>17443</v>
      </c>
      <c r="C8765">
        <v>126</v>
      </c>
      <c r="D8765">
        <v>180</v>
      </c>
      <c r="E8765">
        <v>114</v>
      </c>
      <c r="F8765">
        <v>24</v>
      </c>
      <c r="G8765">
        <v>0.235160192281271</v>
      </c>
      <c r="H8765">
        <v>-0.53772370355949295</v>
      </c>
      <c r="I8765">
        <v>-1.6043564763679501</v>
      </c>
      <c r="J8765">
        <v>269</v>
      </c>
      <c r="K8765">
        <v>419</v>
      </c>
      <c r="L8765">
        <v>168</v>
      </c>
      <c r="M8765">
        <v>37</v>
      </c>
      <c r="N8765">
        <v>0.269689846385609</v>
      </c>
      <c r="O8765">
        <v>-0.79653177542093501</v>
      </c>
      <c r="P8765">
        <v>-1.8717762245273</v>
      </c>
      <c r="Q8765">
        <v>0.89830508474576198</v>
      </c>
      <c r="R8765">
        <v>0.305084745762711</v>
      </c>
      <c r="S8765">
        <f t="shared" si="136"/>
        <v>3.6660656717881754E-2</v>
      </c>
    </row>
    <row r="8766" spans="1:19" x14ac:dyDescent="0.2">
      <c r="A8766" t="s">
        <v>17444</v>
      </c>
      <c r="B8766" t="s">
        <v>17445</v>
      </c>
      <c r="C8766">
        <v>189</v>
      </c>
      <c r="D8766">
        <v>140</v>
      </c>
      <c r="E8766">
        <v>85</v>
      </c>
      <c r="F8766">
        <v>11</v>
      </c>
      <c r="G8766">
        <v>-5.0075536199477598E-2</v>
      </c>
      <c r="H8766">
        <v>-0.84130088823735505</v>
      </c>
      <c r="I8766">
        <v>-2.1192662919770102</v>
      </c>
      <c r="J8766">
        <v>249</v>
      </c>
      <c r="K8766">
        <v>302</v>
      </c>
      <c r="L8766">
        <v>162</v>
      </c>
      <c r="M8766">
        <v>21</v>
      </c>
      <c r="N8766">
        <v>0.16103569928313599</v>
      </c>
      <c r="O8766">
        <v>-0.77877310969749503</v>
      </c>
      <c r="P8766">
        <v>-2.0842057209537099</v>
      </c>
      <c r="Q8766">
        <v>0.59322033898305004</v>
      </c>
      <c r="R8766">
        <v>0.338983050847457</v>
      </c>
      <c r="S8766">
        <f t="shared" si="136"/>
        <v>-0.16865221197898761</v>
      </c>
    </row>
    <row r="8767" spans="1:19" x14ac:dyDescent="0.2">
      <c r="A8767" t="s">
        <v>17446</v>
      </c>
      <c r="B8767" t="s">
        <v>17447</v>
      </c>
      <c r="C8767">
        <v>54</v>
      </c>
      <c r="D8767">
        <v>101</v>
      </c>
      <c r="E8767">
        <v>34</v>
      </c>
      <c r="F8767">
        <v>5</v>
      </c>
      <c r="G8767">
        <v>0.352185846255202</v>
      </c>
      <c r="H8767">
        <v>-0.69517285255911698</v>
      </c>
      <c r="I8767">
        <v>-1.9176209284489401</v>
      </c>
      <c r="J8767">
        <v>129</v>
      </c>
      <c r="K8767">
        <v>108</v>
      </c>
      <c r="L8767">
        <v>68</v>
      </c>
      <c r="M8767">
        <v>13</v>
      </c>
      <c r="N8767" s="1">
        <v>6.2148609422536593E-5</v>
      </c>
      <c r="O8767">
        <v>-0.87016957473740297</v>
      </c>
      <c r="P8767">
        <v>-2.0068720265843001</v>
      </c>
      <c r="Q8767">
        <v>0.54237288135593198</v>
      </c>
      <c r="R8767">
        <v>0.22033898305084701</v>
      </c>
      <c r="S8767">
        <f t="shared" si="136"/>
        <v>-8.9815534385943419E-2</v>
      </c>
    </row>
    <row r="8768" spans="1:19" x14ac:dyDescent="0.2">
      <c r="A8768" t="s">
        <v>17448</v>
      </c>
      <c r="B8768" t="s">
        <v>17449</v>
      </c>
      <c r="C8768">
        <v>129</v>
      </c>
      <c r="D8768">
        <v>253</v>
      </c>
      <c r="E8768">
        <v>115</v>
      </c>
      <c r="F8768">
        <v>12</v>
      </c>
      <c r="G8768">
        <v>0.37278904317209699</v>
      </c>
      <c r="H8768">
        <v>-0.54414987972404005</v>
      </c>
      <c r="I8768">
        <v>-1.9156056372136201</v>
      </c>
      <c r="J8768">
        <v>368</v>
      </c>
      <c r="K8768">
        <v>535</v>
      </c>
      <c r="L8768">
        <v>220</v>
      </c>
      <c r="M8768">
        <v>32</v>
      </c>
      <c r="N8768">
        <v>0.23973406676943201</v>
      </c>
      <c r="O8768">
        <v>-0.81551391499570103</v>
      </c>
      <c r="P8768">
        <v>-2.0709235089455</v>
      </c>
      <c r="Q8768">
        <v>0.89830508474576198</v>
      </c>
      <c r="R8768">
        <v>0.23728813559322001</v>
      </c>
      <c r="S8768">
        <f t="shared" si="136"/>
        <v>-0.10636708239524353</v>
      </c>
    </row>
    <row r="8769" spans="1:19" x14ac:dyDescent="0.2">
      <c r="A8769" t="s">
        <v>17450</v>
      </c>
      <c r="B8769" t="s">
        <v>17451</v>
      </c>
      <c r="C8769">
        <v>95</v>
      </c>
      <c r="D8769">
        <v>94</v>
      </c>
      <c r="E8769">
        <v>107</v>
      </c>
      <c r="F8769">
        <v>38</v>
      </c>
      <c r="G8769">
        <v>7.5662480606379298E-2</v>
      </c>
      <c r="H8769">
        <v>-0.442597837382041</v>
      </c>
      <c r="I8769">
        <v>-1.2821371816340299</v>
      </c>
      <c r="J8769">
        <v>155</v>
      </c>
      <c r="K8769">
        <v>198</v>
      </c>
      <c r="L8769">
        <v>170</v>
      </c>
      <c r="M8769">
        <v>85</v>
      </c>
      <c r="N8769">
        <v>0.183561595512961</v>
      </c>
      <c r="O8769">
        <v>-0.55197155393640795</v>
      </c>
      <c r="P8769">
        <v>-1.2711384410478901</v>
      </c>
      <c r="Q8769">
        <v>0.83050847457627097</v>
      </c>
      <c r="R8769">
        <v>0.644067796610169</v>
      </c>
      <c r="S8769">
        <f t="shared" si="136"/>
        <v>0.29024414642279339</v>
      </c>
    </row>
    <row r="8770" spans="1:19" x14ac:dyDescent="0.2">
      <c r="A8770" t="s">
        <v>17452</v>
      </c>
      <c r="B8770" t="s">
        <v>17453</v>
      </c>
      <c r="C8770">
        <v>382</v>
      </c>
      <c r="D8770">
        <v>446</v>
      </c>
      <c r="E8770">
        <v>385</v>
      </c>
      <c r="F8770">
        <v>29</v>
      </c>
      <c r="G8770">
        <v>0.14752972809596099</v>
      </c>
      <c r="H8770">
        <v>-0.49086064318161099</v>
      </c>
      <c r="I8770">
        <v>-2.0038625379747499</v>
      </c>
      <c r="J8770">
        <v>577</v>
      </c>
      <c r="K8770">
        <v>815</v>
      </c>
      <c r="L8770">
        <v>533</v>
      </c>
      <c r="M8770">
        <v>102</v>
      </c>
      <c r="N8770">
        <v>0.227209899005966</v>
      </c>
      <c r="O8770">
        <v>-0.62653738127354897</v>
      </c>
      <c r="P8770">
        <v>-1.7628013099857001</v>
      </c>
      <c r="Q8770">
        <v>0.91525423728813504</v>
      </c>
      <c r="R8770">
        <v>0.152542372881355</v>
      </c>
      <c r="S8770">
        <f t="shared" si="136"/>
        <v>-4.9401256968318222E-2</v>
      </c>
    </row>
    <row r="8771" spans="1:19" x14ac:dyDescent="0.2">
      <c r="A8771" t="s">
        <v>17454</v>
      </c>
      <c r="B8771" t="s">
        <v>17455</v>
      </c>
      <c r="C8771">
        <v>187</v>
      </c>
      <c r="D8771">
        <v>180</v>
      </c>
      <c r="E8771">
        <v>94</v>
      </c>
      <c r="F8771">
        <v>15</v>
      </c>
      <c r="G8771">
        <v>6.3689130862335505E-2</v>
      </c>
      <c r="H8771">
        <v>-0.79297176271520398</v>
      </c>
      <c r="I8771">
        <v>-1.9799475204428101</v>
      </c>
      <c r="J8771">
        <v>254</v>
      </c>
      <c r="K8771">
        <v>381</v>
      </c>
      <c r="L8771">
        <v>177</v>
      </c>
      <c r="M8771">
        <v>44</v>
      </c>
      <c r="N8771">
        <v>0.253319362477403</v>
      </c>
      <c r="O8771">
        <v>-0.74894922740252101</v>
      </c>
      <c r="P8771">
        <v>-1.77160670872564</v>
      </c>
      <c r="Q8771">
        <v>0.62711864406779605</v>
      </c>
      <c r="R8771">
        <v>0.338983050847457</v>
      </c>
      <c r="S8771">
        <f t="shared" ref="S8771:S8834" si="137">((I8771+1.7338029)/1.7338029+(P8771+1.8692731)/1.8692731)/2</f>
        <v>-4.4859862793830807E-2</v>
      </c>
    </row>
    <row r="8772" spans="1:19" x14ac:dyDescent="0.2">
      <c r="A8772" t="s">
        <v>17456</v>
      </c>
      <c r="B8772" t="s">
        <v>17457</v>
      </c>
      <c r="C8772">
        <v>194</v>
      </c>
      <c r="D8772">
        <v>274</v>
      </c>
      <c r="E8772">
        <v>220</v>
      </c>
      <c r="F8772">
        <v>48</v>
      </c>
      <c r="G8772">
        <v>0.23020706518569001</v>
      </c>
      <c r="H8772">
        <v>-0.43963705888642302</v>
      </c>
      <c r="I8772">
        <v>-1.4907576655166299</v>
      </c>
      <c r="J8772">
        <v>392</v>
      </c>
      <c r="K8772">
        <v>490</v>
      </c>
      <c r="L8772">
        <v>241</v>
      </c>
      <c r="M8772">
        <v>81</v>
      </c>
      <c r="N8772">
        <v>0.174138116429778</v>
      </c>
      <c r="O8772">
        <v>-0.80335780158997905</v>
      </c>
      <c r="P8772">
        <v>-1.6950267167337001</v>
      </c>
      <c r="Q8772">
        <v>0.677966101694915</v>
      </c>
      <c r="R8772">
        <v>0.338983050847457</v>
      </c>
      <c r="S8772">
        <f t="shared" si="137"/>
        <v>0.11669827392125889</v>
      </c>
    </row>
    <row r="8773" spans="1:19" x14ac:dyDescent="0.2">
      <c r="A8773" t="s">
        <v>17458</v>
      </c>
      <c r="B8773" t="s">
        <v>17459</v>
      </c>
      <c r="C8773">
        <v>7</v>
      </c>
      <c r="D8773">
        <v>9</v>
      </c>
      <c r="E8773">
        <v>9</v>
      </c>
      <c r="F8773">
        <v>0</v>
      </c>
      <c r="G8773">
        <v>0.18940270172059601</v>
      </c>
      <c r="H8773">
        <v>-0.385113540353335</v>
      </c>
      <c r="I8773" t="e">
        <f>-inf</f>
        <v>#NAME?</v>
      </c>
      <c r="J8773">
        <v>9</v>
      </c>
      <c r="K8773">
        <v>10</v>
      </c>
      <c r="L8773">
        <v>6</v>
      </c>
      <c r="M8773">
        <v>0</v>
      </c>
      <c r="N8773">
        <v>0.122985593982396</v>
      </c>
      <c r="O8773">
        <v>-0.76818003620007103</v>
      </c>
      <c r="P8773" t="e">
        <f>-inf</f>
        <v>#NAME?</v>
      </c>
      <c r="Q8773">
        <v>0.84745762711864403</v>
      </c>
      <c r="R8773">
        <v>0.322033898305084</v>
      </c>
      <c r="S8773" t="e">
        <f t="shared" si="137"/>
        <v>#NAME?</v>
      </c>
    </row>
    <row r="8774" spans="1:19" x14ac:dyDescent="0.2">
      <c r="A8774" t="s">
        <v>17460</v>
      </c>
      <c r="B8774" t="s">
        <v>17461</v>
      </c>
      <c r="C8774">
        <v>4</v>
      </c>
      <c r="D8774">
        <v>5</v>
      </c>
      <c r="E8774">
        <v>0</v>
      </c>
      <c r="F8774">
        <v>0</v>
      </c>
      <c r="G8774">
        <v>0.17716824530358399</v>
      </c>
      <c r="H8774" t="e">
        <f>-inf</f>
        <v>#NAME?</v>
      </c>
      <c r="I8774" t="e">
        <f>-inf</f>
        <v>#NAME?</v>
      </c>
      <c r="J8774">
        <v>10</v>
      </c>
      <c r="K8774">
        <v>13</v>
      </c>
      <c r="L8774">
        <v>27</v>
      </c>
      <c r="M8774">
        <v>0</v>
      </c>
      <c r="N8774">
        <v>0.19117145572855801</v>
      </c>
      <c r="O8774">
        <v>-0.16072501298540301</v>
      </c>
      <c r="P8774" t="e">
        <f>-inf</f>
        <v>#NAME?</v>
      </c>
      <c r="Q8774">
        <v>0.62711864406779605</v>
      </c>
      <c r="R8774">
        <v>0.322033898305084</v>
      </c>
      <c r="S8774" t="e">
        <f t="shared" si="137"/>
        <v>#NAME?</v>
      </c>
    </row>
    <row r="8775" spans="1:19" x14ac:dyDescent="0.2">
      <c r="A8775" t="s">
        <v>17462</v>
      </c>
      <c r="B8775" t="s">
        <v>17463</v>
      </c>
      <c r="C8775">
        <v>82</v>
      </c>
      <c r="D8775">
        <v>27</v>
      </c>
      <c r="E8775">
        <v>45</v>
      </c>
      <c r="F8775">
        <v>4</v>
      </c>
      <c r="G8775">
        <v>-0.40219185592919998</v>
      </c>
      <c r="H8775">
        <v>-0.75485934838677604</v>
      </c>
      <c r="I8775">
        <v>-2.1959510340177499</v>
      </c>
      <c r="J8775">
        <v>100</v>
      </c>
      <c r="K8775">
        <v>176</v>
      </c>
      <c r="L8775">
        <v>45</v>
      </c>
      <c r="M8775">
        <v>7</v>
      </c>
      <c r="N8775">
        <v>0.32274077123587103</v>
      </c>
      <c r="O8775">
        <v>-0.93887626336904595</v>
      </c>
      <c r="P8775">
        <v>-2.16512762857763</v>
      </c>
      <c r="Q8775">
        <v>0.59322033898305004</v>
      </c>
      <c r="R8775">
        <v>0.22033898305084701</v>
      </c>
      <c r="S8775">
        <f t="shared" si="137"/>
        <v>-0.21241210729063709</v>
      </c>
    </row>
    <row r="8776" spans="1:19" x14ac:dyDescent="0.2">
      <c r="A8776" t="s">
        <v>17464</v>
      </c>
      <c r="B8776" t="s">
        <v>17465</v>
      </c>
      <c r="C8776">
        <v>203</v>
      </c>
      <c r="D8776">
        <v>201</v>
      </c>
      <c r="E8776">
        <v>171</v>
      </c>
      <c r="F8776">
        <v>26</v>
      </c>
      <c r="G8776">
        <v>7.5958251802804397E-2</v>
      </c>
      <c r="H8776">
        <v>-0.568757937299462</v>
      </c>
      <c r="I8776">
        <v>-1.7767198629043901</v>
      </c>
      <c r="J8776">
        <v>333</v>
      </c>
      <c r="K8776">
        <v>269</v>
      </c>
      <c r="L8776">
        <v>164</v>
      </c>
      <c r="M8776">
        <v>50</v>
      </c>
      <c r="N8776">
        <v>-1.54638500821901E-2</v>
      </c>
      <c r="O8776">
        <v>-0.89968916260301202</v>
      </c>
      <c r="P8776">
        <v>-1.8336998977621899</v>
      </c>
      <c r="Q8776">
        <v>0.86440677966101698</v>
      </c>
      <c r="R8776">
        <v>0.322033898305084</v>
      </c>
      <c r="S8776">
        <f t="shared" si="137"/>
        <v>-2.8612901571784029E-3</v>
      </c>
    </row>
    <row r="8777" spans="1:19" x14ac:dyDescent="0.2">
      <c r="A8777" t="s">
        <v>17466</v>
      </c>
      <c r="B8777" t="s">
        <v>17467</v>
      </c>
      <c r="C8777">
        <v>50</v>
      </c>
      <c r="D8777">
        <v>81</v>
      </c>
      <c r="E8777">
        <v>97</v>
      </c>
      <c r="F8777">
        <v>1</v>
      </c>
      <c r="G8777">
        <v>0.28977324683815903</v>
      </c>
      <c r="H8777">
        <v>-0.20645627984817699</v>
      </c>
      <c r="I8777">
        <v>-2.58316717729801</v>
      </c>
      <c r="J8777">
        <v>103</v>
      </c>
      <c r="K8777">
        <v>223</v>
      </c>
      <c r="L8777">
        <v>53</v>
      </c>
      <c r="M8777">
        <v>11</v>
      </c>
      <c r="N8777">
        <v>0.41269574176471002</v>
      </c>
      <c r="O8777">
        <v>-0.88065013224877298</v>
      </c>
      <c r="P8777">
        <v>-1.98167020813884</v>
      </c>
      <c r="Q8777">
        <v>0.54237288135593198</v>
      </c>
      <c r="R8777">
        <v>0.322033898305084</v>
      </c>
      <c r="S8777">
        <f t="shared" si="137"/>
        <v>-0.27500695949669668</v>
      </c>
    </row>
    <row r="8778" spans="1:19" x14ac:dyDescent="0.2">
      <c r="A8778" t="s">
        <v>17468</v>
      </c>
      <c r="B8778" t="s">
        <v>17469</v>
      </c>
      <c r="C8778">
        <v>107</v>
      </c>
      <c r="D8778">
        <v>107</v>
      </c>
      <c r="E8778">
        <v>56</v>
      </c>
      <c r="F8778">
        <v>23</v>
      </c>
      <c r="G8778">
        <v>8.0258232295528406E-2</v>
      </c>
      <c r="H8778">
        <v>-0.77545376045741199</v>
      </c>
      <c r="I8778">
        <v>-1.55185311462961</v>
      </c>
      <c r="J8778">
        <v>159</v>
      </c>
      <c r="K8778">
        <v>144</v>
      </c>
      <c r="L8778">
        <v>91</v>
      </c>
      <c r="M8778">
        <v>40</v>
      </c>
      <c r="N8778">
        <v>3.4193471196519901E-2</v>
      </c>
      <c r="O8778">
        <v>-0.83444450914374801</v>
      </c>
      <c r="P8778">
        <v>-1.6095628015843799</v>
      </c>
      <c r="Q8778">
        <v>0.59322033898305004</v>
      </c>
      <c r="R8778">
        <v>0.35593220338983</v>
      </c>
      <c r="S8778">
        <f t="shared" si="137"/>
        <v>0.12193956005864531</v>
      </c>
    </row>
    <row r="8779" spans="1:19" x14ac:dyDescent="0.2">
      <c r="A8779" t="s">
        <v>17470</v>
      </c>
      <c r="B8779" t="s">
        <v>17471</v>
      </c>
      <c r="C8779">
        <v>100</v>
      </c>
      <c r="D8779">
        <v>83</v>
      </c>
      <c r="E8779">
        <v>29</v>
      </c>
      <c r="F8779">
        <v>9</v>
      </c>
      <c r="G8779">
        <v>-6.63675328397595E-4</v>
      </c>
      <c r="H8779">
        <v>-1.0318600118794401</v>
      </c>
      <c r="I8779">
        <v>-1.9299546635226701</v>
      </c>
      <c r="J8779">
        <v>145</v>
      </c>
      <c r="K8779">
        <v>127</v>
      </c>
      <c r="L8779">
        <v>81</v>
      </c>
      <c r="M8779">
        <v>13</v>
      </c>
      <c r="N8779">
        <v>1.96638221427037E-2</v>
      </c>
      <c r="O8779">
        <v>-0.84497176050071499</v>
      </c>
      <c r="P8779">
        <v>-2.0576503185200301</v>
      </c>
      <c r="Q8779">
        <v>0.57627118644067798</v>
      </c>
      <c r="R8779">
        <v>0.28813559322033899</v>
      </c>
      <c r="S8779">
        <f t="shared" si="137"/>
        <v>-0.10695474211237038</v>
      </c>
    </row>
    <row r="8780" spans="1:19" x14ac:dyDescent="0.2">
      <c r="A8780" t="s">
        <v>17472</v>
      </c>
      <c r="B8780" t="s">
        <v>17473</v>
      </c>
      <c r="C8780">
        <v>327</v>
      </c>
      <c r="D8780">
        <v>347</v>
      </c>
      <c r="E8780">
        <v>259</v>
      </c>
      <c r="F8780">
        <v>17</v>
      </c>
      <c r="G8780">
        <v>0.106039954426116</v>
      </c>
      <c r="H8780">
        <v>-0.59550599835743701</v>
      </c>
      <c r="I8780">
        <v>-2.1682960042440098</v>
      </c>
      <c r="J8780">
        <v>517</v>
      </c>
      <c r="K8780">
        <v>761</v>
      </c>
      <c r="L8780">
        <v>421</v>
      </c>
      <c r="M8780">
        <v>59</v>
      </c>
      <c r="N8780">
        <v>0.245122217098352</v>
      </c>
      <c r="O8780">
        <v>-0.68129722440266405</v>
      </c>
      <c r="P8780">
        <v>-1.95286420004369</v>
      </c>
      <c r="Q8780">
        <v>0.76271186440677896</v>
      </c>
      <c r="R8780">
        <v>0.322033898305084</v>
      </c>
      <c r="S8780">
        <f t="shared" si="137"/>
        <v>-0.14765985780664778</v>
      </c>
    </row>
    <row r="8781" spans="1:19" x14ac:dyDescent="0.2">
      <c r="A8781" t="s">
        <v>17474</v>
      </c>
      <c r="B8781" t="s">
        <v>17475</v>
      </c>
      <c r="C8781">
        <v>154</v>
      </c>
      <c r="D8781">
        <v>195</v>
      </c>
      <c r="E8781">
        <v>140</v>
      </c>
      <c r="F8781">
        <v>14</v>
      </c>
      <c r="G8781">
        <v>0.18277212282158301</v>
      </c>
      <c r="H8781">
        <v>-0.53565069493662798</v>
      </c>
      <c r="I8781">
        <v>-1.92558985812022</v>
      </c>
      <c r="J8781">
        <v>298</v>
      </c>
      <c r="K8781">
        <v>558</v>
      </c>
      <c r="L8781">
        <v>267</v>
      </c>
      <c r="M8781">
        <v>38</v>
      </c>
      <c r="N8781">
        <v>0.34964603828304502</v>
      </c>
      <c r="O8781">
        <v>-0.63979377985607</v>
      </c>
      <c r="P8781">
        <v>-1.9046583360513301</v>
      </c>
      <c r="Q8781">
        <v>0.94915254237288105</v>
      </c>
      <c r="R8781">
        <v>0.305084745762711</v>
      </c>
      <c r="S8781">
        <f t="shared" si="137"/>
        <v>-6.4773150051601891E-2</v>
      </c>
    </row>
    <row r="8782" spans="1:19" x14ac:dyDescent="0.2">
      <c r="A8782" t="s">
        <v>17476</v>
      </c>
      <c r="B8782" t="s">
        <v>17477</v>
      </c>
      <c r="C8782">
        <v>85</v>
      </c>
      <c r="D8782">
        <v>67</v>
      </c>
      <c r="E8782">
        <v>36</v>
      </c>
      <c r="F8782">
        <v>9</v>
      </c>
      <c r="G8782">
        <v>-2.3085890717937801E-2</v>
      </c>
      <c r="H8782">
        <v>-0.86737443472540898</v>
      </c>
      <c r="I8782">
        <v>-1.8593735892369601</v>
      </c>
      <c r="J8782">
        <v>158</v>
      </c>
      <c r="K8782">
        <v>202</v>
      </c>
      <c r="L8782">
        <v>104</v>
      </c>
      <c r="M8782">
        <v>17</v>
      </c>
      <c r="N8782">
        <v>0.18392238591392199</v>
      </c>
      <c r="O8782">
        <v>-0.77371252480003205</v>
      </c>
      <c r="P8782">
        <v>-1.9784338341680401</v>
      </c>
      <c r="Q8782">
        <v>0.91525423728813504</v>
      </c>
      <c r="R8782">
        <v>0.305084745762711</v>
      </c>
      <c r="S8782">
        <f t="shared" si="137"/>
        <v>-6.5411216196783042E-2</v>
      </c>
    </row>
    <row r="8783" spans="1:19" x14ac:dyDescent="0.2">
      <c r="A8783" t="s">
        <v>17478</v>
      </c>
      <c r="B8783" t="s">
        <v>17479</v>
      </c>
      <c r="C8783">
        <v>153</v>
      </c>
      <c r="D8783">
        <v>247</v>
      </c>
      <c r="E8783">
        <v>121</v>
      </c>
      <c r="F8783">
        <v>20</v>
      </c>
      <c r="G8783">
        <v>0.28826375473759502</v>
      </c>
      <c r="H8783">
        <v>-0.59616407027955198</v>
      </c>
      <c r="I8783">
        <v>-1.76785860811561</v>
      </c>
      <c r="J8783">
        <v>192</v>
      </c>
      <c r="K8783">
        <v>364</v>
      </c>
      <c r="L8783">
        <v>163</v>
      </c>
      <c r="M8783">
        <v>30</v>
      </c>
      <c r="N8783">
        <v>0.35502825836722801</v>
      </c>
      <c r="O8783">
        <v>-0.66320240144398201</v>
      </c>
      <c r="P8783">
        <v>-1.81640564257578</v>
      </c>
      <c r="Q8783">
        <v>0.81355932203389802</v>
      </c>
      <c r="R8783">
        <v>0.38983050847457601</v>
      </c>
      <c r="S8783">
        <f t="shared" si="137"/>
        <v>4.3200793323491023E-3</v>
      </c>
    </row>
    <row r="8784" spans="1:19" x14ac:dyDescent="0.2">
      <c r="A8784" t="s">
        <v>17480</v>
      </c>
      <c r="B8784" t="s">
        <v>17481</v>
      </c>
      <c r="C8784">
        <v>157</v>
      </c>
      <c r="D8784">
        <v>167</v>
      </c>
      <c r="E8784">
        <v>86</v>
      </c>
      <c r="F8784">
        <v>13</v>
      </c>
      <c r="G8784">
        <v>0.107075051033877</v>
      </c>
      <c r="H8784">
        <v>-0.75565921094406896</v>
      </c>
      <c r="I8784">
        <v>-1.9661534730643899</v>
      </c>
      <c r="J8784">
        <v>278</v>
      </c>
      <c r="K8784">
        <v>369</v>
      </c>
      <c r="L8784">
        <v>170</v>
      </c>
      <c r="M8784">
        <v>49</v>
      </c>
      <c r="N8784">
        <v>0.20020967366270501</v>
      </c>
      <c r="O8784">
        <v>-0.80568465168419201</v>
      </c>
      <c r="P8784">
        <v>-1.7640743844814499</v>
      </c>
      <c r="Q8784">
        <v>0.677966101694915</v>
      </c>
      <c r="R8784">
        <v>0.28813559322033899</v>
      </c>
      <c r="S8784">
        <f t="shared" si="137"/>
        <v>-3.8867114698499496E-2</v>
      </c>
    </row>
    <row r="8785" spans="1:19" x14ac:dyDescent="0.2">
      <c r="A8785" t="s">
        <v>17482</v>
      </c>
      <c r="B8785" t="s">
        <v>17483</v>
      </c>
      <c r="C8785">
        <v>31</v>
      </c>
      <c r="D8785">
        <v>63</v>
      </c>
      <c r="E8785">
        <v>12</v>
      </c>
      <c r="F8785">
        <v>0</v>
      </c>
      <c r="G8785">
        <v>0.38823708791483702</v>
      </c>
      <c r="H8785">
        <v>-0.90643845756505104</v>
      </c>
      <c r="I8785" t="e">
        <f>-inf</f>
        <v>#NAME?</v>
      </c>
      <c r="J8785">
        <v>33</v>
      </c>
      <c r="K8785">
        <v>40</v>
      </c>
      <c r="L8785">
        <v>29</v>
      </c>
      <c r="M8785">
        <v>9</v>
      </c>
      <c r="N8785">
        <v>0.160774154871796</v>
      </c>
      <c r="O8785">
        <v>-0.648204719123321</v>
      </c>
      <c r="P8785">
        <v>-1.5744970990304501</v>
      </c>
      <c r="Q8785">
        <v>0.84745762711864403</v>
      </c>
      <c r="R8785">
        <v>0.27118644067796599</v>
      </c>
      <c r="S8785" t="e">
        <f t="shared" si="137"/>
        <v>#NAME?</v>
      </c>
    </row>
    <row r="8786" spans="1:19" x14ac:dyDescent="0.2">
      <c r="A8786" t="s">
        <v>17484</v>
      </c>
      <c r="B8786" t="s">
        <v>17485</v>
      </c>
      <c r="C8786">
        <v>95</v>
      </c>
      <c r="D8786">
        <v>108</v>
      </c>
      <c r="E8786">
        <v>80</v>
      </c>
      <c r="F8786">
        <v>3</v>
      </c>
      <c r="G8786">
        <v>0.13595838249362999</v>
      </c>
      <c r="H8786">
        <v>-0.56889162807530702</v>
      </c>
      <c r="I8786">
        <v>-2.3847995235311799</v>
      </c>
      <c r="J8786">
        <v>226</v>
      </c>
      <c r="K8786">
        <v>244</v>
      </c>
      <c r="L8786">
        <v>98</v>
      </c>
      <c r="M8786">
        <v>29</v>
      </c>
      <c r="N8786">
        <v>0.11050949061305</v>
      </c>
      <c r="O8786">
        <v>-0.954971140599296</v>
      </c>
      <c r="P8786">
        <v>-1.90193610984033</v>
      </c>
      <c r="Q8786">
        <v>0.89830508474576198</v>
      </c>
      <c r="R8786">
        <v>0.305084745762711</v>
      </c>
      <c r="S8786">
        <f t="shared" si="137"/>
        <v>-0.19647345022046353</v>
      </c>
    </row>
    <row r="8787" spans="1:19" x14ac:dyDescent="0.2">
      <c r="A8787" t="s">
        <v>17486</v>
      </c>
      <c r="B8787" t="s">
        <v>17487</v>
      </c>
      <c r="C8787">
        <v>255</v>
      </c>
      <c r="D8787">
        <v>207</v>
      </c>
      <c r="E8787">
        <v>140</v>
      </c>
      <c r="F8787">
        <v>22</v>
      </c>
      <c r="G8787">
        <v>-1.0311602681508899E-2</v>
      </c>
      <c r="H8787">
        <v>-0.75467015453412001</v>
      </c>
      <c r="I8787">
        <v>-1.9483146725737399</v>
      </c>
      <c r="J8787">
        <v>462</v>
      </c>
      <c r="K8787">
        <v>632</v>
      </c>
      <c r="L8787">
        <v>250</v>
      </c>
      <c r="M8787">
        <v>71</v>
      </c>
      <c r="N8787">
        <v>0.21330320614798101</v>
      </c>
      <c r="O8787">
        <v>-0.85879074402847799</v>
      </c>
      <c r="P8787">
        <v>-1.82360929542894</v>
      </c>
      <c r="Q8787">
        <v>0.57627118644067798</v>
      </c>
      <c r="R8787">
        <v>0.37288135593220301</v>
      </c>
      <c r="S8787">
        <f t="shared" si="137"/>
        <v>-4.9647316055333353E-2</v>
      </c>
    </row>
    <row r="8788" spans="1:19" x14ac:dyDescent="0.2">
      <c r="A8788" t="s">
        <v>17488</v>
      </c>
      <c r="B8788" t="s">
        <v>17489</v>
      </c>
      <c r="C8788">
        <v>144</v>
      </c>
      <c r="D8788">
        <v>132</v>
      </c>
      <c r="E8788">
        <v>100</v>
      </c>
      <c r="F8788">
        <v>12</v>
      </c>
      <c r="G8788">
        <v>4.2469671406128597E-2</v>
      </c>
      <c r="H8788">
        <v>-0.65262050187365295</v>
      </c>
      <c r="I8788">
        <v>-1.96337841900962</v>
      </c>
      <c r="J8788">
        <v>332</v>
      </c>
      <c r="K8788">
        <v>352</v>
      </c>
      <c r="L8788">
        <v>226</v>
      </c>
      <c r="M8788">
        <v>41</v>
      </c>
      <c r="N8788">
        <v>0.102632683195816</v>
      </c>
      <c r="O8788">
        <v>-0.75911842170102495</v>
      </c>
      <c r="P8788">
        <v>-1.9185798955761899</v>
      </c>
      <c r="Q8788">
        <v>0.644067796610169</v>
      </c>
      <c r="R8788">
        <v>0.28813559322033899</v>
      </c>
      <c r="S8788">
        <f t="shared" si="137"/>
        <v>-7.93945338795225E-2</v>
      </c>
    </row>
    <row r="8789" spans="1:19" x14ac:dyDescent="0.2">
      <c r="A8789" t="s">
        <v>17490</v>
      </c>
      <c r="B8789" t="e">
        <f>-VGVQAKALWSWFDEDDDPDDLSFPAGAEIEEVEEVNDWWFGRYAAGREGLFPGNYVKKVAP</f>
        <v>#NAME?</v>
      </c>
      <c r="C8789">
        <v>181</v>
      </c>
      <c r="D8789">
        <v>147</v>
      </c>
      <c r="E8789">
        <v>136</v>
      </c>
      <c r="F8789">
        <v>5</v>
      </c>
      <c r="G8789">
        <v>-1.01030078254799E-2</v>
      </c>
      <c r="H8789">
        <v>-0.61839767627736997</v>
      </c>
      <c r="I8789">
        <v>-2.4429057434951602</v>
      </c>
      <c r="J8789">
        <v>288</v>
      </c>
      <c r="K8789">
        <v>477</v>
      </c>
      <c r="L8789">
        <v>204</v>
      </c>
      <c r="M8789">
        <v>35</v>
      </c>
      <c r="N8789">
        <v>0.29635399470260398</v>
      </c>
      <c r="O8789">
        <v>-0.74185109747772204</v>
      </c>
      <c r="P8789">
        <v>-1.92555011200084</v>
      </c>
      <c r="Q8789">
        <v>0.61016949152542299</v>
      </c>
      <c r="R8789">
        <v>0.27118644067796599</v>
      </c>
      <c r="S8789">
        <f t="shared" si="137"/>
        <v>-0.21954667991957322</v>
      </c>
    </row>
    <row r="8790" spans="1:19" x14ac:dyDescent="0.2">
      <c r="A8790" t="s">
        <v>17491</v>
      </c>
      <c r="B8790" t="s">
        <v>17492</v>
      </c>
      <c r="C8790">
        <v>344</v>
      </c>
      <c r="D8790">
        <v>382</v>
      </c>
      <c r="E8790">
        <v>244</v>
      </c>
      <c r="F8790">
        <v>40</v>
      </c>
      <c r="G8790">
        <v>0.125763152635707</v>
      </c>
      <c r="H8790">
        <v>-0.64342662601120404</v>
      </c>
      <c r="I8790">
        <v>-1.8186956242055601</v>
      </c>
      <c r="J8790">
        <v>595</v>
      </c>
      <c r="K8790">
        <v>792</v>
      </c>
      <c r="L8790">
        <v>367</v>
      </c>
      <c r="M8790">
        <v>106</v>
      </c>
      <c r="N8790">
        <v>0.20143631928266501</v>
      </c>
      <c r="O8790">
        <v>-0.80193967862085003</v>
      </c>
      <c r="P8790">
        <v>-1.75943676905567</v>
      </c>
      <c r="Q8790">
        <v>0.69491525423728795</v>
      </c>
      <c r="R8790">
        <v>0.186440677966101</v>
      </c>
      <c r="S8790">
        <f t="shared" si="137"/>
        <v>4.8977695407341655E-3</v>
      </c>
    </row>
    <row r="8791" spans="1:19" x14ac:dyDescent="0.2">
      <c r="A8791" t="s">
        <v>17493</v>
      </c>
      <c r="B8791" t="s">
        <v>17494</v>
      </c>
      <c r="C8791">
        <v>21</v>
      </c>
      <c r="D8791">
        <v>42</v>
      </c>
      <c r="E8791">
        <v>115</v>
      </c>
      <c r="F8791">
        <v>270</v>
      </c>
      <c r="G8791">
        <v>0.38128822795950901</v>
      </c>
      <c r="H8791">
        <v>0.244220535841288</v>
      </c>
      <c r="I8791">
        <v>0.22494729646306899</v>
      </c>
      <c r="J8791">
        <v>37</v>
      </c>
      <c r="K8791">
        <v>125</v>
      </c>
      <c r="L8791">
        <v>214</v>
      </c>
      <c r="M8791">
        <v>343</v>
      </c>
      <c r="N8791">
        <v>0.60593639236278296</v>
      </c>
      <c r="O8791">
        <v>0.17012327213780501</v>
      </c>
      <c r="P8791">
        <v>-4.31332726161174E-2</v>
      </c>
      <c r="Q8791">
        <v>0.84745762711864403</v>
      </c>
      <c r="R8791">
        <v>0.52542372881355903</v>
      </c>
      <c r="S8791">
        <f t="shared" si="137"/>
        <v>1.0533336239994693</v>
      </c>
    </row>
    <row r="8792" spans="1:19" x14ac:dyDescent="0.2">
      <c r="A8792" t="s">
        <v>17495</v>
      </c>
      <c r="B8792" t="s">
        <v>17496</v>
      </c>
      <c r="C8792">
        <v>185</v>
      </c>
      <c r="D8792">
        <v>167</v>
      </c>
      <c r="E8792">
        <v>139</v>
      </c>
      <c r="F8792">
        <v>19</v>
      </c>
      <c r="G8792">
        <v>3.5802975040097898E-2</v>
      </c>
      <c r="H8792">
        <v>-0.61841493792732205</v>
      </c>
      <c r="I8792">
        <v>-1.8726153004121799</v>
      </c>
      <c r="J8792">
        <v>296</v>
      </c>
      <c r="K8792">
        <v>306</v>
      </c>
      <c r="L8792">
        <v>219</v>
      </c>
      <c r="M8792">
        <v>20</v>
      </c>
      <c r="N8792">
        <v>9.1657818844363095E-2</v>
      </c>
      <c r="O8792">
        <v>-0.72293637336321004</v>
      </c>
      <c r="P8792">
        <v>-2.1804873839868502</v>
      </c>
      <c r="Q8792">
        <v>0.83050847457627097</v>
      </c>
      <c r="R8792">
        <v>0.338983050847457</v>
      </c>
      <c r="S8792">
        <f t="shared" si="137"/>
        <v>-0.12327592798167673</v>
      </c>
    </row>
    <row r="8793" spans="1:19" x14ac:dyDescent="0.2">
      <c r="A8793" t="s">
        <v>17497</v>
      </c>
      <c r="B8793" t="s">
        <v>17498</v>
      </c>
      <c r="C8793">
        <v>159</v>
      </c>
      <c r="D8793">
        <v>149</v>
      </c>
      <c r="E8793">
        <v>58</v>
      </c>
      <c r="F8793">
        <v>7</v>
      </c>
      <c r="G8793">
        <v>5.2047376387350901E-2</v>
      </c>
      <c r="H8793">
        <v>-0.93222714053591704</v>
      </c>
      <c r="I8793">
        <v>-2.2404962572681901</v>
      </c>
      <c r="J8793">
        <v>253</v>
      </c>
      <c r="K8793">
        <v>287</v>
      </c>
      <c r="L8793">
        <v>162</v>
      </c>
      <c r="M8793">
        <v>36</v>
      </c>
      <c r="N8793">
        <v>0.13198947897989599</v>
      </c>
      <c r="O8793">
        <v>-0.785694283777577</v>
      </c>
      <c r="P8793">
        <v>-1.8570436890004201</v>
      </c>
      <c r="Q8793">
        <v>0.74576271186440601</v>
      </c>
      <c r="R8793">
        <v>0.22033898305084701</v>
      </c>
      <c r="S8793">
        <f t="shared" si="137"/>
        <v>-0.1428507928185081</v>
      </c>
    </row>
    <row r="8794" spans="1:19" x14ac:dyDescent="0.2">
      <c r="A8794" t="s">
        <v>17499</v>
      </c>
      <c r="B8794" t="s">
        <v>17500</v>
      </c>
      <c r="C8794">
        <v>252</v>
      </c>
      <c r="D8794">
        <v>206</v>
      </c>
      <c r="E8794">
        <v>175</v>
      </c>
      <c r="F8794">
        <v>46</v>
      </c>
      <c r="G8794">
        <v>-7.2750881168622298E-3</v>
      </c>
      <c r="H8794">
        <v>-0.65262050187365295</v>
      </c>
      <c r="I8794">
        <v>-1.6228398820619601</v>
      </c>
      <c r="J8794">
        <v>339</v>
      </c>
      <c r="K8794">
        <v>614</v>
      </c>
      <c r="L8794">
        <v>192</v>
      </c>
      <c r="M8794">
        <v>66</v>
      </c>
      <c r="N8794">
        <v>0.33519677635980699</v>
      </c>
      <c r="O8794">
        <v>-0.83898724664392299</v>
      </c>
      <c r="P8794">
        <v>-1.7208814312531</v>
      </c>
      <c r="Q8794">
        <v>0.93220338983050799</v>
      </c>
      <c r="R8794">
        <v>0.27118644067796599</v>
      </c>
      <c r="S8794">
        <f t="shared" si="137"/>
        <v>7.1692239822468001E-2</v>
      </c>
    </row>
    <row r="8795" spans="1:19" x14ac:dyDescent="0.2">
      <c r="A8795" t="s">
        <v>17501</v>
      </c>
      <c r="B8795" t="e">
        <f>---MEAIAKHDFNGTDDDEDELSFRRGDILKVINKDEQWWTAELADGREGSIPVPYIEMKDE</f>
        <v>#NAME?</v>
      </c>
      <c r="C8795">
        <v>32</v>
      </c>
      <c r="D8795">
        <v>83</v>
      </c>
      <c r="E8795">
        <v>33</v>
      </c>
      <c r="F8795">
        <v>1</v>
      </c>
      <c r="G8795">
        <v>0.494186346351696</v>
      </c>
      <c r="H8795">
        <v>-0.48089404822042198</v>
      </c>
      <c r="I8795">
        <v>-2.3893471512818998</v>
      </c>
      <c r="J8795">
        <v>198</v>
      </c>
      <c r="K8795">
        <v>262</v>
      </c>
      <c r="L8795">
        <v>101</v>
      </c>
      <c r="M8795">
        <v>15</v>
      </c>
      <c r="N8795">
        <v>0.198864204479936</v>
      </c>
      <c r="O8795">
        <v>-0.88443259362327897</v>
      </c>
      <c r="P8795">
        <v>-2.13079959979774</v>
      </c>
      <c r="Q8795">
        <v>0.71186440677966101</v>
      </c>
      <c r="R8795">
        <v>0.305084745762711</v>
      </c>
      <c r="S8795">
        <f t="shared" si="137"/>
        <v>-0.25900215330784887</v>
      </c>
    </row>
    <row r="8796" spans="1:19" x14ac:dyDescent="0.2">
      <c r="A8796" t="s">
        <v>17502</v>
      </c>
      <c r="B8796" t="s">
        <v>17503</v>
      </c>
      <c r="C8796">
        <v>125</v>
      </c>
      <c r="D8796">
        <v>91</v>
      </c>
      <c r="E8796">
        <v>56</v>
      </c>
      <c r="F8796">
        <v>8</v>
      </c>
      <c r="G8796">
        <v>-5.76103883914343E-2</v>
      </c>
      <c r="H8796">
        <v>-0.84297999578025895</v>
      </c>
      <c r="I8796">
        <v>-2.07801719897811</v>
      </c>
      <c r="J8796">
        <v>118</v>
      </c>
      <c r="K8796">
        <v>143</v>
      </c>
      <c r="L8796">
        <v>68</v>
      </c>
      <c r="M8796">
        <v>9</v>
      </c>
      <c r="N8796">
        <v>0.160682133580658</v>
      </c>
      <c r="O8796">
        <v>-0.83146187174427899</v>
      </c>
      <c r="P8796">
        <v>-2.1278651664586898</v>
      </c>
      <c r="Q8796">
        <v>0.81355932203389802</v>
      </c>
      <c r="R8796">
        <v>0.322033898305084</v>
      </c>
      <c r="S8796">
        <f t="shared" si="137"/>
        <v>-0.16843484573981557</v>
      </c>
    </row>
    <row r="8797" spans="1:19" x14ac:dyDescent="0.2">
      <c r="A8797" t="s">
        <v>17504</v>
      </c>
      <c r="B8797" t="s">
        <v>17505</v>
      </c>
      <c r="C8797">
        <v>170</v>
      </c>
      <c r="D8797">
        <v>203</v>
      </c>
      <c r="E8797">
        <v>97</v>
      </c>
      <c r="F8797">
        <v>23</v>
      </c>
      <c r="G8797">
        <v>0.15730534883046701</v>
      </c>
      <c r="H8797">
        <v>-0.73793519689043197</v>
      </c>
      <c r="I8797">
        <v>-1.7529182583226799</v>
      </c>
      <c r="J8797">
        <v>450</v>
      </c>
      <c r="K8797">
        <v>485</v>
      </c>
      <c r="L8797">
        <v>231</v>
      </c>
      <c r="M8797">
        <v>33</v>
      </c>
      <c r="N8797">
        <v>0.109757328248641</v>
      </c>
      <c r="O8797">
        <v>-0.88168931102758896</v>
      </c>
      <c r="P8797">
        <v>-2.1449242424893402</v>
      </c>
      <c r="Q8797">
        <v>0.74576271186440601</v>
      </c>
      <c r="R8797">
        <v>0.27118644067796599</v>
      </c>
      <c r="S8797">
        <f t="shared" si="137"/>
        <v>-7.924472725166945E-2</v>
      </c>
    </row>
    <row r="8798" spans="1:19" x14ac:dyDescent="0.2">
      <c r="A8798" t="s">
        <v>17506</v>
      </c>
      <c r="B8798" t="s">
        <v>17507</v>
      </c>
      <c r="C8798">
        <v>97</v>
      </c>
      <c r="D8798">
        <v>169</v>
      </c>
      <c r="E8798">
        <v>124</v>
      </c>
      <c r="F8798">
        <v>13</v>
      </c>
      <c r="G8798">
        <v>0.32137320264295699</v>
      </c>
      <c r="H8798">
        <v>-0.38760805888241301</v>
      </c>
      <c r="I8798">
        <v>-1.7570255549214</v>
      </c>
      <c r="J8798">
        <v>184</v>
      </c>
      <c r="K8798">
        <v>150</v>
      </c>
      <c r="L8798">
        <v>101</v>
      </c>
      <c r="M8798">
        <v>22</v>
      </c>
      <c r="N8798">
        <v>-1.14984605321334E-2</v>
      </c>
      <c r="O8798">
        <v>-0.85258522637128398</v>
      </c>
      <c r="P8798">
        <v>-1.93262081077922</v>
      </c>
      <c r="Q8798">
        <v>0.77966101694915202</v>
      </c>
      <c r="R8798">
        <v>0.40677966101694901</v>
      </c>
      <c r="S8798">
        <f t="shared" si="137"/>
        <v>-2.3641505696863439E-2</v>
      </c>
    </row>
    <row r="8799" spans="1:19" x14ac:dyDescent="0.2">
      <c r="A8799" t="s">
        <v>17508</v>
      </c>
      <c r="B8799" t="s">
        <v>17509</v>
      </c>
      <c r="C8799">
        <v>204</v>
      </c>
      <c r="D8799">
        <v>273</v>
      </c>
      <c r="E8799">
        <v>198</v>
      </c>
      <c r="F8799">
        <v>17</v>
      </c>
      <c r="G8799">
        <v>0.20679071191038501</v>
      </c>
      <c r="H8799">
        <v>-0.50722298694277101</v>
      </c>
      <c r="I8799">
        <v>-1.96337841900962</v>
      </c>
      <c r="J8799">
        <v>432</v>
      </c>
      <c r="K8799">
        <v>592</v>
      </c>
      <c r="L8799">
        <v>318</v>
      </c>
      <c r="M8799">
        <v>54</v>
      </c>
      <c r="N8799">
        <v>0.21406606332972899</v>
      </c>
      <c r="O8799">
        <v>-0.72514540397486904</v>
      </c>
      <c r="P8799">
        <v>-1.91331565558383</v>
      </c>
      <c r="Q8799">
        <v>0.93220338983050799</v>
      </c>
      <c r="R8799">
        <v>0.338983050847457</v>
      </c>
      <c r="S8799">
        <f t="shared" si="137"/>
        <v>-7.7986435728332096E-2</v>
      </c>
    </row>
    <row r="8800" spans="1:19" x14ac:dyDescent="0.2">
      <c r="A8800" t="s">
        <v>17510</v>
      </c>
      <c r="B8800" t="s">
        <v>17511</v>
      </c>
      <c r="C8800">
        <v>212</v>
      </c>
      <c r="D8800">
        <v>187</v>
      </c>
      <c r="E8800">
        <v>241</v>
      </c>
      <c r="F8800">
        <v>8</v>
      </c>
      <c r="G8800">
        <v>2.5763977903276E-2</v>
      </c>
      <c r="H8800">
        <v>-0.43857682813228599</v>
      </c>
      <c r="I8800">
        <v>-2.3074430468988001</v>
      </c>
      <c r="J8800">
        <v>377</v>
      </c>
      <c r="K8800">
        <v>578</v>
      </c>
      <c r="L8800">
        <v>206</v>
      </c>
      <c r="M8800">
        <v>31</v>
      </c>
      <c r="N8800">
        <v>0.26281459163645798</v>
      </c>
      <c r="O8800">
        <v>-0.85456290698102899</v>
      </c>
      <c r="P8800">
        <v>-2.0952053249634099</v>
      </c>
      <c r="Q8800">
        <v>0.61016949152542299</v>
      </c>
      <c r="R8800">
        <v>0.305084745762711</v>
      </c>
      <c r="S8800">
        <f t="shared" si="137"/>
        <v>-0.22586148133078165</v>
      </c>
    </row>
    <row r="8801" spans="1:19" x14ac:dyDescent="0.2">
      <c r="A8801" t="s">
        <v>17512</v>
      </c>
      <c r="B8801" t="s">
        <v>17513</v>
      </c>
      <c r="C8801">
        <v>158</v>
      </c>
      <c r="D8801">
        <v>113</v>
      </c>
      <c r="E8801">
        <v>98</v>
      </c>
      <c r="F8801">
        <v>7</v>
      </c>
      <c r="G8801">
        <v>-6.5320411175474394E-2</v>
      </c>
      <c r="H8801">
        <v>-0.70168902104033104</v>
      </c>
      <c r="I8801">
        <v>-2.2377562199021601</v>
      </c>
      <c r="J8801">
        <v>240</v>
      </c>
      <c r="K8801">
        <v>260</v>
      </c>
      <c r="L8801">
        <v>189</v>
      </c>
      <c r="M8801">
        <v>42</v>
      </c>
      <c r="N8801">
        <v>0.111990209680933</v>
      </c>
      <c r="O8801">
        <v>-0.69583821468275198</v>
      </c>
      <c r="P8801">
        <v>-1.76718761990559</v>
      </c>
      <c r="Q8801">
        <v>0.93220338983050799</v>
      </c>
      <c r="R8801">
        <v>0.25423728813559299</v>
      </c>
      <c r="S8801">
        <f t="shared" si="137"/>
        <v>-0.1180255817493704</v>
      </c>
    </row>
    <row r="8802" spans="1:19" x14ac:dyDescent="0.2">
      <c r="A8802" t="s">
        <v>17514</v>
      </c>
      <c r="B8802" t="s">
        <v>17515</v>
      </c>
      <c r="C8802">
        <v>35</v>
      </c>
      <c r="D8802">
        <v>46</v>
      </c>
      <c r="E8802">
        <v>19</v>
      </c>
      <c r="F8802">
        <v>0</v>
      </c>
      <c r="G8802">
        <v>0.19894801962682601</v>
      </c>
      <c r="H8802">
        <v>-0.75957245317584998</v>
      </c>
      <c r="I8802" t="e">
        <f>-inf</f>
        <v>#NAME?</v>
      </c>
      <c r="J8802">
        <v>97</v>
      </c>
      <c r="K8802">
        <v>116</v>
      </c>
      <c r="L8802">
        <v>46</v>
      </c>
      <c r="M8802">
        <v>11</v>
      </c>
      <c r="N8802">
        <v>0.15491435838239501</v>
      </c>
      <c r="O8802">
        <v>-0.91610267972906101</v>
      </c>
      <c r="P8802">
        <v>-1.9556047176999101</v>
      </c>
      <c r="Q8802">
        <v>0.81355932203389802</v>
      </c>
      <c r="R8802">
        <v>0.28813559322033899</v>
      </c>
      <c r="S8802" t="e">
        <f t="shared" si="137"/>
        <v>#NAME?</v>
      </c>
    </row>
    <row r="8803" spans="1:19" x14ac:dyDescent="0.2">
      <c r="A8803" t="s">
        <v>17516</v>
      </c>
      <c r="B8803" t="s">
        <v>17517</v>
      </c>
      <c r="C8803">
        <v>167</v>
      </c>
      <c r="D8803">
        <v>261</v>
      </c>
      <c r="E8803">
        <v>117</v>
      </c>
      <c r="F8803">
        <v>21</v>
      </c>
      <c r="G8803">
        <v>0.27418226848622601</v>
      </c>
      <c r="H8803">
        <v>-0.648788619179825</v>
      </c>
      <c r="I8803">
        <v>-1.78469434937566</v>
      </c>
      <c r="J8803">
        <v>221</v>
      </c>
      <c r="K8803">
        <v>324</v>
      </c>
      <c r="L8803">
        <v>135</v>
      </c>
      <c r="M8803">
        <v>33</v>
      </c>
      <c r="N8803">
        <v>0.24338083994322299</v>
      </c>
      <c r="O8803">
        <v>-0.80614728233449495</v>
      </c>
      <c r="P8803">
        <v>-1.83610400239911</v>
      </c>
      <c r="Q8803">
        <v>0.61016949152542299</v>
      </c>
      <c r="R8803">
        <v>0.35593220338983</v>
      </c>
      <c r="S8803">
        <f t="shared" si="137"/>
        <v>-5.8040584869601883E-3</v>
      </c>
    </row>
    <row r="8804" spans="1:19" x14ac:dyDescent="0.2">
      <c r="A8804" t="s">
        <v>17518</v>
      </c>
      <c r="B8804" t="s">
        <v>17519</v>
      </c>
      <c r="C8804">
        <v>62</v>
      </c>
      <c r="D8804">
        <v>50</v>
      </c>
      <c r="E8804">
        <v>51</v>
      </c>
      <c r="F8804">
        <v>5</v>
      </c>
      <c r="G8804">
        <v>-1.31634528667066E-2</v>
      </c>
      <c r="H8804">
        <v>-0.57907952317872102</v>
      </c>
      <c r="I8804">
        <v>-1.97761885812423</v>
      </c>
      <c r="J8804">
        <v>104</v>
      </c>
      <c r="K8804">
        <v>77</v>
      </c>
      <c r="L8804">
        <v>63</v>
      </c>
      <c r="M8804">
        <v>9</v>
      </c>
      <c r="N8804">
        <v>-5.3314510704576698E-2</v>
      </c>
      <c r="O8804">
        <v>-0.80978156698958903</v>
      </c>
      <c r="P8804">
        <v>-2.0730164984513402</v>
      </c>
      <c r="Q8804">
        <v>0.84745762711864403</v>
      </c>
      <c r="R8804">
        <v>0.35593220338983</v>
      </c>
      <c r="S8804">
        <f t="shared" si="137"/>
        <v>-0.12481050725408271</v>
      </c>
    </row>
    <row r="8805" spans="1:19" x14ac:dyDescent="0.2">
      <c r="A8805" t="s">
        <v>17520</v>
      </c>
      <c r="B8805" t="s">
        <v>17521</v>
      </c>
      <c r="C8805">
        <v>97</v>
      </c>
      <c r="D8805">
        <v>137</v>
      </c>
      <c r="E8805">
        <v>107</v>
      </c>
      <c r="F8805">
        <v>5</v>
      </c>
      <c r="G8805">
        <v>0.23020706518569001</v>
      </c>
      <c r="H8805">
        <v>-0.45164596635943799</v>
      </c>
      <c r="I8805">
        <v>-2.17199890289222</v>
      </c>
      <c r="J8805">
        <v>151</v>
      </c>
      <c r="K8805">
        <v>206</v>
      </c>
      <c r="L8805">
        <v>109</v>
      </c>
      <c r="M8805">
        <v>10</v>
      </c>
      <c r="N8805">
        <v>0.21211837649770501</v>
      </c>
      <c r="O8805">
        <v>-0.73363922649693603</v>
      </c>
      <c r="P8805">
        <v>-2.1892026158850602</v>
      </c>
      <c r="Q8805">
        <v>0.71186440677966101</v>
      </c>
      <c r="R8805">
        <v>0.22033898305084701</v>
      </c>
      <c r="S8805">
        <f t="shared" si="137"/>
        <v>-0.21194437552367726</v>
      </c>
    </row>
    <row r="8806" spans="1:19" x14ac:dyDescent="0.2">
      <c r="A8806" t="s">
        <v>17522</v>
      </c>
      <c r="B8806" t="s">
        <v>17523</v>
      </c>
      <c r="C8806">
        <v>143</v>
      </c>
      <c r="D8806">
        <v>127</v>
      </c>
      <c r="E8806">
        <v>116</v>
      </c>
      <c r="F8806">
        <v>12</v>
      </c>
      <c r="G8806">
        <v>2.87259157864235E-2</v>
      </c>
      <c r="H8806">
        <v>-0.585136058016547</v>
      </c>
      <c r="I8806">
        <v>-1.96035196437943</v>
      </c>
      <c r="J8806">
        <v>309</v>
      </c>
      <c r="K8806">
        <v>359</v>
      </c>
      <c r="L8806">
        <v>177</v>
      </c>
      <c r="M8806">
        <v>54</v>
      </c>
      <c r="N8806">
        <v>0.142364072575206</v>
      </c>
      <c r="O8806">
        <v>-0.83407399020741801</v>
      </c>
      <c r="P8806">
        <v>-1.76779038819375</v>
      </c>
      <c r="Q8806">
        <v>0.74576271186440601</v>
      </c>
      <c r="R8806">
        <v>0.338983050847457</v>
      </c>
      <c r="S8806">
        <f t="shared" si="137"/>
        <v>-3.8188026068933179E-2</v>
      </c>
    </row>
    <row r="8807" spans="1:19" x14ac:dyDescent="0.2">
      <c r="A8807" t="s">
        <v>17524</v>
      </c>
      <c r="B8807" t="s">
        <v>17525</v>
      </c>
      <c r="C8807">
        <v>51</v>
      </c>
      <c r="D8807">
        <v>60</v>
      </c>
      <c r="E8807">
        <v>29</v>
      </c>
      <c r="F8807">
        <v>2</v>
      </c>
      <c r="G8807">
        <v>0.15083930658123501</v>
      </c>
      <c r="H8807">
        <v>-0.73943018797738302</v>
      </c>
      <c r="I8807">
        <v>-2.2907373533959499</v>
      </c>
      <c r="J8807">
        <v>161</v>
      </c>
      <c r="K8807">
        <v>119</v>
      </c>
      <c r="L8807">
        <v>85</v>
      </c>
      <c r="M8807">
        <v>11</v>
      </c>
      <c r="N8807">
        <v>-5.4050811217597201E-2</v>
      </c>
      <c r="O8807">
        <v>-0.86949572746194703</v>
      </c>
      <c r="P8807">
        <v>-2.1756588594655102</v>
      </c>
      <c r="Q8807">
        <v>0.94915254237288105</v>
      </c>
      <c r="R8807">
        <v>0.305084745762711</v>
      </c>
      <c r="S8807">
        <f t="shared" si="137"/>
        <v>-0.24256384182448398</v>
      </c>
    </row>
    <row r="8808" spans="1:19" x14ac:dyDescent="0.2">
      <c r="A8808" t="s">
        <v>17526</v>
      </c>
      <c r="B8808" t="s">
        <v>17527</v>
      </c>
      <c r="C8808">
        <v>60</v>
      </c>
      <c r="D8808">
        <v>22</v>
      </c>
      <c r="E8808">
        <v>44</v>
      </c>
      <c r="F8808">
        <v>4</v>
      </c>
      <c r="G8808">
        <v>-0.35547033726590899</v>
      </c>
      <c r="H8808">
        <v>-0.62895658367585905</v>
      </c>
      <c r="I8808">
        <v>-2.0602884320176802</v>
      </c>
      <c r="J8808">
        <v>159</v>
      </c>
      <c r="K8808">
        <v>139</v>
      </c>
      <c r="L8808">
        <v>47</v>
      </c>
      <c r="M8808">
        <v>13</v>
      </c>
      <c r="N8808">
        <v>1.88457793553653E-2</v>
      </c>
      <c r="O8808">
        <v>-1.1213880435291199</v>
      </c>
      <c r="P8808">
        <v>-2.0976794406054999</v>
      </c>
      <c r="Q8808">
        <v>0.81355932203389802</v>
      </c>
      <c r="R8808">
        <v>0.22033898305084701</v>
      </c>
      <c r="S8808">
        <f t="shared" si="137"/>
        <v>-0.15524797512850114</v>
      </c>
    </row>
    <row r="8809" spans="1:19" x14ac:dyDescent="0.2">
      <c r="A8809" t="s">
        <v>17528</v>
      </c>
      <c r="B8809" t="s">
        <v>17529</v>
      </c>
      <c r="C8809">
        <v>37</v>
      </c>
      <c r="D8809">
        <v>43</v>
      </c>
      <c r="E8809">
        <v>21</v>
      </c>
      <c r="F8809">
        <v>1</v>
      </c>
      <c r="G8809">
        <v>0.145524963808119</v>
      </c>
      <c r="H8809">
        <v>-0.74024043911147897</v>
      </c>
      <c r="I8809">
        <v>-2.4523988970289898</v>
      </c>
      <c r="J8809">
        <v>50</v>
      </c>
      <c r="K8809">
        <v>85</v>
      </c>
      <c r="L8809">
        <v>25</v>
      </c>
      <c r="M8809">
        <v>12</v>
      </c>
      <c r="N8809">
        <v>0.30767702479999498</v>
      </c>
      <c r="O8809">
        <v>-0.89311877280837104</v>
      </c>
      <c r="P8809">
        <v>-1.6300144268802801</v>
      </c>
      <c r="Q8809">
        <v>0.88135593220338904</v>
      </c>
      <c r="R8809">
        <v>0.322033898305084</v>
      </c>
      <c r="S8809">
        <f t="shared" si="137"/>
        <v>-0.14323338286414494</v>
      </c>
    </row>
    <row r="8810" spans="1:19" x14ac:dyDescent="0.2">
      <c r="A8810" t="s">
        <v>17530</v>
      </c>
      <c r="B8810" t="s">
        <v>17531</v>
      </c>
      <c r="C8810">
        <v>98</v>
      </c>
      <c r="D8810">
        <v>174</v>
      </c>
      <c r="E8810">
        <v>149</v>
      </c>
      <c r="F8810">
        <v>28</v>
      </c>
      <c r="G8810">
        <v>0.32958140488563298</v>
      </c>
      <c r="H8810">
        <v>-0.31229781705862403</v>
      </c>
      <c r="I8810">
        <v>-1.4282652173122701</v>
      </c>
      <c r="J8810">
        <v>291</v>
      </c>
      <c r="K8810">
        <v>482</v>
      </c>
      <c r="L8810">
        <v>282</v>
      </c>
      <c r="M8810">
        <v>37</v>
      </c>
      <c r="N8810">
        <v>0.296382152674664</v>
      </c>
      <c r="O8810">
        <v>-0.60573265781093599</v>
      </c>
      <c r="P8810">
        <v>-1.9059169335107999</v>
      </c>
      <c r="Q8810">
        <v>0.96610169491525399</v>
      </c>
      <c r="R8810">
        <v>0.322033898305084</v>
      </c>
      <c r="S8810">
        <f t="shared" si="137"/>
        <v>7.8310373624903479E-2</v>
      </c>
    </row>
    <row r="8811" spans="1:19" x14ac:dyDescent="0.2">
      <c r="A8811" t="s">
        <v>17532</v>
      </c>
      <c r="B8811" t="s">
        <v>17533</v>
      </c>
      <c r="C8811">
        <v>80</v>
      </c>
      <c r="D8811">
        <v>49</v>
      </c>
      <c r="E8811">
        <v>11</v>
      </c>
      <c r="F8811">
        <v>1</v>
      </c>
      <c r="G8811">
        <v>-0.13263567466790099</v>
      </c>
      <c r="H8811">
        <v>-1.3559553116121199</v>
      </c>
      <c r="I8811">
        <v>-2.7872871599539399</v>
      </c>
      <c r="J8811">
        <v>142</v>
      </c>
      <c r="K8811">
        <v>90</v>
      </c>
      <c r="L8811">
        <v>76</v>
      </c>
      <c r="M8811">
        <v>19</v>
      </c>
      <c r="N8811">
        <v>-0.120817731522009</v>
      </c>
      <c r="O8811">
        <v>-0.86356352924665503</v>
      </c>
      <c r="P8811">
        <v>-1.8837604120221201</v>
      </c>
      <c r="Q8811">
        <v>0.83050847457627097</v>
      </c>
      <c r="R8811">
        <v>0.22033898305084701</v>
      </c>
      <c r="S8811">
        <f t="shared" si="137"/>
        <v>-0.30768250694468663</v>
      </c>
    </row>
    <row r="8812" spans="1:19" x14ac:dyDescent="0.2">
      <c r="A8812" t="s">
        <v>17534</v>
      </c>
      <c r="B8812" t="s">
        <v>17535</v>
      </c>
      <c r="C8812">
        <v>127</v>
      </c>
      <c r="D8812">
        <v>141</v>
      </c>
      <c r="E8812">
        <v>94</v>
      </c>
      <c r="F8812">
        <v>18</v>
      </c>
      <c r="G8812">
        <v>0.12567362399495099</v>
      </c>
      <c r="H8812">
        <v>-0.62493387713466098</v>
      </c>
      <c r="I8812">
        <v>-1.7327283888146401</v>
      </c>
      <c r="J8812">
        <v>317</v>
      </c>
      <c r="K8812">
        <v>436</v>
      </c>
      <c r="L8812">
        <v>162</v>
      </c>
      <c r="M8812">
        <v>29</v>
      </c>
      <c r="N8812">
        <v>0.215655330472556</v>
      </c>
      <c r="O8812">
        <v>-0.88363302481951</v>
      </c>
      <c r="P8812">
        <v>-2.0488869329106798</v>
      </c>
      <c r="Q8812">
        <v>0.61016949152542299</v>
      </c>
      <c r="R8812">
        <v>0.305084745762711</v>
      </c>
      <c r="S8812">
        <f t="shared" si="137"/>
        <v>-4.7733893216906742E-2</v>
      </c>
    </row>
    <row r="8813" spans="1:19" x14ac:dyDescent="0.2">
      <c r="A8813" t="s">
        <v>17536</v>
      </c>
      <c r="B8813" t="s">
        <v>17537</v>
      </c>
      <c r="C8813">
        <v>170</v>
      </c>
      <c r="D8813">
        <v>220</v>
      </c>
      <c r="E8813">
        <v>183</v>
      </c>
      <c r="F8813">
        <v>20</v>
      </c>
      <c r="G8813">
        <v>0.19223199173946001</v>
      </c>
      <c r="H8813">
        <v>-0.46225584142624798</v>
      </c>
      <c r="I8813">
        <v>-1.8136160986762899</v>
      </c>
      <c r="J8813">
        <v>386</v>
      </c>
      <c r="K8813">
        <v>463</v>
      </c>
      <c r="L8813">
        <v>231</v>
      </c>
      <c r="M8813">
        <v>84</v>
      </c>
      <c r="N8813">
        <v>0.15622178976791901</v>
      </c>
      <c r="O8813">
        <v>-0.81506410192400103</v>
      </c>
      <c r="P8813">
        <v>-1.67253368720176</v>
      </c>
      <c r="Q8813">
        <v>0.74576271186440601</v>
      </c>
      <c r="R8813">
        <v>0.169491525423728</v>
      </c>
      <c r="S8813">
        <f t="shared" si="137"/>
        <v>2.9607774375247808E-2</v>
      </c>
    </row>
    <row r="8814" spans="1:19" x14ac:dyDescent="0.2">
      <c r="A8814" t="s">
        <v>17538</v>
      </c>
      <c r="B8814" t="s">
        <v>17539</v>
      </c>
      <c r="C8814">
        <v>108</v>
      </c>
      <c r="D8814">
        <v>95</v>
      </c>
      <c r="E8814">
        <v>96</v>
      </c>
      <c r="F8814">
        <v>6</v>
      </c>
      <c r="G8814">
        <v>2.4558082097426399E-2</v>
      </c>
      <c r="H8814">
        <v>-0.54541053222578495</v>
      </c>
      <c r="I8814">
        <v>-2.1394696780653</v>
      </c>
      <c r="J8814">
        <v>100</v>
      </c>
      <c r="K8814">
        <v>287</v>
      </c>
      <c r="L8814">
        <v>113</v>
      </c>
      <c r="M8814">
        <v>15</v>
      </c>
      <c r="N8814">
        <v>0.53511000015571397</v>
      </c>
      <c r="O8814">
        <v>-0.53901033366096995</v>
      </c>
      <c r="P8814">
        <v>-1.83413440953621</v>
      </c>
      <c r="Q8814">
        <v>0.74576271186440601</v>
      </c>
      <c r="R8814">
        <v>0.23728813559322001</v>
      </c>
      <c r="S8814">
        <f t="shared" si="137"/>
        <v>-0.10758854518192179</v>
      </c>
    </row>
    <row r="8815" spans="1:19" x14ac:dyDescent="0.2">
      <c r="A8815" t="s">
        <v>17540</v>
      </c>
      <c r="B8815" t="s">
        <v>17541</v>
      </c>
      <c r="C8815">
        <v>336</v>
      </c>
      <c r="D8815">
        <v>411</v>
      </c>
      <c r="E8815">
        <v>277</v>
      </c>
      <c r="F8815">
        <v>41</v>
      </c>
      <c r="G8815">
        <v>0.167760776781753</v>
      </c>
      <c r="H8815">
        <v>-0.57811751810379897</v>
      </c>
      <c r="I8815">
        <v>-1.7977525936320999</v>
      </c>
      <c r="J8815">
        <v>575</v>
      </c>
      <c r="K8815">
        <v>834</v>
      </c>
      <c r="L8815">
        <v>339</v>
      </c>
      <c r="M8815">
        <v>117</v>
      </c>
      <c r="N8815">
        <v>0.238726309369829</v>
      </c>
      <c r="O8815">
        <v>-0.82155692363093802</v>
      </c>
      <c r="P8815">
        <v>-1.70170765153536</v>
      </c>
      <c r="Q8815">
        <v>0.93220338983050799</v>
      </c>
      <c r="R8815">
        <v>8.4745762711864403E-2</v>
      </c>
      <c r="S8815">
        <f t="shared" si="137"/>
        <v>2.6378987526948075E-2</v>
      </c>
    </row>
    <row r="8816" spans="1:19" x14ac:dyDescent="0.2">
      <c r="A8816" t="s">
        <v>17542</v>
      </c>
      <c r="B8816" t="s">
        <v>17543</v>
      </c>
      <c r="C8816">
        <v>97</v>
      </c>
      <c r="D8816">
        <v>63</v>
      </c>
      <c r="E8816">
        <v>33</v>
      </c>
      <c r="F8816">
        <v>17</v>
      </c>
      <c r="G8816">
        <v>-0.107172952517134</v>
      </c>
      <c r="H8816">
        <v>-0.96251580416676097</v>
      </c>
      <c r="I8816">
        <v>-1.6405199858499599</v>
      </c>
      <c r="J8816">
        <v>113</v>
      </c>
      <c r="K8816">
        <v>100</v>
      </c>
      <c r="L8816">
        <v>103</v>
      </c>
      <c r="M8816">
        <v>20</v>
      </c>
      <c r="N8816">
        <v>2.4149659938301999E-2</v>
      </c>
      <c r="O8816">
        <v>-0.63232999592263694</v>
      </c>
      <c r="P8816">
        <v>-1.76227411641133</v>
      </c>
      <c r="Q8816">
        <v>0.81355932203389802</v>
      </c>
      <c r="R8816">
        <v>0.338983050847457</v>
      </c>
      <c r="S8816">
        <f t="shared" si="137"/>
        <v>5.5521724432503014E-2</v>
      </c>
    </row>
    <row r="8817" spans="1:19" x14ac:dyDescent="0.2">
      <c r="A8817" t="s">
        <v>17544</v>
      </c>
      <c r="B8817" t="s">
        <v>17545</v>
      </c>
      <c r="C8817">
        <v>32</v>
      </c>
      <c r="D8817">
        <v>51</v>
      </c>
      <c r="E8817">
        <v>20</v>
      </c>
      <c r="F8817">
        <v>5</v>
      </c>
      <c r="G8817">
        <v>0.28267843007355797</v>
      </c>
      <c r="H8817">
        <v>-0.69837799243432797</v>
      </c>
      <c r="I8817">
        <v>-1.6903771469458799</v>
      </c>
      <c r="J8817">
        <v>43</v>
      </c>
      <c r="K8817">
        <v>163</v>
      </c>
      <c r="L8817">
        <v>39</v>
      </c>
      <c r="M8817">
        <v>14</v>
      </c>
      <c r="N8817">
        <v>0.65594725224609296</v>
      </c>
      <c r="O8817">
        <v>-0.634492625697477</v>
      </c>
      <c r="P8817">
        <v>-1.49756608849324</v>
      </c>
      <c r="Q8817">
        <v>0.91525423728813504</v>
      </c>
      <c r="R8817">
        <v>0.322033898305084</v>
      </c>
      <c r="S8817">
        <f t="shared" si="137"/>
        <v>0.11194881676550997</v>
      </c>
    </row>
    <row r="8818" spans="1:19" x14ac:dyDescent="0.2">
      <c r="A8818" t="s">
        <v>17546</v>
      </c>
      <c r="B8818" t="s">
        <v>17547</v>
      </c>
      <c r="C8818">
        <v>19</v>
      </c>
      <c r="D8818">
        <v>15</v>
      </c>
      <c r="E8818">
        <v>8</v>
      </c>
      <c r="F8818">
        <v>0</v>
      </c>
      <c r="G8818">
        <v>-2.2404109601619201E-2</v>
      </c>
      <c r="H8818">
        <v>-0.86992162373928905</v>
      </c>
      <c r="I8818" t="e">
        <f>-inf</f>
        <v>#NAME?</v>
      </c>
      <c r="J8818">
        <v>30</v>
      </c>
      <c r="K8818">
        <v>57</v>
      </c>
      <c r="L8818">
        <v>15</v>
      </c>
      <c r="M8818">
        <v>1</v>
      </c>
      <c r="N8818">
        <v>0.35598170437455001</v>
      </c>
      <c r="O8818">
        <v>-0.89311877280837104</v>
      </c>
      <c r="P8818">
        <v>-2.4873469233115499</v>
      </c>
      <c r="Q8818">
        <v>0.61016949152542299</v>
      </c>
      <c r="R8818">
        <v>0.35593220338983</v>
      </c>
      <c r="S8818" t="e">
        <f t="shared" si="137"/>
        <v>#NAME?</v>
      </c>
    </row>
    <row r="8819" spans="1:19" x14ac:dyDescent="0.2">
      <c r="A8819" t="s">
        <v>17548</v>
      </c>
      <c r="B8819" t="s">
        <v>17549</v>
      </c>
      <c r="C8819">
        <v>303</v>
      </c>
      <c r="D8819">
        <v>405</v>
      </c>
      <c r="E8819">
        <v>223</v>
      </c>
      <c r="F8819">
        <v>44</v>
      </c>
      <c r="G8819">
        <v>0.206270627007892</v>
      </c>
      <c r="H8819">
        <v>-0.62739577523254697</v>
      </c>
      <c r="I8819">
        <v>-1.72218712497811</v>
      </c>
      <c r="J8819">
        <v>568</v>
      </c>
      <c r="K8819">
        <v>892</v>
      </c>
      <c r="L8819">
        <v>358</v>
      </c>
      <c r="M8819">
        <v>112</v>
      </c>
      <c r="N8819">
        <v>0.27324462208682598</v>
      </c>
      <c r="O8819">
        <v>-0.792554086211534</v>
      </c>
      <c r="P8819">
        <v>-1.71535598163273</v>
      </c>
      <c r="Q8819">
        <v>0.54237288135593198</v>
      </c>
      <c r="R8819">
        <v>0.101694915254237</v>
      </c>
      <c r="S8819">
        <f t="shared" si="137"/>
        <v>4.4520110167538179E-2</v>
      </c>
    </row>
    <row r="8820" spans="1:19" x14ac:dyDescent="0.2">
      <c r="A8820" t="s">
        <v>17550</v>
      </c>
      <c r="B8820" t="s">
        <v>17551</v>
      </c>
      <c r="C8820">
        <v>150</v>
      </c>
      <c r="D8820">
        <v>218</v>
      </c>
      <c r="E8820">
        <v>190</v>
      </c>
      <c r="F8820">
        <v>19</v>
      </c>
      <c r="G8820">
        <v>0.24262346684445199</v>
      </c>
      <c r="H8820">
        <v>-0.39159566788125499</v>
      </c>
      <c r="I8820">
        <v>-1.78153483106485</v>
      </c>
      <c r="J8820">
        <v>335</v>
      </c>
      <c r="K8820">
        <v>358</v>
      </c>
      <c r="L8820">
        <v>319</v>
      </c>
      <c r="M8820">
        <v>27</v>
      </c>
      <c r="N8820">
        <v>0.10606632302875001</v>
      </c>
      <c r="O8820">
        <v>-0.61334290112405399</v>
      </c>
      <c r="P8820">
        <v>-2.1039067114697501</v>
      </c>
      <c r="Q8820">
        <v>0.644067796610169</v>
      </c>
      <c r="R8820">
        <v>0.186440677966101</v>
      </c>
      <c r="S8820">
        <f t="shared" si="137"/>
        <v>-7.6525753109538408E-2</v>
      </c>
    </row>
    <row r="8821" spans="1:19" x14ac:dyDescent="0.2">
      <c r="A8821" t="s">
        <v>17552</v>
      </c>
      <c r="B8821" t="s">
        <v>17553</v>
      </c>
      <c r="C8821">
        <v>175</v>
      </c>
      <c r="D8821">
        <v>170</v>
      </c>
      <c r="E8821">
        <v>75</v>
      </c>
      <c r="F8821">
        <v>8</v>
      </c>
      <c r="G8821">
        <v>6.7669104987507805E-2</v>
      </c>
      <c r="H8821">
        <v>-0.86223479507299705</v>
      </c>
      <c r="I8821">
        <v>-2.2241452346563499</v>
      </c>
      <c r="J8821">
        <v>267</v>
      </c>
      <c r="K8821">
        <v>477</v>
      </c>
      <c r="L8821">
        <v>199</v>
      </c>
      <c r="M8821">
        <v>32</v>
      </c>
      <c r="N8821">
        <v>0.32923522109726</v>
      </c>
      <c r="O8821">
        <v>-0.71974696209925904</v>
      </c>
      <c r="P8821">
        <v>-1.93158695163656</v>
      </c>
      <c r="Q8821">
        <v>0.79661016949152497</v>
      </c>
      <c r="R8821">
        <v>0.28813559322033899</v>
      </c>
      <c r="S8821">
        <f t="shared" si="137"/>
        <v>-0.1580745333970591</v>
      </c>
    </row>
    <row r="8822" spans="1:19" x14ac:dyDescent="0.2">
      <c r="A8822" t="s">
        <v>17554</v>
      </c>
      <c r="B8822" t="s">
        <v>17555</v>
      </c>
      <c r="C8822">
        <v>277</v>
      </c>
      <c r="D8822">
        <v>295</v>
      </c>
      <c r="E8822">
        <v>196</v>
      </c>
      <c r="F8822">
        <v>29</v>
      </c>
      <c r="G8822">
        <v>0.107600479209242</v>
      </c>
      <c r="H8822">
        <v>-0.64448170748637601</v>
      </c>
      <c r="I8822">
        <v>-1.8642789441274901</v>
      </c>
      <c r="J8822">
        <v>236</v>
      </c>
      <c r="K8822">
        <v>461</v>
      </c>
      <c r="L8822">
        <v>211</v>
      </c>
      <c r="M8822">
        <v>66</v>
      </c>
      <c r="N8822">
        <v>0.368017025841263</v>
      </c>
      <c r="O8822">
        <v>-0.64071832481680402</v>
      </c>
      <c r="P8822">
        <v>-1.56359373602013</v>
      </c>
      <c r="Q8822">
        <v>0.74576271186440601</v>
      </c>
      <c r="R8822">
        <v>0.28813559322033899</v>
      </c>
      <c r="S8822">
        <f t="shared" si="137"/>
        <v>4.4137106287016496E-2</v>
      </c>
    </row>
    <row r="8823" spans="1:19" x14ac:dyDescent="0.2">
      <c r="A8823" t="s">
        <v>17556</v>
      </c>
      <c r="B8823" t="s">
        <v>17557</v>
      </c>
      <c r="C8823">
        <v>122</v>
      </c>
      <c r="D8823">
        <v>157</v>
      </c>
      <c r="E8823">
        <v>109</v>
      </c>
      <c r="F8823">
        <v>19</v>
      </c>
      <c r="G8823">
        <v>0.18979805403001401</v>
      </c>
      <c r="H8823">
        <v>-0.54319134251252799</v>
      </c>
      <c r="I8823">
        <v>-1.6918034026839099</v>
      </c>
      <c r="J8823">
        <v>209</v>
      </c>
      <c r="K8823">
        <v>306</v>
      </c>
      <c r="L8823">
        <v>165</v>
      </c>
      <c r="M8823">
        <v>30</v>
      </c>
      <c r="N8823">
        <v>0.24280324379224699</v>
      </c>
      <c r="O8823">
        <v>-0.69475111904153797</v>
      </c>
      <c r="P8823">
        <v>-1.8532506999832801</v>
      </c>
      <c r="Q8823">
        <v>0.59322033898305004</v>
      </c>
      <c r="R8823">
        <v>0.322033898305084</v>
      </c>
      <c r="S8823">
        <f t="shared" si="137"/>
        <v>1.6397688544220433E-2</v>
      </c>
    </row>
    <row r="8824" spans="1:19" x14ac:dyDescent="0.2">
      <c r="A8824" t="s">
        <v>17558</v>
      </c>
      <c r="B8824" t="s">
        <v>17559</v>
      </c>
      <c r="C8824">
        <v>159</v>
      </c>
      <c r="D8824">
        <v>246</v>
      </c>
      <c r="E8824">
        <v>167</v>
      </c>
      <c r="F8824">
        <v>17</v>
      </c>
      <c r="G8824">
        <v>0.26979621507845603</v>
      </c>
      <c r="H8824">
        <v>-0.47293866295127102</v>
      </c>
      <c r="I8824">
        <v>-1.8551453759041701</v>
      </c>
      <c r="J8824">
        <v>389</v>
      </c>
      <c r="K8824">
        <v>461</v>
      </c>
      <c r="L8824">
        <v>289</v>
      </c>
      <c r="M8824">
        <v>69</v>
      </c>
      <c r="N8824">
        <v>0.15097942748566201</v>
      </c>
      <c r="O8824">
        <v>-0.72114053571354997</v>
      </c>
      <c r="P8824">
        <v>-1.7613261791803401</v>
      </c>
      <c r="Q8824">
        <v>0.83050847457627097</v>
      </c>
      <c r="R8824">
        <v>0.35593220338983</v>
      </c>
      <c r="S8824">
        <f t="shared" si="137"/>
        <v>-6.1191206289165495E-3</v>
      </c>
    </row>
    <row r="8825" spans="1:19" x14ac:dyDescent="0.2">
      <c r="A8825" t="s">
        <v>17560</v>
      </c>
      <c r="B8825" t="s">
        <v>17561</v>
      </c>
      <c r="C8825">
        <v>175</v>
      </c>
      <c r="D8825">
        <v>100</v>
      </c>
      <c r="E8825">
        <v>118</v>
      </c>
      <c r="F8825">
        <v>15</v>
      </c>
      <c r="G8825">
        <v>-0.162779816390766</v>
      </c>
      <c r="H8825">
        <v>-0.665414051158572</v>
      </c>
      <c r="I8825">
        <v>-1.9511439625926099</v>
      </c>
      <c r="J8825">
        <v>357</v>
      </c>
      <c r="K8825">
        <v>456</v>
      </c>
      <c r="L8825">
        <v>247</v>
      </c>
      <c r="M8825">
        <v>33</v>
      </c>
      <c r="N8825">
        <v>0.18352472997396299</v>
      </c>
      <c r="O8825">
        <v>-0.75206003999691795</v>
      </c>
      <c r="P8825">
        <v>-2.0443799448261899</v>
      </c>
      <c r="Q8825">
        <v>0.644067796610169</v>
      </c>
      <c r="R8825">
        <v>0.27118644067796599</v>
      </c>
      <c r="S8825">
        <f t="shared" si="137"/>
        <v>-0.10951577647259635</v>
      </c>
    </row>
    <row r="8826" spans="1:19" x14ac:dyDescent="0.2">
      <c r="A8826" t="s">
        <v>17562</v>
      </c>
      <c r="B8826" t="s">
        <v>17563</v>
      </c>
      <c r="C8826">
        <v>199</v>
      </c>
      <c r="D8826">
        <v>150</v>
      </c>
      <c r="E8826">
        <v>90</v>
      </c>
      <c r="F8826">
        <v>16</v>
      </c>
      <c r="G8826">
        <v>-4.2503585058496898E-2</v>
      </c>
      <c r="H8826">
        <v>-0.83886857674878501</v>
      </c>
      <c r="I8826">
        <v>-1.97893026671578</v>
      </c>
      <c r="J8826">
        <v>245</v>
      </c>
      <c r="K8826">
        <v>297</v>
      </c>
      <c r="L8826">
        <v>131</v>
      </c>
      <c r="M8826">
        <v>17</v>
      </c>
      <c r="N8826">
        <v>0.160818468374401</v>
      </c>
      <c r="O8826">
        <v>-0.86398356585315805</v>
      </c>
      <c r="P8826">
        <v>-2.1689428315781498</v>
      </c>
      <c r="Q8826">
        <v>0.59322033898305004</v>
      </c>
      <c r="R8826">
        <v>0.40677966101694901</v>
      </c>
      <c r="S8826">
        <f t="shared" si="137"/>
        <v>-0.15084742188639211</v>
      </c>
    </row>
    <row r="8827" spans="1:19" x14ac:dyDescent="0.2">
      <c r="A8827" t="s">
        <v>17564</v>
      </c>
      <c r="B8827" t="s">
        <v>17565</v>
      </c>
      <c r="C8827">
        <v>240</v>
      </c>
      <c r="D8827">
        <v>298</v>
      </c>
      <c r="E8827">
        <v>165</v>
      </c>
      <c r="F8827">
        <v>26</v>
      </c>
      <c r="G8827">
        <v>0.174263254660177</v>
      </c>
      <c r="H8827">
        <v>-0.65698530727610305</v>
      </c>
      <c r="I8827">
        <v>-1.8494350667027799</v>
      </c>
      <c r="J8827">
        <v>425</v>
      </c>
      <c r="K8827">
        <v>700</v>
      </c>
      <c r="L8827">
        <v>395</v>
      </c>
      <c r="M8827">
        <v>56</v>
      </c>
      <c r="N8827">
        <v>0.29393721338566697</v>
      </c>
      <c r="O8827">
        <v>-0.62388061156824104</v>
      </c>
      <c r="P8827">
        <v>-1.890426571636</v>
      </c>
      <c r="Q8827">
        <v>0.93220338983050799</v>
      </c>
      <c r="R8827">
        <v>0.338983050847457</v>
      </c>
      <c r="S8827">
        <f t="shared" si="137"/>
        <v>-3.9004606933003706E-2</v>
      </c>
    </row>
    <row r="8828" spans="1:19" x14ac:dyDescent="0.2">
      <c r="A8828" t="s">
        <v>17566</v>
      </c>
      <c r="B8828" t="s">
        <v>17567</v>
      </c>
      <c r="C8828">
        <v>81</v>
      </c>
      <c r="D8828">
        <v>100</v>
      </c>
      <c r="E8828">
        <v>101</v>
      </c>
      <c r="F8828">
        <v>13</v>
      </c>
      <c r="G8828">
        <v>0.17177321341687801</v>
      </c>
      <c r="H8828">
        <v>-0.39842165487441</v>
      </c>
      <c r="I8828">
        <v>-1.6787388395338101</v>
      </c>
      <c r="J8828">
        <v>217</v>
      </c>
      <c r="K8828">
        <v>177</v>
      </c>
      <c r="L8828">
        <v>159</v>
      </c>
      <c r="M8828">
        <v>21</v>
      </c>
      <c r="N8828">
        <v>-1.12583640650011E-2</v>
      </c>
      <c r="O8828">
        <v>-0.72715138667246804</v>
      </c>
      <c r="P8828">
        <v>-2.0244661077065</v>
      </c>
      <c r="Q8828">
        <v>0.62711864406779605</v>
      </c>
      <c r="R8828">
        <v>0.37288135593220301</v>
      </c>
      <c r="S8828">
        <f t="shared" si="137"/>
        <v>-2.563203108865723E-2</v>
      </c>
    </row>
    <row r="8829" spans="1:19" x14ac:dyDescent="0.2">
      <c r="A8829" t="s">
        <v>17568</v>
      </c>
      <c r="B8829" t="s">
        <v>17569</v>
      </c>
      <c r="C8829">
        <v>123</v>
      </c>
      <c r="D8829">
        <v>157</v>
      </c>
      <c r="E8829">
        <v>68</v>
      </c>
      <c r="F8829">
        <v>16</v>
      </c>
      <c r="G8829">
        <v>0.18625277326536399</v>
      </c>
      <c r="H8829">
        <v>-0.75165420851156495</v>
      </c>
      <c r="I8829">
        <v>-1.7699823017454701</v>
      </c>
      <c r="J8829">
        <v>255</v>
      </c>
      <c r="K8829">
        <v>238</v>
      </c>
      <c r="L8829">
        <v>208</v>
      </c>
      <c r="M8829">
        <v>39</v>
      </c>
      <c r="N8829">
        <v>4.72648800442785E-2</v>
      </c>
      <c r="O8829">
        <v>-0.68056562261558395</v>
      </c>
      <c r="P8829">
        <v>-1.8257012419993399</v>
      </c>
      <c r="Q8829">
        <v>0.76271186440677896</v>
      </c>
      <c r="R8829">
        <v>0.338983050847457</v>
      </c>
      <c r="S8829">
        <f t="shared" si="137"/>
        <v>1.2212204081233531E-3</v>
      </c>
    </row>
    <row r="8830" spans="1:19" x14ac:dyDescent="0.2">
      <c r="A8830" t="s">
        <v>17570</v>
      </c>
      <c r="B8830" t="s">
        <v>17571</v>
      </c>
      <c r="C8830">
        <v>175</v>
      </c>
      <c r="D8830">
        <v>131</v>
      </c>
      <c r="E8830">
        <v>87</v>
      </c>
      <c r="F8830">
        <v>13</v>
      </c>
      <c r="G8830">
        <v>-4.5508520735001702E-2</v>
      </c>
      <c r="H8830">
        <v>-0.79777680584607902</v>
      </c>
      <c r="I8830">
        <v>-2.0132918693414501</v>
      </c>
      <c r="J8830">
        <v>455</v>
      </c>
      <c r="K8830">
        <v>460</v>
      </c>
      <c r="L8830">
        <v>285</v>
      </c>
      <c r="M8830">
        <v>65</v>
      </c>
      <c r="N8830">
        <v>8.1974538446183395E-2</v>
      </c>
      <c r="O8830">
        <v>-0.79525531379299197</v>
      </c>
      <c r="P8830">
        <v>-1.85532370860614</v>
      </c>
      <c r="Q8830">
        <v>0.71186440677966101</v>
      </c>
      <c r="R8830">
        <v>0.37288135593220301</v>
      </c>
      <c r="S8830">
        <f t="shared" si="137"/>
        <v>-7.6868749046073326E-2</v>
      </c>
    </row>
    <row r="8831" spans="1:19" x14ac:dyDescent="0.2">
      <c r="A8831" t="s">
        <v>17572</v>
      </c>
      <c r="B8831" t="s">
        <v>17573</v>
      </c>
      <c r="C8831">
        <v>29</v>
      </c>
      <c r="D8831">
        <v>61</v>
      </c>
      <c r="E8831">
        <v>23</v>
      </c>
      <c r="F8831">
        <v>6</v>
      </c>
      <c r="G8831">
        <v>0.40319006940733898</v>
      </c>
      <c r="H8831">
        <v>-0.59492817165976597</v>
      </c>
      <c r="I8831">
        <v>-1.56844392047731</v>
      </c>
      <c r="J8831">
        <v>62</v>
      </c>
      <c r="K8831">
        <v>54</v>
      </c>
      <c r="L8831">
        <v>22</v>
      </c>
      <c r="M8831">
        <v>3</v>
      </c>
      <c r="N8831">
        <v>1.72301737464363E-2</v>
      </c>
      <c r="O8831">
        <v>-1.0420577858204301</v>
      </c>
      <c r="P8831">
        <v>-2.32549610337048</v>
      </c>
      <c r="Q8831">
        <v>0.74576271186440601</v>
      </c>
      <c r="R8831">
        <v>0.338983050847457</v>
      </c>
      <c r="S8831">
        <f t="shared" si="137"/>
        <v>-7.4345409099632331E-2</v>
      </c>
    </row>
    <row r="8832" spans="1:19" x14ac:dyDescent="0.2">
      <c r="A8832" t="s">
        <v>17574</v>
      </c>
      <c r="B8832" t="s">
        <v>17575</v>
      </c>
      <c r="C8832">
        <v>173</v>
      </c>
      <c r="D8832">
        <v>233</v>
      </c>
      <c r="E8832">
        <v>104</v>
      </c>
      <c r="F8832">
        <v>20</v>
      </c>
      <c r="G8832">
        <v>0.20956805019275199</v>
      </c>
      <c r="H8832">
        <v>-0.71527077360841795</v>
      </c>
      <c r="I8832">
        <v>-1.82121328042681</v>
      </c>
      <c r="J8832">
        <v>226</v>
      </c>
      <c r="K8832">
        <v>414</v>
      </c>
      <c r="L8832">
        <v>256</v>
      </c>
      <c r="M8832">
        <v>20</v>
      </c>
      <c r="N8832">
        <v>0.34012000539521903</v>
      </c>
      <c r="O8832">
        <v>-0.53795725097994096</v>
      </c>
      <c r="P8832">
        <v>-2.0633041120753099</v>
      </c>
      <c r="Q8832">
        <v>0.91525423728813504</v>
      </c>
      <c r="R8832">
        <v>0.169491525423728</v>
      </c>
      <c r="S8832">
        <f t="shared" si="137"/>
        <v>-7.7107828142879073E-2</v>
      </c>
    </row>
    <row r="8833" spans="1:19" x14ac:dyDescent="0.2">
      <c r="A8833" t="s">
        <v>17576</v>
      </c>
      <c r="B8833" t="s">
        <v>17577</v>
      </c>
      <c r="C8833">
        <v>0</v>
      </c>
      <c r="D8833">
        <v>0</v>
      </c>
      <c r="E8833">
        <v>0</v>
      </c>
      <c r="F8833">
        <v>0</v>
      </c>
      <c r="G8833" t="s">
        <v>373</v>
      </c>
      <c r="H8833" t="s">
        <v>373</v>
      </c>
      <c r="I8833" t="s">
        <v>373</v>
      </c>
      <c r="J8833">
        <v>0</v>
      </c>
      <c r="K8833">
        <v>0</v>
      </c>
      <c r="L8833">
        <v>0</v>
      </c>
      <c r="M8833">
        <v>0</v>
      </c>
      <c r="N8833" t="s">
        <v>373</v>
      </c>
      <c r="O8833" t="s">
        <v>373</v>
      </c>
      <c r="P8833" t="s">
        <v>373</v>
      </c>
      <c r="Q8833">
        <v>0.62711864406779605</v>
      </c>
      <c r="R8833">
        <v>0.305084745762711</v>
      </c>
      <c r="S8833" t="e">
        <f t="shared" si="137"/>
        <v>#VALUE!</v>
      </c>
    </row>
    <row r="8834" spans="1:19" x14ac:dyDescent="0.2">
      <c r="A8834" t="s">
        <v>17578</v>
      </c>
      <c r="B8834" t="s">
        <v>17579</v>
      </c>
      <c r="C8834">
        <v>56</v>
      </c>
      <c r="D8834">
        <v>62</v>
      </c>
      <c r="E8834">
        <v>59</v>
      </c>
      <c r="F8834">
        <v>14</v>
      </c>
      <c r="G8834">
        <v>0.124461894787581</v>
      </c>
      <c r="H8834">
        <v>-0.47159402514245902</v>
      </c>
      <c r="I8834">
        <v>-1.48625716428996</v>
      </c>
      <c r="J8834">
        <v>206</v>
      </c>
      <c r="K8834">
        <v>187</v>
      </c>
      <c r="L8834">
        <v>124</v>
      </c>
      <c r="M8834">
        <v>29</v>
      </c>
      <c r="N8834">
        <v>3.5202489589067298E-2</v>
      </c>
      <c r="O8834">
        <v>-0.81253431235130802</v>
      </c>
      <c r="P8834">
        <v>-1.8616948910620901</v>
      </c>
      <c r="Q8834">
        <v>0.89830508474576198</v>
      </c>
      <c r="R8834">
        <v>0.22033898305084701</v>
      </c>
      <c r="S8834">
        <f t="shared" si="137"/>
        <v>7.341513147695089E-2</v>
      </c>
    </row>
    <row r="8835" spans="1:19" x14ac:dyDescent="0.2">
      <c r="A8835" t="s">
        <v>17580</v>
      </c>
      <c r="B8835" t="s">
        <v>17581</v>
      </c>
      <c r="C8835">
        <v>100</v>
      </c>
      <c r="D8835">
        <v>109</v>
      </c>
      <c r="E8835">
        <v>65</v>
      </c>
      <c r="F8835">
        <v>7</v>
      </c>
      <c r="G8835">
        <v>0.117684730236152</v>
      </c>
      <c r="H8835">
        <v>-0.68134465313554804</v>
      </c>
      <c r="I8835">
        <v>-2.0390991329477401</v>
      </c>
      <c r="J8835">
        <v>297</v>
      </c>
      <c r="K8835">
        <v>251</v>
      </c>
      <c r="L8835">
        <v>158</v>
      </c>
      <c r="M8835">
        <v>24</v>
      </c>
      <c r="N8835">
        <v>4.1453755855475798E-3</v>
      </c>
      <c r="O8835">
        <v>-0.86618813950717999</v>
      </c>
      <c r="P8835">
        <v>-2.1027708761974901</v>
      </c>
      <c r="Q8835">
        <v>0.79661016949152497</v>
      </c>
      <c r="R8835">
        <v>0.23728813559322001</v>
      </c>
      <c r="S8835">
        <f t="shared" ref="S8835:S8898" si="138">((I8835+1.7338029)/1.7338029+(P8835+1.8692731)/1.8692731)/2</f>
        <v>-0.15049920851506665</v>
      </c>
    </row>
    <row r="8836" spans="1:19" x14ac:dyDescent="0.2">
      <c r="A8836" t="s">
        <v>17582</v>
      </c>
      <c r="B8836" t="s">
        <v>17583</v>
      </c>
      <c r="C8836">
        <v>74</v>
      </c>
      <c r="D8836">
        <v>83</v>
      </c>
      <c r="E8836">
        <v>64</v>
      </c>
      <c r="F8836">
        <v>3</v>
      </c>
      <c r="G8836">
        <v>0.13010460494062601</v>
      </c>
      <c r="H8836">
        <v>-0.557309755525492</v>
      </c>
      <c r="I8836">
        <v>-2.2763076379733098</v>
      </c>
      <c r="J8836">
        <v>252</v>
      </c>
      <c r="K8836">
        <v>257</v>
      </c>
      <c r="L8836">
        <v>144</v>
      </c>
      <c r="M8836">
        <v>28</v>
      </c>
      <c r="N8836">
        <v>8.5760685971472198E-2</v>
      </c>
      <c r="O8836">
        <v>-0.83512682583068398</v>
      </c>
      <c r="P8836">
        <v>-1.9644681780312101</v>
      </c>
      <c r="Q8836">
        <v>0.66101694915254205</v>
      </c>
      <c r="R8836">
        <v>0.23728813559322001</v>
      </c>
      <c r="S8836">
        <f t="shared" si="138"/>
        <v>-0.18191249596260237</v>
      </c>
    </row>
    <row r="8837" spans="1:19" x14ac:dyDescent="0.2">
      <c r="A8837" t="s">
        <v>17584</v>
      </c>
      <c r="B8837" t="s">
        <v>17585</v>
      </c>
      <c r="C8837">
        <v>199</v>
      </c>
      <c r="D8837">
        <v>261</v>
      </c>
      <c r="E8837">
        <v>190</v>
      </c>
      <c r="F8837">
        <v>34</v>
      </c>
      <c r="G8837">
        <v>0.198045663224102</v>
      </c>
      <c r="H8837">
        <v>-0.51435748523528102</v>
      </c>
      <c r="I8837">
        <v>-1.6515713323294501</v>
      </c>
      <c r="J8837">
        <v>410</v>
      </c>
      <c r="K8837">
        <v>626</v>
      </c>
      <c r="L8837">
        <v>225</v>
      </c>
      <c r="M8837">
        <v>55</v>
      </c>
      <c r="N8837">
        <v>0.26101857991241501</v>
      </c>
      <c r="O8837">
        <v>-0.85269011575276299</v>
      </c>
      <c r="P8837">
        <v>-1.88264683581738</v>
      </c>
      <c r="Q8837">
        <v>0.69491525423728795</v>
      </c>
      <c r="R8837">
        <v>0.27118644067796599</v>
      </c>
      <c r="S8837">
        <f t="shared" si="138"/>
        <v>2.0136964516460153E-2</v>
      </c>
    </row>
    <row r="8838" spans="1:19" x14ac:dyDescent="0.2">
      <c r="A8838" t="s">
        <v>17586</v>
      </c>
      <c r="B8838" t="s">
        <v>17587</v>
      </c>
      <c r="C8838">
        <v>80</v>
      </c>
      <c r="D8838">
        <v>34</v>
      </c>
      <c r="E8838">
        <v>40</v>
      </c>
      <c r="F8838">
        <v>4</v>
      </c>
      <c r="G8838">
        <v>-0.29135283765415998</v>
      </c>
      <c r="H8838">
        <v>-0.79528800544238398</v>
      </c>
      <c r="I8838">
        <v>-2.1852271686259801</v>
      </c>
      <c r="J8838">
        <v>126</v>
      </c>
      <c r="K8838">
        <v>172</v>
      </c>
      <c r="L8838">
        <v>35</v>
      </c>
      <c r="M8838">
        <v>16</v>
      </c>
      <c r="N8838">
        <v>0.212386005211707</v>
      </c>
      <c r="O8838">
        <v>-1.1483912779116701</v>
      </c>
      <c r="P8838">
        <v>-1.9064762310535299</v>
      </c>
      <c r="Q8838">
        <v>0.72881355932203395</v>
      </c>
      <c r="R8838">
        <v>0.25423728813559299</v>
      </c>
      <c r="S8838">
        <f t="shared" si="138"/>
        <v>-0.14013450132978278</v>
      </c>
    </row>
    <row r="8839" spans="1:19" x14ac:dyDescent="0.2">
      <c r="A8839" t="s">
        <v>17588</v>
      </c>
      <c r="B8839" t="s">
        <v>17589</v>
      </c>
      <c r="C8839">
        <v>113</v>
      </c>
      <c r="D8839">
        <v>164</v>
      </c>
      <c r="E8839">
        <v>120</v>
      </c>
      <c r="F8839">
        <v>22</v>
      </c>
      <c r="G8839">
        <v>0.24202363685980599</v>
      </c>
      <c r="H8839">
        <v>-0.46815520721419801</v>
      </c>
      <c r="I8839">
        <v>-1.59485293562321</v>
      </c>
      <c r="J8839">
        <v>269</v>
      </c>
      <c r="K8839">
        <v>339</v>
      </c>
      <c r="L8839">
        <v>108</v>
      </c>
      <c r="M8839">
        <v>24</v>
      </c>
      <c r="N8839">
        <v>0.177675521622395</v>
      </c>
      <c r="O8839">
        <v>-0.98841730165984798</v>
      </c>
      <c r="P8839">
        <v>-2.0597667068826899</v>
      </c>
      <c r="Q8839">
        <v>0.69491525423728795</v>
      </c>
      <c r="R8839">
        <v>0.38983050847457601</v>
      </c>
      <c r="S8839">
        <f t="shared" si="138"/>
        <v>-1.0883060981305884E-2</v>
      </c>
    </row>
    <row r="8840" spans="1:19" x14ac:dyDescent="0.2">
      <c r="A8840" t="s">
        <v>17590</v>
      </c>
      <c r="B8840" t="s">
        <v>17591</v>
      </c>
      <c r="C8840">
        <v>221</v>
      </c>
      <c r="D8840">
        <v>219</v>
      </c>
      <c r="E8840">
        <v>153</v>
      </c>
      <c r="F8840">
        <v>23</v>
      </c>
      <c r="G8840">
        <v>7.6310073450536003E-2</v>
      </c>
      <c r="H8840">
        <v>-0.65395885264591502</v>
      </c>
      <c r="I8840">
        <v>-1.8668616106295099</v>
      </c>
      <c r="J8840">
        <v>412</v>
      </c>
      <c r="K8840">
        <v>599</v>
      </c>
      <c r="L8840">
        <v>271</v>
      </c>
      <c r="M8840">
        <v>51</v>
      </c>
      <c r="N8840">
        <v>0.23975770977789801</v>
      </c>
      <c r="O8840">
        <v>-0.77401670230311903</v>
      </c>
      <c r="P8840">
        <v>-1.91755270852709</v>
      </c>
      <c r="Q8840">
        <v>0.69491525423728795</v>
      </c>
      <c r="R8840">
        <v>0.27118644067796599</v>
      </c>
      <c r="S8840">
        <f t="shared" si="138"/>
        <v>-5.1285931397209938E-2</v>
      </c>
    </row>
    <row r="8841" spans="1:19" x14ac:dyDescent="0.2">
      <c r="A8841" t="s">
        <v>17592</v>
      </c>
      <c r="B8841" t="s">
        <v>17593</v>
      </c>
      <c r="C8841">
        <v>156</v>
      </c>
      <c r="D8841">
        <v>181</v>
      </c>
      <c r="E8841">
        <v>149</v>
      </c>
      <c r="F8841">
        <v>9</v>
      </c>
      <c r="G8841">
        <v>0.144812208810251</v>
      </c>
      <c r="H8841">
        <v>-0.51419633972059098</v>
      </c>
      <c r="I8841">
        <v>-2.1230792618771299</v>
      </c>
      <c r="J8841">
        <v>166</v>
      </c>
      <c r="K8841">
        <v>236</v>
      </c>
      <c r="L8841">
        <v>191</v>
      </c>
      <c r="M8841">
        <v>4</v>
      </c>
      <c r="N8841">
        <v>0.230032018351773</v>
      </c>
      <c r="O8841">
        <v>-0.53116349793671702</v>
      </c>
      <c r="P8841">
        <v>-2.6282737653039798</v>
      </c>
      <c r="Q8841">
        <v>0.96610169491525399</v>
      </c>
      <c r="R8841">
        <v>0.322033898305084</v>
      </c>
      <c r="S8841">
        <f t="shared" si="138"/>
        <v>-0.31528111804328302</v>
      </c>
    </row>
    <row r="8842" spans="1:19" x14ac:dyDescent="0.2">
      <c r="A8842" t="s">
        <v>17594</v>
      </c>
      <c r="B8842" t="s">
        <v>17595</v>
      </c>
      <c r="C8842">
        <v>128</v>
      </c>
      <c r="D8842">
        <v>196</v>
      </c>
      <c r="E8842">
        <v>100</v>
      </c>
      <c r="F8842">
        <v>18</v>
      </c>
      <c r="G8842">
        <v>0.265304334004136</v>
      </c>
      <c r="H8842">
        <v>-0.60146797942627195</v>
      </c>
      <c r="I8842">
        <v>-1.7361346375065601</v>
      </c>
      <c r="J8842">
        <v>280</v>
      </c>
      <c r="K8842">
        <v>304</v>
      </c>
      <c r="L8842">
        <v>144</v>
      </c>
      <c r="M8842">
        <v>41</v>
      </c>
      <c r="N8842">
        <v>0.112943655688256</v>
      </c>
      <c r="O8842">
        <v>-0.88088431639136</v>
      </c>
      <c r="P8842">
        <v>-1.84459984321437</v>
      </c>
      <c r="Q8842">
        <v>0.98305084745762705</v>
      </c>
      <c r="R8842">
        <v>0.338983050847457</v>
      </c>
      <c r="S8842">
        <f t="shared" si="138"/>
        <v>5.9272584694636619E-3</v>
      </c>
    </row>
    <row r="8843" spans="1:19" x14ac:dyDescent="0.2">
      <c r="A8843" t="s">
        <v>17596</v>
      </c>
      <c r="B8843" t="s">
        <v>17597</v>
      </c>
      <c r="C8843">
        <v>0</v>
      </c>
      <c r="D8843">
        <v>0</v>
      </c>
      <c r="E8843">
        <v>0</v>
      </c>
      <c r="F8843">
        <v>0</v>
      </c>
      <c r="G8843" t="s">
        <v>373</v>
      </c>
      <c r="H8843" t="s">
        <v>373</v>
      </c>
      <c r="I8843" t="s">
        <v>373</v>
      </c>
      <c r="J8843">
        <v>0</v>
      </c>
      <c r="K8843">
        <v>0</v>
      </c>
      <c r="L8843">
        <v>0</v>
      </c>
      <c r="M8843">
        <v>0</v>
      </c>
      <c r="N8843" t="s">
        <v>373</v>
      </c>
      <c r="O8843" t="s">
        <v>373</v>
      </c>
      <c r="P8843" t="s">
        <v>373</v>
      </c>
      <c r="Q8843">
        <v>0.55932203389830504</v>
      </c>
      <c r="R8843">
        <v>0.322033898305084</v>
      </c>
      <c r="S8843" t="e">
        <f t="shared" si="138"/>
        <v>#VALUE!</v>
      </c>
    </row>
    <row r="8844" spans="1:19" x14ac:dyDescent="0.2">
      <c r="A8844" t="s">
        <v>17598</v>
      </c>
      <c r="B8844" t="s">
        <v>17599</v>
      </c>
      <c r="C8844">
        <v>36</v>
      </c>
      <c r="D8844">
        <v>35</v>
      </c>
      <c r="E8844">
        <v>42</v>
      </c>
      <c r="F8844">
        <v>2</v>
      </c>
      <c r="G8844">
        <v>6.8023775878516796E-2</v>
      </c>
      <c r="H8844">
        <v>-0.42731122014778999</v>
      </c>
      <c r="I8844">
        <v>-2.1394696780653</v>
      </c>
      <c r="J8844">
        <v>61</v>
      </c>
      <c r="K8844">
        <v>92</v>
      </c>
      <c r="L8844">
        <v>26</v>
      </c>
      <c r="M8844">
        <v>1</v>
      </c>
      <c r="N8844">
        <v>0.25568609575650902</v>
      </c>
      <c r="O8844">
        <v>-0.96244526418433896</v>
      </c>
      <c r="P8844">
        <v>-2.7955555036026598</v>
      </c>
      <c r="Q8844">
        <v>0.677966101694915</v>
      </c>
      <c r="R8844">
        <v>0.152542372881355</v>
      </c>
      <c r="S8844">
        <f t="shared" si="138"/>
        <v>-0.36475297291226516</v>
      </c>
    </row>
    <row r="8845" spans="1:19" x14ac:dyDescent="0.2">
      <c r="A8845" t="s">
        <v>17600</v>
      </c>
      <c r="B8845" t="s">
        <v>17601</v>
      </c>
      <c r="C8845">
        <v>73</v>
      </c>
      <c r="D8845">
        <v>87</v>
      </c>
      <c r="E8845">
        <v>69</v>
      </c>
      <c r="F8845">
        <v>10</v>
      </c>
      <c r="G8845">
        <v>0.15645462479369099</v>
      </c>
      <c r="H8845">
        <v>-0.51873177916160396</v>
      </c>
      <c r="I8845">
        <v>-1.7475200330824501</v>
      </c>
      <c r="J8845">
        <v>153</v>
      </c>
      <c r="K8845">
        <v>153</v>
      </c>
      <c r="L8845">
        <v>82</v>
      </c>
      <c r="M8845">
        <v>19</v>
      </c>
      <c r="N8845">
        <v>7.7228103421721706E-2</v>
      </c>
      <c r="O8845">
        <v>-0.86296635557827195</v>
      </c>
      <c r="P8845">
        <v>-1.91616349845666</v>
      </c>
      <c r="Q8845">
        <v>0.96610169491525399</v>
      </c>
      <c r="R8845">
        <v>0.23728813559322001</v>
      </c>
      <c r="S8845">
        <f t="shared" si="138"/>
        <v>-1.6498208811505783E-2</v>
      </c>
    </row>
    <row r="8846" spans="1:19" x14ac:dyDescent="0.2">
      <c r="A8846" t="s">
        <v>17602</v>
      </c>
      <c r="B8846" t="s">
        <v>17603</v>
      </c>
      <c r="C8846">
        <v>10</v>
      </c>
      <c r="D8846">
        <v>15</v>
      </c>
      <c r="E8846">
        <v>12</v>
      </c>
      <c r="F8846">
        <v>0</v>
      </c>
      <c r="G8846">
        <v>0.25634949135120899</v>
      </c>
      <c r="H8846">
        <v>-0.41507676373077801</v>
      </c>
      <c r="I8846" t="e">
        <f>-inf</f>
        <v>#NAME?</v>
      </c>
      <c r="J8846">
        <v>7</v>
      </c>
      <c r="K8846">
        <v>41</v>
      </c>
      <c r="L8846">
        <v>31</v>
      </c>
      <c r="M8846">
        <v>5</v>
      </c>
      <c r="N8846">
        <v>0.84491392012720001</v>
      </c>
      <c r="O8846">
        <v>5.4174876675625497E-2</v>
      </c>
      <c r="P8846">
        <v>-1.15635370427013</v>
      </c>
      <c r="Q8846">
        <v>0.677966101694915</v>
      </c>
      <c r="R8846">
        <v>0.37288135593220301</v>
      </c>
      <c r="S8846" t="e">
        <f t="shared" si="138"/>
        <v>#NAME?</v>
      </c>
    </row>
    <row r="8847" spans="1:19" x14ac:dyDescent="0.2">
      <c r="A8847" t="s">
        <v>17604</v>
      </c>
      <c r="B8847" t="s">
        <v>17605</v>
      </c>
      <c r="C8847">
        <v>125</v>
      </c>
      <c r="D8847">
        <v>118</v>
      </c>
      <c r="E8847">
        <v>66</v>
      </c>
      <c r="F8847">
        <v>8</v>
      </c>
      <c r="G8847">
        <v>5.5230226593597498E-2</v>
      </c>
      <c r="H8847">
        <v>-0.77162408724459097</v>
      </c>
      <c r="I8847">
        <v>-2.07801719897811</v>
      </c>
      <c r="J8847">
        <v>255</v>
      </c>
      <c r="K8847">
        <v>338</v>
      </c>
      <c r="L8847">
        <v>200</v>
      </c>
      <c r="M8847">
        <v>31</v>
      </c>
      <c r="N8847">
        <v>0.199604623265421</v>
      </c>
      <c r="O8847">
        <v>-0.69759896191436399</v>
      </c>
      <c r="P8847">
        <v>-1.9254041551915699</v>
      </c>
      <c r="Q8847">
        <v>0.677966101694915</v>
      </c>
      <c r="R8847">
        <v>0.152542372881355</v>
      </c>
      <c r="S8847">
        <f t="shared" si="138"/>
        <v>-0.11427983455736185</v>
      </c>
    </row>
    <row r="8848" spans="1:19" x14ac:dyDescent="0.2">
      <c r="A8848" t="s">
        <v>17606</v>
      </c>
      <c r="B8848" t="s">
        <v>17607</v>
      </c>
      <c r="C8848">
        <v>113</v>
      </c>
      <c r="D8848">
        <v>134</v>
      </c>
      <c r="E8848">
        <v>94</v>
      </c>
      <c r="F8848">
        <v>11</v>
      </c>
      <c r="G8848">
        <v>0.15428458717691601</v>
      </c>
      <c r="H8848">
        <v>-0.57420859966212401</v>
      </c>
      <c r="I8848">
        <v>-1.8958829312871901</v>
      </c>
      <c r="J8848">
        <v>221</v>
      </c>
      <c r="K8848">
        <v>229</v>
      </c>
      <c r="L8848">
        <v>136</v>
      </c>
      <c r="M8848">
        <v>24</v>
      </c>
      <c r="N8848">
        <v>9.2671312076499104E-2</v>
      </c>
      <c r="O8848">
        <v>-0.80294214245928297</v>
      </c>
      <c r="P8848">
        <v>-1.97440670056539</v>
      </c>
      <c r="Q8848">
        <v>0.94915254237288105</v>
      </c>
      <c r="R8848">
        <v>0.322033898305084</v>
      </c>
      <c r="S8848">
        <f t="shared" si="138"/>
        <v>-7.4862712497447109E-2</v>
      </c>
    </row>
    <row r="8849" spans="1:19" x14ac:dyDescent="0.2">
      <c r="A8849" t="s">
        <v>17608</v>
      </c>
      <c r="B8849" t="s">
        <v>17609</v>
      </c>
      <c r="C8849">
        <v>58</v>
      </c>
      <c r="D8849">
        <v>31</v>
      </c>
      <c r="E8849">
        <v>36</v>
      </c>
      <c r="F8849">
        <v>3</v>
      </c>
      <c r="G8849">
        <v>-0.191808067433136</v>
      </c>
      <c r="H8849">
        <v>-0.70138350257405302</v>
      </c>
      <c r="I8849">
        <v>-2.17050391180527</v>
      </c>
      <c r="J8849">
        <v>64</v>
      </c>
      <c r="K8849">
        <v>153</v>
      </c>
      <c r="L8849">
        <v>72</v>
      </c>
      <c r="M8849">
        <v>6</v>
      </c>
      <c r="N8849">
        <v>0.455739560255433</v>
      </c>
      <c r="O8849">
        <v>-0.54093625469700901</v>
      </c>
      <c r="P8849">
        <v>-2.0382543921921301</v>
      </c>
      <c r="Q8849">
        <v>0.54237288135593198</v>
      </c>
      <c r="R8849">
        <v>0.25423728813559299</v>
      </c>
      <c r="S8849">
        <f t="shared" si="138"/>
        <v>-0.17113706237978646</v>
      </c>
    </row>
    <row r="8850" spans="1:19" x14ac:dyDescent="0.2">
      <c r="A8850" t="s">
        <v>17610</v>
      </c>
      <c r="B8850" t="s">
        <v>17611</v>
      </c>
      <c r="C8850">
        <v>243</v>
      </c>
      <c r="D8850">
        <v>240</v>
      </c>
      <c r="E8850">
        <v>1213</v>
      </c>
      <c r="F8850">
        <v>4353</v>
      </c>
      <c r="G8850">
        <v>7.48632004088223E-2</v>
      </c>
      <c r="H8850">
        <v>0.203996517489857</v>
      </c>
      <c r="I8850">
        <v>0.36898522059708699</v>
      </c>
      <c r="J8850">
        <v>462</v>
      </c>
      <c r="K8850">
        <v>800</v>
      </c>
      <c r="L8850">
        <v>2795</v>
      </c>
      <c r="M8850">
        <v>8990</v>
      </c>
      <c r="N8850">
        <v>0.31567611485753899</v>
      </c>
      <c r="O8850">
        <v>0.18965105952192601</v>
      </c>
      <c r="P8850">
        <v>0.27889204758521002</v>
      </c>
      <c r="Q8850">
        <v>1</v>
      </c>
      <c r="R8850">
        <v>0.57627118644067798</v>
      </c>
      <c r="S8850">
        <f t="shared" si="138"/>
        <v>1.1810082818287904</v>
      </c>
    </row>
    <row r="8851" spans="1:19" x14ac:dyDescent="0.2">
      <c r="A8851" t="s">
        <v>17612</v>
      </c>
      <c r="B8851" t="s">
        <v>17613</v>
      </c>
      <c r="C8851">
        <v>272</v>
      </c>
      <c r="D8851">
        <v>260</v>
      </c>
      <c r="E8851">
        <v>149</v>
      </c>
      <c r="F8851">
        <v>31</v>
      </c>
      <c r="G8851">
        <v>6.0662676232147703E-2</v>
      </c>
      <c r="H8851">
        <v>-0.75564064540032805</v>
      </c>
      <c r="I8851">
        <v>-1.82740438316192</v>
      </c>
      <c r="J8851">
        <v>454</v>
      </c>
      <c r="K8851">
        <v>438</v>
      </c>
      <c r="L8851">
        <v>287</v>
      </c>
      <c r="M8851">
        <v>57</v>
      </c>
      <c r="N8851">
        <v>6.1646361068717299E-2</v>
      </c>
      <c r="O8851">
        <v>-0.79126273326750196</v>
      </c>
      <c r="P8851">
        <v>-1.9114066657765001</v>
      </c>
      <c r="Q8851">
        <v>0.57627118644067798</v>
      </c>
      <c r="R8851">
        <v>0.37288135593220301</v>
      </c>
      <c r="S8851">
        <f t="shared" si="138"/>
        <v>-3.8263155446381043E-2</v>
      </c>
    </row>
    <row r="8852" spans="1:19" x14ac:dyDescent="0.2">
      <c r="A8852" t="s">
        <v>17614</v>
      </c>
      <c r="B8852" t="s">
        <v>17615</v>
      </c>
      <c r="C8852">
        <v>141</v>
      </c>
      <c r="D8852">
        <v>121</v>
      </c>
      <c r="E8852">
        <v>154</v>
      </c>
      <c r="F8852">
        <v>10</v>
      </c>
      <c r="G8852">
        <v>1.38244899565986E-2</v>
      </c>
      <c r="H8852">
        <v>-0.45595640159731998</v>
      </c>
      <c r="I8852">
        <v>-2.0334162856173701</v>
      </c>
      <c r="J8852">
        <v>270</v>
      </c>
      <c r="K8852">
        <v>239</v>
      </c>
      <c r="L8852">
        <v>162</v>
      </c>
      <c r="M8852">
        <v>28</v>
      </c>
      <c r="N8852">
        <v>2.4262240210872098E-2</v>
      </c>
      <c r="O8852">
        <v>-0.81393752676074604</v>
      </c>
      <c r="P8852">
        <v>-1.9944314014086599</v>
      </c>
      <c r="Q8852">
        <v>0.62711864406779605</v>
      </c>
      <c r="R8852">
        <v>0.25423728813559299</v>
      </c>
      <c r="S8852">
        <f t="shared" si="138"/>
        <v>-0.1198813309586423</v>
      </c>
    </row>
    <row r="8853" spans="1:19" x14ac:dyDescent="0.2">
      <c r="A8853" t="s">
        <v>17616</v>
      </c>
      <c r="B8853" t="s">
        <v>17617</v>
      </c>
      <c r="C8853">
        <v>134</v>
      </c>
      <c r="D8853">
        <v>215</v>
      </c>
      <c r="E8853">
        <v>87</v>
      </c>
      <c r="F8853">
        <v>17</v>
      </c>
      <c r="G8853">
        <v>0.28559189384632599</v>
      </c>
      <c r="H8853">
        <v>-0.68184355552459197</v>
      </c>
      <c r="I8853">
        <v>-1.78085304994853</v>
      </c>
      <c r="J8853">
        <v>321</v>
      </c>
      <c r="K8853">
        <v>474</v>
      </c>
      <c r="L8853">
        <v>222</v>
      </c>
      <c r="M8853">
        <v>68</v>
      </c>
      <c r="N8853">
        <v>0.24650141269093401</v>
      </c>
      <c r="O8853">
        <v>-0.75224083509862305</v>
      </c>
      <c r="P8853">
        <v>-1.6842217882905199</v>
      </c>
      <c r="Q8853">
        <v>0.88135593220338904</v>
      </c>
      <c r="R8853">
        <v>0.22033898305084701</v>
      </c>
      <c r="S8853">
        <f t="shared" si="138"/>
        <v>3.5929718236663598E-2</v>
      </c>
    </row>
    <row r="8854" spans="1:19" x14ac:dyDescent="0.2">
      <c r="A8854" t="s">
        <v>17618</v>
      </c>
      <c r="B8854" t="s">
        <v>17619</v>
      </c>
      <c r="C8854">
        <v>161</v>
      </c>
      <c r="D8854">
        <v>200</v>
      </c>
      <c r="E8854">
        <v>87</v>
      </c>
      <c r="F8854">
        <v>37</v>
      </c>
      <c r="G8854">
        <v>0.17446235192765899</v>
      </c>
      <c r="H8854">
        <v>-0.76156463319163403</v>
      </c>
      <c r="I8854">
        <v>-1.5228213249268501</v>
      </c>
      <c r="J8854">
        <v>323</v>
      </c>
      <c r="K8854">
        <v>366</v>
      </c>
      <c r="L8854">
        <v>161</v>
      </c>
      <c r="M8854">
        <v>109</v>
      </c>
      <c r="N8854">
        <v>0.13150666648502901</v>
      </c>
      <c r="O8854">
        <v>-0.89446542344364299</v>
      </c>
      <c r="P8854">
        <v>-1.4820016929823701</v>
      </c>
      <c r="Q8854">
        <v>0.47457627118644002</v>
      </c>
      <c r="R8854">
        <v>0.20338983050847401</v>
      </c>
      <c r="S8854">
        <f t="shared" si="138"/>
        <v>0.16443235819370491</v>
      </c>
    </row>
    <row r="8855" spans="1:19" x14ac:dyDescent="0.2">
      <c r="A8855" t="s">
        <v>17620</v>
      </c>
      <c r="B8855" t="s">
        <v>17621</v>
      </c>
      <c r="C8855">
        <v>17</v>
      </c>
      <c r="D8855">
        <v>41</v>
      </c>
      <c r="E8855">
        <v>44</v>
      </c>
      <c r="F8855">
        <v>0</v>
      </c>
      <c r="G8855">
        <v>0.46259316763698999</v>
      </c>
      <c r="H8855">
        <v>-8.1254254670489995E-2</v>
      </c>
      <c r="I8855" t="e">
        <f>-inf</f>
        <v>#NAME?</v>
      </c>
      <c r="J8855">
        <v>82</v>
      </c>
      <c r="K8855">
        <v>79</v>
      </c>
      <c r="L8855">
        <v>26</v>
      </c>
      <c r="M8855">
        <v>7</v>
      </c>
      <c r="N8855">
        <v>6.1041342328446498E-2</v>
      </c>
      <c r="O8855">
        <v>-1.09092928155728</v>
      </c>
      <c r="P8855">
        <v>-2.0789414809613498</v>
      </c>
      <c r="Q8855">
        <v>0.84745762711864403</v>
      </c>
      <c r="R8855">
        <v>0.28813559322033899</v>
      </c>
      <c r="S8855" t="e">
        <f t="shared" si="138"/>
        <v>#NAME?</v>
      </c>
    </row>
    <row r="8856" spans="1:19" x14ac:dyDescent="0.2">
      <c r="A8856" t="s">
        <v>17622</v>
      </c>
      <c r="B8856" t="s">
        <v>17623</v>
      </c>
      <c r="C8856">
        <v>192</v>
      </c>
      <c r="D8856">
        <v>293</v>
      </c>
      <c r="E8856">
        <v>141</v>
      </c>
      <c r="F8856">
        <v>22</v>
      </c>
      <c r="G8856">
        <v>0.26382462394608802</v>
      </c>
      <c r="H8856">
        <v>-0.62834012582657295</v>
      </c>
      <c r="I8856">
        <v>-1.8250757208433399</v>
      </c>
      <c r="J8856">
        <v>371</v>
      </c>
      <c r="K8856">
        <v>387</v>
      </c>
      <c r="L8856">
        <v>219</v>
      </c>
      <c r="M8856">
        <v>51</v>
      </c>
      <c r="N8856">
        <v>9.5565158825587304E-2</v>
      </c>
      <c r="O8856">
        <v>-0.82101857191931704</v>
      </c>
      <c r="P8856">
        <v>-1.872029402109</v>
      </c>
      <c r="Q8856">
        <v>0.71186440677966101</v>
      </c>
      <c r="R8856">
        <v>0.28813559322033899</v>
      </c>
      <c r="S8856">
        <f t="shared" si="138"/>
        <v>-2.7058833467218553E-2</v>
      </c>
    </row>
    <row r="8857" spans="1:19" x14ac:dyDescent="0.2">
      <c r="A8857" t="s">
        <v>17624</v>
      </c>
      <c r="B8857" t="s">
        <v>17625</v>
      </c>
      <c r="C8857">
        <v>13</v>
      </c>
      <c r="D8857">
        <v>19</v>
      </c>
      <c r="E8857">
        <v>0</v>
      </c>
      <c r="F8857">
        <v>2</v>
      </c>
      <c r="G8857">
        <v>0.24506848094152001</v>
      </c>
      <c r="H8857" t="e">
        <f>-inf</f>
        <v>#NAME?</v>
      </c>
      <c r="I8857">
        <v>-1.6971105296048501</v>
      </c>
      <c r="J8857">
        <v>48</v>
      </c>
      <c r="K8857">
        <v>74</v>
      </c>
      <c r="L8857">
        <v>26</v>
      </c>
      <c r="M8857">
        <v>20</v>
      </c>
      <c r="N8857">
        <v>0.26521858577710999</v>
      </c>
      <c r="O8857">
        <v>-0.85835666654915899</v>
      </c>
      <c r="P8857">
        <v>-1.3904369103034899</v>
      </c>
      <c r="Q8857">
        <v>0.66101694915254205</v>
      </c>
      <c r="R8857">
        <v>0.37288135593220301</v>
      </c>
      <c r="S8857">
        <f t="shared" si="138"/>
        <v>0.13866232496773437</v>
      </c>
    </row>
    <row r="8858" spans="1:19" x14ac:dyDescent="0.2">
      <c r="A8858" t="s">
        <v>17626</v>
      </c>
      <c r="B8858" t="s">
        <v>17627</v>
      </c>
      <c r="C8858">
        <v>220</v>
      </c>
      <c r="D8858">
        <v>194</v>
      </c>
      <c r="E8858">
        <v>279</v>
      </c>
      <c r="F8858">
        <v>328</v>
      </c>
      <c r="G8858">
        <v>2.56372814035483E-2</v>
      </c>
      <c r="H8858">
        <v>-0.391076487327012</v>
      </c>
      <c r="I8858">
        <v>-0.71074601007252602</v>
      </c>
      <c r="J8858">
        <v>368</v>
      </c>
      <c r="K8858">
        <v>388</v>
      </c>
      <c r="L8858">
        <v>562</v>
      </c>
      <c r="M8858">
        <v>628</v>
      </c>
      <c r="N8858">
        <v>0.10021201034241101</v>
      </c>
      <c r="O8858">
        <v>-0.40820028024884702</v>
      </c>
      <c r="P8858">
        <v>-0.778113843528214</v>
      </c>
      <c r="Q8858">
        <v>0.69491525423728795</v>
      </c>
      <c r="R8858">
        <v>0.44067796610169402</v>
      </c>
      <c r="S8858">
        <f t="shared" si="138"/>
        <v>0.58689990446093687</v>
      </c>
    </row>
    <row r="8859" spans="1:19" x14ac:dyDescent="0.2">
      <c r="A8859" t="s">
        <v>17628</v>
      </c>
      <c r="B8859" t="s">
        <v>17629</v>
      </c>
      <c r="C8859">
        <v>97</v>
      </c>
      <c r="D8859">
        <v>91</v>
      </c>
      <c r="E8859">
        <v>72</v>
      </c>
      <c r="F8859">
        <v>11</v>
      </c>
      <c r="G8859">
        <v>5.25278903503772E-2</v>
      </c>
      <c r="H8859">
        <v>-0.62369724761337997</v>
      </c>
      <c r="I8859">
        <v>-1.82957622207001</v>
      </c>
      <c r="J8859">
        <v>169</v>
      </c>
      <c r="K8859">
        <v>128</v>
      </c>
      <c r="L8859">
        <v>136</v>
      </c>
      <c r="M8859">
        <v>18</v>
      </c>
      <c r="N8859">
        <v>-4.3448631544083301E-2</v>
      </c>
      <c r="O8859">
        <v>-0.68643657338784603</v>
      </c>
      <c r="P8859">
        <v>-1.9828398681022601</v>
      </c>
      <c r="Q8859">
        <v>0.66101694915254205</v>
      </c>
      <c r="R8859">
        <v>0.37288135593220301</v>
      </c>
      <c r="S8859">
        <f t="shared" si="138"/>
        <v>-5.7996691774927542E-2</v>
      </c>
    </row>
    <row r="8860" spans="1:19" x14ac:dyDescent="0.2">
      <c r="A8860" t="s">
        <v>17630</v>
      </c>
      <c r="B8860" t="s">
        <v>17631</v>
      </c>
      <c r="C8860">
        <v>118</v>
      </c>
      <c r="D8860">
        <v>104</v>
      </c>
      <c r="E8860">
        <v>146</v>
      </c>
      <c r="F8860">
        <v>5</v>
      </c>
      <c r="G8860">
        <v>2.54095642881834E-2</v>
      </c>
      <c r="H8860">
        <v>-0.40178716130009201</v>
      </c>
      <c r="I8860">
        <v>-2.2571091759320998</v>
      </c>
      <c r="J8860">
        <v>241</v>
      </c>
      <c r="K8860">
        <v>202</v>
      </c>
      <c r="L8860">
        <v>95</v>
      </c>
      <c r="M8860">
        <v>16</v>
      </c>
      <c r="N8860">
        <v>5.6243029347708003E-4</v>
      </c>
      <c r="O8860">
        <v>-0.99638221443041097</v>
      </c>
      <c r="P8860">
        <v>-2.1881227285108298</v>
      </c>
      <c r="Q8860">
        <v>0.72881355932203395</v>
      </c>
      <c r="R8860">
        <v>0.25423728813559299</v>
      </c>
      <c r="S8860">
        <f t="shared" si="138"/>
        <v>-0.23619991443240329</v>
      </c>
    </row>
    <row r="8861" spans="1:19" x14ac:dyDescent="0.2">
      <c r="A8861" t="s">
        <v>17632</v>
      </c>
      <c r="B8861" t="s">
        <v>17633</v>
      </c>
      <c r="C8861">
        <v>155</v>
      </c>
      <c r="D8861">
        <v>207</v>
      </c>
      <c r="E8861">
        <v>131</v>
      </c>
      <c r="F8861">
        <v>39</v>
      </c>
      <c r="G8861">
        <v>0.205896879582154</v>
      </c>
      <c r="H8861">
        <v>-0.56731841229293001</v>
      </c>
      <c r="I8861">
        <v>-1.48346426410579</v>
      </c>
      <c r="J8861">
        <v>225</v>
      </c>
      <c r="K8861">
        <v>383</v>
      </c>
      <c r="L8861">
        <v>185</v>
      </c>
      <c r="M8861">
        <v>92</v>
      </c>
      <c r="N8861">
        <v>0.30824435927898203</v>
      </c>
      <c r="O8861">
        <v>-0.67709956685273898</v>
      </c>
      <c r="P8861">
        <v>-1.3986203593577</v>
      </c>
      <c r="Q8861">
        <v>0.59322033898305004</v>
      </c>
      <c r="R8861">
        <v>0.27118644067796599</v>
      </c>
      <c r="S8861">
        <f t="shared" si="138"/>
        <v>0.19808542560245629</v>
      </c>
    </row>
    <row r="8862" spans="1:19" x14ac:dyDescent="0.2">
      <c r="A8862" t="s">
        <v>17634</v>
      </c>
      <c r="B8862" t="s">
        <v>17635</v>
      </c>
      <c r="C8862">
        <v>128</v>
      </c>
      <c r="D8862">
        <v>164</v>
      </c>
      <c r="E8862">
        <v>71</v>
      </c>
      <c r="F8862">
        <v>10</v>
      </c>
      <c r="G8862">
        <v>0.18789211069535799</v>
      </c>
      <c r="H8862">
        <v>-0.75020963070719604</v>
      </c>
      <c r="I8862">
        <v>-1.9914071426098601</v>
      </c>
      <c r="J8862">
        <v>210</v>
      </c>
      <c r="K8862">
        <v>319</v>
      </c>
      <c r="L8862">
        <v>174</v>
      </c>
      <c r="M8862">
        <v>24</v>
      </c>
      <c r="N8862">
        <v>0.25879949174498301</v>
      </c>
      <c r="O8862">
        <v>-0.67375882359570904</v>
      </c>
      <c r="P8862">
        <v>-1.9522337216142001</v>
      </c>
      <c r="Q8862">
        <v>0.61016949152542299</v>
      </c>
      <c r="R8862">
        <v>0.40677966101694901</v>
      </c>
      <c r="S8862">
        <f t="shared" si="138"/>
        <v>-9.6479401265138945E-2</v>
      </c>
    </row>
    <row r="8863" spans="1:19" x14ac:dyDescent="0.2">
      <c r="A8863" t="s">
        <v>17636</v>
      </c>
      <c r="B8863" t="s">
        <v>17637</v>
      </c>
      <c r="C8863">
        <v>178</v>
      </c>
      <c r="D8863">
        <v>233</v>
      </c>
      <c r="E8863">
        <v>141</v>
      </c>
      <c r="F8863">
        <v>20</v>
      </c>
      <c r="G8863">
        <v>0.197194151012653</v>
      </c>
      <c r="H8863">
        <v>-0.59545889943191699</v>
      </c>
      <c r="I8863">
        <v>-1.8335871796069101</v>
      </c>
      <c r="J8863">
        <v>398</v>
      </c>
      <c r="K8863">
        <v>542</v>
      </c>
      <c r="L8863">
        <v>289</v>
      </c>
      <c r="M8863">
        <v>55</v>
      </c>
      <c r="N8863">
        <v>0.21134431788642</v>
      </c>
      <c r="O8863">
        <v>-0.73107400646152998</v>
      </c>
      <c r="P8863">
        <v>-1.86974605117133</v>
      </c>
      <c r="Q8863">
        <v>0.72881355932203395</v>
      </c>
      <c r="R8863">
        <v>0.40677966101694901</v>
      </c>
      <c r="S8863">
        <f t="shared" si="138"/>
        <v>-2.8902637952749527E-2</v>
      </c>
    </row>
    <row r="8864" spans="1:19" x14ac:dyDescent="0.2">
      <c r="A8864" t="s">
        <v>17638</v>
      </c>
      <c r="B8864" t="s">
        <v>17639</v>
      </c>
      <c r="C8864">
        <v>162</v>
      </c>
      <c r="D8864">
        <v>143</v>
      </c>
      <c r="E8864">
        <v>145</v>
      </c>
      <c r="F8864">
        <v>6</v>
      </c>
      <c r="G8864">
        <v>2.6079255217959198E-2</v>
      </c>
      <c r="H8864">
        <v>-0.54240502208605901</v>
      </c>
      <c r="I8864">
        <v>-2.31556093712098</v>
      </c>
      <c r="J8864">
        <v>261</v>
      </c>
      <c r="K8864">
        <v>456</v>
      </c>
      <c r="L8864">
        <v>206</v>
      </c>
      <c r="M8864">
        <v>33</v>
      </c>
      <c r="N8864">
        <v>0.31955243874787498</v>
      </c>
      <c r="O8864">
        <v>-0.69486206411351703</v>
      </c>
      <c r="P8864">
        <v>-1.90835223605228</v>
      </c>
      <c r="Q8864">
        <v>0.644067796610169</v>
      </c>
      <c r="R8864">
        <v>0.23728813559322001</v>
      </c>
      <c r="S8864">
        <f t="shared" si="138"/>
        <v>-0.17822239915793839</v>
      </c>
    </row>
    <row r="8865" spans="1:19" x14ac:dyDescent="0.2">
      <c r="A8865" t="s">
        <v>17640</v>
      </c>
      <c r="B8865" t="s">
        <v>17641</v>
      </c>
      <c r="C8865">
        <v>45</v>
      </c>
      <c r="D8865">
        <v>70</v>
      </c>
      <c r="E8865">
        <v>67</v>
      </c>
      <c r="F8865">
        <v>6</v>
      </c>
      <c r="G8865">
        <v>0.272143758534441</v>
      </c>
      <c r="H8865">
        <v>-0.32139572085292001</v>
      </c>
      <c r="I8865">
        <v>-1.7592584363536901</v>
      </c>
      <c r="J8865">
        <v>110</v>
      </c>
      <c r="K8865">
        <v>179</v>
      </c>
      <c r="L8865">
        <v>81</v>
      </c>
      <c r="M8865">
        <v>13</v>
      </c>
      <c r="N8865">
        <v>0.28868844924338899</v>
      </c>
      <c r="O8865">
        <v>-0.72499644342396496</v>
      </c>
      <c r="P8865">
        <v>-1.93767500144328</v>
      </c>
      <c r="Q8865">
        <v>0.54237288135593198</v>
      </c>
      <c r="R8865">
        <v>0.27118644067796599</v>
      </c>
      <c r="S8865">
        <f t="shared" si="138"/>
        <v>-2.5637345057238515E-2</v>
      </c>
    </row>
    <row r="8866" spans="1:19" x14ac:dyDescent="0.2">
      <c r="A8866" t="s">
        <v>17642</v>
      </c>
      <c r="B8866" t="s">
        <v>17643</v>
      </c>
      <c r="C8866">
        <v>165</v>
      </c>
      <c r="D8866">
        <v>165</v>
      </c>
      <c r="E8866">
        <v>146</v>
      </c>
      <c r="F8866">
        <v>36</v>
      </c>
      <c r="G8866">
        <v>8.0258232295528406E-2</v>
      </c>
      <c r="H8866">
        <v>-0.54738909820787196</v>
      </c>
      <c r="I8866">
        <v>-1.5453786164086101</v>
      </c>
      <c r="J8866">
        <v>274</v>
      </c>
      <c r="K8866">
        <v>259</v>
      </c>
      <c r="L8866">
        <v>156</v>
      </c>
      <c r="M8866">
        <v>59</v>
      </c>
      <c r="N8866">
        <v>5.2777304682585499E-2</v>
      </c>
      <c r="O8866">
        <v>-0.836714741610316</v>
      </c>
      <c r="P8866">
        <v>-1.6771242197701299</v>
      </c>
      <c r="Q8866">
        <v>0.55932203389830504</v>
      </c>
      <c r="R8866">
        <v>0.22033898305084701</v>
      </c>
      <c r="S8866">
        <f t="shared" si="138"/>
        <v>0.10573512292355736</v>
      </c>
    </row>
    <row r="8867" spans="1:19" x14ac:dyDescent="0.2">
      <c r="A8867" t="s">
        <v>17644</v>
      </c>
      <c r="B8867" t="s">
        <v>17645</v>
      </c>
      <c r="C8867">
        <v>84</v>
      </c>
      <c r="D8867">
        <v>117</v>
      </c>
      <c r="E8867">
        <v>89</v>
      </c>
      <c r="F8867">
        <v>12</v>
      </c>
      <c r="G8867">
        <v>0.22416480797980801</v>
      </c>
      <c r="H8867">
        <v>-0.46914728919537202</v>
      </c>
      <c r="I8867">
        <v>-1.72929521297625</v>
      </c>
      <c r="J8867">
        <v>210</v>
      </c>
      <c r="K8867">
        <v>266</v>
      </c>
      <c r="L8867">
        <v>133</v>
      </c>
      <c r="M8867">
        <v>15</v>
      </c>
      <c r="N8867">
        <v>0.179890445318869</v>
      </c>
      <c r="O8867">
        <v>-0.79045643091122297</v>
      </c>
      <c r="P8867">
        <v>-2.15635370427013</v>
      </c>
      <c r="Q8867">
        <v>0.93220338983050799</v>
      </c>
      <c r="R8867">
        <v>0.305084745762711</v>
      </c>
      <c r="S8867">
        <f t="shared" si="138"/>
        <v>-7.5489426984655314E-2</v>
      </c>
    </row>
    <row r="8868" spans="1:19" x14ac:dyDescent="0.2">
      <c r="A8868" t="s">
        <v>17646</v>
      </c>
      <c r="B8868" t="s">
        <v>17647</v>
      </c>
      <c r="C8868">
        <v>197</v>
      </c>
      <c r="D8868">
        <v>254</v>
      </c>
      <c r="E8868">
        <v>152</v>
      </c>
      <c r="F8868">
        <v>30</v>
      </c>
      <c r="G8868">
        <v>0.19062572275387299</v>
      </c>
      <c r="H8868">
        <v>-0.60688064799522401</v>
      </c>
      <c r="I8868">
        <v>-1.70154214440392</v>
      </c>
      <c r="J8868">
        <v>349</v>
      </c>
      <c r="K8868">
        <v>635</v>
      </c>
      <c r="L8868">
        <v>340</v>
      </c>
      <c r="M8868">
        <v>37</v>
      </c>
      <c r="N8868">
        <v>0.33717640175451702</v>
      </c>
      <c r="O8868">
        <v>-0.603435287061315</v>
      </c>
      <c r="P8868">
        <v>-1.98484937148407</v>
      </c>
      <c r="Q8868">
        <v>0.62711864406779605</v>
      </c>
      <c r="R8868">
        <v>0.23728813559322001</v>
      </c>
      <c r="S8868">
        <f t="shared" si="138"/>
        <v>-2.1611296620939711E-2</v>
      </c>
    </row>
    <row r="8869" spans="1:19" x14ac:dyDescent="0.2">
      <c r="A8869" t="s">
        <v>17648</v>
      </c>
      <c r="B8869" t="s">
        <v>17649</v>
      </c>
      <c r="C8869">
        <v>114</v>
      </c>
      <c r="D8869">
        <v>140</v>
      </c>
      <c r="E8869">
        <v>144</v>
      </c>
      <c r="F8869">
        <v>2</v>
      </c>
      <c r="G8869">
        <v>0.16948141663729299</v>
      </c>
      <c r="H8869">
        <v>-0.39280036901962601</v>
      </c>
      <c r="I8869">
        <v>-2.6400720286344899</v>
      </c>
      <c r="J8869">
        <v>141</v>
      </c>
      <c r="K8869">
        <v>189</v>
      </c>
      <c r="L8869">
        <v>102</v>
      </c>
      <c r="M8869">
        <v>20</v>
      </c>
      <c r="N8869">
        <v>0.204470794939586</v>
      </c>
      <c r="O8869">
        <v>-0.73270771803785195</v>
      </c>
      <c r="P8869">
        <v>-1.85841478558329</v>
      </c>
      <c r="Q8869">
        <v>0.84745762711864403</v>
      </c>
      <c r="R8869">
        <v>0.38983050847457601</v>
      </c>
      <c r="S8869">
        <f t="shared" si="138"/>
        <v>-0.25844856395548499</v>
      </c>
    </row>
    <row r="8870" spans="1:19" x14ac:dyDescent="0.2">
      <c r="A8870" t="s">
        <v>17650</v>
      </c>
      <c r="B8870" t="s">
        <v>17651</v>
      </c>
      <c r="C8870">
        <v>126</v>
      </c>
      <c r="D8870">
        <v>142</v>
      </c>
      <c r="E8870">
        <v>110</v>
      </c>
      <c r="F8870">
        <v>13</v>
      </c>
      <c r="G8870">
        <v>0.13217603156102201</v>
      </c>
      <c r="H8870">
        <v>-0.55323586973774097</v>
      </c>
      <c r="I8870">
        <v>-1.87062436577272</v>
      </c>
      <c r="J8870">
        <v>154</v>
      </c>
      <c r="K8870">
        <v>245</v>
      </c>
      <c r="L8870">
        <v>80</v>
      </c>
      <c r="M8870">
        <v>26</v>
      </c>
      <c r="N8870">
        <v>0.27887346694979098</v>
      </c>
      <c r="O8870">
        <v>-0.87651951098890901</v>
      </c>
      <c r="P8870">
        <v>-1.78277304145753</v>
      </c>
      <c r="Q8870">
        <v>0.79661016949152497</v>
      </c>
      <c r="R8870">
        <v>0.28813559322033899</v>
      </c>
      <c r="S8870">
        <f t="shared" si="138"/>
        <v>-1.6319689675825675E-2</v>
      </c>
    </row>
    <row r="8871" spans="1:19" x14ac:dyDescent="0.2">
      <c r="A8871" t="s">
        <v>17652</v>
      </c>
      <c r="B8871" t="s">
        <v>17653</v>
      </c>
      <c r="C8871">
        <v>187</v>
      </c>
      <c r="D8871">
        <v>181</v>
      </c>
      <c r="E8871">
        <v>138</v>
      </c>
      <c r="F8871">
        <v>21</v>
      </c>
      <c r="G8871">
        <v>6.6095200628213904E-2</v>
      </c>
      <c r="H8871">
        <v>-0.62622052991366595</v>
      </c>
      <c r="I8871">
        <v>-1.8338194847645699</v>
      </c>
      <c r="J8871">
        <v>384</v>
      </c>
      <c r="K8871">
        <v>448</v>
      </c>
      <c r="L8871">
        <v>278</v>
      </c>
      <c r="M8871">
        <v>38</v>
      </c>
      <c r="N8871">
        <v>0.144174893052335</v>
      </c>
      <c r="O8871">
        <v>-0.73237520559384495</v>
      </c>
      <c r="P8871">
        <v>-2.0147732963426099</v>
      </c>
      <c r="Q8871">
        <v>0.59322033898305004</v>
      </c>
      <c r="R8871">
        <v>0.22033898305084701</v>
      </c>
      <c r="S8871">
        <f t="shared" si="138"/>
        <v>-6.7762048444141923E-2</v>
      </c>
    </row>
    <row r="8872" spans="1:19" x14ac:dyDescent="0.2">
      <c r="A8872" t="s">
        <v>17654</v>
      </c>
      <c r="B8872" t="e">
        <f>-EIEKVIALYDYTAQDDDPDELSFKKGDVITVLSKDEGWWDGELANGKRGWFPSNYVEELSS</f>
        <v>#NAME?</v>
      </c>
      <c r="C8872">
        <v>61</v>
      </c>
      <c r="D8872">
        <v>48</v>
      </c>
      <c r="E8872">
        <v>58</v>
      </c>
      <c r="F8872">
        <v>9</v>
      </c>
      <c r="G8872">
        <v>-2.3830365339651199E-2</v>
      </c>
      <c r="H8872">
        <v>-0.51615985122623298</v>
      </c>
      <c r="I8872">
        <v>-1.7152844985334399</v>
      </c>
      <c r="J8872">
        <v>103</v>
      </c>
      <c r="K8872">
        <v>88</v>
      </c>
      <c r="L8872">
        <v>52</v>
      </c>
      <c r="M8872">
        <v>31</v>
      </c>
      <c r="N8872">
        <v>8.8735508667182102E-3</v>
      </c>
      <c r="O8872">
        <v>-0.88892265821476302</v>
      </c>
      <c r="P8872">
        <v>-1.53170119946279</v>
      </c>
      <c r="Q8872">
        <v>0.66101694915254205</v>
      </c>
      <c r="R8872">
        <v>0.37288135593220301</v>
      </c>
      <c r="S8872">
        <f t="shared" si="138"/>
        <v>9.5635365445833176E-2</v>
      </c>
    </row>
    <row r="8873" spans="1:19" x14ac:dyDescent="0.2">
      <c r="A8873" t="s">
        <v>17655</v>
      </c>
      <c r="B8873" t="s">
        <v>17656</v>
      </c>
      <c r="C8873">
        <v>102</v>
      </c>
      <c r="D8873">
        <v>104</v>
      </c>
      <c r="E8873">
        <v>74</v>
      </c>
      <c r="F8873">
        <v>9</v>
      </c>
      <c r="G8873">
        <v>8.8691399832391202E-2</v>
      </c>
      <c r="H8873">
        <v>-0.63362646180934401</v>
      </c>
      <c r="I8873">
        <v>-1.93855483528459</v>
      </c>
      <c r="J8873">
        <v>91</v>
      </c>
      <c r="K8873">
        <v>131</v>
      </c>
      <c r="L8873">
        <v>97</v>
      </c>
      <c r="M8873">
        <v>23</v>
      </c>
      <c r="N8873">
        <v>0.235458006756392</v>
      </c>
      <c r="O8873">
        <v>-0.56435843519923901</v>
      </c>
      <c r="P8873">
        <v>-1.6075392248953899</v>
      </c>
      <c r="Q8873">
        <v>0.86440677966101698</v>
      </c>
      <c r="R8873">
        <v>0.37288135593220301</v>
      </c>
      <c r="S8873">
        <f t="shared" si="138"/>
        <v>1.096247123398876E-2</v>
      </c>
    </row>
    <row r="8874" spans="1:19" x14ac:dyDescent="0.2">
      <c r="A8874" t="s">
        <v>17657</v>
      </c>
      <c r="B8874" t="s">
        <v>17658</v>
      </c>
      <c r="C8874">
        <v>254</v>
      </c>
      <c r="D8874">
        <v>271</v>
      </c>
      <c r="E8874">
        <v>242</v>
      </c>
      <c r="F8874">
        <v>29</v>
      </c>
      <c r="G8874">
        <v>0.108393806549996</v>
      </c>
      <c r="H8874">
        <v>-0.51527636041791003</v>
      </c>
      <c r="I8874">
        <v>-1.8266328916829799</v>
      </c>
      <c r="J8874">
        <v>590</v>
      </c>
      <c r="K8874">
        <v>614</v>
      </c>
      <c r="L8874">
        <v>429</v>
      </c>
      <c r="M8874">
        <v>69</v>
      </c>
      <c r="N8874">
        <v>9.4544462920745198E-2</v>
      </c>
      <c r="O8874">
        <v>-0.73048349660181</v>
      </c>
      <c r="P8874">
        <v>-1.9422285894967799</v>
      </c>
      <c r="Q8874">
        <v>0.71186440677966101</v>
      </c>
      <c r="R8874">
        <v>0.25423728813559299</v>
      </c>
      <c r="S8874">
        <f t="shared" si="138"/>
        <v>-4.6285030894245412E-2</v>
      </c>
    </row>
    <row r="8875" spans="1:19" x14ac:dyDescent="0.2">
      <c r="A8875" t="s">
        <v>17659</v>
      </c>
      <c r="B8875" t="s">
        <v>17660</v>
      </c>
      <c r="C8875">
        <v>154</v>
      </c>
      <c r="D8875">
        <v>148</v>
      </c>
      <c r="E8875">
        <v>147</v>
      </c>
      <c r="F8875">
        <v>5</v>
      </c>
      <c r="G8875">
        <v>6.2999226854022705E-2</v>
      </c>
      <c r="H8875">
        <v>-0.51446139586669004</v>
      </c>
      <c r="I8875">
        <v>-2.3727478894624401</v>
      </c>
      <c r="J8875">
        <v>266</v>
      </c>
      <c r="K8875">
        <v>277</v>
      </c>
      <c r="L8875">
        <v>124</v>
      </c>
      <c r="M8875">
        <v>30</v>
      </c>
      <c r="N8875">
        <v>9.4826235855103302E-2</v>
      </c>
      <c r="O8875">
        <v>-0.92354872861322201</v>
      </c>
      <c r="P8875">
        <v>-1.95798605050329</v>
      </c>
      <c r="Q8875">
        <v>0.47457627118644002</v>
      </c>
      <c r="R8875">
        <v>0.20338983050847401</v>
      </c>
      <c r="S8875">
        <f t="shared" si="138"/>
        <v>-0.20799040180164269</v>
      </c>
    </row>
    <row r="8876" spans="1:19" x14ac:dyDescent="0.2">
      <c r="A8876" t="s">
        <v>17661</v>
      </c>
      <c r="B8876" t="e">
        <f>-MFFLVEAKFDFTGTDDDGSALSFNQGDIIQVLSRLPGWWDGICADGERGWFPSNYVREVNE</f>
        <v>#NAME?</v>
      </c>
      <c r="C8876">
        <v>79</v>
      </c>
      <c r="D8876">
        <v>36</v>
      </c>
      <c r="E8876">
        <v>40</v>
      </c>
      <c r="F8876">
        <v>4</v>
      </c>
      <c r="G8876">
        <v>-0.26106635822762497</v>
      </c>
      <c r="H8876">
        <v>-0.78982510974088205</v>
      </c>
      <c r="I8876">
        <v>-2.1797642729244702</v>
      </c>
      <c r="J8876">
        <v>128</v>
      </c>
      <c r="K8876">
        <v>101</v>
      </c>
      <c r="L8876">
        <v>56</v>
      </c>
      <c r="M8876">
        <v>13</v>
      </c>
      <c r="N8876">
        <v>-2.56604924435039E-2</v>
      </c>
      <c r="O8876">
        <v>-0.95111071978605799</v>
      </c>
      <c r="P8876">
        <v>-2.0034922859329201</v>
      </c>
      <c r="Q8876">
        <v>0.79661016949152497</v>
      </c>
      <c r="R8876">
        <v>0.305084745762711</v>
      </c>
      <c r="S8876">
        <f t="shared" si="138"/>
        <v>-0.16450930171739225</v>
      </c>
    </row>
    <row r="8877" spans="1:19" x14ac:dyDescent="0.2">
      <c r="A8877" t="s">
        <v>17662</v>
      </c>
      <c r="B8877" t="s">
        <v>17663</v>
      </c>
      <c r="C8877">
        <v>23</v>
      </c>
      <c r="D8877">
        <v>12</v>
      </c>
      <c r="E8877">
        <v>11</v>
      </c>
      <c r="F8877">
        <v>4</v>
      </c>
      <c r="G8877">
        <v>-0.20228835767443901</v>
      </c>
      <c r="H8877">
        <v>-0.81459316063777099</v>
      </c>
      <c r="I8877">
        <v>-1.6438650176516201</v>
      </c>
      <c r="J8877">
        <v>86</v>
      </c>
      <c r="K8877">
        <v>55</v>
      </c>
      <c r="L8877">
        <v>41</v>
      </c>
      <c r="M8877">
        <v>4</v>
      </c>
      <c r="N8877">
        <v>-0.116907658327602</v>
      </c>
      <c r="O8877">
        <v>-0.91380337166822201</v>
      </c>
      <c r="P8877">
        <v>-2.3426641285074901</v>
      </c>
      <c r="Q8877">
        <v>0.677966101694915</v>
      </c>
      <c r="R8877">
        <v>0.152542372881355</v>
      </c>
      <c r="S8877">
        <f t="shared" si="138"/>
        <v>-0.1006877687156818</v>
      </c>
    </row>
    <row r="8878" spans="1:19" x14ac:dyDescent="0.2">
      <c r="A8878" t="s">
        <v>17664</v>
      </c>
      <c r="B8878" t="s">
        <v>17665</v>
      </c>
      <c r="C8878">
        <v>390</v>
      </c>
      <c r="D8878">
        <v>384</v>
      </c>
      <c r="E8878">
        <v>259</v>
      </c>
      <c r="F8878">
        <v>173</v>
      </c>
      <c r="G8878">
        <v>7.35248496365601E-2</v>
      </c>
      <c r="H8878">
        <v>-0.67202285272365003</v>
      </c>
      <c r="I8878">
        <v>-1.2372156768597</v>
      </c>
      <c r="J8878">
        <v>551</v>
      </c>
      <c r="K8878">
        <v>658</v>
      </c>
      <c r="L8878">
        <v>448</v>
      </c>
      <c r="M8878">
        <v>362</v>
      </c>
      <c r="N8878">
        <v>0.15430239818389199</v>
      </c>
      <c r="O8878">
        <v>-0.68196236199803095</v>
      </c>
      <c r="P8878">
        <v>-1.19266869691051</v>
      </c>
      <c r="Q8878">
        <v>0.69491525423728795</v>
      </c>
      <c r="R8878">
        <v>0.20338983050847401</v>
      </c>
      <c r="S8878">
        <f t="shared" si="138"/>
        <v>0.32418813727204687</v>
      </c>
    </row>
    <row r="8879" spans="1:19" x14ac:dyDescent="0.2">
      <c r="A8879" t="s">
        <v>17666</v>
      </c>
      <c r="B8879" t="s">
        <v>17667</v>
      </c>
      <c r="C8879">
        <v>122</v>
      </c>
      <c r="D8879">
        <v>118</v>
      </c>
      <c r="E8879">
        <v>60</v>
      </c>
      <c r="F8879">
        <v>15</v>
      </c>
      <c r="G8879">
        <v>6.5780408926905606E-2</v>
      </c>
      <c r="H8879">
        <v>-0.80246659006950805</v>
      </c>
      <c r="I8879">
        <v>-1.7944657445810599</v>
      </c>
      <c r="J8879">
        <v>271</v>
      </c>
      <c r="K8879">
        <v>360</v>
      </c>
      <c r="L8879">
        <v>189</v>
      </c>
      <c r="M8879">
        <v>31</v>
      </c>
      <c r="N8879">
        <v>0.200561313314603</v>
      </c>
      <c r="O8879">
        <v>-0.748596263845552</v>
      </c>
      <c r="P8879">
        <v>-1.9518332656320201</v>
      </c>
      <c r="Q8879">
        <v>0.89830508474576198</v>
      </c>
      <c r="R8879">
        <v>0.338983050847457</v>
      </c>
      <c r="S8879">
        <f t="shared" si="138"/>
        <v>-3.9577653057875493E-2</v>
      </c>
    </row>
    <row r="8880" spans="1:19" x14ac:dyDescent="0.2">
      <c r="A8880" t="s">
        <v>17668</v>
      </c>
      <c r="B8880" t="s">
        <v>17669</v>
      </c>
      <c r="C8880">
        <v>28</v>
      </c>
      <c r="D8880">
        <v>24</v>
      </c>
      <c r="E8880">
        <v>9</v>
      </c>
      <c r="F8880">
        <v>0</v>
      </c>
      <c r="G8880">
        <v>1.3311442664915201E-2</v>
      </c>
      <c r="H8880">
        <v>-0.98717353168129796</v>
      </c>
      <c r="I8880" t="e">
        <f>-inf</f>
        <v>#NAME?</v>
      </c>
      <c r="J8880">
        <v>48</v>
      </c>
      <c r="K8880">
        <v>93</v>
      </c>
      <c r="L8880">
        <v>27</v>
      </c>
      <c r="M8880">
        <v>6</v>
      </c>
      <c r="N8880">
        <v>0.364469814600069</v>
      </c>
      <c r="O8880">
        <v>-0.84196625036099004</v>
      </c>
      <c r="P8880">
        <v>-1.91331565558383</v>
      </c>
      <c r="Q8880">
        <v>0.74576271186440601</v>
      </c>
      <c r="R8880">
        <v>0.23728813559322001</v>
      </c>
      <c r="S8880" t="e">
        <f t="shared" si="138"/>
        <v>#NAME?</v>
      </c>
    </row>
    <row r="8881" spans="1:19" x14ac:dyDescent="0.2">
      <c r="A8881" t="s">
        <v>17670</v>
      </c>
      <c r="B8881" t="s">
        <v>17671</v>
      </c>
      <c r="C8881">
        <v>181</v>
      </c>
      <c r="D8881">
        <v>192</v>
      </c>
      <c r="E8881">
        <v>174</v>
      </c>
      <c r="F8881">
        <v>11</v>
      </c>
      <c r="G8881">
        <v>0.10588088612989301</v>
      </c>
      <c r="H8881">
        <v>-0.51138733636498801</v>
      </c>
      <c r="I8881">
        <v>-2.10048306267295</v>
      </c>
      <c r="J8881">
        <v>380</v>
      </c>
      <c r="K8881">
        <v>434</v>
      </c>
      <c r="L8881">
        <v>296</v>
      </c>
      <c r="M8881">
        <v>33</v>
      </c>
      <c r="N8881">
        <v>0.13493423631742199</v>
      </c>
      <c r="O8881">
        <v>-0.70058066270226105</v>
      </c>
      <c r="P8881">
        <v>-2.0714953253308099</v>
      </c>
      <c r="Q8881">
        <v>0.74576271186440601</v>
      </c>
      <c r="R8881">
        <v>0.35593220338983</v>
      </c>
      <c r="S8881">
        <f t="shared" si="138"/>
        <v>-0.15983561710993877</v>
      </c>
    </row>
    <row r="8882" spans="1:19" x14ac:dyDescent="0.2">
      <c r="A8882" t="s">
        <v>17672</v>
      </c>
      <c r="B8882" t="s">
        <v>17673</v>
      </c>
      <c r="C8882">
        <v>215</v>
      </c>
      <c r="D8882">
        <v>242</v>
      </c>
      <c r="E8882">
        <v>185</v>
      </c>
      <c r="F8882">
        <v>42</v>
      </c>
      <c r="G8882">
        <v>0.13163513836035401</v>
      </c>
      <c r="H8882">
        <v>-0.55952474129099505</v>
      </c>
      <c r="I8882">
        <v>-1.5933863424796999</v>
      </c>
      <c r="J8882">
        <v>369</v>
      </c>
      <c r="K8882">
        <v>665</v>
      </c>
      <c r="L8882">
        <v>243</v>
      </c>
      <c r="M8882">
        <v>75</v>
      </c>
      <c r="N8882">
        <v>0.33302338256576502</v>
      </c>
      <c r="O8882">
        <v>-0.77350886970513799</v>
      </c>
      <c r="P8882">
        <v>-1.7021907713592499</v>
      </c>
      <c r="Q8882">
        <v>0.55932203389830504</v>
      </c>
      <c r="R8882">
        <v>0.23728813559322001</v>
      </c>
      <c r="S8882">
        <f t="shared" si="138"/>
        <v>8.518559814294982E-2</v>
      </c>
    </row>
    <row r="8883" spans="1:19" x14ac:dyDescent="0.2">
      <c r="A8883" t="s">
        <v>17674</v>
      </c>
      <c r="B8883" t="s">
        <v>17675</v>
      </c>
      <c r="C8883">
        <v>264</v>
      </c>
      <c r="D8883">
        <v>156</v>
      </c>
      <c r="E8883">
        <v>160</v>
      </c>
      <c r="F8883">
        <v>25</v>
      </c>
      <c r="G8883">
        <v>-0.14822109621984</v>
      </c>
      <c r="H8883">
        <v>-0.711741953992309</v>
      </c>
      <c r="I8883">
        <v>-1.90786109115979</v>
      </c>
      <c r="J8883">
        <v>353</v>
      </c>
      <c r="K8883">
        <v>402</v>
      </c>
      <c r="L8883">
        <v>267</v>
      </c>
      <c r="M8883">
        <v>54</v>
      </c>
      <c r="N8883">
        <v>0.13367945111836901</v>
      </c>
      <c r="O8883">
        <v>-0.71335222116763697</v>
      </c>
      <c r="P8883">
        <v>-1.82560661415674</v>
      </c>
      <c r="Q8883">
        <v>0.86440677966101698</v>
      </c>
      <c r="R8883">
        <v>0.22033898305084701</v>
      </c>
      <c r="S8883">
        <f t="shared" si="138"/>
        <v>-3.8515424239567872E-2</v>
      </c>
    </row>
    <row r="8884" spans="1:19" x14ac:dyDescent="0.2">
      <c r="A8884" t="s">
        <v>17676</v>
      </c>
      <c r="B8884" t="s">
        <v>17677</v>
      </c>
      <c r="C8884">
        <v>25</v>
      </c>
      <c r="D8884">
        <v>36</v>
      </c>
      <c r="E8884">
        <v>30</v>
      </c>
      <c r="F8884">
        <v>3</v>
      </c>
      <c r="G8884">
        <v>0.238620724390778</v>
      </c>
      <c r="H8884">
        <v>-0.41507676373077801</v>
      </c>
      <c r="I8884">
        <v>-1.80501592691437</v>
      </c>
      <c r="J8884">
        <v>78</v>
      </c>
      <c r="K8884">
        <v>83</v>
      </c>
      <c r="L8884">
        <v>50</v>
      </c>
      <c r="M8884">
        <v>12</v>
      </c>
      <c r="N8884">
        <v>0.104211593107315</v>
      </c>
      <c r="O8884">
        <v>-0.78521337549885195</v>
      </c>
      <c r="P8884">
        <v>-1.8231390252347399</v>
      </c>
      <c r="Q8884">
        <v>0.81355932203389802</v>
      </c>
      <c r="R8884">
        <v>0.27118644067796599</v>
      </c>
      <c r="S8884">
        <f t="shared" si="138"/>
        <v>-8.1965449291277886E-3</v>
      </c>
    </row>
    <row r="8885" spans="1:19" x14ac:dyDescent="0.2">
      <c r="A8885" t="s">
        <v>17678</v>
      </c>
      <c r="B8885" t="s">
        <v>17679</v>
      </c>
      <c r="C8885">
        <v>110</v>
      </c>
      <c r="D8885">
        <v>133</v>
      </c>
      <c r="E8885">
        <v>97</v>
      </c>
      <c r="F8885">
        <v>5</v>
      </c>
      <c r="G8885">
        <v>0.16271718810438901</v>
      </c>
      <c r="H8885">
        <v>-0.548878960670383</v>
      </c>
      <c r="I8885">
        <v>-2.2266198537842001</v>
      </c>
      <c r="J8885">
        <v>193</v>
      </c>
      <c r="K8885">
        <v>285</v>
      </c>
      <c r="L8885">
        <v>151</v>
      </c>
      <c r="M8885">
        <v>27</v>
      </c>
      <c r="N8885">
        <v>0.24651565442245801</v>
      </c>
      <c r="O8885">
        <v>-0.69866913885899395</v>
      </c>
      <c r="P8885">
        <v>-1.8644192134406701</v>
      </c>
      <c r="Q8885">
        <v>0.677966101694915</v>
      </c>
      <c r="R8885">
        <v>0.23728813559322001</v>
      </c>
      <c r="S8885">
        <f t="shared" si="138"/>
        <v>-0.14082190043474119</v>
      </c>
    </row>
    <row r="8886" spans="1:19" x14ac:dyDescent="0.2">
      <c r="A8886" t="s">
        <v>17680</v>
      </c>
      <c r="B8886" t="s">
        <v>17681</v>
      </c>
      <c r="C8886">
        <v>275</v>
      </c>
      <c r="D8886">
        <v>275</v>
      </c>
      <c r="E8886">
        <v>199</v>
      </c>
      <c r="F8886">
        <v>37</v>
      </c>
      <c r="G8886">
        <v>8.0258232295528406E-2</v>
      </c>
      <c r="H8886">
        <v>-0.63473762719895899</v>
      </c>
      <c r="I8886">
        <v>-1.7553281427252601</v>
      </c>
      <c r="J8886">
        <v>489</v>
      </c>
      <c r="K8886">
        <v>663</v>
      </c>
      <c r="L8886">
        <v>372</v>
      </c>
      <c r="M8886">
        <v>68</v>
      </c>
      <c r="N8886">
        <v>0.209432772702874</v>
      </c>
      <c r="O8886">
        <v>-0.71085469638611298</v>
      </c>
      <c r="P8886">
        <v>-1.8670256150092699</v>
      </c>
      <c r="Q8886">
        <v>0.94915254237288105</v>
      </c>
      <c r="R8886">
        <v>0.28813559322033899</v>
      </c>
      <c r="S8886">
        <f t="shared" si="138"/>
        <v>-5.6063574917349463E-3</v>
      </c>
    </row>
    <row r="8887" spans="1:19" x14ac:dyDescent="0.2">
      <c r="A8887" t="s">
        <v>17682</v>
      </c>
      <c r="B8887" t="s">
        <v>17683</v>
      </c>
      <c r="C8887">
        <v>33</v>
      </c>
      <c r="D8887">
        <v>38</v>
      </c>
      <c r="E8887">
        <v>6</v>
      </c>
      <c r="F8887">
        <v>6</v>
      </c>
      <c r="G8887">
        <v>0.14152788903445099</v>
      </c>
      <c r="H8887">
        <v>-1.2346206992726401</v>
      </c>
      <c r="I8887">
        <v>-1.6245598624562401</v>
      </c>
      <c r="J8887">
        <v>114</v>
      </c>
      <c r="K8887">
        <v>145</v>
      </c>
      <c r="L8887">
        <v>30</v>
      </c>
      <c r="M8887">
        <v>8</v>
      </c>
      <c r="N8887">
        <v>0.18169125432022401</v>
      </c>
      <c r="O8887">
        <v>-1.1718723737612</v>
      </c>
      <c r="P8887">
        <v>-2.1640405329364198</v>
      </c>
      <c r="Q8887">
        <v>0.88135593220338904</v>
      </c>
      <c r="R8887">
        <v>0.23728813559322001</v>
      </c>
      <c r="S8887">
        <f t="shared" si="138"/>
        <v>-4.7341590028295542E-2</v>
      </c>
    </row>
    <row r="8888" spans="1:19" x14ac:dyDescent="0.2">
      <c r="A8888" t="s">
        <v>17684</v>
      </c>
      <c r="B8888" t="s">
        <v>17685</v>
      </c>
      <c r="C8888">
        <v>203</v>
      </c>
      <c r="D8888">
        <v>135</v>
      </c>
      <c r="E8888">
        <v>124</v>
      </c>
      <c r="F8888">
        <v>10</v>
      </c>
      <c r="G8888">
        <v>-9.6904037122678199E-2</v>
      </c>
      <c r="H8888">
        <v>-0.70833236252938103</v>
      </c>
      <c r="I8888">
        <v>-2.1916932108752101</v>
      </c>
      <c r="J8888">
        <v>461</v>
      </c>
      <c r="K8888">
        <v>395</v>
      </c>
      <c r="L8888">
        <v>262</v>
      </c>
      <c r="M8888">
        <v>57</v>
      </c>
      <c r="N8888">
        <v>1.01242736585338E-2</v>
      </c>
      <c r="O8888">
        <v>-0.83748841121429296</v>
      </c>
      <c r="P8888">
        <v>-1.9180517383090401</v>
      </c>
      <c r="Q8888">
        <v>0.66101694915254205</v>
      </c>
      <c r="R8888">
        <v>0.27118644067796599</v>
      </c>
      <c r="S8888">
        <f t="shared" si="138"/>
        <v>-0.14509545965363652</v>
      </c>
    </row>
    <row r="8889" spans="1:19" x14ac:dyDescent="0.2">
      <c r="A8889" t="s">
        <v>17686</v>
      </c>
      <c r="B8889" t="s">
        <v>17687</v>
      </c>
      <c r="C8889">
        <v>74</v>
      </c>
      <c r="D8889">
        <v>136</v>
      </c>
      <c r="E8889">
        <v>39</v>
      </c>
      <c r="F8889">
        <v>5</v>
      </c>
      <c r="G8889">
        <v>0.344565420934769</v>
      </c>
      <c r="H8889">
        <v>-0.77242512248287998</v>
      </c>
      <c r="I8889">
        <v>-2.0544588883569501</v>
      </c>
      <c r="J8889">
        <v>142</v>
      </c>
      <c r="K8889">
        <v>291</v>
      </c>
      <c r="L8889">
        <v>132</v>
      </c>
      <c r="M8889">
        <v>21</v>
      </c>
      <c r="N8889">
        <v>0.38883274802457202</v>
      </c>
      <c r="O8889">
        <v>-0.62380319032159703</v>
      </c>
      <c r="P8889">
        <v>-1.8402947182410301</v>
      </c>
      <c r="Q8889">
        <v>0.88135593220338904</v>
      </c>
      <c r="R8889">
        <v>0.338983050847457</v>
      </c>
      <c r="S8889">
        <f t="shared" si="138"/>
        <v>-8.4720625279786216E-2</v>
      </c>
    </row>
    <row r="8890" spans="1:19" x14ac:dyDescent="0.2">
      <c r="A8890" t="s">
        <v>17688</v>
      </c>
      <c r="B8890" t="s">
        <v>17689</v>
      </c>
      <c r="C8890">
        <v>64</v>
      </c>
      <c r="D8890">
        <v>37</v>
      </c>
      <c r="E8890">
        <v>28</v>
      </c>
      <c r="F8890">
        <v>4</v>
      </c>
      <c r="G8890">
        <v>-0.15772001762136301</v>
      </c>
      <c r="H8890">
        <v>-0.85327995242007104</v>
      </c>
      <c r="I8890">
        <v>-2.0883171556179199</v>
      </c>
      <c r="J8890">
        <v>79</v>
      </c>
      <c r="K8890">
        <v>76</v>
      </c>
      <c r="L8890">
        <v>30</v>
      </c>
      <c r="M8890">
        <v>3</v>
      </c>
      <c r="N8890">
        <v>6.0414604412071603E-2</v>
      </c>
      <c r="O8890">
        <v>-1.01259461371516</v>
      </c>
      <c r="P8890">
        <v>-2.4307315051626701</v>
      </c>
      <c r="Q8890">
        <v>0.54237288135593198</v>
      </c>
      <c r="R8890">
        <v>0.35593220338983</v>
      </c>
      <c r="S8890">
        <f t="shared" si="138"/>
        <v>-0.25241697749663017</v>
      </c>
    </row>
    <row r="8891" spans="1:19" x14ac:dyDescent="0.2">
      <c r="A8891" t="s">
        <v>17690</v>
      </c>
      <c r="B8891" t="s">
        <v>17691</v>
      </c>
      <c r="C8891">
        <v>87</v>
      </c>
      <c r="D8891">
        <v>76</v>
      </c>
      <c r="E8891">
        <v>127</v>
      </c>
      <c r="F8891">
        <v>11</v>
      </c>
      <c r="G8891">
        <v>2.1552571957701199E-2</v>
      </c>
      <c r="H8891">
        <v>-0.329973541441065</v>
      </c>
      <c r="I8891">
        <v>-1.7823237404223899</v>
      </c>
      <c r="J8891">
        <v>71</v>
      </c>
      <c r="K8891">
        <v>221</v>
      </c>
      <c r="L8891">
        <v>73</v>
      </c>
      <c r="M8891">
        <v>26</v>
      </c>
      <c r="N8891">
        <v>0.57036202838775696</v>
      </c>
      <c r="O8891">
        <v>-0.58002426574300903</v>
      </c>
      <c r="P8891">
        <v>-1.4465106693401499</v>
      </c>
      <c r="Q8891">
        <v>0.644067796610169</v>
      </c>
      <c r="R8891">
        <v>0.20338983050847401</v>
      </c>
      <c r="S8891">
        <f t="shared" si="138"/>
        <v>9.9089434302665078E-2</v>
      </c>
    </row>
    <row r="8892" spans="1:19" x14ac:dyDescent="0.2">
      <c r="A8892" t="s">
        <v>17692</v>
      </c>
      <c r="B8892" t="s">
        <v>17693</v>
      </c>
      <c r="C8892">
        <v>197</v>
      </c>
      <c r="D8892">
        <v>193</v>
      </c>
      <c r="E8892">
        <v>199</v>
      </c>
      <c r="F8892">
        <v>24</v>
      </c>
      <c r="G8892">
        <v>7.1349315141709294E-2</v>
      </c>
      <c r="H8892">
        <v>-0.48987115953028898</v>
      </c>
      <c r="I8892">
        <v>-1.7984521574119801</v>
      </c>
      <c r="J8892">
        <v>345</v>
      </c>
      <c r="K8892">
        <v>458</v>
      </c>
      <c r="L8892">
        <v>307</v>
      </c>
      <c r="M8892">
        <v>34</v>
      </c>
      <c r="N8892">
        <v>0.20027448635231601</v>
      </c>
      <c r="O8892">
        <v>-0.64276949674047801</v>
      </c>
      <c r="P8892">
        <v>-2.0165658466229099</v>
      </c>
      <c r="Q8892">
        <v>0.98305084745762705</v>
      </c>
      <c r="R8892">
        <v>0.305084745762711</v>
      </c>
      <c r="S8892">
        <f t="shared" si="138"/>
        <v>-5.8042175727856186E-2</v>
      </c>
    </row>
    <row r="8893" spans="1:19" x14ac:dyDescent="0.2">
      <c r="A8893" t="s">
        <v>17694</v>
      </c>
      <c r="B8893" t="s">
        <v>17695</v>
      </c>
      <c r="C8893">
        <v>62</v>
      </c>
      <c r="D8893">
        <v>33</v>
      </c>
      <c r="E8893">
        <v>30</v>
      </c>
      <c r="F8893">
        <v>6</v>
      </c>
      <c r="G8893">
        <v>-0.19361951732483701</v>
      </c>
      <c r="H8893">
        <v>-0.80952844455699502</v>
      </c>
      <c r="I8893">
        <v>-1.8984376120766</v>
      </c>
      <c r="J8893">
        <v>96</v>
      </c>
      <c r="K8893">
        <v>93</v>
      </c>
      <c r="L8893">
        <v>67</v>
      </c>
      <c r="M8893">
        <v>6</v>
      </c>
      <c r="N8893">
        <v>6.3439818936088493E-2</v>
      </c>
      <c r="O8893">
        <v>-0.74828520748313199</v>
      </c>
      <c r="P8893">
        <v>-2.2143456512478101</v>
      </c>
      <c r="Q8893">
        <v>0.61016949152542299</v>
      </c>
      <c r="R8893">
        <v>0.305084745762711</v>
      </c>
      <c r="S8893">
        <f t="shared" si="138"/>
        <v>-0.13977918744536119</v>
      </c>
    </row>
    <row r="8894" spans="1:19" x14ac:dyDescent="0.2">
      <c r="A8894" t="s">
        <v>17696</v>
      </c>
      <c r="B8894" t="s">
        <v>17697</v>
      </c>
      <c r="C8894">
        <v>343</v>
      </c>
      <c r="D8894">
        <v>376</v>
      </c>
      <c r="E8894">
        <v>292</v>
      </c>
      <c r="F8894">
        <v>45</v>
      </c>
      <c r="G8894">
        <v>0.120151957180418</v>
      </c>
      <c r="H8894">
        <v>-0.56416927837275499</v>
      </c>
      <c r="I8894">
        <v>-1.7662787792294199</v>
      </c>
      <c r="J8894">
        <v>385</v>
      </c>
      <c r="K8894">
        <v>732</v>
      </c>
      <c r="L8894">
        <v>369</v>
      </c>
      <c r="M8894">
        <v>54</v>
      </c>
      <c r="N8894">
        <v>0.35627845497161298</v>
      </c>
      <c r="O8894">
        <v>-0.61052314049383005</v>
      </c>
      <c r="P8894">
        <v>-1.86329263827742</v>
      </c>
      <c r="Q8894">
        <v>0.96610169491525399</v>
      </c>
      <c r="R8894">
        <v>0.23728813559322001</v>
      </c>
      <c r="S8894">
        <f t="shared" si="138"/>
        <v>-7.7658291770976206E-3</v>
      </c>
    </row>
    <row r="8895" spans="1:19" x14ac:dyDescent="0.2">
      <c r="A8895" t="s">
        <v>17698</v>
      </c>
      <c r="B8895" t="s">
        <v>17699</v>
      </c>
      <c r="C8895">
        <v>477</v>
      </c>
      <c r="D8895">
        <v>559</v>
      </c>
      <c r="E8895">
        <v>536</v>
      </c>
      <c r="F8895">
        <v>59</v>
      </c>
      <c r="G8895">
        <v>0.14915166114183701</v>
      </c>
      <c r="H8895">
        <v>-0.44361159912574699</v>
      </c>
      <c r="I8895">
        <v>-1.7918635403599601</v>
      </c>
      <c r="J8895">
        <v>676</v>
      </c>
      <c r="K8895">
        <v>1105</v>
      </c>
      <c r="L8895">
        <v>628</v>
      </c>
      <c r="M8895">
        <v>116</v>
      </c>
      <c r="N8895">
        <v>0.290643685501215</v>
      </c>
      <c r="O8895">
        <v>-0.62407582934882999</v>
      </c>
      <c r="P8895">
        <v>-1.77571437530661</v>
      </c>
      <c r="Q8895">
        <v>0.677966101694915</v>
      </c>
      <c r="R8895">
        <v>0.27118644067796599</v>
      </c>
      <c r="S8895">
        <f t="shared" si="138"/>
        <v>8.2817038864133607E-3</v>
      </c>
    </row>
    <row r="8896" spans="1:19" x14ac:dyDescent="0.2">
      <c r="A8896" t="s">
        <v>17700</v>
      </c>
      <c r="B8896" t="s">
        <v>17701</v>
      </c>
      <c r="C8896">
        <v>109</v>
      </c>
      <c r="D8896">
        <v>82</v>
      </c>
      <c r="E8896">
        <v>116</v>
      </c>
      <c r="F8896">
        <v>4</v>
      </c>
      <c r="G8896">
        <v>-4.3354413261378399E-2</v>
      </c>
      <c r="H8896">
        <v>-0.467226518492108</v>
      </c>
      <c r="I8896">
        <v>-2.3195636795746601</v>
      </c>
      <c r="J8896">
        <v>317</v>
      </c>
      <c r="K8896">
        <v>200</v>
      </c>
      <c r="L8896">
        <v>143</v>
      </c>
      <c r="M8896">
        <v>29</v>
      </c>
      <c r="N8896">
        <v>-0.122801163132048</v>
      </c>
      <c r="O8896">
        <v>-0.93781200189708003</v>
      </c>
      <c r="P8896">
        <v>-2.0488869329106798</v>
      </c>
      <c r="Q8896">
        <v>0.677966101694915</v>
      </c>
      <c r="R8896">
        <v>0.27118644067796599</v>
      </c>
      <c r="S8896">
        <f t="shared" si="138"/>
        <v>-0.21696745798947117</v>
      </c>
    </row>
    <row r="8897" spans="1:19" x14ac:dyDescent="0.2">
      <c r="A8897" t="s">
        <v>17702</v>
      </c>
      <c r="B8897" t="s">
        <v>17703</v>
      </c>
      <c r="C8897">
        <v>97</v>
      </c>
      <c r="D8897">
        <v>65</v>
      </c>
      <c r="E8897">
        <v>44</v>
      </c>
      <c r="F8897">
        <v>7</v>
      </c>
      <c r="G8897">
        <v>-9.3600145327860804E-2</v>
      </c>
      <c r="H8897">
        <v>-0.83757706755846095</v>
      </c>
      <c r="I8897">
        <v>-2.02587086721398</v>
      </c>
      <c r="J8897">
        <v>200</v>
      </c>
      <c r="K8897">
        <v>217</v>
      </c>
      <c r="L8897">
        <v>69</v>
      </c>
      <c r="M8897">
        <v>23</v>
      </c>
      <c r="N8897">
        <v>0.11265784160627</v>
      </c>
      <c r="O8897">
        <v>-1.0542696820711099</v>
      </c>
      <c r="P8897">
        <v>-1.94952782823828</v>
      </c>
      <c r="Q8897">
        <v>0.89830508474576198</v>
      </c>
      <c r="R8897">
        <v>0.23728813559322001</v>
      </c>
      <c r="S8897">
        <f t="shared" si="138"/>
        <v>-0.10569438558665716</v>
      </c>
    </row>
    <row r="8898" spans="1:19" x14ac:dyDescent="0.2">
      <c r="A8898" t="s">
        <v>17704</v>
      </c>
      <c r="B8898" t="s">
        <v>17705</v>
      </c>
      <c r="C8898">
        <v>62</v>
      </c>
      <c r="D8898">
        <v>51</v>
      </c>
      <c r="E8898">
        <v>58</v>
      </c>
      <c r="F8898">
        <v>8</v>
      </c>
      <c r="G8898">
        <v>-4.5632811047891103E-3</v>
      </c>
      <c r="H8898">
        <v>-0.52322170571371995</v>
      </c>
      <c r="I8898">
        <v>-1.7734988754683001</v>
      </c>
      <c r="J8898">
        <v>51</v>
      </c>
      <c r="K8898">
        <v>49</v>
      </c>
      <c r="L8898">
        <v>55</v>
      </c>
      <c r="M8898">
        <v>15</v>
      </c>
      <c r="N8898">
        <v>5.9854007352299003E-2</v>
      </c>
      <c r="O8898">
        <v>-0.55929626374808195</v>
      </c>
      <c r="P8898">
        <v>-1.54170458563414</v>
      </c>
      <c r="Q8898">
        <v>0.677966101694915</v>
      </c>
      <c r="R8898">
        <v>0.35593220338983</v>
      </c>
      <c r="S8898">
        <f t="shared" si="138"/>
        <v>7.6171562374620153E-2</v>
      </c>
    </row>
    <row r="8899" spans="1:19" x14ac:dyDescent="0.2">
      <c r="A8899" t="s">
        <v>17706</v>
      </c>
      <c r="B8899" t="s">
        <v>17707</v>
      </c>
      <c r="C8899">
        <v>88</v>
      </c>
      <c r="D8899">
        <v>84</v>
      </c>
      <c r="E8899">
        <v>97</v>
      </c>
      <c r="F8899">
        <v>3</v>
      </c>
      <c r="G8899">
        <v>6.0054846207241497E-2</v>
      </c>
      <c r="H8899">
        <v>-0.45196894766232698</v>
      </c>
      <c r="I8899">
        <v>-2.3515585903925</v>
      </c>
      <c r="J8899">
        <v>259</v>
      </c>
      <c r="K8899">
        <v>246</v>
      </c>
      <c r="L8899">
        <v>157</v>
      </c>
      <c r="M8899">
        <v>37</v>
      </c>
      <c r="N8899">
        <v>5.4863446443849002E-2</v>
      </c>
      <c r="O8899">
        <v>-0.80948888881640801</v>
      </c>
      <c r="P8899">
        <v>-1.85532370860614</v>
      </c>
      <c r="Q8899">
        <v>0.61016949152542299</v>
      </c>
      <c r="R8899">
        <v>0.338983050847457</v>
      </c>
      <c r="S8899">
        <f t="shared" ref="S8899:S8962" si="139">((I8899+1.7338029)/1.7338029+(P8899+1.8692731)/1.8692731)/2</f>
        <v>-0.17441926100191615</v>
      </c>
    </row>
    <row r="8900" spans="1:19" x14ac:dyDescent="0.2">
      <c r="A8900" t="s">
        <v>17708</v>
      </c>
      <c r="B8900" t="s">
        <v>17709</v>
      </c>
      <c r="C8900">
        <v>133</v>
      </c>
      <c r="D8900">
        <v>236</v>
      </c>
      <c r="E8900">
        <v>137</v>
      </c>
      <c r="F8900">
        <v>18</v>
      </c>
      <c r="G8900">
        <v>0.32931859429854898</v>
      </c>
      <c r="H8900">
        <v>-0.481389083589082</v>
      </c>
      <c r="I8900">
        <v>-1.75277630882577</v>
      </c>
      <c r="J8900">
        <v>195</v>
      </c>
      <c r="K8900">
        <v>305</v>
      </c>
      <c r="L8900">
        <v>183</v>
      </c>
      <c r="M8900">
        <v>25</v>
      </c>
      <c r="N8900">
        <v>0.27149333140598902</v>
      </c>
      <c r="O8900">
        <v>-0.619672298776478</v>
      </c>
      <c r="P8900">
        <v>-1.9023202712823699</v>
      </c>
      <c r="Q8900">
        <v>0.66101694915254205</v>
      </c>
      <c r="R8900">
        <v>0.40677966101694901</v>
      </c>
      <c r="S8900">
        <f t="shared" si="139"/>
        <v>-1.4311194562481986E-2</v>
      </c>
    </row>
    <row r="8901" spans="1:19" x14ac:dyDescent="0.2">
      <c r="A8901" t="s">
        <v>17710</v>
      </c>
      <c r="B8901" t="s">
        <v>17711</v>
      </c>
      <c r="C8901">
        <v>18</v>
      </c>
      <c r="D8901">
        <v>13</v>
      </c>
      <c r="E8901">
        <v>12</v>
      </c>
      <c r="F8901">
        <v>8</v>
      </c>
      <c r="G8901">
        <v>-6.1070920500940797E-2</v>
      </c>
      <c r="H8901">
        <v>-0.67034926883408397</v>
      </c>
      <c r="I8901">
        <v>-1.23637969107336</v>
      </c>
      <c r="J8901">
        <v>59</v>
      </c>
      <c r="K8901">
        <v>59</v>
      </c>
      <c r="L8901">
        <v>40</v>
      </c>
      <c r="M8901">
        <v>3</v>
      </c>
      <c r="N8901">
        <v>7.7228103421721706E-2</v>
      </c>
      <c r="O8901">
        <v>-0.76088079745857196</v>
      </c>
      <c r="P8901">
        <v>-2.3039564255143699</v>
      </c>
      <c r="Q8901">
        <v>0.644067796610169</v>
      </c>
      <c r="R8901">
        <v>0.338983050847457</v>
      </c>
      <c r="S8901">
        <f t="shared" si="139"/>
        <v>2.717791888711163E-2</v>
      </c>
    </row>
    <row r="8902" spans="1:19" x14ac:dyDescent="0.2">
      <c r="A8902" t="s">
        <v>17712</v>
      </c>
      <c r="B8902" t="s">
        <v>17713</v>
      </c>
      <c r="C8902">
        <v>11</v>
      </c>
      <c r="D8902">
        <v>4</v>
      </c>
      <c r="E8902">
        <v>26</v>
      </c>
      <c r="F8902">
        <v>87</v>
      </c>
      <c r="G8902">
        <v>-0.35907446153473399</v>
      </c>
      <c r="H8902">
        <v>-0.12067734696581001</v>
      </c>
      <c r="I8902">
        <v>1.39293944983945E-2</v>
      </c>
      <c r="J8902">
        <v>7</v>
      </c>
      <c r="K8902">
        <v>10</v>
      </c>
      <c r="L8902">
        <v>91</v>
      </c>
      <c r="M8902">
        <v>166</v>
      </c>
      <c r="N8902">
        <v>0.232130063407464</v>
      </c>
      <c r="O8902">
        <v>0.52185457516244604</v>
      </c>
      <c r="P8902">
        <v>0.36478437943390501</v>
      </c>
      <c r="Q8902">
        <v>0.76271186440677896</v>
      </c>
      <c r="R8902">
        <v>0.644067796610169</v>
      </c>
      <c r="S8902">
        <f t="shared" si="139"/>
        <v>1.1015908652507884</v>
      </c>
    </row>
    <row r="8903" spans="1:19" x14ac:dyDescent="0.2">
      <c r="A8903" t="s">
        <v>17714</v>
      </c>
      <c r="B8903" t="s">
        <v>17715</v>
      </c>
      <c r="C8903">
        <v>73</v>
      </c>
      <c r="D8903">
        <v>83</v>
      </c>
      <c r="E8903">
        <v>79</v>
      </c>
      <c r="F8903">
        <v>8</v>
      </c>
      <c r="G8903">
        <v>0.13601346455114599</v>
      </c>
      <c r="H8903">
        <v>-0.45995377860841802</v>
      </c>
      <c r="I8903">
        <v>-1.8444300460905101</v>
      </c>
      <c r="J8903">
        <v>127</v>
      </c>
      <c r="K8903">
        <v>223</v>
      </c>
      <c r="L8903">
        <v>81</v>
      </c>
      <c r="M8903">
        <v>15</v>
      </c>
      <c r="N8903">
        <v>0.32172924551392501</v>
      </c>
      <c r="O8903">
        <v>-0.78740747922169696</v>
      </c>
      <c r="P8903">
        <v>-1.9379381304921599</v>
      </c>
      <c r="Q8903">
        <v>0.644067796610169</v>
      </c>
      <c r="R8903">
        <v>0.20338983050847401</v>
      </c>
      <c r="S8903">
        <f t="shared" si="139"/>
        <v>-5.0269807392922791E-2</v>
      </c>
    </row>
    <row r="8904" spans="1:19" x14ac:dyDescent="0.2">
      <c r="A8904" t="s">
        <v>17716</v>
      </c>
      <c r="B8904" t="s">
        <v>17717</v>
      </c>
      <c r="C8904">
        <v>319</v>
      </c>
      <c r="D8904">
        <v>381</v>
      </c>
      <c r="E8904">
        <v>251</v>
      </c>
      <c r="F8904">
        <v>43</v>
      </c>
      <c r="G8904">
        <v>0.15739252491396599</v>
      </c>
      <c r="H8904">
        <v>-0.59837497135454598</v>
      </c>
      <c r="I8904">
        <v>-1.7545194004395901</v>
      </c>
      <c r="J8904">
        <v>437</v>
      </c>
      <c r="K8904">
        <v>594</v>
      </c>
      <c r="L8904">
        <v>302</v>
      </c>
      <c r="M8904">
        <v>105</v>
      </c>
      <c r="N8904">
        <v>0.21053311143249301</v>
      </c>
      <c r="O8904">
        <v>-0.75256327115766097</v>
      </c>
      <c r="P8904">
        <v>-1.6295178064923701</v>
      </c>
      <c r="Q8904">
        <v>0.81355932203389802</v>
      </c>
      <c r="R8904">
        <v>0.28813559322033899</v>
      </c>
      <c r="S8904">
        <f t="shared" si="139"/>
        <v>5.8156326958356319E-2</v>
      </c>
    </row>
    <row r="8905" spans="1:19" x14ac:dyDescent="0.2">
      <c r="A8905" t="s">
        <v>17718</v>
      </c>
      <c r="B8905" t="s">
        <v>17719</v>
      </c>
      <c r="C8905">
        <v>9</v>
      </c>
      <c r="D8905">
        <v>22</v>
      </c>
      <c r="E8905">
        <v>1</v>
      </c>
      <c r="F8905">
        <v>0</v>
      </c>
      <c r="G8905">
        <v>0.468438403678409</v>
      </c>
      <c r="H8905">
        <v>-1.4485005192177201</v>
      </c>
      <c r="I8905" t="e">
        <f>-inf</f>
        <v>#NAME?</v>
      </c>
      <c r="J8905">
        <v>19</v>
      </c>
      <c r="K8905">
        <v>17</v>
      </c>
      <c r="L8905">
        <v>0</v>
      </c>
      <c r="M8905">
        <v>1</v>
      </c>
      <c r="N8905">
        <v>2.8923423847166702E-2</v>
      </c>
      <c r="O8905" t="e">
        <f>-inf</f>
        <v>#NAME?</v>
      </c>
      <c r="P8905">
        <v>-2.2889792695447202</v>
      </c>
      <c r="Q8905">
        <v>0.677966101694915</v>
      </c>
      <c r="R8905">
        <v>0.25423728813559299</v>
      </c>
      <c r="S8905" t="e">
        <f t="shared" si="139"/>
        <v>#NAME?</v>
      </c>
    </row>
    <row r="8906" spans="1:19" x14ac:dyDescent="0.2">
      <c r="A8906" t="s">
        <v>17720</v>
      </c>
      <c r="B8906" t="s">
        <v>17721</v>
      </c>
      <c r="C8906">
        <v>67</v>
      </c>
      <c r="D8906">
        <v>50</v>
      </c>
      <c r="E8906">
        <v>34</v>
      </c>
      <c r="F8906">
        <v>6</v>
      </c>
      <c r="G8906">
        <v>-4.6846566069279102E-2</v>
      </c>
      <c r="H8906">
        <v>-0.78885389543697404</v>
      </c>
      <c r="I8906">
        <v>-1.9321207252791801</v>
      </c>
      <c r="J8906">
        <v>146</v>
      </c>
      <c r="K8906">
        <v>165</v>
      </c>
      <c r="L8906">
        <v>80</v>
      </c>
      <c r="M8906">
        <v>13</v>
      </c>
      <c r="N8906">
        <v>0.13035919185119099</v>
      </c>
      <c r="O8906">
        <v>-0.85335164593688395</v>
      </c>
      <c r="P8906">
        <v>-2.0606351720694902</v>
      </c>
      <c r="Q8906">
        <v>0.72881355932203395</v>
      </c>
      <c r="R8906">
        <v>0.305084745762711</v>
      </c>
      <c r="S8906">
        <f t="shared" si="139"/>
        <v>-0.10837779793274843</v>
      </c>
    </row>
    <row r="8907" spans="1:19" x14ac:dyDescent="0.2">
      <c r="A8907" t="s">
        <v>17722</v>
      </c>
      <c r="B8907" t="s">
        <v>17723</v>
      </c>
      <c r="C8907">
        <v>167</v>
      </c>
      <c r="D8907">
        <v>220</v>
      </c>
      <c r="E8907">
        <v>134</v>
      </c>
      <c r="F8907">
        <v>25</v>
      </c>
      <c r="G8907">
        <v>0.19996444197015101</v>
      </c>
      <c r="H8907">
        <v>-0.589869682561179</v>
      </c>
      <c r="I8907">
        <v>-1.70897363543754</v>
      </c>
      <c r="J8907">
        <v>351</v>
      </c>
      <c r="K8907">
        <v>412</v>
      </c>
      <c r="L8907">
        <v>171</v>
      </c>
      <c r="M8907">
        <v>46</v>
      </c>
      <c r="N8907">
        <v>0.146818202989032</v>
      </c>
      <c r="O8907">
        <v>-0.90439978321806003</v>
      </c>
      <c r="P8907">
        <v>-1.89277495337614</v>
      </c>
      <c r="Q8907">
        <v>0.54237288135593198</v>
      </c>
      <c r="R8907">
        <v>0.27118644067796599</v>
      </c>
      <c r="S8907">
        <f t="shared" si="139"/>
        <v>8.7398646073081742E-4</v>
      </c>
    </row>
    <row r="8908" spans="1:19" x14ac:dyDescent="0.2">
      <c r="A8908" t="s">
        <v>17724</v>
      </c>
      <c r="B8908" t="s">
        <v>17725</v>
      </c>
      <c r="C8908">
        <v>155</v>
      </c>
      <c r="D8908">
        <v>175</v>
      </c>
      <c r="E8908">
        <v>103</v>
      </c>
      <c r="F8908">
        <v>9</v>
      </c>
      <c r="G8908">
        <v>0.13296458281153101</v>
      </c>
      <c r="H8908">
        <v>-0.67175248324352199</v>
      </c>
      <c r="I8908">
        <v>-2.1202863616929601</v>
      </c>
      <c r="J8908">
        <v>187</v>
      </c>
      <c r="K8908">
        <v>214</v>
      </c>
      <c r="L8908">
        <v>116</v>
      </c>
      <c r="M8908">
        <v>25</v>
      </c>
      <c r="N8908">
        <v>0.13580027023441299</v>
      </c>
      <c r="O8908">
        <v>-0.79947239445397</v>
      </c>
      <c r="P8908">
        <v>-1.88412726645635</v>
      </c>
      <c r="Q8908">
        <v>0.86440677966101698</v>
      </c>
      <c r="R8908">
        <v>0.38983050847457601</v>
      </c>
      <c r="S8908">
        <f t="shared" si="139"/>
        <v>-0.11542866697579847</v>
      </c>
    </row>
    <row r="8909" spans="1:19" x14ac:dyDescent="0.2">
      <c r="A8909" t="s">
        <v>17726</v>
      </c>
      <c r="B8909" t="s">
        <v>17727</v>
      </c>
      <c r="C8909">
        <v>91</v>
      </c>
      <c r="D8909">
        <v>198</v>
      </c>
      <c r="E8909">
        <v>107</v>
      </c>
      <c r="F8909">
        <v>48</v>
      </c>
      <c r="G8909">
        <v>0.41788203023596598</v>
      </c>
      <c r="H8909">
        <v>-0.42391562441428698</v>
      </c>
      <c r="I8909">
        <v>-1.1619973279075</v>
      </c>
      <c r="J8909">
        <v>192</v>
      </c>
      <c r="K8909">
        <v>328</v>
      </c>
      <c r="L8909">
        <v>151</v>
      </c>
      <c r="M8909">
        <v>105</v>
      </c>
      <c r="N8909">
        <v>0.30980071842985102</v>
      </c>
      <c r="O8909">
        <v>-0.69641305855476998</v>
      </c>
      <c r="P8909">
        <v>-1.2723375982255001</v>
      </c>
      <c r="Q8909">
        <v>0.93220338983050799</v>
      </c>
      <c r="R8909">
        <v>0.25423728813559299</v>
      </c>
      <c r="S8909">
        <f t="shared" si="139"/>
        <v>0.32456973268804645</v>
      </c>
    </row>
    <row r="8910" spans="1:19" x14ac:dyDescent="0.2">
      <c r="A8910" t="s">
        <v>17728</v>
      </c>
      <c r="B8910" t="s">
        <v>17729</v>
      </c>
      <c r="C8910">
        <v>389</v>
      </c>
      <c r="D8910">
        <v>461</v>
      </c>
      <c r="E8910">
        <v>289</v>
      </c>
      <c r="F8910">
        <v>43</v>
      </c>
      <c r="G8910">
        <v>0.154009556359468</v>
      </c>
      <c r="H8910">
        <v>-0.62330976834756302</v>
      </c>
      <c r="I8910">
        <v>-1.8406783187081199</v>
      </c>
      <c r="J8910">
        <v>632</v>
      </c>
      <c r="K8910">
        <v>1030</v>
      </c>
      <c r="L8910">
        <v>525</v>
      </c>
      <c r="M8910">
        <v>110</v>
      </c>
      <c r="N8910">
        <v>0.28934824984450802</v>
      </c>
      <c r="O8910">
        <v>-0.67264655202081802</v>
      </c>
      <c r="P8910">
        <v>-1.76955006171605</v>
      </c>
      <c r="Q8910">
        <v>0.81355932203389802</v>
      </c>
      <c r="R8910">
        <v>0.338983050847457</v>
      </c>
      <c r="S8910">
        <f t="shared" si="139"/>
        <v>-4.1468154346824965E-3</v>
      </c>
    </row>
    <row r="8911" spans="1:19" x14ac:dyDescent="0.2">
      <c r="A8911" t="s">
        <v>17730</v>
      </c>
      <c r="B8911" t="s">
        <v>17731</v>
      </c>
      <c r="C8911">
        <v>144</v>
      </c>
      <c r="D8911">
        <v>121</v>
      </c>
      <c r="E8911">
        <v>110</v>
      </c>
      <c r="F8911">
        <v>15</v>
      </c>
      <c r="G8911">
        <v>4.6811105167289101E-3</v>
      </c>
      <c r="H8911">
        <v>-0.61122781671542803</v>
      </c>
      <c r="I8911">
        <v>-1.8664684060015599</v>
      </c>
      <c r="J8911">
        <v>333</v>
      </c>
      <c r="K8911">
        <v>287</v>
      </c>
      <c r="L8911">
        <v>191</v>
      </c>
      <c r="M8911">
        <v>14</v>
      </c>
      <c r="N8911">
        <v>1.26657666493942E-2</v>
      </c>
      <c r="O8911">
        <v>-0.83349964340298199</v>
      </c>
      <c r="P8911">
        <v>-2.3865418664199698</v>
      </c>
      <c r="Q8911">
        <v>0.677966101694915</v>
      </c>
      <c r="R8911">
        <v>0.338983050847457</v>
      </c>
      <c r="S8911">
        <f t="shared" si="139"/>
        <v>-0.17661947156647628</v>
      </c>
    </row>
    <row r="8912" spans="1:19" x14ac:dyDescent="0.2">
      <c r="A8912" t="s">
        <v>17732</v>
      </c>
      <c r="B8912" t="e">
        <f>-MIDVVRANYDFTGHEDDPDELSFKKGDIIQVISQVYEWWRGSLARGKRGIFPSNYVTPIPL</f>
        <v>#NAME?</v>
      </c>
      <c r="C8912">
        <v>91</v>
      </c>
      <c r="D8912">
        <v>113</v>
      </c>
      <c r="E8912">
        <v>72</v>
      </c>
      <c r="F8912">
        <v>4</v>
      </c>
      <c r="G8912">
        <v>0.174295283457854</v>
      </c>
      <c r="H8912">
        <v>-0.59596690566822796</v>
      </c>
      <c r="I8912">
        <v>-2.2411785739551302</v>
      </c>
      <c r="J8912">
        <v>190</v>
      </c>
      <c r="K8912">
        <v>262</v>
      </c>
      <c r="L8912">
        <v>137</v>
      </c>
      <c r="M8912">
        <v>31</v>
      </c>
      <c r="N8912">
        <v>0.21677579378863801</v>
      </c>
      <c r="O8912">
        <v>-0.73412181094081197</v>
      </c>
      <c r="P8912">
        <v>-1.79761757571044</v>
      </c>
      <c r="Q8912">
        <v>0.677966101694915</v>
      </c>
      <c r="R8912">
        <v>0.338983050847457</v>
      </c>
      <c r="S8912">
        <f t="shared" si="139"/>
        <v>-0.12715204768025662</v>
      </c>
    </row>
    <row r="8913" spans="1:19" x14ac:dyDescent="0.2">
      <c r="A8913" t="s">
        <v>17733</v>
      </c>
      <c r="B8913" t="s">
        <v>17734</v>
      </c>
      <c r="C8913">
        <v>113</v>
      </c>
      <c r="D8913">
        <v>129</v>
      </c>
      <c r="E8913">
        <v>502</v>
      </c>
      <c r="F8913">
        <v>1806</v>
      </c>
      <c r="G8913">
        <v>0.137769499111357</v>
      </c>
      <c r="H8913">
        <v>0.15336726388319499</v>
      </c>
      <c r="I8913">
        <v>0.31944212953206802</v>
      </c>
      <c r="J8913">
        <v>173</v>
      </c>
      <c r="K8913">
        <v>288</v>
      </c>
      <c r="L8913">
        <v>1492</v>
      </c>
      <c r="M8913">
        <v>3049</v>
      </c>
      <c r="N8913">
        <v>0.29857448805215703</v>
      </c>
      <c r="O8913">
        <v>0.34363394286346399</v>
      </c>
      <c r="P8913">
        <v>0.235885652644692</v>
      </c>
      <c r="Q8913">
        <v>0.96610169491525399</v>
      </c>
      <c r="R8913">
        <v>0.66101694915254205</v>
      </c>
      <c r="S8913">
        <f t="shared" si="139"/>
        <v>1.1552173683887164</v>
      </c>
    </row>
    <row r="8914" spans="1:19" x14ac:dyDescent="0.2">
      <c r="A8914" t="s">
        <v>17735</v>
      </c>
      <c r="B8914" t="s">
        <v>17736</v>
      </c>
      <c r="C8914">
        <v>48</v>
      </c>
      <c r="D8914">
        <v>27</v>
      </c>
      <c r="E8914">
        <v>56</v>
      </c>
      <c r="F8914">
        <v>0</v>
      </c>
      <c r="G8914">
        <v>-0.169619240921071</v>
      </c>
      <c r="H8914">
        <v>-0.42731122014778999</v>
      </c>
      <c r="I8914" t="e">
        <f>-inf</f>
        <v>#NAME?</v>
      </c>
      <c r="J8914">
        <v>78</v>
      </c>
      <c r="K8914">
        <v>77</v>
      </c>
      <c r="L8914">
        <v>39</v>
      </c>
      <c r="M8914">
        <v>11</v>
      </c>
      <c r="N8914">
        <v>7.1624225903723193E-2</v>
      </c>
      <c r="O8914">
        <v>-0.89311877280837104</v>
      </c>
      <c r="P8914">
        <v>-1.8609275861241401</v>
      </c>
      <c r="Q8914">
        <v>0.76271186440677896</v>
      </c>
      <c r="R8914">
        <v>0.27118644067796599</v>
      </c>
      <c r="S8914" t="e">
        <f t="shared" si="139"/>
        <v>#NAME?</v>
      </c>
    </row>
    <row r="8915" spans="1:19" x14ac:dyDescent="0.2">
      <c r="A8915" t="s">
        <v>17737</v>
      </c>
      <c r="B8915" t="s">
        <v>17738</v>
      </c>
      <c r="C8915">
        <v>98</v>
      </c>
      <c r="D8915">
        <v>166</v>
      </c>
      <c r="E8915">
        <v>146</v>
      </c>
      <c r="F8915">
        <v>24</v>
      </c>
      <c r="G8915">
        <v>0.30914024464308798</v>
      </c>
      <c r="H8915">
        <v>-0.32113122968646102</v>
      </c>
      <c r="I8915">
        <v>-1.49521200694288</v>
      </c>
      <c r="J8915">
        <v>238</v>
      </c>
      <c r="K8915">
        <v>385</v>
      </c>
      <c r="L8915">
        <v>227</v>
      </c>
      <c r="M8915">
        <v>28</v>
      </c>
      <c r="N8915">
        <v>0.28611187587371001</v>
      </c>
      <c r="O8915">
        <v>-0.612639877007779</v>
      </c>
      <c r="P8915">
        <v>-1.93964459430618</v>
      </c>
      <c r="Q8915">
        <v>0.81355932203389802</v>
      </c>
      <c r="R8915">
        <v>0.322033898305084</v>
      </c>
      <c r="S8915">
        <f t="shared" si="139"/>
        <v>4.9982431889334156E-2</v>
      </c>
    </row>
    <row r="8916" spans="1:19" x14ac:dyDescent="0.2">
      <c r="A8916" t="s">
        <v>17739</v>
      </c>
      <c r="B8916" t="s">
        <v>17740</v>
      </c>
      <c r="C8916">
        <v>119</v>
      </c>
      <c r="D8916">
        <v>163</v>
      </c>
      <c r="E8916">
        <v>108</v>
      </c>
      <c r="F8916">
        <v>15</v>
      </c>
      <c r="G8916">
        <v>0.21689887530695501</v>
      </c>
      <c r="H8916">
        <v>-0.536381215683984</v>
      </c>
      <c r="I8916">
        <v>-1.7836528752988401</v>
      </c>
      <c r="J8916">
        <v>283</v>
      </c>
      <c r="K8916">
        <v>343</v>
      </c>
      <c r="L8916">
        <v>151</v>
      </c>
      <c r="M8916">
        <v>26</v>
      </c>
      <c r="N8916">
        <v>0.16073578794020199</v>
      </c>
      <c r="O8916">
        <v>-0.86489826537551096</v>
      </c>
      <c r="P8916">
        <v>-2.0470387561453598</v>
      </c>
      <c r="Q8916">
        <v>0.61016949152542299</v>
      </c>
      <c r="R8916">
        <v>0.20338983050847401</v>
      </c>
      <c r="S8916">
        <f t="shared" si="139"/>
        <v>-6.1925313424649395E-2</v>
      </c>
    </row>
    <row r="8917" spans="1:19" x14ac:dyDescent="0.2">
      <c r="A8917" t="s">
        <v>17741</v>
      </c>
      <c r="B8917" t="s">
        <v>17742</v>
      </c>
      <c r="C8917">
        <v>149</v>
      </c>
      <c r="D8917">
        <v>168</v>
      </c>
      <c r="E8917">
        <v>114</v>
      </c>
      <c r="F8917">
        <v>10</v>
      </c>
      <c r="G8917">
        <v>0.13238124560911699</v>
      </c>
      <c r="H8917">
        <v>-0.61053942685420504</v>
      </c>
      <c r="I8917">
        <v>-2.0573834413742702</v>
      </c>
      <c r="J8917">
        <v>301</v>
      </c>
      <c r="K8917">
        <v>358</v>
      </c>
      <c r="L8917">
        <v>150</v>
      </c>
      <c r="M8917">
        <v>27</v>
      </c>
      <c r="N8917">
        <v>0.15254463447175201</v>
      </c>
      <c r="O8917">
        <v>-0.89456401368255201</v>
      </c>
      <c r="P8917">
        <v>-2.05742840002674</v>
      </c>
      <c r="Q8917">
        <v>0.93220338983050799</v>
      </c>
      <c r="R8917">
        <v>0.28813559322033899</v>
      </c>
      <c r="S8917">
        <f t="shared" si="139"/>
        <v>-0.14364372857785504</v>
      </c>
    </row>
    <row r="8918" spans="1:19" x14ac:dyDescent="0.2">
      <c r="A8918" t="s">
        <v>17743</v>
      </c>
      <c r="B8918" t="s">
        <v>17744</v>
      </c>
      <c r="C8918">
        <v>346</v>
      </c>
      <c r="D8918">
        <v>380</v>
      </c>
      <c r="E8918">
        <v>209</v>
      </c>
      <c r="F8918">
        <v>39</v>
      </c>
      <c r="G8918">
        <v>0.12096573011956201</v>
      </c>
      <c r="H8918">
        <v>-0.71318782246012602</v>
      </c>
      <c r="I8918">
        <v>-1.83220866472827</v>
      </c>
      <c r="J8918">
        <v>524</v>
      </c>
      <c r="K8918">
        <v>813</v>
      </c>
      <c r="L8918">
        <v>315</v>
      </c>
      <c r="M8918">
        <v>67</v>
      </c>
      <c r="N8918">
        <v>0.26798736203206303</v>
      </c>
      <c r="O8918">
        <v>-0.81310951033851597</v>
      </c>
      <c r="P8918">
        <v>-1.9034821528747901</v>
      </c>
      <c r="Q8918">
        <v>0.91525423728813504</v>
      </c>
      <c r="R8918">
        <v>0.25423728813559299</v>
      </c>
      <c r="S8918">
        <f t="shared" si="139"/>
        <v>-3.7528952896789196E-2</v>
      </c>
    </row>
    <row r="8919" spans="1:19" x14ac:dyDescent="0.2">
      <c r="A8919" t="s">
        <v>17745</v>
      </c>
      <c r="B8919" t="s">
        <v>17746</v>
      </c>
      <c r="C8919">
        <v>229</v>
      </c>
      <c r="D8919">
        <v>397</v>
      </c>
      <c r="E8919">
        <v>217</v>
      </c>
      <c r="F8919">
        <v>15</v>
      </c>
      <c r="G8919">
        <v>0.319213256718755</v>
      </c>
      <c r="H8919">
        <v>-0.51763375826976199</v>
      </c>
      <c r="I8919">
        <v>-2.0679413962462001</v>
      </c>
      <c r="J8919">
        <v>479</v>
      </c>
      <c r="K8919">
        <v>619</v>
      </c>
      <c r="L8919">
        <v>448</v>
      </c>
      <c r="M8919">
        <v>48</v>
      </c>
      <c r="N8919">
        <v>0.188583239027276</v>
      </c>
      <c r="O8919">
        <v>-0.62114627656080901</v>
      </c>
      <c r="P8919">
        <v>-2.0093199446308598</v>
      </c>
      <c r="Q8919">
        <v>0.71186440677966101</v>
      </c>
      <c r="R8919">
        <v>0.305084745762711</v>
      </c>
      <c r="S8919">
        <f t="shared" si="139"/>
        <v>-0.13382024219125141</v>
      </c>
    </row>
    <row r="8920" spans="1:19" x14ac:dyDescent="0.2">
      <c r="A8920" t="s">
        <v>17747</v>
      </c>
      <c r="B8920" t="s">
        <v>17748</v>
      </c>
      <c r="C8920">
        <v>102</v>
      </c>
      <c r="D8920">
        <v>95</v>
      </c>
      <c r="E8920">
        <v>49</v>
      </c>
      <c r="F8920">
        <v>1</v>
      </c>
      <c r="G8920">
        <v>4.9381665822458599E-2</v>
      </c>
      <c r="H8920">
        <v>-0.81266210151180696</v>
      </c>
      <c r="I8920">
        <v>-2.8927973447239101</v>
      </c>
      <c r="J8920">
        <v>144</v>
      </c>
      <c r="K8920">
        <v>146</v>
      </c>
      <c r="L8920">
        <v>64</v>
      </c>
      <c r="M8920">
        <v>46</v>
      </c>
      <c r="N8920">
        <v>8.3218467110909203E-2</v>
      </c>
      <c r="O8920">
        <v>-0.94427129525575204</v>
      </c>
      <c r="P8920">
        <v>-1.5058303290055599</v>
      </c>
      <c r="Q8920">
        <v>0.79661016949152497</v>
      </c>
      <c r="R8920">
        <v>0.338983050847457</v>
      </c>
      <c r="S8920">
        <f t="shared" si="139"/>
        <v>-0.23701977452919082</v>
      </c>
    </row>
    <row r="8921" spans="1:19" x14ac:dyDescent="0.2">
      <c r="A8921" t="s">
        <v>17749</v>
      </c>
      <c r="B8921" t="s">
        <v>17750</v>
      </c>
      <c r="C8921">
        <v>62</v>
      </c>
      <c r="D8921">
        <v>78</v>
      </c>
      <c r="E8921">
        <v>42</v>
      </c>
      <c r="F8921">
        <v>9</v>
      </c>
      <c r="G8921">
        <v>0.17996114548775399</v>
      </c>
      <c r="H8921">
        <v>-0.66340040887875695</v>
      </c>
      <c r="I8921">
        <v>-1.72234635302092</v>
      </c>
      <c r="J8921">
        <v>240</v>
      </c>
      <c r="K8921">
        <v>231</v>
      </c>
      <c r="L8921">
        <v>128</v>
      </c>
      <c r="M8921">
        <v>62</v>
      </c>
      <c r="N8921">
        <v>6.0628841602260002E-2</v>
      </c>
      <c r="O8921">
        <v>-0.86509004920812804</v>
      </c>
      <c r="P8921">
        <v>-1.59804522080524</v>
      </c>
      <c r="Q8921">
        <v>0.96610169491525399</v>
      </c>
      <c r="R8921">
        <v>0.20338983050847401</v>
      </c>
      <c r="S8921">
        <f t="shared" si="139"/>
        <v>7.5852902456294113E-2</v>
      </c>
    </row>
    <row r="8922" spans="1:19" x14ac:dyDescent="0.2">
      <c r="A8922" t="s">
        <v>17751</v>
      </c>
      <c r="B8922" t="s">
        <v>17752</v>
      </c>
      <c r="C8922">
        <v>127</v>
      </c>
      <c r="D8922">
        <v>94</v>
      </c>
      <c r="E8922">
        <v>109</v>
      </c>
      <c r="F8922">
        <v>12</v>
      </c>
      <c r="G8922">
        <v>-5.0417635060729701E-2</v>
      </c>
      <c r="H8922">
        <v>-0.56063523279373595</v>
      </c>
      <c r="I8922">
        <v>-1.9088196478703301</v>
      </c>
      <c r="J8922">
        <v>202</v>
      </c>
      <c r="K8922">
        <v>322</v>
      </c>
      <c r="L8922">
        <v>154</v>
      </c>
      <c r="M8922">
        <v>22</v>
      </c>
      <c r="N8922">
        <v>0.279732605670928</v>
      </c>
      <c r="O8922">
        <v>-0.70991942575455103</v>
      </c>
      <c r="P8922">
        <v>-1.9731543572163099</v>
      </c>
      <c r="Q8922">
        <v>0.62711864406779605</v>
      </c>
      <c r="R8922">
        <v>0.322033898305084</v>
      </c>
      <c r="S8922">
        <f t="shared" si="139"/>
        <v>-7.8258465619666581E-2</v>
      </c>
    </row>
    <row r="8923" spans="1:19" x14ac:dyDescent="0.2">
      <c r="A8923" t="s">
        <v>17753</v>
      </c>
      <c r="B8923" t="s">
        <v>17754</v>
      </c>
      <c r="C8923">
        <v>143</v>
      </c>
      <c r="D8923">
        <v>93</v>
      </c>
      <c r="E8923">
        <v>64</v>
      </c>
      <c r="F8923">
        <v>7</v>
      </c>
      <c r="G8923">
        <v>-0.106594856615598</v>
      </c>
      <c r="H8923">
        <v>-0.84341407325957796</v>
      </c>
      <c r="I8923">
        <v>-2.1944351704127998</v>
      </c>
      <c r="J8923">
        <v>183</v>
      </c>
      <c r="K8923">
        <v>268</v>
      </c>
      <c r="L8923">
        <v>181</v>
      </c>
      <c r="M8923">
        <v>19</v>
      </c>
      <c r="N8923">
        <v>0.242911807720081</v>
      </c>
      <c r="O8923">
        <v>-0.59686129200563498</v>
      </c>
      <c r="P8923">
        <v>-1.99392315736949</v>
      </c>
      <c r="Q8923">
        <v>0.69491525423728795</v>
      </c>
      <c r="R8923">
        <v>0.25423728813559299</v>
      </c>
      <c r="S8923">
        <f t="shared" si="139"/>
        <v>-0.16618055974742013</v>
      </c>
    </row>
    <row r="8924" spans="1:19" x14ac:dyDescent="0.2">
      <c r="A8924" t="s">
        <v>17755</v>
      </c>
      <c r="B8924" t="s">
        <v>17756</v>
      </c>
      <c r="C8924">
        <v>23</v>
      </c>
      <c r="D8924">
        <v>18</v>
      </c>
      <c r="E8924">
        <v>0</v>
      </c>
      <c r="F8924">
        <v>0</v>
      </c>
      <c r="G8924">
        <v>-2.6197098618758401E-2</v>
      </c>
      <c r="H8924" t="e">
        <f>-inf</f>
        <v>#NAME?</v>
      </c>
      <c r="I8924" t="e">
        <f>-inf</f>
        <v>#NAME?</v>
      </c>
      <c r="J8924">
        <v>29</v>
      </c>
      <c r="K8924">
        <v>27</v>
      </c>
      <c r="L8924">
        <v>26</v>
      </c>
      <c r="M8924">
        <v>4</v>
      </c>
      <c r="N8924">
        <v>4.6193869681753E-2</v>
      </c>
      <c r="O8924">
        <v>-0.63951342707252801</v>
      </c>
      <c r="P8924">
        <v>-1.87056367516288</v>
      </c>
      <c r="Q8924">
        <v>0.69491525423728795</v>
      </c>
      <c r="R8924">
        <v>0.37288135593220301</v>
      </c>
      <c r="S8924" t="e">
        <f t="shared" si="139"/>
        <v>#NAME?</v>
      </c>
    </row>
    <row r="8925" spans="1:19" x14ac:dyDescent="0.2">
      <c r="A8925" t="s">
        <v>17757</v>
      </c>
      <c r="B8925" t="s">
        <v>17758</v>
      </c>
      <c r="C8925">
        <v>238</v>
      </c>
      <c r="D8925">
        <v>322</v>
      </c>
      <c r="E8925">
        <v>1060</v>
      </c>
      <c r="F8925">
        <v>3109</v>
      </c>
      <c r="G8925">
        <v>0.21153714693484699</v>
      </c>
      <c r="H8925">
        <v>0.15447089842985401</v>
      </c>
      <c r="I8925">
        <v>0.23184659202468</v>
      </c>
      <c r="J8925">
        <v>565</v>
      </c>
      <c r="K8925">
        <v>797</v>
      </c>
      <c r="L8925">
        <v>2424</v>
      </c>
      <c r="M8925">
        <v>6627</v>
      </c>
      <c r="N8925">
        <v>0.226637976998395</v>
      </c>
      <c r="O8925">
        <v>4.0395390530419698E-2</v>
      </c>
      <c r="P8925">
        <v>5.9042854179765902E-2</v>
      </c>
      <c r="Q8925">
        <v>0.83050847457627097</v>
      </c>
      <c r="R8925">
        <v>0.55932203389830504</v>
      </c>
      <c r="S8925">
        <f t="shared" si="139"/>
        <v>1.0826537102051654</v>
      </c>
    </row>
    <row r="8926" spans="1:19" x14ac:dyDescent="0.2">
      <c r="A8926" t="s">
        <v>17759</v>
      </c>
      <c r="B8926" t="s">
        <v>17760</v>
      </c>
      <c r="C8926">
        <v>115</v>
      </c>
      <c r="D8926">
        <v>74</v>
      </c>
      <c r="E8926">
        <v>60</v>
      </c>
      <c r="F8926">
        <v>16</v>
      </c>
      <c r="G8926">
        <v>-0.111207888327107</v>
      </c>
      <c r="H8926">
        <v>-0.77680459974837102</v>
      </c>
      <c r="I8926">
        <v>-1.7407750306596801</v>
      </c>
      <c r="J8926">
        <v>308</v>
      </c>
      <c r="K8926">
        <v>354</v>
      </c>
      <c r="L8926">
        <v>145</v>
      </c>
      <c r="M8926">
        <v>14</v>
      </c>
      <c r="N8926">
        <v>0.137680648947065</v>
      </c>
      <c r="O8926">
        <v>-0.91927149140985898</v>
      </c>
      <c r="P8926">
        <v>-2.35264834941409</v>
      </c>
      <c r="Q8926">
        <v>0.84745762711864403</v>
      </c>
      <c r="R8926">
        <v>0.338983050847457</v>
      </c>
      <c r="S8926">
        <f t="shared" si="139"/>
        <v>-0.13130562504057672</v>
      </c>
    </row>
    <row r="8927" spans="1:19" x14ac:dyDescent="0.2">
      <c r="A8927" t="s">
        <v>17761</v>
      </c>
      <c r="B8927" t="s">
        <v>17762</v>
      </c>
      <c r="C8927">
        <v>108</v>
      </c>
      <c r="D8927">
        <v>178</v>
      </c>
      <c r="E8927">
        <v>72</v>
      </c>
      <c r="F8927">
        <v>16</v>
      </c>
      <c r="G8927">
        <v>0.29725447911747199</v>
      </c>
      <c r="H8927">
        <v>-0.67034926883408397</v>
      </c>
      <c r="I8927">
        <v>-1.7135009457930199</v>
      </c>
      <c r="J8927">
        <v>276</v>
      </c>
      <c r="K8927">
        <v>241</v>
      </c>
      <c r="L8927">
        <v>124</v>
      </c>
      <c r="M8927">
        <v>28</v>
      </c>
      <c r="N8927">
        <v>1.8336063931372399E-2</v>
      </c>
      <c r="O8927">
        <v>-0.93957617404737304</v>
      </c>
      <c r="P8927">
        <v>-2.0039767193148901</v>
      </c>
      <c r="Q8927">
        <v>0.76271186440677896</v>
      </c>
      <c r="R8927">
        <v>0.23728813559322001</v>
      </c>
      <c r="S8927">
        <f t="shared" si="139"/>
        <v>-3.0176269494493948E-2</v>
      </c>
    </row>
    <row r="8928" spans="1:19" x14ac:dyDescent="0.2">
      <c r="A8928" t="s">
        <v>17763</v>
      </c>
      <c r="B8928" t="s">
        <v>17764</v>
      </c>
      <c r="C8928">
        <v>287</v>
      </c>
      <c r="D8928">
        <v>287</v>
      </c>
      <c r="E8928">
        <v>185</v>
      </c>
      <c r="F8928">
        <v>32</v>
      </c>
      <c r="G8928">
        <v>8.0258232295528406E-2</v>
      </c>
      <c r="H8928">
        <v>-0.68496817810938204</v>
      </c>
      <c r="I8928">
        <v>-1.8369290913760801</v>
      </c>
      <c r="J8928">
        <v>382</v>
      </c>
      <c r="K8928">
        <v>691</v>
      </c>
      <c r="L8928">
        <v>235</v>
      </c>
      <c r="M8928">
        <v>34</v>
      </c>
      <c r="N8928">
        <v>0.33464278788421098</v>
      </c>
      <c r="O8928">
        <v>-0.80308427778436198</v>
      </c>
      <c r="P8928">
        <v>-2.06081011446134</v>
      </c>
      <c r="Q8928">
        <v>0.79661016949152497</v>
      </c>
      <c r="R8928">
        <v>0.25423728813559299</v>
      </c>
      <c r="S8928">
        <f t="shared" si="139"/>
        <v>-8.097290376665725E-2</v>
      </c>
    </row>
    <row r="8929" spans="1:19" x14ac:dyDescent="0.2">
      <c r="A8929" t="s">
        <v>17765</v>
      </c>
      <c r="B8929" t="s">
        <v>17766</v>
      </c>
      <c r="C8929">
        <v>68</v>
      </c>
      <c r="D8929">
        <v>139</v>
      </c>
      <c r="E8929">
        <v>102</v>
      </c>
      <c r="F8929">
        <v>9</v>
      </c>
      <c r="G8929">
        <v>0.39076411984338699</v>
      </c>
      <c r="H8929">
        <v>-0.31816675072272199</v>
      </c>
      <c r="I8929">
        <v>-1.76246357622891</v>
      </c>
      <c r="J8929">
        <v>277</v>
      </c>
      <c r="K8929">
        <v>357</v>
      </c>
      <c r="L8929">
        <v>164</v>
      </c>
      <c r="M8929">
        <v>23</v>
      </c>
      <c r="N8929">
        <v>0.18741655046946601</v>
      </c>
      <c r="O8929">
        <v>-0.81972469816114102</v>
      </c>
      <c r="P8929">
        <v>-2.0909776016387398</v>
      </c>
      <c r="Q8929">
        <v>0.83050847457627097</v>
      </c>
      <c r="R8929">
        <v>0.27118644067796599</v>
      </c>
      <c r="S8929">
        <f t="shared" si="139"/>
        <v>-6.7567593978533722E-2</v>
      </c>
    </row>
    <row r="8930" spans="1:19" x14ac:dyDescent="0.2">
      <c r="A8930" t="s">
        <v>17767</v>
      </c>
      <c r="B8930" t="s">
        <v>17768</v>
      </c>
      <c r="C8930">
        <v>131</v>
      </c>
      <c r="D8930">
        <v>175</v>
      </c>
      <c r="E8930">
        <v>118</v>
      </c>
      <c r="F8930">
        <v>20</v>
      </c>
      <c r="G8930">
        <v>0.20602498532605801</v>
      </c>
      <c r="H8930">
        <v>-0.53964729812804202</v>
      </c>
      <c r="I8930">
        <v>-1.70043847295378</v>
      </c>
      <c r="J8930">
        <v>259</v>
      </c>
      <c r="K8930">
        <v>478</v>
      </c>
      <c r="L8930">
        <v>270</v>
      </c>
      <c r="M8930">
        <v>38</v>
      </c>
      <c r="N8930">
        <v>0.34335623595258802</v>
      </c>
      <c r="O8930">
        <v>-0.574024777066654</v>
      </c>
      <c r="P8930">
        <v>-1.84374183605633</v>
      </c>
      <c r="Q8930">
        <v>0.83050847457627097</v>
      </c>
      <c r="R8930">
        <v>0.25423728813559299</v>
      </c>
      <c r="S8930">
        <f t="shared" si="139"/>
        <v>1.6450943170287641E-2</v>
      </c>
    </row>
    <row r="8931" spans="1:19" x14ac:dyDescent="0.2">
      <c r="A8931" t="s">
        <v>17769</v>
      </c>
      <c r="B8931" t="s">
        <v>17770</v>
      </c>
      <c r="C8931">
        <v>151</v>
      </c>
      <c r="D8931">
        <v>168</v>
      </c>
      <c r="E8931">
        <v>42</v>
      </c>
      <c r="F8931">
        <v>3</v>
      </c>
      <c r="G8931">
        <v>0.126590566728221</v>
      </c>
      <c r="H8931">
        <v>-1.04998566667367</v>
      </c>
      <c r="I8931">
        <v>-2.5860528655355002</v>
      </c>
      <c r="J8931">
        <v>391</v>
      </c>
      <c r="K8931">
        <v>442</v>
      </c>
      <c r="L8931">
        <v>207</v>
      </c>
      <c r="M8931">
        <v>41</v>
      </c>
      <c r="N8931">
        <v>0.13047361537494601</v>
      </c>
      <c r="O8931">
        <v>-0.86829518908333903</v>
      </c>
      <c r="P8931">
        <v>-1.9896185692680199</v>
      </c>
      <c r="Q8931">
        <v>0.77966101694915202</v>
      </c>
      <c r="R8931">
        <v>0.338983050847457</v>
      </c>
      <c r="S8931">
        <f t="shared" si="139"/>
        <v>-0.27796520080510834</v>
      </c>
    </row>
    <row r="8932" spans="1:19" x14ac:dyDescent="0.2">
      <c r="A8932" t="s">
        <v>17771</v>
      </c>
      <c r="B8932" t="s">
        <v>17772</v>
      </c>
      <c r="C8932">
        <v>201</v>
      </c>
      <c r="D8932">
        <v>196</v>
      </c>
      <c r="E8932">
        <v>144</v>
      </c>
      <c r="F8932">
        <v>19</v>
      </c>
      <c r="G8932">
        <v>6.9318246231515598E-2</v>
      </c>
      <c r="H8932">
        <v>-0.63909157510364201</v>
      </c>
      <c r="I8932">
        <v>-1.9086396294296499</v>
      </c>
      <c r="J8932">
        <v>473</v>
      </c>
      <c r="K8932">
        <v>585</v>
      </c>
      <c r="L8932">
        <v>291</v>
      </c>
      <c r="M8932">
        <v>60</v>
      </c>
      <c r="N8932">
        <v>0.16952282876609001</v>
      </c>
      <c r="O8932">
        <v>-0.80305692889629399</v>
      </c>
      <c r="P8932">
        <v>-1.9069355589460599</v>
      </c>
      <c r="Q8932">
        <v>0.94915254237288105</v>
      </c>
      <c r="R8932">
        <v>0.322033898305084</v>
      </c>
      <c r="S8932">
        <f t="shared" si="139"/>
        <v>-6.0494105130832955E-2</v>
      </c>
    </row>
    <row r="8933" spans="1:19" x14ac:dyDescent="0.2">
      <c r="A8933" t="s">
        <v>17773</v>
      </c>
      <c r="B8933" t="s">
        <v>17774</v>
      </c>
      <c r="C8933">
        <v>173</v>
      </c>
      <c r="D8933">
        <v>169</v>
      </c>
      <c r="E8933">
        <v>210</v>
      </c>
      <c r="F8933">
        <v>33</v>
      </c>
      <c r="G8933">
        <v>7.00988337804066E-2</v>
      </c>
      <c r="H8933">
        <v>-0.41008481817327902</v>
      </c>
      <c r="I8933">
        <v>-1.6037293362128999</v>
      </c>
      <c r="J8933">
        <v>386</v>
      </c>
      <c r="K8933">
        <v>363</v>
      </c>
      <c r="L8933">
        <v>330</v>
      </c>
      <c r="M8933">
        <v>52</v>
      </c>
      <c r="N8933">
        <v>5.05474237860793E-2</v>
      </c>
      <c r="O8933">
        <v>-0.66016214193825695</v>
      </c>
      <c r="P8933">
        <v>-1.8808096296288399</v>
      </c>
      <c r="Q8933">
        <v>0.94915254237288105</v>
      </c>
      <c r="R8933">
        <v>0.186440677966101</v>
      </c>
      <c r="S8933">
        <f t="shared" si="139"/>
        <v>3.4425225328116697E-2</v>
      </c>
    </row>
    <row r="8934" spans="1:19" x14ac:dyDescent="0.2">
      <c r="A8934" t="s">
        <v>17775</v>
      </c>
      <c r="B8934" t="s">
        <v>17776</v>
      </c>
      <c r="C8934">
        <v>201</v>
      </c>
      <c r="D8934">
        <v>338</v>
      </c>
      <c r="E8934">
        <v>229</v>
      </c>
      <c r="F8934">
        <v>18</v>
      </c>
      <c r="G8934">
        <v>0.30597887515269401</v>
      </c>
      <c r="H8934">
        <v>-0.43761858485900401</v>
      </c>
      <c r="I8934">
        <v>-1.9321207252791801</v>
      </c>
      <c r="J8934">
        <v>450</v>
      </c>
      <c r="K8934">
        <v>536</v>
      </c>
      <c r="L8934">
        <v>231</v>
      </c>
      <c r="M8934">
        <v>26</v>
      </c>
      <c r="N8934">
        <v>0.15318037933914799</v>
      </c>
      <c r="O8934">
        <v>-0.88168931102758896</v>
      </c>
      <c r="P8934">
        <v>-2.24846483439641</v>
      </c>
      <c r="Q8934">
        <v>0.84745762711864403</v>
      </c>
      <c r="R8934">
        <v>0.305084745762711</v>
      </c>
      <c r="S8934">
        <f t="shared" si="139"/>
        <v>-0.15861916243077703</v>
      </c>
    </row>
    <row r="8935" spans="1:19" x14ac:dyDescent="0.2">
      <c r="A8935" t="s">
        <v>17777</v>
      </c>
      <c r="B8935" t="s">
        <v>17778</v>
      </c>
      <c r="C8935">
        <v>195</v>
      </c>
      <c r="D8935">
        <v>181</v>
      </c>
      <c r="E8935">
        <v>140</v>
      </c>
      <c r="F8935">
        <v>14</v>
      </c>
      <c r="G8935">
        <v>4.7902195802194902E-2</v>
      </c>
      <c r="H8935">
        <v>-0.63816458546268295</v>
      </c>
      <c r="I8935">
        <v>-2.0281037486462701</v>
      </c>
      <c r="J8935">
        <v>459</v>
      </c>
      <c r="K8935">
        <v>492</v>
      </c>
      <c r="L8935">
        <v>286</v>
      </c>
      <c r="M8935">
        <v>36</v>
      </c>
      <c r="N8935">
        <v>0.10738052065181999</v>
      </c>
      <c r="O8935">
        <v>-0.79753542955260803</v>
      </c>
      <c r="P8935">
        <v>-2.1157358533618602</v>
      </c>
      <c r="Q8935">
        <v>0.72881355932203395</v>
      </c>
      <c r="R8935">
        <v>0.27118644067796599</v>
      </c>
      <c r="S8935">
        <f t="shared" si="139"/>
        <v>-0.15079624152094007</v>
      </c>
    </row>
    <row r="8936" spans="1:19" x14ac:dyDescent="0.2">
      <c r="A8936" t="s">
        <v>17779</v>
      </c>
      <c r="B8936" t="s">
        <v>17780</v>
      </c>
      <c r="C8936">
        <v>47</v>
      </c>
      <c r="D8936">
        <v>35</v>
      </c>
      <c r="E8936">
        <v>51</v>
      </c>
      <c r="F8936">
        <v>2</v>
      </c>
      <c r="G8936">
        <v>-4.7771581289913399E-2</v>
      </c>
      <c r="H8936">
        <v>-0.45878569161618399</v>
      </c>
      <c r="I8936">
        <v>-2.2552650352337298</v>
      </c>
      <c r="J8936">
        <v>65</v>
      </c>
      <c r="K8936">
        <v>98</v>
      </c>
      <c r="L8936">
        <v>73</v>
      </c>
      <c r="M8936">
        <v>2</v>
      </c>
      <c r="N8936">
        <v>0.25554082247136101</v>
      </c>
      <c r="O8936">
        <v>-0.54167927366679003</v>
      </c>
      <c r="P8936">
        <v>-2.52210902957076</v>
      </c>
      <c r="Q8936">
        <v>0.55932203389830504</v>
      </c>
      <c r="R8936">
        <v>0.27118644067796599</v>
      </c>
      <c r="S8936">
        <f t="shared" si="139"/>
        <v>-0.32500397119351587</v>
      </c>
    </row>
    <row r="8937" spans="1:19" x14ac:dyDescent="0.2">
      <c r="A8937" t="s">
        <v>17781</v>
      </c>
      <c r="B8937" t="e">
        <f>-ELEKVIAKYDFEGTDDDPDELSFKRGDIITVISKDEGWWDGELADGRRGWFPSNYVEEYIE</f>
        <v>#NAME?</v>
      </c>
      <c r="C8937">
        <v>41</v>
      </c>
      <c r="D8937">
        <v>42</v>
      </c>
      <c r="E8937">
        <v>25</v>
      </c>
      <c r="F8937">
        <v>10</v>
      </c>
      <c r="G8937">
        <v>9.0723665973693399E-2</v>
      </c>
      <c r="H8937">
        <v>-0.70910185782610102</v>
      </c>
      <c r="I8937">
        <v>-1.4969810296817301</v>
      </c>
      <c r="J8937">
        <v>34</v>
      </c>
      <c r="K8937">
        <v>104</v>
      </c>
      <c r="L8937">
        <v>64</v>
      </c>
      <c r="M8937">
        <v>19</v>
      </c>
      <c r="N8937">
        <v>0.56278252567824705</v>
      </c>
      <c r="O8937">
        <v>-0.31738772020275802</v>
      </c>
      <c r="P8937">
        <v>-1.2629509846813101</v>
      </c>
      <c r="Q8937">
        <v>0.644067796610169</v>
      </c>
      <c r="R8937">
        <v>0.305084745762711</v>
      </c>
      <c r="S8937">
        <f t="shared" si="139"/>
        <v>0.23047675473436324</v>
      </c>
    </row>
    <row r="8938" spans="1:19" x14ac:dyDescent="0.2">
      <c r="A8938" t="s">
        <v>17782</v>
      </c>
      <c r="B8938" t="s">
        <v>17783</v>
      </c>
      <c r="C8938">
        <v>210</v>
      </c>
      <c r="D8938">
        <v>232</v>
      </c>
      <c r="E8938">
        <v>185</v>
      </c>
      <c r="F8938">
        <v>20</v>
      </c>
      <c r="G8938">
        <v>0.123526922452508</v>
      </c>
      <c r="H8938">
        <v>-0.54930557610930897</v>
      </c>
      <c r="I8938">
        <v>-1.90538647203193</v>
      </c>
      <c r="J8938">
        <v>471</v>
      </c>
      <c r="K8938">
        <v>534</v>
      </c>
      <c r="L8938">
        <v>288</v>
      </c>
      <c r="M8938">
        <v>65</v>
      </c>
      <c r="N8938">
        <v>0.13174845332138199</v>
      </c>
      <c r="O8938">
        <v>-0.80571719651405505</v>
      </c>
      <c r="P8938">
        <v>-1.87033321907793</v>
      </c>
      <c r="Q8938">
        <v>0.86440677966101698</v>
      </c>
      <c r="R8938">
        <v>0.35593220338983</v>
      </c>
      <c r="S8938">
        <f t="shared" si="139"/>
        <v>-4.97654208630035E-2</v>
      </c>
    </row>
    <row r="8939" spans="1:19" x14ac:dyDescent="0.2">
      <c r="A8939" t="s">
        <v>17784</v>
      </c>
      <c r="B8939" t="s">
        <v>17785</v>
      </c>
      <c r="C8939">
        <v>52</v>
      </c>
      <c r="D8939">
        <v>43</v>
      </c>
      <c r="E8939">
        <v>15</v>
      </c>
      <c r="F8939">
        <v>1</v>
      </c>
      <c r="G8939">
        <v>-2.2766557596841201E-3</v>
      </c>
      <c r="H8939">
        <v>-1.0341700943575201</v>
      </c>
      <c r="I8939">
        <v>-2.6002005165967899</v>
      </c>
      <c r="J8939">
        <v>73</v>
      </c>
      <c r="K8939">
        <v>82</v>
      </c>
      <c r="L8939">
        <v>34</v>
      </c>
      <c r="M8939">
        <v>10</v>
      </c>
      <c r="N8939">
        <v>0.12771909568498199</v>
      </c>
      <c r="O8939">
        <v>-0.92393272022259099</v>
      </c>
      <c r="P8939">
        <v>-1.8735485287123399</v>
      </c>
      <c r="Q8939">
        <v>0.54237288135593198</v>
      </c>
      <c r="R8939">
        <v>0.169491525423728</v>
      </c>
      <c r="S8939">
        <f t="shared" si="139"/>
        <v>-0.25099831009937568</v>
      </c>
    </row>
    <row r="8940" spans="1:19" x14ac:dyDescent="0.2">
      <c r="A8940" t="s">
        <v>17786</v>
      </c>
      <c r="B8940" t="s">
        <v>17787</v>
      </c>
      <c r="C8940">
        <v>72</v>
      </c>
      <c r="D8940">
        <v>107</v>
      </c>
      <c r="E8940">
        <v>38</v>
      </c>
      <c r="F8940">
        <v>5</v>
      </c>
      <c r="G8940">
        <v>0.25230951354946901</v>
      </c>
      <c r="H8940">
        <v>-0.77180690959286102</v>
      </c>
      <c r="I8940">
        <v>-2.0425596650572402</v>
      </c>
      <c r="J8940">
        <v>128</v>
      </c>
      <c r="K8940">
        <v>262</v>
      </c>
      <c r="L8940">
        <v>133</v>
      </c>
      <c r="M8940">
        <v>18</v>
      </c>
      <c r="N8940">
        <v>0.38831942509359801</v>
      </c>
      <c r="O8940">
        <v>-0.575447105825172</v>
      </c>
      <c r="P8940">
        <v>-1.8621631331364501</v>
      </c>
      <c r="Q8940">
        <v>0.59322033898305004</v>
      </c>
      <c r="R8940">
        <v>0.152542372881355</v>
      </c>
      <c r="S8940">
        <f t="shared" si="139"/>
        <v>-8.7138530171075673E-2</v>
      </c>
    </row>
    <row r="8941" spans="1:19" x14ac:dyDescent="0.2">
      <c r="A8941" t="s">
        <v>17788</v>
      </c>
      <c r="B8941" t="s">
        <v>17789</v>
      </c>
      <c r="C8941">
        <v>46</v>
      </c>
      <c r="D8941">
        <v>57</v>
      </c>
      <c r="E8941">
        <v>58</v>
      </c>
      <c r="F8941">
        <v>0</v>
      </c>
      <c r="G8941">
        <v>0.17337525628644501</v>
      </c>
      <c r="H8941">
        <v>-0.39358784789703999</v>
      </c>
      <c r="I8941" t="e">
        <f>-inf</f>
        <v>#NAME?</v>
      </c>
      <c r="J8941">
        <v>161</v>
      </c>
      <c r="K8941">
        <v>166</v>
      </c>
      <c r="L8941">
        <v>86</v>
      </c>
      <c r="M8941">
        <v>11</v>
      </c>
      <c r="N8941">
        <v>9.0510315429927102E-2</v>
      </c>
      <c r="O8941">
        <v>-0.86441620193267199</v>
      </c>
      <c r="P8941">
        <v>-2.1756588594655102</v>
      </c>
      <c r="Q8941">
        <v>0.76271186440677896</v>
      </c>
      <c r="R8941">
        <v>0.322033898305084</v>
      </c>
      <c r="S8941" t="e">
        <f t="shared" si="139"/>
        <v>#NAME?</v>
      </c>
    </row>
    <row r="8942" spans="1:19" x14ac:dyDescent="0.2">
      <c r="A8942" t="s">
        <v>17790</v>
      </c>
      <c r="B8942" t="s">
        <v>17791</v>
      </c>
      <c r="C8942">
        <v>88</v>
      </c>
      <c r="D8942">
        <v>151</v>
      </c>
      <c r="E8942">
        <v>70</v>
      </c>
      <c r="F8942">
        <v>3</v>
      </c>
      <c r="G8942">
        <v>0.31475250743852901</v>
      </c>
      <c r="H8942">
        <v>-0.59364264191431504</v>
      </c>
      <c r="I8942">
        <v>-2.3515585903925</v>
      </c>
      <c r="J8942">
        <v>139</v>
      </c>
      <c r="K8942">
        <v>221</v>
      </c>
      <c r="L8942">
        <v>131</v>
      </c>
      <c r="M8942">
        <v>31</v>
      </c>
      <c r="N8942">
        <v>0.27860557685273701</v>
      </c>
      <c r="O8942">
        <v>-0.61783228174272098</v>
      </c>
      <c r="P8942">
        <v>-1.6618787750117101</v>
      </c>
      <c r="Q8942">
        <v>0.69491525423728795</v>
      </c>
      <c r="R8942">
        <v>0.27118644067796599</v>
      </c>
      <c r="S8942">
        <f t="shared" si="139"/>
        <v>-0.1226759032243849</v>
      </c>
    </row>
    <row r="8943" spans="1:19" x14ac:dyDescent="0.2">
      <c r="A8943" t="s">
        <v>17792</v>
      </c>
      <c r="B8943" t="s">
        <v>17793</v>
      </c>
      <c r="C8943">
        <v>79</v>
      </c>
      <c r="D8943">
        <v>118</v>
      </c>
      <c r="E8943">
        <v>68</v>
      </c>
      <c r="F8943">
        <v>4</v>
      </c>
      <c r="G8943">
        <v>0.25451314831121202</v>
      </c>
      <c r="H8943">
        <v>-0.55937618836260805</v>
      </c>
      <c r="I8943">
        <v>-2.1797642729244702</v>
      </c>
      <c r="J8943">
        <v>153</v>
      </c>
      <c r="K8943">
        <v>243</v>
      </c>
      <c r="L8943">
        <v>90</v>
      </c>
      <c r="M8943">
        <v>20</v>
      </c>
      <c r="N8943">
        <v>0.27814294620243502</v>
      </c>
      <c r="O8943">
        <v>-0.82253769852266401</v>
      </c>
      <c r="P8943">
        <v>-1.8938871037455101</v>
      </c>
      <c r="Q8943">
        <v>0.79661016949152497</v>
      </c>
      <c r="R8943">
        <v>0.27118644067796599</v>
      </c>
      <c r="S8943">
        <f t="shared" si="139"/>
        <v>-0.13519170703649466</v>
      </c>
    </row>
    <row r="8944" spans="1:19" x14ac:dyDescent="0.2">
      <c r="A8944" t="s">
        <v>17794</v>
      </c>
      <c r="B8944" t="s">
        <v>17795</v>
      </c>
      <c r="C8944">
        <v>89</v>
      </c>
      <c r="D8944">
        <v>91</v>
      </c>
      <c r="E8944">
        <v>515</v>
      </c>
      <c r="F8944">
        <v>1157</v>
      </c>
      <c r="G8944">
        <v>8.9909617971709196E-2</v>
      </c>
      <c r="H8944">
        <v>0.26815921261787401</v>
      </c>
      <c r="I8944">
        <v>0.22974617934483699</v>
      </c>
      <c r="J8944">
        <v>176</v>
      </c>
      <c r="K8944">
        <v>190</v>
      </c>
      <c r="L8944">
        <v>942</v>
      </c>
      <c r="M8944">
        <v>1559</v>
      </c>
      <c r="N8944">
        <v>0.1104690365604</v>
      </c>
      <c r="O8944">
        <v>0.13644945783433701</v>
      </c>
      <c r="P8944">
        <v>-6.2892221217201005E-2</v>
      </c>
      <c r="Q8944">
        <v>0.71186440677966101</v>
      </c>
      <c r="R8944">
        <v>0.52542372881355903</v>
      </c>
      <c r="S8944">
        <f t="shared" si="139"/>
        <v>1.0494323464492661</v>
      </c>
    </row>
    <row r="8945" spans="1:19" x14ac:dyDescent="0.2">
      <c r="A8945" t="s">
        <v>17796</v>
      </c>
      <c r="B8945" t="s">
        <v>17797</v>
      </c>
      <c r="C8945">
        <v>26</v>
      </c>
      <c r="D8945">
        <v>15</v>
      </c>
      <c r="E8945">
        <v>9</v>
      </c>
      <c r="F8945">
        <v>6</v>
      </c>
      <c r="G8945">
        <v>-0.15862385661960801</v>
      </c>
      <c r="H8945">
        <v>-0.95498884830989605</v>
      </c>
      <c r="I8945">
        <v>-1.5210192705491701</v>
      </c>
      <c r="J8945">
        <v>61</v>
      </c>
      <c r="K8945">
        <v>42</v>
      </c>
      <c r="L8945">
        <v>38</v>
      </c>
      <c r="M8945">
        <v>14</v>
      </c>
      <c r="N8945">
        <v>-8.4852441191144795E-2</v>
      </c>
      <c r="O8945">
        <v>-0.79763501553834704</v>
      </c>
      <c r="P8945">
        <v>-1.6494274679244201</v>
      </c>
      <c r="Q8945">
        <v>0.71186440677966101</v>
      </c>
      <c r="R8945">
        <v>0.322033898305084</v>
      </c>
      <c r="S8945">
        <f t="shared" si="139"/>
        <v>0.12016838265304305</v>
      </c>
    </row>
    <row r="8946" spans="1:19" x14ac:dyDescent="0.2">
      <c r="A8946" t="s">
        <v>17798</v>
      </c>
      <c r="B8946" t="s">
        <v>17799</v>
      </c>
      <c r="C8946">
        <v>117</v>
      </c>
      <c r="D8946">
        <v>103</v>
      </c>
      <c r="E8946">
        <v>74</v>
      </c>
      <c r="F8946">
        <v>16</v>
      </c>
      <c r="G8946">
        <v>2.4909595254539001E-2</v>
      </c>
      <c r="H8946">
        <v>-0.69321215179358897</v>
      </c>
      <c r="I8946">
        <v>-1.74826305205223</v>
      </c>
      <c r="J8946">
        <v>151</v>
      </c>
      <c r="K8946">
        <v>133</v>
      </c>
      <c r="L8946">
        <v>130</v>
      </c>
      <c r="M8946">
        <v>14</v>
      </c>
      <c r="N8946">
        <v>2.2102797095638099E-2</v>
      </c>
      <c r="O8946">
        <v>-0.657122372130723</v>
      </c>
      <c r="P8946">
        <v>-2.0430745802068202</v>
      </c>
      <c r="Q8946">
        <v>0.74576271186440601</v>
      </c>
      <c r="R8946">
        <v>0.22033898305084701</v>
      </c>
      <c r="S8946">
        <f t="shared" si="139"/>
        <v>-5.0659123098810849E-2</v>
      </c>
    </row>
    <row r="8947" spans="1:19" x14ac:dyDescent="0.2">
      <c r="A8947" t="s">
        <v>17800</v>
      </c>
      <c r="B8947" t="s">
        <v>17801</v>
      </c>
      <c r="C8947">
        <v>141</v>
      </c>
      <c r="D8947">
        <v>112</v>
      </c>
      <c r="E8947">
        <v>59</v>
      </c>
      <c r="F8947">
        <v>15</v>
      </c>
      <c r="G8947">
        <v>-1.97428576896698E-2</v>
      </c>
      <c r="H8947">
        <v>-0.87262511079163896</v>
      </c>
      <c r="I8947">
        <v>-1.8573250265616901</v>
      </c>
      <c r="J8947">
        <v>291</v>
      </c>
      <c r="K8947">
        <v>419</v>
      </c>
      <c r="L8947">
        <v>218</v>
      </c>
      <c r="M8947">
        <v>31</v>
      </c>
      <c r="N8947">
        <v>0.235549137402109</v>
      </c>
      <c r="O8947">
        <v>-0.71752527252569198</v>
      </c>
      <c r="P8947">
        <v>-1.9827569637435201</v>
      </c>
      <c r="Q8947">
        <v>0.59322033898305004</v>
      </c>
      <c r="R8947">
        <v>0.20338983050847401</v>
      </c>
      <c r="S8947">
        <f t="shared" si="139"/>
        <v>-6.5976811195729734E-2</v>
      </c>
    </row>
    <row r="8948" spans="1:19" x14ac:dyDescent="0.2">
      <c r="A8948" t="s">
        <v>17802</v>
      </c>
      <c r="B8948" t="s">
        <v>17803</v>
      </c>
      <c r="C8948">
        <v>203</v>
      </c>
      <c r="D8948">
        <v>220</v>
      </c>
      <c r="E8948">
        <v>55</v>
      </c>
      <c r="F8948">
        <v>17</v>
      </c>
      <c r="G8948">
        <v>0.115184875204521</v>
      </c>
      <c r="H8948">
        <v>-1.06139135819737</v>
      </c>
      <c r="I8948">
        <v>-1.96124428949693</v>
      </c>
      <c r="J8948">
        <v>300</v>
      </c>
      <c r="K8948">
        <v>289</v>
      </c>
      <c r="L8948">
        <v>205</v>
      </c>
      <c r="M8948">
        <v>36</v>
      </c>
      <c r="N8948">
        <v>6.1004691458607103E-2</v>
      </c>
      <c r="O8948">
        <v>-0.75745617080829797</v>
      </c>
      <c r="P8948">
        <v>-1.93104442254426</v>
      </c>
      <c r="Q8948">
        <v>0.69491525423728795</v>
      </c>
      <c r="R8948">
        <v>0.152542372881355</v>
      </c>
      <c r="S8948">
        <f t="shared" si="139"/>
        <v>-8.211314354884848E-2</v>
      </c>
    </row>
    <row r="8949" spans="1:19" x14ac:dyDescent="0.2">
      <c r="A8949" t="s">
        <v>17804</v>
      </c>
      <c r="B8949" t="s">
        <v>17805</v>
      </c>
      <c r="C8949">
        <v>139</v>
      </c>
      <c r="D8949">
        <v>143</v>
      </c>
      <c r="E8949">
        <v>78</v>
      </c>
      <c r="F8949">
        <v>20</v>
      </c>
      <c r="G8949">
        <v>9.2579469506494996E-2</v>
      </c>
      <c r="H8949">
        <v>-0.74517820734201801</v>
      </c>
      <c r="I8949">
        <v>-1.7261819775521099</v>
      </c>
      <c r="J8949">
        <v>366</v>
      </c>
      <c r="K8949">
        <v>400</v>
      </c>
      <c r="L8949">
        <v>237</v>
      </c>
      <c r="M8949">
        <v>32</v>
      </c>
      <c r="N8949">
        <v>0.11580700935527299</v>
      </c>
      <c r="O8949">
        <v>-0.78082151652869702</v>
      </c>
      <c r="P8949">
        <v>-2.0685567756663898</v>
      </c>
      <c r="Q8949">
        <v>0.89830508474576198</v>
      </c>
      <c r="R8949">
        <v>0.322033898305084</v>
      </c>
      <c r="S8949">
        <f t="shared" si="139"/>
        <v>-5.1107378208949519E-2</v>
      </c>
    </row>
    <row r="8950" spans="1:19" x14ac:dyDescent="0.2">
      <c r="A8950" t="s">
        <v>17806</v>
      </c>
      <c r="B8950" t="s">
        <v>17807</v>
      </c>
      <c r="C8950">
        <v>208</v>
      </c>
      <c r="D8950">
        <v>274</v>
      </c>
      <c r="E8950">
        <v>1182</v>
      </c>
      <c r="F8950">
        <v>3536</v>
      </c>
      <c r="G8950">
        <v>0.19994546015315401</v>
      </c>
      <c r="H8950">
        <v>0.26029613180407102</v>
      </c>
      <c r="I8950">
        <v>0.34625174841627498</v>
      </c>
      <c r="J8950">
        <v>437</v>
      </c>
      <c r="K8950">
        <v>600</v>
      </c>
      <c r="L8950">
        <v>2077</v>
      </c>
      <c r="M8950">
        <v>6014</v>
      </c>
      <c r="N8950">
        <v>0.214897916834943</v>
      </c>
      <c r="O8950">
        <v>8.4866282420286904E-2</v>
      </c>
      <c r="P8950">
        <v>0.12845631820218301</v>
      </c>
      <c r="Q8950">
        <v>0.86440677966101698</v>
      </c>
      <c r="R8950">
        <v>0.49152542372881303</v>
      </c>
      <c r="S8950">
        <f t="shared" si="139"/>
        <v>1.1342132268437255</v>
      </c>
    </row>
    <row r="8951" spans="1:19" x14ac:dyDescent="0.2">
      <c r="A8951" t="s">
        <v>17808</v>
      </c>
      <c r="B8951" t="s">
        <v>17809</v>
      </c>
      <c r="C8951">
        <v>101</v>
      </c>
      <c r="D8951">
        <v>122</v>
      </c>
      <c r="E8951">
        <v>481</v>
      </c>
      <c r="F8951">
        <v>830</v>
      </c>
      <c r="G8951">
        <v>0.16229668918763401</v>
      </c>
      <c r="H8951">
        <v>0.18356569281278501</v>
      </c>
      <c r="I8951">
        <v>3.0559545631432299E-2</v>
      </c>
      <c r="J8951">
        <v>254</v>
      </c>
      <c r="K8951">
        <v>222</v>
      </c>
      <c r="L8951">
        <v>768</v>
      </c>
      <c r="M8951">
        <v>1410</v>
      </c>
      <c r="N8951">
        <v>1.8747361252422198E-2</v>
      </c>
      <c r="O8951">
        <v>-0.111561273732816</v>
      </c>
      <c r="P8951">
        <v>-0.26584027255645098</v>
      </c>
      <c r="Q8951">
        <v>0.96610169491525399</v>
      </c>
      <c r="R8951">
        <v>0.66101694915254205</v>
      </c>
      <c r="S8951">
        <f t="shared" si="139"/>
        <v>0.93770493849814796</v>
      </c>
    </row>
    <row r="8952" spans="1:19" x14ac:dyDescent="0.2">
      <c r="A8952" t="s">
        <v>17810</v>
      </c>
      <c r="B8952" t="s">
        <v>17811</v>
      </c>
      <c r="C8952">
        <v>178</v>
      </c>
      <c r="D8952">
        <v>169</v>
      </c>
      <c r="E8952">
        <v>155</v>
      </c>
      <c r="F8952">
        <v>12</v>
      </c>
      <c r="G8952">
        <v>5.7724934600308003E-2</v>
      </c>
      <c r="H8952">
        <v>-0.55434631391700595</v>
      </c>
      <c r="I8952">
        <v>-2.0554359292232598</v>
      </c>
      <c r="J8952">
        <v>211</v>
      </c>
      <c r="K8952">
        <v>194</v>
      </c>
      <c r="L8952">
        <v>140</v>
      </c>
      <c r="M8952">
        <v>16</v>
      </c>
      <c r="N8952">
        <v>4.0747378054255101E-2</v>
      </c>
      <c r="O8952">
        <v>-0.77024319676384501</v>
      </c>
      <c r="P8952">
        <v>-2.1303881412336598</v>
      </c>
      <c r="Q8952">
        <v>0.79661016949152497</v>
      </c>
      <c r="R8952">
        <v>0.28813559322033899</v>
      </c>
      <c r="S8952">
        <f t="shared" si="139"/>
        <v>-0.16259763658196877</v>
      </c>
    </row>
    <row r="8953" spans="1:19" x14ac:dyDescent="0.2">
      <c r="A8953" t="s">
        <v>17812</v>
      </c>
      <c r="B8953" t="s">
        <v>17813</v>
      </c>
      <c r="C8953">
        <v>115</v>
      </c>
      <c r="D8953">
        <v>151</v>
      </c>
      <c r="E8953">
        <v>91</v>
      </c>
      <c r="F8953">
        <v>20</v>
      </c>
      <c r="G8953">
        <v>0.19853733923508601</v>
      </c>
      <c r="H8953">
        <v>-0.59591445781092101</v>
      </c>
      <c r="I8953">
        <v>-1.6438650176516201</v>
      </c>
      <c r="J8953">
        <v>302</v>
      </c>
      <c r="K8953">
        <v>362</v>
      </c>
      <c r="L8953">
        <v>123</v>
      </c>
      <c r="M8953">
        <v>32</v>
      </c>
      <c r="N8953">
        <v>0.15592973099773599</v>
      </c>
      <c r="O8953">
        <v>-0.98219060866214303</v>
      </c>
      <c r="P8953">
        <v>-1.98508263322913</v>
      </c>
      <c r="Q8953">
        <v>0.644067796610169</v>
      </c>
      <c r="R8953">
        <v>0.37288135593220301</v>
      </c>
      <c r="S8953">
        <f t="shared" si="139"/>
        <v>-5.0405635859551573E-3</v>
      </c>
    </row>
    <row r="8954" spans="1:19" x14ac:dyDescent="0.2">
      <c r="A8954" t="s">
        <v>17814</v>
      </c>
      <c r="B8954" t="s">
        <v>17815</v>
      </c>
      <c r="C8954">
        <v>110</v>
      </c>
      <c r="D8954">
        <v>108</v>
      </c>
      <c r="E8954">
        <v>92</v>
      </c>
      <c r="F8954">
        <v>17</v>
      </c>
      <c r="G8954">
        <v>7.2289302624253093E-2</v>
      </c>
      <c r="H8954">
        <v>-0.57186286759107297</v>
      </c>
      <c r="I8954">
        <v>-1.6951409367419501</v>
      </c>
      <c r="J8954">
        <v>214</v>
      </c>
      <c r="K8954">
        <v>280</v>
      </c>
      <c r="L8954">
        <v>103</v>
      </c>
      <c r="M8954">
        <v>15</v>
      </c>
      <c r="N8954">
        <v>0.19397236141474999</v>
      </c>
      <c r="O8954">
        <v>-0.90966532578840897</v>
      </c>
      <c r="P8954">
        <v>-2.1645481828854001</v>
      </c>
      <c r="Q8954">
        <v>0.644067796610169</v>
      </c>
      <c r="R8954">
        <v>0.27118644067796599</v>
      </c>
      <c r="S8954">
        <f t="shared" si="139"/>
        <v>-6.7831789278290297E-2</v>
      </c>
    </row>
    <row r="8955" spans="1:19" x14ac:dyDescent="0.2">
      <c r="A8955" t="s">
        <v>17816</v>
      </c>
      <c r="B8955" t="s">
        <v>17817</v>
      </c>
      <c r="C8955">
        <v>86</v>
      </c>
      <c r="D8955">
        <v>145</v>
      </c>
      <c r="E8955">
        <v>116</v>
      </c>
      <c r="F8955">
        <v>54</v>
      </c>
      <c r="G8955">
        <v>0.30712778328693502</v>
      </c>
      <c r="H8955">
        <v>-0.36429847179505198</v>
      </c>
      <c r="I8955">
        <v>-1.0863018643825899</v>
      </c>
      <c r="J8955">
        <v>186</v>
      </c>
      <c r="K8955">
        <v>325</v>
      </c>
      <c r="L8955">
        <v>146</v>
      </c>
      <c r="M8955">
        <v>73</v>
      </c>
      <c r="N8955">
        <v>0.31959852018267898</v>
      </c>
      <c r="O8955">
        <v>-0.69724886557786903</v>
      </c>
      <c r="P8955">
        <v>-1.4164157526893499</v>
      </c>
      <c r="Q8955">
        <v>0.57627118644067798</v>
      </c>
      <c r="R8955">
        <v>0.28813559322033899</v>
      </c>
      <c r="S8955">
        <f t="shared" si="139"/>
        <v>0.30786049761926049</v>
      </c>
    </row>
    <row r="8956" spans="1:19" x14ac:dyDescent="0.2">
      <c r="A8956" t="s">
        <v>17818</v>
      </c>
      <c r="B8956" t="s">
        <v>17819</v>
      </c>
      <c r="C8956">
        <v>81</v>
      </c>
      <c r="D8956">
        <v>107</v>
      </c>
      <c r="E8956">
        <v>44</v>
      </c>
      <c r="F8956">
        <v>5</v>
      </c>
      <c r="G8956">
        <v>0.20115699110208801</v>
      </c>
      <c r="H8956">
        <v>-0.75929035217086505</v>
      </c>
      <c r="I8956">
        <v>-2.0937121875046301</v>
      </c>
      <c r="J8956">
        <v>193</v>
      </c>
      <c r="K8956">
        <v>148</v>
      </c>
      <c r="L8956">
        <v>85</v>
      </c>
      <c r="M8956">
        <v>13</v>
      </c>
      <c r="N8956">
        <v>-3.8067490191094497E-2</v>
      </c>
      <c r="O8956">
        <v>-0.94822716043787103</v>
      </c>
      <c r="P8956">
        <v>-2.18183962529283</v>
      </c>
      <c r="Q8956">
        <v>0.62711864406779605</v>
      </c>
      <c r="R8956">
        <v>0.338983050847457</v>
      </c>
      <c r="S8956">
        <f t="shared" si="139"/>
        <v>-0.18739830561553597</v>
      </c>
    </row>
    <row r="8957" spans="1:19" x14ac:dyDescent="0.2">
      <c r="A8957" t="s">
        <v>17820</v>
      </c>
      <c r="B8957" t="s">
        <v>17821</v>
      </c>
      <c r="C8957">
        <v>392</v>
      </c>
      <c r="D8957">
        <v>363</v>
      </c>
      <c r="E8957">
        <v>292</v>
      </c>
      <c r="F8957">
        <v>29</v>
      </c>
      <c r="G8957">
        <v>4.68787903111837E-2</v>
      </c>
      <c r="H8957">
        <v>-0.62216122535044205</v>
      </c>
      <c r="I8957">
        <v>-2.0150852420834999</v>
      </c>
      <c r="J8957">
        <v>600</v>
      </c>
      <c r="K8957">
        <v>868</v>
      </c>
      <c r="L8957">
        <v>419</v>
      </c>
      <c r="M8957">
        <v>109</v>
      </c>
      <c r="N8957">
        <v>0.23759657821457</v>
      </c>
      <c r="O8957">
        <v>-0.74802600456173796</v>
      </c>
      <c r="P8957">
        <v>-1.7509504210349101</v>
      </c>
      <c r="Q8957">
        <v>0.62711864406779605</v>
      </c>
      <c r="R8957">
        <v>0.25423728813559299</v>
      </c>
      <c r="S8957">
        <f t="shared" si="139"/>
        <v>-4.9467779611378909E-2</v>
      </c>
    </row>
    <row r="8958" spans="1:19" x14ac:dyDescent="0.2">
      <c r="A8958" t="s">
        <v>17822</v>
      </c>
      <c r="B8958" t="s">
        <v>17823</v>
      </c>
      <c r="C8958">
        <v>212</v>
      </c>
      <c r="D8958">
        <v>217</v>
      </c>
      <c r="E8958">
        <v>156</v>
      </c>
      <c r="F8958">
        <v>11</v>
      </c>
      <c r="G8958">
        <v>9.0382105215306499E-2</v>
      </c>
      <c r="H8958">
        <v>-0.62746927235269301</v>
      </c>
      <c r="I8958">
        <v>-2.1691403487325198</v>
      </c>
      <c r="J8958">
        <v>363</v>
      </c>
      <c r="K8958">
        <v>482</v>
      </c>
      <c r="L8958">
        <v>316</v>
      </c>
      <c r="M8958">
        <v>33</v>
      </c>
      <c r="N8958">
        <v>0.20036851662445801</v>
      </c>
      <c r="O8958">
        <v>-0.652308319562099</v>
      </c>
      <c r="P8958">
        <v>-2.05161835375011</v>
      </c>
      <c r="Q8958">
        <v>0.644067796610169</v>
      </c>
      <c r="R8958">
        <v>0.27118644067796599</v>
      </c>
      <c r="S8958">
        <f t="shared" si="139"/>
        <v>-0.1743184746810664</v>
      </c>
    </row>
    <row r="8959" spans="1:19" x14ac:dyDescent="0.2">
      <c r="A8959" t="s">
        <v>17824</v>
      </c>
      <c r="B8959" t="s">
        <v>17825</v>
      </c>
      <c r="C8959">
        <v>50</v>
      </c>
      <c r="D8959">
        <v>40</v>
      </c>
      <c r="E8959">
        <v>54</v>
      </c>
      <c r="F8959">
        <v>1</v>
      </c>
      <c r="G8959">
        <v>-1.6651780712527899E-2</v>
      </c>
      <c r="H8959">
        <v>-0.46083425429145303</v>
      </c>
      <c r="I8959">
        <v>-2.58316717729801</v>
      </c>
      <c r="J8959">
        <v>130</v>
      </c>
      <c r="K8959">
        <v>138</v>
      </c>
      <c r="L8959">
        <v>41</v>
      </c>
      <c r="M8959">
        <v>3</v>
      </c>
      <c r="N8959">
        <v>0.103163837516121</v>
      </c>
      <c r="O8959">
        <v>-1.0932482727314901</v>
      </c>
      <c r="P8959">
        <v>-2.6470477661790599</v>
      </c>
      <c r="Q8959">
        <v>0.71186440677966101</v>
      </c>
      <c r="R8959">
        <v>0.305084745762711</v>
      </c>
      <c r="S8959">
        <f t="shared" si="139"/>
        <v>-0.45298458032701305</v>
      </c>
    </row>
    <row r="8960" spans="1:19" x14ac:dyDescent="0.2">
      <c r="A8960" t="s">
        <v>17826</v>
      </c>
      <c r="B8960" t="s">
        <v>17827</v>
      </c>
      <c r="C8960">
        <v>108</v>
      </c>
      <c r="D8960">
        <v>157</v>
      </c>
      <c r="E8960">
        <v>117</v>
      </c>
      <c r="F8960">
        <v>13</v>
      </c>
      <c r="G8960">
        <v>0.24273412921781201</v>
      </c>
      <c r="H8960">
        <v>-0.45949590351919101</v>
      </c>
      <c r="I8960">
        <v>-1.80367757614211</v>
      </c>
      <c r="J8960">
        <v>199</v>
      </c>
      <c r="K8960">
        <v>310</v>
      </c>
      <c r="L8960">
        <v>75</v>
      </c>
      <c r="M8960">
        <v>15</v>
      </c>
      <c r="N8960">
        <v>0.26973672084628703</v>
      </c>
      <c r="O8960">
        <v>-1.01588059016239</v>
      </c>
      <c r="P8960">
        <v>-2.1329874859459101</v>
      </c>
      <c r="Q8960">
        <v>1</v>
      </c>
      <c r="R8960">
        <v>0.322033898305084</v>
      </c>
      <c r="S8960">
        <f t="shared" si="139"/>
        <v>-9.0689985368420309E-2</v>
      </c>
    </row>
    <row r="8961" spans="1:19" x14ac:dyDescent="0.2">
      <c r="A8961" t="s">
        <v>17828</v>
      </c>
      <c r="B8961" t="s">
        <v>17829</v>
      </c>
      <c r="C8961">
        <v>129</v>
      </c>
      <c r="D8961">
        <v>101</v>
      </c>
      <c r="E8961">
        <v>132</v>
      </c>
      <c r="F8961">
        <v>11</v>
      </c>
      <c r="G8961">
        <v>-2.6010104221077902E-2</v>
      </c>
      <c r="H8961">
        <v>-0.484273788871802</v>
      </c>
      <c r="I8961">
        <v>-1.9533941981030201</v>
      </c>
      <c r="J8961">
        <v>348</v>
      </c>
      <c r="K8961">
        <v>254</v>
      </c>
      <c r="L8961">
        <v>166</v>
      </c>
      <c r="M8961">
        <v>14</v>
      </c>
      <c r="N8961">
        <v>-5.9517423904920999E-2</v>
      </c>
      <c r="O8961">
        <v>-0.91355993305091598</v>
      </c>
      <c r="P8961">
        <v>-2.4056768768602299</v>
      </c>
      <c r="Q8961">
        <v>0.62711864406779605</v>
      </c>
      <c r="R8961">
        <v>0.305084745762711</v>
      </c>
      <c r="S8961">
        <f t="shared" si="139"/>
        <v>-0.2068057308031418</v>
      </c>
    </row>
    <row r="8962" spans="1:19" x14ac:dyDescent="0.2">
      <c r="A8962" t="s">
        <v>17830</v>
      </c>
      <c r="B8962" t="s">
        <v>17831</v>
      </c>
      <c r="C8962">
        <v>285</v>
      </c>
      <c r="D8962">
        <v>245</v>
      </c>
      <c r="E8962">
        <v>180</v>
      </c>
      <c r="F8962">
        <v>27</v>
      </c>
      <c r="G8962">
        <v>1.45794566515507E-2</v>
      </c>
      <c r="H8962">
        <v>-0.69383036468360704</v>
      </c>
      <c r="I8962">
        <v>-1.9076782688115199</v>
      </c>
      <c r="J8962">
        <v>545</v>
      </c>
      <c r="K8962">
        <v>706</v>
      </c>
      <c r="L8962">
        <v>480</v>
      </c>
      <c r="M8962">
        <v>122</v>
      </c>
      <c r="N8962">
        <v>0.18963630219688299</v>
      </c>
      <c r="O8962">
        <v>-0.64724404204544495</v>
      </c>
      <c r="P8962">
        <v>-1.6602623401937799</v>
      </c>
      <c r="Q8962">
        <v>0.89830508474576198</v>
      </c>
      <c r="R8962">
        <v>0.305084745762711</v>
      </c>
      <c r="S8962">
        <f t="shared" si="139"/>
        <v>5.7641893395786806E-3</v>
      </c>
    </row>
    <row r="8963" spans="1:19" x14ac:dyDescent="0.2">
      <c r="A8963" t="s">
        <v>17832</v>
      </c>
      <c r="B8963" t="s">
        <v>17833</v>
      </c>
      <c r="C8963">
        <v>20</v>
      </c>
      <c r="D8963">
        <v>132</v>
      </c>
      <c r="E8963">
        <v>71</v>
      </c>
      <c r="F8963">
        <v>3</v>
      </c>
      <c r="G8963">
        <v>0.89980216783739697</v>
      </c>
      <c r="H8963">
        <v>5.5970343276690399E-2</v>
      </c>
      <c r="I8963">
        <v>-1.7081059139063099</v>
      </c>
      <c r="J8963">
        <v>107</v>
      </c>
      <c r="K8963">
        <v>116</v>
      </c>
      <c r="L8963">
        <v>72</v>
      </c>
      <c r="M8963">
        <v>4</v>
      </c>
      <c r="N8963">
        <v>0.11230231496343</v>
      </c>
      <c r="O8963">
        <v>-0.76414005839833099</v>
      </c>
      <c r="P8963">
        <v>-2.4375494549491399</v>
      </c>
      <c r="Q8963">
        <v>0.55932203389830504</v>
      </c>
      <c r="R8963">
        <v>0.20338983050847401</v>
      </c>
      <c r="S8963">
        <f t="shared" ref="S8963:S9026" si="140">((I8963+1.7338029)/1.7338029+(P8963+1.8692731)/1.8692731)/2</f>
        <v>-0.14459405158704147</v>
      </c>
    </row>
    <row r="8964" spans="1:19" x14ac:dyDescent="0.2">
      <c r="A8964" t="s">
        <v>17834</v>
      </c>
      <c r="B8964" t="s">
        <v>17835</v>
      </c>
      <c r="C8964">
        <v>217</v>
      </c>
      <c r="D8964">
        <v>272</v>
      </c>
      <c r="E8964">
        <v>138</v>
      </c>
      <c r="F8964">
        <v>28</v>
      </c>
      <c r="G8964">
        <v>0.17836740248119701</v>
      </c>
      <c r="H8964">
        <v>-0.69083865722569604</v>
      </c>
      <c r="I8964">
        <v>-1.7734988754683001</v>
      </c>
      <c r="J8964">
        <v>267</v>
      </c>
      <c r="K8964">
        <v>440</v>
      </c>
      <c r="L8964">
        <v>171</v>
      </c>
      <c r="M8964">
        <v>54</v>
      </c>
      <c r="N8964">
        <v>0.29416951854333301</v>
      </c>
      <c r="O8964">
        <v>-0.78560392811681101</v>
      </c>
      <c r="P8964">
        <v>-1.7043431701334899</v>
      </c>
      <c r="Q8964">
        <v>0.88135593220338904</v>
      </c>
      <c r="R8964">
        <v>0.25423728813559299</v>
      </c>
      <c r="S8964">
        <f t="shared" si="140"/>
        <v>3.2668399434076616E-2</v>
      </c>
    </row>
    <row r="8965" spans="1:19" x14ac:dyDescent="0.2">
      <c r="A8965" t="s">
        <v>17836</v>
      </c>
      <c r="B8965" t="s">
        <v>17837</v>
      </c>
      <c r="C8965">
        <v>135</v>
      </c>
      <c r="D8965">
        <v>157</v>
      </c>
      <c r="E8965">
        <v>134</v>
      </c>
      <c r="F8965">
        <v>7</v>
      </c>
      <c r="G8965">
        <v>0.14582411620975599</v>
      </c>
      <c r="H8965">
        <v>-0.49748697990860202</v>
      </c>
      <c r="I8965">
        <v>-2.16943290144274</v>
      </c>
      <c r="J8965">
        <v>318</v>
      </c>
      <c r="K8965">
        <v>442</v>
      </c>
      <c r="L8965">
        <v>170</v>
      </c>
      <c r="M8965">
        <v>34</v>
      </c>
      <c r="N8965">
        <v>0.220223252786381</v>
      </c>
      <c r="O8965">
        <v>-0.86406697575054903</v>
      </c>
      <c r="P8965">
        <v>-1.9811738715340701</v>
      </c>
      <c r="Q8965">
        <v>0.57627118644067798</v>
      </c>
      <c r="R8965">
        <v>0.322033898305084</v>
      </c>
      <c r="S8965">
        <f t="shared" si="140"/>
        <v>-0.15556009448974559</v>
      </c>
    </row>
    <row r="8966" spans="1:19" x14ac:dyDescent="0.2">
      <c r="A8966" t="s">
        <v>17838</v>
      </c>
      <c r="B8966" t="s">
        <v>17839</v>
      </c>
      <c r="C8966">
        <v>74</v>
      </c>
      <c r="D8966">
        <v>72</v>
      </c>
      <c r="E8966">
        <v>27</v>
      </c>
      <c r="F8966">
        <v>10</v>
      </c>
      <c r="G8966">
        <v>6.8359008995820703E-2</v>
      </c>
      <c r="H8966">
        <v>-0.93212596535039205</v>
      </c>
      <c r="I8966">
        <v>-1.75342889269297</v>
      </c>
      <c r="J8966">
        <v>126</v>
      </c>
      <c r="K8966">
        <v>172</v>
      </c>
      <c r="L8966">
        <v>65</v>
      </c>
      <c r="M8966">
        <v>16</v>
      </c>
      <c r="N8966">
        <v>0.212386005211707</v>
      </c>
      <c r="O8966">
        <v>-0.87954596561909704</v>
      </c>
      <c r="P8966">
        <v>-1.9064762310535299</v>
      </c>
      <c r="Q8966">
        <v>0.644067796610169</v>
      </c>
      <c r="R8966">
        <v>0.37288135593220301</v>
      </c>
      <c r="S8966">
        <f t="shared" si="140"/>
        <v>-1.5611040233654106E-2</v>
      </c>
    </row>
    <row r="8967" spans="1:19" x14ac:dyDescent="0.2">
      <c r="A8967" t="s">
        <v>17840</v>
      </c>
      <c r="B8967" t="s">
        <v>17841</v>
      </c>
      <c r="C8967">
        <v>119</v>
      </c>
      <c r="D8967">
        <v>110</v>
      </c>
      <c r="E8967">
        <v>137</v>
      </c>
      <c r="F8967">
        <v>10</v>
      </c>
      <c r="G8967">
        <v>4.6103956061222702E-2</v>
      </c>
      <c r="H8967">
        <v>-0.43308440401452702</v>
      </c>
      <c r="I8967">
        <v>-1.9597441343545201</v>
      </c>
      <c r="J8967">
        <v>235</v>
      </c>
      <c r="K8967">
        <v>164</v>
      </c>
      <c r="L8967">
        <v>95</v>
      </c>
      <c r="M8967">
        <v>14</v>
      </c>
      <c r="N8967">
        <v>-7.8995910802316494E-2</v>
      </c>
      <c r="O8967">
        <v>-0.98543303412727801</v>
      </c>
      <c r="P8967">
        <v>-2.2351654951853899</v>
      </c>
      <c r="Q8967">
        <v>0.677966101694915</v>
      </c>
      <c r="R8967">
        <v>0.322033898305084</v>
      </c>
      <c r="S8967">
        <f t="shared" si="140"/>
        <v>-0.16302793959985939</v>
      </c>
    </row>
    <row r="8968" spans="1:19" x14ac:dyDescent="0.2">
      <c r="A8968" t="s">
        <v>17842</v>
      </c>
      <c r="B8968" t="s">
        <v>17843</v>
      </c>
      <c r="C8968">
        <v>51</v>
      </c>
      <c r="D8968">
        <v>36</v>
      </c>
      <c r="E8968">
        <v>48</v>
      </c>
      <c r="F8968">
        <v>12</v>
      </c>
      <c r="G8968">
        <v>-7.1009443035120606E-2</v>
      </c>
      <c r="H8968">
        <v>-0.52058694850075204</v>
      </c>
      <c r="I8968">
        <v>-1.51258610301231</v>
      </c>
      <c r="J8968">
        <v>104</v>
      </c>
      <c r="K8968">
        <v>146</v>
      </c>
      <c r="L8968">
        <v>67</v>
      </c>
      <c r="M8968">
        <v>26</v>
      </c>
      <c r="N8968">
        <v>0.22454761990737801</v>
      </c>
      <c r="O8968">
        <v>-0.78304731374234404</v>
      </c>
      <c r="P8968">
        <v>-1.6122856599198501</v>
      </c>
      <c r="Q8968">
        <v>0.79661016949152497</v>
      </c>
      <c r="R8968">
        <v>0.169491525423728</v>
      </c>
      <c r="S8968">
        <f t="shared" si="140"/>
        <v>0.13253519483943882</v>
      </c>
    </row>
    <row r="8969" spans="1:19" x14ac:dyDescent="0.2">
      <c r="A8969" t="s">
        <v>17844</v>
      </c>
      <c r="B8969" t="s">
        <v>17845</v>
      </c>
      <c r="C8969">
        <v>62</v>
      </c>
      <c r="D8969">
        <v>50</v>
      </c>
      <c r="E8969">
        <v>27</v>
      </c>
      <c r="F8969">
        <v>4</v>
      </c>
      <c r="G8969">
        <v>-1.31634528667066E-2</v>
      </c>
      <c r="H8969">
        <v>-0.85528593511767004</v>
      </c>
      <c r="I8969">
        <v>-2.0745288711322898</v>
      </c>
      <c r="J8969">
        <v>75</v>
      </c>
      <c r="K8969">
        <v>93</v>
      </c>
      <c r="L8969">
        <v>62</v>
      </c>
      <c r="M8969">
        <v>18</v>
      </c>
      <c r="N8969">
        <v>0.17064978858395599</v>
      </c>
      <c r="O8969">
        <v>-0.67475835103783599</v>
      </c>
      <c r="P8969">
        <v>-1.6300144268802801</v>
      </c>
      <c r="Q8969">
        <v>0.83050847457627097</v>
      </c>
      <c r="R8969">
        <v>0.322033898305084</v>
      </c>
      <c r="S8969">
        <f t="shared" si="140"/>
        <v>-3.426193463992637E-2</v>
      </c>
    </row>
    <row r="8970" spans="1:19" x14ac:dyDescent="0.2">
      <c r="A8970" t="s">
        <v>17846</v>
      </c>
      <c r="B8970" t="s">
        <v>17847</v>
      </c>
      <c r="C8970">
        <v>258</v>
      </c>
      <c r="D8970">
        <v>161</v>
      </c>
      <c r="E8970">
        <v>114</v>
      </c>
      <c r="F8970">
        <v>16</v>
      </c>
      <c r="G8970">
        <v>-0.12453559763585099</v>
      </c>
      <c r="H8970">
        <v>-0.84897286440516095</v>
      </c>
      <c r="I8970">
        <v>-2.0916968962692999</v>
      </c>
      <c r="J8970">
        <v>368</v>
      </c>
      <c r="K8970">
        <v>432</v>
      </c>
      <c r="L8970">
        <v>179</v>
      </c>
      <c r="M8970">
        <v>41</v>
      </c>
      <c r="N8970">
        <v>0.146864031563116</v>
      </c>
      <c r="O8970">
        <v>-0.905083564838014</v>
      </c>
      <c r="P8970">
        <v>-1.96328963054567</v>
      </c>
      <c r="Q8970">
        <v>0.644067796610169</v>
      </c>
      <c r="R8970">
        <v>0.37288135593220301</v>
      </c>
      <c r="S8970">
        <f t="shared" si="140"/>
        <v>-0.12835857776782753</v>
      </c>
    </row>
    <row r="8971" spans="1:19" x14ac:dyDescent="0.2">
      <c r="A8971" t="s">
        <v>17848</v>
      </c>
      <c r="B8971" t="s">
        <v>17849</v>
      </c>
      <c r="C8971">
        <v>62</v>
      </c>
      <c r="D8971">
        <v>43</v>
      </c>
      <c r="E8971">
        <v>34</v>
      </c>
      <c r="F8971">
        <v>1</v>
      </c>
      <c r="G8971">
        <v>-7.86650016231389E-2</v>
      </c>
      <c r="H8971">
        <v>-0.75517078223440204</v>
      </c>
      <c r="I8971">
        <v>-2.6765888624602501</v>
      </c>
      <c r="J8971">
        <v>86</v>
      </c>
      <c r="K8971">
        <v>144</v>
      </c>
      <c r="L8971">
        <v>56</v>
      </c>
      <c r="M8971">
        <v>12</v>
      </c>
      <c r="N8971">
        <v>0.30109214427340297</v>
      </c>
      <c r="O8971">
        <v>-0.778399201381757</v>
      </c>
      <c r="P8971">
        <v>-1.8655428737878299</v>
      </c>
      <c r="Q8971">
        <v>0.59322033898305004</v>
      </c>
      <c r="R8971">
        <v>0.338983050847457</v>
      </c>
      <c r="S8971">
        <f t="shared" si="140"/>
        <v>-0.270886060255423</v>
      </c>
    </row>
    <row r="8972" spans="1:19" x14ac:dyDescent="0.2">
      <c r="A8972" t="s">
        <v>17850</v>
      </c>
      <c r="B8972" t="s">
        <v>17851</v>
      </c>
      <c r="C8972">
        <v>17</v>
      </c>
      <c r="D8972">
        <v>1</v>
      </c>
      <c r="E8972">
        <v>14</v>
      </c>
      <c r="F8972">
        <v>3</v>
      </c>
      <c r="G8972">
        <v>-1.15019068908274</v>
      </c>
      <c r="H8972">
        <v>-0.57857889547843899</v>
      </c>
      <c r="I8972">
        <v>-1.6375248396206099</v>
      </c>
      <c r="J8972">
        <v>11</v>
      </c>
      <c r="K8972">
        <v>29</v>
      </c>
      <c r="L8972">
        <v>17</v>
      </c>
      <c r="M8972">
        <v>0</v>
      </c>
      <c r="N8972">
        <v>0.49823341616245198</v>
      </c>
      <c r="O8972">
        <v>-0.40303254092434099</v>
      </c>
      <c r="P8972" t="e">
        <f>-inf</f>
        <v>#NAME?</v>
      </c>
      <c r="Q8972">
        <v>0.77966101694915202</v>
      </c>
      <c r="R8972">
        <v>0.20338983050847401</v>
      </c>
      <c r="S8972" t="e">
        <f t="shared" si="140"/>
        <v>#NAME?</v>
      </c>
    </row>
    <row r="8973" spans="1:19" x14ac:dyDescent="0.2">
      <c r="A8973" t="s">
        <v>17852</v>
      </c>
      <c r="B8973" t="s">
        <v>17853</v>
      </c>
      <c r="C8973">
        <v>115</v>
      </c>
      <c r="D8973">
        <v>102</v>
      </c>
      <c r="E8973">
        <v>71</v>
      </c>
      <c r="F8973">
        <v>14</v>
      </c>
      <c r="G8973">
        <v>2.8160563703834299E-2</v>
      </c>
      <c r="H8973">
        <v>-0.70369750141293996</v>
      </c>
      <c r="I8973">
        <v>-1.79876697763737</v>
      </c>
      <c r="J8973">
        <v>185</v>
      </c>
      <c r="K8973">
        <v>246</v>
      </c>
      <c r="L8973">
        <v>151</v>
      </c>
      <c r="M8973">
        <v>32</v>
      </c>
      <c r="N8973">
        <v>0.20099148212208701</v>
      </c>
      <c r="O8973">
        <v>-0.68028355825423403</v>
      </c>
      <c r="P8973">
        <v>-1.7722474186749999</v>
      </c>
      <c r="Q8973">
        <v>0.81355932203389802</v>
      </c>
      <c r="R8973">
        <v>0.23728813559322001</v>
      </c>
      <c r="S8973">
        <f t="shared" si="140"/>
        <v>7.218221303778246E-3</v>
      </c>
    </row>
    <row r="8974" spans="1:19" x14ac:dyDescent="0.2">
      <c r="A8974" t="s">
        <v>17854</v>
      </c>
      <c r="B8974" t="s">
        <v>17855</v>
      </c>
      <c r="C8974">
        <v>91</v>
      </c>
      <c r="D8974">
        <v>75</v>
      </c>
      <c r="E8974">
        <v>58</v>
      </c>
      <c r="F8974">
        <v>5</v>
      </c>
      <c r="G8974">
        <v>-3.72189663386504E-3</v>
      </c>
      <c r="H8974">
        <v>-0.68987140853655904</v>
      </c>
      <c r="I8974">
        <v>-2.14426856094707</v>
      </c>
      <c r="J8974">
        <v>81</v>
      </c>
      <c r="K8974">
        <v>135</v>
      </c>
      <c r="L8974">
        <v>91</v>
      </c>
      <c r="M8974">
        <v>15</v>
      </c>
      <c r="N8974">
        <v>0.29907685303807802</v>
      </c>
      <c r="O8974">
        <v>-0.541532403701946</v>
      </c>
      <c r="P8974">
        <v>-1.74261942841486</v>
      </c>
      <c r="Q8974">
        <v>0.677966101694915</v>
      </c>
      <c r="R8974">
        <v>0.37288135593220301</v>
      </c>
      <c r="S8974">
        <f t="shared" si="140"/>
        <v>-8.4493701822564021E-2</v>
      </c>
    </row>
    <row r="8975" spans="1:19" x14ac:dyDescent="0.2">
      <c r="A8975" t="s">
        <v>17856</v>
      </c>
      <c r="B8975" t="s">
        <v>17857</v>
      </c>
      <c r="C8975">
        <v>125</v>
      </c>
      <c r="D8975">
        <v>87</v>
      </c>
      <c r="E8975">
        <v>103</v>
      </c>
      <c r="F8975">
        <v>13</v>
      </c>
      <c r="G8975">
        <v>-7.7132528093909303E-2</v>
      </c>
      <c r="H8975">
        <v>-0.57833079808128696</v>
      </c>
      <c r="I8975">
        <v>-1.8671638336632099</v>
      </c>
      <c r="J8975">
        <v>303</v>
      </c>
      <c r="K8975">
        <v>344</v>
      </c>
      <c r="L8975">
        <v>200</v>
      </c>
      <c r="M8975">
        <v>15</v>
      </c>
      <c r="N8975">
        <v>0.13234391749094601</v>
      </c>
      <c r="O8975">
        <v>-0.77250140998271399</v>
      </c>
      <c r="P8975">
        <v>-2.3155770380385099</v>
      </c>
      <c r="Q8975">
        <v>0.74576271186440601</v>
      </c>
      <c r="R8975">
        <v>0.27118644067796599</v>
      </c>
      <c r="S8975">
        <f t="shared" si="140"/>
        <v>-0.15783808973526023</v>
      </c>
    </row>
    <row r="8976" spans="1:19" x14ac:dyDescent="0.2">
      <c r="A8976" t="s">
        <v>17858</v>
      </c>
      <c r="B8976" t="s">
        <v>17859</v>
      </c>
      <c r="C8976">
        <v>26</v>
      </c>
      <c r="D8976">
        <v>47</v>
      </c>
      <c r="E8976">
        <v>34</v>
      </c>
      <c r="F8976">
        <v>0</v>
      </c>
      <c r="G8976">
        <v>0.33738274226042703</v>
      </c>
      <c r="H8976">
        <v>-0.37775244070696601</v>
      </c>
      <c r="I8976" t="e">
        <f>-inf</f>
        <v>#NAME?</v>
      </c>
      <c r="J8976">
        <v>48</v>
      </c>
      <c r="K8976">
        <v>59</v>
      </c>
      <c r="L8976">
        <v>31</v>
      </c>
      <c r="M8976">
        <v>21</v>
      </c>
      <c r="N8976">
        <v>0.16683887768827799</v>
      </c>
      <c r="O8976">
        <v>-0.78196832068570399</v>
      </c>
      <c r="P8976">
        <v>-1.3692476112335601</v>
      </c>
      <c r="Q8976">
        <v>0.77966101694915202</v>
      </c>
      <c r="R8976">
        <v>0.338983050847457</v>
      </c>
      <c r="S8976" t="e">
        <f t="shared" si="140"/>
        <v>#NAME?</v>
      </c>
    </row>
    <row r="8977" spans="1:19" x14ac:dyDescent="0.2">
      <c r="A8977" t="s">
        <v>17860</v>
      </c>
      <c r="B8977" t="s">
        <v>17861</v>
      </c>
      <c r="C8977">
        <v>156</v>
      </c>
      <c r="D8977">
        <v>165</v>
      </c>
      <c r="E8977">
        <v>118</v>
      </c>
      <c r="F8977">
        <v>12</v>
      </c>
      <c r="G8977">
        <v>0.104617578154973</v>
      </c>
      <c r="H8977">
        <v>-0.61550060082673896</v>
      </c>
      <c r="I8977">
        <v>-1.99814052526883</v>
      </c>
      <c r="J8977">
        <v>174</v>
      </c>
      <c r="K8977">
        <v>322</v>
      </c>
      <c r="L8977">
        <v>119</v>
      </c>
      <c r="M8977">
        <v>30</v>
      </c>
      <c r="N8977">
        <v>0.34453472683495201</v>
      </c>
      <c r="O8977">
        <v>-0.75709106403445903</v>
      </c>
      <c r="P8977">
        <v>-1.77365366215483</v>
      </c>
      <c r="Q8977">
        <v>0.77966101694915202</v>
      </c>
      <c r="R8977">
        <v>0.305084745762711</v>
      </c>
      <c r="S8977">
        <f t="shared" si="140"/>
        <v>-5.0653950225450037E-2</v>
      </c>
    </row>
    <row r="8978" spans="1:19" x14ac:dyDescent="0.2">
      <c r="A8978" t="s">
        <v>17862</v>
      </c>
      <c r="B8978" t="s">
        <v>17863</v>
      </c>
      <c r="C8978">
        <v>412</v>
      </c>
      <c r="D8978">
        <v>560</v>
      </c>
      <c r="E8978">
        <v>371</v>
      </c>
      <c r="F8978">
        <v>44</v>
      </c>
      <c r="G8978">
        <v>0.213549043268594</v>
      </c>
      <c r="H8978">
        <v>-0.53978131619649194</v>
      </c>
      <c r="I8978">
        <v>-1.8556417125089399</v>
      </c>
      <c r="J8978">
        <v>879</v>
      </c>
      <c r="K8978">
        <v>1081</v>
      </c>
      <c r="L8978">
        <v>603</v>
      </c>
      <c r="M8978">
        <v>87</v>
      </c>
      <c r="N8978">
        <v>0.16706492230125999</v>
      </c>
      <c r="O8978">
        <v>-0.75576034007801096</v>
      </c>
      <c r="P8978">
        <v>-2.0146952910470399</v>
      </c>
      <c r="Q8978">
        <v>0.91525423728813504</v>
      </c>
      <c r="R8978">
        <v>0.305084745762711</v>
      </c>
      <c r="S8978">
        <f t="shared" si="140"/>
        <v>-7.4034351846850366E-2</v>
      </c>
    </row>
    <row r="8979" spans="1:19" x14ac:dyDescent="0.2">
      <c r="A8979" t="s">
        <v>17864</v>
      </c>
      <c r="B8979" t="s">
        <v>17865</v>
      </c>
      <c r="C8979">
        <v>164</v>
      </c>
      <c r="D8979">
        <v>242</v>
      </c>
      <c r="E8979">
        <v>254</v>
      </c>
      <c r="F8979">
        <v>20</v>
      </c>
      <c r="G8979">
        <v>0.24922975022826099</v>
      </c>
      <c r="H8979">
        <v>-0.30426814120616302</v>
      </c>
      <c r="I8979">
        <v>-1.79801102534571</v>
      </c>
      <c r="J8979">
        <v>439</v>
      </c>
      <c r="K8979">
        <v>601</v>
      </c>
      <c r="L8979">
        <v>284</v>
      </c>
      <c r="M8979">
        <v>45</v>
      </c>
      <c r="N8979">
        <v>0.213638055182339</v>
      </c>
      <c r="O8979">
        <v>-0.78123495733947401</v>
      </c>
      <c r="P8979">
        <v>-1.99947767505867</v>
      </c>
      <c r="Q8979">
        <v>1</v>
      </c>
      <c r="R8979">
        <v>0.23728813559322001</v>
      </c>
      <c r="S8979">
        <f t="shared" si="140"/>
        <v>-5.3344153978134044E-2</v>
      </c>
    </row>
    <row r="8980" spans="1:19" x14ac:dyDescent="0.2">
      <c r="A8980" t="s">
        <v>17866</v>
      </c>
      <c r="B8980" t="s">
        <v>17867</v>
      </c>
      <c r="C8980">
        <v>47</v>
      </c>
      <c r="D8980">
        <v>98</v>
      </c>
      <c r="E8980">
        <v>70</v>
      </c>
      <c r="F8980">
        <v>5</v>
      </c>
      <c r="G8980">
        <v>0.399386450052305</v>
      </c>
      <c r="H8980">
        <v>-0.321257827699864</v>
      </c>
      <c r="I8980">
        <v>-1.8573250265616901</v>
      </c>
      <c r="J8980">
        <v>106</v>
      </c>
      <c r="K8980">
        <v>95</v>
      </c>
      <c r="L8980">
        <v>141</v>
      </c>
      <c r="M8980">
        <v>9</v>
      </c>
      <c r="N8980">
        <v>2.9645843445799298E-2</v>
      </c>
      <c r="O8980">
        <v>-0.46817552975378002</v>
      </c>
      <c r="P8980">
        <v>-2.0812890244173299</v>
      </c>
      <c r="Q8980">
        <v>0.62711864406779605</v>
      </c>
      <c r="R8980">
        <v>0.305084745762711</v>
      </c>
      <c r="S8980">
        <f t="shared" si="140"/>
        <v>-9.2332526867722725E-2</v>
      </c>
    </row>
    <row r="8981" spans="1:19" x14ac:dyDescent="0.2">
      <c r="A8981" t="s">
        <v>17868</v>
      </c>
      <c r="B8981" t="s">
        <v>17869</v>
      </c>
      <c r="C8981">
        <v>238</v>
      </c>
      <c r="D8981">
        <v>242</v>
      </c>
      <c r="E8981">
        <v>105</v>
      </c>
      <c r="F8981">
        <v>23</v>
      </c>
      <c r="G8981">
        <v>8.7496641219447793E-2</v>
      </c>
      <c r="H8981">
        <v>-0.84964566776497696</v>
      </c>
      <c r="I8981">
        <v>-1.8990462940009101</v>
      </c>
      <c r="J8981">
        <v>397</v>
      </c>
      <c r="K8981">
        <v>462</v>
      </c>
      <c r="L8981">
        <v>222</v>
      </c>
      <c r="M8981">
        <v>39</v>
      </c>
      <c r="N8981">
        <v>0.143079572214732</v>
      </c>
      <c r="O8981">
        <v>-0.84452630945686602</v>
      </c>
      <c r="P8981">
        <v>-2.0179515683284999</v>
      </c>
      <c r="Q8981">
        <v>0.88135593220338904</v>
      </c>
      <c r="R8981">
        <v>0.25423728813559299</v>
      </c>
      <c r="S8981">
        <f t="shared" si="140"/>
        <v>-8.7422514200364537E-2</v>
      </c>
    </row>
    <row r="8982" spans="1:19" x14ac:dyDescent="0.2">
      <c r="A8982" t="s">
        <v>17870</v>
      </c>
      <c r="B8982" t="s">
        <v>17871</v>
      </c>
      <c r="C8982">
        <v>291</v>
      </c>
      <c r="D8982">
        <v>339</v>
      </c>
      <c r="E8982">
        <v>154</v>
      </c>
      <c r="F8982">
        <v>24</v>
      </c>
      <c r="G8982">
        <v>0.146564941512703</v>
      </c>
      <c r="H8982">
        <v>-0.770630277927847</v>
      </c>
      <c r="I8982">
        <v>-1.9678789202363001</v>
      </c>
      <c r="J8982">
        <v>505</v>
      </c>
      <c r="K8982">
        <v>822</v>
      </c>
      <c r="L8982">
        <v>381</v>
      </c>
      <c r="M8982">
        <v>84</v>
      </c>
      <c r="N8982">
        <v>0.28880854284311003</v>
      </c>
      <c r="O8982">
        <v>-0.71445517958743199</v>
      </c>
      <c r="P8982">
        <v>-1.78923776064867</v>
      </c>
      <c r="Q8982">
        <v>0.98305084745762705</v>
      </c>
      <c r="R8982">
        <v>0.22033898305084701</v>
      </c>
      <c r="S8982">
        <f t="shared" si="140"/>
        <v>-4.6095496861243784E-2</v>
      </c>
    </row>
    <row r="8983" spans="1:19" x14ac:dyDescent="0.2">
      <c r="A8983" t="s">
        <v>17872</v>
      </c>
      <c r="B8983" t="s">
        <v>17873</v>
      </c>
      <c r="C8983">
        <v>30</v>
      </c>
      <c r="D8983">
        <v>16</v>
      </c>
      <c r="E8983">
        <v>9</v>
      </c>
      <c r="F8983">
        <v>0</v>
      </c>
      <c r="G8983">
        <v>-0.192743039768209</v>
      </c>
      <c r="H8983">
        <v>-1.01713675505874</v>
      </c>
      <c r="I8983" t="e">
        <f>-inf</f>
        <v>#NAME?</v>
      </c>
      <c r="J8983">
        <v>16</v>
      </c>
      <c r="K8983">
        <v>31</v>
      </c>
      <c r="L8983">
        <v>22</v>
      </c>
      <c r="M8983">
        <v>4</v>
      </c>
      <c r="N8983">
        <v>0.364469814600069</v>
      </c>
      <c r="O8983">
        <v>-0.45378607897810802</v>
      </c>
      <c r="P8983">
        <v>-1.6122856599198501</v>
      </c>
      <c r="Q8983">
        <v>0.66101694915254205</v>
      </c>
      <c r="R8983">
        <v>0.38983050847457601</v>
      </c>
      <c r="S8983" t="e">
        <f t="shared" si="140"/>
        <v>#NAME?</v>
      </c>
    </row>
    <row r="8984" spans="1:19" x14ac:dyDescent="0.2">
      <c r="A8984" t="s">
        <v>17874</v>
      </c>
      <c r="B8984" t="s">
        <v>17875</v>
      </c>
      <c r="C8984">
        <v>77</v>
      </c>
      <c r="D8984">
        <v>70</v>
      </c>
      <c r="E8984">
        <v>46</v>
      </c>
      <c r="F8984">
        <v>8</v>
      </c>
      <c r="G8984">
        <v>3.8865547137303301E-2</v>
      </c>
      <c r="H8984">
        <v>-0.71799090326931103</v>
      </c>
      <c r="I8984">
        <v>-1.86759791114253</v>
      </c>
      <c r="J8984">
        <v>117</v>
      </c>
      <c r="K8984">
        <v>120</v>
      </c>
      <c r="L8984">
        <v>61</v>
      </c>
      <c r="M8984">
        <v>20</v>
      </c>
      <c r="N8984">
        <v>8.8223487723184904E-2</v>
      </c>
      <c r="O8984">
        <v>-0.87494480387978402</v>
      </c>
      <c r="P8984">
        <v>-1.77738153467407</v>
      </c>
      <c r="Q8984">
        <v>0.72881355932203395</v>
      </c>
      <c r="R8984">
        <v>0.22033898305084701</v>
      </c>
      <c r="S8984">
        <f t="shared" si="140"/>
        <v>-1.4004770418824346E-2</v>
      </c>
    </row>
    <row r="8985" spans="1:19" x14ac:dyDescent="0.2">
      <c r="A8985" t="s">
        <v>17876</v>
      </c>
      <c r="B8985" t="s">
        <v>17877</v>
      </c>
      <c r="C8985">
        <v>169</v>
      </c>
      <c r="D8985">
        <v>166</v>
      </c>
      <c r="E8985">
        <v>545</v>
      </c>
      <c r="F8985">
        <v>863</v>
      </c>
      <c r="G8985">
        <v>7.2479615721910001E-2</v>
      </c>
      <c r="H8985">
        <v>1.42517878845653E-2</v>
      </c>
      <c r="I8985">
        <v>-0.176073081860462</v>
      </c>
      <c r="J8985">
        <v>275</v>
      </c>
      <c r="K8985">
        <v>403</v>
      </c>
      <c r="L8985">
        <v>839</v>
      </c>
      <c r="M8985">
        <v>1456</v>
      </c>
      <c r="N8985">
        <v>0.24320045573256799</v>
      </c>
      <c r="O8985">
        <v>-0.107659510145952</v>
      </c>
      <c r="P8985">
        <v>-0.28639698744513697</v>
      </c>
      <c r="Q8985">
        <v>0.72881355932203395</v>
      </c>
      <c r="R8985">
        <v>0.47457627118644002</v>
      </c>
      <c r="S8985">
        <f t="shared" si="140"/>
        <v>0.87261693065683521</v>
      </c>
    </row>
    <row r="8986" spans="1:19" x14ac:dyDescent="0.2">
      <c r="A8986" t="s">
        <v>17878</v>
      </c>
      <c r="B8986" t="s">
        <v>17879</v>
      </c>
      <c r="C8986">
        <v>29</v>
      </c>
      <c r="D8986">
        <v>30</v>
      </c>
      <c r="E8986">
        <v>44</v>
      </c>
      <c r="F8986">
        <v>9</v>
      </c>
      <c r="G8986">
        <v>9.4981489116234802E-2</v>
      </c>
      <c r="H8986">
        <v>-0.313203331191172</v>
      </c>
      <c r="I8986">
        <v>-1.3923526614216299</v>
      </c>
      <c r="J8986">
        <v>105</v>
      </c>
      <c r="K8986">
        <v>115</v>
      </c>
      <c r="L8986">
        <v>60</v>
      </c>
      <c r="M8986">
        <v>16</v>
      </c>
      <c r="N8986">
        <v>0.11673664470539501</v>
      </c>
      <c r="O8986">
        <v>-0.83512682583068398</v>
      </c>
      <c r="P8986">
        <v>-1.8272949850058999</v>
      </c>
      <c r="Q8986">
        <v>0.93220338983050799</v>
      </c>
      <c r="R8986">
        <v>0.27118644067796599</v>
      </c>
      <c r="S8986">
        <f t="shared" si="140"/>
        <v>0.10969704521640684</v>
      </c>
    </row>
    <row r="8987" spans="1:19" x14ac:dyDescent="0.2">
      <c r="A8987" t="s">
        <v>17880</v>
      </c>
      <c r="B8987" t="s">
        <v>17881</v>
      </c>
      <c r="C8987">
        <v>77</v>
      </c>
      <c r="D8987">
        <v>93</v>
      </c>
      <c r="E8987">
        <v>61</v>
      </c>
      <c r="F8987">
        <v>9</v>
      </c>
      <c r="G8987">
        <v>0.16225045567698099</v>
      </c>
      <c r="H8987">
        <v>-0.59541889994011798</v>
      </c>
      <c r="I8987">
        <v>-1.8164453886951499</v>
      </c>
      <c r="J8987">
        <v>154</v>
      </c>
      <c r="K8987">
        <v>172</v>
      </c>
      <c r="L8987">
        <v>80</v>
      </c>
      <c r="M8987">
        <v>19</v>
      </c>
      <c r="N8987">
        <v>0.12523582949280701</v>
      </c>
      <c r="O8987">
        <v>-0.87651951098890901</v>
      </c>
      <c r="P8987">
        <v>-1.91899278847552</v>
      </c>
      <c r="Q8987">
        <v>0.72881355932203395</v>
      </c>
      <c r="R8987">
        <v>0.305084745762711</v>
      </c>
      <c r="S8987">
        <f t="shared" si="140"/>
        <v>-3.7131927027748993E-2</v>
      </c>
    </row>
    <row r="8988" spans="1:19" x14ac:dyDescent="0.2">
      <c r="A8988" t="s">
        <v>17882</v>
      </c>
      <c r="B8988" t="s">
        <v>17883</v>
      </c>
      <c r="C8988">
        <v>141</v>
      </c>
      <c r="D8988">
        <v>146</v>
      </c>
      <c r="E8988">
        <v>78</v>
      </c>
      <c r="F8988">
        <v>10</v>
      </c>
      <c r="G8988">
        <v>9.5391975424585607E-2</v>
      </c>
      <c r="H8988">
        <v>-0.75138251974330295</v>
      </c>
      <c r="I8988">
        <v>-2.0334162856173701</v>
      </c>
      <c r="J8988">
        <v>186</v>
      </c>
      <c r="K8988">
        <v>258</v>
      </c>
      <c r="L8988">
        <v>121</v>
      </c>
      <c r="M8988">
        <v>27</v>
      </c>
      <c r="N8988">
        <v>0.21933486516703499</v>
      </c>
      <c r="O8988">
        <v>-0.778816351045856</v>
      </c>
      <c r="P8988">
        <v>-1.84837484865082</v>
      </c>
      <c r="Q8988">
        <v>0.88135593220338904</v>
      </c>
      <c r="R8988">
        <v>0.169491525423728</v>
      </c>
      <c r="S8988">
        <f t="shared" si="140"/>
        <v>-8.0813590466939964E-2</v>
      </c>
    </row>
    <row r="8989" spans="1:19" x14ac:dyDescent="0.2">
      <c r="A8989" t="s">
        <v>17884</v>
      </c>
      <c r="B8989" t="s">
        <v>17885</v>
      </c>
      <c r="C8989">
        <v>120</v>
      </c>
      <c r="D8989">
        <v>87</v>
      </c>
      <c r="E8989">
        <v>121</v>
      </c>
      <c r="F8989">
        <v>13</v>
      </c>
      <c r="G8989">
        <v>-5.9403761133477798E-2</v>
      </c>
      <c r="H8989">
        <v>-0.490653885509578</v>
      </c>
      <c r="I8989">
        <v>-1.8494350667027799</v>
      </c>
      <c r="J8989">
        <v>288</v>
      </c>
      <c r="K8989">
        <v>301</v>
      </c>
      <c r="L8989">
        <v>113</v>
      </c>
      <c r="M8989">
        <v>13</v>
      </c>
      <c r="N8989">
        <v>9.64021112563343E-2</v>
      </c>
      <c r="O8989">
        <v>-0.99840282142020098</v>
      </c>
      <c r="P8989">
        <v>-2.3556748040442801</v>
      </c>
      <c r="Q8989">
        <v>0.59322033898305004</v>
      </c>
      <c r="R8989">
        <v>0.44067796610169402</v>
      </c>
      <c r="S8989">
        <f t="shared" si="140"/>
        <v>-0.16345090437565135</v>
      </c>
    </row>
    <row r="8990" spans="1:19" x14ac:dyDescent="0.2">
      <c r="A8990" t="s">
        <v>17886</v>
      </c>
      <c r="B8990" t="s">
        <v>17887</v>
      </c>
      <c r="C8990">
        <v>173</v>
      </c>
      <c r="D8990">
        <v>190</v>
      </c>
      <c r="E8990">
        <v>75</v>
      </c>
      <c r="F8990">
        <v>27</v>
      </c>
      <c r="G8990">
        <v>0.12096573011956201</v>
      </c>
      <c r="H8990">
        <v>-0.85724284951549901</v>
      </c>
      <c r="I8990">
        <v>-1.6908795119318001</v>
      </c>
      <c r="J8990">
        <v>338</v>
      </c>
      <c r="K8990">
        <v>345</v>
      </c>
      <c r="L8990">
        <v>156</v>
      </c>
      <c r="M8990">
        <v>33</v>
      </c>
      <c r="N8990">
        <v>8.6130498217341103E-2</v>
      </c>
      <c r="O8990">
        <v>-0.92788087906758299</v>
      </c>
      <c r="P8990">
        <v>-2.0206284289916598</v>
      </c>
      <c r="Q8990">
        <v>0.61016949152542299</v>
      </c>
      <c r="R8990">
        <v>0.305084745762711</v>
      </c>
      <c r="S8990">
        <f t="shared" si="140"/>
        <v>-2.8106683319163848E-2</v>
      </c>
    </row>
    <row r="8991" spans="1:19" x14ac:dyDescent="0.2">
      <c r="A8991" t="s">
        <v>17888</v>
      </c>
      <c r="B8991" t="s">
        <v>17889</v>
      </c>
      <c r="C8991">
        <v>168</v>
      </c>
      <c r="D8991">
        <v>104</v>
      </c>
      <c r="E8991">
        <v>132</v>
      </c>
      <c r="F8991">
        <v>13</v>
      </c>
      <c r="G8991">
        <v>-0.128017710131554</v>
      </c>
      <c r="H8991">
        <v>-0.59899336029841599</v>
      </c>
      <c r="I8991">
        <v>-1.9955631023810201</v>
      </c>
      <c r="J8991">
        <v>186</v>
      </c>
      <c r="K8991">
        <v>247</v>
      </c>
      <c r="L8991">
        <v>101</v>
      </c>
      <c r="M8991">
        <v>11</v>
      </c>
      <c r="N8991">
        <v>0.20041211246347099</v>
      </c>
      <c r="O8991">
        <v>-0.85728034757966398</v>
      </c>
      <c r="P8991">
        <v>-2.2383459276515798</v>
      </c>
      <c r="Q8991">
        <v>0.66101694915254205</v>
      </c>
      <c r="R8991">
        <v>0.27118644067796599</v>
      </c>
      <c r="S8991">
        <f t="shared" si="140"/>
        <v>-0.17420824959439024</v>
      </c>
    </row>
    <row r="8992" spans="1:19" x14ac:dyDescent="0.2">
      <c r="A8992" t="s">
        <v>17890</v>
      </c>
      <c r="B8992" t="s">
        <v>17891</v>
      </c>
      <c r="C8992">
        <v>276</v>
      </c>
      <c r="D8992">
        <v>385</v>
      </c>
      <c r="E8992">
        <v>250</v>
      </c>
      <c r="F8992">
        <v>36</v>
      </c>
      <c r="G8992">
        <v>0.224809879738811</v>
      </c>
      <c r="H8992">
        <v>-0.53722708317158296</v>
      </c>
      <c r="I8992">
        <v>-1.76880375425992</v>
      </c>
      <c r="J8992">
        <v>487</v>
      </c>
      <c r="K8992">
        <v>768</v>
      </c>
      <c r="L8992">
        <v>495</v>
      </c>
      <c r="M8992">
        <v>79</v>
      </c>
      <c r="N8992">
        <v>0.27506036223859898</v>
      </c>
      <c r="O8992">
        <v>-0.58501253942545595</v>
      </c>
      <c r="P8992">
        <v>-1.80012753851608</v>
      </c>
      <c r="Q8992">
        <v>0.94915254237288105</v>
      </c>
      <c r="R8992">
        <v>0.20338983050847401</v>
      </c>
      <c r="S8992">
        <f t="shared" si="140"/>
        <v>8.4016416220687989E-3</v>
      </c>
    </row>
    <row r="8993" spans="1:19" x14ac:dyDescent="0.2">
      <c r="A8993" t="s">
        <v>17892</v>
      </c>
      <c r="B8993" t="s">
        <v>17893</v>
      </c>
      <c r="C8993">
        <v>87</v>
      </c>
      <c r="D8993">
        <v>152</v>
      </c>
      <c r="E8993">
        <v>89</v>
      </c>
      <c r="F8993">
        <v>19</v>
      </c>
      <c r="G8993">
        <v>0.32258256762168203</v>
      </c>
      <c r="H8993">
        <v>-0.484387255752109</v>
      </c>
      <c r="I8993">
        <v>-1.54496282462778</v>
      </c>
      <c r="J8993">
        <v>285</v>
      </c>
      <c r="K8993">
        <v>329</v>
      </c>
      <c r="L8993">
        <v>124</v>
      </c>
      <c r="M8993">
        <v>31</v>
      </c>
      <c r="N8993">
        <v>0.139579141363185</v>
      </c>
      <c r="O8993">
        <v>-0.95351195199066496</v>
      </c>
      <c r="P8993">
        <v>-1.97370883476613</v>
      </c>
      <c r="Q8993">
        <v>0.59322033898305004</v>
      </c>
      <c r="R8993">
        <v>0.27118644067796599</v>
      </c>
      <c r="S8993">
        <f t="shared" si="140"/>
        <v>2.6523493696724149E-2</v>
      </c>
    </row>
    <row r="8994" spans="1:19" x14ac:dyDescent="0.2">
      <c r="A8994" t="s">
        <v>17894</v>
      </c>
      <c r="B8994" t="s">
        <v>17895</v>
      </c>
      <c r="C8994">
        <v>27</v>
      </c>
      <c r="D8994">
        <v>19</v>
      </c>
      <c r="E8994">
        <v>0</v>
      </c>
      <c r="F8994">
        <v>0</v>
      </c>
      <c r="G8994">
        <v>-7.2351930910629803E-2</v>
      </c>
      <c r="H8994" t="e">
        <f>-inf</f>
        <v>#NAME?</v>
      </c>
      <c r="I8994" t="e">
        <f>-inf</f>
        <v>#NAME?</v>
      </c>
      <c r="J8994">
        <v>45</v>
      </c>
      <c r="K8994">
        <v>51</v>
      </c>
      <c r="L8994">
        <v>27</v>
      </c>
      <c r="M8994">
        <v>6</v>
      </c>
      <c r="N8994">
        <v>0.13158576574431399</v>
      </c>
      <c r="O8994">
        <v>-0.81393752676074604</v>
      </c>
      <c r="P8994">
        <v>-1.8852869319835901</v>
      </c>
      <c r="Q8994">
        <v>0.88135593220338904</v>
      </c>
      <c r="R8994">
        <v>0.22033898305084701</v>
      </c>
      <c r="S8994" t="e">
        <f t="shared" si="140"/>
        <v>#NAME?</v>
      </c>
    </row>
    <row r="8995" spans="1:19" x14ac:dyDescent="0.2">
      <c r="A8995" t="s">
        <v>17896</v>
      </c>
      <c r="B8995" t="s">
        <v>17897</v>
      </c>
      <c r="C8995">
        <v>104</v>
      </c>
      <c r="D8995">
        <v>137</v>
      </c>
      <c r="E8995">
        <v>88</v>
      </c>
      <c r="F8995">
        <v>10</v>
      </c>
      <c r="G8995">
        <v>0.19994546015315401</v>
      </c>
      <c r="H8995">
        <v>-0.56680867692701498</v>
      </c>
      <c r="I8995">
        <v>-1.90123051226077</v>
      </c>
      <c r="J8995">
        <v>160</v>
      </c>
      <c r="K8995">
        <v>223</v>
      </c>
      <c r="L8995">
        <v>153</v>
      </c>
      <c r="M8995">
        <v>20</v>
      </c>
      <c r="N8995">
        <v>0.22141298381395699</v>
      </c>
      <c r="O8995">
        <v>-0.61151732898271605</v>
      </c>
      <c r="P8995">
        <v>-1.91331565558383</v>
      </c>
      <c r="Q8995">
        <v>0.59322033898305004</v>
      </c>
      <c r="R8995">
        <v>0.338983050847457</v>
      </c>
      <c r="S8995">
        <f t="shared" si="140"/>
        <v>-6.0064010189405513E-2</v>
      </c>
    </row>
    <row r="8996" spans="1:19" x14ac:dyDescent="0.2">
      <c r="A8996" t="s">
        <v>17898</v>
      </c>
      <c r="B8996" t="s">
        <v>17899</v>
      </c>
      <c r="C8996">
        <v>81</v>
      </c>
      <c r="D8996">
        <v>123</v>
      </c>
      <c r="E8996">
        <v>43</v>
      </c>
      <c r="F8996">
        <v>14</v>
      </c>
      <c r="G8996">
        <v>0.26167832485627601</v>
      </c>
      <c r="H8996">
        <v>-0.76927457307746605</v>
      </c>
      <c r="I8996">
        <v>-1.64655415616241</v>
      </c>
      <c r="J8996">
        <v>197</v>
      </c>
      <c r="K8996">
        <v>351</v>
      </c>
      <c r="L8996">
        <v>143</v>
      </c>
      <c r="M8996">
        <v>31</v>
      </c>
      <c r="N8996">
        <v>0.328068993725952</v>
      </c>
      <c r="O8996">
        <v>-0.73121896584092105</v>
      </c>
      <c r="P8996">
        <v>-1.81333020091921</v>
      </c>
      <c r="Q8996">
        <v>0.86440677966101698</v>
      </c>
      <c r="R8996">
        <v>0.305084745762711</v>
      </c>
      <c r="S8996">
        <f t="shared" si="140"/>
        <v>4.0124901728061518E-2</v>
      </c>
    </row>
    <row r="8997" spans="1:19" x14ac:dyDescent="0.2">
      <c r="A8997" t="s">
        <v>17900</v>
      </c>
      <c r="B8997" t="s">
        <v>17901</v>
      </c>
      <c r="C8997">
        <v>215</v>
      </c>
      <c r="D8997">
        <v>425</v>
      </c>
      <c r="E8997">
        <v>322</v>
      </c>
      <c r="F8997">
        <v>49</v>
      </c>
      <c r="G8997">
        <v>0.37620870243023402</v>
      </c>
      <c r="H8997">
        <v>-0.31884059799817799</v>
      </c>
      <c r="I8997">
        <v>-1.5264395528490899</v>
      </c>
      <c r="J8997">
        <v>89</v>
      </c>
      <c r="K8997">
        <v>1147</v>
      </c>
      <c r="L8997">
        <v>578</v>
      </c>
      <c r="M8997">
        <v>35</v>
      </c>
      <c r="N8997">
        <v>1.1874015146780701</v>
      </c>
      <c r="O8997">
        <v>0.22044905463122499</v>
      </c>
      <c r="P8997">
        <v>-1.41554763088653</v>
      </c>
      <c r="Q8997">
        <v>0.81355932203389802</v>
      </c>
      <c r="R8997">
        <v>0.13559322033898299</v>
      </c>
      <c r="S8997">
        <f t="shared" si="140"/>
        <v>0.18116429665593703</v>
      </c>
    </row>
    <row r="8998" spans="1:19" x14ac:dyDescent="0.2">
      <c r="A8998" t="s">
        <v>17902</v>
      </c>
      <c r="B8998" t="s">
        <v>17903</v>
      </c>
      <c r="C8998">
        <v>28</v>
      </c>
      <c r="D8998">
        <v>59</v>
      </c>
      <c r="E8998">
        <v>33</v>
      </c>
      <c r="F8998">
        <v>0</v>
      </c>
      <c r="G8998">
        <v>0.403952212595453</v>
      </c>
      <c r="H8998">
        <v>-0.42290210124273497</v>
      </c>
      <c r="I8998" t="e">
        <f>-inf</f>
        <v>#NAME?</v>
      </c>
      <c r="J8998">
        <v>81</v>
      </c>
      <c r="K8998">
        <v>74</v>
      </c>
      <c r="L8998">
        <v>51</v>
      </c>
      <c r="M8998">
        <v>11</v>
      </c>
      <c r="N8998">
        <v>3.7974804274048202E-2</v>
      </c>
      <c r="O8998">
        <v>-0.79300361992510304</v>
      </c>
      <c r="P8998">
        <v>-1.8773180023123099</v>
      </c>
      <c r="Q8998">
        <v>0.644067796610169</v>
      </c>
      <c r="R8998">
        <v>0.305084745762711</v>
      </c>
      <c r="S8998" t="e">
        <f t="shared" si="140"/>
        <v>#NAME?</v>
      </c>
    </row>
    <row r="8999" spans="1:19" x14ac:dyDescent="0.2">
      <c r="A8999" t="s">
        <v>17904</v>
      </c>
      <c r="B8999" t="s">
        <v>17905</v>
      </c>
      <c r="C8999">
        <v>197</v>
      </c>
      <c r="D8999">
        <v>227</v>
      </c>
      <c r="E8999">
        <v>151</v>
      </c>
      <c r="F8999">
        <v>35</v>
      </c>
      <c r="G8999">
        <v>0.14181786332705801</v>
      </c>
      <c r="H8999">
        <v>-0.60974728864682703</v>
      </c>
      <c r="I8999">
        <v>-1.6345953547733101</v>
      </c>
      <c r="J8999">
        <v>524</v>
      </c>
      <c r="K8999">
        <v>647</v>
      </c>
      <c r="L8999">
        <v>401</v>
      </c>
      <c r="M8999">
        <v>53</v>
      </c>
      <c r="N8999">
        <v>0.168801097106695</v>
      </c>
      <c r="O8999">
        <v>-0.70827569150793401</v>
      </c>
      <c r="P8999">
        <v>-2.00528108597483</v>
      </c>
      <c r="Q8999">
        <v>0.76271186440677896</v>
      </c>
      <c r="R8999">
        <v>0.25423728813559299</v>
      </c>
      <c r="S8999">
        <f t="shared" si="140"/>
        <v>-7.7701025109955628E-3</v>
      </c>
    </row>
    <row r="9000" spans="1:19" x14ac:dyDescent="0.2">
      <c r="A9000" t="s">
        <v>17906</v>
      </c>
      <c r="B9000" t="s">
        <v>17907</v>
      </c>
      <c r="C9000">
        <v>70</v>
      </c>
      <c r="D9000">
        <v>44</v>
      </c>
      <c r="E9000">
        <v>92</v>
      </c>
      <c r="F9000">
        <v>6</v>
      </c>
      <c r="G9000">
        <v>-0.12138713123254</v>
      </c>
      <c r="H9000">
        <v>-0.37556822244710503</v>
      </c>
      <c r="I9000">
        <v>-1.9511439625926099</v>
      </c>
      <c r="J9000">
        <v>130</v>
      </c>
      <c r="K9000">
        <v>96</v>
      </c>
      <c r="L9000">
        <v>90</v>
      </c>
      <c r="M9000">
        <v>4</v>
      </c>
      <c r="N9000">
        <v>-5.4444015845546499E-2</v>
      </c>
      <c r="O9000">
        <v>-0.75178962001190197</v>
      </c>
      <c r="P9000">
        <v>-2.52210902957076</v>
      </c>
      <c r="Q9000">
        <v>0.677966101694915</v>
      </c>
      <c r="R9000">
        <v>0.23728813559322001</v>
      </c>
      <c r="S9000">
        <f t="shared" si="140"/>
        <v>-0.23730049790911895</v>
      </c>
    </row>
    <row r="9001" spans="1:19" x14ac:dyDescent="0.2">
      <c r="A9001" t="s">
        <v>17908</v>
      </c>
      <c r="B9001" t="s">
        <v>17909</v>
      </c>
      <c r="C9001">
        <v>97</v>
      </c>
      <c r="D9001">
        <v>85</v>
      </c>
      <c r="E9001">
        <v>53</v>
      </c>
      <c r="F9001">
        <v>10</v>
      </c>
      <c r="G9001">
        <v>2.2905423743576299E-2</v>
      </c>
      <c r="H9001">
        <v>-0.756753874443859</v>
      </c>
      <c r="I9001">
        <v>-1.8709689072282401</v>
      </c>
      <c r="J9001">
        <v>288</v>
      </c>
      <c r="K9001">
        <v>212</v>
      </c>
      <c r="L9001">
        <v>124</v>
      </c>
      <c r="M9001">
        <v>30</v>
      </c>
      <c r="N9001">
        <v>-5.5828523408757498E-2</v>
      </c>
      <c r="O9001">
        <v>-0.958059579741386</v>
      </c>
      <c r="P9001">
        <v>-1.99249690163146</v>
      </c>
      <c r="Q9001">
        <v>0.89830508474576198</v>
      </c>
      <c r="R9001">
        <v>0.305084745762711</v>
      </c>
      <c r="S9001">
        <f t="shared" si="140"/>
        <v>-7.2516754267079209E-2</v>
      </c>
    </row>
    <row r="9002" spans="1:19" x14ac:dyDescent="0.2">
      <c r="A9002" t="s">
        <v>17910</v>
      </c>
      <c r="B9002" t="s">
        <v>17911</v>
      </c>
      <c r="C9002">
        <v>61</v>
      </c>
      <c r="D9002">
        <v>69</v>
      </c>
      <c r="E9002">
        <v>90</v>
      </c>
      <c r="F9002">
        <v>10</v>
      </c>
      <c r="G9002">
        <v>0.133777488022016</v>
      </c>
      <c r="H9002">
        <v>-0.325345335349845</v>
      </c>
      <c r="I9002">
        <v>-1.66952700797276</v>
      </c>
      <c r="J9002">
        <v>149</v>
      </c>
      <c r="K9002">
        <v>160</v>
      </c>
      <c r="L9002">
        <v>120</v>
      </c>
      <c r="M9002">
        <v>7</v>
      </c>
      <c r="N9002">
        <v>0.108161817665372</v>
      </c>
      <c r="O9002">
        <v>-0.68609379950903904</v>
      </c>
      <c r="P9002">
        <v>-2.3383138969899102</v>
      </c>
      <c r="Q9002">
        <v>0.61016949152542299</v>
      </c>
      <c r="R9002">
        <v>0.338983050847457</v>
      </c>
      <c r="S9002">
        <f t="shared" si="140"/>
        <v>-0.10692464527771706</v>
      </c>
    </row>
    <row r="9003" spans="1:19" x14ac:dyDescent="0.2">
      <c r="A9003" t="s">
        <v>17912</v>
      </c>
      <c r="B9003" t="s">
        <v>17913</v>
      </c>
      <c r="C9003">
        <v>131</v>
      </c>
      <c r="D9003">
        <v>73</v>
      </c>
      <c r="E9003">
        <v>90</v>
      </c>
      <c r="F9003">
        <v>59</v>
      </c>
      <c r="G9003">
        <v>-0.17369020323977899</v>
      </c>
      <c r="H9003">
        <v>-0.65728679599484297</v>
      </c>
      <c r="I9003">
        <v>-1.23061645697561</v>
      </c>
      <c r="J9003">
        <v>191</v>
      </c>
      <c r="K9003">
        <v>196</v>
      </c>
      <c r="L9003">
        <v>186</v>
      </c>
      <c r="M9003">
        <v>89</v>
      </c>
      <c r="N9003">
        <v>8.8450807530470299E-2</v>
      </c>
      <c r="O9003">
        <v>-0.60360920017420105</v>
      </c>
      <c r="P9003">
        <v>-1.3418690291947</v>
      </c>
      <c r="Q9003">
        <v>0.71186440677966101</v>
      </c>
      <c r="R9003">
        <v>0.25423728813559299</v>
      </c>
      <c r="S9003">
        <f t="shared" si="140"/>
        <v>0.28618259270556673</v>
      </c>
    </row>
    <row r="9004" spans="1:19" x14ac:dyDescent="0.2">
      <c r="A9004" t="s">
        <v>17914</v>
      </c>
      <c r="B9004" t="s">
        <v>17915</v>
      </c>
      <c r="C9004">
        <v>135</v>
      </c>
      <c r="D9004">
        <v>125</v>
      </c>
      <c r="E9004">
        <v>103</v>
      </c>
      <c r="F9004">
        <v>12</v>
      </c>
      <c r="G9004">
        <v>4.68344768085786E-2</v>
      </c>
      <c r="H9004">
        <v>-0.61175455356823705</v>
      </c>
      <c r="I9004">
        <v>-1.9353496954093801</v>
      </c>
      <c r="J9004">
        <v>318</v>
      </c>
      <c r="K9004">
        <v>260</v>
      </c>
      <c r="L9004">
        <v>150</v>
      </c>
      <c r="M9004">
        <v>27</v>
      </c>
      <c r="N9004">
        <v>-1.02256685918929E-2</v>
      </c>
      <c r="O9004">
        <v>-0.91842463807314101</v>
      </c>
      <c r="P9004">
        <v>-2.0812890244173299</v>
      </c>
      <c r="Q9004">
        <v>0.644067796610169</v>
      </c>
      <c r="R9004">
        <v>0.55932203389830504</v>
      </c>
      <c r="S9004">
        <f t="shared" si="140"/>
        <v>-0.1148335472685105</v>
      </c>
    </row>
    <row r="9005" spans="1:19" x14ac:dyDescent="0.2">
      <c r="A9005" t="s">
        <v>17916</v>
      </c>
      <c r="B9005" t="s">
        <v>17917</v>
      </c>
      <c r="C9005">
        <v>56</v>
      </c>
      <c r="D9005">
        <v>51</v>
      </c>
      <c r="E9005">
        <v>49</v>
      </c>
      <c r="F9005">
        <v>0</v>
      </c>
      <c r="G9005">
        <v>3.9640381387264403E-2</v>
      </c>
      <c r="H9005">
        <v>-0.55224995675609001</v>
      </c>
      <c r="I9005" t="e">
        <f>-inf</f>
        <v>#NAME?</v>
      </c>
      <c r="J9005">
        <v>183</v>
      </c>
      <c r="K9005">
        <v>189</v>
      </c>
      <c r="L9005">
        <v>129</v>
      </c>
      <c r="M9005">
        <v>12</v>
      </c>
      <c r="N9005">
        <v>9.1238817864536401E-2</v>
      </c>
      <c r="O9005">
        <v>-0.74395015657556995</v>
      </c>
      <c r="P9005">
        <v>-2.1934955122746902</v>
      </c>
      <c r="Q9005">
        <v>1</v>
      </c>
      <c r="R9005">
        <v>0.322033898305084</v>
      </c>
      <c r="S9005" t="e">
        <f t="shared" si="140"/>
        <v>#NAME?</v>
      </c>
    </row>
    <row r="9006" spans="1:19" x14ac:dyDescent="0.2">
      <c r="A9006" t="s">
        <v>17918</v>
      </c>
      <c r="B9006" t="s">
        <v>17919</v>
      </c>
      <c r="C9006">
        <v>149</v>
      </c>
      <c r="D9006">
        <v>95</v>
      </c>
      <c r="E9006">
        <v>96</v>
      </c>
      <c r="F9006">
        <v>17</v>
      </c>
      <c r="G9006">
        <v>-0.115204430827897</v>
      </c>
      <c r="H9006">
        <v>-0.68517304515110899</v>
      </c>
      <c r="I9006">
        <v>-1.8269345199959901</v>
      </c>
      <c r="J9006">
        <v>256</v>
      </c>
      <c r="K9006">
        <v>276</v>
      </c>
      <c r="L9006">
        <v>144</v>
      </c>
      <c r="M9006">
        <v>33</v>
      </c>
      <c r="N9006">
        <v>0.10989722017509</v>
      </c>
      <c r="O9006">
        <v>-0.84196625036099004</v>
      </c>
      <c r="P9006">
        <v>-1.8999516940258501</v>
      </c>
      <c r="Q9006">
        <v>0.86440677966101698</v>
      </c>
      <c r="R9006">
        <v>0.35593220338983</v>
      </c>
      <c r="S9006">
        <f t="shared" si="140"/>
        <v>-3.5063636996570308E-2</v>
      </c>
    </row>
    <row r="9007" spans="1:19" x14ac:dyDescent="0.2">
      <c r="A9007" t="s">
        <v>17920</v>
      </c>
      <c r="B9007" t="s">
        <v>17921</v>
      </c>
      <c r="C9007">
        <v>162</v>
      </c>
      <c r="D9007">
        <v>141</v>
      </c>
      <c r="E9007">
        <v>113</v>
      </c>
      <c r="F9007">
        <v>11</v>
      </c>
      <c r="G9007">
        <v>1.9962330408277301E-2</v>
      </c>
      <c r="H9007">
        <v>-0.650694580837614</v>
      </c>
      <c r="I9007">
        <v>-2.0523195023463998</v>
      </c>
      <c r="J9007">
        <v>331</v>
      </c>
      <c r="K9007">
        <v>365</v>
      </c>
      <c r="L9007">
        <v>189</v>
      </c>
      <c r="M9007">
        <v>34</v>
      </c>
      <c r="N9007">
        <v>0.11969297410247701</v>
      </c>
      <c r="O9007">
        <v>-0.83545496674686404</v>
      </c>
      <c r="P9007">
        <v>-1.99857474532535</v>
      </c>
      <c r="Q9007">
        <v>0.76271186440677896</v>
      </c>
      <c r="R9007">
        <v>0.23728813559322001</v>
      </c>
      <c r="S9007">
        <f t="shared" si="140"/>
        <v>-0.12644098191252098</v>
      </c>
    </row>
    <row r="9008" spans="1:19" x14ac:dyDescent="0.2">
      <c r="A9008" t="s">
        <v>17922</v>
      </c>
      <c r="B9008" t="s">
        <v>17923</v>
      </c>
      <c r="C9008">
        <v>276</v>
      </c>
      <c r="D9008">
        <v>302</v>
      </c>
      <c r="E9008">
        <v>121</v>
      </c>
      <c r="F9008">
        <v>29</v>
      </c>
      <c r="G9008">
        <v>0.119356093187461</v>
      </c>
      <c r="H9008">
        <v>-0.85238172152717095</v>
      </c>
      <c r="I9008">
        <v>-1.86270825712826</v>
      </c>
      <c r="J9008">
        <v>414</v>
      </c>
      <c r="K9008">
        <v>626</v>
      </c>
      <c r="L9008">
        <v>388</v>
      </c>
      <c r="M9008">
        <v>100</v>
      </c>
      <c r="N9008">
        <v>0.25680209551125199</v>
      </c>
      <c r="O9008">
        <v>-0.62025739267108204</v>
      </c>
      <c r="P9008">
        <v>-1.62722600971279</v>
      </c>
      <c r="Q9008">
        <v>0.89830508474576198</v>
      </c>
      <c r="R9008">
        <v>0.25423728813559299</v>
      </c>
      <c r="S9008">
        <f t="shared" si="140"/>
        <v>2.7569473256755718E-2</v>
      </c>
    </row>
    <row r="9009" spans="1:19" x14ac:dyDescent="0.2">
      <c r="A9009" t="s">
        <v>17924</v>
      </c>
      <c r="B9009" t="s">
        <v>17925</v>
      </c>
      <c r="C9009">
        <v>86</v>
      </c>
      <c r="D9009">
        <v>81</v>
      </c>
      <c r="E9009">
        <v>137</v>
      </c>
      <c r="F9009">
        <v>10</v>
      </c>
      <c r="G9009">
        <v>5.4244799930610398E-2</v>
      </c>
      <c r="H9009">
        <v>-0.292035893865564</v>
      </c>
      <c r="I9009">
        <v>-1.8186956242055601</v>
      </c>
      <c r="J9009">
        <v>159</v>
      </c>
      <c r="K9009">
        <v>148</v>
      </c>
      <c r="L9009">
        <v>121</v>
      </c>
      <c r="M9009">
        <v>21</v>
      </c>
      <c r="N9009">
        <v>4.6092694496227597E-2</v>
      </c>
      <c r="O9009">
        <v>-0.71070053114839105</v>
      </c>
      <c r="P9009">
        <v>-1.88940349817842</v>
      </c>
      <c r="Q9009">
        <v>0.74576271186440601</v>
      </c>
      <c r="R9009">
        <v>0.186440677966101</v>
      </c>
      <c r="S9009">
        <f t="shared" si="140"/>
        <v>-2.9866206125194472E-2</v>
      </c>
    </row>
    <row r="9010" spans="1:19" x14ac:dyDescent="0.2">
      <c r="A9010" t="s">
        <v>17926</v>
      </c>
      <c r="B9010" t="s">
        <v>17927</v>
      </c>
      <c r="C9010">
        <v>186</v>
      </c>
      <c r="D9010">
        <v>197</v>
      </c>
      <c r="E9010">
        <v>139</v>
      </c>
      <c r="F9010">
        <v>19</v>
      </c>
      <c r="G9010">
        <v>0.105211514239205</v>
      </c>
      <c r="H9010">
        <v>-0.62075615374222404</v>
      </c>
      <c r="I9010">
        <v>-1.87495651622708</v>
      </c>
      <c r="J9010">
        <v>237</v>
      </c>
      <c r="K9010">
        <v>382</v>
      </c>
      <c r="L9010">
        <v>200</v>
      </c>
      <c r="M9010">
        <v>39</v>
      </c>
      <c r="N9010">
        <v>0.28454312032332602</v>
      </c>
      <c r="O9010">
        <v>-0.66580712749051296</v>
      </c>
      <c r="P9010">
        <v>-1.79390940757549</v>
      </c>
      <c r="Q9010">
        <v>0.62711864406779605</v>
      </c>
      <c r="R9010">
        <v>0.25423728813559299</v>
      </c>
      <c r="S9010">
        <f t="shared" si="140"/>
        <v>-2.0547805921856881E-2</v>
      </c>
    </row>
    <row r="9011" spans="1:19" x14ac:dyDescent="0.2">
      <c r="A9011" t="s">
        <v>17928</v>
      </c>
      <c r="B9011" t="s">
        <v>17929</v>
      </c>
      <c r="C9011">
        <v>196</v>
      </c>
      <c r="D9011">
        <v>118</v>
      </c>
      <c r="E9011">
        <v>162</v>
      </c>
      <c r="F9011">
        <v>27</v>
      </c>
      <c r="G9011">
        <v>-0.14011583175482201</v>
      </c>
      <c r="H9011">
        <v>-0.57699906659224798</v>
      </c>
      <c r="I9011">
        <v>-1.7450894801594801</v>
      </c>
      <c r="J9011">
        <v>251</v>
      </c>
      <c r="K9011">
        <v>459</v>
      </c>
      <c r="L9011">
        <v>221</v>
      </c>
      <c r="M9011">
        <v>50</v>
      </c>
      <c r="N9011">
        <v>0.33936706747794398</v>
      </c>
      <c r="O9011">
        <v>-0.64737022494031704</v>
      </c>
      <c r="P9011">
        <v>-1.7109293857369099</v>
      </c>
      <c r="Q9011">
        <v>0.88135593220338904</v>
      </c>
      <c r="R9011">
        <v>0.305084745762711</v>
      </c>
      <c r="S9011">
        <f t="shared" si="140"/>
        <v>3.9099492832255237E-2</v>
      </c>
    </row>
    <row r="9012" spans="1:19" x14ac:dyDescent="0.2">
      <c r="A9012" t="s">
        <v>17930</v>
      </c>
      <c r="B9012" t="s">
        <v>17931</v>
      </c>
      <c r="C9012">
        <v>201</v>
      </c>
      <c r="D9012">
        <v>306</v>
      </c>
      <c r="E9012">
        <v>138</v>
      </c>
      <c r="F9012">
        <v>26</v>
      </c>
      <c r="G9012">
        <v>0.26278360135661899</v>
      </c>
      <c r="H9012">
        <v>-0.65757498079765597</v>
      </c>
      <c r="I9012">
        <v>-1.7724198824116699</v>
      </c>
      <c r="J9012">
        <v>487</v>
      </c>
      <c r="K9012">
        <v>679</v>
      </c>
      <c r="L9012">
        <v>343</v>
      </c>
      <c r="M9012">
        <v>49</v>
      </c>
      <c r="N9012">
        <v>0.221568916487589</v>
      </c>
      <c r="O9012">
        <v>-0.74432361831625404</v>
      </c>
      <c r="P9012">
        <v>-2.0075585497780102</v>
      </c>
      <c r="Q9012">
        <v>0.54237288135593198</v>
      </c>
      <c r="R9012">
        <v>0.22033898305084701</v>
      </c>
      <c r="S9012">
        <f t="shared" si="140"/>
        <v>-4.8125594704633373E-2</v>
      </c>
    </row>
    <row r="9013" spans="1:19" x14ac:dyDescent="0.2">
      <c r="A9013" t="s">
        <v>17932</v>
      </c>
      <c r="B9013" t="s">
        <v>17933</v>
      </c>
      <c r="C9013">
        <v>96</v>
      </c>
      <c r="D9013">
        <v>154</v>
      </c>
      <c r="E9013">
        <v>79</v>
      </c>
      <c r="F9013">
        <v>16</v>
      </c>
      <c r="G9013">
        <v>0.28550772009242298</v>
      </c>
      <c r="H9013">
        <v>-0.57890215152753</v>
      </c>
      <c r="I9013">
        <v>-1.66234842334564</v>
      </c>
      <c r="J9013">
        <v>175</v>
      </c>
      <c r="K9013">
        <v>209</v>
      </c>
      <c r="L9013">
        <v>157</v>
      </c>
      <c r="M9013">
        <v>18</v>
      </c>
      <c r="N9013">
        <v>0.15433634084648101</v>
      </c>
      <c r="O9013">
        <v>-0.63922717342145097</v>
      </c>
      <c r="P9013">
        <v>-1.99799121217488</v>
      </c>
      <c r="Q9013">
        <v>0.71186440677966101</v>
      </c>
      <c r="R9013">
        <v>0.305084745762711</v>
      </c>
      <c r="S9013">
        <f t="shared" si="140"/>
        <v>-1.3823705098109131E-2</v>
      </c>
    </row>
    <row r="9014" spans="1:19" x14ac:dyDescent="0.2">
      <c r="A9014" t="s">
        <v>17934</v>
      </c>
      <c r="B9014" t="s">
        <v>17935</v>
      </c>
      <c r="C9014">
        <v>125</v>
      </c>
      <c r="D9014">
        <v>177</v>
      </c>
      <c r="E9014">
        <v>137</v>
      </c>
      <c r="F9014">
        <v>25</v>
      </c>
      <c r="G9014">
        <v>0.23132148564927801</v>
      </c>
      <c r="H9014">
        <v>-0.45444745563005301</v>
      </c>
      <c r="I9014">
        <v>-1.58316717729801</v>
      </c>
      <c r="J9014">
        <v>255</v>
      </c>
      <c r="K9014">
        <v>324</v>
      </c>
      <c r="L9014">
        <v>184</v>
      </c>
      <c r="M9014">
        <v>38</v>
      </c>
      <c r="N9014">
        <v>0.181232933194378</v>
      </c>
      <c r="O9014">
        <v>-0.73381113456880898</v>
      </c>
      <c r="P9014">
        <v>-1.83698225240903</v>
      </c>
      <c r="Q9014">
        <v>0.86440677966101698</v>
      </c>
      <c r="R9014">
        <v>0.35593220338983</v>
      </c>
      <c r="S9014">
        <f t="shared" si="140"/>
        <v>5.2078117945885995E-2</v>
      </c>
    </row>
    <row r="9015" spans="1:19" x14ac:dyDescent="0.2">
      <c r="A9015" t="s">
        <v>17936</v>
      </c>
      <c r="B9015" t="s">
        <v>17937</v>
      </c>
      <c r="C9015">
        <v>159</v>
      </c>
      <c r="D9015">
        <v>148</v>
      </c>
      <c r="E9015">
        <v>91</v>
      </c>
      <c r="F9015">
        <v>15</v>
      </c>
      <c r="G9015">
        <v>4.9122823370034298E-2</v>
      </c>
      <c r="H9015">
        <v>-0.73661374177776096</v>
      </c>
      <c r="I9015">
        <v>-1.9095030382267599</v>
      </c>
      <c r="J9015">
        <v>260</v>
      </c>
      <c r="K9015">
        <v>357</v>
      </c>
      <c r="L9015">
        <v>100</v>
      </c>
      <c r="M9015">
        <v>15</v>
      </c>
      <c r="N9015">
        <v>0.214922971563096</v>
      </c>
      <c r="O9015">
        <v>-1.0070621251152001</v>
      </c>
      <c r="P9015">
        <v>-2.2491077575070202</v>
      </c>
      <c r="Q9015">
        <v>0.79661016949152497</v>
      </c>
      <c r="R9015">
        <v>0.305084745762711</v>
      </c>
      <c r="S9015">
        <f t="shared" si="140"/>
        <v>-0.152268568038533</v>
      </c>
    </row>
    <row r="9016" spans="1:19" x14ac:dyDescent="0.2">
      <c r="A9016" t="s">
        <v>17938</v>
      </c>
      <c r="B9016" t="s">
        <v>17939</v>
      </c>
      <c r="C9016">
        <v>165</v>
      </c>
      <c r="D9016">
        <v>199</v>
      </c>
      <c r="E9016">
        <v>115</v>
      </c>
      <c r="F9016">
        <v>23</v>
      </c>
      <c r="G9016">
        <v>0.161627364491328</v>
      </c>
      <c r="H9016">
        <v>-0.65104411363869796</v>
      </c>
      <c r="I9016">
        <v>-1.7399532811583101</v>
      </c>
      <c r="J9016">
        <v>398</v>
      </c>
      <c r="K9016">
        <v>467</v>
      </c>
      <c r="L9016">
        <v>219</v>
      </c>
      <c r="M9016">
        <v>45</v>
      </c>
      <c r="N9016">
        <v>0.14666191191414599</v>
      </c>
      <c r="O9016">
        <v>-0.85152773437795903</v>
      </c>
      <c r="P9016">
        <v>-1.9568962268902299</v>
      </c>
      <c r="Q9016">
        <v>0.47457627118644002</v>
      </c>
      <c r="R9016">
        <v>0.22033898305084701</v>
      </c>
      <c r="S9016">
        <f t="shared" si="140"/>
        <v>-2.521142211472446E-2</v>
      </c>
    </row>
    <row r="9017" spans="1:19" x14ac:dyDescent="0.2">
      <c r="A9017" t="s">
        <v>17940</v>
      </c>
      <c r="B9017" t="s">
        <v>17941</v>
      </c>
      <c r="C9017">
        <v>22</v>
      </c>
      <c r="D9017">
        <v>22</v>
      </c>
      <c r="E9017">
        <v>48</v>
      </c>
      <c r="F9017">
        <v>0</v>
      </c>
      <c r="G9017">
        <v>8.0258232295528406E-2</v>
      </c>
      <c r="H9017">
        <v>-0.15543945322502201</v>
      </c>
      <c r="I9017" t="e">
        <f>-inf</f>
        <v>#NAME?</v>
      </c>
      <c r="J9017">
        <v>107</v>
      </c>
      <c r="K9017">
        <v>139</v>
      </c>
      <c r="L9017">
        <v>58</v>
      </c>
      <c r="M9017">
        <v>3</v>
      </c>
      <c r="N9017">
        <v>0.190859125990607</v>
      </c>
      <c r="O9017">
        <v>-0.85804456126666195</v>
      </c>
      <c r="P9017">
        <v>-2.5624881915574398</v>
      </c>
      <c r="Q9017">
        <v>0.71186440677966101</v>
      </c>
      <c r="R9017">
        <v>0.322033898305084</v>
      </c>
      <c r="S9017" t="e">
        <f t="shared" si="140"/>
        <v>#NAME?</v>
      </c>
    </row>
    <row r="9018" spans="1:19" x14ac:dyDescent="0.2">
      <c r="A9018" t="s">
        <v>17942</v>
      </c>
      <c r="B9018" t="s">
        <v>17943</v>
      </c>
      <c r="C9018">
        <v>180</v>
      </c>
      <c r="D9018">
        <v>197</v>
      </c>
      <c r="E9018">
        <v>121</v>
      </c>
      <c r="F9018">
        <v>35</v>
      </c>
      <c r="G9018">
        <v>0.119451953353815</v>
      </c>
      <c r="H9018">
        <v>-0.66674514456525902</v>
      </c>
      <c r="I9018">
        <v>-1.5954016337150201</v>
      </c>
      <c r="J9018">
        <v>517</v>
      </c>
      <c r="K9018">
        <v>478</v>
      </c>
      <c r="L9018">
        <v>195</v>
      </c>
      <c r="M9018">
        <v>60</v>
      </c>
      <c r="N9018">
        <v>4.3165456939898102E-2</v>
      </c>
      <c r="O9018">
        <v>-1.0155447088758101</v>
      </c>
      <c r="P9018">
        <v>-1.9455649613021899</v>
      </c>
      <c r="Q9018">
        <v>0.74576271186440601</v>
      </c>
      <c r="R9018">
        <v>0.305084745762711</v>
      </c>
      <c r="S9018">
        <f t="shared" si="140"/>
        <v>1.9505803844873802E-2</v>
      </c>
    </row>
    <row r="9019" spans="1:19" x14ac:dyDescent="0.2">
      <c r="A9019" t="s">
        <v>17944</v>
      </c>
      <c r="B9019" t="s">
        <v>17945</v>
      </c>
      <c r="C9019">
        <v>158</v>
      </c>
      <c r="D9019">
        <v>262</v>
      </c>
      <c r="E9019">
        <v>165</v>
      </c>
      <c r="F9019">
        <v>16</v>
      </c>
      <c r="G9019">
        <v>0.29990243666085098</v>
      </c>
      <c r="H9019">
        <v>-0.47543115251891899</v>
      </c>
      <c r="I9019">
        <v>-1.87873427726049</v>
      </c>
      <c r="J9019">
        <v>297</v>
      </c>
      <c r="K9019">
        <v>363</v>
      </c>
      <c r="L9019">
        <v>193</v>
      </c>
      <c r="M9019">
        <v>32</v>
      </c>
      <c r="N9019">
        <v>0.164378279140621</v>
      </c>
      <c r="O9019">
        <v>-0.77928791745382897</v>
      </c>
      <c r="P9019">
        <v>-1.97783213958919</v>
      </c>
      <c r="Q9019">
        <v>0.76271186440677896</v>
      </c>
      <c r="R9019">
        <v>0.37288135593220301</v>
      </c>
      <c r="S9019">
        <f t="shared" si="140"/>
        <v>-7.0833574047095199E-2</v>
      </c>
    </row>
    <row r="9020" spans="1:19" x14ac:dyDescent="0.2">
      <c r="A9020" t="s">
        <v>17946</v>
      </c>
      <c r="B9020" t="s">
        <v>17947</v>
      </c>
      <c r="C9020">
        <v>275</v>
      </c>
      <c r="D9020">
        <v>381</v>
      </c>
      <c r="E9020">
        <v>255</v>
      </c>
      <c r="F9020">
        <v>24</v>
      </c>
      <c r="G9020">
        <v>0.221850514140885</v>
      </c>
      <c r="H9020">
        <v>-0.52705052317471102</v>
      </c>
      <c r="I9020">
        <v>-1.94331862508065</v>
      </c>
      <c r="J9020">
        <v>446</v>
      </c>
      <c r="K9020">
        <v>601</v>
      </c>
      <c r="L9020">
        <v>315</v>
      </c>
      <c r="M9020">
        <v>79</v>
      </c>
      <c r="N9020">
        <v>0.206767716712319</v>
      </c>
      <c r="O9020">
        <v>-0.74311308206693105</v>
      </c>
      <c r="P9020">
        <v>-1.7619334360135901</v>
      </c>
      <c r="Q9020">
        <v>0.86440677966101698</v>
      </c>
      <c r="R9020">
        <v>0.305084745762711</v>
      </c>
      <c r="S9020">
        <f t="shared" si="140"/>
        <v>-3.1709254552033529E-2</v>
      </c>
    </row>
    <row r="9021" spans="1:19" x14ac:dyDescent="0.2">
      <c r="A9021" t="s">
        <v>17948</v>
      </c>
      <c r="B9021" t="s">
        <v>17949</v>
      </c>
      <c r="C9021">
        <v>385</v>
      </c>
      <c r="D9021">
        <v>479</v>
      </c>
      <c r="E9021">
        <v>277</v>
      </c>
      <c r="F9021">
        <v>30</v>
      </c>
      <c r="G9021">
        <v>0.175133016201591</v>
      </c>
      <c r="H9021">
        <v>-0.63723897022245501</v>
      </c>
      <c r="I9021">
        <v>-1.9925366477508299</v>
      </c>
      <c r="J9021">
        <v>522</v>
      </c>
      <c r="K9021">
        <v>776</v>
      </c>
      <c r="L9021">
        <v>441</v>
      </c>
      <c r="M9021">
        <v>94</v>
      </c>
      <c r="N9021">
        <v>0.24941932167764799</v>
      </c>
      <c r="O9021">
        <v>-0.66532069067881305</v>
      </c>
      <c r="P9021">
        <v>-1.75476831799445</v>
      </c>
      <c r="Q9021">
        <v>0.77966101694915202</v>
      </c>
      <c r="R9021">
        <v>0.20338983050847401</v>
      </c>
      <c r="S9021">
        <f t="shared" si="140"/>
        <v>-4.3986364021533303E-2</v>
      </c>
    </row>
    <row r="9022" spans="1:19" x14ac:dyDescent="0.2">
      <c r="A9022" t="s">
        <v>17950</v>
      </c>
      <c r="B9022" t="s">
        <v>17951</v>
      </c>
      <c r="C9022">
        <v>43</v>
      </c>
      <c r="D9022">
        <v>78</v>
      </c>
      <c r="E9022">
        <v>66</v>
      </c>
      <c r="F9022">
        <v>4</v>
      </c>
      <c r="G9022">
        <v>0.33888437940642202</v>
      </c>
      <c r="H9022">
        <v>-0.30818252981612099</v>
      </c>
      <c r="I9022">
        <v>-1.9156056372136201</v>
      </c>
      <c r="J9022">
        <v>61</v>
      </c>
      <c r="K9022">
        <v>65</v>
      </c>
      <c r="L9022">
        <v>45</v>
      </c>
      <c r="M9022">
        <v>7</v>
      </c>
      <c r="N9022">
        <v>0.10481162505381</v>
      </c>
      <c r="O9022">
        <v>-0.72420609837981298</v>
      </c>
      <c r="P9022">
        <v>-1.9504574635884</v>
      </c>
      <c r="Q9022">
        <v>0.76271186440677896</v>
      </c>
      <c r="R9022">
        <v>0.338983050847457</v>
      </c>
      <c r="S9022">
        <f t="shared" si="140"/>
        <v>-7.4144384342963207E-2</v>
      </c>
    </row>
    <row r="9023" spans="1:19" x14ac:dyDescent="0.2">
      <c r="A9023" t="s">
        <v>17952</v>
      </c>
      <c r="B9023" t="s">
        <v>17953</v>
      </c>
      <c r="C9023">
        <v>50</v>
      </c>
      <c r="D9023">
        <v>101</v>
      </c>
      <c r="E9023">
        <v>101</v>
      </c>
      <c r="F9023">
        <v>13</v>
      </c>
      <c r="G9023">
        <v>0.38560960174215198</v>
      </c>
      <c r="H9023">
        <v>-0.18890664033177901</v>
      </c>
      <c r="I9023">
        <v>-1.46922382499118</v>
      </c>
      <c r="J9023">
        <v>125</v>
      </c>
      <c r="K9023">
        <v>196</v>
      </c>
      <c r="L9023">
        <v>90</v>
      </c>
      <c r="M9023">
        <v>12</v>
      </c>
      <c r="N9023">
        <v>0.27257416177014099</v>
      </c>
      <c r="O9023">
        <v>-0.73475628071312105</v>
      </c>
      <c r="P9023">
        <v>-2.0279544355523198</v>
      </c>
      <c r="Q9023">
        <v>0.644067796610169</v>
      </c>
      <c r="R9023">
        <v>0.338983050847457</v>
      </c>
      <c r="S9023">
        <f t="shared" si="140"/>
        <v>3.3855553469003249E-2</v>
      </c>
    </row>
    <row r="9024" spans="1:19" x14ac:dyDescent="0.2">
      <c r="A9024" t="s">
        <v>17954</v>
      </c>
      <c r="B9024" t="s">
        <v>17955</v>
      </c>
      <c r="C9024">
        <v>80</v>
      </c>
      <c r="D9024">
        <v>107</v>
      </c>
      <c r="E9024">
        <v>81</v>
      </c>
      <c r="F9024">
        <v>13</v>
      </c>
      <c r="G9024">
        <v>0.20655202298879399</v>
      </c>
      <c r="H9024">
        <v>-0.48886297789169703</v>
      </c>
      <c r="I9024">
        <v>-1.6733438076470999</v>
      </c>
      <c r="J9024">
        <v>156</v>
      </c>
      <c r="K9024">
        <v>262</v>
      </c>
      <c r="L9024">
        <v>108</v>
      </c>
      <c r="M9024">
        <v>18</v>
      </c>
      <c r="N9024">
        <v>0.30240479638700501</v>
      </c>
      <c r="O9024">
        <v>-0.75178962001190197</v>
      </c>
      <c r="P9024">
        <v>-1.94807776184304</v>
      </c>
      <c r="Q9024">
        <v>0.50847457627118597</v>
      </c>
      <c r="R9024">
        <v>0.28813559322033899</v>
      </c>
      <c r="S9024">
        <f t="shared" si="140"/>
        <v>-3.6435594621227127E-3</v>
      </c>
    </row>
    <row r="9025" spans="1:19" x14ac:dyDescent="0.2">
      <c r="A9025" t="s">
        <v>17956</v>
      </c>
      <c r="B9025" t="s">
        <v>17957</v>
      </c>
      <c r="C9025">
        <v>39</v>
      </c>
      <c r="D9025">
        <v>71</v>
      </c>
      <c r="E9025">
        <v>81</v>
      </c>
      <c r="F9025">
        <v>21</v>
      </c>
      <c r="G9025">
        <v>0.34045197398810401</v>
      </c>
      <c r="H9025">
        <v>-0.176837597926253</v>
      </c>
      <c r="I9025">
        <v>-1.15304248525457</v>
      </c>
      <c r="J9025">
        <v>77</v>
      </c>
      <c r="K9025">
        <v>96</v>
      </c>
      <c r="L9025">
        <v>66</v>
      </c>
      <c r="M9025">
        <v>23</v>
      </c>
      <c r="N9025">
        <v>0.17300861128880801</v>
      </c>
      <c r="O9025">
        <v>-0.65903556677500297</v>
      </c>
      <c r="P9025">
        <v>-1.5349885577467799</v>
      </c>
      <c r="Q9025">
        <v>0.89830508474576198</v>
      </c>
      <c r="R9025">
        <v>0.305084745762711</v>
      </c>
      <c r="S9025">
        <f t="shared" si="140"/>
        <v>0.25689732228254364</v>
      </c>
    </row>
    <row r="9026" spans="1:19" x14ac:dyDescent="0.2">
      <c r="A9026" t="s">
        <v>17958</v>
      </c>
      <c r="B9026" t="s">
        <v>17959</v>
      </c>
      <c r="C9026">
        <v>8</v>
      </c>
      <c r="D9026">
        <v>29</v>
      </c>
      <c r="E9026">
        <v>17</v>
      </c>
      <c r="F9026">
        <v>1</v>
      </c>
      <c r="G9026">
        <v>0.63956624320254096</v>
      </c>
      <c r="H9026">
        <v>-0.16689907539207299</v>
      </c>
      <c r="I9026">
        <v>-1.7872871599539399</v>
      </c>
      <c r="J9026">
        <v>95</v>
      </c>
      <c r="K9026">
        <v>181</v>
      </c>
      <c r="L9026">
        <v>100</v>
      </c>
      <c r="M9026">
        <v>15</v>
      </c>
      <c r="N9026">
        <v>0.35718307300205798</v>
      </c>
      <c r="O9026">
        <v>-0.56981238243323795</v>
      </c>
      <c r="P9026">
        <v>-1.81185801482505</v>
      </c>
      <c r="Q9026">
        <v>0.96610169491525399</v>
      </c>
      <c r="R9026">
        <v>0.25423728813559299</v>
      </c>
      <c r="S9026">
        <f t="shared" si="140"/>
        <v>-6.6376691452551401E-5</v>
      </c>
    </row>
    <row r="9027" spans="1:19" x14ac:dyDescent="0.2">
      <c r="A9027" t="s">
        <v>17960</v>
      </c>
      <c r="B9027" t="s">
        <v>17961</v>
      </c>
      <c r="C9027">
        <v>96</v>
      </c>
      <c r="D9027">
        <v>121</v>
      </c>
      <c r="E9027">
        <v>78</v>
      </c>
      <c r="F9027">
        <v>16</v>
      </c>
      <c r="G9027">
        <v>0.18077236957241</v>
      </c>
      <c r="H9027">
        <v>-0.58443464012749102</v>
      </c>
      <c r="I9027">
        <v>-1.66234842334564</v>
      </c>
      <c r="J9027">
        <v>106</v>
      </c>
      <c r="K9027">
        <v>261</v>
      </c>
      <c r="L9027">
        <v>145</v>
      </c>
      <c r="M9027">
        <v>14</v>
      </c>
      <c r="N9027">
        <v>0.46856274549523202</v>
      </c>
      <c r="O9027">
        <v>-0.45602664017418498</v>
      </c>
      <c r="P9027">
        <v>-1.88940349817842</v>
      </c>
      <c r="Q9027">
        <v>0.96610169491525399</v>
      </c>
      <c r="R9027">
        <v>0.322033898305084</v>
      </c>
      <c r="S9027">
        <f t="shared" ref="S9027:S9090" si="141">((I9027+1.7338029)/1.7338029+(P9027+1.8692731)/1.8692731)/2</f>
        <v>1.5221733472760995E-2</v>
      </c>
    </row>
    <row r="9028" spans="1:19" x14ac:dyDescent="0.2">
      <c r="A9028" t="s">
        <v>17962</v>
      </c>
      <c r="B9028" t="s">
        <v>17963</v>
      </c>
      <c r="C9028">
        <v>164</v>
      </c>
      <c r="D9028">
        <v>204</v>
      </c>
      <c r="E9028">
        <v>899</v>
      </c>
      <c r="F9028">
        <v>2321</v>
      </c>
      <c r="G9028">
        <v>0.17504455167372901</v>
      </c>
      <c r="H9028">
        <v>0.244657833907127</v>
      </c>
      <c r="I9028">
        <v>0.26663411944622001</v>
      </c>
      <c r="J9028">
        <v>291</v>
      </c>
      <c r="K9028">
        <v>241</v>
      </c>
      <c r="L9028">
        <v>1244</v>
      </c>
      <c r="M9028">
        <v>3357</v>
      </c>
      <c r="N9028">
        <v>-4.6478429893170104E-3</v>
      </c>
      <c r="O9028">
        <v>3.8838614224502202E-2</v>
      </c>
      <c r="P9028">
        <v>5.1832683670212203E-2</v>
      </c>
      <c r="Q9028">
        <v>0.94915254237288105</v>
      </c>
      <c r="R9028">
        <v>0.55932203389830504</v>
      </c>
      <c r="S9028">
        <f t="shared" si="141"/>
        <v>1.0907572533802532</v>
      </c>
    </row>
    <row r="9029" spans="1:19" x14ac:dyDescent="0.2">
      <c r="A9029" t="s">
        <v>17964</v>
      </c>
      <c r="B9029" t="s">
        <v>17965</v>
      </c>
      <c r="C9029">
        <v>42</v>
      </c>
      <c r="D9029">
        <v>63</v>
      </c>
      <c r="E9029">
        <v>12</v>
      </c>
      <c r="F9029">
        <v>2</v>
      </c>
      <c r="G9029">
        <v>0.25634949135120899</v>
      </c>
      <c r="H9029">
        <v>-1.0383260541286701</v>
      </c>
      <c r="I9029">
        <v>-2.2064164676959099</v>
      </c>
      <c r="J9029">
        <v>47</v>
      </c>
      <c r="K9029">
        <v>41</v>
      </c>
      <c r="L9029">
        <v>14</v>
      </c>
      <c r="M9029">
        <v>15</v>
      </c>
      <c r="N9029">
        <v>1.7914102205739801E-2</v>
      </c>
      <c r="O9029">
        <v>-1.1180585994018699</v>
      </c>
      <c r="P9029">
        <v>-1.50623226747192</v>
      </c>
      <c r="Q9029">
        <v>0.54237288135593198</v>
      </c>
      <c r="R9029">
        <v>0.40677966101694901</v>
      </c>
      <c r="S9029">
        <f t="shared" si="141"/>
        <v>-3.91864256814764E-2</v>
      </c>
    </row>
    <row r="9030" spans="1:19" x14ac:dyDescent="0.2">
      <c r="A9030" t="s">
        <v>17966</v>
      </c>
      <c r="B9030" t="s">
        <v>17967</v>
      </c>
      <c r="C9030">
        <v>171</v>
      </c>
      <c r="D9030">
        <v>151</v>
      </c>
      <c r="E9030">
        <v>164</v>
      </c>
      <c r="F9030">
        <v>24</v>
      </c>
      <c r="G9030">
        <v>2.6239069196544E-2</v>
      </c>
      <c r="H9030">
        <v>-0.51241027212285895</v>
      </c>
      <c r="I9030">
        <v>-1.7369820416425401</v>
      </c>
      <c r="J9030">
        <v>428</v>
      </c>
      <c r="K9030">
        <v>421</v>
      </c>
      <c r="L9030">
        <v>227</v>
      </c>
      <c r="M9030">
        <v>54</v>
      </c>
      <c r="N9030">
        <v>7.0066430244218006E-2</v>
      </c>
      <c r="O9030">
        <v>-0.86750668896443905</v>
      </c>
      <c r="P9030">
        <v>-1.9092756777820901</v>
      </c>
      <c r="Q9030">
        <v>0.66101694915254205</v>
      </c>
      <c r="R9030">
        <v>0.28813559322033899</v>
      </c>
      <c r="S9030">
        <f t="shared" si="141"/>
        <v>-1.1616847414950671E-2</v>
      </c>
    </row>
    <row r="9031" spans="1:19" x14ac:dyDescent="0.2">
      <c r="A9031" t="s">
        <v>17968</v>
      </c>
      <c r="B9031" t="s">
        <v>17969</v>
      </c>
      <c r="C9031">
        <v>28</v>
      </c>
      <c r="D9031">
        <v>80</v>
      </c>
      <c r="E9031">
        <v>43</v>
      </c>
      <c r="F9031">
        <v>3</v>
      </c>
      <c r="G9031">
        <v>0.53619018794525197</v>
      </c>
      <c r="H9031">
        <v>-0.30794758554103602</v>
      </c>
      <c r="I9031">
        <v>-1.8542339495845499</v>
      </c>
      <c r="J9031">
        <v>71</v>
      </c>
      <c r="K9031">
        <v>145</v>
      </c>
      <c r="L9031">
        <v>102</v>
      </c>
      <c r="M9031">
        <v>10</v>
      </c>
      <c r="N9031">
        <v>0.38733775693762101</v>
      </c>
      <c r="O9031">
        <v>-0.43474695410154801</v>
      </c>
      <c r="P9031">
        <v>-1.8614840173109599</v>
      </c>
      <c r="Q9031">
        <v>0.88135593220338904</v>
      </c>
      <c r="R9031">
        <v>0.22033898305084701</v>
      </c>
      <c r="S9031">
        <f t="shared" si="141"/>
        <v>-3.2646864962498641E-2</v>
      </c>
    </row>
    <row r="9032" spans="1:19" x14ac:dyDescent="0.2">
      <c r="A9032" t="s">
        <v>17970</v>
      </c>
      <c r="B9032" t="s">
        <v>17971</v>
      </c>
      <c r="C9032">
        <v>43</v>
      </c>
      <c r="D9032">
        <v>33</v>
      </c>
      <c r="E9032">
        <v>62</v>
      </c>
      <c r="F9032">
        <v>9</v>
      </c>
      <c r="G9032">
        <v>-3.4696283406170599E-2</v>
      </c>
      <c r="H9032">
        <v>-0.33533477585973598</v>
      </c>
      <c r="I9032">
        <v>-1.5634231191022601</v>
      </c>
      <c r="J9032">
        <v>60</v>
      </c>
      <c r="K9032">
        <v>108</v>
      </c>
      <c r="L9032">
        <v>26</v>
      </c>
      <c r="M9032">
        <v>6</v>
      </c>
      <c r="N9032">
        <v>0.332500608525027</v>
      </c>
      <c r="O9032">
        <v>-0.955266679557216</v>
      </c>
      <c r="P9032">
        <v>-2.01022566859189</v>
      </c>
      <c r="Q9032">
        <v>0.77966101694915202</v>
      </c>
      <c r="R9032">
        <v>0.338983050847457</v>
      </c>
      <c r="S9032">
        <f t="shared" si="141"/>
        <v>1.1432194785884676E-2</v>
      </c>
    </row>
    <row r="9033" spans="1:19" x14ac:dyDescent="0.2">
      <c r="A9033" t="s">
        <v>17972</v>
      </c>
      <c r="B9033" t="s">
        <v>17973</v>
      </c>
      <c r="C9033">
        <v>163</v>
      </c>
      <c r="D9033">
        <v>131</v>
      </c>
      <c r="E9033">
        <v>152</v>
      </c>
      <c r="F9033">
        <v>33</v>
      </c>
      <c r="G9033">
        <v>-1.4658076452665101E-2</v>
      </c>
      <c r="H9033">
        <v>-0.524602026237588</v>
      </c>
      <c r="I9033">
        <v>-1.5778708374880599</v>
      </c>
      <c r="J9033">
        <v>268</v>
      </c>
      <c r="K9033">
        <v>481</v>
      </c>
      <c r="L9033">
        <v>172</v>
      </c>
      <c r="M9033">
        <v>32</v>
      </c>
      <c r="N9033">
        <v>0.33123838576676401</v>
      </c>
      <c r="O9033">
        <v>-0.78469512426563004</v>
      </c>
      <c r="P9033">
        <v>-1.93321048430077</v>
      </c>
      <c r="Q9033">
        <v>0.81355932203389802</v>
      </c>
      <c r="R9033">
        <v>0.28813559322033899</v>
      </c>
      <c r="S9033">
        <f t="shared" si="141"/>
        <v>2.7866015373415293E-2</v>
      </c>
    </row>
    <row r="9034" spans="1:19" x14ac:dyDescent="0.2">
      <c r="A9034" t="s">
        <v>17974</v>
      </c>
      <c r="B9034" t="s">
        <v>17975</v>
      </c>
      <c r="C9034">
        <v>188</v>
      </c>
      <c r="D9034">
        <v>223</v>
      </c>
      <c r="E9034">
        <v>179</v>
      </c>
      <c r="F9034">
        <v>16</v>
      </c>
      <c r="G9034">
        <v>0.154405246080009</v>
      </c>
      <c r="H9034">
        <v>-0.51556282806219</v>
      </c>
      <c r="I9034">
        <v>-1.9542350395697501</v>
      </c>
      <c r="J9034">
        <v>473</v>
      </c>
      <c r="K9034">
        <v>601</v>
      </c>
      <c r="L9034">
        <v>332</v>
      </c>
      <c r="M9034">
        <v>52</v>
      </c>
      <c r="N9034">
        <v>0.18124143468664899</v>
      </c>
      <c r="O9034">
        <v>-0.74581183417816499</v>
      </c>
      <c r="P9034">
        <v>-1.9690834656948999</v>
      </c>
      <c r="Q9034">
        <v>0.76271186440677896</v>
      </c>
      <c r="R9034">
        <v>0.305084745762711</v>
      </c>
      <c r="S9034">
        <f t="shared" si="141"/>
        <v>-9.0266614397937567E-2</v>
      </c>
    </row>
    <row r="9035" spans="1:19" x14ac:dyDescent="0.2">
      <c r="A9035" t="s">
        <v>17976</v>
      </c>
      <c r="B9035" t="s">
        <v>17977</v>
      </c>
      <c r="C9035">
        <v>191</v>
      </c>
      <c r="D9035">
        <v>219</v>
      </c>
      <c r="E9035">
        <v>261</v>
      </c>
      <c r="F9035">
        <v>15</v>
      </c>
      <c r="G9035">
        <v>0.13966897988791899</v>
      </c>
      <c r="H9035">
        <v>-0.35865086968784998</v>
      </c>
      <c r="I9035">
        <v>-1.98913928115404</v>
      </c>
      <c r="J9035">
        <v>346</v>
      </c>
      <c r="K9035">
        <v>352</v>
      </c>
      <c r="L9035">
        <v>206</v>
      </c>
      <c r="M9035">
        <v>45</v>
      </c>
      <c r="N9035">
        <v>8.4694668107076099E-2</v>
      </c>
      <c r="O9035">
        <v>-0.81729765556801304</v>
      </c>
      <c r="P9035">
        <v>-1.8960892536093199</v>
      </c>
      <c r="Q9035">
        <v>0.69491525423728795</v>
      </c>
      <c r="R9035">
        <v>0.169491525423728</v>
      </c>
      <c r="S9035">
        <f t="shared" si="141"/>
        <v>-8.0807660154877503E-2</v>
      </c>
    </row>
    <row r="9036" spans="1:19" x14ac:dyDescent="0.2">
      <c r="A9036" t="s">
        <v>17978</v>
      </c>
      <c r="B9036" t="s">
        <v>17979</v>
      </c>
      <c r="C9036">
        <v>90</v>
      </c>
      <c r="D9036">
        <v>153</v>
      </c>
      <c r="E9036">
        <v>74</v>
      </c>
      <c r="F9036">
        <v>7</v>
      </c>
      <c r="G9036">
        <v>0.31070715367380197</v>
      </c>
      <c r="H9036">
        <v>-0.57926879948675203</v>
      </c>
      <c r="I9036">
        <v>-1.99334164238706</v>
      </c>
      <c r="J9036">
        <v>196</v>
      </c>
      <c r="K9036">
        <v>297</v>
      </c>
      <c r="L9036">
        <v>156</v>
      </c>
      <c r="M9036">
        <v>22</v>
      </c>
      <c r="N9036">
        <v>0.25772848138245802</v>
      </c>
      <c r="O9036">
        <v>-0.69122025014640398</v>
      </c>
      <c r="P9036">
        <v>-1.96005905912616</v>
      </c>
      <c r="Q9036">
        <v>0.79661016949152497</v>
      </c>
      <c r="R9036">
        <v>0.305084745762711</v>
      </c>
      <c r="S9036">
        <f t="shared" si="141"/>
        <v>-9.9130428791022407E-2</v>
      </c>
    </row>
    <row r="9037" spans="1:19" x14ac:dyDescent="0.2">
      <c r="A9037" t="s">
        <v>17980</v>
      </c>
      <c r="B9037" t="s">
        <v>17981</v>
      </c>
      <c r="C9037">
        <v>178</v>
      </c>
      <c r="D9037">
        <v>251</v>
      </c>
      <c r="E9037">
        <v>188</v>
      </c>
      <c r="F9037">
        <v>21</v>
      </c>
      <c r="G9037">
        <v>0.229511951467672</v>
      </c>
      <c r="H9037">
        <v>-0.47052016282361703</v>
      </c>
      <c r="I9037">
        <v>-1.81239788053697</v>
      </c>
      <c r="J9037">
        <v>340</v>
      </c>
      <c r="K9037">
        <v>417</v>
      </c>
      <c r="L9037">
        <v>253</v>
      </c>
      <c r="M9037">
        <v>50</v>
      </c>
      <c r="N9037">
        <v>0.16588524135322399</v>
      </c>
      <c r="O9037">
        <v>-0.72044717301082695</v>
      </c>
      <c r="P9037">
        <v>-1.84273458129812</v>
      </c>
      <c r="Q9037">
        <v>0.644067796610169</v>
      </c>
      <c r="R9037">
        <v>0.322033898305084</v>
      </c>
      <c r="S9037">
        <f t="shared" si="141"/>
        <v>-1.5566868866214591E-2</v>
      </c>
    </row>
    <row r="9038" spans="1:19" x14ac:dyDescent="0.2">
      <c r="A9038" t="s">
        <v>17982</v>
      </c>
      <c r="B9038" t="s">
        <v>17983</v>
      </c>
      <c r="C9038">
        <v>326</v>
      </c>
      <c r="D9038">
        <v>310</v>
      </c>
      <c r="E9038">
        <v>188</v>
      </c>
      <c r="F9038">
        <v>16</v>
      </c>
      <c r="G9038">
        <v>5.8402326061862103E-2</v>
      </c>
      <c r="H9038">
        <v>-0.73331776058266196</v>
      </c>
      <c r="I9038">
        <v>-2.1932947903740101</v>
      </c>
      <c r="J9038">
        <v>392</v>
      </c>
      <c r="K9038">
        <v>596</v>
      </c>
      <c r="L9038">
        <v>380</v>
      </c>
      <c r="M9038">
        <v>61</v>
      </c>
      <c r="N9038">
        <v>0.25918829614150102</v>
      </c>
      <c r="O9038">
        <v>-0.60559124754803695</v>
      </c>
      <c r="P9038">
        <v>-1.81818190060158</v>
      </c>
      <c r="Q9038">
        <v>0.72881355932203395</v>
      </c>
      <c r="R9038">
        <v>0.27118644067796599</v>
      </c>
      <c r="S9038">
        <f t="shared" si="141"/>
        <v>-0.11884377945592343</v>
      </c>
    </row>
    <row r="9039" spans="1:19" x14ac:dyDescent="0.2">
      <c r="A9039" t="s">
        <v>17984</v>
      </c>
      <c r="B9039" t="s">
        <v>17985</v>
      </c>
      <c r="C9039">
        <v>11</v>
      </c>
      <c r="D9039">
        <v>28</v>
      </c>
      <c r="E9039">
        <v>25</v>
      </c>
      <c r="F9039">
        <v>1</v>
      </c>
      <c r="G9039">
        <v>0.48602357847952199</v>
      </c>
      <c r="H9039">
        <v>-0.13771068626459099</v>
      </c>
      <c r="I9039">
        <v>-1.92558985812022</v>
      </c>
      <c r="J9039">
        <v>36</v>
      </c>
      <c r="K9039">
        <v>48</v>
      </c>
      <c r="L9039">
        <v>23</v>
      </c>
      <c r="M9039">
        <v>4</v>
      </c>
      <c r="N9039">
        <v>0.202166840030021</v>
      </c>
      <c r="O9039">
        <v>-0.78666344189408399</v>
      </c>
      <c r="P9039">
        <v>-1.9644681780312101</v>
      </c>
      <c r="Q9039">
        <v>0.71186440677966101</v>
      </c>
      <c r="R9039">
        <v>0.50847457627118597</v>
      </c>
      <c r="S9039">
        <f t="shared" si="141"/>
        <v>-8.0771305157958481E-2</v>
      </c>
    </row>
    <row r="9040" spans="1:19" x14ac:dyDescent="0.2">
      <c r="A9040" t="s">
        <v>17986</v>
      </c>
      <c r="B9040" t="s">
        <v>17987</v>
      </c>
      <c r="C9040">
        <v>512</v>
      </c>
      <c r="D9040">
        <v>517</v>
      </c>
      <c r="E9040">
        <v>530</v>
      </c>
      <c r="F9040">
        <v>57</v>
      </c>
      <c r="G9040">
        <v>8.4478814413640205E-2</v>
      </c>
      <c r="H9040">
        <v>-0.47925210115344502</v>
      </c>
      <c r="I9040">
        <v>-1.83759227826533</v>
      </c>
      <c r="J9040">
        <v>756</v>
      </c>
      <c r="K9040">
        <v>1408</v>
      </c>
      <c r="L9040">
        <v>612</v>
      </c>
      <c r="M9040">
        <v>123</v>
      </c>
      <c r="N9040">
        <v>0.34730896272660799</v>
      </c>
      <c r="O9040">
        <v>-0.68385915050003498</v>
      </c>
      <c r="P9040">
        <v>-1.7988423526537001</v>
      </c>
      <c r="Q9040">
        <v>0.86440677966101698</v>
      </c>
      <c r="R9040">
        <v>0.35593220338983</v>
      </c>
      <c r="S9040">
        <f t="shared" si="141"/>
        <v>-1.1092061583118294E-2</v>
      </c>
    </row>
    <row r="9041" spans="1:19" x14ac:dyDescent="0.2">
      <c r="A9041" t="s">
        <v>17988</v>
      </c>
      <c r="B9041" t="s">
        <v>17989</v>
      </c>
      <c r="C9041">
        <v>123</v>
      </c>
      <c r="D9041">
        <v>139</v>
      </c>
      <c r="E9041">
        <v>178</v>
      </c>
      <c r="F9041">
        <v>15</v>
      </c>
      <c r="G9041">
        <v>0.133367921110225</v>
      </c>
      <c r="H9041">
        <v>-0.33374311890890701</v>
      </c>
      <c r="I9041">
        <v>-1.79801102534571</v>
      </c>
      <c r="J9041">
        <v>417</v>
      </c>
      <c r="K9041">
        <v>342</v>
      </c>
      <c r="L9041">
        <v>209</v>
      </c>
      <c r="M9041">
        <v>31</v>
      </c>
      <c r="N9041">
        <v>-8.8818454959007798E-3</v>
      </c>
      <c r="O9041">
        <v>-0.89207854600709302</v>
      </c>
      <c r="P9041">
        <v>-2.13900002973137</v>
      </c>
      <c r="Q9041">
        <v>0.74576271186440601</v>
      </c>
      <c r="R9041">
        <v>0.22033898305084701</v>
      </c>
      <c r="S9041">
        <f t="shared" si="141"/>
        <v>-9.0664103286958966E-2</v>
      </c>
    </row>
    <row r="9042" spans="1:19" x14ac:dyDescent="0.2">
      <c r="A9042" t="s">
        <v>17990</v>
      </c>
      <c r="B9042" t="s">
        <v>17991</v>
      </c>
      <c r="C9042">
        <v>159</v>
      </c>
      <c r="D9042">
        <v>153</v>
      </c>
      <c r="E9042">
        <v>100</v>
      </c>
      <c r="F9042">
        <v>12</v>
      </c>
      <c r="G9042">
        <v>6.3552538792675806E-2</v>
      </c>
      <c r="H9042">
        <v>-0.69565513409885504</v>
      </c>
      <c r="I9042">
        <v>-2.0064130512348202</v>
      </c>
      <c r="J9042">
        <v>226</v>
      </c>
      <c r="K9042">
        <v>339</v>
      </c>
      <c r="L9042">
        <v>124</v>
      </c>
      <c r="M9042">
        <v>24</v>
      </c>
      <c r="N9042">
        <v>0.253319362477402</v>
      </c>
      <c r="O9042">
        <v>-0.85277553112955595</v>
      </c>
      <c r="P9042">
        <v>-1.98412286602768</v>
      </c>
      <c r="Q9042">
        <v>0.54237288135593198</v>
      </c>
      <c r="R9042">
        <v>0.20338983050847401</v>
      </c>
      <c r="S9042">
        <f t="shared" si="141"/>
        <v>-0.10933668131466212</v>
      </c>
    </row>
    <row r="9043" spans="1:19" x14ac:dyDescent="0.2">
      <c r="A9043" t="s">
        <v>17992</v>
      </c>
      <c r="B9043" t="s">
        <v>17993</v>
      </c>
      <c r="C9043">
        <v>64</v>
      </c>
      <c r="D9043">
        <v>117</v>
      </c>
      <c r="E9043">
        <v>72</v>
      </c>
      <c r="F9043">
        <v>23</v>
      </c>
      <c r="G9043">
        <v>0.34226412005780299</v>
      </c>
      <c r="H9043">
        <v>-0.44310548733102201</v>
      </c>
      <c r="I9043">
        <v>-1.32864931092829</v>
      </c>
      <c r="J9043">
        <v>173</v>
      </c>
      <c r="K9043">
        <v>190</v>
      </c>
      <c r="L9043">
        <v>84</v>
      </c>
      <c r="M9043">
        <v>24</v>
      </c>
      <c r="N9043">
        <v>0.117935601245755</v>
      </c>
      <c r="O9043">
        <v>-0.90585559421130402</v>
      </c>
      <c r="P9043">
        <v>-1.86806053000908</v>
      </c>
      <c r="Q9043">
        <v>0.72881355932203395</v>
      </c>
      <c r="R9043">
        <v>0.27118644067796599</v>
      </c>
      <c r="S9043">
        <f t="shared" si="141"/>
        <v>0.1171639179789786</v>
      </c>
    </row>
    <row r="9044" spans="1:19" x14ac:dyDescent="0.2">
      <c r="A9044" t="s">
        <v>17994</v>
      </c>
      <c r="B9044" t="s">
        <v>17995</v>
      </c>
      <c r="C9044">
        <v>86</v>
      </c>
      <c r="D9044">
        <v>62</v>
      </c>
      <c r="E9044">
        <v>64</v>
      </c>
      <c r="F9044">
        <v>19</v>
      </c>
      <c r="G9044">
        <v>-6.1848529449785299E-2</v>
      </c>
      <c r="H9044">
        <v>-0.62257648703808399</v>
      </c>
      <c r="I9044">
        <v>-1.5399420232527301</v>
      </c>
      <c r="J9044">
        <v>128</v>
      </c>
      <c r="K9044">
        <v>154</v>
      </c>
      <c r="L9044">
        <v>130</v>
      </c>
      <c r="M9044">
        <v>26</v>
      </c>
      <c r="N9044">
        <v>0.157538854610316</v>
      </c>
      <c r="O9044">
        <v>-0.58535539448542195</v>
      </c>
      <c r="P9044">
        <v>-1.7024622902689399</v>
      </c>
      <c r="Q9044">
        <v>0.62711864406779605</v>
      </c>
      <c r="R9044">
        <v>0.338983050847457</v>
      </c>
      <c r="S9044">
        <f t="shared" si="141"/>
        <v>0.10052542652556146</v>
      </c>
    </row>
    <row r="9045" spans="1:19" x14ac:dyDescent="0.2">
      <c r="A9045" t="s">
        <v>17996</v>
      </c>
      <c r="B9045" t="s">
        <v>17997</v>
      </c>
      <c r="C9045">
        <v>55</v>
      </c>
      <c r="D9045">
        <v>64</v>
      </c>
      <c r="E9045">
        <v>33</v>
      </c>
      <c r="F9045">
        <v>9</v>
      </c>
      <c r="G9045">
        <v>0.146075516785171</v>
      </c>
      <c r="H9045">
        <v>-0.71610675939475998</v>
      </c>
      <c r="I9045">
        <v>-1.67031735301691</v>
      </c>
      <c r="J9045">
        <v>135</v>
      </c>
      <c r="K9045">
        <v>106</v>
      </c>
      <c r="L9045">
        <v>96</v>
      </c>
      <c r="M9045">
        <v>13</v>
      </c>
      <c r="N9045">
        <v>-2.7799799808514099E-2</v>
      </c>
      <c r="O9045">
        <v>-0.74015131259982803</v>
      </c>
      <c r="P9045">
        <v>-2.0266160847800601</v>
      </c>
      <c r="Q9045">
        <v>0.76271186440677896</v>
      </c>
      <c r="R9045">
        <v>0.22033898305084701</v>
      </c>
      <c r="S9045">
        <f t="shared" si="141"/>
        <v>-2.3778497778228287E-2</v>
      </c>
    </row>
    <row r="9046" spans="1:19" x14ac:dyDescent="0.2">
      <c r="A9046" t="s">
        <v>17998</v>
      </c>
      <c r="B9046" t="s">
        <v>17999</v>
      </c>
      <c r="C9046">
        <v>116</v>
      </c>
      <c r="D9046">
        <v>105</v>
      </c>
      <c r="E9046">
        <v>82</v>
      </c>
      <c r="F9046">
        <v>4</v>
      </c>
      <c r="G9046">
        <v>3.6989542138548097E-2</v>
      </c>
      <c r="H9046">
        <v>-0.64490214662160505</v>
      </c>
      <c r="I9046">
        <v>-2.34659517086095</v>
      </c>
      <c r="J9046">
        <v>187</v>
      </c>
      <c r="K9046">
        <v>170</v>
      </c>
      <c r="L9046">
        <v>96</v>
      </c>
      <c r="M9046">
        <v>19</v>
      </c>
      <c r="N9046">
        <v>3.5835418263496698E-2</v>
      </c>
      <c r="O9046">
        <v>-0.88165915064132006</v>
      </c>
      <c r="P9046">
        <v>-2.0033136741755602</v>
      </c>
      <c r="Q9046">
        <v>0.74576271186440601</v>
      </c>
      <c r="R9046">
        <v>0.27118644067796599</v>
      </c>
      <c r="S9046">
        <f t="shared" si="141"/>
        <v>-0.21257278994702949</v>
      </c>
    </row>
    <row r="9047" spans="1:19" x14ac:dyDescent="0.2">
      <c r="A9047" t="s">
        <v>18000</v>
      </c>
      <c r="B9047" t="s">
        <v>18001</v>
      </c>
      <c r="C9047">
        <v>125</v>
      </c>
      <c r="D9047">
        <v>122</v>
      </c>
      <c r="E9047">
        <v>104</v>
      </c>
      <c r="F9047">
        <v>6</v>
      </c>
      <c r="G9047">
        <v>6.97080499622202E-2</v>
      </c>
      <c r="H9047">
        <v>-0.57413468348767904</v>
      </c>
      <c r="I9047">
        <v>-2.2029559355864099</v>
      </c>
      <c r="J9047">
        <v>254</v>
      </c>
      <c r="K9047">
        <v>284</v>
      </c>
      <c r="L9047">
        <v>162</v>
      </c>
      <c r="M9047">
        <v>24</v>
      </c>
      <c r="N9047">
        <v>0.12571272684882101</v>
      </c>
      <c r="O9047">
        <v>-0.78740747922169696</v>
      </c>
      <c r="P9047">
        <v>-2.0348481435002199</v>
      </c>
      <c r="Q9047">
        <v>0.83050847457627097</v>
      </c>
      <c r="R9047">
        <v>0.322033898305084</v>
      </c>
      <c r="S9047">
        <f t="shared" si="141"/>
        <v>-0.17958457195010075</v>
      </c>
    </row>
    <row r="9048" spans="1:19" x14ac:dyDescent="0.2">
      <c r="A9048" t="s">
        <v>18002</v>
      </c>
      <c r="B9048" t="s">
        <v>18003</v>
      </c>
      <c r="C9048">
        <v>100</v>
      </c>
      <c r="D9048">
        <v>84</v>
      </c>
      <c r="E9048">
        <v>150</v>
      </c>
      <c r="F9048">
        <v>8</v>
      </c>
      <c r="G9048">
        <v>4.5375183574101804E-3</v>
      </c>
      <c r="H9048">
        <v>-0.31816675072272199</v>
      </c>
      <c r="I9048">
        <v>-1.98110718597005</v>
      </c>
      <c r="J9048">
        <v>197</v>
      </c>
      <c r="K9048">
        <v>200</v>
      </c>
      <c r="L9048">
        <v>93</v>
      </c>
      <c r="M9048">
        <v>19</v>
      </c>
      <c r="N9048">
        <v>8.379187292411E-2</v>
      </c>
      <c r="O9048">
        <v>-0.91807205475204801</v>
      </c>
      <c r="P9048">
        <v>-2.02593829380065</v>
      </c>
      <c r="Q9048">
        <v>0.93220338983050799</v>
      </c>
      <c r="R9048">
        <v>0.23728813559322001</v>
      </c>
      <c r="S9048">
        <f t="shared" si="141"/>
        <v>-0.11322383292231399</v>
      </c>
    </row>
    <row r="9049" spans="1:19" x14ac:dyDescent="0.2">
      <c r="A9049" t="s">
        <v>18004</v>
      </c>
      <c r="B9049" t="s">
        <v>18005</v>
      </c>
      <c r="C9049">
        <v>342</v>
      </c>
      <c r="D9049">
        <v>383</v>
      </c>
      <c r="E9049">
        <v>227</v>
      </c>
      <c r="F9049">
        <v>36</v>
      </c>
      <c r="G9049">
        <v>0.12943090020801601</v>
      </c>
      <c r="H9049">
        <v>-0.67225825864141497</v>
      </c>
      <c r="I9049">
        <v>-1.86192077825084</v>
      </c>
      <c r="J9049">
        <v>615</v>
      </c>
      <c r="K9049">
        <v>523</v>
      </c>
      <c r="L9049">
        <v>349</v>
      </c>
      <c r="M9049">
        <v>83</v>
      </c>
      <c r="N9049">
        <v>6.8546765135793402E-3</v>
      </c>
      <c r="O9049">
        <v>-0.83813846596062702</v>
      </c>
      <c r="P9049">
        <v>-1.88002269199123</v>
      </c>
      <c r="Q9049">
        <v>0.81355932203389802</v>
      </c>
      <c r="R9049">
        <v>0.169491525423728</v>
      </c>
      <c r="S9049">
        <f t="shared" si="141"/>
        <v>-3.9822411310914234E-2</v>
      </c>
    </row>
    <row r="9050" spans="1:19" x14ac:dyDescent="0.2">
      <c r="A9050" t="s">
        <v>18006</v>
      </c>
      <c r="B9050" t="s">
        <v>18007</v>
      </c>
      <c r="C9050">
        <v>84</v>
      </c>
      <c r="D9050">
        <v>163</v>
      </c>
      <c r="E9050">
        <v>124</v>
      </c>
      <c r="F9050">
        <v>7</v>
      </c>
      <c r="G9050">
        <v>0.36816655063760401</v>
      </c>
      <c r="H9050">
        <v>-0.32511561067805</v>
      </c>
      <c r="I9050">
        <v>-1.96337841900962</v>
      </c>
      <c r="J9050">
        <v>187</v>
      </c>
      <c r="K9050">
        <v>223</v>
      </c>
      <c r="L9050">
        <v>138</v>
      </c>
      <c r="M9050">
        <v>12</v>
      </c>
      <c r="N9050">
        <v>0.15369135993338301</v>
      </c>
      <c r="O9050">
        <v>-0.72405129727965201</v>
      </c>
      <c r="P9050">
        <v>-2.2028860290807599</v>
      </c>
      <c r="Q9050">
        <v>0.55932203389830504</v>
      </c>
      <c r="R9050">
        <v>0.186440677966101</v>
      </c>
      <c r="S9050">
        <f t="shared" si="141"/>
        <v>-0.15544177745901072</v>
      </c>
    </row>
    <row r="9051" spans="1:19" x14ac:dyDescent="0.2">
      <c r="A9051" t="s">
        <v>18008</v>
      </c>
      <c r="B9051" t="s">
        <v>18009</v>
      </c>
      <c r="C9051">
        <v>65</v>
      </c>
      <c r="D9051">
        <v>93</v>
      </c>
      <c r="E9051">
        <v>103</v>
      </c>
      <c r="F9051">
        <v>12</v>
      </c>
      <c r="G9051">
        <v>0.235827824206607</v>
      </c>
      <c r="H9051">
        <v>-0.29433414171608602</v>
      </c>
      <c r="I9051">
        <v>-1.6179292835572201</v>
      </c>
      <c r="J9051">
        <v>65</v>
      </c>
      <c r="K9051">
        <v>76</v>
      </c>
      <c r="L9051">
        <v>99</v>
      </c>
      <c r="M9051">
        <v>6</v>
      </c>
      <c r="N9051">
        <v>0.145128339059657</v>
      </c>
      <c r="O9051">
        <v>-0.40936693918969602</v>
      </c>
      <c r="P9051">
        <v>-2.0449877748511001</v>
      </c>
      <c r="Q9051">
        <v>0.83050847457627097</v>
      </c>
      <c r="R9051">
        <v>0.322033898305084</v>
      </c>
      <c r="S9051">
        <f t="shared" si="141"/>
        <v>-1.358477423870575E-2</v>
      </c>
    </row>
    <row r="9052" spans="1:19" x14ac:dyDescent="0.2">
      <c r="A9052" t="s">
        <v>18010</v>
      </c>
      <c r="B9052" t="s">
        <v>18011</v>
      </c>
      <c r="C9052">
        <v>37</v>
      </c>
      <c r="D9052">
        <v>47</v>
      </c>
      <c r="E9052">
        <v>24</v>
      </c>
      <c r="F9052">
        <v>4</v>
      </c>
      <c r="G9052">
        <v>0.18415436616424999</v>
      </c>
      <c r="H9052">
        <v>-0.68224849213379202</v>
      </c>
      <c r="I9052">
        <v>-1.85033890570103</v>
      </c>
      <c r="J9052">
        <v>98</v>
      </c>
      <c r="K9052">
        <v>113</v>
      </c>
      <c r="L9052">
        <v>34</v>
      </c>
      <c r="M9052">
        <v>18</v>
      </c>
      <c r="N9052">
        <v>0.139080471212646</v>
      </c>
      <c r="O9052">
        <v>-1.0518359357946301</v>
      </c>
      <c r="P9052">
        <v>-1.74617923918108</v>
      </c>
      <c r="Q9052">
        <v>0.71186440677966101</v>
      </c>
      <c r="R9052">
        <v>0.322033898305084</v>
      </c>
      <c r="S9052">
        <f t="shared" si="141"/>
        <v>-6.8145547595661188E-4</v>
      </c>
    </row>
    <row r="9053" spans="1:19" x14ac:dyDescent="0.2">
      <c r="A9053" t="s">
        <v>18012</v>
      </c>
      <c r="B9053" t="s">
        <v>18013</v>
      </c>
      <c r="C9053">
        <v>96</v>
      </c>
      <c r="D9053">
        <v>154</v>
      </c>
      <c r="E9053">
        <v>75</v>
      </c>
      <c r="F9053">
        <v>6</v>
      </c>
      <c r="G9053">
        <v>0.28550772009242298</v>
      </c>
      <c r="H9053">
        <v>-0.60146797942627195</v>
      </c>
      <c r="I9053">
        <v>-2.0883171556179199</v>
      </c>
      <c r="J9053">
        <v>218</v>
      </c>
      <c r="K9053">
        <v>239</v>
      </c>
      <c r="L9053">
        <v>71</v>
      </c>
      <c r="M9053">
        <v>23</v>
      </c>
      <c r="N9053">
        <v>0.117169510765254</v>
      </c>
      <c r="O9053">
        <v>-1.0792869220299199</v>
      </c>
      <c r="P9053">
        <v>-1.9869543261789</v>
      </c>
      <c r="Q9053">
        <v>0.57627118644067798</v>
      </c>
      <c r="R9053">
        <v>0.28813559322033899</v>
      </c>
      <c r="S9053">
        <f t="shared" si="141"/>
        <v>-0.13371383588940056</v>
      </c>
    </row>
    <row r="9054" spans="1:19" x14ac:dyDescent="0.2">
      <c r="A9054" t="s">
        <v>18014</v>
      </c>
      <c r="B9054" t="s">
        <v>18015</v>
      </c>
      <c r="C9054">
        <v>102</v>
      </c>
      <c r="D9054">
        <v>123</v>
      </c>
      <c r="E9054">
        <v>99</v>
      </c>
      <c r="F9054">
        <v>7</v>
      </c>
      <c r="G9054">
        <v>0.16156317197300801</v>
      </c>
      <c r="H9054">
        <v>-0.50722298694277101</v>
      </c>
      <c r="I9054">
        <v>-2.0476993047096501</v>
      </c>
      <c r="J9054">
        <v>240</v>
      </c>
      <c r="K9054">
        <v>214</v>
      </c>
      <c r="L9054">
        <v>178</v>
      </c>
      <c r="M9054">
        <v>21</v>
      </c>
      <c r="N9054">
        <v>2.74306350593066E-2</v>
      </c>
      <c r="O9054">
        <v>-0.72188001654710199</v>
      </c>
      <c r="P9054">
        <v>-2.0682176155695702</v>
      </c>
      <c r="Q9054">
        <v>0.86440677966101698</v>
      </c>
      <c r="R9054">
        <v>0.338983050847457</v>
      </c>
      <c r="S9054">
        <f t="shared" si="141"/>
        <v>-0.14373692298442084</v>
      </c>
    </row>
    <row r="9055" spans="1:19" x14ac:dyDescent="0.2">
      <c r="A9055" t="s">
        <v>18016</v>
      </c>
      <c r="B9055" t="s">
        <v>18017</v>
      </c>
      <c r="C9055">
        <v>283</v>
      </c>
      <c r="D9055">
        <v>379</v>
      </c>
      <c r="E9055">
        <v>272</v>
      </c>
      <c r="F9055">
        <v>27</v>
      </c>
      <c r="G9055">
        <v>0.20711100673930999</v>
      </c>
      <c r="H9055">
        <v>-0.51147554126849504</v>
      </c>
      <c r="I9055">
        <v>-1.9046198443272999</v>
      </c>
      <c r="J9055">
        <v>528</v>
      </c>
      <c r="K9055">
        <v>769</v>
      </c>
      <c r="L9055">
        <v>401</v>
      </c>
      <c r="M9055">
        <v>76</v>
      </c>
      <c r="N9055">
        <v>0.24052052068933999</v>
      </c>
      <c r="O9055">
        <v>-0.71157832705802004</v>
      </c>
      <c r="P9055">
        <v>-1.8520459988449101</v>
      </c>
      <c r="Q9055">
        <v>0.83050847457627097</v>
      </c>
      <c r="R9055">
        <v>0.322033898305084</v>
      </c>
      <c r="S9055">
        <f t="shared" si="141"/>
        <v>-4.4652805649937274E-2</v>
      </c>
    </row>
    <row r="9056" spans="1:19" x14ac:dyDescent="0.2">
      <c r="A9056" t="s">
        <v>18018</v>
      </c>
      <c r="B9056" t="s">
        <v>18019</v>
      </c>
      <c r="C9056">
        <v>119</v>
      </c>
      <c r="D9056">
        <v>119</v>
      </c>
      <c r="E9056">
        <v>119</v>
      </c>
      <c r="F9056">
        <v>17</v>
      </c>
      <c r="G9056">
        <v>8.0258232295528406E-2</v>
      </c>
      <c r="H9056">
        <v>-0.49425800977840301</v>
      </c>
      <c r="I9056">
        <v>-1.72929521297625</v>
      </c>
      <c r="J9056">
        <v>258</v>
      </c>
      <c r="K9056">
        <v>320</v>
      </c>
      <c r="L9056">
        <v>196</v>
      </c>
      <c r="M9056">
        <v>29</v>
      </c>
      <c r="N9056">
        <v>0.170758375778397</v>
      </c>
      <c r="O9056">
        <v>-0.71145241175114404</v>
      </c>
      <c r="P9056">
        <v>-1.95944737665616</v>
      </c>
      <c r="Q9056">
        <v>0.83050847457627097</v>
      </c>
      <c r="R9056">
        <v>0.22033898305084701</v>
      </c>
      <c r="S9056">
        <f t="shared" si="141"/>
        <v>-2.2820202885199228E-2</v>
      </c>
    </row>
    <row r="9057" spans="1:19" x14ac:dyDescent="0.2">
      <c r="A9057" t="s">
        <v>18020</v>
      </c>
      <c r="B9057" t="s">
        <v>18021</v>
      </c>
      <c r="C9057">
        <v>67</v>
      </c>
      <c r="D9057">
        <v>44</v>
      </c>
      <c r="E9057">
        <v>71</v>
      </c>
      <c r="F9057">
        <v>2</v>
      </c>
      <c r="G9057">
        <v>-0.10236389391910999</v>
      </c>
      <c r="H9057">
        <v>-0.46907446376015399</v>
      </c>
      <c r="I9057">
        <v>-2.40924197999884</v>
      </c>
      <c r="J9057">
        <v>233</v>
      </c>
      <c r="K9057">
        <v>298</v>
      </c>
      <c r="L9057">
        <v>114</v>
      </c>
      <c r="M9057">
        <v>18</v>
      </c>
      <c r="N9057">
        <v>0.18408844647195799</v>
      </c>
      <c r="O9057">
        <v>-0.90253984683393595</v>
      </c>
      <c r="P9057">
        <v>-2.1223090845146002</v>
      </c>
      <c r="Q9057">
        <v>0.93220338983050799</v>
      </c>
      <c r="R9057">
        <v>0.28813559322033899</v>
      </c>
      <c r="S9057">
        <f t="shared" si="141"/>
        <v>-0.26246841788355324</v>
      </c>
    </row>
    <row r="9058" spans="1:19" x14ac:dyDescent="0.2">
      <c r="A9058" t="s">
        <v>18022</v>
      </c>
      <c r="B9058" t="s">
        <v>18023</v>
      </c>
      <c r="C9058">
        <v>31</v>
      </c>
      <c r="D9058">
        <v>20</v>
      </c>
      <c r="E9058">
        <v>46</v>
      </c>
      <c r="F9058">
        <v>2</v>
      </c>
      <c r="G9058">
        <v>-0.11007346587476299</v>
      </c>
      <c r="H9058">
        <v>-0.322861871931102</v>
      </c>
      <c r="I9058">
        <v>-2.0745288711322898</v>
      </c>
      <c r="J9058">
        <v>96</v>
      </c>
      <c r="K9058">
        <v>62</v>
      </c>
      <c r="L9058">
        <v>27</v>
      </c>
      <c r="M9058">
        <v>5</v>
      </c>
      <c r="N9058">
        <v>-0.11265144011959199</v>
      </c>
      <c r="O9058">
        <v>-1.1429962460249701</v>
      </c>
      <c r="P9058">
        <v>-2.2935268972954401</v>
      </c>
      <c r="Q9058">
        <v>0.86440677966101698</v>
      </c>
      <c r="R9058">
        <v>0.28813559322033899</v>
      </c>
      <c r="S9058">
        <f t="shared" si="141"/>
        <v>-0.21174067501637539</v>
      </c>
    </row>
    <row r="9059" spans="1:19" x14ac:dyDescent="0.2">
      <c r="A9059" t="s">
        <v>18024</v>
      </c>
      <c r="B9059" t="s">
        <v>18025</v>
      </c>
      <c r="C9059">
        <v>17</v>
      </c>
      <c r="D9059">
        <v>38</v>
      </c>
      <c r="E9059">
        <v>13</v>
      </c>
      <c r="F9059">
        <v>0</v>
      </c>
      <c r="G9059">
        <v>0.42959290753406398</v>
      </c>
      <c r="H9059">
        <v>-0.61076357884984001</v>
      </c>
      <c r="I9059" t="e">
        <f>-inf</f>
        <v>#NAME?</v>
      </c>
      <c r="J9059">
        <v>235</v>
      </c>
      <c r="K9059">
        <v>453</v>
      </c>
      <c r="L9059">
        <v>170</v>
      </c>
      <c r="M9059">
        <v>27</v>
      </c>
      <c r="N9059">
        <v>0.36225844316281702</v>
      </c>
      <c r="O9059">
        <v>-0.73270771803785195</v>
      </c>
      <c r="P9059">
        <v>-1.94992976670464</v>
      </c>
      <c r="Q9059">
        <v>0.84745762711864403</v>
      </c>
      <c r="R9059">
        <v>0.305084745762711</v>
      </c>
      <c r="S9059" t="e">
        <f t="shared" si="141"/>
        <v>#NAME?</v>
      </c>
    </row>
    <row r="9060" spans="1:19" x14ac:dyDescent="0.2">
      <c r="A9060" t="s">
        <v>18026</v>
      </c>
      <c r="B9060" t="e">
        <f>---MEAIAEHDFTATADDEDELSFRKGQILKVLNKDDNWY-AEEADGREGLVPSNYIEMFPH</f>
        <v>#NAME?</v>
      </c>
      <c r="C9060">
        <v>191</v>
      </c>
      <c r="D9060">
        <v>247</v>
      </c>
      <c r="E9060">
        <v>103</v>
      </c>
      <c r="F9060">
        <v>22</v>
      </c>
      <c r="G9060">
        <v>0.19192181830746599</v>
      </c>
      <c r="H9060">
        <v>-0.76245415232095803</v>
      </c>
      <c r="I9060">
        <v>-1.8228078593875201</v>
      </c>
      <c r="J9060">
        <v>288</v>
      </c>
      <c r="K9060">
        <v>341</v>
      </c>
      <c r="L9060">
        <v>233</v>
      </c>
      <c r="M9060">
        <v>50</v>
      </c>
      <c r="N9060">
        <v>0.15058999465498801</v>
      </c>
      <c r="O9060">
        <v>-0.68412534387760204</v>
      </c>
      <c r="P9060">
        <v>-1.7706481520151001</v>
      </c>
      <c r="Q9060">
        <v>0.81355932203389802</v>
      </c>
      <c r="R9060">
        <v>0.28813559322033899</v>
      </c>
      <c r="S9060">
        <f t="shared" si="141"/>
        <v>7.1300743290760721E-4</v>
      </c>
    </row>
    <row r="9061" spans="1:19" x14ac:dyDescent="0.2">
      <c r="A9061" t="s">
        <v>18027</v>
      </c>
      <c r="B9061" t="s">
        <v>18028</v>
      </c>
      <c r="C9061">
        <v>15</v>
      </c>
      <c r="D9061">
        <v>9</v>
      </c>
      <c r="E9061">
        <v>7</v>
      </c>
      <c r="F9061">
        <v>0</v>
      </c>
      <c r="G9061">
        <v>-0.141590517320827</v>
      </c>
      <c r="H9061">
        <v>-0.82525122881982804</v>
      </c>
      <c r="I9061" t="e">
        <f>-inf</f>
        <v>#NAME?</v>
      </c>
      <c r="J9061">
        <v>33</v>
      </c>
      <c r="K9061">
        <v>10</v>
      </c>
      <c r="L9061">
        <v>8</v>
      </c>
      <c r="M9061">
        <v>2</v>
      </c>
      <c r="N9061">
        <v>-0.44128583645616498</v>
      </c>
      <c r="O9061">
        <v>-1.2075127300303301</v>
      </c>
      <c r="P9061">
        <v>-2.2277096128057901</v>
      </c>
      <c r="Q9061">
        <v>0.62711864406779605</v>
      </c>
      <c r="R9061">
        <v>0.38983050847457601</v>
      </c>
      <c r="S9061" t="e">
        <f t="shared" si="141"/>
        <v>#NAME?</v>
      </c>
    </row>
    <row r="9062" spans="1:19" x14ac:dyDescent="0.2">
      <c r="A9062" t="s">
        <v>18029</v>
      </c>
      <c r="B9062" t="s">
        <v>18030</v>
      </c>
      <c r="C9062">
        <v>165</v>
      </c>
      <c r="D9062">
        <v>169</v>
      </c>
      <c r="E9062">
        <v>80</v>
      </c>
      <c r="F9062">
        <v>6</v>
      </c>
      <c r="G9062">
        <v>9.0660992695295706E-2</v>
      </c>
      <c r="H9062">
        <v>-0.80865196700036601</v>
      </c>
      <c r="I9062">
        <v>-2.3235298667922599</v>
      </c>
      <c r="J9062">
        <v>347</v>
      </c>
      <c r="K9062">
        <v>499</v>
      </c>
      <c r="L9062">
        <v>209</v>
      </c>
      <c r="M9062">
        <v>34</v>
      </c>
      <c r="N9062">
        <v>0.234999174254238</v>
      </c>
      <c r="O9062">
        <v>-0.81227196582421002</v>
      </c>
      <c r="P9062">
        <v>-2.01907622634051</v>
      </c>
      <c r="Q9062">
        <v>0.677966101694915</v>
      </c>
      <c r="R9062">
        <v>0.169491525423728</v>
      </c>
      <c r="S9062">
        <f t="shared" si="141"/>
        <v>-0.21013736386510395</v>
      </c>
    </row>
    <row r="9063" spans="1:19" x14ac:dyDescent="0.2">
      <c r="A9063" t="s">
        <v>18031</v>
      </c>
      <c r="B9063" t="s">
        <v>18032</v>
      </c>
      <c r="C9063">
        <v>62</v>
      </c>
      <c r="D9063">
        <v>36</v>
      </c>
      <c r="E9063">
        <v>49</v>
      </c>
      <c r="F9063">
        <v>61</v>
      </c>
      <c r="G9063">
        <v>-0.15583095643543801</v>
      </c>
      <c r="H9063">
        <v>-0.596453619248143</v>
      </c>
      <c r="I9063">
        <v>-0.89125902744948504</v>
      </c>
      <c r="J9063">
        <v>85</v>
      </c>
      <c r="K9063">
        <v>97</v>
      </c>
      <c r="L9063">
        <v>92</v>
      </c>
      <c r="M9063">
        <v>138</v>
      </c>
      <c r="N9063">
        <v>0.134580911973673</v>
      </c>
      <c r="O9063">
        <v>-0.55771987551312696</v>
      </c>
      <c r="P9063">
        <v>-0.79976550790494905</v>
      </c>
      <c r="Q9063">
        <v>0.83050847457627097</v>
      </c>
      <c r="R9063">
        <v>0.305084745762711</v>
      </c>
      <c r="S9063">
        <f t="shared" si="141"/>
        <v>0.52905147787384477</v>
      </c>
    </row>
    <row r="9064" spans="1:19" x14ac:dyDescent="0.2">
      <c r="A9064" t="s">
        <v>18033</v>
      </c>
      <c r="B9064" t="e">
        <f>-VGVRARARWSWYPEADDEDELLFPAGAEIREIEDVNDWFFGRYAMGKQGLFPSPYVRRLPD</f>
        <v>#NAME?</v>
      </c>
      <c r="C9064">
        <v>185</v>
      </c>
      <c r="D9064">
        <v>273</v>
      </c>
      <c r="E9064">
        <v>216</v>
      </c>
      <c r="F9064">
        <v>20</v>
      </c>
      <c r="G9064">
        <v>0.24924915093326999</v>
      </c>
      <c r="H9064">
        <v>-0.426975987030486</v>
      </c>
      <c r="I9064">
        <v>-1.85033890570103</v>
      </c>
      <c r="J9064">
        <v>376</v>
      </c>
      <c r="K9064">
        <v>680</v>
      </c>
      <c r="L9064">
        <v>438</v>
      </c>
      <c r="M9064">
        <v>111</v>
      </c>
      <c r="N9064">
        <v>0.33454917120029698</v>
      </c>
      <c r="O9064">
        <v>-0.52580251156795099</v>
      </c>
      <c r="P9064">
        <v>-1.5400905347328899</v>
      </c>
      <c r="Q9064">
        <v>0.81355932203389802</v>
      </c>
      <c r="R9064">
        <v>0.20338983050847401</v>
      </c>
      <c r="S9064">
        <f t="shared" si="141"/>
        <v>5.4443904335884162E-2</v>
      </c>
    </row>
    <row r="9065" spans="1:19" x14ac:dyDescent="0.2">
      <c r="A9065" t="s">
        <v>18034</v>
      </c>
      <c r="B9065" t="s">
        <v>18035</v>
      </c>
      <c r="C9065">
        <v>162</v>
      </c>
      <c r="D9065">
        <v>193</v>
      </c>
      <c r="E9065">
        <v>152</v>
      </c>
      <c r="F9065">
        <v>14</v>
      </c>
      <c r="G9065">
        <v>0.15630052676067099</v>
      </c>
      <c r="H9065">
        <v>-0.52192943637626199</v>
      </c>
      <c r="I9065">
        <v>-1.9475841518263901</v>
      </c>
      <c r="J9065">
        <v>203</v>
      </c>
      <c r="K9065">
        <v>264</v>
      </c>
      <c r="L9065">
        <v>128</v>
      </c>
      <c r="M9065">
        <v>30</v>
      </c>
      <c r="N9065">
        <v>0.19133599237833901</v>
      </c>
      <c r="O9065">
        <v>-0.79237484540973402</v>
      </c>
      <c r="P9065">
        <v>-1.84060045178544</v>
      </c>
      <c r="Q9065">
        <v>0.88135593220338904</v>
      </c>
      <c r="R9065">
        <v>0.338983050847457</v>
      </c>
      <c r="S9065">
        <f t="shared" si="141"/>
        <v>-5.3981502584000703E-2</v>
      </c>
    </row>
    <row r="9066" spans="1:19" x14ac:dyDescent="0.2">
      <c r="A9066" t="s">
        <v>18036</v>
      </c>
      <c r="B9066" t="s">
        <v>18037</v>
      </c>
      <c r="C9066">
        <v>153</v>
      </c>
      <c r="D9066">
        <v>164</v>
      </c>
      <c r="E9066">
        <v>70</v>
      </c>
      <c r="F9066">
        <v>32</v>
      </c>
      <c r="G9066">
        <v>0.110410649525627</v>
      </c>
      <c r="H9066">
        <v>-0.83385140058174501</v>
      </c>
      <c r="I9066">
        <v>-1.5637386254596899</v>
      </c>
      <c r="J9066">
        <v>267</v>
      </c>
      <c r="K9066">
        <v>402</v>
      </c>
      <c r="L9066">
        <v>192</v>
      </c>
      <c r="M9066">
        <v>43</v>
      </c>
      <c r="N9066">
        <v>0.254942895141616</v>
      </c>
      <c r="O9066">
        <v>-0.73529880980541595</v>
      </c>
      <c r="P9066">
        <v>-1.8032684743768801</v>
      </c>
      <c r="Q9066">
        <v>0.79661016949152497</v>
      </c>
      <c r="R9066">
        <v>0.338983050847457</v>
      </c>
      <c r="S9066">
        <f t="shared" si="141"/>
        <v>6.6698874613844272E-2</v>
      </c>
    </row>
    <row r="9067" spans="1:19" x14ac:dyDescent="0.2">
      <c r="A9067" t="s">
        <v>18038</v>
      </c>
      <c r="B9067" t="s">
        <v>18039</v>
      </c>
      <c r="C9067">
        <v>81</v>
      </c>
      <c r="D9067">
        <v>95</v>
      </c>
      <c r="E9067">
        <v>47</v>
      </c>
      <c r="F9067">
        <v>14</v>
      </c>
      <c r="G9067">
        <v>0.14949681870572601</v>
      </c>
      <c r="H9067">
        <v>-0.73064517072133595</v>
      </c>
      <c r="I9067">
        <v>-1.64655415616241</v>
      </c>
      <c r="J9067">
        <v>157</v>
      </c>
      <c r="K9067">
        <v>178</v>
      </c>
      <c r="L9067">
        <v>99</v>
      </c>
      <c r="M9067">
        <v>13</v>
      </c>
      <c r="N9067">
        <v>0.13174845332138199</v>
      </c>
      <c r="O9067">
        <v>-0.79235323495607402</v>
      </c>
      <c r="P9067">
        <v>-2.09218196869428</v>
      </c>
      <c r="Q9067">
        <v>0.76271186440677896</v>
      </c>
      <c r="R9067">
        <v>0.22033898305084701</v>
      </c>
      <c r="S9067">
        <f t="shared" si="141"/>
        <v>-3.4463388173256254E-2</v>
      </c>
    </row>
    <row r="9068" spans="1:19" x14ac:dyDescent="0.2">
      <c r="A9068" t="s">
        <v>18040</v>
      </c>
      <c r="B9068" t="s">
        <v>18041</v>
      </c>
      <c r="C9068">
        <v>167</v>
      </c>
      <c r="D9068">
        <v>162</v>
      </c>
      <c r="E9068">
        <v>158</v>
      </c>
      <c r="F9068">
        <v>10</v>
      </c>
      <c r="G9068">
        <v>6.7056775690576095E-2</v>
      </c>
      <c r="H9068">
        <v>-0.51831739397156396</v>
      </c>
      <c r="I9068">
        <v>-2.1069136441095799</v>
      </c>
      <c r="J9068">
        <v>193</v>
      </c>
      <c r="K9068">
        <v>353</v>
      </c>
      <c r="L9068">
        <v>190</v>
      </c>
      <c r="M9068">
        <v>24</v>
      </c>
      <c r="N9068">
        <v>0.33944549980177002</v>
      </c>
      <c r="O9068">
        <v>-0.59889248519933502</v>
      </c>
      <c r="P9068">
        <v>-1.91557173588806</v>
      </c>
      <c r="Q9068">
        <v>0.62711864406779605</v>
      </c>
      <c r="R9068">
        <v>0.305084745762711</v>
      </c>
      <c r="S9068">
        <f t="shared" si="141"/>
        <v>-0.11998307861745271</v>
      </c>
    </row>
    <row r="9069" spans="1:19" x14ac:dyDescent="0.2">
      <c r="A9069" t="s">
        <v>18042</v>
      </c>
      <c r="B9069" t="s">
        <v>18043</v>
      </c>
      <c r="C9069">
        <v>275</v>
      </c>
      <c r="D9069">
        <v>435</v>
      </c>
      <c r="E9069">
        <v>202</v>
      </c>
      <c r="F9069">
        <v>32</v>
      </c>
      <c r="G9069">
        <v>0.27941479541990299</v>
      </c>
      <c r="H9069">
        <v>-0.62823933416204203</v>
      </c>
      <c r="I9069">
        <v>-1.8183798884723501</v>
      </c>
      <c r="J9069">
        <v>438</v>
      </c>
      <c r="K9069">
        <v>732</v>
      </c>
      <c r="L9069">
        <v>275</v>
      </c>
      <c r="M9069">
        <v>80</v>
      </c>
      <c r="N9069">
        <v>0.30026507397601399</v>
      </c>
      <c r="O9069">
        <v>-0.79423019381822701</v>
      </c>
      <c r="P9069">
        <v>-1.74860979210404</v>
      </c>
      <c r="Q9069">
        <v>0.96610169491525399</v>
      </c>
      <c r="R9069">
        <v>0.35593220338983</v>
      </c>
      <c r="S9069">
        <f t="shared" si="141"/>
        <v>7.8848618514288649E-3</v>
      </c>
    </row>
    <row r="9070" spans="1:19" x14ac:dyDescent="0.2">
      <c r="A9070" t="s">
        <v>18044</v>
      </c>
      <c r="B9070" t="s">
        <v>18045</v>
      </c>
      <c r="C9070">
        <v>400</v>
      </c>
      <c r="D9070">
        <v>505</v>
      </c>
      <c r="E9070">
        <v>306</v>
      </c>
      <c r="F9070">
        <v>37</v>
      </c>
      <c r="G9070">
        <v>0.18148961908622699</v>
      </c>
      <c r="H9070">
        <v>-0.610596574624786</v>
      </c>
      <c r="I9070">
        <v>-1.9180554402229599</v>
      </c>
      <c r="J9070">
        <v>766</v>
      </c>
      <c r="K9070">
        <v>997</v>
      </c>
      <c r="L9070">
        <v>510</v>
      </c>
      <c r="M9070">
        <v>98</v>
      </c>
      <c r="N9070">
        <v>0.191694492100773</v>
      </c>
      <c r="O9070">
        <v>-0.76874737067905796</v>
      </c>
      <c r="P9070">
        <v>-1.9032283625319999</v>
      </c>
      <c r="Q9070">
        <v>0.66101694915254205</v>
      </c>
      <c r="R9070">
        <v>0.27118644067796599</v>
      </c>
      <c r="S9070">
        <f t="shared" si="141"/>
        <v>-6.2217854350983641E-2</v>
      </c>
    </row>
    <row r="9071" spans="1:19" x14ac:dyDescent="0.2">
      <c r="A9071" t="s">
        <v>18046</v>
      </c>
      <c r="B9071" t="s">
        <v>18047</v>
      </c>
      <c r="C9071">
        <v>101</v>
      </c>
      <c r="D9071">
        <v>119</v>
      </c>
      <c r="E9071">
        <v>81</v>
      </c>
      <c r="F9071">
        <v>12</v>
      </c>
      <c r="G9071">
        <v>0.15148381990541601</v>
      </c>
      <c r="H9071">
        <v>-0.59009436468239596</v>
      </c>
      <c r="I9071">
        <v>-1.8093373006970099</v>
      </c>
      <c r="J9071">
        <v>149</v>
      </c>
      <c r="K9071">
        <v>76</v>
      </c>
      <c r="L9071">
        <v>109</v>
      </c>
      <c r="M9071">
        <v>22</v>
      </c>
      <c r="N9071">
        <v>-0.21514457270976101</v>
      </c>
      <c r="O9071">
        <v>-0.72784854761604001</v>
      </c>
      <c r="P9071">
        <v>-1.8409892561819601</v>
      </c>
      <c r="Q9071">
        <v>1</v>
      </c>
      <c r="R9071">
        <v>0.305084745762711</v>
      </c>
      <c r="S9071">
        <f t="shared" si="141"/>
        <v>-1.4217402461956078E-2</v>
      </c>
    </row>
    <row r="9072" spans="1:19" x14ac:dyDescent="0.2">
      <c r="A9072" t="s">
        <v>18048</v>
      </c>
      <c r="B9072" t="s">
        <v>18049</v>
      </c>
      <c r="C9072">
        <v>54</v>
      </c>
      <c r="D9072">
        <v>61</v>
      </c>
      <c r="E9072">
        <v>52</v>
      </c>
      <c r="F9072">
        <v>3</v>
      </c>
      <c r="G9072">
        <v>0.133194307483326</v>
      </c>
      <c r="H9072">
        <v>-0.51064842596657301</v>
      </c>
      <c r="I9072">
        <v>-2.1394696780653</v>
      </c>
      <c r="J9072">
        <v>91</v>
      </c>
      <c r="K9072">
        <v>186</v>
      </c>
      <c r="L9072">
        <v>35</v>
      </c>
      <c r="M9072">
        <v>2</v>
      </c>
      <c r="N9072">
        <v>0.387699655318544</v>
      </c>
      <c r="O9072">
        <v>-1.0070621251152001</v>
      </c>
      <c r="P9072">
        <v>-2.668237065249</v>
      </c>
      <c r="Q9072">
        <v>0.91525423728813504</v>
      </c>
      <c r="R9072">
        <v>0.35593220338983</v>
      </c>
      <c r="S9072">
        <f t="shared" si="141"/>
        <v>-0.33069737173936542</v>
      </c>
    </row>
    <row r="9073" spans="1:19" x14ac:dyDescent="0.2">
      <c r="A9073" t="s">
        <v>18050</v>
      </c>
      <c r="B9073" t="s">
        <v>18051</v>
      </c>
      <c r="C9073">
        <v>70</v>
      </c>
      <c r="D9073">
        <v>126</v>
      </c>
      <c r="E9073">
        <v>32</v>
      </c>
      <c r="F9073">
        <v>2</v>
      </c>
      <c r="G9073">
        <v>0.33553073739883399</v>
      </c>
      <c r="H9073">
        <v>-0.83420607147275405</v>
      </c>
      <c r="I9073">
        <v>-2.4282652173122701</v>
      </c>
      <c r="J9073">
        <v>110</v>
      </c>
      <c r="K9073">
        <v>89</v>
      </c>
      <c r="L9073">
        <v>45</v>
      </c>
      <c r="M9073">
        <v>24</v>
      </c>
      <c r="N9073">
        <v>-1.47745750915904E-2</v>
      </c>
      <c r="O9073">
        <v>-0.98026894852727098</v>
      </c>
      <c r="P9073">
        <v>-1.6714071120385099</v>
      </c>
      <c r="Q9073">
        <v>0.88135593220338904</v>
      </c>
      <c r="R9073">
        <v>0.23728813559322001</v>
      </c>
      <c r="S9073">
        <f t="shared" si="141"/>
        <v>-0.14734549660282659</v>
      </c>
    </row>
    <row r="9074" spans="1:19" x14ac:dyDescent="0.2">
      <c r="A9074" t="s">
        <v>18052</v>
      </c>
      <c r="B9074" t="s">
        <v>18053</v>
      </c>
      <c r="C9074">
        <v>107</v>
      </c>
      <c r="D9074">
        <v>91</v>
      </c>
      <c r="E9074">
        <v>76</v>
      </c>
      <c r="F9074">
        <v>17</v>
      </c>
      <c r="G9074">
        <v>9.9158469314124392E-3</v>
      </c>
      <c r="H9074">
        <v>-0.64282819518282197</v>
      </c>
      <c r="I9074">
        <v>-1.68313202926893</v>
      </c>
      <c r="J9074">
        <v>137</v>
      </c>
      <c r="K9074">
        <v>157</v>
      </c>
      <c r="L9074">
        <v>149</v>
      </c>
      <c r="M9074">
        <v>24</v>
      </c>
      <c r="N9074">
        <v>0.13640718867454801</v>
      </c>
      <c r="O9074">
        <v>-0.555623075888523</v>
      </c>
      <c r="P9074">
        <v>-1.7667349940366901</v>
      </c>
      <c r="Q9074">
        <v>0.644067796610169</v>
      </c>
      <c r="R9074">
        <v>0.20338983050847401</v>
      </c>
      <c r="S9074">
        <f t="shared" si="141"/>
        <v>4.2039906012263421E-2</v>
      </c>
    </row>
    <row r="9075" spans="1:19" x14ac:dyDescent="0.2">
      <c r="A9075" t="s">
        <v>18054</v>
      </c>
      <c r="B9075" t="s">
        <v>18055</v>
      </c>
      <c r="C9075">
        <v>474</v>
      </c>
      <c r="D9075">
        <v>377</v>
      </c>
      <c r="E9075">
        <v>386</v>
      </c>
      <c r="F9075">
        <v>57</v>
      </c>
      <c r="G9075">
        <v>-1.9178759172763699E-2</v>
      </c>
      <c r="H9075">
        <v>-0.58344904678073295</v>
      </c>
      <c r="I9075">
        <v>-1.80410065896359</v>
      </c>
      <c r="J9075">
        <v>644</v>
      </c>
      <c r="K9075">
        <v>659</v>
      </c>
      <c r="L9075">
        <v>452</v>
      </c>
      <c r="M9075">
        <v>81</v>
      </c>
      <c r="N9075">
        <v>8.7227650655919503E-2</v>
      </c>
      <c r="O9075">
        <v>-0.74583620969282005</v>
      </c>
      <c r="P9075">
        <v>-1.9106265170730501</v>
      </c>
      <c r="Q9075">
        <v>0.86440677966101698</v>
      </c>
      <c r="R9075">
        <v>0.28813559322033899</v>
      </c>
      <c r="S9075">
        <f t="shared" si="141"/>
        <v>-3.1334070870267544E-2</v>
      </c>
    </row>
    <row r="9076" spans="1:19" x14ac:dyDescent="0.2">
      <c r="A9076" t="s">
        <v>18056</v>
      </c>
      <c r="B9076" t="s">
        <v>18057</v>
      </c>
      <c r="C9076">
        <v>208</v>
      </c>
      <c r="D9076">
        <v>147</v>
      </c>
      <c r="E9076">
        <v>121</v>
      </c>
      <c r="F9076">
        <v>38</v>
      </c>
      <c r="G9076">
        <v>-7.0487767919057004E-2</v>
      </c>
      <c r="H9076">
        <v>-0.72953597442471496</v>
      </c>
      <c r="I9076">
        <v>-1.62247691130795</v>
      </c>
      <c r="J9076">
        <v>236</v>
      </c>
      <c r="K9076">
        <v>424</v>
      </c>
      <c r="L9076">
        <v>175</v>
      </c>
      <c r="M9076">
        <v>48</v>
      </c>
      <c r="N9076">
        <v>0.331681957044347</v>
      </c>
      <c r="O9076">
        <v>-0.721962731428202</v>
      </c>
      <c r="P9076">
        <v>-1.70189643418641</v>
      </c>
      <c r="Q9076">
        <v>0.59322033898305004</v>
      </c>
      <c r="R9076">
        <v>0.338983050847457</v>
      </c>
      <c r="S9076">
        <f t="shared" si="141"/>
        <v>7.6875090963392484E-2</v>
      </c>
    </row>
    <row r="9077" spans="1:19" x14ac:dyDescent="0.2">
      <c r="A9077" t="s">
        <v>18058</v>
      </c>
      <c r="B9077" t="s">
        <v>18059</v>
      </c>
      <c r="C9077">
        <v>247</v>
      </c>
      <c r="D9077">
        <v>262</v>
      </c>
      <c r="E9077">
        <v>184</v>
      </c>
      <c r="F9077">
        <v>25</v>
      </c>
      <c r="G9077">
        <v>0.105862570355608</v>
      </c>
      <c r="H9077">
        <v>-0.62213714002853204</v>
      </c>
      <c r="I9077">
        <v>-1.8789541175496201</v>
      </c>
      <c r="J9077">
        <v>572</v>
      </c>
      <c r="K9077">
        <v>805</v>
      </c>
      <c r="L9077">
        <v>325</v>
      </c>
      <c r="M9077">
        <v>63</v>
      </c>
      <c r="N9077">
        <v>0.22562795499656599</v>
      </c>
      <c r="O9077">
        <v>-0.83760144495854005</v>
      </c>
      <c r="P9077">
        <v>-1.96828114793133</v>
      </c>
      <c r="Q9077">
        <v>0.89830508474576198</v>
      </c>
      <c r="R9077">
        <v>0.27118644067796599</v>
      </c>
      <c r="S9077">
        <f t="shared" si="141"/>
        <v>-6.8342238187766413E-2</v>
      </c>
    </row>
    <row r="9078" spans="1:19" x14ac:dyDescent="0.2">
      <c r="A9078" t="s">
        <v>18060</v>
      </c>
      <c r="B9078" t="s">
        <v>18061</v>
      </c>
      <c r="C9078">
        <v>54</v>
      </c>
      <c r="D9078">
        <v>25</v>
      </c>
      <c r="E9078">
        <v>32</v>
      </c>
      <c r="F9078">
        <v>1</v>
      </c>
      <c r="G9078">
        <v>-0.25419551885540198</v>
      </c>
      <c r="H9078">
        <v>-0.72150179128146597</v>
      </c>
      <c r="I9078">
        <v>-2.6165909327849599</v>
      </c>
      <c r="J9078">
        <v>120</v>
      </c>
      <c r="K9078">
        <v>120</v>
      </c>
      <c r="L9078">
        <v>81</v>
      </c>
      <c r="M9078">
        <v>7</v>
      </c>
      <c r="N9078">
        <v>7.7228103421721706E-2</v>
      </c>
      <c r="O9078">
        <v>-0.76278500431336504</v>
      </c>
      <c r="P9078">
        <v>-2.24430887462526</v>
      </c>
      <c r="Q9078">
        <v>0.66101694915254205</v>
      </c>
      <c r="R9078">
        <v>0.338983050847457</v>
      </c>
      <c r="S9078">
        <f t="shared" si="141"/>
        <v>-0.35489736654051979</v>
      </c>
    </row>
    <row r="9079" spans="1:19" x14ac:dyDescent="0.2">
      <c r="A9079" t="s">
        <v>18062</v>
      </c>
      <c r="B9079" t="s">
        <v>18063</v>
      </c>
      <c r="C9079">
        <v>111</v>
      </c>
      <c r="D9079">
        <v>148</v>
      </c>
      <c r="E9079">
        <v>40</v>
      </c>
      <c r="F9079">
        <v>10</v>
      </c>
      <c r="G9079">
        <v>0.20519696890382799</v>
      </c>
      <c r="H9079">
        <v>-0.93752099723709803</v>
      </c>
      <c r="I9079">
        <v>-1.92952015174865</v>
      </c>
      <c r="J9079">
        <v>213</v>
      </c>
      <c r="K9079">
        <v>274</v>
      </c>
      <c r="L9079">
        <v>116</v>
      </c>
      <c r="M9079">
        <v>24</v>
      </c>
      <c r="N9079">
        <v>0.18659906280337099</v>
      </c>
      <c r="O9079">
        <v>-0.85601039135620904</v>
      </c>
      <c r="P9079">
        <v>-1.9583940303190199</v>
      </c>
      <c r="Q9079">
        <v>0.77966101694915202</v>
      </c>
      <c r="R9079">
        <v>5.0847457627118599E-2</v>
      </c>
      <c r="S9079">
        <f t="shared" si="141"/>
        <v>-8.0280001425791253E-2</v>
      </c>
    </row>
    <row r="9080" spans="1:19" x14ac:dyDescent="0.2">
      <c r="A9080" t="s">
        <v>18064</v>
      </c>
      <c r="B9080" t="s">
        <v>18065</v>
      </c>
      <c r="C9080">
        <v>235</v>
      </c>
      <c r="D9080">
        <v>353</v>
      </c>
      <c r="E9080">
        <v>136</v>
      </c>
      <c r="F9080">
        <v>23</v>
      </c>
      <c r="G9080">
        <v>0.25696507541161401</v>
      </c>
      <c r="H9080">
        <v>-0.73178696367992202</v>
      </c>
      <c r="I9080">
        <v>-1.8935371992161401</v>
      </c>
      <c r="J9080">
        <v>254</v>
      </c>
      <c r="K9080">
        <v>406</v>
      </c>
      <c r="L9080">
        <v>226</v>
      </c>
      <c r="M9080">
        <v>34</v>
      </c>
      <c r="N9080">
        <v>0.28092042037897702</v>
      </c>
      <c r="O9080">
        <v>-0.64281405461692698</v>
      </c>
      <c r="P9080">
        <v>-1.88358046816957</v>
      </c>
      <c r="Q9080">
        <v>0.91525423728813504</v>
      </c>
      <c r="R9080">
        <v>0.322033898305084</v>
      </c>
      <c r="S9080">
        <f t="shared" si="141"/>
        <v>-4.9891709710360138E-2</v>
      </c>
    </row>
    <row r="9081" spans="1:19" x14ac:dyDescent="0.2">
      <c r="A9081" t="s">
        <v>18066</v>
      </c>
      <c r="B9081" t="s">
        <v>18067</v>
      </c>
      <c r="C9081">
        <v>232</v>
      </c>
      <c r="D9081">
        <v>260</v>
      </c>
      <c r="E9081">
        <v>248</v>
      </c>
      <c r="F9081">
        <v>88</v>
      </c>
      <c r="G9081">
        <v>0.129743595375446</v>
      </c>
      <c r="H9081">
        <v>-0.465294313843087</v>
      </c>
      <c r="I9081">
        <v>-1.30520248570273</v>
      </c>
      <c r="J9081">
        <v>417</v>
      </c>
      <c r="K9081">
        <v>606</v>
      </c>
      <c r="L9081">
        <v>503</v>
      </c>
      <c r="M9081">
        <v>199</v>
      </c>
      <c r="N9081">
        <v>0.23956467261424999</v>
      </c>
      <c r="O9081">
        <v>-0.51065684706222003</v>
      </c>
      <c r="P9081">
        <v>-1.3315086471559401</v>
      </c>
      <c r="Q9081">
        <v>0.77966101694915202</v>
      </c>
      <c r="R9081">
        <v>0.38983050847457601</v>
      </c>
      <c r="S9081">
        <f t="shared" si="141"/>
        <v>0.26744445193273347</v>
      </c>
    </row>
    <row r="9082" spans="1:19" x14ac:dyDescent="0.2">
      <c r="A9082" t="s">
        <v>18068</v>
      </c>
      <c r="B9082" t="s">
        <v>18069</v>
      </c>
      <c r="C9082">
        <v>65</v>
      </c>
      <c r="D9082">
        <v>59</v>
      </c>
      <c r="E9082">
        <v>63</v>
      </c>
      <c r="F9082">
        <v>9</v>
      </c>
      <c r="G9082">
        <v>3.8196887294817003E-2</v>
      </c>
      <c r="H9082">
        <v>-0.50783081696767696</v>
      </c>
      <c r="I9082">
        <v>-1.74286802016552</v>
      </c>
      <c r="J9082">
        <v>81</v>
      </c>
      <c r="K9082">
        <v>99</v>
      </c>
      <c r="L9082">
        <v>112</v>
      </c>
      <c r="M9082">
        <v>17</v>
      </c>
      <c r="N9082">
        <v>0.164378279140621</v>
      </c>
      <c r="O9082">
        <v>-0.45135577335285798</v>
      </c>
      <c r="P9082">
        <v>-1.6882617660922601</v>
      </c>
      <c r="Q9082">
        <v>0.61016949152542299</v>
      </c>
      <c r="R9082">
        <v>0.35593220338983</v>
      </c>
      <c r="S9082">
        <f t="shared" si="141"/>
        <v>4.5803342790814466E-2</v>
      </c>
    </row>
    <row r="9083" spans="1:19" x14ac:dyDescent="0.2">
      <c r="A9083" t="s">
        <v>18070</v>
      </c>
      <c r="B9083" t="s">
        <v>18071</v>
      </c>
      <c r="C9083">
        <v>74</v>
      </c>
      <c r="D9083">
        <v>105</v>
      </c>
      <c r="E9083">
        <v>28</v>
      </c>
      <c r="F9083">
        <v>11</v>
      </c>
      <c r="G9083">
        <v>0.23221581163449001</v>
      </c>
      <c r="H9083">
        <v>-0.91633169816715998</v>
      </c>
      <c r="I9083">
        <v>-1.7120362075347499</v>
      </c>
      <c r="J9083">
        <v>110</v>
      </c>
      <c r="K9083">
        <v>241</v>
      </c>
      <c r="L9083">
        <v>83</v>
      </c>
      <c r="M9083">
        <v>11</v>
      </c>
      <c r="N9083">
        <v>0.41785246083836503</v>
      </c>
      <c r="O9083">
        <v>-0.71440336992654097</v>
      </c>
      <c r="P9083">
        <v>-2.01022566859189</v>
      </c>
      <c r="Q9083">
        <v>0.93220338983050799</v>
      </c>
      <c r="R9083">
        <v>0.27118644067796599</v>
      </c>
      <c r="S9083">
        <f t="shared" si="141"/>
        <v>-3.1425355063781017E-2</v>
      </c>
    </row>
    <row r="9084" spans="1:19" x14ac:dyDescent="0.2">
      <c r="A9084" t="s">
        <v>18072</v>
      </c>
      <c r="B9084" t="s">
        <v>18073</v>
      </c>
      <c r="C9084">
        <v>208</v>
      </c>
      <c r="D9084">
        <v>319</v>
      </c>
      <c r="E9084">
        <v>170</v>
      </c>
      <c r="F9084">
        <v>36</v>
      </c>
      <c r="G9084">
        <v>0.26598558038994802</v>
      </c>
      <c r="H9084">
        <v>-0.58187242336289102</v>
      </c>
      <c r="I9084">
        <v>-1.64595800715747</v>
      </c>
      <c r="J9084">
        <v>422</v>
      </c>
      <c r="K9084">
        <v>513</v>
      </c>
      <c r="L9084">
        <v>246</v>
      </c>
      <c r="M9084">
        <v>55</v>
      </c>
      <c r="N9084">
        <v>0.162033017571864</v>
      </c>
      <c r="O9084">
        <v>-0.82646612100268502</v>
      </c>
      <c r="P9084">
        <v>-1.89517543005932</v>
      </c>
      <c r="Q9084">
        <v>0.93220338983050799</v>
      </c>
      <c r="R9084">
        <v>0.305084745762711</v>
      </c>
      <c r="S9084">
        <f t="shared" si="141"/>
        <v>1.8404560221780379E-2</v>
      </c>
    </row>
    <row r="9085" spans="1:19" x14ac:dyDescent="0.2">
      <c r="A9085" t="s">
        <v>18074</v>
      </c>
      <c r="B9085" t="s">
        <v>18075</v>
      </c>
      <c r="C9085">
        <v>144</v>
      </c>
      <c r="D9085">
        <v>74</v>
      </c>
      <c r="E9085">
        <v>167</v>
      </c>
      <c r="F9085">
        <v>9</v>
      </c>
      <c r="G9085">
        <v>-0.20887254006874401</v>
      </c>
      <c r="H9085">
        <v>-0.42990403072606997</v>
      </c>
      <c r="I9085">
        <v>-2.0883171556179199</v>
      </c>
      <c r="J9085">
        <v>221</v>
      </c>
      <c r="K9085">
        <v>227</v>
      </c>
      <c r="L9085">
        <v>97</v>
      </c>
      <c r="M9085">
        <v>34</v>
      </c>
      <c r="N9085">
        <v>8.8861686929733799E-2</v>
      </c>
      <c r="O9085">
        <v>-0.94970931656325597</v>
      </c>
      <c r="P9085">
        <v>-1.8231390252347399</v>
      </c>
      <c r="Q9085">
        <v>0.77966101694915202</v>
      </c>
      <c r="R9085">
        <v>0.322033898305084</v>
      </c>
      <c r="S9085">
        <f t="shared" si="141"/>
        <v>-8.9895920533918247E-2</v>
      </c>
    </row>
    <row r="9086" spans="1:19" x14ac:dyDescent="0.2">
      <c r="A9086" t="s">
        <v>18076</v>
      </c>
      <c r="B9086" t="s">
        <v>18077</v>
      </c>
      <c r="C9086">
        <v>40</v>
      </c>
      <c r="D9086">
        <v>60</v>
      </c>
      <c r="E9086">
        <v>49</v>
      </c>
      <c r="F9086">
        <v>5</v>
      </c>
      <c r="G9086">
        <v>0.25634949135120899</v>
      </c>
      <c r="H9086">
        <v>-0.406121921077852</v>
      </c>
      <c r="I9086">
        <v>-1.7872871599539399</v>
      </c>
      <c r="J9086">
        <v>82</v>
      </c>
      <c r="K9086">
        <v>91</v>
      </c>
      <c r="L9086">
        <v>30</v>
      </c>
      <c r="M9086">
        <v>3</v>
      </c>
      <c r="N9086">
        <v>0.122455643359098</v>
      </c>
      <c r="O9086">
        <v>-1.02878137480844</v>
      </c>
      <c r="P9086">
        <v>-2.4469182662559401</v>
      </c>
      <c r="Q9086">
        <v>0.66101694915254205</v>
      </c>
      <c r="R9086">
        <v>0.37288135593220301</v>
      </c>
      <c r="S9086">
        <f t="shared" si="141"/>
        <v>-0.16993461355606321</v>
      </c>
    </row>
    <row r="9087" spans="1:19" x14ac:dyDescent="0.2">
      <c r="A9087" t="s">
        <v>18078</v>
      </c>
      <c r="B9087" t="s">
        <v>18079</v>
      </c>
      <c r="C9087">
        <v>74</v>
      </c>
      <c r="D9087">
        <v>46</v>
      </c>
      <c r="E9087">
        <v>29</v>
      </c>
      <c r="F9087">
        <v>9</v>
      </c>
      <c r="G9087">
        <v>-0.126215655753873</v>
      </c>
      <c r="H9087">
        <v>-0.901091731610423</v>
      </c>
      <c r="I9087">
        <v>-1.7991863832536501</v>
      </c>
      <c r="J9087">
        <v>115</v>
      </c>
      <c r="K9087">
        <v>154</v>
      </c>
      <c r="L9087">
        <v>56</v>
      </c>
      <c r="M9087">
        <v>13</v>
      </c>
      <c r="N9087">
        <v>0.20405098390457299</v>
      </c>
      <c r="O9087">
        <v>-0.90459859049180102</v>
      </c>
      <c r="P9087">
        <v>-1.95698015663866</v>
      </c>
      <c r="Q9087">
        <v>0.89830508474576198</v>
      </c>
      <c r="R9087">
        <v>0.35593220338983</v>
      </c>
      <c r="S9087">
        <f t="shared" si="141"/>
        <v>-4.2315716171526019E-2</v>
      </c>
    </row>
    <row r="9088" spans="1:19" x14ac:dyDescent="0.2">
      <c r="A9088" t="s">
        <v>18080</v>
      </c>
      <c r="B9088" t="s">
        <v>18081</v>
      </c>
      <c r="C9088">
        <v>103</v>
      </c>
      <c r="D9088">
        <v>88</v>
      </c>
      <c r="E9088">
        <v>62</v>
      </c>
      <c r="F9088">
        <v>10</v>
      </c>
      <c r="G9088">
        <v>1.19036797405248E-2</v>
      </c>
      <c r="H9088">
        <v>-0.71470354498532196</v>
      </c>
      <c r="I9088">
        <v>-1.89703439766717</v>
      </c>
      <c r="J9088">
        <v>145</v>
      </c>
      <c r="K9088">
        <v>181</v>
      </c>
      <c r="L9088">
        <v>98</v>
      </c>
      <c r="M9088">
        <v>20</v>
      </c>
      <c r="N9088">
        <v>0.17353867605593101</v>
      </c>
      <c r="O9088">
        <v>-0.76223070368686996</v>
      </c>
      <c r="P9088">
        <v>-1.87056367516288</v>
      </c>
      <c r="Q9088">
        <v>0.94915254237288105</v>
      </c>
      <c r="R9088">
        <v>0.23728813559322001</v>
      </c>
      <c r="S9088">
        <f t="shared" si="141"/>
        <v>-4.7418464377126532E-2</v>
      </c>
    </row>
    <row r="9089" spans="1:19" x14ac:dyDescent="0.2">
      <c r="A9089" t="s">
        <v>18082</v>
      </c>
      <c r="B9089" t="s">
        <v>18083</v>
      </c>
      <c r="C9089">
        <v>100</v>
      </c>
      <c r="D9089">
        <v>119</v>
      </c>
      <c r="E9089">
        <v>90</v>
      </c>
      <c r="F9089">
        <v>12</v>
      </c>
      <c r="G9089">
        <v>0.15580519368805901</v>
      </c>
      <c r="H9089">
        <v>-0.54001550033907797</v>
      </c>
      <c r="I9089">
        <v>-1.80501592691437</v>
      </c>
      <c r="J9089">
        <v>192</v>
      </c>
      <c r="K9089">
        <v>201</v>
      </c>
      <c r="L9089">
        <v>160</v>
      </c>
      <c r="M9089">
        <v>15</v>
      </c>
      <c r="N9089">
        <v>9.7122932138660995E-2</v>
      </c>
      <c r="O9089">
        <v>-0.67127002319201501</v>
      </c>
      <c r="P9089">
        <v>-2.1174356382397601</v>
      </c>
      <c r="Q9089">
        <v>0.93220338983050799</v>
      </c>
      <c r="R9089">
        <v>0.305084745762711</v>
      </c>
      <c r="S9089">
        <f t="shared" si="141"/>
        <v>-8.6916078475354985E-2</v>
      </c>
    </row>
    <row r="9090" spans="1:19" x14ac:dyDescent="0.2">
      <c r="A9090" t="s">
        <v>18084</v>
      </c>
      <c r="B9090" t="s">
        <v>18085</v>
      </c>
      <c r="C9090">
        <v>84</v>
      </c>
      <c r="D9090">
        <v>91</v>
      </c>
      <c r="E9090">
        <v>61</v>
      </c>
      <c r="F9090">
        <v>4</v>
      </c>
      <c r="G9090">
        <v>0.11502033855474</v>
      </c>
      <c r="H9090">
        <v>-0.63320746082951795</v>
      </c>
      <c r="I9090">
        <v>-2.2064164676959099</v>
      </c>
      <c r="J9090">
        <v>158</v>
      </c>
      <c r="K9090">
        <v>162</v>
      </c>
      <c r="L9090">
        <v>64</v>
      </c>
      <c r="M9090">
        <v>6</v>
      </c>
      <c r="N9090">
        <v>8.8086031009930094E-2</v>
      </c>
      <c r="O9090">
        <v>-0.98456589011492501</v>
      </c>
      <c r="P9090">
        <v>-2.4307315051626701</v>
      </c>
      <c r="Q9090">
        <v>0.81355932203389802</v>
      </c>
      <c r="R9090">
        <v>0.20338983050847401</v>
      </c>
      <c r="S9090">
        <f t="shared" si="141"/>
        <v>-0.28647486033844283</v>
      </c>
    </row>
    <row r="9091" spans="1:19" x14ac:dyDescent="0.2">
      <c r="A9091" t="s">
        <v>18086</v>
      </c>
      <c r="B9091" t="s">
        <v>18087</v>
      </c>
      <c r="C9091">
        <v>137</v>
      </c>
      <c r="D9091">
        <v>116</v>
      </c>
      <c r="E9091">
        <v>135</v>
      </c>
      <c r="F9091">
        <v>16</v>
      </c>
      <c r="G9091">
        <v>7.9956543660401804E-3</v>
      </c>
      <c r="H9091">
        <v>-0.50064480843980397</v>
      </c>
      <c r="I9091">
        <v>-1.8167977574624801</v>
      </c>
      <c r="J9091">
        <v>315</v>
      </c>
      <c r="K9091">
        <v>246</v>
      </c>
      <c r="L9091">
        <v>187</v>
      </c>
      <c r="M9091">
        <v>30</v>
      </c>
      <c r="N9091">
        <v>-3.0147343264499599E-2</v>
      </c>
      <c r="O9091">
        <v>-0.81855772439749197</v>
      </c>
      <c r="P9091">
        <v>-2.0314149676618301</v>
      </c>
      <c r="Q9091">
        <v>0.88135593220338904</v>
      </c>
      <c r="R9091">
        <v>0.322033898305084</v>
      </c>
      <c r="S9091">
        <f t="shared" ref="S9091:S9154" si="142">((I9091+1.7338029)/1.7338029+(P9091+1.8692731)/1.8692731)/2</f>
        <v>-6.7304639668767999E-2</v>
      </c>
    </row>
    <row r="9092" spans="1:19" x14ac:dyDescent="0.2">
      <c r="A9092" t="s">
        <v>18088</v>
      </c>
      <c r="B9092" t="s">
        <v>18089</v>
      </c>
      <c r="C9092">
        <v>245</v>
      </c>
      <c r="D9092">
        <v>245</v>
      </c>
      <c r="E9092">
        <v>313</v>
      </c>
      <c r="F9092">
        <v>30</v>
      </c>
      <c r="G9092">
        <v>8.0258232295528406E-2</v>
      </c>
      <c r="H9092">
        <v>-0.38787975659648699</v>
      </c>
      <c r="I9092">
        <v>-1.79624200260686</v>
      </c>
      <c r="J9092">
        <v>382</v>
      </c>
      <c r="K9092">
        <v>424</v>
      </c>
      <c r="L9092">
        <v>351</v>
      </c>
      <c r="M9092">
        <v>120</v>
      </c>
      <c r="N9092">
        <v>0.122530597102745</v>
      </c>
      <c r="O9092">
        <v>-0.62884502359027505</v>
      </c>
      <c r="P9092">
        <v>-1.51310778545597</v>
      </c>
      <c r="Q9092">
        <v>0.74576271186440601</v>
      </c>
      <c r="R9092">
        <v>0.22033898305084701</v>
      </c>
      <c r="S9092">
        <f t="shared" si="142"/>
        <v>7.7261998336825496E-2</v>
      </c>
    </row>
    <row r="9093" spans="1:19" x14ac:dyDescent="0.2">
      <c r="A9093" t="s">
        <v>18090</v>
      </c>
      <c r="B9093" t="s">
        <v>18091</v>
      </c>
      <c r="C9093">
        <v>36</v>
      </c>
      <c r="D9093">
        <v>59</v>
      </c>
      <c r="E9093">
        <v>28</v>
      </c>
      <c r="F9093">
        <v>0</v>
      </c>
      <c r="G9093">
        <v>0.29480774317038499</v>
      </c>
      <c r="H9093">
        <v>-0.60340247920347101</v>
      </c>
      <c r="I9093" t="e">
        <f>-inf</f>
        <v>#NAME?</v>
      </c>
      <c r="J9093">
        <v>80</v>
      </c>
      <c r="K9093">
        <v>63</v>
      </c>
      <c r="L9093">
        <v>27</v>
      </c>
      <c r="M9093">
        <v>6</v>
      </c>
      <c r="N9093">
        <v>-2.652133411664E-2</v>
      </c>
      <c r="O9093">
        <v>-1.0638149999773401</v>
      </c>
      <c r="P9093">
        <v>-2.1351644052001899</v>
      </c>
      <c r="Q9093">
        <v>0.88135593220338904</v>
      </c>
      <c r="R9093">
        <v>0.23728813559322001</v>
      </c>
      <c r="S9093" t="e">
        <f t="shared" si="142"/>
        <v>#NAME?</v>
      </c>
    </row>
    <row r="9094" spans="1:19" x14ac:dyDescent="0.2">
      <c r="A9094" t="s">
        <v>18092</v>
      </c>
      <c r="B9094" t="s">
        <v>18093</v>
      </c>
      <c r="C9094">
        <v>216</v>
      </c>
      <c r="D9094">
        <v>226</v>
      </c>
      <c r="E9094">
        <v>96</v>
      </c>
      <c r="F9094">
        <v>26</v>
      </c>
      <c r="G9094">
        <v>9.99129202919984E-2</v>
      </c>
      <c r="H9094">
        <v>-0.84644052788976598</v>
      </c>
      <c r="I9094">
        <v>-1.80367757614211</v>
      </c>
      <c r="J9094">
        <v>254</v>
      </c>
      <c r="K9094">
        <v>436</v>
      </c>
      <c r="L9094">
        <v>194</v>
      </c>
      <c r="M9094">
        <v>34</v>
      </c>
      <c r="N9094">
        <v>0.31188087607036902</v>
      </c>
      <c r="O9094">
        <v>-0.70912076383410205</v>
      </c>
      <c r="P9094">
        <v>-1.88358046816957</v>
      </c>
      <c r="Q9094">
        <v>0.98305084745762705</v>
      </c>
      <c r="R9094">
        <v>0.322033898305084</v>
      </c>
      <c r="S9094">
        <f t="shared" si="142"/>
        <v>-2.3977684801868501E-2</v>
      </c>
    </row>
    <row r="9095" spans="1:19" x14ac:dyDescent="0.2">
      <c r="A9095" t="s">
        <v>18094</v>
      </c>
      <c r="B9095" t="s">
        <v>18095</v>
      </c>
      <c r="C9095">
        <v>229</v>
      </c>
      <c r="D9095">
        <v>215</v>
      </c>
      <c r="E9095">
        <v>217</v>
      </c>
      <c r="F9095">
        <v>23</v>
      </c>
      <c r="G9095">
        <v>5.28612098712457E-2</v>
      </c>
      <c r="H9095">
        <v>-0.51763375826976199</v>
      </c>
      <c r="I9095">
        <v>-1.8823048192842899</v>
      </c>
      <c r="J9095">
        <v>567</v>
      </c>
      <c r="K9095">
        <v>600</v>
      </c>
      <c r="L9095">
        <v>323</v>
      </c>
      <c r="M9095">
        <v>37</v>
      </c>
      <c r="N9095">
        <v>0.10179629491245799</v>
      </c>
      <c r="O9095">
        <v>-0.83646931370619404</v>
      </c>
      <c r="P9095">
        <v>-2.1956070034178001</v>
      </c>
      <c r="Q9095">
        <v>0.57627118644067798</v>
      </c>
      <c r="R9095">
        <v>0.25423728813559299</v>
      </c>
      <c r="S9095">
        <f t="shared" si="142"/>
        <v>-0.13011447557646227</v>
      </c>
    </row>
    <row r="9096" spans="1:19" x14ac:dyDescent="0.2">
      <c r="A9096" t="s">
        <v>18096</v>
      </c>
      <c r="B9096" t="s">
        <v>18097</v>
      </c>
      <c r="C9096">
        <v>14</v>
      </c>
      <c r="D9096">
        <v>65</v>
      </c>
      <c r="E9096">
        <v>18</v>
      </c>
      <c r="F9096">
        <v>1</v>
      </c>
      <c r="G9096">
        <v>0.74704355326014604</v>
      </c>
      <c r="H9096">
        <v>-0.385113540353335</v>
      </c>
      <c r="I9096">
        <v>-2.0303252086402299</v>
      </c>
      <c r="J9096">
        <v>57</v>
      </c>
      <c r="K9096">
        <v>66</v>
      </c>
      <c r="L9096">
        <v>26</v>
      </c>
      <c r="M9096">
        <v>11</v>
      </c>
      <c r="N9096">
        <v>0.14089718329109899</v>
      </c>
      <c r="O9096">
        <v>-0.93299028484606294</v>
      </c>
      <c r="P9096">
        <v>-1.7247078391061501</v>
      </c>
      <c r="Q9096">
        <v>0.81355932203389802</v>
      </c>
      <c r="R9096">
        <v>0.25423728813559299</v>
      </c>
      <c r="S9096">
        <f t="shared" si="142"/>
        <v>-4.6843271483437705E-2</v>
      </c>
    </row>
    <row r="9097" spans="1:19" x14ac:dyDescent="0.2">
      <c r="A9097" t="s">
        <v>18098</v>
      </c>
      <c r="B9097" t="s">
        <v>18099</v>
      </c>
      <c r="C9097">
        <v>120</v>
      </c>
      <c r="D9097">
        <v>143</v>
      </c>
      <c r="E9097">
        <v>37</v>
      </c>
      <c r="F9097">
        <v>5</v>
      </c>
      <c r="G9097">
        <v>0.156413023712965</v>
      </c>
      <c r="H9097">
        <v>-1.0052375317590301</v>
      </c>
      <c r="I9097">
        <v>-2.2644084146735999</v>
      </c>
      <c r="J9097">
        <v>112</v>
      </c>
      <c r="K9097">
        <v>163</v>
      </c>
      <c r="L9097">
        <v>75</v>
      </c>
      <c r="M9097">
        <v>8</v>
      </c>
      <c r="N9097">
        <v>0.240197685155497</v>
      </c>
      <c r="O9097">
        <v>-0.76624553642287196</v>
      </c>
      <c r="P9097">
        <v>-2.15635370427013</v>
      </c>
      <c r="Q9097">
        <v>0.54237288135593198</v>
      </c>
      <c r="R9097">
        <v>0.305084745762711</v>
      </c>
      <c r="S9097">
        <f t="shared" si="142"/>
        <v>-0.22980719911935121</v>
      </c>
    </row>
    <row r="9098" spans="1:19" x14ac:dyDescent="0.2">
      <c r="A9098" t="s">
        <v>18100</v>
      </c>
      <c r="B9098" t="s">
        <v>18101</v>
      </c>
      <c r="C9098">
        <v>129</v>
      </c>
      <c r="D9098">
        <v>195</v>
      </c>
      <c r="E9098">
        <v>76</v>
      </c>
      <c r="F9098">
        <v>20</v>
      </c>
      <c r="G9098">
        <v>0.25970313335879702</v>
      </c>
      <c r="H9098">
        <v>-0.72403412779686105</v>
      </c>
      <c r="I9098">
        <v>-1.69375688759726</v>
      </c>
      <c r="J9098">
        <v>229</v>
      </c>
      <c r="K9098">
        <v>224</v>
      </c>
      <c r="L9098">
        <v>108</v>
      </c>
      <c r="M9098">
        <v>37</v>
      </c>
      <c r="N9098">
        <v>6.7640639415996601E-2</v>
      </c>
      <c r="O9098">
        <v>-0.91850050399732797</v>
      </c>
      <c r="P9098">
        <v>-1.8018594268647801</v>
      </c>
      <c r="Q9098">
        <v>0.71186440677966101</v>
      </c>
      <c r="R9098">
        <v>0.28813559322033899</v>
      </c>
      <c r="S9098">
        <f t="shared" si="142"/>
        <v>2.9580661437017833E-2</v>
      </c>
    </row>
    <row r="9099" spans="1:19" x14ac:dyDescent="0.2">
      <c r="A9099" t="s">
        <v>18102</v>
      </c>
      <c r="B9099" t="s">
        <v>18103</v>
      </c>
      <c r="C9099">
        <v>192</v>
      </c>
      <c r="D9099">
        <v>232</v>
      </c>
      <c r="E9099">
        <v>105</v>
      </c>
      <c r="F9099">
        <v>16</v>
      </c>
      <c r="G9099">
        <v>0.162444988482878</v>
      </c>
      <c r="H9099">
        <v>-0.75636993941201502</v>
      </c>
      <c r="I9099">
        <v>-1.96337841900962</v>
      </c>
      <c r="J9099">
        <v>297</v>
      </c>
      <c r="K9099">
        <v>343</v>
      </c>
      <c r="L9099">
        <v>138</v>
      </c>
      <c r="M9099">
        <v>43</v>
      </c>
      <c r="N9099">
        <v>0.13976577414728</v>
      </c>
      <c r="O9099">
        <v>-0.92496614006036604</v>
      </c>
      <c r="P9099">
        <v>-1.8495136623295101</v>
      </c>
      <c r="Q9099">
        <v>0.84745762711864403</v>
      </c>
      <c r="R9099">
        <v>0.35593220338983</v>
      </c>
      <c r="S9099">
        <f t="shared" si="142"/>
        <v>-6.0920445409870898E-2</v>
      </c>
    </row>
    <row r="9100" spans="1:19" x14ac:dyDescent="0.2">
      <c r="A9100" t="s">
        <v>18104</v>
      </c>
      <c r="B9100" t="s">
        <v>18105</v>
      </c>
      <c r="C9100">
        <v>255</v>
      </c>
      <c r="D9100">
        <v>273</v>
      </c>
      <c r="E9100">
        <v>205</v>
      </c>
      <c r="F9100">
        <v>30</v>
      </c>
      <c r="G9100">
        <v>0.109880698902329</v>
      </c>
      <c r="H9100">
        <v>-0.58904432915660399</v>
      </c>
      <c r="I9100">
        <v>-1.8136160986762899</v>
      </c>
      <c r="J9100">
        <v>353</v>
      </c>
      <c r="K9100">
        <v>485</v>
      </c>
      <c r="L9100">
        <v>255</v>
      </c>
      <c r="M9100">
        <v>51</v>
      </c>
      <c r="N9100">
        <v>0.21519513663616199</v>
      </c>
      <c r="O9100">
        <v>-0.73332330209825702</v>
      </c>
      <c r="P9100">
        <v>-1.8504301978817701</v>
      </c>
      <c r="Q9100">
        <v>0.83050847457627097</v>
      </c>
      <c r="R9100">
        <v>0.37288135593220301</v>
      </c>
      <c r="S9100">
        <f t="shared" si="142"/>
        <v>-1.7976634419810046E-2</v>
      </c>
    </row>
    <row r="9101" spans="1:19" x14ac:dyDescent="0.2">
      <c r="A9101" t="s">
        <v>18106</v>
      </c>
      <c r="B9101" t="s">
        <v>18107</v>
      </c>
      <c r="C9101">
        <v>25</v>
      </c>
      <c r="D9101">
        <v>57</v>
      </c>
      <c r="E9101">
        <v>41</v>
      </c>
      <c r="F9101">
        <v>3</v>
      </c>
      <c r="G9101">
        <v>0.438193079295982</v>
      </c>
      <c r="H9101">
        <v>-0.27941416173070499</v>
      </c>
      <c r="I9101">
        <v>-1.80501592691437</v>
      </c>
      <c r="J9101">
        <v>96</v>
      </c>
      <c r="K9101">
        <v>93</v>
      </c>
      <c r="L9101">
        <v>47</v>
      </c>
      <c r="M9101">
        <v>6</v>
      </c>
      <c r="N9101">
        <v>6.3439818936088493E-2</v>
      </c>
      <c r="O9101">
        <v>-0.90226215224824102</v>
      </c>
      <c r="P9101">
        <v>-2.2143456512478101</v>
      </c>
      <c r="Q9101">
        <v>0.76271186440677896</v>
      </c>
      <c r="R9101">
        <v>0.305084745762711</v>
      </c>
      <c r="S9101">
        <f t="shared" si="142"/>
        <v>-0.11283792290997773</v>
      </c>
    </row>
    <row r="9102" spans="1:19" x14ac:dyDescent="0.2">
      <c r="A9102" t="s">
        <v>18108</v>
      </c>
      <c r="B9102" t="s">
        <v>18109</v>
      </c>
      <c r="C9102">
        <v>81</v>
      </c>
      <c r="D9102">
        <v>69</v>
      </c>
      <c r="E9102">
        <v>60</v>
      </c>
      <c r="F9102">
        <v>14</v>
      </c>
      <c r="G9102">
        <v>1.0622304154134E-2</v>
      </c>
      <c r="H9102">
        <v>-0.62459177827340895</v>
      </c>
      <c r="I9102">
        <v>-1.64655415616241</v>
      </c>
      <c r="J9102">
        <v>154</v>
      </c>
      <c r="K9102">
        <v>231</v>
      </c>
      <c r="L9102">
        <v>105</v>
      </c>
      <c r="M9102">
        <v>36</v>
      </c>
      <c r="N9102">
        <v>0.253319362477403</v>
      </c>
      <c r="O9102">
        <v>-0.75842019891091506</v>
      </c>
      <c r="P9102">
        <v>-1.6414438886610601</v>
      </c>
      <c r="Q9102">
        <v>0.96610169491525399</v>
      </c>
      <c r="R9102">
        <v>0.23728813559322001</v>
      </c>
      <c r="S9102">
        <f t="shared" si="142"/>
        <v>8.6101680685119739E-2</v>
      </c>
    </row>
    <row r="9103" spans="1:19" x14ac:dyDescent="0.2">
      <c r="A9103" t="s">
        <v>18110</v>
      </c>
      <c r="B9103" t="s">
        <v>18111</v>
      </c>
      <c r="C9103">
        <v>29</v>
      </c>
      <c r="D9103">
        <v>32</v>
      </c>
      <c r="E9103">
        <v>19</v>
      </c>
      <c r="F9103">
        <v>2</v>
      </c>
      <c r="G9103">
        <v>0.123010212716478</v>
      </c>
      <c r="H9103">
        <v>-0.67790240672452995</v>
      </c>
      <c r="I9103">
        <v>-2.0455651751969701</v>
      </c>
      <c r="J9103">
        <v>105</v>
      </c>
      <c r="K9103">
        <v>86</v>
      </c>
      <c r="L9103">
        <v>75</v>
      </c>
      <c r="M9103">
        <v>21</v>
      </c>
      <c r="N9103">
        <v>-9.4627444046485702E-3</v>
      </c>
      <c r="O9103">
        <v>-0.73821681282262797</v>
      </c>
      <c r="P9103">
        <v>-1.7091956729279101</v>
      </c>
      <c r="Q9103">
        <v>0.61016949152542299</v>
      </c>
      <c r="R9103">
        <v>0.23728813559322001</v>
      </c>
      <c r="S9103">
        <f t="shared" si="142"/>
        <v>-4.7088974174485702E-2</v>
      </c>
    </row>
    <row r="9104" spans="1:19" x14ac:dyDescent="0.2">
      <c r="A9104" t="s">
        <v>18112</v>
      </c>
      <c r="B9104" t="s">
        <v>18113</v>
      </c>
      <c r="C9104">
        <v>41</v>
      </c>
      <c r="D9104">
        <v>39</v>
      </c>
      <c r="E9104">
        <v>33</v>
      </c>
      <c r="F9104">
        <v>17</v>
      </c>
      <c r="G9104">
        <v>5.8538982602292199E-2</v>
      </c>
      <c r="H9104">
        <v>-0.588527926620251</v>
      </c>
      <c r="I9104">
        <v>-1.26653210830346</v>
      </c>
      <c r="J9104">
        <v>61</v>
      </c>
      <c r="K9104">
        <v>29</v>
      </c>
      <c r="L9104">
        <v>26</v>
      </c>
      <c r="M9104">
        <v>6</v>
      </c>
      <c r="N9104">
        <v>-0.24570373369008899</v>
      </c>
      <c r="O9104">
        <v>-0.96244526418433896</v>
      </c>
      <c r="P9104">
        <v>-2.0174042532190102</v>
      </c>
      <c r="Q9104">
        <v>0.71186440677966101</v>
      </c>
      <c r="R9104">
        <v>0.20338983050847401</v>
      </c>
      <c r="S9104">
        <f t="shared" si="142"/>
        <v>9.5130484100677662E-2</v>
      </c>
    </row>
    <row r="9105" spans="1:19" x14ac:dyDescent="0.2">
      <c r="A9105" t="s">
        <v>18114</v>
      </c>
      <c r="B9105" t="s">
        <v>18115</v>
      </c>
      <c r="C9105">
        <v>138</v>
      </c>
      <c r="D9105">
        <v>198</v>
      </c>
      <c r="E9105">
        <v>119</v>
      </c>
      <c r="F9105">
        <v>9</v>
      </c>
      <c r="G9105">
        <v>0.23704433615582299</v>
      </c>
      <c r="H9105">
        <v>-0.55859013478710895</v>
      </c>
      <c r="I9105">
        <v>-2.0698337499239101</v>
      </c>
      <c r="J9105">
        <v>284</v>
      </c>
      <c r="K9105">
        <v>470</v>
      </c>
      <c r="L9105">
        <v>235</v>
      </c>
      <c r="M9105">
        <v>25</v>
      </c>
      <c r="N9105">
        <v>0.29600762131040098</v>
      </c>
      <c r="O9105">
        <v>-0.67433925491969104</v>
      </c>
      <c r="P9105">
        <v>-2.06560399996689</v>
      </c>
      <c r="Q9105">
        <v>0.677966101694915</v>
      </c>
      <c r="R9105">
        <v>0.28813559322033899</v>
      </c>
      <c r="S9105">
        <f t="shared" si="142"/>
        <v>-0.14942103041582516</v>
      </c>
    </row>
    <row r="9106" spans="1:19" x14ac:dyDescent="0.2">
      <c r="A9106" t="s">
        <v>18116</v>
      </c>
      <c r="B9106" t="s">
        <v>18117</v>
      </c>
      <c r="C9106">
        <v>56</v>
      </c>
      <c r="D9106">
        <v>66</v>
      </c>
      <c r="E9106">
        <v>29</v>
      </c>
      <c r="F9106">
        <v>4</v>
      </c>
      <c r="G9106">
        <v>0.15161414083119601</v>
      </c>
      <c r="H9106">
        <v>-0.780048038885648</v>
      </c>
      <c r="I9106">
        <v>-2.0303252086402299</v>
      </c>
      <c r="J9106">
        <v>107</v>
      </c>
      <c r="K9106">
        <v>127</v>
      </c>
      <c r="L9106">
        <v>51</v>
      </c>
      <c r="M9106">
        <v>13</v>
      </c>
      <c r="N9106">
        <v>0.15164804669246801</v>
      </c>
      <c r="O9106">
        <v>-0.91390237873166302</v>
      </c>
      <c r="P9106">
        <v>-1.9256660939702599</v>
      </c>
      <c r="Q9106">
        <v>0.69491525423728795</v>
      </c>
      <c r="R9106">
        <v>0.305084745762711</v>
      </c>
      <c r="S9106">
        <f t="shared" si="142"/>
        <v>-0.10059631989142843</v>
      </c>
    </row>
    <row r="9107" spans="1:19" x14ac:dyDescent="0.2">
      <c r="A9107" t="s">
        <v>18118</v>
      </c>
      <c r="B9107" t="s">
        <v>18119</v>
      </c>
      <c r="C9107">
        <v>154</v>
      </c>
      <c r="D9107">
        <v>155</v>
      </c>
      <c r="E9107">
        <v>79</v>
      </c>
      <c r="F9107">
        <v>22</v>
      </c>
      <c r="G9107">
        <v>8.3069209629356794E-2</v>
      </c>
      <c r="H9107">
        <v>-0.784151639324425</v>
      </c>
      <c r="I9107">
        <v>-1.72929521297625</v>
      </c>
      <c r="J9107">
        <v>250</v>
      </c>
      <c r="K9107">
        <v>358</v>
      </c>
      <c r="L9107">
        <v>105</v>
      </c>
      <c r="M9107">
        <v>57</v>
      </c>
      <c r="N9107">
        <v>0.233171121393558</v>
      </c>
      <c r="O9107">
        <v>-0.96883948674648901</v>
      </c>
      <c r="P9107">
        <v>-1.65229082159143</v>
      </c>
      <c r="Q9107">
        <v>0.49152542372881303</v>
      </c>
      <c r="R9107">
        <v>0.186440677966101</v>
      </c>
      <c r="S9107">
        <f t="shared" si="142"/>
        <v>5.9339154959497181E-2</v>
      </c>
    </row>
    <row r="9108" spans="1:19" x14ac:dyDescent="0.2">
      <c r="A9108" t="s">
        <v>18120</v>
      </c>
      <c r="B9108" t="s">
        <v>18121</v>
      </c>
      <c r="C9108">
        <v>77</v>
      </c>
      <c r="D9108">
        <v>96</v>
      </c>
      <c r="E9108">
        <v>63</v>
      </c>
      <c r="F9108">
        <v>8</v>
      </c>
      <c r="G9108">
        <v>0.176038740162614</v>
      </c>
      <c r="H9108">
        <v>-0.581408185497303</v>
      </c>
      <c r="I9108">
        <v>-1.86759791114253</v>
      </c>
      <c r="J9108">
        <v>261</v>
      </c>
      <c r="K9108">
        <v>327</v>
      </c>
      <c r="L9108">
        <v>145</v>
      </c>
      <c r="M9108">
        <v>30</v>
      </c>
      <c r="N9108">
        <v>0.17513534874372599</v>
      </c>
      <c r="O9108">
        <v>-0.84736128224769602</v>
      </c>
      <c r="P9108">
        <v>-1.94974492121051</v>
      </c>
      <c r="Q9108">
        <v>0.76271186440677896</v>
      </c>
      <c r="R9108">
        <v>0.27118644067796599</v>
      </c>
      <c r="S9108">
        <f t="shared" si="142"/>
        <v>-6.0109158947295654E-2</v>
      </c>
    </row>
    <row r="9109" spans="1:19" x14ac:dyDescent="0.2">
      <c r="A9109" t="s">
        <v>18122</v>
      </c>
      <c r="B9109" t="s">
        <v>18123</v>
      </c>
      <c r="C9109">
        <v>143</v>
      </c>
      <c r="D9109">
        <v>163</v>
      </c>
      <c r="E9109">
        <v>140</v>
      </c>
      <c r="F9109">
        <v>21</v>
      </c>
      <c r="G9109">
        <v>0.13710979923442401</v>
      </c>
      <c r="H9109">
        <v>-0.50346601156522697</v>
      </c>
      <c r="I9109">
        <v>-1.7173139156931401</v>
      </c>
      <c r="J9109">
        <v>358</v>
      </c>
      <c r="K9109">
        <v>352</v>
      </c>
      <c r="L9109">
        <v>125</v>
      </c>
      <c r="M9109">
        <v>43</v>
      </c>
      <c r="N9109">
        <v>6.9887740255978395E-2</v>
      </c>
      <c r="O9109">
        <v>-1.0490617907802</v>
      </c>
      <c r="P9109">
        <v>-1.9306402396561799</v>
      </c>
      <c r="Q9109">
        <v>0.677966101694915</v>
      </c>
      <c r="R9109">
        <v>0.37288135593220301</v>
      </c>
      <c r="S9109">
        <f t="shared" si="142"/>
        <v>-1.1659557187407552E-2</v>
      </c>
    </row>
    <row r="9110" spans="1:19" x14ac:dyDescent="0.2">
      <c r="A9110" t="s">
        <v>18124</v>
      </c>
      <c r="B9110" t="s">
        <v>18125</v>
      </c>
      <c r="C9110">
        <v>62</v>
      </c>
      <c r="D9110">
        <v>112</v>
      </c>
      <c r="E9110">
        <v>63</v>
      </c>
      <c r="F9110">
        <v>18</v>
      </c>
      <c r="G9110">
        <v>0.33708456546745602</v>
      </c>
      <c r="H9110">
        <v>-0.48730914982307499</v>
      </c>
      <c r="I9110">
        <v>-1.4213163573569401</v>
      </c>
      <c r="J9110">
        <v>164</v>
      </c>
      <c r="K9110">
        <v>177</v>
      </c>
      <c r="L9110">
        <v>74</v>
      </c>
      <c r="M9110">
        <v>26</v>
      </c>
      <c r="N9110">
        <v>0.11035752173582999</v>
      </c>
      <c r="O9110">
        <v>-0.93770090546111196</v>
      </c>
      <c r="P9110">
        <v>-1.81009616866877</v>
      </c>
      <c r="Q9110">
        <v>0.76271186440677896</v>
      </c>
      <c r="R9110">
        <v>0.35593220338983</v>
      </c>
      <c r="S9110">
        <f t="shared" si="142"/>
        <v>0.10594479793875831</v>
      </c>
    </row>
    <row r="9111" spans="1:19" x14ac:dyDescent="0.2">
      <c r="A9111" t="s">
        <v>18126</v>
      </c>
      <c r="B9111" t="s">
        <v>18127</v>
      </c>
      <c r="C9111">
        <v>23</v>
      </c>
      <c r="D9111">
        <v>16</v>
      </c>
      <c r="E9111">
        <v>31</v>
      </c>
      <c r="F9111">
        <v>9</v>
      </c>
      <c r="G9111">
        <v>-7.7349621066139601E-2</v>
      </c>
      <c r="H9111">
        <v>-0.36462415196172299</v>
      </c>
      <c r="I9111">
        <v>-1.29168249954026</v>
      </c>
      <c r="J9111">
        <v>96</v>
      </c>
      <c r="K9111">
        <v>100</v>
      </c>
      <c r="L9111">
        <v>30</v>
      </c>
      <c r="M9111">
        <v>3</v>
      </c>
      <c r="N9111">
        <v>9.4956870382153294E-2</v>
      </c>
      <c r="O9111">
        <v>-1.0972387554642899</v>
      </c>
      <c r="P9111">
        <v>-2.5153756469117901</v>
      </c>
      <c r="Q9111">
        <v>0.59322033898305004</v>
      </c>
      <c r="R9111">
        <v>0.38983050847457601</v>
      </c>
      <c r="S9111">
        <f t="shared" si="142"/>
        <v>-4.5321679803809162E-2</v>
      </c>
    </row>
    <row r="9112" spans="1:19" x14ac:dyDescent="0.2">
      <c r="A9112" t="s">
        <v>18128</v>
      </c>
      <c r="B9112" t="s">
        <v>18129</v>
      </c>
      <c r="C9112">
        <v>122</v>
      </c>
      <c r="D9112">
        <v>107</v>
      </c>
      <c r="E9112">
        <v>57</v>
      </c>
      <c r="F9112">
        <v>6</v>
      </c>
      <c r="G9112">
        <v>2.32821793059899E-2</v>
      </c>
      <c r="H9112">
        <v>-0.82474298478065999</v>
      </c>
      <c r="I9112">
        <v>-2.1924057532530998</v>
      </c>
      <c r="J9112">
        <v>127</v>
      </c>
      <c r="K9112">
        <v>190</v>
      </c>
      <c r="L9112">
        <v>123</v>
      </c>
      <c r="M9112">
        <v>19</v>
      </c>
      <c r="N9112">
        <v>0.25217798341859299</v>
      </c>
      <c r="O9112">
        <v>-0.60598738666094898</v>
      </c>
      <c r="P9112">
        <v>-1.8352757885950199</v>
      </c>
      <c r="Q9112">
        <v>0.88135593220338904</v>
      </c>
      <c r="R9112">
        <v>0.28813559322033899</v>
      </c>
      <c r="S9112">
        <f t="shared" si="142"/>
        <v>-0.12315973152524219</v>
      </c>
    </row>
    <row r="9113" spans="1:19" x14ac:dyDescent="0.2">
      <c r="A9113" t="s">
        <v>18130</v>
      </c>
      <c r="B9113" t="s">
        <v>18131</v>
      </c>
      <c r="C9113">
        <v>242</v>
      </c>
      <c r="D9113">
        <v>306</v>
      </c>
      <c r="E9113">
        <v>203</v>
      </c>
      <c r="F9113">
        <v>46</v>
      </c>
      <c r="G9113">
        <v>0.18216429279667701</v>
      </c>
      <c r="H9113">
        <v>-0.57057733784562203</v>
      </c>
      <c r="I9113">
        <v>-1.6052547072608501</v>
      </c>
      <c r="J9113">
        <v>336</v>
      </c>
      <c r="K9113">
        <v>468</v>
      </c>
      <c r="L9113">
        <v>280</v>
      </c>
      <c r="M9113">
        <v>27</v>
      </c>
      <c r="N9113">
        <v>0.22113467910600099</v>
      </c>
      <c r="O9113">
        <v>-0.67127002319201501</v>
      </c>
      <c r="P9113">
        <v>-2.1052011818227498</v>
      </c>
      <c r="Q9113">
        <v>0.677966101694915</v>
      </c>
      <c r="R9113">
        <v>0.27118644067796599</v>
      </c>
      <c r="S9113">
        <f t="shared" si="142"/>
        <v>-2.6035738796910603E-2</v>
      </c>
    </row>
    <row r="9114" spans="1:19" x14ac:dyDescent="0.2">
      <c r="A9114" t="s">
        <v>18132</v>
      </c>
      <c r="B9114" t="s">
        <v>18133</v>
      </c>
      <c r="C9114">
        <v>84</v>
      </c>
      <c r="D9114">
        <v>74</v>
      </c>
      <c r="E9114">
        <v>32</v>
      </c>
      <c r="F9114">
        <v>7</v>
      </c>
      <c r="G9114">
        <v>2.5210665964623E-2</v>
      </c>
      <c r="H9114">
        <v>-0.91338731752037905</v>
      </c>
      <c r="I9114">
        <v>-1.96337841900962</v>
      </c>
      <c r="J9114">
        <v>160</v>
      </c>
      <c r="K9114">
        <v>189</v>
      </c>
      <c r="L9114">
        <v>109</v>
      </c>
      <c r="M9114">
        <v>9</v>
      </c>
      <c r="N9114">
        <v>0.149569924939041</v>
      </c>
      <c r="O9114">
        <v>-0.758782261859691</v>
      </c>
      <c r="P9114">
        <v>-2.2601031418084898</v>
      </c>
      <c r="Q9114">
        <v>0.89830508474576198</v>
      </c>
      <c r="R9114">
        <v>0.338983050847457</v>
      </c>
      <c r="S9114">
        <f t="shared" si="142"/>
        <v>-0.17074641986993769</v>
      </c>
    </row>
    <row r="9115" spans="1:19" x14ac:dyDescent="0.2">
      <c r="A9115" t="s">
        <v>18134</v>
      </c>
      <c r="B9115" t="s">
        <v>18135</v>
      </c>
      <c r="C9115">
        <v>134</v>
      </c>
      <c r="D9115">
        <v>142</v>
      </c>
      <c r="E9115">
        <v>83</v>
      </c>
      <c r="F9115">
        <v>11</v>
      </c>
      <c r="G9115">
        <v>0.105441778313777</v>
      </c>
      <c r="H9115">
        <v>-0.70228471576713702</v>
      </c>
      <c r="I9115">
        <v>-1.9699092861685801</v>
      </c>
      <c r="J9115">
        <v>260</v>
      </c>
      <c r="K9115">
        <v>296</v>
      </c>
      <c r="L9115">
        <v>193</v>
      </c>
      <c r="M9115">
        <v>21</v>
      </c>
      <c r="N9115">
        <v>0.133546466509842</v>
      </c>
      <c r="O9115">
        <v>-0.721504816107434</v>
      </c>
      <c r="P9115">
        <v>-2.10297972182879</v>
      </c>
      <c r="Q9115">
        <v>0.71186440677966101</v>
      </c>
      <c r="R9115">
        <v>0.27118644067796599</v>
      </c>
      <c r="S9115">
        <f t="shared" si="142"/>
        <v>-0.13060186705968713</v>
      </c>
    </row>
    <row r="9116" spans="1:19" x14ac:dyDescent="0.2">
      <c r="A9116" t="s">
        <v>18136</v>
      </c>
      <c r="B9116" t="s">
        <v>18137</v>
      </c>
      <c r="C9116">
        <v>215</v>
      </c>
      <c r="D9116">
        <v>208</v>
      </c>
      <c r="E9116">
        <v>195</v>
      </c>
      <c r="F9116">
        <v>21</v>
      </c>
      <c r="G9116">
        <v>6.5883107342684696E-2</v>
      </c>
      <c r="H9116">
        <v>-0.53666185833149005</v>
      </c>
      <c r="I9116">
        <v>-1.89441633814368</v>
      </c>
      <c r="J9116">
        <v>347</v>
      </c>
      <c r="K9116">
        <v>407</v>
      </c>
      <c r="L9116">
        <v>220</v>
      </c>
      <c r="M9116">
        <v>27</v>
      </c>
      <c r="N9116">
        <v>0.14649303785606799</v>
      </c>
      <c r="O9116">
        <v>-0.78999557111305696</v>
      </c>
      <c r="P9116">
        <v>-2.11919137922377</v>
      </c>
      <c r="Q9116">
        <v>0.69491525423728795</v>
      </c>
      <c r="R9116">
        <v>0.37288135593220301</v>
      </c>
      <c r="S9116">
        <f t="shared" si="142"/>
        <v>-0.11316730631890062</v>
      </c>
    </row>
    <row r="9117" spans="1:19" x14ac:dyDescent="0.2">
      <c r="A9117" t="s">
        <v>18138</v>
      </c>
      <c r="B9117" t="s">
        <v>18139</v>
      </c>
      <c r="C9117">
        <v>135</v>
      </c>
      <c r="D9117">
        <v>139</v>
      </c>
      <c r="E9117">
        <v>60</v>
      </c>
      <c r="F9117">
        <v>12</v>
      </c>
      <c r="G9117">
        <v>9.2939264054617401E-2</v>
      </c>
      <c r="H9117">
        <v>-0.84644052788976598</v>
      </c>
      <c r="I9117">
        <v>-1.9353496954093801</v>
      </c>
      <c r="J9117">
        <v>185</v>
      </c>
      <c r="K9117">
        <v>306</v>
      </c>
      <c r="L9117">
        <v>228</v>
      </c>
      <c r="M9117">
        <v>20</v>
      </c>
      <c r="N9117">
        <v>0.29577780150028798</v>
      </c>
      <c r="O9117">
        <v>-0.50132565854694999</v>
      </c>
      <c r="P9117">
        <v>-1.97636740133092</v>
      </c>
      <c r="Q9117">
        <v>0.54237288135593198</v>
      </c>
      <c r="R9117">
        <v>0.22033898305084701</v>
      </c>
      <c r="S9117">
        <f t="shared" si="142"/>
        <v>-8.6768728091898506E-2</v>
      </c>
    </row>
    <row r="9118" spans="1:19" x14ac:dyDescent="0.2">
      <c r="A9118" t="s">
        <v>18140</v>
      </c>
      <c r="B9118" t="s">
        <v>18141</v>
      </c>
      <c r="C9118">
        <v>96</v>
      </c>
      <c r="D9118">
        <v>96</v>
      </c>
      <c r="E9118">
        <v>124</v>
      </c>
      <c r="F9118">
        <v>15</v>
      </c>
      <c r="G9118">
        <v>8.0258232295528406E-2</v>
      </c>
      <c r="H9118">
        <v>-0.38310755765573601</v>
      </c>
      <c r="I9118">
        <v>-1.6903771469458799</v>
      </c>
      <c r="J9118">
        <v>136</v>
      </c>
      <c r="K9118">
        <v>207</v>
      </c>
      <c r="L9118">
        <v>100</v>
      </c>
      <c r="M9118">
        <v>17</v>
      </c>
      <c r="N9118">
        <v>0.25965954050842199</v>
      </c>
      <c r="O9118">
        <v>-0.72562768551460799</v>
      </c>
      <c r="P9118">
        <v>-1.91331565558383</v>
      </c>
      <c r="Q9118">
        <v>0.83050847457627097</v>
      </c>
      <c r="R9118">
        <v>0.27118644067796599</v>
      </c>
      <c r="S9118">
        <f t="shared" si="142"/>
        <v>7.4260321367798296E-4</v>
      </c>
    </row>
    <row r="9119" spans="1:19" x14ac:dyDescent="0.2">
      <c r="A9119" t="s">
        <v>18142</v>
      </c>
      <c r="B9119" t="s">
        <v>18143</v>
      </c>
      <c r="C9119">
        <v>17</v>
      </c>
      <c r="D9119">
        <v>13</v>
      </c>
      <c r="E9119">
        <v>5</v>
      </c>
      <c r="F9119">
        <v>0</v>
      </c>
      <c r="G9119">
        <v>-3.6247336775908703E-2</v>
      </c>
      <c r="H9119">
        <v>-1.02573692682065</v>
      </c>
      <c r="I9119" t="e">
        <f>-inf</f>
        <v>#NAME?</v>
      </c>
      <c r="J9119">
        <v>25</v>
      </c>
      <c r="K9119">
        <v>1</v>
      </c>
      <c r="L9119">
        <v>2</v>
      </c>
      <c r="M9119">
        <v>3</v>
      </c>
      <c r="N9119">
        <v>-1.32071190525031</v>
      </c>
      <c r="O9119">
        <v>-1.6889987901524399</v>
      </c>
      <c r="P9119">
        <v>-1.93104442254426</v>
      </c>
      <c r="Q9119">
        <v>0.677966101694915</v>
      </c>
      <c r="R9119">
        <v>0.27118644067796599</v>
      </c>
      <c r="S9119" t="e">
        <f t="shared" si="142"/>
        <v>#NAME?</v>
      </c>
    </row>
    <row r="9120" spans="1:19" x14ac:dyDescent="0.2">
      <c r="A9120" t="s">
        <v>18144</v>
      </c>
      <c r="B9120" t="s">
        <v>18145</v>
      </c>
      <c r="C9120">
        <v>132</v>
      </c>
      <c r="D9120">
        <v>261</v>
      </c>
      <c r="E9120">
        <v>108</v>
      </c>
      <c r="F9120">
        <v>25</v>
      </c>
      <c r="G9120">
        <v>0.37632480842795901</v>
      </c>
      <c r="H9120">
        <v>-0.581408185497303</v>
      </c>
      <c r="I9120">
        <v>-1.60683109549581</v>
      </c>
      <c r="J9120">
        <v>329</v>
      </c>
      <c r="K9120">
        <v>442</v>
      </c>
      <c r="L9120">
        <v>260</v>
      </c>
      <c r="M9120">
        <v>58</v>
      </c>
      <c r="N9120">
        <v>0.20545447482083901</v>
      </c>
      <c r="O9120">
        <v>-0.69431132712354604</v>
      </c>
      <c r="P9120">
        <v>-1.76399357297892</v>
      </c>
      <c r="Q9120">
        <v>0.55932203389830504</v>
      </c>
      <c r="R9120">
        <v>0.169491525423728</v>
      </c>
      <c r="S9120">
        <f t="shared" si="142"/>
        <v>6.4777115129910467E-2</v>
      </c>
    </row>
    <row r="9121" spans="1:19" x14ac:dyDescent="0.2">
      <c r="A9121" t="s">
        <v>18146</v>
      </c>
      <c r="B9121" t="s">
        <v>18147</v>
      </c>
      <c r="C9121">
        <v>36</v>
      </c>
      <c r="D9121">
        <v>74</v>
      </c>
      <c r="E9121">
        <v>7</v>
      </c>
      <c r="F9121">
        <v>7</v>
      </c>
      <c r="G9121">
        <v>0.393187451259217</v>
      </c>
      <c r="H9121">
        <v>-1.2054624705314301</v>
      </c>
      <c r="I9121">
        <v>-1.5954016337150201</v>
      </c>
      <c r="J9121">
        <v>73</v>
      </c>
      <c r="K9121">
        <v>137</v>
      </c>
      <c r="L9121">
        <v>70</v>
      </c>
      <c r="M9121">
        <v>10</v>
      </c>
      <c r="N9121">
        <v>0.35062581045767199</v>
      </c>
      <c r="O9121">
        <v>-0.61031359725058898</v>
      </c>
      <c r="P9121">
        <v>-1.8735485287123399</v>
      </c>
      <c r="Q9121">
        <v>0.81355932203389802</v>
      </c>
      <c r="R9121">
        <v>0.22033898305084701</v>
      </c>
      <c r="S9121">
        <f t="shared" si="142"/>
        <v>3.8769022416266612E-2</v>
      </c>
    </row>
    <row r="9122" spans="1:19" x14ac:dyDescent="0.2">
      <c r="A9122" t="s">
        <v>18148</v>
      </c>
      <c r="B9122" t="s">
        <v>18149</v>
      </c>
      <c r="C9122">
        <v>206</v>
      </c>
      <c r="D9122">
        <v>362</v>
      </c>
      <c r="E9122">
        <v>173</v>
      </c>
      <c r="F9122">
        <v>40</v>
      </c>
      <c r="G9122">
        <v>0.32509958245954002</v>
      </c>
      <c r="H9122">
        <v>-0.57007912701876096</v>
      </c>
      <c r="I9122">
        <v>-1.5960044020031801</v>
      </c>
      <c r="J9122">
        <v>431</v>
      </c>
      <c r="K9122">
        <v>638</v>
      </c>
      <c r="L9122">
        <v>277</v>
      </c>
      <c r="M9122">
        <v>40</v>
      </c>
      <c r="N9122">
        <v>0.24757151198215199</v>
      </c>
      <c r="O9122">
        <v>-0.78408627824067301</v>
      </c>
      <c r="P9122">
        <v>-2.0426429474246599</v>
      </c>
      <c r="Q9122">
        <v>0.81355932203389802</v>
      </c>
      <c r="R9122">
        <v>0.23728813559322001</v>
      </c>
      <c r="S9122">
        <f t="shared" si="142"/>
        <v>-6.6347990292101172E-3</v>
      </c>
    </row>
    <row r="9123" spans="1:19" x14ac:dyDescent="0.2">
      <c r="A9123" t="s">
        <v>18150</v>
      </c>
      <c r="B9123" t="s">
        <v>18151</v>
      </c>
      <c r="C9123">
        <v>80</v>
      </c>
      <c r="D9123">
        <v>70</v>
      </c>
      <c r="E9123">
        <v>77</v>
      </c>
      <c r="F9123">
        <v>14</v>
      </c>
      <c r="G9123">
        <v>2.2266285317841601E-2</v>
      </c>
      <c r="H9123">
        <v>-0.51085727159786498</v>
      </c>
      <c r="I9123">
        <v>-1.6411591242757</v>
      </c>
      <c r="J9123">
        <v>118</v>
      </c>
      <c r="K9123">
        <v>100</v>
      </c>
      <c r="L9123">
        <v>33</v>
      </c>
      <c r="M9123">
        <v>15</v>
      </c>
      <c r="N9123">
        <v>5.3460961155964602E-3</v>
      </c>
      <c r="O9123">
        <v>-1.1454568445726201</v>
      </c>
      <c r="P9123">
        <v>-1.9060164168423299</v>
      </c>
      <c r="Q9123">
        <v>0.69491525423728795</v>
      </c>
      <c r="R9123">
        <v>0.35593220338983</v>
      </c>
      <c r="S9123">
        <f t="shared" si="142"/>
        <v>1.6888691689145412E-2</v>
      </c>
    </row>
    <row r="9124" spans="1:19" x14ac:dyDescent="0.2">
      <c r="A9124" t="s">
        <v>18152</v>
      </c>
      <c r="B9124" t="e">
        <f>-MVLVVRAKFDFTATDDDPSSLSFKKGDIIQVFTQLEGWWDGLCARGERGWFPSNYVEPVNL</f>
        <v>#NAME?</v>
      </c>
      <c r="C9124">
        <v>301</v>
      </c>
      <c r="D9124">
        <v>336</v>
      </c>
      <c r="E9124">
        <v>208</v>
      </c>
      <c r="F9124">
        <v>35</v>
      </c>
      <c r="G9124">
        <v>0.12803101409152901</v>
      </c>
      <c r="H9124">
        <v>-0.654761170409485</v>
      </c>
      <c r="I9124">
        <v>-1.8186956242055601</v>
      </c>
      <c r="J9124">
        <v>538</v>
      </c>
      <c r="K9124">
        <v>818</v>
      </c>
      <c r="L9124">
        <v>329</v>
      </c>
      <c r="M9124">
        <v>120</v>
      </c>
      <c r="N9124">
        <v>0.25919913142665502</v>
      </c>
      <c r="O9124">
        <v>-0.80567515486080499</v>
      </c>
      <c r="P9124">
        <v>-1.66182669821065</v>
      </c>
      <c r="Q9124">
        <v>0.74576271186440601</v>
      </c>
      <c r="R9124">
        <v>0.305084745762711</v>
      </c>
      <c r="S9124">
        <f t="shared" si="142"/>
        <v>3.1006868003933586E-2</v>
      </c>
    </row>
    <row r="9125" spans="1:19" x14ac:dyDescent="0.2">
      <c r="A9125" t="s">
        <v>18153</v>
      </c>
      <c r="B9125" t="s">
        <v>18154</v>
      </c>
      <c r="C9125">
        <v>165</v>
      </c>
      <c r="D9125">
        <v>203</v>
      </c>
      <c r="E9125">
        <v>108</v>
      </c>
      <c r="F9125">
        <v>21</v>
      </c>
      <c r="G9125">
        <v>0.17027032599483499</v>
      </c>
      <c r="H9125">
        <v>-0.67831819850536001</v>
      </c>
      <c r="I9125">
        <v>-1.77946182244198</v>
      </c>
      <c r="J9125">
        <v>231</v>
      </c>
      <c r="K9125">
        <v>307</v>
      </c>
      <c r="L9125">
        <v>150</v>
      </c>
      <c r="M9125">
        <v>21</v>
      </c>
      <c r="N9125">
        <v>0.20075449900676301</v>
      </c>
      <c r="O9125">
        <v>-0.77960949798085299</v>
      </c>
      <c r="P9125">
        <v>-2.05161835375011</v>
      </c>
      <c r="Q9125">
        <v>0.61016949152542299</v>
      </c>
      <c r="R9125">
        <v>0.35593220338983</v>
      </c>
      <c r="S9125">
        <f t="shared" si="142"/>
        <v>-6.1941650795681341E-2</v>
      </c>
    </row>
    <row r="9126" spans="1:19" x14ac:dyDescent="0.2">
      <c r="A9126" t="s">
        <v>18155</v>
      </c>
      <c r="B9126" t="s">
        <v>18156</v>
      </c>
      <c r="C9126">
        <v>342</v>
      </c>
      <c r="D9126">
        <v>337</v>
      </c>
      <c r="E9126">
        <v>281</v>
      </c>
      <c r="F9126">
        <v>36</v>
      </c>
      <c r="G9126">
        <v>7.3862027110732004E-2</v>
      </c>
      <c r="H9126">
        <v>-0.57957779592945802</v>
      </c>
      <c r="I9126">
        <v>-1.86192077825084</v>
      </c>
      <c r="J9126">
        <v>535</v>
      </c>
      <c r="K9126">
        <v>715</v>
      </c>
      <c r="L9126">
        <v>415</v>
      </c>
      <c r="M9126">
        <v>101</v>
      </c>
      <c r="N9126">
        <v>0.20318036320157301</v>
      </c>
      <c r="O9126">
        <v>-0.70239446245352599</v>
      </c>
      <c r="P9126">
        <v>-1.7342580768304701</v>
      </c>
      <c r="Q9126">
        <v>0.69491525423728795</v>
      </c>
      <c r="R9126">
        <v>0.169491525423728</v>
      </c>
      <c r="S9126">
        <f t="shared" si="142"/>
        <v>-8.3275935455753847E-4</v>
      </c>
    </row>
    <row r="9127" spans="1:19" x14ac:dyDescent="0.2">
      <c r="A9127" t="s">
        <v>18157</v>
      </c>
      <c r="B9127" t="s">
        <v>18158</v>
      </c>
      <c r="C9127">
        <v>74</v>
      </c>
      <c r="D9127">
        <v>58</v>
      </c>
      <c r="E9127">
        <v>65</v>
      </c>
      <c r="F9127">
        <v>3</v>
      </c>
      <c r="G9127">
        <v>-2.55454938725105E-2</v>
      </c>
      <c r="H9127">
        <v>-0.55057637286652406</v>
      </c>
      <c r="I9127">
        <v>-2.2763076379733098</v>
      </c>
      <c r="J9127">
        <v>192</v>
      </c>
      <c r="K9127">
        <v>180</v>
      </c>
      <c r="L9127">
        <v>138</v>
      </c>
      <c r="M9127">
        <v>14</v>
      </c>
      <c r="N9127">
        <v>4.9199379821478199E-2</v>
      </c>
      <c r="O9127">
        <v>-0.73551091944670299</v>
      </c>
      <c r="P9127">
        <v>-2.1473988616172002</v>
      </c>
      <c r="Q9127">
        <v>0.59322033898305004</v>
      </c>
      <c r="R9127">
        <v>0.35593220338983</v>
      </c>
      <c r="S9127">
        <f t="shared" si="142"/>
        <v>-0.23084346372381129</v>
      </c>
    </row>
    <row r="9128" spans="1:19" x14ac:dyDescent="0.2">
      <c r="A9128" t="s">
        <v>18159</v>
      </c>
      <c r="B9128" t="s">
        <v>18160</v>
      </c>
      <c r="C9128">
        <v>295</v>
      </c>
      <c r="D9128">
        <v>276</v>
      </c>
      <c r="E9128">
        <v>183</v>
      </c>
      <c r="F9128">
        <v>40</v>
      </c>
      <c r="G9128">
        <v>5.1345298382583199E-2</v>
      </c>
      <c r="H9128">
        <v>-0.70162893602613696</v>
      </c>
      <c r="I9128">
        <v>-1.75195919761219</v>
      </c>
      <c r="J9128">
        <v>423</v>
      </c>
      <c r="K9128">
        <v>602</v>
      </c>
      <c r="L9128">
        <v>373</v>
      </c>
      <c r="M9128">
        <v>76</v>
      </c>
      <c r="N9128">
        <v>0.23048422730450399</v>
      </c>
      <c r="O9128">
        <v>-0.64672031271074504</v>
      </c>
      <c r="P9128">
        <v>-1.75575244368614</v>
      </c>
      <c r="Q9128">
        <v>0.91525423728813504</v>
      </c>
      <c r="R9128">
        <v>0.28813559322033899</v>
      </c>
      <c r="S9128">
        <f t="shared" si="142"/>
        <v>2.5128944913057182E-2</v>
      </c>
    </row>
    <row r="9129" spans="1:19" x14ac:dyDescent="0.2">
      <c r="A9129" t="s">
        <v>18161</v>
      </c>
      <c r="B9129" t="s">
        <v>18162</v>
      </c>
      <c r="C9129">
        <v>256</v>
      </c>
      <c r="D9129">
        <v>145</v>
      </c>
      <c r="E9129">
        <v>257</v>
      </c>
      <c r="F9129">
        <v>246</v>
      </c>
      <c r="G9129">
        <v>-0.166613730781346</v>
      </c>
      <c r="H9129">
        <v>-0.49256485175895798</v>
      </c>
      <c r="I9129">
        <v>-0.90150203117046901</v>
      </c>
      <c r="J9129">
        <v>395</v>
      </c>
      <c r="K9129">
        <v>521</v>
      </c>
      <c r="L9129">
        <v>592</v>
      </c>
      <c r="M9129">
        <v>475</v>
      </c>
      <c r="N9129">
        <v>0.19746873109478599</v>
      </c>
      <c r="O9129">
        <v>-0.41636416604792997</v>
      </c>
      <c r="P9129">
        <v>-0.930129154593486</v>
      </c>
      <c r="Q9129">
        <v>0.88135593220338904</v>
      </c>
      <c r="R9129">
        <v>0.45762711864406702</v>
      </c>
      <c r="S9129">
        <f t="shared" si="142"/>
        <v>0.49122742086129823</v>
      </c>
    </row>
    <row r="9130" spans="1:19" x14ac:dyDescent="0.2">
      <c r="A9130" t="s">
        <v>18163</v>
      </c>
      <c r="B9130" t="s">
        <v>18164</v>
      </c>
      <c r="C9130">
        <v>195</v>
      </c>
      <c r="D9130">
        <v>181</v>
      </c>
      <c r="E9130">
        <v>164</v>
      </c>
      <c r="F9130">
        <v>22</v>
      </c>
      <c r="G9130">
        <v>4.7902195802194902E-2</v>
      </c>
      <c r="H9130">
        <v>-0.56944877309322295</v>
      </c>
      <c r="I9130">
        <v>-1.8318091035023101</v>
      </c>
      <c r="J9130">
        <v>382</v>
      </c>
      <c r="K9130">
        <v>469</v>
      </c>
      <c r="L9130">
        <v>238</v>
      </c>
      <c r="M9130">
        <v>42</v>
      </c>
      <c r="N9130">
        <v>0.16633758322509601</v>
      </c>
      <c r="O9130">
        <v>-0.79757518299958696</v>
      </c>
      <c r="P9130">
        <v>-1.9690397411056999</v>
      </c>
      <c r="Q9130">
        <v>0.69491525423728795</v>
      </c>
      <c r="R9130">
        <v>0.22033898305084701</v>
      </c>
      <c r="S9130">
        <f t="shared" si="142"/>
        <v>-5.4949309344808392E-2</v>
      </c>
    </row>
    <row r="9131" spans="1:19" x14ac:dyDescent="0.2">
      <c r="A9131" t="s">
        <v>18165</v>
      </c>
      <c r="B9131" t="s">
        <v>18166</v>
      </c>
      <c r="C9131">
        <v>3</v>
      </c>
      <c r="D9131">
        <v>5</v>
      </c>
      <c r="E9131">
        <v>0</v>
      </c>
      <c r="F9131">
        <v>3</v>
      </c>
      <c r="G9131">
        <v>0.30210698191188401</v>
      </c>
      <c r="H9131" t="e">
        <f>-inf</f>
        <v>#NAME?</v>
      </c>
      <c r="I9131">
        <v>-0.88419717296199896</v>
      </c>
      <c r="J9131">
        <v>1</v>
      </c>
      <c r="K9131">
        <v>10</v>
      </c>
      <c r="L9131">
        <v>0</v>
      </c>
      <c r="M9131">
        <v>0</v>
      </c>
      <c r="N9131">
        <v>1.0772281034217199</v>
      </c>
      <c r="O9131" t="e">
        <f>-inf</f>
        <v>#NAME?</v>
      </c>
      <c r="P9131" t="e">
        <f>-inf</f>
        <v>#NAME?</v>
      </c>
      <c r="Q9131">
        <v>0.69491525423728795</v>
      </c>
      <c r="R9131">
        <v>0.23728813559322001</v>
      </c>
      <c r="S9131" t="e">
        <f t="shared" si="142"/>
        <v>#NAME?</v>
      </c>
    </row>
    <row r="9132" spans="1:19" x14ac:dyDescent="0.2">
      <c r="A9132" t="s">
        <v>18167</v>
      </c>
      <c r="B9132" t="s">
        <v>18168</v>
      </c>
      <c r="C9132">
        <v>276</v>
      </c>
      <c r="D9132">
        <v>232</v>
      </c>
      <c r="E9132">
        <v>198</v>
      </c>
      <c r="F9132">
        <v>33</v>
      </c>
      <c r="G9132">
        <v>4.8371351212103501E-3</v>
      </c>
      <c r="H9132">
        <v>-0.63850190158208997</v>
      </c>
      <c r="I9132">
        <v>-1.8065923151493199</v>
      </c>
      <c r="J9132">
        <v>437</v>
      </c>
      <c r="K9132">
        <v>445</v>
      </c>
      <c r="L9132">
        <v>294</v>
      </c>
      <c r="M9132">
        <v>95</v>
      </c>
      <c r="N9132">
        <v>8.5106677432231506E-2</v>
      </c>
      <c r="O9132">
        <v>-0.76422288370265501</v>
      </c>
      <c r="P9132">
        <v>-1.6729835002734601</v>
      </c>
      <c r="Q9132">
        <v>0.84745762711864403</v>
      </c>
      <c r="R9132">
        <v>0.27118644067796599</v>
      </c>
      <c r="S9132">
        <f t="shared" si="142"/>
        <v>3.1512999405708231E-2</v>
      </c>
    </row>
    <row r="9133" spans="1:19" x14ac:dyDescent="0.2">
      <c r="A9133" t="s">
        <v>18169</v>
      </c>
      <c r="B9133" t="s">
        <v>18170</v>
      </c>
      <c r="C9133">
        <v>121</v>
      </c>
      <c r="D9133">
        <v>113</v>
      </c>
      <c r="E9133">
        <v>72</v>
      </c>
      <c r="F9133">
        <v>11</v>
      </c>
      <c r="G9133">
        <v>5.0551305462498003E-2</v>
      </c>
      <c r="H9133">
        <v>-0.71971088366358504</v>
      </c>
      <c r="I9133">
        <v>-1.92558985812022</v>
      </c>
      <c r="J9133">
        <v>277</v>
      </c>
      <c r="K9133">
        <v>328</v>
      </c>
      <c r="L9133">
        <v>125</v>
      </c>
      <c r="M9133">
        <v>44</v>
      </c>
      <c r="N9133">
        <v>0.15062217806895201</v>
      </c>
      <c r="O9133">
        <v>-0.93765853320078196</v>
      </c>
      <c r="P9133">
        <v>-1.8092527611701501</v>
      </c>
      <c r="Q9133">
        <v>0.677966101694915</v>
      </c>
      <c r="R9133">
        <v>0.23728813559322001</v>
      </c>
      <c r="S9133">
        <f t="shared" si="142"/>
        <v>-3.9253718225086026E-2</v>
      </c>
    </row>
    <row r="9134" spans="1:19" x14ac:dyDescent="0.2">
      <c r="A9134" t="s">
        <v>18171</v>
      </c>
      <c r="B9134" t="s">
        <v>18172</v>
      </c>
      <c r="C9134">
        <v>189</v>
      </c>
      <c r="D9134">
        <v>227</v>
      </c>
      <c r="E9134">
        <v>151</v>
      </c>
      <c r="F9134">
        <v>21</v>
      </c>
      <c r="G9134">
        <v>0.15982228531540699</v>
      </c>
      <c r="H9134">
        <v>-0.59174286665847797</v>
      </c>
      <c r="I9134">
        <v>-1.8384396824013201</v>
      </c>
      <c r="J9134">
        <v>412</v>
      </c>
      <c r="K9134">
        <v>449</v>
      </c>
      <c r="L9134">
        <v>168</v>
      </c>
      <c r="M9134">
        <v>50</v>
      </c>
      <c r="N9134">
        <v>0.11457722839190999</v>
      </c>
      <c r="O9134">
        <v>-0.98167671145166202</v>
      </c>
      <c r="P9134">
        <v>-1.926152880289</v>
      </c>
      <c r="Q9134">
        <v>0.86440677966101698</v>
      </c>
      <c r="R9134">
        <v>0.305084745762711</v>
      </c>
      <c r="S9134">
        <f t="shared" si="142"/>
        <v>-4.5389924066178006E-2</v>
      </c>
    </row>
    <row r="9135" spans="1:19" x14ac:dyDescent="0.2">
      <c r="A9135" t="s">
        <v>18173</v>
      </c>
      <c r="B9135" t="s">
        <v>18174</v>
      </c>
      <c r="C9135">
        <v>92</v>
      </c>
      <c r="D9135">
        <v>88</v>
      </c>
      <c r="E9135">
        <v>96</v>
      </c>
      <c r="F9135">
        <v>16</v>
      </c>
      <c r="G9135">
        <v>6.0953077100141799E-2</v>
      </c>
      <c r="H9135">
        <v>-0.47577460408438998</v>
      </c>
      <c r="I9135">
        <v>-1.6438650176516201</v>
      </c>
      <c r="J9135">
        <v>154</v>
      </c>
      <c r="K9135">
        <v>178</v>
      </c>
      <c r="L9135">
        <v>149</v>
      </c>
      <c r="M9135">
        <v>21</v>
      </c>
      <c r="N9135">
        <v>0.140127384894152</v>
      </c>
      <c r="O9135">
        <v>-0.60642322956857897</v>
      </c>
      <c r="P9135">
        <v>-1.87552709469443</v>
      </c>
      <c r="Q9135">
        <v>0.71186440677966101</v>
      </c>
      <c r="R9135">
        <v>0.37288135593220301</v>
      </c>
      <c r="S9135">
        <f t="shared" si="142"/>
        <v>2.4263752229294101E-2</v>
      </c>
    </row>
    <row r="9136" spans="1:19" x14ac:dyDescent="0.2">
      <c r="A9136" t="s">
        <v>18175</v>
      </c>
      <c r="B9136" t="s">
        <v>18176</v>
      </c>
      <c r="C9136">
        <v>211</v>
      </c>
      <c r="D9136">
        <v>293</v>
      </c>
      <c r="E9136">
        <v>176</v>
      </c>
      <c r="F9136">
        <v>28</v>
      </c>
      <c r="G9136">
        <v>0.222843397351945</v>
      </c>
      <c r="H9136">
        <v>-0.57302779726194597</v>
      </c>
      <c r="I9136">
        <v>-1.76132159691747</v>
      </c>
      <c r="J9136">
        <v>446</v>
      </c>
      <c r="K9136">
        <v>774</v>
      </c>
      <c r="L9136">
        <v>423</v>
      </c>
      <c r="M9136">
        <v>52</v>
      </c>
      <c r="N9136">
        <v>0.316634205392472</v>
      </c>
      <c r="O9136">
        <v>-0.61508326848148898</v>
      </c>
      <c r="P9136">
        <v>-1.94355718366923</v>
      </c>
      <c r="Q9136">
        <v>0.98305084745762705</v>
      </c>
      <c r="R9136">
        <v>0.338983050847457</v>
      </c>
      <c r="S9136">
        <f t="shared" si="142"/>
        <v>-2.7805713942926059E-2</v>
      </c>
    </row>
    <row r="9137" spans="1:19" x14ac:dyDescent="0.2">
      <c r="A9137" t="s">
        <v>18177</v>
      </c>
      <c r="B9137" t="s">
        <v>18178</v>
      </c>
      <c r="C9137">
        <v>95</v>
      </c>
      <c r="D9137">
        <v>90</v>
      </c>
      <c r="E9137">
        <v>59</v>
      </c>
      <c r="F9137">
        <v>10</v>
      </c>
      <c r="G9137">
        <v>5.6777136446005502E-2</v>
      </c>
      <c r="H9137">
        <v>-0.701129603425107</v>
      </c>
      <c r="I9137">
        <v>-1.86192077825084</v>
      </c>
      <c r="J9137">
        <v>212</v>
      </c>
      <c r="K9137">
        <v>155</v>
      </c>
      <c r="L9137">
        <v>180</v>
      </c>
      <c r="M9137">
        <v>19</v>
      </c>
      <c r="N9137">
        <v>-5.8776059336738198E-2</v>
      </c>
      <c r="O9137">
        <v>-0.663152132969835</v>
      </c>
      <c r="P9137">
        <v>-2.0578079285678101</v>
      </c>
      <c r="Q9137">
        <v>0.77966101694915202</v>
      </c>
      <c r="R9137">
        <v>0.35593220338983</v>
      </c>
      <c r="S9137">
        <f t="shared" si="142"/>
        <v>-8.7377056102138209E-2</v>
      </c>
    </row>
    <row r="9138" spans="1:19" x14ac:dyDescent="0.2">
      <c r="A9138" t="s">
        <v>18179</v>
      </c>
      <c r="B9138" t="s">
        <v>18180</v>
      </c>
      <c r="C9138">
        <v>111</v>
      </c>
      <c r="D9138">
        <v>195</v>
      </c>
      <c r="E9138">
        <v>125</v>
      </c>
      <c r="F9138">
        <v>21</v>
      </c>
      <c r="G9138">
        <v>0.32496986487138901</v>
      </c>
      <c r="H9138">
        <v>-0.44267097555700402</v>
      </c>
      <c r="I9138">
        <v>-1.60730085701473</v>
      </c>
      <c r="J9138">
        <v>233</v>
      </c>
      <c r="K9138">
        <v>344</v>
      </c>
      <c r="L9138">
        <v>194</v>
      </c>
      <c r="M9138">
        <v>29</v>
      </c>
      <c r="N9138">
        <v>0.246430624967232</v>
      </c>
      <c r="O9138">
        <v>-0.67164296824018299</v>
      </c>
      <c r="P9138">
        <v>-1.9151835917189499</v>
      </c>
      <c r="Q9138">
        <v>0.677966101694915</v>
      </c>
      <c r="R9138">
        <v>0.37288135593220301</v>
      </c>
      <c r="S9138">
        <f t="shared" si="142"/>
        <v>2.4200784966442273E-2</v>
      </c>
    </row>
    <row r="9139" spans="1:19" x14ac:dyDescent="0.2">
      <c r="A9139" t="s">
        <v>18181</v>
      </c>
      <c r="B9139" t="s">
        <v>18182</v>
      </c>
      <c r="C9139">
        <v>256</v>
      </c>
      <c r="D9139">
        <v>294</v>
      </c>
      <c r="E9139">
        <v>213</v>
      </c>
      <c r="F9139">
        <v>24</v>
      </c>
      <c r="G9139">
        <v>0.14036559739583601</v>
      </c>
      <c r="H9139">
        <v>-0.57411837165151502</v>
      </c>
      <c r="I9139">
        <v>-1.9122258965622401</v>
      </c>
      <c r="J9139">
        <v>359</v>
      </c>
      <c r="K9139">
        <v>564</v>
      </c>
      <c r="L9139">
        <v>250</v>
      </c>
      <c r="M9139">
        <v>55</v>
      </c>
      <c r="N9139">
        <v>0.27341275882674498</v>
      </c>
      <c r="O9139">
        <v>-0.74924321705067098</v>
      </c>
      <c r="P9139">
        <v>-1.8249574276759599</v>
      </c>
      <c r="Q9139">
        <v>0.89830508474576198</v>
      </c>
      <c r="R9139">
        <v>0.305084745762711</v>
      </c>
      <c r="S9139">
        <f t="shared" si="142"/>
        <v>-3.9600514951903101E-2</v>
      </c>
    </row>
    <row r="9140" spans="1:19" x14ac:dyDescent="0.2">
      <c r="A9140" t="s">
        <v>18183</v>
      </c>
      <c r="B9140" t="s">
        <v>18184</v>
      </c>
      <c r="C9140">
        <v>98</v>
      </c>
      <c r="D9140">
        <v>88</v>
      </c>
      <c r="E9140">
        <v>58</v>
      </c>
      <c r="F9140">
        <v>10</v>
      </c>
      <c r="G9140">
        <v>3.3514828753202101E-2</v>
      </c>
      <c r="H9140">
        <v>-0.72205609190796105</v>
      </c>
      <c r="I9140">
        <v>-1.8754232486544899</v>
      </c>
      <c r="J9140">
        <v>139</v>
      </c>
      <c r="K9140">
        <v>158</v>
      </c>
      <c r="L9140">
        <v>70</v>
      </c>
      <c r="M9140">
        <v>27</v>
      </c>
      <c r="N9140">
        <v>0.13287039012204899</v>
      </c>
      <c r="O9140">
        <v>-0.89000553738422805</v>
      </c>
      <c r="P9140">
        <v>-1.721876704687</v>
      </c>
      <c r="Q9140">
        <v>0.72881355932203395</v>
      </c>
      <c r="R9140">
        <v>0.338983050847457</v>
      </c>
      <c r="S9140">
        <f t="shared" si="142"/>
        <v>-1.4148332024986679E-3</v>
      </c>
    </row>
    <row r="9141" spans="1:19" x14ac:dyDescent="0.2">
      <c r="A9141" t="s">
        <v>18185</v>
      </c>
      <c r="B9141" t="s">
        <v>18186</v>
      </c>
      <c r="C9141">
        <v>99</v>
      </c>
      <c r="D9141">
        <v>149</v>
      </c>
      <c r="E9141">
        <v>78</v>
      </c>
      <c r="F9141">
        <v>6</v>
      </c>
      <c r="G9141">
        <v>0.25780930611025199</v>
      </c>
      <c r="H9141">
        <v>-0.59779860168547305</v>
      </c>
      <c r="I9141">
        <v>-2.1016811171758998</v>
      </c>
      <c r="J9141">
        <v>237</v>
      </c>
      <c r="K9141">
        <v>322</v>
      </c>
      <c r="L9141">
        <v>133</v>
      </c>
      <c r="M9141">
        <v>27</v>
      </c>
      <c r="N9141">
        <v>0.21033562910744799</v>
      </c>
      <c r="O9141">
        <v>-0.84298548218740799</v>
      </c>
      <c r="P9141">
        <v>-1.953610250443</v>
      </c>
      <c r="Q9141">
        <v>0.89830508474576198</v>
      </c>
      <c r="R9141">
        <v>0.22033898305084701</v>
      </c>
      <c r="S9141">
        <f t="shared" si="142"/>
        <v>-0.12864878551893713</v>
      </c>
    </row>
    <row r="9142" spans="1:19" x14ac:dyDescent="0.2">
      <c r="A9142" t="s">
        <v>18187</v>
      </c>
      <c r="B9142" t="s">
        <v>18188</v>
      </c>
      <c r="C9142">
        <v>149</v>
      </c>
      <c r="D9142">
        <v>222</v>
      </c>
      <c r="E9142">
        <v>101</v>
      </c>
      <c r="F9142">
        <v>18</v>
      </c>
      <c r="G9142">
        <v>0.25342493833389301</v>
      </c>
      <c r="H9142">
        <v>-0.66312290440803501</v>
      </c>
      <c r="I9142">
        <v>-1.80211093627096</v>
      </c>
      <c r="J9142">
        <v>362</v>
      </c>
      <c r="K9142">
        <v>502</v>
      </c>
      <c r="L9142">
        <v>212</v>
      </c>
      <c r="M9142">
        <v>41</v>
      </c>
      <c r="N9142">
        <v>0.21922325003357501</v>
      </c>
      <c r="O9142">
        <v>-0.82446148674880404</v>
      </c>
      <c r="P9142">
        <v>-1.9561503824053199</v>
      </c>
      <c r="Q9142">
        <v>0.72881355932203395</v>
      </c>
      <c r="R9142">
        <v>0.40677966101694901</v>
      </c>
      <c r="S9142">
        <f t="shared" si="142"/>
        <v>-4.2937157711593552E-2</v>
      </c>
    </row>
    <row r="9143" spans="1:19" x14ac:dyDescent="0.2">
      <c r="A9143" t="s">
        <v>18189</v>
      </c>
      <c r="B9143" t="s">
        <v>18190</v>
      </c>
      <c r="C9143">
        <v>69</v>
      </c>
      <c r="D9143">
        <v>57</v>
      </c>
      <c r="E9143">
        <v>20</v>
      </c>
      <c r="F9143">
        <v>8</v>
      </c>
      <c r="G9143">
        <v>-2.71600276923544E-3</v>
      </c>
      <c r="H9143">
        <v>-1.0320771048516699</v>
      </c>
      <c r="I9143">
        <v>-1.8199562767073101</v>
      </c>
      <c r="J9143">
        <v>86</v>
      </c>
      <c r="K9143">
        <v>120</v>
      </c>
      <c r="L9143">
        <v>42</v>
      </c>
      <c r="M9143">
        <v>14</v>
      </c>
      <c r="N9143">
        <v>0.221910898225778</v>
      </c>
      <c r="O9143">
        <v>-0.90333793799005702</v>
      </c>
      <c r="P9143">
        <v>-1.7985960841572199</v>
      </c>
      <c r="Q9143">
        <v>0.84745762711864403</v>
      </c>
      <c r="R9143">
        <v>0.322033898305084</v>
      </c>
      <c r="S9143">
        <f t="shared" si="142"/>
        <v>-5.9402584420525477E-3</v>
      </c>
    </row>
    <row r="9144" spans="1:19" x14ac:dyDescent="0.2">
      <c r="A9144" t="s">
        <v>18191</v>
      </c>
      <c r="B9144" t="s">
        <v>18192</v>
      </c>
      <c r="C9144">
        <v>310</v>
      </c>
      <c r="D9144">
        <v>280</v>
      </c>
      <c r="E9144">
        <v>249</v>
      </c>
      <c r="F9144">
        <v>27</v>
      </c>
      <c r="G9144">
        <v>3.6054569803475003E-2</v>
      </c>
      <c r="H9144">
        <v>-0.58942035651693903</v>
      </c>
      <c r="I9144">
        <v>-1.9441951026372799</v>
      </c>
      <c r="J9144">
        <v>470</v>
      </c>
      <c r="K9144">
        <v>501</v>
      </c>
      <c r="L9144">
        <v>396</v>
      </c>
      <c r="M9144">
        <v>36</v>
      </c>
      <c r="N9144">
        <v>0.10496797135324901</v>
      </c>
      <c r="O9144">
        <v>-0.66649144915459502</v>
      </c>
      <c r="P9144">
        <v>-2.1260210257603198</v>
      </c>
      <c r="Q9144">
        <v>0.66101694915254205</v>
      </c>
      <c r="R9144">
        <v>0.28813559322033899</v>
      </c>
      <c r="S9144">
        <f t="shared" si="142"/>
        <v>-0.12934949519684541</v>
      </c>
    </row>
    <row r="9145" spans="1:19" x14ac:dyDescent="0.2">
      <c r="A9145" t="s">
        <v>18193</v>
      </c>
      <c r="B9145" t="s">
        <v>18194</v>
      </c>
      <c r="C9145">
        <v>118</v>
      </c>
      <c r="D9145">
        <v>147</v>
      </c>
      <c r="E9145">
        <v>108</v>
      </c>
      <c r="F9145">
        <v>13</v>
      </c>
      <c r="G9145">
        <v>0.175693559737579</v>
      </c>
      <c r="H9145">
        <v>-0.53271626159757901</v>
      </c>
      <c r="I9145">
        <v>-1.8421358279612801</v>
      </c>
      <c r="J9145">
        <v>305</v>
      </c>
      <c r="K9145">
        <v>206</v>
      </c>
      <c r="L9145">
        <v>132</v>
      </c>
      <c r="M9145">
        <v>32</v>
      </c>
      <c r="N9145">
        <v>-9.3204515555910597E-2</v>
      </c>
      <c r="O9145">
        <v>-0.95581468528532598</v>
      </c>
      <c r="P9145">
        <v>-1.9893755296187701</v>
      </c>
      <c r="Q9145">
        <v>0.62711864406779605</v>
      </c>
      <c r="R9145">
        <v>0.169491525423728</v>
      </c>
      <c r="S9145">
        <f t="shared" si="142"/>
        <v>-6.3366856430779911E-2</v>
      </c>
    </row>
    <row r="9146" spans="1:19" x14ac:dyDescent="0.2">
      <c r="A9146" t="s">
        <v>18195</v>
      </c>
      <c r="B9146" t="s">
        <v>18196</v>
      </c>
      <c r="C9146">
        <v>198</v>
      </c>
      <c r="D9146">
        <v>224</v>
      </c>
      <c r="E9146">
        <v>151</v>
      </c>
      <c r="F9146">
        <v>37</v>
      </c>
      <c r="G9146">
        <v>0.13384106036815999</v>
      </c>
      <c r="H9146">
        <v>-0.61194625274676495</v>
      </c>
      <c r="I9146">
        <v>-1.6126606391565299</v>
      </c>
      <c r="J9146">
        <v>377</v>
      </c>
      <c r="K9146">
        <v>461</v>
      </c>
      <c r="L9146">
        <v>309</v>
      </c>
      <c r="M9146">
        <v>38</v>
      </c>
      <c r="N9146">
        <v>0.16458767860557699</v>
      </c>
      <c r="O9146">
        <v>-0.67847164792534798</v>
      </c>
      <c r="P9146">
        <v>-2.0067834221808698</v>
      </c>
      <c r="Q9146">
        <v>0.62711864406779605</v>
      </c>
      <c r="R9146">
        <v>0.322033898305084</v>
      </c>
      <c r="S9146">
        <f t="shared" si="142"/>
        <v>-1.8463447086900786E-3</v>
      </c>
    </row>
    <row r="9147" spans="1:19" x14ac:dyDescent="0.2">
      <c r="A9147" t="s">
        <v>18197</v>
      </c>
      <c r="B9147" t="s">
        <v>18198</v>
      </c>
      <c r="C9147">
        <v>125</v>
      </c>
      <c r="D9147">
        <v>147</v>
      </c>
      <c r="E9147">
        <v>88</v>
      </c>
      <c r="F9147">
        <v>5</v>
      </c>
      <c r="G9147">
        <v>0.15066555403564799</v>
      </c>
      <c r="H9147">
        <v>-0.64668535063629096</v>
      </c>
      <c r="I9147">
        <v>-2.2821371816340301</v>
      </c>
      <c r="J9147">
        <v>215</v>
      </c>
      <c r="K9147">
        <v>257</v>
      </c>
      <c r="L9147">
        <v>99</v>
      </c>
      <c r="M9147">
        <v>34</v>
      </c>
      <c r="N9147">
        <v>0.15472276683741101</v>
      </c>
      <c r="O9147">
        <v>-0.92889204246244494</v>
      </c>
      <c r="P9147">
        <v>-1.81118521146524</v>
      </c>
      <c r="Q9147">
        <v>0.84745762711864403</v>
      </c>
      <c r="R9147">
        <v>0.322033898305084</v>
      </c>
      <c r="S9147">
        <f t="shared" si="142"/>
        <v>-0.14259295160135663</v>
      </c>
    </row>
    <row r="9148" spans="1:19" x14ac:dyDescent="0.2">
      <c r="A9148" t="s">
        <v>18199</v>
      </c>
      <c r="B9148" t="s">
        <v>18200</v>
      </c>
      <c r="C9148">
        <v>72</v>
      </c>
      <c r="D9148">
        <v>63</v>
      </c>
      <c r="E9148">
        <v>61</v>
      </c>
      <c r="F9148">
        <v>5</v>
      </c>
      <c r="G9148">
        <v>2.2266285317841601E-2</v>
      </c>
      <c r="H9148">
        <v>-0.566260671198905</v>
      </c>
      <c r="I9148">
        <v>-2.0425596650572402</v>
      </c>
      <c r="J9148">
        <v>80</v>
      </c>
      <c r="K9148">
        <v>135</v>
      </c>
      <c r="L9148">
        <v>72</v>
      </c>
      <c r="M9148">
        <v>11</v>
      </c>
      <c r="N9148">
        <v>0.304471884924784</v>
      </c>
      <c r="O9148">
        <v>-0.63784626770506503</v>
      </c>
      <c r="P9148">
        <v>-1.87192297042561</v>
      </c>
      <c r="Q9148">
        <v>0.644067796610169</v>
      </c>
      <c r="R9148">
        <v>0.305084745762711</v>
      </c>
      <c r="S9148">
        <f t="shared" si="142"/>
        <v>-8.9749127116262511E-2</v>
      </c>
    </row>
    <row r="9149" spans="1:19" x14ac:dyDescent="0.2">
      <c r="A9149" t="s">
        <v>18201</v>
      </c>
      <c r="B9149" t="s">
        <v>18202</v>
      </c>
      <c r="C9149">
        <v>203</v>
      </c>
      <c r="D9149">
        <v>197</v>
      </c>
      <c r="E9149">
        <v>107</v>
      </c>
      <c r="F9149">
        <v>23</v>
      </c>
      <c r="G9149">
        <v>6.7228420543908401E-2</v>
      </c>
      <c r="H9149">
        <v>-0.77237027000640701</v>
      </c>
      <c r="I9149">
        <v>-1.8299653748576099</v>
      </c>
      <c r="J9149">
        <v>303</v>
      </c>
      <c r="K9149">
        <v>353</v>
      </c>
      <c r="L9149">
        <v>233</v>
      </c>
      <c r="M9149">
        <v>53</v>
      </c>
      <c r="N9149">
        <v>0.14356018030723899</v>
      </c>
      <c r="O9149">
        <v>-0.70617548462067603</v>
      </c>
      <c r="P9149">
        <v>-1.7673924274934001</v>
      </c>
      <c r="Q9149">
        <v>0.76271186440677896</v>
      </c>
      <c r="R9149">
        <v>0.186440677966101</v>
      </c>
      <c r="S9149">
        <f t="shared" si="142"/>
        <v>-4.8024822312925028E-4</v>
      </c>
    </row>
    <row r="9150" spans="1:19" x14ac:dyDescent="0.2">
      <c r="A9150" t="s">
        <v>18203</v>
      </c>
      <c r="B9150" t="s">
        <v>18204</v>
      </c>
      <c r="C9150">
        <v>96</v>
      </c>
      <c r="D9150">
        <v>181</v>
      </c>
      <c r="E9150">
        <v>89</v>
      </c>
      <c r="F9150">
        <v>11</v>
      </c>
      <c r="G9150">
        <v>0.35566557412514399</v>
      </c>
      <c r="H9150">
        <v>-0.52713923617305902</v>
      </c>
      <c r="I9150">
        <v>-1.8250757208433399</v>
      </c>
      <c r="J9150">
        <v>212</v>
      </c>
      <c r="K9150">
        <v>325</v>
      </c>
      <c r="L9150">
        <v>167</v>
      </c>
      <c r="M9150">
        <v>18</v>
      </c>
      <c r="N9150">
        <v>0.26277560347184398</v>
      </c>
      <c r="O9150">
        <v>-0.69570816692555804</v>
      </c>
      <c r="P9150">
        <v>-2.0812890244173299</v>
      </c>
      <c r="Q9150">
        <v>0.57627118644067798</v>
      </c>
      <c r="R9150">
        <v>0.28813559322033899</v>
      </c>
      <c r="S9150">
        <f t="shared" si="142"/>
        <v>-8.3032361976329877E-2</v>
      </c>
    </row>
    <row r="9151" spans="1:19" x14ac:dyDescent="0.2">
      <c r="A9151" t="s">
        <v>18205</v>
      </c>
      <c r="B9151" t="s">
        <v>18206</v>
      </c>
      <c r="C9151">
        <v>124</v>
      </c>
      <c r="D9151">
        <v>111</v>
      </c>
      <c r="E9151">
        <v>108</v>
      </c>
      <c r="F9151">
        <v>6</v>
      </c>
      <c r="G9151">
        <v>3.21595259199507E-2</v>
      </c>
      <c r="H9151">
        <v>-0.55425593945368901</v>
      </c>
      <c r="I9151">
        <v>-2.1994676077405901</v>
      </c>
      <c r="J9151">
        <v>181</v>
      </c>
      <c r="K9151">
        <v>257</v>
      </c>
      <c r="L9151">
        <v>103</v>
      </c>
      <c r="M9151">
        <v>13</v>
      </c>
      <c r="N9151">
        <v>0.22948265188383099</v>
      </c>
      <c r="O9151">
        <v>-0.83693012730840199</v>
      </c>
      <c r="P9151">
        <v>-2.1539608911542398</v>
      </c>
      <c r="Q9151">
        <v>0.79661016949152497</v>
      </c>
      <c r="R9151">
        <v>0.44067796610169402</v>
      </c>
      <c r="S9151">
        <f t="shared" si="142"/>
        <v>-0.21043930909284395</v>
      </c>
    </row>
    <row r="9152" spans="1:19" x14ac:dyDescent="0.2">
      <c r="A9152" t="s">
        <v>18207</v>
      </c>
      <c r="B9152" t="s">
        <v>18208</v>
      </c>
      <c r="C9152">
        <v>20</v>
      </c>
      <c r="D9152">
        <v>19</v>
      </c>
      <c r="E9152">
        <v>35</v>
      </c>
      <c r="F9152">
        <v>0</v>
      </c>
      <c r="G9152">
        <v>5.7981837584376097E-2</v>
      </c>
      <c r="H9152">
        <v>-0.25121996109210898</v>
      </c>
      <c r="I9152" t="e">
        <f>-inf</f>
        <v>#NAME?</v>
      </c>
      <c r="J9152">
        <v>27</v>
      </c>
      <c r="K9152">
        <v>7</v>
      </c>
      <c r="L9152">
        <v>27</v>
      </c>
      <c r="M9152">
        <v>0</v>
      </c>
      <c r="N9152">
        <v>-0.50903762072300796</v>
      </c>
      <c r="O9152">
        <v>-0.59208877714439001</v>
      </c>
      <c r="P9152" t="e">
        <f>-inf</f>
        <v>#NAME?</v>
      </c>
      <c r="Q9152">
        <v>0.74576271186440601</v>
      </c>
      <c r="R9152">
        <v>0.305084745762711</v>
      </c>
      <c r="S9152" t="e">
        <f t="shared" si="142"/>
        <v>#NAME?</v>
      </c>
    </row>
    <row r="9153" spans="1:19" x14ac:dyDescent="0.2">
      <c r="A9153" t="s">
        <v>18209</v>
      </c>
      <c r="B9153" t="s">
        <v>18210</v>
      </c>
      <c r="C9153">
        <v>172</v>
      </c>
      <c r="D9153">
        <v>217</v>
      </c>
      <c r="E9153">
        <v>103</v>
      </c>
      <c r="F9153">
        <v>13</v>
      </c>
      <c r="G9153">
        <v>0.181189519236509</v>
      </c>
      <c r="H9153">
        <v>-0.71694923198077998</v>
      </c>
      <c r="I9153">
        <v>-2.0057822675627102</v>
      </c>
      <c r="J9153">
        <v>336</v>
      </c>
      <c r="K9153">
        <v>646</v>
      </c>
      <c r="L9153">
        <v>281</v>
      </c>
      <c r="M9153">
        <v>44</v>
      </c>
      <c r="N9153">
        <v>0.361121344026961</v>
      </c>
      <c r="O9153">
        <v>-0.66972173462915396</v>
      </c>
      <c r="P9153">
        <v>-1.89311226949554</v>
      </c>
      <c r="Q9153">
        <v>0.55932203389830504</v>
      </c>
      <c r="R9153">
        <v>0.28813559322033899</v>
      </c>
      <c r="S9153">
        <f t="shared" si="142"/>
        <v>-8.481092680924783E-2</v>
      </c>
    </row>
    <row r="9154" spans="1:19" x14ac:dyDescent="0.2">
      <c r="A9154" t="s">
        <v>18211</v>
      </c>
      <c r="B9154" t="s">
        <v>18212</v>
      </c>
      <c r="C9154">
        <v>331</v>
      </c>
      <c r="D9154">
        <v>423</v>
      </c>
      <c r="E9154">
        <v>314</v>
      </c>
      <c r="F9154">
        <v>48</v>
      </c>
      <c r="G9154">
        <v>0.186770605894852</v>
      </c>
      <c r="H9154">
        <v>-0.51715635548090699</v>
      </c>
      <c r="I9154">
        <v>-1.7227839293621301</v>
      </c>
      <c r="J9154">
        <v>501</v>
      </c>
      <c r="K9154">
        <v>672</v>
      </c>
      <c r="L9154">
        <v>485</v>
      </c>
      <c r="M9154">
        <v>90</v>
      </c>
      <c r="N9154">
        <v>0.20475965060830101</v>
      </c>
      <c r="O9154">
        <v>-0.60618476440937197</v>
      </c>
      <c r="P9154">
        <v>-1.75582088501981</v>
      </c>
      <c r="Q9154">
        <v>0.74576271186440601</v>
      </c>
      <c r="R9154">
        <v>0.20338983050847401</v>
      </c>
      <c r="S9154">
        <f t="shared" si="142"/>
        <v>3.3524301445655887E-2</v>
      </c>
    </row>
    <row r="9155" spans="1:19" x14ac:dyDescent="0.2">
      <c r="A9155" t="s">
        <v>18213</v>
      </c>
      <c r="B9155" t="e">
        <f>---MEAVALYDFEARHDDERELSFKKGDTLKILTEVSGWLEAELANGREGLVPDKYIMLKIE</f>
        <v>#NAME?</v>
      </c>
      <c r="C9155">
        <v>130</v>
      </c>
      <c r="D9155">
        <v>138</v>
      </c>
      <c r="E9155">
        <v>148</v>
      </c>
      <c r="F9155">
        <v>13</v>
      </c>
      <c r="G9155">
        <v>0.10619396638992799</v>
      </c>
      <c r="H9155">
        <v>-0.43793964669028301</v>
      </c>
      <c r="I9155">
        <v>-1.88419717296199</v>
      </c>
      <c r="J9155">
        <v>327</v>
      </c>
      <c r="K9155">
        <v>429</v>
      </c>
      <c r="L9155">
        <v>172</v>
      </c>
      <c r="M9155">
        <v>33</v>
      </c>
      <c r="N9155">
        <v>0.19513764294615901</v>
      </c>
      <c r="O9155">
        <v>-0.87110808289712705</v>
      </c>
      <c r="P9155">
        <v>-2.0062594813742902</v>
      </c>
      <c r="Q9155">
        <v>0.644067796610169</v>
      </c>
      <c r="R9155">
        <v>0.28813559322033899</v>
      </c>
      <c r="S9155">
        <f t="shared" ref="S9155:S9218" si="143">((I9155+1.7338029)/1.7338029+(P9155+1.8692731)/1.8692731)/2</f>
        <v>-8.0012831829070347E-2</v>
      </c>
    </row>
    <row r="9156" spans="1:19" x14ac:dyDescent="0.2">
      <c r="A9156" t="s">
        <v>18214</v>
      </c>
      <c r="B9156" t="s">
        <v>18215</v>
      </c>
      <c r="C9156">
        <v>20</v>
      </c>
      <c r="D9156">
        <v>44</v>
      </c>
      <c r="E9156">
        <v>6</v>
      </c>
      <c r="F9156">
        <v>1</v>
      </c>
      <c r="G9156">
        <v>0.42268091311773398</v>
      </c>
      <c r="H9156">
        <v>-1.01713675505874</v>
      </c>
      <c r="I9156">
        <v>-2.1852271686259801</v>
      </c>
      <c r="J9156">
        <v>53</v>
      </c>
      <c r="K9156">
        <v>84</v>
      </c>
      <c r="L9156">
        <v>47</v>
      </c>
      <c r="M9156">
        <v>10</v>
      </c>
      <c r="N9156">
        <v>0.27723151988281403</v>
      </c>
      <c r="O9156">
        <v>-0.64426678880946098</v>
      </c>
      <c r="P9156">
        <v>-1.73450153819268</v>
      </c>
      <c r="Q9156">
        <v>0.77966101694915202</v>
      </c>
      <c r="R9156">
        <v>0.28813559322033899</v>
      </c>
      <c r="S9156">
        <f t="shared" si="143"/>
        <v>-9.4134082006129688E-2</v>
      </c>
    </row>
    <row r="9157" spans="1:19" x14ac:dyDescent="0.2">
      <c r="A9157" t="s">
        <v>18216</v>
      </c>
      <c r="B9157" t="s">
        <v>18217</v>
      </c>
      <c r="C9157">
        <v>244</v>
      </c>
      <c r="D9157">
        <v>211</v>
      </c>
      <c r="E9157">
        <v>197</v>
      </c>
      <c r="F9157">
        <v>22</v>
      </c>
      <c r="G9157">
        <v>1.7150861254491698E-2</v>
      </c>
      <c r="H9157">
        <v>-0.58718160995554003</v>
      </c>
      <c r="I9157">
        <v>-1.9291643184785201</v>
      </c>
      <c r="J9157">
        <v>575</v>
      </c>
      <c r="K9157">
        <v>739</v>
      </c>
      <c r="L9157">
        <v>407</v>
      </c>
      <c r="M9157">
        <v>68</v>
      </c>
      <c r="N9157">
        <v>0.18620469712691701</v>
      </c>
      <c r="O9157">
        <v>-0.7421622126088</v>
      </c>
      <c r="P9157">
        <v>-1.9373846005752799</v>
      </c>
      <c r="Q9157">
        <v>0.72881355932203395</v>
      </c>
      <c r="R9157">
        <v>0.35593220338983</v>
      </c>
      <c r="S9157">
        <f t="shared" si="143"/>
        <v>-7.4557705966141391E-2</v>
      </c>
    </row>
    <row r="9158" spans="1:19" x14ac:dyDescent="0.2">
      <c r="A9158" t="s">
        <v>18218</v>
      </c>
      <c r="B9158" t="s">
        <v>18219</v>
      </c>
      <c r="C9158">
        <v>20</v>
      </c>
      <c r="D9158">
        <v>64</v>
      </c>
      <c r="E9158">
        <v>8</v>
      </c>
      <c r="F9158">
        <v>2</v>
      </c>
      <c r="G9158">
        <v>0.58540821061543402</v>
      </c>
      <c r="H9158">
        <v>-0.892198018450441</v>
      </c>
      <c r="I9158">
        <v>-1.88419717296199</v>
      </c>
      <c r="J9158">
        <v>105</v>
      </c>
      <c r="K9158">
        <v>106</v>
      </c>
      <c r="L9158">
        <v>16</v>
      </c>
      <c r="M9158">
        <v>5</v>
      </c>
      <c r="N9158">
        <v>8.13446696165539E-2</v>
      </c>
      <c r="O9158">
        <v>-1.4091580935584</v>
      </c>
      <c r="P9158">
        <v>-2.33244496332581</v>
      </c>
      <c r="Q9158">
        <v>0.72881355932203395</v>
      </c>
      <c r="R9158">
        <v>0.25423728813559299</v>
      </c>
      <c r="S9158">
        <f t="shared" si="143"/>
        <v>-0.16726211657818479</v>
      </c>
    </row>
    <row r="9159" spans="1:19" x14ac:dyDescent="0.2">
      <c r="A9159" t="s">
        <v>18220</v>
      </c>
      <c r="B9159" t="s">
        <v>18221</v>
      </c>
      <c r="C9159">
        <v>109</v>
      </c>
      <c r="D9159">
        <v>118</v>
      </c>
      <c r="E9159">
        <v>47</v>
      </c>
      <c r="F9159">
        <v>7</v>
      </c>
      <c r="G9159">
        <v>0.11471374166103</v>
      </c>
      <c r="H9159">
        <v>-0.85958664978330901</v>
      </c>
      <c r="I9159">
        <v>-2.07652563088836</v>
      </c>
      <c r="J9159">
        <v>200</v>
      </c>
      <c r="K9159">
        <v>257</v>
      </c>
      <c r="L9159">
        <v>114</v>
      </c>
      <c r="M9159">
        <v>30</v>
      </c>
      <c r="N9159">
        <v>0.18613123108903501</v>
      </c>
      <c r="O9159">
        <v>-0.83621392147189899</v>
      </c>
      <c r="P9159">
        <v>-1.83413440953621</v>
      </c>
      <c r="Q9159">
        <v>0.62711864406779605</v>
      </c>
      <c r="R9159">
        <v>0.23728813559322001</v>
      </c>
      <c r="S9159">
        <f t="shared" si="143"/>
        <v>-8.9436525948091899E-2</v>
      </c>
    </row>
    <row r="9160" spans="1:19" x14ac:dyDescent="0.2">
      <c r="A9160" t="s">
        <v>18222</v>
      </c>
      <c r="B9160" t="s">
        <v>18223</v>
      </c>
      <c r="C9160">
        <v>81</v>
      </c>
      <c r="D9160">
        <v>96</v>
      </c>
      <c r="E9160">
        <v>28</v>
      </c>
      <c r="F9160">
        <v>6</v>
      </c>
      <c r="G9160">
        <v>0.15404444645644699</v>
      </c>
      <c r="H9160">
        <v>-0.95558499731483404</v>
      </c>
      <c r="I9160">
        <v>-2.0145309414570001</v>
      </c>
      <c r="J9160">
        <v>241</v>
      </c>
      <c r="K9160">
        <v>313</v>
      </c>
      <c r="L9160">
        <v>92</v>
      </c>
      <c r="M9160">
        <v>33</v>
      </c>
      <c r="N9160">
        <v>0.190755398393301</v>
      </c>
      <c r="O9160">
        <v>-1.0103179923737</v>
      </c>
      <c r="P9160">
        <v>-1.8737287712888699</v>
      </c>
      <c r="Q9160">
        <v>0.86440677966101698</v>
      </c>
      <c r="R9160">
        <v>0.322033898305084</v>
      </c>
      <c r="S9160">
        <f t="shared" si="143"/>
        <v>-8.2149130320521388E-2</v>
      </c>
    </row>
    <row r="9161" spans="1:19" x14ac:dyDescent="0.2">
      <c r="A9161" t="s">
        <v>18224</v>
      </c>
      <c r="B9161" t="s">
        <v>18225</v>
      </c>
      <c r="C9161">
        <v>57</v>
      </c>
      <c r="D9161">
        <v>75</v>
      </c>
      <c r="E9161">
        <v>15</v>
      </c>
      <c r="F9161">
        <v>1</v>
      </c>
      <c r="G9161">
        <v>0.199444640014737</v>
      </c>
      <c r="H9161">
        <v>-1.0740416063952101</v>
      </c>
      <c r="I9161">
        <v>-2.6400720286344899</v>
      </c>
      <c r="J9161">
        <v>99</v>
      </c>
      <c r="K9161">
        <v>75</v>
      </c>
      <c r="L9161">
        <v>32</v>
      </c>
      <c r="M9161">
        <v>8</v>
      </c>
      <c r="N9161">
        <v>-4.3345827784128099E-2</v>
      </c>
      <c r="O9161">
        <v>-1.08257399342203</v>
      </c>
      <c r="P9161">
        <v>-2.1027708761974901</v>
      </c>
      <c r="Q9161">
        <v>0.59322033898305004</v>
      </c>
      <c r="R9161">
        <v>0.28813559322033899</v>
      </c>
      <c r="S9161">
        <f t="shared" si="143"/>
        <v>-0.32380982406622005</v>
      </c>
    </row>
    <row r="9162" spans="1:19" x14ac:dyDescent="0.2">
      <c r="A9162" t="s">
        <v>18226</v>
      </c>
      <c r="B9162" t="s">
        <v>18227</v>
      </c>
      <c r="C9162">
        <v>155</v>
      </c>
      <c r="D9162">
        <v>195</v>
      </c>
      <c r="E9162">
        <v>153</v>
      </c>
      <c r="F9162">
        <v>21</v>
      </c>
      <c r="G9162">
        <v>0.17996114548775399</v>
      </c>
      <c r="H9162">
        <v>-0.49989827713109602</v>
      </c>
      <c r="I9162">
        <v>-1.75230957639837</v>
      </c>
      <c r="J9162">
        <v>327</v>
      </c>
      <c r="K9162">
        <v>374</v>
      </c>
      <c r="L9162">
        <v>270</v>
      </c>
      <c r="M9162">
        <v>53</v>
      </c>
      <c r="N9162">
        <v>0.135551952961915</v>
      </c>
      <c r="O9162">
        <v>-0.67527276564568905</v>
      </c>
      <c r="P9162">
        <v>-1.8004975516513899</v>
      </c>
      <c r="Q9162">
        <v>0.54237288135593198</v>
      </c>
      <c r="R9162">
        <v>0.35593220338983</v>
      </c>
      <c r="S9162">
        <f t="shared" si="143"/>
        <v>1.3059316483977424E-2</v>
      </c>
    </row>
    <row r="9163" spans="1:19" x14ac:dyDescent="0.2">
      <c r="A9163" t="s">
        <v>18228</v>
      </c>
      <c r="B9163" t="s">
        <v>18229</v>
      </c>
      <c r="C9163">
        <v>4</v>
      </c>
      <c r="D9163">
        <v>18</v>
      </c>
      <c r="E9163">
        <v>13</v>
      </c>
      <c r="F9163">
        <v>1</v>
      </c>
      <c r="G9163">
        <v>0.73347074607087204</v>
      </c>
      <c r="H9163">
        <v>1.76253512004707E-2</v>
      </c>
      <c r="I9163">
        <v>-1.48625716428996</v>
      </c>
      <c r="J9163">
        <v>48</v>
      </c>
      <c r="K9163">
        <v>63</v>
      </c>
      <c r="L9163">
        <v>33</v>
      </c>
      <c r="M9163">
        <v>2</v>
      </c>
      <c r="N9163">
        <v>0.195327415499716</v>
      </c>
      <c r="O9163">
        <v>-0.75481607464209</v>
      </c>
      <c r="P9163">
        <v>-2.3904369103034901</v>
      </c>
      <c r="Q9163">
        <v>0.81355932203389802</v>
      </c>
      <c r="R9163">
        <v>0.322033898305084</v>
      </c>
      <c r="S9163">
        <f t="shared" si="143"/>
        <v>-6.8014716104282724E-2</v>
      </c>
    </row>
    <row r="9164" spans="1:19" x14ac:dyDescent="0.2">
      <c r="A9164" t="s">
        <v>18230</v>
      </c>
      <c r="B9164" t="s">
        <v>18231</v>
      </c>
      <c r="C9164">
        <v>0</v>
      </c>
      <c r="D9164">
        <v>0</v>
      </c>
      <c r="E9164">
        <v>0</v>
      </c>
      <c r="F9164">
        <v>0</v>
      </c>
      <c r="G9164" t="s">
        <v>373</v>
      </c>
      <c r="H9164" t="s">
        <v>373</v>
      </c>
      <c r="I9164" t="s">
        <v>373</v>
      </c>
      <c r="J9164">
        <v>0</v>
      </c>
      <c r="K9164">
        <v>0</v>
      </c>
      <c r="L9164">
        <v>0</v>
      </c>
      <c r="M9164">
        <v>0</v>
      </c>
      <c r="N9164" t="s">
        <v>373</v>
      </c>
      <c r="O9164" t="s">
        <v>373</v>
      </c>
      <c r="P9164" t="s">
        <v>373</v>
      </c>
      <c r="Q9164">
        <v>0.76271186440677896</v>
      </c>
      <c r="R9164">
        <v>0.322033898305084</v>
      </c>
      <c r="S9164" t="e">
        <f t="shared" si="143"/>
        <v>#VALUE!</v>
      </c>
    </row>
    <row r="9165" spans="1:19" x14ac:dyDescent="0.2">
      <c r="A9165" t="s">
        <v>18232</v>
      </c>
      <c r="B9165" t="s">
        <v>18233</v>
      </c>
      <c r="C9165">
        <v>151</v>
      </c>
      <c r="D9165">
        <v>207</v>
      </c>
      <c r="E9165">
        <v>135</v>
      </c>
      <c r="F9165">
        <v>14</v>
      </c>
      <c r="G9165">
        <v>0.21725163045927601</v>
      </c>
      <c r="H9165">
        <v>-0.542901188576566</v>
      </c>
      <c r="I9165">
        <v>-1.9170460845769299</v>
      </c>
      <c r="J9165">
        <v>392</v>
      </c>
      <c r="K9165">
        <v>449</v>
      </c>
      <c r="L9165">
        <v>248</v>
      </c>
      <c r="M9165">
        <v>28</v>
      </c>
      <c r="N9165">
        <v>0.136188377404587</v>
      </c>
      <c r="O9165">
        <v>-0.790923163338631</v>
      </c>
      <c r="P9165">
        <v>-2.15635370427013</v>
      </c>
      <c r="Q9165">
        <v>0.677966101694915</v>
      </c>
      <c r="R9165">
        <v>0.25423728813559299</v>
      </c>
      <c r="S9165">
        <f t="shared" si="143"/>
        <v>-0.12963366437192694</v>
      </c>
    </row>
    <row r="9166" spans="1:19" x14ac:dyDescent="0.2">
      <c r="A9166" t="s">
        <v>18234</v>
      </c>
      <c r="B9166" t="s">
        <v>18235</v>
      </c>
      <c r="C9166">
        <v>107</v>
      </c>
      <c r="D9166">
        <v>104</v>
      </c>
      <c r="E9166">
        <v>98</v>
      </c>
      <c r="F9166">
        <v>11</v>
      </c>
      <c r="G9166">
        <v>6.7907793909099096E-2</v>
      </c>
      <c r="H9166">
        <v>-0.53241571177111802</v>
      </c>
      <c r="I9166">
        <v>-1.8721882654889801</v>
      </c>
      <c r="J9166">
        <v>181</v>
      </c>
      <c r="K9166">
        <v>222</v>
      </c>
      <c r="L9166">
        <v>159</v>
      </c>
      <c r="M9166">
        <v>17</v>
      </c>
      <c r="N9166">
        <v>0.16590250300317499</v>
      </c>
      <c r="O9166">
        <v>-0.64837022769312302</v>
      </c>
      <c r="P9166">
        <v>-2.0374553220828</v>
      </c>
      <c r="Q9166">
        <v>0.644067796610169</v>
      </c>
      <c r="R9166">
        <v>0.305084745762711</v>
      </c>
      <c r="S9166">
        <f t="shared" si="143"/>
        <v>-8.4894039567301099E-2</v>
      </c>
    </row>
    <row r="9167" spans="1:19" x14ac:dyDescent="0.2">
      <c r="A9167" t="s">
        <v>18236</v>
      </c>
      <c r="B9167" t="s">
        <v>18237</v>
      </c>
      <c r="C9167">
        <v>240</v>
      </c>
      <c r="D9167">
        <v>315</v>
      </c>
      <c r="E9167">
        <v>368</v>
      </c>
      <c r="F9167">
        <v>213</v>
      </c>
      <c r="G9167">
        <v>0.19835754437352199</v>
      </c>
      <c r="H9167">
        <v>-0.30862143281649101</v>
      </c>
      <c r="I9167">
        <v>-0.93602881123486703</v>
      </c>
      <c r="J9167">
        <v>346</v>
      </c>
      <c r="K9167">
        <v>504</v>
      </c>
      <c r="L9167">
        <v>704</v>
      </c>
      <c r="M9167">
        <v>365</v>
      </c>
      <c r="N9167">
        <v>0.24058254107447</v>
      </c>
      <c r="O9167">
        <v>-0.28359221679505398</v>
      </c>
      <c r="P9167">
        <v>-0.98700890292819399</v>
      </c>
      <c r="Q9167">
        <v>0.72881355932203395</v>
      </c>
      <c r="R9167">
        <v>0.44067796610169402</v>
      </c>
      <c r="S9167">
        <f t="shared" si="143"/>
        <v>0.46605606719185289</v>
      </c>
    </row>
    <row r="9168" spans="1:19" x14ac:dyDescent="0.2">
      <c r="A9168" t="s">
        <v>18238</v>
      </c>
      <c r="B9168" t="s">
        <v>18239</v>
      </c>
      <c r="C9168">
        <v>7</v>
      </c>
      <c r="D9168">
        <v>21</v>
      </c>
      <c r="E9168">
        <v>20</v>
      </c>
      <c r="F9168">
        <v>1</v>
      </c>
      <c r="G9168">
        <v>0.55737948701519002</v>
      </c>
      <c r="H9168">
        <v>-3.8326054128679198E-2</v>
      </c>
      <c r="I9168">
        <v>-1.72929521297625</v>
      </c>
      <c r="J9168">
        <v>13</v>
      </c>
      <c r="K9168">
        <v>53</v>
      </c>
      <c r="L9168">
        <v>5</v>
      </c>
      <c r="M9168">
        <v>3</v>
      </c>
      <c r="N9168">
        <v>0.68756062071567403</v>
      </c>
      <c r="O9168">
        <v>-1.0070621251152001</v>
      </c>
      <c r="P9168">
        <v>-1.6470477661790599</v>
      </c>
      <c r="Q9168">
        <v>0.81355932203389802</v>
      </c>
      <c r="R9168">
        <v>0.322033898305084</v>
      </c>
      <c r="S9168">
        <f t="shared" si="143"/>
        <v>6.0741586581813396E-2</v>
      </c>
    </row>
    <row r="9169" spans="1:19" x14ac:dyDescent="0.2">
      <c r="A9169" t="s">
        <v>18240</v>
      </c>
      <c r="B9169" t="s">
        <v>18241</v>
      </c>
      <c r="C9169">
        <v>150</v>
      </c>
      <c r="D9169">
        <v>153</v>
      </c>
      <c r="E9169">
        <v>108</v>
      </c>
      <c r="F9169">
        <v>32</v>
      </c>
      <c r="G9169">
        <v>8.8858404057445897E-2</v>
      </c>
      <c r="H9169">
        <v>-0.63692551334713499</v>
      </c>
      <c r="I9169">
        <v>-1.5551384536977699</v>
      </c>
      <c r="J9169">
        <v>227</v>
      </c>
      <c r="K9169">
        <v>323</v>
      </c>
      <c r="L9169">
        <v>195</v>
      </c>
      <c r="M9169">
        <v>57</v>
      </c>
      <c r="N9169">
        <v>0.23040476855970099</v>
      </c>
      <c r="O9169">
        <v>-0.65808002297499502</v>
      </c>
      <c r="P9169">
        <v>-1.6103766701125199</v>
      </c>
      <c r="Q9169">
        <v>0.71186440677966101</v>
      </c>
      <c r="R9169">
        <v>0.27118644067796599</v>
      </c>
      <c r="S9169">
        <f t="shared" si="143"/>
        <v>0.12077442623291483</v>
      </c>
    </row>
    <row r="9170" spans="1:19" x14ac:dyDescent="0.2">
      <c r="A9170" t="s">
        <v>18242</v>
      </c>
      <c r="B9170" t="s">
        <v>18243</v>
      </c>
      <c r="C9170">
        <v>119</v>
      </c>
      <c r="D9170">
        <v>143</v>
      </c>
      <c r="E9170">
        <v>105</v>
      </c>
      <c r="F9170">
        <v>10</v>
      </c>
      <c r="G9170">
        <v>0.160047308368059</v>
      </c>
      <c r="H9170">
        <v>-0.54861567210099604</v>
      </c>
      <c r="I9170">
        <v>-1.9597441343545201</v>
      </c>
      <c r="J9170">
        <v>137</v>
      </c>
      <c r="K9170">
        <v>358</v>
      </c>
      <c r="L9170">
        <v>113</v>
      </c>
      <c r="M9170">
        <v>36</v>
      </c>
      <c r="N9170">
        <v>0.49439056290918898</v>
      </c>
      <c r="O9170">
        <v>-0.67573090081737697</v>
      </c>
      <c r="P9170">
        <v>-1.5906437349810101</v>
      </c>
      <c r="Q9170">
        <v>0.644067796610169</v>
      </c>
      <c r="R9170">
        <v>0.152542372881355</v>
      </c>
      <c r="S9170">
        <f t="shared" si="143"/>
        <v>9.3710962083325133E-3</v>
      </c>
    </row>
    <row r="9171" spans="1:19" x14ac:dyDescent="0.2">
      <c r="A9171" t="s">
        <v>18244</v>
      </c>
      <c r="B9171" t="s">
        <v>18245</v>
      </c>
      <c r="C9171">
        <v>69</v>
      </c>
      <c r="D9171">
        <v>58</v>
      </c>
      <c r="E9171">
        <v>60</v>
      </c>
      <c r="F9171">
        <v>1</v>
      </c>
      <c r="G9171">
        <v>4.8371351212103501E-3</v>
      </c>
      <c r="H9171">
        <v>-0.55495585013201498</v>
      </c>
      <c r="I9171">
        <v>-2.7230462636992501</v>
      </c>
      <c r="J9171">
        <v>200</v>
      </c>
      <c r="K9171">
        <v>214</v>
      </c>
      <c r="L9171">
        <v>55</v>
      </c>
      <c r="M9171">
        <v>24</v>
      </c>
      <c r="N9171">
        <v>0.106611881106931</v>
      </c>
      <c r="O9171">
        <v>-1.1527560833141199</v>
      </c>
      <c r="P9171">
        <v>-1.93104442254426</v>
      </c>
      <c r="Q9171">
        <v>0.71186440677966101</v>
      </c>
      <c r="R9171">
        <v>0.186440677966101</v>
      </c>
      <c r="S9171">
        <f t="shared" si="143"/>
        <v>-0.30180419787870344</v>
      </c>
    </row>
    <row r="9172" spans="1:19" x14ac:dyDescent="0.2">
      <c r="A9172" t="s">
        <v>18246</v>
      </c>
      <c r="B9172" t="s">
        <v>18247</v>
      </c>
      <c r="C9172">
        <v>70</v>
      </c>
      <c r="D9172">
        <v>63</v>
      </c>
      <c r="E9172">
        <v>66</v>
      </c>
      <c r="F9172">
        <v>5</v>
      </c>
      <c r="G9172">
        <v>3.4500741734853298E-2</v>
      </c>
      <c r="H9172">
        <v>-0.51981211425079099</v>
      </c>
      <c r="I9172">
        <v>-2.0303252086402299</v>
      </c>
      <c r="J9172">
        <v>87</v>
      </c>
      <c r="K9172">
        <v>41</v>
      </c>
      <c r="L9172">
        <v>62</v>
      </c>
      <c r="M9172">
        <v>8</v>
      </c>
      <c r="N9172">
        <v>-0.249507292477161</v>
      </c>
      <c r="O9172">
        <v>-0.73921634026475502</v>
      </c>
      <c r="P9172">
        <v>-2.04665493421856</v>
      </c>
      <c r="Q9172">
        <v>0.62711864406779605</v>
      </c>
      <c r="R9172">
        <v>0.27118644067796599</v>
      </c>
      <c r="S9172">
        <f t="shared" si="143"/>
        <v>-0.1329588570317479</v>
      </c>
    </row>
    <row r="9173" spans="1:19" x14ac:dyDescent="0.2">
      <c r="A9173" t="s">
        <v>18248</v>
      </c>
      <c r="B9173" t="s">
        <v>18249</v>
      </c>
      <c r="C9173">
        <v>90</v>
      </c>
      <c r="D9173">
        <v>140</v>
      </c>
      <c r="E9173">
        <v>37</v>
      </c>
      <c r="F9173">
        <v>6</v>
      </c>
      <c r="G9173">
        <v>0.272143758534441</v>
      </c>
      <c r="H9173">
        <v>-0.88029879515073295</v>
      </c>
      <c r="I9173">
        <v>-2.0602884320176802</v>
      </c>
      <c r="J9173">
        <v>152</v>
      </c>
      <c r="K9173">
        <v>203</v>
      </c>
      <c r="L9173">
        <v>80</v>
      </c>
      <c r="M9173">
        <v>23</v>
      </c>
      <c r="N9173">
        <v>0.20288055339016201</v>
      </c>
      <c r="O9173">
        <v>-0.87084237809721898</v>
      </c>
      <c r="P9173">
        <v>-1.83034142051907</v>
      </c>
      <c r="Q9173">
        <v>0.57627118644067798</v>
      </c>
      <c r="R9173">
        <v>0.305084745762711</v>
      </c>
      <c r="S9173">
        <f t="shared" si="143"/>
        <v>-8.3739424535645049E-2</v>
      </c>
    </row>
    <row r="9174" spans="1:19" x14ac:dyDescent="0.2">
      <c r="A9174" t="s">
        <v>18250</v>
      </c>
      <c r="B9174" t="s">
        <v>18251</v>
      </c>
      <c r="C9174">
        <v>26</v>
      </c>
      <c r="D9174">
        <v>32</v>
      </c>
      <c r="E9174">
        <v>13</v>
      </c>
      <c r="F9174">
        <v>2</v>
      </c>
      <c r="G9174">
        <v>0.17043486264461599</v>
      </c>
      <c r="H9174">
        <v>-0.79528800544238398</v>
      </c>
      <c r="I9174">
        <v>-1.99814052526883</v>
      </c>
      <c r="J9174">
        <v>91</v>
      </c>
      <c r="K9174">
        <v>110</v>
      </c>
      <c r="L9174">
        <v>41</v>
      </c>
      <c r="M9174">
        <v>9</v>
      </c>
      <c r="N9174">
        <v>0.15957939625885301</v>
      </c>
      <c r="O9174">
        <v>-0.93834631274574798</v>
      </c>
      <c r="P9174">
        <v>-2.01502455147366</v>
      </c>
      <c r="Q9174">
        <v>0.62711864406779605</v>
      </c>
      <c r="R9174">
        <v>0.338983050847457</v>
      </c>
      <c r="S9174">
        <f t="shared" si="143"/>
        <v>-0.11521671778435569</v>
      </c>
    </row>
    <row r="9175" spans="1:19" x14ac:dyDescent="0.2">
      <c r="A9175" t="s">
        <v>18252</v>
      </c>
      <c r="B9175" t="s">
        <v>18253</v>
      </c>
      <c r="C9175">
        <v>58</v>
      </c>
      <c r="D9175">
        <v>52</v>
      </c>
      <c r="E9175">
        <v>44</v>
      </c>
      <c r="F9175">
        <v>7</v>
      </c>
      <c r="G9175">
        <v>3.2833582367390299E-2</v>
      </c>
      <c r="H9175">
        <v>-0.61423332685515297</v>
      </c>
      <c r="I9175">
        <v>-1.8025271265106699</v>
      </c>
      <c r="J9175">
        <v>127</v>
      </c>
      <c r="K9175">
        <v>122</v>
      </c>
      <c r="L9175">
        <v>85</v>
      </c>
      <c r="M9175">
        <v>30</v>
      </c>
      <c r="N9175">
        <v>5.9784213140513097E-2</v>
      </c>
      <c r="O9175">
        <v>-0.76647357238605396</v>
      </c>
      <c r="P9175">
        <v>-1.63690813482818</v>
      </c>
      <c r="Q9175">
        <v>0.69491525423728795</v>
      </c>
      <c r="R9175">
        <v>0.305084745762711</v>
      </c>
      <c r="S9175">
        <f t="shared" si="143"/>
        <v>4.2334902970864799E-2</v>
      </c>
    </row>
    <row r="9176" spans="1:19" x14ac:dyDescent="0.2">
      <c r="A9176" t="s">
        <v>18254</v>
      </c>
      <c r="B9176" t="s">
        <v>18255</v>
      </c>
      <c r="C9176">
        <v>292</v>
      </c>
      <c r="D9176">
        <v>462</v>
      </c>
      <c r="E9176">
        <v>234</v>
      </c>
      <c r="F9176">
        <v>30</v>
      </c>
      <c r="G9176">
        <v>0.279517356403235</v>
      </c>
      <c r="H9176">
        <v>-0.59042500381667895</v>
      </c>
      <c r="I9176">
        <v>-1.87245876969075</v>
      </c>
      <c r="J9176">
        <v>374</v>
      </c>
      <c r="K9176">
        <v>828</v>
      </c>
      <c r="L9176">
        <v>347</v>
      </c>
      <c r="M9176">
        <v>60</v>
      </c>
      <c r="N9176">
        <v>0.42238683800612098</v>
      </c>
      <c r="O9176">
        <v>-0.62463090455399595</v>
      </c>
      <c r="P9176">
        <v>-1.80494602040872</v>
      </c>
      <c r="Q9176">
        <v>0.81355932203389802</v>
      </c>
      <c r="R9176">
        <v>0.20338983050847401</v>
      </c>
      <c r="S9176">
        <f t="shared" si="143"/>
        <v>-2.2779610781349536E-2</v>
      </c>
    </row>
    <row r="9177" spans="1:19" x14ac:dyDescent="0.2">
      <c r="A9177" t="s">
        <v>18256</v>
      </c>
      <c r="B9177" t="s">
        <v>18257</v>
      </c>
      <c r="C9177">
        <v>84</v>
      </c>
      <c r="D9177">
        <v>58</v>
      </c>
      <c r="E9177">
        <v>57</v>
      </c>
      <c r="F9177">
        <v>11</v>
      </c>
      <c r="G9177">
        <v>-8.0593060203415903E-2</v>
      </c>
      <c r="H9177">
        <v>-0.66266244016779297</v>
      </c>
      <c r="I9177">
        <v>-1.76708377386565</v>
      </c>
      <c r="J9177">
        <v>117</v>
      </c>
      <c r="K9177">
        <v>95</v>
      </c>
      <c r="L9177">
        <v>47</v>
      </c>
      <c r="M9177">
        <v>14</v>
      </c>
      <c r="N9177">
        <v>-1.3234153035592E-2</v>
      </c>
      <c r="O9177">
        <v>-0.98817678095483397</v>
      </c>
      <c r="P9177">
        <v>-1.93228349465981</v>
      </c>
      <c r="Q9177">
        <v>0.76271186440677896</v>
      </c>
      <c r="R9177">
        <v>0.22033898305084701</v>
      </c>
      <c r="S9177">
        <f t="shared" si="143"/>
        <v>-2.6451902669303605E-2</v>
      </c>
    </row>
    <row r="9178" spans="1:19" x14ac:dyDescent="0.2">
      <c r="A9178" t="s">
        <v>18258</v>
      </c>
      <c r="B9178" t="s">
        <v>18259</v>
      </c>
      <c r="C9178">
        <v>44</v>
      </c>
      <c r="D9178">
        <v>83</v>
      </c>
      <c r="E9178">
        <v>23</v>
      </c>
      <c r="F9178">
        <v>1</v>
      </c>
      <c r="G9178">
        <v>0.35588364818541401</v>
      </c>
      <c r="H9178">
        <v>-0.77598285024699798</v>
      </c>
      <c r="I9178">
        <v>-2.5276498494481801</v>
      </c>
      <c r="J9178">
        <v>137</v>
      </c>
      <c r="K9178">
        <v>167</v>
      </c>
      <c r="L9178">
        <v>92</v>
      </c>
      <c r="M9178">
        <v>18</v>
      </c>
      <c r="N9178">
        <v>0.163224007412898</v>
      </c>
      <c r="O9178">
        <v>-0.76502151695524101</v>
      </c>
      <c r="P9178">
        <v>-1.89167373064499</v>
      </c>
      <c r="Q9178">
        <v>0.71186440677966101</v>
      </c>
      <c r="R9178">
        <v>0.305084745762711</v>
      </c>
      <c r="S9178">
        <f t="shared" si="143"/>
        <v>-0.23492409624941735</v>
      </c>
    </row>
    <row r="9179" spans="1:19" x14ac:dyDescent="0.2">
      <c r="A9179" t="s">
        <v>18260</v>
      </c>
      <c r="B9179" t="s">
        <v>18261</v>
      </c>
      <c r="C9179">
        <v>54</v>
      </c>
      <c r="D9179">
        <v>67</v>
      </c>
      <c r="E9179">
        <v>46</v>
      </c>
      <c r="F9179">
        <v>5</v>
      </c>
      <c r="G9179">
        <v>0.173939275173386</v>
      </c>
      <c r="H9179">
        <v>-0.56389393791979803</v>
      </c>
      <c r="I9179">
        <v>-1.9176209284489401</v>
      </c>
      <c r="J9179">
        <v>116</v>
      </c>
      <c r="K9179">
        <v>184</v>
      </c>
      <c r="L9179">
        <v>87</v>
      </c>
      <c r="M9179">
        <v>9</v>
      </c>
      <c r="N9179">
        <v>0.277587937204339</v>
      </c>
      <c r="O9179">
        <v>-0.71702751375269003</v>
      </c>
      <c r="P9179">
        <v>-2.1204411483794798</v>
      </c>
      <c r="Q9179">
        <v>0.71186440677966101</v>
      </c>
      <c r="R9179">
        <v>0.27118644067796599</v>
      </c>
      <c r="S9179">
        <f t="shared" si="143"/>
        <v>-0.12019341811924589</v>
      </c>
    </row>
    <row r="9180" spans="1:19" x14ac:dyDescent="0.2">
      <c r="A9180" t="s">
        <v>18262</v>
      </c>
      <c r="B9180" t="s">
        <v>18263</v>
      </c>
      <c r="C9180">
        <v>149</v>
      </c>
      <c r="D9180">
        <v>158</v>
      </c>
      <c r="E9180">
        <v>143</v>
      </c>
      <c r="F9180">
        <v>17</v>
      </c>
      <c r="G9180">
        <v>0.105729050837677</v>
      </c>
      <c r="H9180">
        <v>-0.512108240725615</v>
      </c>
      <c r="I9180">
        <v>-1.8269345199959901</v>
      </c>
      <c r="J9180">
        <v>281</v>
      </c>
      <c r="K9180">
        <v>375</v>
      </c>
      <c r="L9180">
        <v>123</v>
      </c>
      <c r="M9180">
        <v>25</v>
      </c>
      <c r="N9180">
        <v>0.20255305124435999</v>
      </c>
      <c r="O9180">
        <v>-0.95088998561007199</v>
      </c>
      <c r="P9180">
        <v>-2.0609919798249301</v>
      </c>
      <c r="Q9180">
        <v>0.72881355932203395</v>
      </c>
      <c r="R9180">
        <v>0.20338983050847401</v>
      </c>
      <c r="S9180">
        <f t="shared" si="143"/>
        <v>-7.8139281159822868E-2</v>
      </c>
    </row>
    <row r="9181" spans="1:19" x14ac:dyDescent="0.2">
      <c r="A9181" t="s">
        <v>18264</v>
      </c>
      <c r="B9181" t="s">
        <v>18265</v>
      </c>
      <c r="C9181">
        <v>24</v>
      </c>
      <c r="D9181">
        <v>69</v>
      </c>
      <c r="E9181">
        <v>10</v>
      </c>
      <c r="F9181">
        <v>0</v>
      </c>
      <c r="G9181">
        <v>0.53889608132117695</v>
      </c>
      <c r="H9181">
        <v>-0.87446925149000898</v>
      </c>
      <c r="I9181" t="e">
        <f>-inf</f>
        <v>#NAME?</v>
      </c>
      <c r="J9181">
        <v>97</v>
      </c>
      <c r="K9181">
        <v>66</v>
      </c>
      <c r="L9181">
        <v>18</v>
      </c>
      <c r="M9181">
        <v>14</v>
      </c>
      <c r="N9181">
        <v>-8.9999695302654406E-2</v>
      </c>
      <c r="O9181">
        <v>-1.32358800630732</v>
      </c>
      <c r="P9181">
        <v>-1.8508693671798899</v>
      </c>
      <c r="Q9181">
        <v>0.644067796610169</v>
      </c>
      <c r="R9181">
        <v>0.27118644067796599</v>
      </c>
      <c r="S9181" t="e">
        <f t="shared" si="143"/>
        <v>#NAME?</v>
      </c>
    </row>
    <row r="9182" spans="1:19" x14ac:dyDescent="0.2">
      <c r="A9182" t="s">
        <v>18266</v>
      </c>
      <c r="B9182" t="s">
        <v>18267</v>
      </c>
      <c r="C9182">
        <v>159</v>
      </c>
      <c r="D9182">
        <v>254</v>
      </c>
      <c r="E9182">
        <v>127</v>
      </c>
      <c r="F9182">
        <v>16</v>
      </c>
      <c r="G9182">
        <v>0.28369482459501499</v>
      </c>
      <c r="H9182">
        <v>-0.59185141314289802</v>
      </c>
      <c r="I9182">
        <v>-1.88147431462652</v>
      </c>
      <c r="J9182">
        <v>263</v>
      </c>
      <c r="K9182">
        <v>438</v>
      </c>
      <c r="L9182">
        <v>194</v>
      </c>
      <c r="M9182">
        <v>61</v>
      </c>
      <c r="N9182">
        <v>0.29874646543606298</v>
      </c>
      <c r="O9182">
        <v>-0.72424279570392203</v>
      </c>
      <c r="P9182">
        <v>-1.64485158207088</v>
      </c>
      <c r="Q9182">
        <v>0.72881355932203395</v>
      </c>
      <c r="R9182">
        <v>0.20338983050847401</v>
      </c>
      <c r="S9182">
        <f t="shared" si="143"/>
        <v>1.7443101016173343E-2</v>
      </c>
    </row>
    <row r="9183" spans="1:19" x14ac:dyDescent="0.2">
      <c r="A9183" t="s">
        <v>18268</v>
      </c>
      <c r="B9183" t="s">
        <v>18269</v>
      </c>
      <c r="C9183">
        <v>53</v>
      </c>
      <c r="D9183">
        <v>89</v>
      </c>
      <c r="E9183">
        <v>49</v>
      </c>
      <c r="F9183">
        <v>7</v>
      </c>
      <c r="G9183">
        <v>0.30537236933965201</v>
      </c>
      <c r="H9183">
        <v>-0.52833779935067904</v>
      </c>
      <c r="I9183">
        <v>-1.76337500254853</v>
      </c>
      <c r="J9183">
        <v>168</v>
      </c>
      <c r="K9183">
        <v>195</v>
      </c>
      <c r="L9183">
        <v>76</v>
      </c>
      <c r="M9183">
        <v>13</v>
      </c>
      <c r="N9183">
        <v>0.14195343305837599</v>
      </c>
      <c r="O9183">
        <v>-0.93658446658946104</v>
      </c>
      <c r="P9183">
        <v>-2.1215915980109101</v>
      </c>
      <c r="Q9183">
        <v>0.69491525423728795</v>
      </c>
      <c r="R9183">
        <v>0.37288135593220301</v>
      </c>
      <c r="S9183">
        <f t="shared" si="143"/>
        <v>-7.6019177840170912E-2</v>
      </c>
    </row>
    <row r="9184" spans="1:19" x14ac:dyDescent="0.2">
      <c r="A9184" t="s">
        <v>18270</v>
      </c>
      <c r="B9184" t="s">
        <v>18271</v>
      </c>
      <c r="C9184">
        <v>164</v>
      </c>
      <c r="D9184">
        <v>204</v>
      </c>
      <c r="E9184">
        <v>151</v>
      </c>
      <c r="F9184">
        <v>70</v>
      </c>
      <c r="G9184">
        <v>0.17504455167372901</v>
      </c>
      <c r="H9184">
        <v>-0.53012491053293198</v>
      </c>
      <c r="I9184">
        <v>-1.2539429809954299</v>
      </c>
      <c r="J9184">
        <v>375</v>
      </c>
      <c r="K9184">
        <v>496</v>
      </c>
      <c r="L9184">
        <v>331</v>
      </c>
      <c r="M9184">
        <v>192</v>
      </c>
      <c r="N9184">
        <v>0.19867851218419999</v>
      </c>
      <c r="O9184">
        <v>-0.64629205109638999</v>
      </c>
      <c r="P9184">
        <v>-1.3009557076160601</v>
      </c>
      <c r="Q9184">
        <v>0.677966101694915</v>
      </c>
      <c r="R9184">
        <v>0.37288135593220301</v>
      </c>
      <c r="S9184">
        <f t="shared" si="143"/>
        <v>0.29039925483788931</v>
      </c>
    </row>
    <row r="9185" spans="1:19" x14ac:dyDescent="0.2">
      <c r="A9185" t="s">
        <v>18272</v>
      </c>
      <c r="B9185" t="s">
        <v>18273</v>
      </c>
      <c r="C9185">
        <v>273</v>
      </c>
      <c r="D9185">
        <v>285</v>
      </c>
      <c r="E9185">
        <v>205</v>
      </c>
      <c r="F9185">
        <v>18</v>
      </c>
      <c r="G9185">
        <v>9.8940445263282606E-2</v>
      </c>
      <c r="H9185">
        <v>-0.618666795763405</v>
      </c>
      <c r="I9185">
        <v>-2.06508731489944</v>
      </c>
      <c r="J9185">
        <v>507</v>
      </c>
      <c r="K9185">
        <v>582</v>
      </c>
      <c r="L9185">
        <v>335</v>
      </c>
      <c r="M9185">
        <v>62</v>
      </c>
      <c r="N9185">
        <v>0.137143128738274</v>
      </c>
      <c r="O9185">
        <v>-0.77205192944088097</v>
      </c>
      <c r="P9185">
        <v>-1.9228419384269699</v>
      </c>
      <c r="Q9185">
        <v>0.49152542372881303</v>
      </c>
      <c r="R9185">
        <v>0.23728813559322001</v>
      </c>
      <c r="S9185">
        <f t="shared" si="143"/>
        <v>-0.10986571933668744</v>
      </c>
    </row>
    <row r="9186" spans="1:19" x14ac:dyDescent="0.2">
      <c r="A9186" t="s">
        <v>18274</v>
      </c>
      <c r="B9186" t="e">
        <f>-MPLFVEAKFDYTGTDDDGSSLSFRQGDIIQVLTRLPGWWDGVLADGVRGWFPSNYVAEVNL</f>
        <v>#NAME?</v>
      </c>
      <c r="C9186">
        <v>49</v>
      </c>
      <c r="D9186">
        <v>72</v>
      </c>
      <c r="E9186">
        <v>22</v>
      </c>
      <c r="F9186">
        <v>3</v>
      </c>
      <c r="G9186">
        <v>0.24739464869828301</v>
      </c>
      <c r="H9186">
        <v>-0.84203140898471096</v>
      </c>
      <c r="I9186">
        <v>-2.0972719982708501</v>
      </c>
      <c r="J9186">
        <v>100</v>
      </c>
      <c r="K9186">
        <v>74</v>
      </c>
      <c r="L9186">
        <v>34</v>
      </c>
      <c r="M9186">
        <v>13</v>
      </c>
      <c r="N9186">
        <v>-5.3540176847302001E-2</v>
      </c>
      <c r="O9186">
        <v>-1.0606098601021301</v>
      </c>
      <c r="P9186">
        <v>-1.89628231628505</v>
      </c>
      <c r="Q9186">
        <v>0.677966101694915</v>
      </c>
      <c r="R9186">
        <v>0.305084745762711</v>
      </c>
      <c r="S9186">
        <f t="shared" si="143"/>
        <v>-0.11204298342303201</v>
      </c>
    </row>
    <row r="9187" spans="1:19" x14ac:dyDescent="0.2">
      <c r="A9187" t="s">
        <v>18275</v>
      </c>
      <c r="B9187" t="e">
        <f>---MEAIAKFDFNGTDDDEDELSFKRGDILTVISKDEQWWTAELADGREGLIPVPYIEMKDE</f>
        <v>#NAME?</v>
      </c>
      <c r="C9187">
        <v>143</v>
      </c>
      <c r="D9187">
        <v>100</v>
      </c>
      <c r="E9187">
        <v>114</v>
      </c>
      <c r="F9187">
        <v>19</v>
      </c>
      <c r="G9187">
        <v>-7.5077805169533302E-2</v>
      </c>
      <c r="H9187">
        <v>-0.59268919590699198</v>
      </c>
      <c r="I9187">
        <v>-1.7607796094742301</v>
      </c>
      <c r="J9187">
        <v>334</v>
      </c>
      <c r="K9187">
        <v>420</v>
      </c>
      <c r="L9187">
        <v>259</v>
      </c>
      <c r="M9187">
        <v>32</v>
      </c>
      <c r="N9187">
        <v>0.17673092700805701</v>
      </c>
      <c r="O9187">
        <v>-0.70253547987470299</v>
      </c>
      <c r="P9187">
        <v>-2.0288221570835501</v>
      </c>
      <c r="Q9187">
        <v>0.677966101694915</v>
      </c>
      <c r="R9187">
        <v>0.305084745762711</v>
      </c>
      <c r="S9187">
        <f t="shared" si="143"/>
        <v>-5.0456400441129298E-2</v>
      </c>
    </row>
    <row r="9188" spans="1:19" x14ac:dyDescent="0.2">
      <c r="A9188" t="s">
        <v>18276</v>
      </c>
      <c r="B9188" t="s">
        <v>18277</v>
      </c>
      <c r="C9188">
        <v>148</v>
      </c>
      <c r="D9188">
        <v>120</v>
      </c>
      <c r="E9188">
        <v>210</v>
      </c>
      <c r="F9188">
        <v>19</v>
      </c>
      <c r="G9188">
        <v>-1.0822237051804099E-2</v>
      </c>
      <c r="H9188">
        <v>-0.34230043043944097</v>
      </c>
      <c r="I9188">
        <v>-1.7757052874041199</v>
      </c>
      <c r="J9188">
        <v>353</v>
      </c>
      <c r="K9188">
        <v>280</v>
      </c>
      <c r="L9188">
        <v>208</v>
      </c>
      <c r="M9188">
        <v>41</v>
      </c>
      <c r="N9188">
        <v>-2.3388570623881499E-2</v>
      </c>
      <c r="O9188">
        <v>-0.82180014756945097</v>
      </c>
      <c r="P9188">
        <v>-1.94521651725998</v>
      </c>
      <c r="Q9188">
        <v>0.84745762711864403</v>
      </c>
      <c r="R9188">
        <v>0.27118644067796599</v>
      </c>
      <c r="S9188">
        <f t="shared" si="143"/>
        <v>-3.2397576328338284E-2</v>
      </c>
    </row>
    <row r="9189" spans="1:19" x14ac:dyDescent="0.2">
      <c r="A9189" t="s">
        <v>18278</v>
      </c>
      <c r="B9189" t="s">
        <v>18279</v>
      </c>
      <c r="C9189">
        <v>86</v>
      </c>
      <c r="D9189">
        <v>148</v>
      </c>
      <c r="E9189">
        <v>82</v>
      </c>
      <c r="F9189">
        <v>13</v>
      </c>
      <c r="G9189">
        <v>0.31602149644691802</v>
      </c>
      <c r="H9189">
        <v>-0.51494260863825403</v>
      </c>
      <c r="I9189">
        <v>-1.70475227189872</v>
      </c>
      <c r="J9189">
        <v>196</v>
      </c>
      <c r="K9189">
        <v>253</v>
      </c>
      <c r="L9189">
        <v>126</v>
      </c>
      <c r="M9189">
        <v>26</v>
      </c>
      <c r="N9189">
        <v>0.188092553241063</v>
      </c>
      <c r="O9189">
        <v>-0.78397430338330298</v>
      </c>
      <c r="P9189">
        <v>-1.8875083919775499</v>
      </c>
      <c r="Q9189">
        <v>0.72881355932203395</v>
      </c>
      <c r="R9189">
        <v>0.322033898305084</v>
      </c>
      <c r="S9189">
        <f t="shared" si="143"/>
        <v>3.5000767804081569E-3</v>
      </c>
    </row>
    <row r="9190" spans="1:19" x14ac:dyDescent="0.2">
      <c r="A9190" t="s">
        <v>18280</v>
      </c>
      <c r="B9190" t="s">
        <v>18281</v>
      </c>
      <c r="C9190">
        <v>56</v>
      </c>
      <c r="D9190">
        <v>102</v>
      </c>
      <c r="E9190">
        <v>71</v>
      </c>
      <c r="F9190">
        <v>9</v>
      </c>
      <c r="G9190">
        <v>0.34067037705124498</v>
      </c>
      <c r="H9190">
        <v>-0.39118768806552801</v>
      </c>
      <c r="I9190">
        <v>-1.6781426905288701</v>
      </c>
      <c r="J9190">
        <v>181</v>
      </c>
      <c r="K9190">
        <v>128</v>
      </c>
      <c r="L9190">
        <v>92</v>
      </c>
      <c r="M9190">
        <v>20</v>
      </c>
      <c r="N9190">
        <v>-7.3240501799594404E-2</v>
      </c>
      <c r="O9190">
        <v>-0.88597952466801899</v>
      </c>
      <c r="P9190">
        <v>-1.96687424779709</v>
      </c>
      <c r="Q9190">
        <v>0.61016949152542299</v>
      </c>
      <c r="R9190">
        <v>0.27118644067796599</v>
      </c>
      <c r="S9190">
        <f t="shared" si="143"/>
        <v>-1.0055230446602736E-2</v>
      </c>
    </row>
    <row r="9191" spans="1:19" x14ac:dyDescent="0.2">
      <c r="A9191" t="s">
        <v>18282</v>
      </c>
      <c r="B9191" t="s">
        <v>18283</v>
      </c>
      <c r="C9191">
        <v>174</v>
      </c>
      <c r="D9191">
        <v>197</v>
      </c>
      <c r="E9191">
        <v>646</v>
      </c>
      <c r="F9191">
        <v>2073</v>
      </c>
      <c r="G9191">
        <v>0.134175210174521</v>
      </c>
      <c r="H9191">
        <v>7.5425259934080793E-2</v>
      </c>
      <c r="I9191">
        <v>0.191852880849262</v>
      </c>
      <c r="J9191">
        <v>336</v>
      </c>
      <c r="K9191">
        <v>396</v>
      </c>
      <c r="L9191">
        <v>1175</v>
      </c>
      <c r="M9191">
        <v>3003</v>
      </c>
      <c r="N9191">
        <v>0.14858401195738999</v>
      </c>
      <c r="O9191">
        <v>-4.8390187926479297E-2</v>
      </c>
      <c r="P9191">
        <v>-5.9009613782755897E-2</v>
      </c>
      <c r="Q9191">
        <v>0.77966101694915202</v>
      </c>
      <c r="R9191">
        <v>0.47457627118644002</v>
      </c>
      <c r="S9191">
        <f t="shared" si="143"/>
        <v>1.0395430816760325</v>
      </c>
    </row>
    <row r="9192" spans="1:19" x14ac:dyDescent="0.2">
      <c r="A9192" t="s">
        <v>18284</v>
      </c>
      <c r="B9192" t="s">
        <v>18285</v>
      </c>
      <c r="C9192">
        <v>185</v>
      </c>
      <c r="D9192">
        <v>256</v>
      </c>
      <c r="E9192">
        <v>88</v>
      </c>
      <c r="F9192">
        <v>14</v>
      </c>
      <c r="G9192">
        <v>0.221326469204364</v>
      </c>
      <c r="H9192">
        <v>-0.816947066031248</v>
      </c>
      <c r="I9192">
        <v>-2.00524086568677</v>
      </c>
      <c r="J9192">
        <v>510</v>
      </c>
      <c r="K9192">
        <v>517</v>
      </c>
      <c r="L9192">
        <v>280</v>
      </c>
      <c r="M9192">
        <v>61</v>
      </c>
      <c r="N9192">
        <v>8.3148470417727993E-2</v>
      </c>
      <c r="O9192">
        <v>-0.85250092190010696</v>
      </c>
      <c r="P9192">
        <v>-1.93246600967906</v>
      </c>
      <c r="Q9192">
        <v>0.89830508474576198</v>
      </c>
      <c r="R9192">
        <v>0.322033898305084</v>
      </c>
      <c r="S9192">
        <f t="shared" si="143"/>
        <v>-9.51812777293152E-2</v>
      </c>
    </row>
    <row r="9193" spans="1:19" x14ac:dyDescent="0.2">
      <c r="A9193" t="s">
        <v>18286</v>
      </c>
      <c r="B9193" t="s">
        <v>18287</v>
      </c>
      <c r="C9193">
        <v>35</v>
      </c>
      <c r="D9193">
        <v>14</v>
      </c>
      <c r="E9193">
        <v>81</v>
      </c>
      <c r="F9193">
        <v>4</v>
      </c>
      <c r="G9193">
        <v>-0.31768177637650902</v>
      </c>
      <c r="H9193">
        <v>-0.12984103525002899</v>
      </c>
      <c r="I9193">
        <v>-1.82620522598431</v>
      </c>
      <c r="J9193">
        <v>77</v>
      </c>
      <c r="K9193">
        <v>62</v>
      </c>
      <c r="L9193">
        <v>28</v>
      </c>
      <c r="M9193">
        <v>3</v>
      </c>
      <c r="N9193">
        <v>-1.6870932252506202E-2</v>
      </c>
      <c r="O9193">
        <v>-1.0314214709746501</v>
      </c>
      <c r="P9193">
        <v>-2.4195951390447101</v>
      </c>
      <c r="Q9193">
        <v>0.62711864406779605</v>
      </c>
      <c r="R9193">
        <v>0.305084745762711</v>
      </c>
      <c r="S9193">
        <f t="shared" si="143"/>
        <v>-0.17384944839713973</v>
      </c>
    </row>
    <row r="9194" spans="1:19" x14ac:dyDescent="0.2">
      <c r="A9194" t="s">
        <v>18288</v>
      </c>
      <c r="B9194" t="s">
        <v>18289</v>
      </c>
      <c r="C9194">
        <v>96</v>
      </c>
      <c r="D9194">
        <v>131</v>
      </c>
      <c r="E9194">
        <v>44</v>
      </c>
      <c r="F9194">
        <v>6</v>
      </c>
      <c r="G9194">
        <v>0.21525829491172399</v>
      </c>
      <c r="H9194">
        <v>-0.83307656633178395</v>
      </c>
      <c r="I9194">
        <v>-2.0883171556179199</v>
      </c>
      <c r="J9194">
        <v>215</v>
      </c>
      <c r="K9194">
        <v>231</v>
      </c>
      <c r="L9194">
        <v>119</v>
      </c>
      <c r="M9194">
        <v>33</v>
      </c>
      <c r="N9194">
        <v>0.10840162339826</v>
      </c>
      <c r="O9194">
        <v>-0.84898027566746403</v>
      </c>
      <c r="P9194">
        <v>-1.8241501886296101</v>
      </c>
      <c r="Q9194">
        <v>0.59322033898305004</v>
      </c>
      <c r="R9194">
        <v>0.322033898305084</v>
      </c>
      <c r="S9194">
        <f t="shared" si="143"/>
        <v>-9.0166390214049569E-2</v>
      </c>
    </row>
    <row r="9195" spans="1:19" x14ac:dyDescent="0.2">
      <c r="A9195" t="s">
        <v>18290</v>
      </c>
      <c r="B9195" t="s">
        <v>18291</v>
      </c>
      <c r="C9195">
        <v>83</v>
      </c>
      <c r="D9195">
        <v>61</v>
      </c>
      <c r="E9195">
        <v>43</v>
      </c>
      <c r="F9195">
        <v>18</v>
      </c>
      <c r="G9195">
        <v>-5.3490025069778402E-2</v>
      </c>
      <c r="H9195">
        <v>-0.77986764657489005</v>
      </c>
      <c r="I9195">
        <v>-1.5480027602347599</v>
      </c>
      <c r="J9195">
        <v>137</v>
      </c>
      <c r="K9195">
        <v>167</v>
      </c>
      <c r="L9195">
        <v>56</v>
      </c>
      <c r="M9195">
        <v>8</v>
      </c>
      <c r="N9195">
        <v>0.163224007412898</v>
      </c>
      <c r="O9195">
        <v>-0.98062131729459601</v>
      </c>
      <c r="P9195">
        <v>-2.2438562487563498</v>
      </c>
      <c r="Q9195">
        <v>0.98305084745762705</v>
      </c>
      <c r="R9195">
        <v>0.27118644067796599</v>
      </c>
      <c r="S9195">
        <f t="shared" si="143"/>
        <v>-4.6613190853926484E-2</v>
      </c>
    </row>
    <row r="9196" spans="1:19" x14ac:dyDescent="0.2">
      <c r="A9196" t="s">
        <v>18292</v>
      </c>
      <c r="B9196" t="s">
        <v>18293</v>
      </c>
      <c r="C9196">
        <v>146</v>
      </c>
      <c r="D9196">
        <v>242</v>
      </c>
      <c r="E9196">
        <v>111</v>
      </c>
      <c r="F9196">
        <v>19</v>
      </c>
      <c r="G9196">
        <v>0.29972074249152197</v>
      </c>
      <c r="H9196">
        <v>-0.61328788677618296</v>
      </c>
      <c r="I9196">
        <v>-1.7697964277936</v>
      </c>
      <c r="J9196">
        <v>352</v>
      </c>
      <c r="K9196">
        <v>432</v>
      </c>
      <c r="L9196">
        <v>173</v>
      </c>
      <c r="M9196">
        <v>56</v>
      </c>
      <c r="N9196">
        <v>0.16616918675850201</v>
      </c>
      <c r="O9196">
        <v>-0.90058533749372505</v>
      </c>
      <c r="P9196">
        <v>-1.8085803050638201</v>
      </c>
      <c r="Q9196">
        <v>0.50847457627118597</v>
      </c>
      <c r="R9196">
        <v>0.152542372881355</v>
      </c>
      <c r="S9196">
        <f t="shared" si="143"/>
        <v>5.8543941525409579E-3</v>
      </c>
    </row>
    <row r="9197" spans="1:19" x14ac:dyDescent="0.2">
      <c r="A9197" t="s">
        <v>18294</v>
      </c>
      <c r="B9197" t="s">
        <v>18295</v>
      </c>
      <c r="C9197">
        <v>214</v>
      </c>
      <c r="D9197">
        <v>220</v>
      </c>
      <c r="E9197">
        <v>155</v>
      </c>
      <c r="F9197">
        <v>21</v>
      </c>
      <c r="G9197">
        <v>9.2267139768543796E-2</v>
      </c>
      <c r="H9197">
        <v>-0.63434008495730299</v>
      </c>
      <c r="I9197">
        <v>-1.8923916515772701</v>
      </c>
      <c r="J9197">
        <v>310</v>
      </c>
      <c r="K9197">
        <v>398</v>
      </c>
      <c r="L9197">
        <v>160</v>
      </c>
      <c r="M9197">
        <v>28</v>
      </c>
      <c r="N9197">
        <v>0.185749481661136</v>
      </c>
      <c r="O9197">
        <v>-0.87933048832273797</v>
      </c>
      <c r="P9197">
        <v>-2.0544293310839401</v>
      </c>
      <c r="Q9197">
        <v>0.77966101694915202</v>
      </c>
      <c r="R9197">
        <v>0.28813559322033899</v>
      </c>
      <c r="S9197">
        <f t="shared" si="143"/>
        <v>-9.526063098628737E-2</v>
      </c>
    </row>
    <row r="9198" spans="1:19" x14ac:dyDescent="0.2">
      <c r="A9198" t="s">
        <v>18296</v>
      </c>
      <c r="B9198" t="s">
        <v>18297</v>
      </c>
      <c r="C9198">
        <v>173</v>
      </c>
      <c r="D9198">
        <v>134</v>
      </c>
      <c r="E9198">
        <v>78</v>
      </c>
      <c r="F9198">
        <v>17</v>
      </c>
      <c r="G9198">
        <v>-3.0683072468459301E-2</v>
      </c>
      <c r="H9198">
        <v>-0.84020951021671797</v>
      </c>
      <c r="I9198">
        <v>-1.89179435471252</v>
      </c>
      <c r="J9198">
        <v>247</v>
      </c>
      <c r="K9198">
        <v>383</v>
      </c>
      <c r="L9198">
        <v>203</v>
      </c>
      <c r="M9198">
        <v>29</v>
      </c>
      <c r="N9198">
        <v>0.26772992413067798</v>
      </c>
      <c r="O9198">
        <v>-0.67728969249084303</v>
      </c>
      <c r="P9198">
        <v>-1.9405246239525999</v>
      </c>
      <c r="Q9198">
        <v>0.91525423728813504</v>
      </c>
      <c r="R9198">
        <v>0.322033898305084</v>
      </c>
      <c r="S9198">
        <f t="shared" si="143"/>
        <v>-6.4620733151681847E-2</v>
      </c>
    </row>
    <row r="9199" spans="1:19" x14ac:dyDescent="0.2">
      <c r="A9199" t="s">
        <v>18298</v>
      </c>
      <c r="B9199" t="s">
        <v>18299</v>
      </c>
      <c r="C9199">
        <v>88</v>
      </c>
      <c r="D9199">
        <v>80</v>
      </c>
      <c r="E9199">
        <v>67</v>
      </c>
      <c r="F9199">
        <v>11</v>
      </c>
      <c r="G9199">
        <v>3.8865547137303398E-2</v>
      </c>
      <c r="H9199">
        <v>-0.61266587922774496</v>
      </c>
      <c r="I9199">
        <v>-1.7872871599539399</v>
      </c>
      <c r="J9199">
        <v>164</v>
      </c>
      <c r="K9199">
        <v>152</v>
      </c>
      <c r="L9199">
        <v>109</v>
      </c>
      <c r="M9199">
        <v>22</v>
      </c>
      <c r="N9199">
        <v>4.4227843318796402E-2</v>
      </c>
      <c r="O9199">
        <v>-0.76950612725146394</v>
      </c>
      <c r="P9199">
        <v>-1.88264683581738</v>
      </c>
      <c r="Q9199">
        <v>0.677966101694915</v>
      </c>
      <c r="R9199">
        <v>0.20338983050847401</v>
      </c>
      <c r="S9199">
        <f t="shared" si="143"/>
        <v>-1.9001229226464682E-2</v>
      </c>
    </row>
    <row r="9200" spans="1:19" x14ac:dyDescent="0.2">
      <c r="A9200" t="s">
        <v>18300</v>
      </c>
      <c r="B9200" t="s">
        <v>18301</v>
      </c>
      <c r="C9200">
        <v>457</v>
      </c>
      <c r="D9200">
        <v>573</v>
      </c>
      <c r="E9200">
        <v>364</v>
      </c>
      <c r="F9200">
        <v>37</v>
      </c>
      <c r="G9200">
        <v>0.17849665419306801</v>
      </c>
      <c r="H9200">
        <v>-0.59307282619919699</v>
      </c>
      <c r="I9200">
        <v>-1.9759116489648501</v>
      </c>
      <c r="J9200">
        <v>620</v>
      </c>
      <c r="K9200">
        <v>1113</v>
      </c>
      <c r="L9200">
        <v>512</v>
      </c>
      <c r="M9200">
        <v>88</v>
      </c>
      <c r="N9200">
        <v>0.331331578258176</v>
      </c>
      <c r="O9200">
        <v>-0.67521050566681295</v>
      </c>
      <c r="P9200">
        <v>-1.8581346859399701</v>
      </c>
      <c r="Q9200">
        <v>0.76271186440677896</v>
      </c>
      <c r="R9200">
        <v>0.40677966101694901</v>
      </c>
      <c r="S9200">
        <f t="shared" si="143"/>
        <v>-6.6840803957026698E-2</v>
      </c>
    </row>
    <row r="9201" spans="1:19" x14ac:dyDescent="0.2">
      <c r="A9201" t="s">
        <v>18302</v>
      </c>
      <c r="B9201" t="s">
        <v>18303</v>
      </c>
      <c r="C9201">
        <v>43</v>
      </c>
      <c r="D9201">
        <v>51</v>
      </c>
      <c r="E9201">
        <v>43</v>
      </c>
      <c r="F9201">
        <v>9</v>
      </c>
      <c r="G9201">
        <v>0.15435995281387799</v>
      </c>
      <c r="H9201">
        <v>-0.49425800977840301</v>
      </c>
      <c r="I9201">
        <v>-1.5634231191022601</v>
      </c>
      <c r="J9201">
        <v>74</v>
      </c>
      <c r="K9201">
        <v>54</v>
      </c>
      <c r="L9201">
        <v>53</v>
      </c>
      <c r="M9201">
        <v>6</v>
      </c>
      <c r="N9201">
        <v>-5.9609856486285903E-2</v>
      </c>
      <c r="O9201">
        <v>-0.73704462727457698</v>
      </c>
      <c r="P9201">
        <v>-2.1013061379392202</v>
      </c>
      <c r="Q9201">
        <v>0.57627118644067798</v>
      </c>
      <c r="R9201">
        <v>0.20338983050847401</v>
      </c>
      <c r="S9201">
        <f t="shared" si="143"/>
        <v>-1.293034200644657E-2</v>
      </c>
    </row>
    <row r="9202" spans="1:19" x14ac:dyDescent="0.2">
      <c r="A9202" t="s">
        <v>18304</v>
      </c>
      <c r="B9202" t="s">
        <v>18305</v>
      </c>
      <c r="C9202">
        <v>53</v>
      </c>
      <c r="D9202">
        <v>63</v>
      </c>
      <c r="E9202">
        <v>65</v>
      </c>
      <c r="F9202">
        <v>5</v>
      </c>
      <c r="G9202">
        <v>0.155322912148321</v>
      </c>
      <c r="H9202">
        <v>-0.40562052273633697</v>
      </c>
      <c r="I9202">
        <v>-1.9095030382267599</v>
      </c>
      <c r="J9202">
        <v>99</v>
      </c>
      <c r="K9202">
        <v>96</v>
      </c>
      <c r="L9202">
        <v>29</v>
      </c>
      <c r="M9202">
        <v>18</v>
      </c>
      <c r="N9202">
        <v>6.3864141863740301E-2</v>
      </c>
      <c r="O9202">
        <v>-1.1253259738429799</v>
      </c>
      <c r="P9202">
        <v>-1.7505883580861299</v>
      </c>
      <c r="Q9202">
        <v>0.72881355932203395</v>
      </c>
      <c r="R9202">
        <v>0.23728813559322001</v>
      </c>
      <c r="S9202">
        <f t="shared" si="143"/>
        <v>-1.8922777254700963E-2</v>
      </c>
    </row>
    <row r="9203" spans="1:19" x14ac:dyDescent="0.2">
      <c r="A9203" t="s">
        <v>18306</v>
      </c>
      <c r="B9203" t="s">
        <v>18307</v>
      </c>
      <c r="C9203">
        <v>192</v>
      </c>
      <c r="D9203">
        <v>136</v>
      </c>
      <c r="E9203">
        <v>164</v>
      </c>
      <c r="F9203">
        <v>10</v>
      </c>
      <c r="G9203">
        <v>-6.9504088037803599E-2</v>
      </c>
      <c r="H9203">
        <v>-0.562715390434255</v>
      </c>
      <c r="I9203">
        <v>-2.1674984016655401</v>
      </c>
      <c r="J9203">
        <v>355</v>
      </c>
      <c r="K9203">
        <v>358</v>
      </c>
      <c r="L9203">
        <v>174</v>
      </c>
      <c r="M9203">
        <v>32</v>
      </c>
      <c r="N9203">
        <v>8.0882777010502005E-2</v>
      </c>
      <c r="O9203">
        <v>-0.90176788191688395</v>
      </c>
      <c r="P9203">
        <v>-2.0553040433270802</v>
      </c>
      <c r="Q9203">
        <v>0.54237288135593198</v>
      </c>
      <c r="R9203">
        <v>0.20338983050847401</v>
      </c>
      <c r="S9203">
        <f t="shared" si="143"/>
        <v>-0.17483082609712361</v>
      </c>
    </row>
    <row r="9204" spans="1:19" x14ac:dyDescent="0.2">
      <c r="A9204" t="s">
        <v>18308</v>
      </c>
      <c r="B9204" t="s">
        <v>18309</v>
      </c>
      <c r="C9204">
        <v>121</v>
      </c>
      <c r="D9204">
        <v>128</v>
      </c>
      <c r="E9204">
        <v>120</v>
      </c>
      <c r="F9204">
        <v>10</v>
      </c>
      <c r="G9204">
        <v>0.104682831626946</v>
      </c>
      <c r="H9204">
        <v>-0.49786213404722801</v>
      </c>
      <c r="I9204">
        <v>-1.96698254327844</v>
      </c>
      <c r="J9204">
        <v>236</v>
      </c>
      <c r="K9204">
        <v>229</v>
      </c>
      <c r="L9204">
        <v>200</v>
      </c>
      <c r="M9204">
        <v>39</v>
      </c>
      <c r="N9204">
        <v>6.4151582791503195E-2</v>
      </c>
      <c r="O9204">
        <v>-0.66397078445051505</v>
      </c>
      <c r="P9204">
        <v>-1.7920730645355001</v>
      </c>
      <c r="Q9204">
        <v>0.79661016949152497</v>
      </c>
      <c r="R9204">
        <v>0.338983050847457</v>
      </c>
      <c r="S9204">
        <f t="shared" si="143"/>
        <v>-4.6595394058846065E-2</v>
      </c>
    </row>
    <row r="9205" spans="1:19" x14ac:dyDescent="0.2">
      <c r="A9205" t="s">
        <v>18310</v>
      </c>
      <c r="B9205" t="s">
        <v>18311</v>
      </c>
      <c r="C9205">
        <v>91</v>
      </c>
      <c r="D9205">
        <v>114</v>
      </c>
      <c r="E9205">
        <v>75</v>
      </c>
      <c r="F9205">
        <v>28</v>
      </c>
      <c r="G9205">
        <v>0.17812169131090699</v>
      </c>
      <c r="H9205">
        <v>-0.57823813870779694</v>
      </c>
      <c r="I9205">
        <v>-1.3960805339408699</v>
      </c>
      <c r="J9205">
        <v>206</v>
      </c>
      <c r="K9205">
        <v>282</v>
      </c>
      <c r="L9205">
        <v>137</v>
      </c>
      <c r="M9205">
        <v>37</v>
      </c>
      <c r="N9205">
        <v>0.21360999137192899</v>
      </c>
      <c r="O9205">
        <v>-0.76923543035713704</v>
      </c>
      <c r="P9205">
        <v>-1.7558911648940501</v>
      </c>
      <c r="Q9205">
        <v>0.76271186440677896</v>
      </c>
      <c r="R9205">
        <v>0.25423728813559299</v>
      </c>
      <c r="S9205">
        <f t="shared" si="143"/>
        <v>0.12772134335828783</v>
      </c>
    </row>
    <row r="9206" spans="1:19" x14ac:dyDescent="0.2">
      <c r="A9206" t="s">
        <v>18312</v>
      </c>
      <c r="B9206" t="s">
        <v>18313</v>
      </c>
      <c r="C9206">
        <v>71</v>
      </c>
      <c r="D9206">
        <v>60</v>
      </c>
      <c r="E9206">
        <v>47</v>
      </c>
      <c r="F9206">
        <v>4</v>
      </c>
      <c r="G9206">
        <v>7.1511339600968098E-3</v>
      </c>
      <c r="H9206">
        <v>-0.673418500561761</v>
      </c>
      <c r="I9206">
        <v>-2.13339553035311</v>
      </c>
      <c r="J9206">
        <v>173</v>
      </c>
      <c r="K9206">
        <v>96</v>
      </c>
      <c r="L9206">
        <v>114</v>
      </c>
      <c r="M9206">
        <v>14</v>
      </c>
      <c r="N9206">
        <v>-0.17854676666750499</v>
      </c>
      <c r="O9206">
        <v>-0.773230028936713</v>
      </c>
      <c r="P9206">
        <v>-2.10214373604245</v>
      </c>
      <c r="Q9206">
        <v>0.81355932203389802</v>
      </c>
      <c r="R9206">
        <v>0.37288135593220301</v>
      </c>
      <c r="S9206">
        <f t="shared" si="143"/>
        <v>-0.17752497581310583</v>
      </c>
    </row>
    <row r="9207" spans="1:19" x14ac:dyDescent="0.2">
      <c r="A9207" t="s">
        <v>18314</v>
      </c>
      <c r="B9207" t="s">
        <v>18315</v>
      </c>
      <c r="C9207">
        <v>209</v>
      </c>
      <c r="D9207">
        <v>134</v>
      </c>
      <c r="E9207">
        <v>103</v>
      </c>
      <c r="F9207">
        <v>18</v>
      </c>
      <c r="G9207">
        <v>-0.112783255450717</v>
      </c>
      <c r="H9207">
        <v>-0.80156707118428505</v>
      </c>
      <c r="I9207">
        <v>-1.9490709539697399</v>
      </c>
      <c r="J9207">
        <v>398</v>
      </c>
      <c r="K9207">
        <v>385</v>
      </c>
      <c r="L9207">
        <v>226</v>
      </c>
      <c r="M9207">
        <v>45</v>
      </c>
      <c r="N9207">
        <v>6.2805760856534498E-2</v>
      </c>
      <c r="O9207">
        <v>-0.83786341007067699</v>
      </c>
      <c r="P9207">
        <v>-1.9568962268902299</v>
      </c>
      <c r="Q9207">
        <v>0.61016949152542299</v>
      </c>
      <c r="R9207">
        <v>0.338983050847457</v>
      </c>
      <c r="S9207">
        <f t="shared" si="143"/>
        <v>-8.5517490587510472E-2</v>
      </c>
    </row>
    <row r="9208" spans="1:19" x14ac:dyDescent="0.2">
      <c r="A9208" t="s">
        <v>18316</v>
      </c>
      <c r="B9208" t="s">
        <v>18317</v>
      </c>
      <c r="C9208">
        <v>134</v>
      </c>
      <c r="D9208">
        <v>114</v>
      </c>
      <c r="E9208">
        <v>87</v>
      </c>
      <c r="F9208">
        <v>27</v>
      </c>
      <c r="G9208">
        <v>1.0058285267193399E-2</v>
      </c>
      <c r="H9208">
        <v>-0.68184355552459197</v>
      </c>
      <c r="I9208">
        <v>-1.5799382071678101</v>
      </c>
      <c r="J9208">
        <v>231</v>
      </c>
      <c r="K9208">
        <v>250</v>
      </c>
      <c r="L9208">
        <v>122</v>
      </c>
      <c r="M9208">
        <v>24</v>
      </c>
      <c r="N9208">
        <v>0.111556132201615</v>
      </c>
      <c r="O9208">
        <v>-0.86934092636178595</v>
      </c>
      <c r="P9208">
        <v>-1.9936264067724301</v>
      </c>
      <c r="Q9208">
        <v>0.71186440677966101</v>
      </c>
      <c r="R9208">
        <v>0.25423728813559299</v>
      </c>
      <c r="S9208">
        <f t="shared" si="143"/>
        <v>1.1109548515374761E-2</v>
      </c>
    </row>
    <row r="9209" spans="1:19" x14ac:dyDescent="0.2">
      <c r="A9209" t="s">
        <v>18318</v>
      </c>
      <c r="B9209" t="s">
        <v>18319</v>
      </c>
      <c r="C9209">
        <v>127</v>
      </c>
      <c r="D9209">
        <v>216</v>
      </c>
      <c r="E9209">
        <v>143</v>
      </c>
      <c r="F9209">
        <v>9</v>
      </c>
      <c r="G9209">
        <v>0.31090826249050202</v>
      </c>
      <c r="H9209">
        <v>-0.442725693269298</v>
      </c>
      <c r="I9209">
        <v>-2.03375838447863</v>
      </c>
      <c r="J9209">
        <v>364</v>
      </c>
      <c r="K9209">
        <v>385</v>
      </c>
      <c r="L9209">
        <v>202</v>
      </c>
      <c r="M9209">
        <v>45</v>
      </c>
      <c r="N9209">
        <v>0.101587449281166</v>
      </c>
      <c r="O9209">
        <v>-0.84783879134682205</v>
      </c>
      <c r="P9209">
        <v>-1.9181145384656</v>
      </c>
      <c r="Q9209">
        <v>0.72881355932203395</v>
      </c>
      <c r="R9209">
        <v>0.28813559322033899</v>
      </c>
      <c r="S9209">
        <f t="shared" si="143"/>
        <v>-9.9566473198190536E-2</v>
      </c>
    </row>
    <row r="9210" spans="1:19" x14ac:dyDescent="0.2">
      <c r="A9210" t="s">
        <v>18320</v>
      </c>
      <c r="B9210" t="s">
        <v>18321</v>
      </c>
      <c r="C9210">
        <v>272</v>
      </c>
      <c r="D9210">
        <v>267</v>
      </c>
      <c r="E9210">
        <v>219</v>
      </c>
      <c r="F9210">
        <v>15</v>
      </c>
      <c r="G9210">
        <v>7.2200589625904907E-2</v>
      </c>
      <c r="H9210">
        <v>-0.58838279897248402</v>
      </c>
      <c r="I9210">
        <v>-2.14267481794051</v>
      </c>
      <c r="J9210">
        <v>607</v>
      </c>
      <c r="K9210">
        <v>717</v>
      </c>
      <c r="L9210">
        <v>414</v>
      </c>
      <c r="M9210">
        <v>82</v>
      </c>
      <c r="N9210">
        <v>0.14955856801426401</v>
      </c>
      <c r="O9210">
        <v>-0.75827712709874895</v>
      </c>
      <c r="P9210">
        <v>-1.8796005072834301</v>
      </c>
      <c r="Q9210">
        <v>0.50847457627118597</v>
      </c>
      <c r="R9210">
        <v>0.28813559322033899</v>
      </c>
      <c r="S9210">
        <f t="shared" si="143"/>
        <v>-0.12067429234254581</v>
      </c>
    </row>
    <row r="9211" spans="1:19" x14ac:dyDescent="0.2">
      <c r="A9211" t="s">
        <v>18322</v>
      </c>
      <c r="B9211" t="s">
        <v>18323</v>
      </c>
      <c r="C9211">
        <v>122</v>
      </c>
      <c r="D9211">
        <v>106</v>
      </c>
      <c r="E9211">
        <v>51</v>
      </c>
      <c r="F9211">
        <v>11</v>
      </c>
      <c r="G9211">
        <v>1.9204266885550499E-2</v>
      </c>
      <c r="H9211">
        <v>-0.87304766435521497</v>
      </c>
      <c r="I9211">
        <v>-1.9291643184785201</v>
      </c>
      <c r="J9211">
        <v>233</v>
      </c>
      <c r="K9211">
        <v>412</v>
      </c>
      <c r="L9211">
        <v>202</v>
      </c>
      <c r="M9211">
        <v>26</v>
      </c>
      <c r="N9211">
        <v>0.32476939842883701</v>
      </c>
      <c r="O9211">
        <v>-0.65409332872378501</v>
      </c>
      <c r="P9211">
        <v>-1.96260824164709</v>
      </c>
      <c r="Q9211">
        <v>0.57627118644067798</v>
      </c>
      <c r="R9211">
        <v>0.169491525423728</v>
      </c>
      <c r="S9211">
        <f t="shared" si="143"/>
        <v>-8.1304617659197387E-2</v>
      </c>
    </row>
    <row r="9212" spans="1:19" x14ac:dyDescent="0.2">
      <c r="A9212" t="s">
        <v>18324</v>
      </c>
      <c r="B9212" t="s">
        <v>18325</v>
      </c>
      <c r="C9212">
        <v>208</v>
      </c>
      <c r="D9212">
        <v>216</v>
      </c>
      <c r="E9212">
        <v>146</v>
      </c>
      <c r="F9212">
        <v>18</v>
      </c>
      <c r="G9212">
        <v>9.6648648483697697E-2</v>
      </c>
      <c r="H9212">
        <v>-0.64796848895672798</v>
      </c>
      <c r="I9212">
        <v>-1.9469880028214499</v>
      </c>
      <c r="J9212">
        <v>274</v>
      </c>
      <c r="K9212">
        <v>386</v>
      </c>
      <c r="L9212">
        <v>214</v>
      </c>
      <c r="M9212">
        <v>43</v>
      </c>
      <c r="N9212">
        <v>0.22606484527308801</v>
      </c>
      <c r="O9212">
        <v>-0.69942556661558697</v>
      </c>
      <c r="P9212">
        <v>-1.81450777583269</v>
      </c>
      <c r="Q9212">
        <v>0.76271186440677896</v>
      </c>
      <c r="R9212">
        <v>0.37288135593220301</v>
      </c>
      <c r="S9212">
        <f t="shared" si="143"/>
        <v>-4.6830218779657033E-2</v>
      </c>
    </row>
    <row r="9213" spans="1:19" x14ac:dyDescent="0.2">
      <c r="A9213" t="s">
        <v>18326</v>
      </c>
      <c r="B9213" t="s">
        <v>18327</v>
      </c>
      <c r="C9213">
        <v>18</v>
      </c>
      <c r="D9213">
        <v>31</v>
      </c>
      <c r="E9213">
        <v>51</v>
      </c>
      <c r="F9213">
        <v>10</v>
      </c>
      <c r="G9213">
        <v>0.31634742102649499</v>
      </c>
      <c r="H9213">
        <v>-4.1960338783773303E-2</v>
      </c>
      <c r="I9213">
        <v>-1.1394696780653</v>
      </c>
      <c r="J9213">
        <v>58</v>
      </c>
      <c r="K9213">
        <v>30</v>
      </c>
      <c r="L9213">
        <v>41</v>
      </c>
      <c r="M9213">
        <v>2</v>
      </c>
      <c r="N9213">
        <v>-0.209078635421553</v>
      </c>
      <c r="O9213">
        <v>-0.742732913987592</v>
      </c>
      <c r="P9213">
        <v>-2.4726236664908399</v>
      </c>
      <c r="Q9213">
        <v>0.69491525423728795</v>
      </c>
      <c r="R9213">
        <v>0.37288135593220301</v>
      </c>
      <c r="S9213">
        <f t="shared" si="143"/>
        <v>1.0009429310203904E-2</v>
      </c>
    </row>
    <row r="9214" spans="1:19" x14ac:dyDescent="0.2">
      <c r="A9214" t="s">
        <v>18328</v>
      </c>
      <c r="B9214" t="s">
        <v>18329</v>
      </c>
      <c r="C9214">
        <v>128</v>
      </c>
      <c r="D9214">
        <v>129</v>
      </c>
      <c r="E9214">
        <v>74</v>
      </c>
      <c r="F9214">
        <v>3</v>
      </c>
      <c r="G9214">
        <v>8.3637972946909001E-2</v>
      </c>
      <c r="H9214">
        <v>-0.73223625969529504</v>
      </c>
      <c r="I9214">
        <v>-2.5142858878902001</v>
      </c>
      <c r="J9214">
        <v>227</v>
      </c>
      <c r="K9214">
        <v>223</v>
      </c>
      <c r="L9214">
        <v>157</v>
      </c>
      <c r="M9214">
        <v>55</v>
      </c>
      <c r="N9214">
        <v>6.9507109276759696E-2</v>
      </c>
      <c r="O9214">
        <v>-0.75221498192827896</v>
      </c>
      <c r="P9214">
        <v>-1.62588883629077</v>
      </c>
      <c r="Q9214">
        <v>0.88135593220338904</v>
      </c>
      <c r="R9214">
        <v>0.37288135593220301</v>
      </c>
      <c r="S9214">
        <f t="shared" si="143"/>
        <v>-0.15997703654080245</v>
      </c>
    </row>
    <row r="9215" spans="1:19" x14ac:dyDescent="0.2">
      <c r="A9215" t="s">
        <v>18330</v>
      </c>
      <c r="B9215" t="s">
        <v>18331</v>
      </c>
      <c r="C9215">
        <v>77</v>
      </c>
      <c r="D9215">
        <v>127</v>
      </c>
      <c r="E9215">
        <v>111</v>
      </c>
      <c r="F9215">
        <v>11</v>
      </c>
      <c r="G9215">
        <v>0.29757122807900299</v>
      </c>
      <c r="H9215">
        <v>-0.33542575616422798</v>
      </c>
      <c r="I9215">
        <v>-1.72929521297625</v>
      </c>
      <c r="J9215">
        <v>84</v>
      </c>
      <c r="K9215">
        <v>111</v>
      </c>
      <c r="L9215">
        <v>28</v>
      </c>
      <c r="M9215">
        <v>13</v>
      </c>
      <c r="N9215">
        <v>0.19827179614649701</v>
      </c>
      <c r="O9215">
        <v>-1.0692100318640501</v>
      </c>
      <c r="P9215">
        <v>-1.82056160234693</v>
      </c>
      <c r="Q9215">
        <v>0.93220338983050799</v>
      </c>
      <c r="R9215">
        <v>0.23728813559322001</v>
      </c>
      <c r="S9215">
        <f t="shared" si="143"/>
        <v>1.4329471581637641E-2</v>
      </c>
    </row>
    <row r="9216" spans="1:19" x14ac:dyDescent="0.2">
      <c r="A9216" t="s">
        <v>18332</v>
      </c>
      <c r="B9216" t="s">
        <v>18333</v>
      </c>
      <c r="C9216">
        <v>146</v>
      </c>
      <c r="D9216">
        <v>162</v>
      </c>
      <c r="E9216">
        <v>58</v>
      </c>
      <c r="F9216">
        <v>12</v>
      </c>
      <c r="G9216">
        <v>0.12542039105372199</v>
      </c>
      <c r="H9216">
        <v>-0.89518287199990298</v>
      </c>
      <c r="I9216">
        <v>-1.96936878269881</v>
      </c>
      <c r="J9216">
        <v>348</v>
      </c>
      <c r="K9216">
        <v>260</v>
      </c>
      <c r="L9216">
        <v>201</v>
      </c>
      <c r="M9216">
        <v>61</v>
      </c>
      <c r="N9216">
        <v>-4.9377792554041101E-2</v>
      </c>
      <c r="O9216">
        <v>-0.83047196367048204</v>
      </c>
      <c r="P9216">
        <v>-1.7664750775277001</v>
      </c>
      <c r="Q9216">
        <v>0.59322033898305004</v>
      </c>
      <c r="R9216">
        <v>0.305084745762711</v>
      </c>
      <c r="S9216">
        <f t="shared" si="143"/>
        <v>-4.0436502818142372E-2</v>
      </c>
    </row>
    <row r="9217" spans="1:19" x14ac:dyDescent="0.2">
      <c r="A9217" t="s">
        <v>18334</v>
      </c>
      <c r="B9217" t="s">
        <v>18335</v>
      </c>
      <c r="C9217">
        <v>23</v>
      </c>
      <c r="D9217">
        <v>11</v>
      </c>
      <c r="E9217">
        <v>17</v>
      </c>
      <c r="F9217">
        <v>0</v>
      </c>
      <c r="G9217">
        <v>-0.240076918563839</v>
      </c>
      <c r="H9217">
        <v>-0.62553692441772202</v>
      </c>
      <c r="I9217" t="e">
        <f>-inf</f>
        <v>#NAME?</v>
      </c>
      <c r="J9217">
        <v>49</v>
      </c>
      <c r="K9217">
        <v>21</v>
      </c>
      <c r="L9217">
        <v>25</v>
      </c>
      <c r="M9217">
        <v>1</v>
      </c>
      <c r="N9217">
        <v>-0.29074868187287201</v>
      </c>
      <c r="O9217">
        <v>-0.88434484850086603</v>
      </c>
      <c r="P9217">
        <v>-2.7004217486203999</v>
      </c>
      <c r="Q9217">
        <v>0.69491525423728795</v>
      </c>
      <c r="R9217">
        <v>0.35593220338983</v>
      </c>
      <c r="S9217" t="e">
        <f t="shared" si="143"/>
        <v>#NAME?</v>
      </c>
    </row>
    <row r="9218" spans="1:19" x14ac:dyDescent="0.2">
      <c r="A9218" t="s">
        <v>18336</v>
      </c>
      <c r="B9218" t="s">
        <v>18337</v>
      </c>
      <c r="C9218">
        <v>98</v>
      </c>
      <c r="D9218">
        <v>166</v>
      </c>
      <c r="E9218">
        <v>63</v>
      </c>
      <c r="F9218">
        <v>5</v>
      </c>
      <c r="G9218">
        <v>0.30914024464308798</v>
      </c>
      <c r="H9218">
        <v>-0.68614353601731604</v>
      </c>
      <c r="I9218">
        <v>-2.1764532443184699</v>
      </c>
      <c r="J9218">
        <v>180</v>
      </c>
      <c r="K9218">
        <v>164</v>
      </c>
      <c r="L9218">
        <v>73</v>
      </c>
      <c r="M9218">
        <v>10</v>
      </c>
      <c r="N9218">
        <v>3.6799446366113597E-2</v>
      </c>
      <c r="O9218">
        <v>-0.98403842212724002</v>
      </c>
      <c r="P9218">
        <v>-2.2654981736951898</v>
      </c>
      <c r="Q9218">
        <v>0.71186440677966101</v>
      </c>
      <c r="R9218">
        <v>0.322033898305084</v>
      </c>
      <c r="S9218">
        <f t="shared" si="143"/>
        <v>-0.23363674833584205</v>
      </c>
    </row>
    <row r="9219" spans="1:19" x14ac:dyDescent="0.2">
      <c r="A9219" t="s">
        <v>18338</v>
      </c>
      <c r="B9219" t="s">
        <v>18339</v>
      </c>
      <c r="C9219">
        <v>151</v>
      </c>
      <c r="D9219">
        <v>240</v>
      </c>
      <c r="E9219">
        <v>161</v>
      </c>
      <c r="F9219">
        <v>22</v>
      </c>
      <c r="G9219">
        <v>0.28149252671396502</v>
      </c>
      <c r="H9219">
        <v>-0.46640908103972301</v>
      </c>
      <c r="I9219">
        <v>-1.7207514394329599</v>
      </c>
      <c r="J9219">
        <v>332</v>
      </c>
      <c r="K9219">
        <v>570</v>
      </c>
      <c r="L9219">
        <v>251</v>
      </c>
      <c r="M9219">
        <v>63</v>
      </c>
      <c r="N9219">
        <v>0.31196487539017598</v>
      </c>
      <c r="O9219">
        <v>-0.71355313936738796</v>
      </c>
      <c r="P9219">
        <v>-1.7320232028423399</v>
      </c>
      <c r="Q9219">
        <v>0.83050847457627097</v>
      </c>
      <c r="R9219">
        <v>0.28813559322033899</v>
      </c>
      <c r="S9219">
        <f t="shared" ref="S9219:S9282" si="144">((I9219+1.7338029)/1.7338029+(P9219+1.8692731)/1.8692731)/2</f>
        <v>4.0475928827797429E-2</v>
      </c>
    </row>
    <row r="9220" spans="1:19" x14ac:dyDescent="0.2">
      <c r="A9220" t="s">
        <v>18340</v>
      </c>
      <c r="B9220" t="s">
        <v>18341</v>
      </c>
      <c r="C9220">
        <v>198</v>
      </c>
      <c r="D9220">
        <v>215</v>
      </c>
      <c r="E9220">
        <v>152</v>
      </c>
      <c r="F9220">
        <v>34</v>
      </c>
      <c r="G9220">
        <v>0.116031501949602</v>
      </c>
      <c r="H9220">
        <v>-0.60907961209516204</v>
      </c>
      <c r="I9220">
        <v>-1.64938344618127</v>
      </c>
      <c r="J9220">
        <v>222</v>
      </c>
      <c r="K9220">
        <v>256</v>
      </c>
      <c r="L9220">
        <v>163</v>
      </c>
      <c r="M9220">
        <v>31</v>
      </c>
      <c r="N9220">
        <v>0.13911509428293201</v>
      </c>
      <c r="O9220">
        <v>-0.72625414719107095</v>
      </c>
      <c r="P9220">
        <v>-1.86521694920825</v>
      </c>
      <c r="Q9220">
        <v>0.62711864406779605</v>
      </c>
      <c r="R9220">
        <v>0.305084745762711</v>
      </c>
      <c r="S9220">
        <f t="shared" si="144"/>
        <v>2.5430124361236872E-2</v>
      </c>
    </row>
    <row r="9221" spans="1:19" x14ac:dyDescent="0.2">
      <c r="A9221" t="s">
        <v>18342</v>
      </c>
      <c r="B9221" t="s">
        <v>18343</v>
      </c>
      <c r="C9221">
        <v>112</v>
      </c>
      <c r="D9221">
        <v>116</v>
      </c>
      <c r="E9221">
        <v>131</v>
      </c>
      <c r="F9221">
        <v>13</v>
      </c>
      <c r="G9221">
        <v>9.5498198852265195E-2</v>
      </c>
      <c r="H9221">
        <v>-0.42620473679282</v>
      </c>
      <c r="I9221">
        <v>-1.8194718433253401</v>
      </c>
      <c r="J9221">
        <v>308</v>
      </c>
      <c r="K9221">
        <v>387</v>
      </c>
      <c r="L9221">
        <v>186</v>
      </c>
      <c r="M9221">
        <v>43</v>
      </c>
      <c r="N9221">
        <v>0.17638835194018801</v>
      </c>
      <c r="O9221">
        <v>-0.81112654942691798</v>
      </c>
      <c r="P9221">
        <v>-1.8653079295127499</v>
      </c>
      <c r="Q9221">
        <v>0.55932203389830504</v>
      </c>
      <c r="R9221">
        <v>0.22033898305084701</v>
      </c>
      <c r="S9221">
        <f t="shared" si="144"/>
        <v>-2.3644884081841112E-2</v>
      </c>
    </row>
    <row r="9222" spans="1:19" x14ac:dyDescent="0.2">
      <c r="A9222" t="s">
        <v>18344</v>
      </c>
      <c r="B9222" t="s">
        <v>18345</v>
      </c>
      <c r="C9222">
        <v>87</v>
      </c>
      <c r="D9222">
        <v>147</v>
      </c>
      <c r="E9222">
        <v>103</v>
      </c>
      <c r="F9222">
        <v>21</v>
      </c>
      <c r="G9222">
        <v>0.30805631442508602</v>
      </c>
      <c r="H9222">
        <v>-0.42094003769184901</v>
      </c>
      <c r="I9222">
        <v>-1.50149713084669</v>
      </c>
      <c r="J9222">
        <v>213</v>
      </c>
      <c r="K9222">
        <v>292</v>
      </c>
      <c r="L9222">
        <v>150</v>
      </c>
      <c r="M9222">
        <v>82</v>
      </c>
      <c r="N9222">
        <v>0.21423135143140201</v>
      </c>
      <c r="O9222">
        <v>-0.74437712152744695</v>
      </c>
      <c r="P9222">
        <v>-1.42479141964691</v>
      </c>
      <c r="Q9222">
        <v>0.81355932203389802</v>
      </c>
      <c r="R9222">
        <v>0.23728813559322001</v>
      </c>
      <c r="S9222">
        <f t="shared" si="144"/>
        <v>0.1858847150747151</v>
      </c>
    </row>
    <row r="9223" spans="1:19" x14ac:dyDescent="0.2">
      <c r="A9223" t="s">
        <v>18346</v>
      </c>
      <c r="B9223" t="s">
        <v>18347</v>
      </c>
      <c r="C9223">
        <v>131</v>
      </c>
      <c r="D9223">
        <v>126</v>
      </c>
      <c r="E9223">
        <v>97</v>
      </c>
      <c r="F9223">
        <v>19</v>
      </c>
      <c r="G9223">
        <v>6.3357481757327097E-2</v>
      </c>
      <c r="H9223">
        <v>-0.62475757116792296</v>
      </c>
      <c r="I9223">
        <v>-1.72271486766493</v>
      </c>
      <c r="J9223">
        <v>269</v>
      </c>
      <c r="K9223">
        <v>435</v>
      </c>
      <c r="L9223">
        <v>222</v>
      </c>
      <c r="M9223">
        <v>31</v>
      </c>
      <c r="N9223">
        <v>0.28596508037395102</v>
      </c>
      <c r="O9223">
        <v>-0.67548808269615901</v>
      </c>
      <c r="P9223">
        <v>-1.9486162547600201</v>
      </c>
      <c r="Q9223">
        <v>0.83050847457627097</v>
      </c>
      <c r="R9223">
        <v>0.25423728813559299</v>
      </c>
      <c r="S9223">
        <f t="shared" si="144"/>
        <v>-1.8025392370298789E-2</v>
      </c>
    </row>
    <row r="9224" spans="1:19" x14ac:dyDescent="0.2">
      <c r="A9224" t="s">
        <v>18348</v>
      </c>
      <c r="B9224" t="s">
        <v>18349</v>
      </c>
      <c r="C9224">
        <v>198</v>
      </c>
      <c r="D9224">
        <v>166</v>
      </c>
      <c r="E9224">
        <v>158</v>
      </c>
      <c r="F9224">
        <v>15</v>
      </c>
      <c r="G9224">
        <v>3.7011300740524499E-3</v>
      </c>
      <c r="H9224">
        <v>-0.59226611308551202</v>
      </c>
      <c r="I9224">
        <v>-2.00477110416784</v>
      </c>
      <c r="J9224">
        <v>241</v>
      </c>
      <c r="K9224">
        <v>339</v>
      </c>
      <c r="L9224">
        <v>183</v>
      </c>
      <c r="M9224">
        <v>26</v>
      </c>
      <c r="N9224">
        <v>0.22541075904993499</v>
      </c>
      <c r="O9224">
        <v>-0.71165472998882895</v>
      </c>
      <c r="P9224">
        <v>-1.9772693631959399</v>
      </c>
      <c r="Q9224">
        <v>0.55932203389830504</v>
      </c>
      <c r="R9224">
        <v>0.322033898305084</v>
      </c>
      <c r="S9224">
        <f t="shared" si="144"/>
        <v>-0.10702997103002114</v>
      </c>
    </row>
    <row r="9225" spans="1:19" x14ac:dyDescent="0.2">
      <c r="A9225" t="s">
        <v>18350</v>
      </c>
      <c r="B9225" t="s">
        <v>18351</v>
      </c>
      <c r="C9225">
        <v>264</v>
      </c>
      <c r="D9225">
        <v>265</v>
      </c>
      <c r="E9225">
        <v>323</v>
      </c>
      <c r="F9225">
        <v>79</v>
      </c>
      <c r="G9225">
        <v>8.1900179362505196E-2</v>
      </c>
      <c r="H9225">
        <v>-0.40665941431713098</v>
      </c>
      <c r="I9225">
        <v>-1.4081740085413801</v>
      </c>
      <c r="J9225">
        <v>509</v>
      </c>
      <c r="K9225">
        <v>530</v>
      </c>
      <c r="L9225">
        <v>385</v>
      </c>
      <c r="M9225">
        <v>110</v>
      </c>
      <c r="N9225">
        <v>9.4786190685752003E-2</v>
      </c>
      <c r="O9225">
        <v>-0.71334582997264795</v>
      </c>
      <c r="P9225">
        <v>-1.6755507657704201</v>
      </c>
      <c r="Q9225">
        <v>0.644067796610169</v>
      </c>
      <c r="R9225">
        <v>0.25423728813559299</v>
      </c>
      <c r="S9225">
        <f t="shared" si="144"/>
        <v>0.14572352942199515</v>
      </c>
    </row>
    <row r="9226" spans="1:19" x14ac:dyDescent="0.2">
      <c r="A9226" t="s">
        <v>18352</v>
      </c>
      <c r="B9226" t="s">
        <v>18353</v>
      </c>
      <c r="C9226">
        <v>296</v>
      </c>
      <c r="D9226">
        <v>338</v>
      </c>
      <c r="E9226">
        <v>183</v>
      </c>
      <c r="F9226">
        <v>22</v>
      </c>
      <c r="G9226">
        <v>0.13788322151424401</v>
      </c>
      <c r="H9226">
        <v>-0.70309863110691195</v>
      </c>
      <c r="I9226">
        <v>-2.0130662031987301</v>
      </c>
      <c r="J9226">
        <v>572</v>
      </c>
      <c r="K9226">
        <v>837</v>
      </c>
      <c r="L9226">
        <v>407</v>
      </c>
      <c r="M9226">
        <v>72</v>
      </c>
      <c r="N9226">
        <v>0.24255753262195701</v>
      </c>
      <c r="O9226">
        <v>-0.73989039671219403</v>
      </c>
      <c r="P9226">
        <v>-1.9102892009536401</v>
      </c>
      <c r="Q9226">
        <v>0.91525423728813504</v>
      </c>
      <c r="R9226">
        <v>0.28813559322033899</v>
      </c>
      <c r="S9226">
        <f t="shared" si="144"/>
        <v>-9.1506041436479585E-2</v>
      </c>
    </row>
    <row r="9227" spans="1:19" x14ac:dyDescent="0.2">
      <c r="A9227" t="s">
        <v>18354</v>
      </c>
      <c r="B9227" t="s">
        <v>18355</v>
      </c>
      <c r="C9227">
        <v>142</v>
      </c>
      <c r="D9227">
        <v>217</v>
      </c>
      <c r="E9227">
        <v>102</v>
      </c>
      <c r="F9227">
        <v>18</v>
      </c>
      <c r="G9227">
        <v>0.26442962176100099</v>
      </c>
      <c r="H9227">
        <v>-0.63794618239954204</v>
      </c>
      <c r="I9227">
        <v>-1.78121301224174</v>
      </c>
      <c r="J9227">
        <v>388</v>
      </c>
      <c r="K9227">
        <v>347</v>
      </c>
      <c r="L9227">
        <v>187</v>
      </c>
      <c r="M9227">
        <v>48</v>
      </c>
      <c r="N9227">
        <v>2.8725852618388201E-2</v>
      </c>
      <c r="O9227">
        <v>-0.90907889620209803</v>
      </c>
      <c r="P9227">
        <v>-1.9178161568105101</v>
      </c>
      <c r="Q9227">
        <v>0.71186440677966101</v>
      </c>
      <c r="R9227">
        <v>0.40677966101694901</v>
      </c>
      <c r="S9227">
        <f t="shared" si="144"/>
        <v>-2.6656764274996664E-2</v>
      </c>
    </row>
    <row r="9228" spans="1:19" x14ac:dyDescent="0.2">
      <c r="A9228" t="s">
        <v>18356</v>
      </c>
      <c r="B9228" t="s">
        <v>18357</v>
      </c>
      <c r="C9228">
        <v>326</v>
      </c>
      <c r="D9228">
        <v>292</v>
      </c>
      <c r="E9228">
        <v>250</v>
      </c>
      <c r="F9228">
        <v>37</v>
      </c>
      <c r="G9228">
        <v>3.2423483676007697E-2</v>
      </c>
      <c r="H9228">
        <v>-0.60953560117430505</v>
      </c>
      <c r="I9228">
        <v>-1.8292130489629399</v>
      </c>
      <c r="J9228">
        <v>686</v>
      </c>
      <c r="K9228">
        <v>629</v>
      </c>
      <c r="L9228">
        <v>289</v>
      </c>
      <c r="M9228">
        <v>83</v>
      </c>
      <c r="N9228">
        <v>3.9554633160238897E-2</v>
      </c>
      <c r="O9228">
        <v>-0.96751505009459404</v>
      </c>
      <c r="P9228">
        <v>-1.9274716919225701</v>
      </c>
      <c r="Q9228">
        <v>0.59322033898305004</v>
      </c>
      <c r="R9228">
        <v>0.27118644067796599</v>
      </c>
      <c r="S9228">
        <f t="shared" si="144"/>
        <v>-4.3081876568169308E-2</v>
      </c>
    </row>
    <row r="9229" spans="1:19" x14ac:dyDescent="0.2">
      <c r="A9229" t="s">
        <v>18358</v>
      </c>
      <c r="B9229" t="s">
        <v>18359</v>
      </c>
      <c r="C9229">
        <v>50</v>
      </c>
      <c r="D9229">
        <v>20</v>
      </c>
      <c r="E9229">
        <v>24</v>
      </c>
      <c r="F9229">
        <v>2</v>
      </c>
      <c r="G9229">
        <v>-0.31768177637650902</v>
      </c>
      <c r="H9229">
        <v>-0.813016772402816</v>
      </c>
      <c r="I9229">
        <v>-2.2821371816340301</v>
      </c>
      <c r="J9229">
        <v>72</v>
      </c>
      <c r="K9229">
        <v>115</v>
      </c>
      <c r="L9229">
        <v>83</v>
      </c>
      <c r="M9229">
        <v>5</v>
      </c>
      <c r="N9229">
        <v>0.28059344734406499</v>
      </c>
      <c r="O9229">
        <v>-0.53034318119958501</v>
      </c>
      <c r="P9229">
        <v>-2.1685881606871402</v>
      </c>
      <c r="Q9229">
        <v>0.84745762711864403</v>
      </c>
      <c r="R9229">
        <v>0.20338983050847401</v>
      </c>
      <c r="S9229">
        <f t="shared" si="144"/>
        <v>-0.23819239857940927</v>
      </c>
    </row>
    <row r="9230" spans="1:19" x14ac:dyDescent="0.2">
      <c r="A9230" t="s">
        <v>18360</v>
      </c>
      <c r="B9230" t="s">
        <v>18361</v>
      </c>
      <c r="C9230">
        <v>152</v>
      </c>
      <c r="D9230">
        <v>127</v>
      </c>
      <c r="E9230">
        <v>67</v>
      </c>
      <c r="F9230">
        <v>14</v>
      </c>
      <c r="G9230">
        <v>2.2183653067128399E-3</v>
      </c>
      <c r="H9230">
        <v>-0.85002679502234901</v>
      </c>
      <c r="I9230">
        <v>-1.91991272522853</v>
      </c>
      <c r="J9230">
        <v>177</v>
      </c>
      <c r="K9230">
        <v>262</v>
      </c>
      <c r="L9230">
        <v>95</v>
      </c>
      <c r="M9230">
        <v>20</v>
      </c>
      <c r="N9230">
        <v>0.24755612837966001</v>
      </c>
      <c r="O9230">
        <v>-0.86233843821734901</v>
      </c>
      <c r="P9230">
        <v>-1.95716893928971</v>
      </c>
      <c r="Q9230">
        <v>0.89830508474576198</v>
      </c>
      <c r="R9230">
        <v>0.27118644067796599</v>
      </c>
      <c r="S9230">
        <f t="shared" si="144"/>
        <v>-7.7181687137838059E-2</v>
      </c>
    </row>
    <row r="9231" spans="1:19" x14ac:dyDescent="0.2">
      <c r="A9231" t="s">
        <v>18362</v>
      </c>
      <c r="B9231" t="s">
        <v>18363</v>
      </c>
      <c r="C9231">
        <v>171</v>
      </c>
      <c r="D9231">
        <v>223</v>
      </c>
      <c r="E9231">
        <v>131</v>
      </c>
      <c r="F9231">
        <v>15</v>
      </c>
      <c r="G9231">
        <v>0.19556698495153499</v>
      </c>
      <c r="H9231">
        <v>-0.60998282451479302</v>
      </c>
      <c r="I9231">
        <v>-1.94110202429847</v>
      </c>
      <c r="J9231">
        <v>328</v>
      </c>
      <c r="K9231">
        <v>354</v>
      </c>
      <c r="L9231">
        <v>195</v>
      </c>
      <c r="M9231">
        <v>47</v>
      </c>
      <c r="N9231">
        <v>0.11035752173582999</v>
      </c>
      <c r="O9231">
        <v>-0.81792800949355104</v>
      </c>
      <c r="P9231">
        <v>-1.8540016543678499</v>
      </c>
      <c r="Q9231">
        <v>0.74576271186440601</v>
      </c>
      <c r="R9231">
        <v>0.23728813559322001</v>
      </c>
      <c r="S9231">
        <f t="shared" si="144"/>
        <v>-5.5696767156769626E-2</v>
      </c>
    </row>
    <row r="9232" spans="1:19" x14ac:dyDescent="0.2">
      <c r="A9232" t="s">
        <v>18364</v>
      </c>
      <c r="B9232" t="s">
        <v>18365</v>
      </c>
      <c r="C9232">
        <v>136</v>
      </c>
      <c r="D9232">
        <v>163</v>
      </c>
      <c r="E9232">
        <v>135</v>
      </c>
      <c r="F9232">
        <v>12</v>
      </c>
      <c r="G9232">
        <v>0.158906928329268</v>
      </c>
      <c r="H9232">
        <v>-0.49746314965361499</v>
      </c>
      <c r="I9232">
        <v>-1.93855483528459</v>
      </c>
      <c r="J9232">
        <v>297</v>
      </c>
      <c r="K9232">
        <v>373</v>
      </c>
      <c r="L9232">
        <v>151</v>
      </c>
      <c r="M9232">
        <v>37</v>
      </c>
      <c r="N9232">
        <v>0.17618048591319699</v>
      </c>
      <c r="O9232">
        <v>-0.88586827916843303</v>
      </c>
      <c r="P9232">
        <v>-1.91478039384211</v>
      </c>
      <c r="Q9232">
        <v>0.71186440677966101</v>
      </c>
      <c r="R9232">
        <v>0.338983050847457</v>
      </c>
      <c r="S9232">
        <f t="shared" si="144"/>
        <v>-7.121951944108168E-2</v>
      </c>
    </row>
    <row r="9233" spans="1:19" x14ac:dyDescent="0.2">
      <c r="A9233" t="s">
        <v>18366</v>
      </c>
      <c r="B9233" t="s">
        <v>18367</v>
      </c>
      <c r="C9233">
        <v>85</v>
      </c>
      <c r="D9233">
        <v>86</v>
      </c>
      <c r="E9233">
        <v>80</v>
      </c>
      <c r="F9233">
        <v>9</v>
      </c>
      <c r="G9233">
        <v>8.5337757824803406E-2</v>
      </c>
      <c r="H9233">
        <v>-0.52058694850075204</v>
      </c>
      <c r="I9233">
        <v>-1.8593735892369601</v>
      </c>
      <c r="J9233">
        <v>214</v>
      </c>
      <c r="K9233">
        <v>152</v>
      </c>
      <c r="L9233">
        <v>85</v>
      </c>
      <c r="M9233">
        <v>11</v>
      </c>
      <c r="N9233">
        <v>-7.1342081982696495E-2</v>
      </c>
      <c r="O9233">
        <v>-0.99308362477928802</v>
      </c>
      <c r="P9233">
        <v>-2.2992467567828498</v>
      </c>
      <c r="Q9233">
        <v>0.52542372881355903</v>
      </c>
      <c r="R9233">
        <v>0.28813559322033899</v>
      </c>
      <c r="S9233">
        <f t="shared" si="144"/>
        <v>-0.15122342914062997</v>
      </c>
    </row>
    <row r="9234" spans="1:19" x14ac:dyDescent="0.2">
      <c r="A9234" t="s">
        <v>18368</v>
      </c>
      <c r="B9234" t="s">
        <v>18369</v>
      </c>
      <c r="C9234">
        <v>164</v>
      </c>
      <c r="D9234">
        <v>125</v>
      </c>
      <c r="E9234">
        <v>125</v>
      </c>
      <c r="F9234">
        <v>18</v>
      </c>
      <c r="G9234">
        <v>-3.7675602744112899E-2</v>
      </c>
      <c r="H9234">
        <v>-0.61219184481804501</v>
      </c>
      <c r="I9234">
        <v>-1.8437685159063899</v>
      </c>
      <c r="J9234">
        <v>259</v>
      </c>
      <c r="K9234">
        <v>321</v>
      </c>
      <c r="L9234">
        <v>168</v>
      </c>
      <c r="M9234">
        <v>41</v>
      </c>
      <c r="N9234">
        <v>0.17043337174534201</v>
      </c>
      <c r="O9234">
        <v>-0.78007925949977897</v>
      </c>
      <c r="P9234">
        <v>-1.8107415759534</v>
      </c>
      <c r="Q9234">
        <v>0.88135593220338904</v>
      </c>
      <c r="R9234">
        <v>0.28813559322033899</v>
      </c>
      <c r="S9234">
        <f t="shared" si="144"/>
        <v>-1.6056033815104412E-2</v>
      </c>
    </row>
    <row r="9235" spans="1:19" x14ac:dyDescent="0.2">
      <c r="A9235" t="s">
        <v>18370</v>
      </c>
      <c r="B9235" t="s">
        <v>18371</v>
      </c>
      <c r="C9235">
        <v>110</v>
      </c>
      <c r="D9235">
        <v>152</v>
      </c>
      <c r="E9235">
        <v>236</v>
      </c>
      <c r="F9235">
        <v>6</v>
      </c>
      <c r="G9235">
        <v>0.22070913508207499</v>
      </c>
      <c r="H9235">
        <v>-0.16273869196652199</v>
      </c>
      <c r="I9235">
        <v>-2.1474386077365799</v>
      </c>
      <c r="J9235">
        <v>237</v>
      </c>
      <c r="K9235">
        <v>300</v>
      </c>
      <c r="L9235">
        <v>166</v>
      </c>
      <c r="M9235">
        <v>20</v>
      </c>
      <c r="N9235">
        <v>0.17960101213127999</v>
      </c>
      <c r="O9235">
        <v>-0.746729035114439</v>
      </c>
      <c r="P9235">
        <v>-2.0839440189380101</v>
      </c>
      <c r="Q9235">
        <v>0.94915254237288105</v>
      </c>
      <c r="R9235">
        <v>0.27118644067796599</v>
      </c>
      <c r="S9235">
        <f t="shared" si="144"/>
        <v>-0.17670663957451696</v>
      </c>
    </row>
    <row r="9236" spans="1:19" x14ac:dyDescent="0.2">
      <c r="A9236" t="s">
        <v>18372</v>
      </c>
      <c r="B9236" t="s">
        <v>18373</v>
      </c>
      <c r="C9236">
        <v>123</v>
      </c>
      <c r="D9236">
        <v>163</v>
      </c>
      <c r="E9236">
        <v>116</v>
      </c>
      <c r="F9236">
        <v>14</v>
      </c>
      <c r="G9236">
        <v>0.20254072526008801</v>
      </c>
      <c r="H9236">
        <v>-0.51970513199088297</v>
      </c>
      <c r="I9236">
        <v>-1.8279742487231501</v>
      </c>
      <c r="J9236">
        <v>227</v>
      </c>
      <c r="K9236">
        <v>395</v>
      </c>
      <c r="L9236">
        <v>98</v>
      </c>
      <c r="M9236">
        <v>29</v>
      </c>
      <c r="N9236">
        <v>0.31779934185505898</v>
      </c>
      <c r="O9236">
        <v>-0.95688855864501798</v>
      </c>
      <c r="P9236">
        <v>-1.90385352788605</v>
      </c>
      <c r="Q9236">
        <v>0.89830508474576198</v>
      </c>
      <c r="R9236">
        <v>0.27118644067796599</v>
      </c>
      <c r="S9236">
        <f t="shared" si="144"/>
        <v>-3.6407154296920319E-2</v>
      </c>
    </row>
    <row r="9237" spans="1:19" x14ac:dyDescent="0.2">
      <c r="A9237" t="s">
        <v>18374</v>
      </c>
      <c r="B9237" t="s">
        <v>18375</v>
      </c>
      <c r="C9237">
        <v>110</v>
      </c>
      <c r="D9237">
        <v>90</v>
      </c>
      <c r="E9237">
        <v>57</v>
      </c>
      <c r="F9237">
        <v>10</v>
      </c>
      <c r="G9237">
        <v>-6.8919434233716999E-3</v>
      </c>
      <c r="H9237">
        <v>-0.77977583926413696</v>
      </c>
      <c r="I9237">
        <v>-1.92558985812022</v>
      </c>
      <c r="J9237">
        <v>152</v>
      </c>
      <c r="K9237">
        <v>228</v>
      </c>
      <c r="L9237">
        <v>140</v>
      </c>
      <c r="M9237">
        <v>26</v>
      </c>
      <c r="N9237">
        <v>0.253319362477403</v>
      </c>
      <c r="O9237">
        <v>-0.62780432941092401</v>
      </c>
      <c r="P9237">
        <v>-1.77709590856584</v>
      </c>
      <c r="Q9237">
        <v>0.644067796610169</v>
      </c>
      <c r="R9237">
        <v>0.28813559322033899</v>
      </c>
      <c r="S9237">
        <f t="shared" si="144"/>
        <v>-3.0652285774068002E-2</v>
      </c>
    </row>
    <row r="9238" spans="1:19" x14ac:dyDescent="0.2">
      <c r="A9238" t="s">
        <v>18376</v>
      </c>
      <c r="B9238" t="s">
        <v>18377</v>
      </c>
      <c r="C9238">
        <v>176</v>
      </c>
      <c r="D9238">
        <v>153</v>
      </c>
      <c r="E9238">
        <v>110</v>
      </c>
      <c r="F9238">
        <v>36</v>
      </c>
      <c r="G9238">
        <v>1.94369952989774E-2</v>
      </c>
      <c r="H9238">
        <v>-0.69837799243432797</v>
      </c>
      <c r="I9238">
        <v>-1.57340734000886</v>
      </c>
      <c r="J9238">
        <v>262</v>
      </c>
      <c r="K9238">
        <v>378</v>
      </c>
      <c r="L9238">
        <v>142</v>
      </c>
      <c r="M9238">
        <v>53</v>
      </c>
      <c r="N9238">
        <v>0.236418611939201</v>
      </c>
      <c r="O9238">
        <v>-0.85810172408107899</v>
      </c>
      <c r="P9238">
        <v>-1.7042510903108401</v>
      </c>
      <c r="Q9238">
        <v>0.69491525423728795</v>
      </c>
      <c r="R9238">
        <v>0.35593220338983</v>
      </c>
      <c r="S9238">
        <f t="shared" si="144"/>
        <v>9.0396109446952255E-2</v>
      </c>
    </row>
    <row r="9239" spans="1:19" x14ac:dyDescent="0.2">
      <c r="A9239" t="s">
        <v>18378</v>
      </c>
      <c r="B9239" t="s">
        <v>18379</v>
      </c>
      <c r="C9239">
        <v>232</v>
      </c>
      <c r="D9239">
        <v>383</v>
      </c>
      <c r="E9239">
        <v>220</v>
      </c>
      <c r="F9239">
        <v>17</v>
      </c>
      <c r="G9239">
        <v>0.29796902137325099</v>
      </c>
      <c r="H9239">
        <v>-0.51732331384709695</v>
      </c>
      <c r="I9239">
        <v>-2.0192362364746201</v>
      </c>
      <c r="J9239">
        <v>438</v>
      </c>
      <c r="K9239">
        <v>757</v>
      </c>
      <c r="L9239">
        <v>398</v>
      </c>
      <c r="M9239">
        <v>112</v>
      </c>
      <c r="N9239">
        <v>0.31484987241769402</v>
      </c>
      <c r="O9239">
        <v>-0.63367981557480202</v>
      </c>
      <c r="P9239">
        <v>-1.60248175642581</v>
      </c>
      <c r="Q9239">
        <v>0.62711864406779605</v>
      </c>
      <c r="R9239">
        <v>0.28813559322033899</v>
      </c>
      <c r="S9239">
        <f t="shared" si="144"/>
        <v>-1.0951916561889791E-2</v>
      </c>
    </row>
    <row r="9240" spans="1:19" x14ac:dyDescent="0.2">
      <c r="A9240" t="s">
        <v>18380</v>
      </c>
      <c r="B9240" t="s">
        <v>18381</v>
      </c>
      <c r="C9240">
        <v>144</v>
      </c>
      <c r="D9240">
        <v>219</v>
      </c>
      <c r="E9240">
        <v>54</v>
      </c>
      <c r="F9240">
        <v>9</v>
      </c>
      <c r="G9240">
        <v>0.26233985504039697</v>
      </c>
      <c r="H9240">
        <v>-0.920226742050684</v>
      </c>
      <c r="I9240">
        <v>-2.0883171556179199</v>
      </c>
      <c r="J9240">
        <v>277</v>
      </c>
      <c r="K9240">
        <v>362</v>
      </c>
      <c r="L9240">
        <v>187</v>
      </c>
      <c r="M9240">
        <v>34</v>
      </c>
      <c r="N9240">
        <v>0.19345690489043799</v>
      </c>
      <c r="O9240">
        <v>-0.76272693967233995</v>
      </c>
      <c r="P9240">
        <v>-1.9212265206140799</v>
      </c>
      <c r="Q9240">
        <v>0.76271186440677896</v>
      </c>
      <c r="R9240">
        <v>0.28813559322033899</v>
      </c>
      <c r="S9240">
        <f t="shared" si="144"/>
        <v>-0.11613272225629366</v>
      </c>
    </row>
    <row r="9241" spans="1:19" x14ac:dyDescent="0.2">
      <c r="A9241" t="s">
        <v>18382</v>
      </c>
      <c r="B9241" t="s">
        <v>18383</v>
      </c>
      <c r="C9241">
        <v>39</v>
      </c>
      <c r="D9241">
        <v>24</v>
      </c>
      <c r="E9241">
        <v>41</v>
      </c>
      <c r="F9241">
        <v>8</v>
      </c>
      <c r="G9241">
        <v>-0.13059513301936401</v>
      </c>
      <c r="H9241">
        <v>-0.47253876008516699</v>
      </c>
      <c r="I9241">
        <v>-1.57217179299655</v>
      </c>
      <c r="J9241">
        <v>106</v>
      </c>
      <c r="K9241">
        <v>126</v>
      </c>
      <c r="L9241">
        <v>35</v>
      </c>
      <c r="M9241">
        <v>19</v>
      </c>
      <c r="N9241">
        <v>0.15229278327451401</v>
      </c>
      <c r="O9241">
        <v>-1.07332659805888</v>
      </c>
      <c r="P9241">
        <v>-1.75677793290383</v>
      </c>
      <c r="Q9241">
        <v>0.55932203389830504</v>
      </c>
      <c r="R9241">
        <v>0.28813559322033899</v>
      </c>
      <c r="S9241">
        <f t="shared" si="144"/>
        <v>7.6702348898061087E-2</v>
      </c>
    </row>
    <row r="9242" spans="1:19" x14ac:dyDescent="0.2">
      <c r="A9242" t="s">
        <v>18384</v>
      </c>
      <c r="B9242" t="s">
        <v>18385</v>
      </c>
      <c r="C9242">
        <v>67</v>
      </c>
      <c r="D9242">
        <v>95</v>
      </c>
      <c r="E9242">
        <v>26</v>
      </c>
      <c r="F9242">
        <v>7</v>
      </c>
      <c r="G9242">
        <v>0.231907034883549</v>
      </c>
      <c r="H9242">
        <v>-0.90535946450841198</v>
      </c>
      <c r="I9242">
        <v>-1.8651739356485599</v>
      </c>
      <c r="J9242">
        <v>233</v>
      </c>
      <c r="K9242">
        <v>264</v>
      </c>
      <c r="L9242">
        <v>90</v>
      </c>
      <c r="M9242">
        <v>26</v>
      </c>
      <c r="N9242">
        <v>0.13147610926553299</v>
      </c>
      <c r="O9242">
        <v>-1.00520218873108</v>
      </c>
      <c r="P9242">
        <v>-1.96260824164709</v>
      </c>
      <c r="Q9242">
        <v>0.81355932203389802</v>
      </c>
      <c r="R9242">
        <v>0.27118644067796599</v>
      </c>
      <c r="S9242">
        <f t="shared" si="144"/>
        <v>-6.2850852577260974E-2</v>
      </c>
    </row>
    <row r="9243" spans="1:19" x14ac:dyDescent="0.2">
      <c r="A9243" t="s">
        <v>18386</v>
      </c>
      <c r="B9243" t="s">
        <v>18387</v>
      </c>
      <c r="C9243">
        <v>155</v>
      </c>
      <c r="D9243">
        <v>115</v>
      </c>
      <c r="E9243">
        <v>87</v>
      </c>
      <c r="F9243">
        <v>22</v>
      </c>
      <c r="G9243">
        <v>-4.9375625521151198E-2</v>
      </c>
      <c r="H9243">
        <v>-0.74507045533007599</v>
      </c>
      <c r="I9243">
        <v>-1.7321061903100801</v>
      </c>
      <c r="J9243">
        <v>220</v>
      </c>
      <c r="K9243">
        <v>304</v>
      </c>
      <c r="L9243">
        <v>126</v>
      </c>
      <c r="M9243">
        <v>38</v>
      </c>
      <c r="N9243">
        <v>0.21767900620826899</v>
      </c>
      <c r="O9243">
        <v>-0.83414091284903302</v>
      </c>
      <c r="P9243">
        <v>-1.7728647527972801</v>
      </c>
      <c r="Q9243">
        <v>0.72881355932203395</v>
      </c>
      <c r="R9243">
        <v>0.37288135593220301</v>
      </c>
      <c r="S9243">
        <f t="shared" si="144"/>
        <v>2.6276959965118148E-2</v>
      </c>
    </row>
    <row r="9244" spans="1:19" x14ac:dyDescent="0.2">
      <c r="A9244" t="s">
        <v>18388</v>
      </c>
      <c r="B9244" t="s">
        <v>18389</v>
      </c>
      <c r="C9244">
        <v>111</v>
      </c>
      <c r="D9244">
        <v>145</v>
      </c>
      <c r="E9244">
        <v>108</v>
      </c>
      <c r="F9244">
        <v>23</v>
      </c>
      <c r="G9244">
        <v>0.196303255743845</v>
      </c>
      <c r="H9244">
        <v>-0.506157233078111</v>
      </c>
      <c r="I9244">
        <v>-1.56779231573106</v>
      </c>
      <c r="J9244">
        <v>259</v>
      </c>
      <c r="K9244">
        <v>304</v>
      </c>
      <c r="L9244">
        <v>169</v>
      </c>
      <c r="M9244">
        <v>37</v>
      </c>
      <c r="N9244">
        <v>0.14680192294922301</v>
      </c>
      <c r="O9244">
        <v>-0.77750183661196803</v>
      </c>
      <c r="P9244">
        <v>-1.85532370860614</v>
      </c>
      <c r="Q9244">
        <v>0.83050847457627097</v>
      </c>
      <c r="R9244">
        <v>0.35593220338983</v>
      </c>
      <c r="S9244">
        <f t="shared" si="144"/>
        <v>5.1605933286731083E-2</v>
      </c>
    </row>
    <row r="9245" spans="1:19" x14ac:dyDescent="0.2">
      <c r="A9245" t="s">
        <v>18390</v>
      </c>
      <c r="B9245" t="s">
        <v>18391</v>
      </c>
      <c r="C9245">
        <v>114</v>
      </c>
      <c r="D9245">
        <v>97</v>
      </c>
      <c r="E9245">
        <v>101</v>
      </c>
      <c r="F9245">
        <v>7</v>
      </c>
      <c r="G9245">
        <v>1.01251152253006E-2</v>
      </c>
      <c r="H9245">
        <v>-0.54684148733223303</v>
      </c>
      <c r="I9245">
        <v>-2.0960039842842102</v>
      </c>
      <c r="J9245">
        <v>166</v>
      </c>
      <c r="K9245">
        <v>252</v>
      </c>
      <c r="L9245">
        <v>152</v>
      </c>
      <c r="M9245">
        <v>26</v>
      </c>
      <c r="N9245">
        <v>0.25852055616321001</v>
      </c>
      <c r="O9245">
        <v>-0.63035327723967205</v>
      </c>
      <c r="P9245">
        <v>-1.8153604086611299</v>
      </c>
      <c r="Q9245">
        <v>0.72881355932203395</v>
      </c>
      <c r="R9245">
        <v>0.305084745762711</v>
      </c>
      <c r="S9245">
        <f t="shared" si="144"/>
        <v>-9.0032021641860471E-2</v>
      </c>
    </row>
    <row r="9246" spans="1:19" x14ac:dyDescent="0.2">
      <c r="A9246" t="s">
        <v>18392</v>
      </c>
      <c r="B9246" t="s">
        <v>18393</v>
      </c>
      <c r="C9246">
        <v>51</v>
      </c>
      <c r="D9246">
        <v>71</v>
      </c>
      <c r="E9246">
        <v>21</v>
      </c>
      <c r="F9246">
        <v>15</v>
      </c>
      <c r="G9246">
        <v>0.22394640491666701</v>
      </c>
      <c r="H9246">
        <v>-0.87960889114242002</v>
      </c>
      <c r="I9246">
        <v>-1.41567609000425</v>
      </c>
      <c r="J9246">
        <v>143</v>
      </c>
      <c r="K9246">
        <v>136</v>
      </c>
      <c r="L9246">
        <v>68</v>
      </c>
      <c r="M9246">
        <v>10</v>
      </c>
      <c r="N9246">
        <v>5.5430974326877401E-2</v>
      </c>
      <c r="O9246">
        <v>-0.91491590190321503</v>
      </c>
      <c r="P9246">
        <v>-2.1655617060569501</v>
      </c>
      <c r="Q9246">
        <v>0.72881355932203395</v>
      </c>
      <c r="R9246">
        <v>0.27118644067796599</v>
      </c>
      <c r="S9246">
        <f t="shared" si="144"/>
        <v>1.24901365148639E-2</v>
      </c>
    </row>
    <row r="9247" spans="1:19" x14ac:dyDescent="0.2">
      <c r="A9247" t="s">
        <v>18394</v>
      </c>
      <c r="B9247" t="s">
        <v>18395</v>
      </c>
      <c r="C9247">
        <v>0</v>
      </c>
      <c r="D9247">
        <v>3</v>
      </c>
      <c r="E9247">
        <v>0</v>
      </c>
      <c r="F9247">
        <v>0</v>
      </c>
      <c r="G9247" t="s">
        <v>599</v>
      </c>
      <c r="H9247" t="s">
        <v>373</v>
      </c>
      <c r="I9247" t="s">
        <v>373</v>
      </c>
      <c r="J9247">
        <v>1</v>
      </c>
      <c r="K9247">
        <v>0</v>
      </c>
      <c r="L9247">
        <v>16</v>
      </c>
      <c r="M9247">
        <v>0</v>
      </c>
      <c r="N9247" t="e">
        <f>-inf</f>
        <v>#NAME?</v>
      </c>
      <c r="O9247">
        <v>0.612031205511534</v>
      </c>
      <c r="P9247" t="e">
        <f>-inf</f>
        <v>#NAME?</v>
      </c>
      <c r="Q9247">
        <v>0.76271186440677896</v>
      </c>
      <c r="R9247">
        <v>0.27118644067796599</v>
      </c>
      <c r="S9247" t="e">
        <f t="shared" si="144"/>
        <v>#VALUE!</v>
      </c>
    </row>
    <row r="9248" spans="1:19" x14ac:dyDescent="0.2">
      <c r="A9248" t="s">
        <v>18396</v>
      </c>
      <c r="B9248" t="s">
        <v>18397</v>
      </c>
      <c r="C9248">
        <v>220</v>
      </c>
      <c r="D9248">
        <v>188</v>
      </c>
      <c r="E9248">
        <v>239</v>
      </c>
      <c r="F9248">
        <v>19</v>
      </c>
      <c r="G9248">
        <v>1.19934007370021E-2</v>
      </c>
      <c r="H9248">
        <v>-0.45828278965247199</v>
      </c>
      <c r="I9248">
        <v>-1.9478662528313699</v>
      </c>
      <c r="J9248">
        <v>471</v>
      </c>
      <c r="K9248">
        <v>451</v>
      </c>
      <c r="L9248">
        <v>300</v>
      </c>
      <c r="M9248">
        <v>47</v>
      </c>
      <c r="N9248">
        <v>5.8383738170786098E-2</v>
      </c>
      <c r="O9248">
        <v>-0.78798842955362403</v>
      </c>
      <c r="P9248">
        <v>-2.01114871778507</v>
      </c>
      <c r="Q9248">
        <v>0.77966101694915202</v>
      </c>
      <c r="R9248">
        <v>0.28813559322033899</v>
      </c>
      <c r="S9248">
        <f t="shared" si="144"/>
        <v>-9.9681729288962712E-2</v>
      </c>
    </row>
    <row r="9249" spans="1:19" x14ac:dyDescent="0.2">
      <c r="A9249" t="s">
        <v>18398</v>
      </c>
      <c r="B9249" t="s">
        <v>18399</v>
      </c>
      <c r="C9249">
        <v>150</v>
      </c>
      <c r="D9249">
        <v>172</v>
      </c>
      <c r="E9249">
        <v>78</v>
      </c>
      <c r="F9249">
        <v>7</v>
      </c>
      <c r="G9249">
        <v>0.139695420147396</v>
      </c>
      <c r="H9249">
        <v>-0.77825466614360395</v>
      </c>
      <c r="I9249">
        <v>-2.2151903920034202</v>
      </c>
      <c r="J9249">
        <v>249</v>
      </c>
      <c r="K9249">
        <v>289</v>
      </c>
      <c r="L9249">
        <v>133</v>
      </c>
      <c r="M9249">
        <v>20</v>
      </c>
      <c r="N9249">
        <v>0.14192659908253299</v>
      </c>
      <c r="O9249">
        <v>-0.86443648327304001</v>
      </c>
      <c r="P9249">
        <v>-2.1053950200236402</v>
      </c>
      <c r="Q9249">
        <v>0.54237288135593198</v>
      </c>
      <c r="R9249">
        <v>0.28813559322033899</v>
      </c>
      <c r="S9249">
        <f t="shared" si="144"/>
        <v>-0.20198292260785272</v>
      </c>
    </row>
    <row r="9250" spans="1:19" x14ac:dyDescent="0.2">
      <c r="A9250" t="s">
        <v>18400</v>
      </c>
      <c r="B9250" t="s">
        <v>18401</v>
      </c>
      <c r="C9250">
        <v>44</v>
      </c>
      <c r="D9250">
        <v>24</v>
      </c>
      <c r="E9250">
        <v>19</v>
      </c>
      <c r="F9250">
        <v>13</v>
      </c>
      <c r="G9250">
        <v>-0.182983202479052</v>
      </c>
      <c r="H9250">
        <v>-0.85895708531176196</v>
      </c>
      <c r="I9250">
        <v>-1.41370649714134</v>
      </c>
      <c r="J9250">
        <v>61</v>
      </c>
      <c r="K9250">
        <v>122</v>
      </c>
      <c r="L9250">
        <v>95</v>
      </c>
      <c r="M9250">
        <v>16</v>
      </c>
      <c r="N9250">
        <v>0.37825809908570202</v>
      </c>
      <c r="O9250">
        <v>-0.39969500686630899</v>
      </c>
      <c r="P9250">
        <v>-1.5914355209467299</v>
      </c>
      <c r="Q9250">
        <v>0.91525423728813504</v>
      </c>
      <c r="R9250">
        <v>0.305084745762711</v>
      </c>
      <c r="S9250">
        <f t="shared" si="144"/>
        <v>0.16662750455255187</v>
      </c>
    </row>
    <row r="9251" spans="1:19" x14ac:dyDescent="0.2">
      <c r="A9251" t="s">
        <v>18402</v>
      </c>
      <c r="B9251" t="s">
        <v>18403</v>
      </c>
      <c r="C9251">
        <v>139</v>
      </c>
      <c r="D9251">
        <v>145</v>
      </c>
      <c r="E9251">
        <v>136</v>
      </c>
      <c r="F9251">
        <v>19</v>
      </c>
      <c r="G9251">
        <v>9.86114342764082E-2</v>
      </c>
      <c r="H9251">
        <v>-0.50373390166228105</v>
      </c>
      <c r="I9251">
        <v>-1.7484583722632601</v>
      </c>
      <c r="J9251">
        <v>192</v>
      </c>
      <c r="K9251">
        <v>201</v>
      </c>
      <c r="L9251">
        <v>105</v>
      </c>
      <c r="M9251">
        <v>20</v>
      </c>
      <c r="N9251">
        <v>9.7122932138660995E-2</v>
      </c>
      <c r="O9251">
        <v>-0.85420070677800197</v>
      </c>
      <c r="P9251">
        <v>-1.99249690163146</v>
      </c>
      <c r="Q9251">
        <v>0.71186440677966101</v>
      </c>
      <c r="R9251">
        <v>0.27118644067796599</v>
      </c>
      <c r="S9251">
        <f t="shared" si="144"/>
        <v>-3.7186747907942311E-2</v>
      </c>
    </row>
    <row r="9252" spans="1:19" x14ac:dyDescent="0.2">
      <c r="A9252" t="s">
        <v>18404</v>
      </c>
      <c r="B9252" t="s">
        <v>18405</v>
      </c>
      <c r="C9252">
        <v>64</v>
      </c>
      <c r="D9252">
        <v>51</v>
      </c>
      <c r="E9252">
        <v>73</v>
      </c>
      <c r="F9252">
        <v>13</v>
      </c>
      <c r="G9252">
        <v>-1.8351565590422302E-2</v>
      </c>
      <c r="H9252">
        <v>-0.43711512364183402</v>
      </c>
      <c r="I9252">
        <v>-1.5764337946390401</v>
      </c>
      <c r="J9252">
        <v>113</v>
      </c>
      <c r="K9252">
        <v>94</v>
      </c>
      <c r="L9252">
        <v>61</v>
      </c>
      <c r="M9252">
        <v>3</v>
      </c>
      <c r="N9252">
        <v>-2.7224864619993E-3</v>
      </c>
      <c r="O9252">
        <v>-0.85983738561704304</v>
      </c>
      <c r="P9252">
        <v>-2.58618285735565</v>
      </c>
      <c r="Q9252">
        <v>0.69491525423728795</v>
      </c>
      <c r="R9252">
        <v>0.40677966101694901</v>
      </c>
      <c r="S9252">
        <f t="shared" si="144"/>
        <v>-0.14637900191930786</v>
      </c>
    </row>
    <row r="9253" spans="1:19" x14ac:dyDescent="0.2">
      <c r="A9253" t="s">
        <v>18406</v>
      </c>
      <c r="B9253" t="s">
        <v>18407</v>
      </c>
      <c r="C9253">
        <v>65</v>
      </c>
      <c r="D9253">
        <v>46</v>
      </c>
      <c r="E9253">
        <v>62</v>
      </c>
      <c r="F9253">
        <v>6</v>
      </c>
      <c r="G9253">
        <v>-6.9897292665752994E-2</v>
      </c>
      <c r="H9253">
        <v>-0.51477967692300497</v>
      </c>
      <c r="I9253">
        <v>-1.91895927922121</v>
      </c>
      <c r="J9253">
        <v>115</v>
      </c>
      <c r="K9253">
        <v>149</v>
      </c>
      <c r="L9253">
        <v>117</v>
      </c>
      <c r="M9253">
        <v>12</v>
      </c>
      <c r="N9253">
        <v>0.189716531480384</v>
      </c>
      <c r="O9253">
        <v>-0.58460075575184001</v>
      </c>
      <c r="P9253">
        <v>-1.99174226289787</v>
      </c>
      <c r="Q9253">
        <v>0.644067796610169</v>
      </c>
      <c r="R9253">
        <v>0.305084745762711</v>
      </c>
      <c r="S9253">
        <f t="shared" si="144"/>
        <v>-8.6154528068971226E-2</v>
      </c>
    </row>
    <row r="9254" spans="1:19" x14ac:dyDescent="0.2">
      <c r="A9254" t="s">
        <v>18408</v>
      </c>
      <c r="B9254" t="e">
        <f>-EFEFVVAKHDFNATNDDATCLSFRAGQIIRVLNKDPGWWDGELADGRRGWFPSNYVEEINV</f>
        <v>#NAME?</v>
      </c>
      <c r="C9254">
        <v>185</v>
      </c>
      <c r="D9254">
        <v>206</v>
      </c>
      <c r="E9254">
        <v>183</v>
      </c>
      <c r="F9254">
        <v>20</v>
      </c>
      <c r="G9254">
        <v>0.12695372426166801</v>
      </c>
      <c r="H9254">
        <v>-0.49897864845098699</v>
      </c>
      <c r="I9254">
        <v>-1.85033890570103</v>
      </c>
      <c r="J9254">
        <v>254</v>
      </c>
      <c r="K9254">
        <v>303</v>
      </c>
      <c r="L9254">
        <v>101</v>
      </c>
      <c r="M9254">
        <v>20</v>
      </c>
      <c r="N9254">
        <v>0.153837015304088</v>
      </c>
      <c r="O9254">
        <v>-0.99260111998168499</v>
      </c>
      <c r="P9254">
        <v>-2.1140293895478499</v>
      </c>
      <c r="Q9254">
        <v>0.74576271186440601</v>
      </c>
      <c r="R9254">
        <v>0.28813559322033899</v>
      </c>
      <c r="S9254">
        <f t="shared" si="144"/>
        <v>-9.9075357995275476E-2</v>
      </c>
    </row>
    <row r="9255" spans="1:19" x14ac:dyDescent="0.2">
      <c r="A9255" t="s">
        <v>18409</v>
      </c>
      <c r="B9255" t="s">
        <v>18410</v>
      </c>
      <c r="C9255">
        <v>179</v>
      </c>
      <c r="D9255">
        <v>224</v>
      </c>
      <c r="E9255">
        <v>109</v>
      </c>
      <c r="F9255">
        <v>26</v>
      </c>
      <c r="G9255">
        <v>0.17765321964979799</v>
      </c>
      <c r="H9255">
        <v>-0.70968454281767301</v>
      </c>
      <c r="I9255">
        <v>-1.72207685597107</v>
      </c>
      <c r="J9255">
        <v>381</v>
      </c>
      <c r="K9255">
        <v>404</v>
      </c>
      <c r="L9255">
        <v>250</v>
      </c>
      <c r="M9255">
        <v>87</v>
      </c>
      <c r="N9255">
        <v>0.102684492856707</v>
      </c>
      <c r="O9255">
        <v>-0.77507374414797203</v>
      </c>
      <c r="P9255">
        <v>-1.6516313916488901</v>
      </c>
      <c r="Q9255">
        <v>0.57627118644067798</v>
      </c>
      <c r="R9255">
        <v>0.27118644067796599</v>
      </c>
      <c r="S9255">
        <f t="shared" si="144"/>
        <v>6.1597196129083133E-2</v>
      </c>
    </row>
    <row r="9256" spans="1:19" x14ac:dyDescent="0.2">
      <c r="A9256" t="s">
        <v>18411</v>
      </c>
      <c r="B9256" t="s">
        <v>18412</v>
      </c>
      <c r="C9256">
        <v>400</v>
      </c>
      <c r="D9256">
        <v>415</v>
      </c>
      <c r="E9256">
        <v>329</v>
      </c>
      <c r="F9256">
        <v>66</v>
      </c>
      <c r="G9256">
        <v>9.6246337679658706E-2</v>
      </c>
      <c r="H9256">
        <v>-0.57912210315639101</v>
      </c>
      <c r="I9256">
        <v>-1.6667132287480899</v>
      </c>
      <c r="J9256">
        <v>739</v>
      </c>
      <c r="K9256">
        <v>790</v>
      </c>
      <c r="L9256">
        <v>356</v>
      </c>
      <c r="M9256">
        <v>170</v>
      </c>
      <c r="N9256">
        <v>0.10621075631733699</v>
      </c>
      <c r="O9256">
        <v>-0.90928321756634101</v>
      </c>
      <c r="P9256">
        <v>-1.6484211856084401</v>
      </c>
      <c r="Q9256">
        <v>0.84745762711864403</v>
      </c>
      <c r="R9256">
        <v>0.338983050847457</v>
      </c>
      <c r="S9256">
        <f t="shared" si="144"/>
        <v>7.8421825618190139E-2</v>
      </c>
    </row>
    <row r="9257" spans="1:19" x14ac:dyDescent="0.2">
      <c r="A9257" t="s">
        <v>18413</v>
      </c>
      <c r="B9257" t="s">
        <v>18414</v>
      </c>
      <c r="C9257">
        <v>52</v>
      </c>
      <c r="D9257">
        <v>37</v>
      </c>
      <c r="E9257">
        <v>34</v>
      </c>
      <c r="F9257">
        <v>0</v>
      </c>
      <c r="G9257">
        <v>-6.7543387272275698E-2</v>
      </c>
      <c r="H9257">
        <v>-0.67878243637094704</v>
      </c>
      <c r="I9257" t="e">
        <f>-inf</f>
        <v>#NAME?</v>
      </c>
      <c r="J9257">
        <v>83</v>
      </c>
      <c r="K9257">
        <v>59</v>
      </c>
      <c r="L9257">
        <v>68</v>
      </c>
      <c r="M9257">
        <v>4</v>
      </c>
      <c r="N9257">
        <v>-7.0997977312207902E-2</v>
      </c>
      <c r="O9257">
        <v>-0.67865795681422703</v>
      </c>
      <c r="P9257">
        <v>-2.3272437696399999</v>
      </c>
      <c r="Q9257">
        <v>0.677966101694915</v>
      </c>
      <c r="R9257">
        <v>0.322033898305084</v>
      </c>
      <c r="S9257" t="e">
        <f t="shared" si="144"/>
        <v>#NAME?</v>
      </c>
    </row>
    <row r="9258" spans="1:19" x14ac:dyDescent="0.2">
      <c r="A9258" t="s">
        <v>18415</v>
      </c>
      <c r="B9258" t="s">
        <v>18416</v>
      </c>
      <c r="C9258">
        <v>46</v>
      </c>
      <c r="D9258">
        <v>48</v>
      </c>
      <c r="E9258">
        <v>67</v>
      </c>
      <c r="F9258">
        <v>10</v>
      </c>
      <c r="G9258">
        <v>9.8741637989541595E-2</v>
      </c>
      <c r="H9258">
        <v>-0.33094103875915099</v>
      </c>
      <c r="I9258">
        <v>-1.5469550046435701</v>
      </c>
      <c r="J9258">
        <v>124</v>
      </c>
      <c r="K9258">
        <v>189</v>
      </c>
      <c r="L9258">
        <v>156</v>
      </c>
      <c r="M9258">
        <v>33</v>
      </c>
      <c r="N9258">
        <v>0.26026822243273001</v>
      </c>
      <c r="O9258">
        <v>-0.49238586395216299</v>
      </c>
      <c r="P9258">
        <v>-1.5851334138762401</v>
      </c>
      <c r="Q9258">
        <v>0.61016949152542299</v>
      </c>
      <c r="R9258">
        <v>0.35593220338983</v>
      </c>
      <c r="S9258">
        <f t="shared" si="144"/>
        <v>0.12988655564072746</v>
      </c>
    </row>
    <row r="9259" spans="1:19" x14ac:dyDescent="0.2">
      <c r="A9259" t="s">
        <v>18417</v>
      </c>
      <c r="B9259" t="s">
        <v>18418</v>
      </c>
      <c r="C9259">
        <v>30</v>
      </c>
      <c r="D9259">
        <v>22</v>
      </c>
      <c r="E9259">
        <v>10</v>
      </c>
      <c r="F9259">
        <v>2</v>
      </c>
      <c r="G9259">
        <v>-5.4440341601927698E-2</v>
      </c>
      <c r="H9259">
        <v>-0.971379264498066</v>
      </c>
      <c r="I9259">
        <v>-2.0602884320176802</v>
      </c>
      <c r="J9259">
        <v>4</v>
      </c>
      <c r="K9259">
        <v>17</v>
      </c>
      <c r="L9259">
        <v>21</v>
      </c>
      <c r="M9259">
        <v>1</v>
      </c>
      <c r="N9259">
        <v>0.70561703347203297</v>
      </c>
      <c r="O9259">
        <v>0.12807052626156601</v>
      </c>
      <c r="P9259">
        <v>-1.6122856599198501</v>
      </c>
      <c r="Q9259">
        <v>0.677966101694915</v>
      </c>
      <c r="R9259">
        <v>0.23728813559322001</v>
      </c>
      <c r="S9259">
        <f t="shared" si="144"/>
        <v>-2.541307281121806E-2</v>
      </c>
    </row>
    <row r="9260" spans="1:19" x14ac:dyDescent="0.2">
      <c r="A9260" t="s">
        <v>18419</v>
      </c>
      <c r="B9260" t="s">
        <v>18420</v>
      </c>
      <c r="C9260">
        <v>123</v>
      </c>
      <c r="D9260">
        <v>91</v>
      </c>
      <c r="E9260">
        <v>44</v>
      </c>
      <c r="F9260">
        <v>20</v>
      </c>
      <c r="G9260">
        <v>-5.0605486822775901E-2</v>
      </c>
      <c r="H9260">
        <v>-0.94071044473161403</v>
      </c>
      <c r="I9260">
        <v>-1.6730722887374101</v>
      </c>
      <c r="J9260">
        <v>82</v>
      </c>
      <c r="K9260">
        <v>107</v>
      </c>
      <c r="L9260">
        <v>96</v>
      </c>
      <c r="M9260">
        <v>51</v>
      </c>
      <c r="N9260">
        <v>0.192798028723214</v>
      </c>
      <c r="O9260">
        <v>-0.52363139648853796</v>
      </c>
      <c r="P9260">
        <v>-1.21646934487767</v>
      </c>
      <c r="Q9260">
        <v>0.77966101694915202</v>
      </c>
      <c r="R9260">
        <v>0.37288135593220301</v>
      </c>
      <c r="S9260">
        <f t="shared" si="144"/>
        <v>0.19212803510273699</v>
      </c>
    </row>
    <row r="9261" spans="1:19" x14ac:dyDescent="0.2">
      <c r="A9261" t="s">
        <v>18421</v>
      </c>
      <c r="B9261" t="s">
        <v>18422</v>
      </c>
      <c r="C9261">
        <v>144</v>
      </c>
      <c r="D9261">
        <v>351</v>
      </c>
      <c r="E9261">
        <v>108</v>
      </c>
      <c r="F9261">
        <v>18</v>
      </c>
      <c r="G9261">
        <v>0.46720285666610201</v>
      </c>
      <c r="H9261">
        <v>-0.61919674638670297</v>
      </c>
      <c r="I9261">
        <v>-1.7872871599539399</v>
      </c>
      <c r="J9261">
        <v>350</v>
      </c>
      <c r="K9261">
        <v>363</v>
      </c>
      <c r="L9261">
        <v>201</v>
      </c>
      <c r="M9261">
        <v>43</v>
      </c>
      <c r="N9261">
        <v>9.3066684107558695E-2</v>
      </c>
      <c r="O9261">
        <v>-0.83296076407417696</v>
      </c>
      <c r="P9261">
        <v>-1.9208252573625799</v>
      </c>
      <c r="Q9261">
        <v>0.94915254237288105</v>
      </c>
      <c r="R9261">
        <v>0.23728813559322001</v>
      </c>
      <c r="S9261">
        <f t="shared" si="144"/>
        <v>-2.9213332943465665E-2</v>
      </c>
    </row>
    <row r="9262" spans="1:19" x14ac:dyDescent="0.2">
      <c r="A9262" t="s">
        <v>18423</v>
      </c>
      <c r="B9262" t="s">
        <v>18424</v>
      </c>
      <c r="C9262">
        <v>93</v>
      </c>
      <c r="D9262">
        <v>82</v>
      </c>
      <c r="E9262">
        <v>63</v>
      </c>
      <c r="F9262">
        <v>2</v>
      </c>
      <c r="G9262">
        <v>2.55891361253099E-2</v>
      </c>
      <c r="H9262">
        <v>-0.66340040887875695</v>
      </c>
      <c r="I9262">
        <v>-2.5516501258519502</v>
      </c>
      <c r="J9262">
        <v>131</v>
      </c>
      <c r="K9262">
        <v>160</v>
      </c>
      <c r="L9262">
        <v>103</v>
      </c>
      <c r="M9262">
        <v>10</v>
      </c>
      <c r="N9262">
        <v>0.164076790421882</v>
      </c>
      <c r="O9262">
        <v>-0.69652284809498199</v>
      </c>
      <c r="P9262">
        <v>-2.12749696424765</v>
      </c>
      <c r="Q9262">
        <v>0.69491525423728795</v>
      </c>
      <c r="R9262">
        <v>0.27118644067796599</v>
      </c>
      <c r="S9262">
        <f t="shared" si="144"/>
        <v>-0.30492423823670572</v>
      </c>
    </row>
    <row r="9263" spans="1:19" x14ac:dyDescent="0.2">
      <c r="A9263" t="s">
        <v>18425</v>
      </c>
      <c r="B9263" t="s">
        <v>18426</v>
      </c>
      <c r="C9263">
        <v>48</v>
      </c>
      <c r="D9263">
        <v>50</v>
      </c>
      <c r="E9263">
        <v>20</v>
      </c>
      <c r="F9263">
        <v>2</v>
      </c>
      <c r="G9263">
        <v>9.7986999255959994E-2</v>
      </c>
      <c r="H9263">
        <v>-0.87446925149000898</v>
      </c>
      <c r="I9263">
        <v>-2.2644084146735999</v>
      </c>
      <c r="J9263">
        <v>109</v>
      </c>
      <c r="K9263">
        <v>111</v>
      </c>
      <c r="L9263">
        <v>52</v>
      </c>
      <c r="M9263">
        <v>4</v>
      </c>
      <c r="N9263">
        <v>8.5124584267755501E-2</v>
      </c>
      <c r="O9263">
        <v>-0.91351193145021403</v>
      </c>
      <c r="P9263">
        <v>-2.44559217520455</v>
      </c>
      <c r="Q9263">
        <v>0.66101694915254205</v>
      </c>
      <c r="R9263">
        <v>0.186440677966101</v>
      </c>
      <c r="S9263">
        <f t="shared" si="144"/>
        <v>-0.30717376233968002</v>
      </c>
    </row>
    <row r="9264" spans="1:19" x14ac:dyDescent="0.2">
      <c r="A9264" t="s">
        <v>18427</v>
      </c>
      <c r="B9264" t="s">
        <v>18428</v>
      </c>
      <c r="C9264">
        <v>44</v>
      </c>
      <c r="D9264">
        <v>33</v>
      </c>
      <c r="E9264">
        <v>70</v>
      </c>
      <c r="F9264">
        <v>23</v>
      </c>
      <c r="G9264">
        <v>-4.4680504312771499E-2</v>
      </c>
      <c r="H9264">
        <v>-0.29261264625033401</v>
      </c>
      <c r="I9264">
        <v>-1.1659220134305901</v>
      </c>
      <c r="J9264">
        <v>184</v>
      </c>
      <c r="K9264">
        <v>226</v>
      </c>
      <c r="L9264">
        <v>122</v>
      </c>
      <c r="M9264">
        <v>11</v>
      </c>
      <c r="N9264">
        <v>0.166518719559586</v>
      </c>
      <c r="O9264">
        <v>-0.770546769479178</v>
      </c>
      <c r="P9264">
        <v>-2.2336508064432001</v>
      </c>
      <c r="Q9264">
        <v>0.77966101694915202</v>
      </c>
      <c r="R9264">
        <v>0.37288135593220301</v>
      </c>
      <c r="S9264">
        <f t="shared" si="144"/>
        <v>6.6302348447647416E-2</v>
      </c>
    </row>
    <row r="9265" spans="1:19" x14ac:dyDescent="0.2">
      <c r="A9265" t="s">
        <v>18429</v>
      </c>
      <c r="B9265" t="s">
        <v>18430</v>
      </c>
      <c r="C9265">
        <v>108</v>
      </c>
      <c r="D9265">
        <v>230</v>
      </c>
      <c r="E9265">
        <v>78</v>
      </c>
      <c r="F9265">
        <v>14</v>
      </c>
      <c r="G9265">
        <v>0.408562312826171</v>
      </c>
      <c r="H9265">
        <v>-0.63558716257487202</v>
      </c>
      <c r="I9265">
        <v>-1.7714928927707101</v>
      </c>
      <c r="J9265">
        <v>259</v>
      </c>
      <c r="K9265">
        <v>325</v>
      </c>
      <c r="L9265">
        <v>219</v>
      </c>
      <c r="M9265">
        <v>43</v>
      </c>
      <c r="N9265">
        <v>0.17581170031934401</v>
      </c>
      <c r="O9265">
        <v>-0.66494442638552398</v>
      </c>
      <c r="P9265">
        <v>-1.7900569770935499</v>
      </c>
      <c r="Q9265">
        <v>0.91525423728813504</v>
      </c>
      <c r="R9265">
        <v>0.169491525423728</v>
      </c>
      <c r="S9265">
        <f t="shared" si="144"/>
        <v>1.0319849248754981E-2</v>
      </c>
    </row>
    <row r="9266" spans="1:19" x14ac:dyDescent="0.2">
      <c r="A9266" t="s">
        <v>18431</v>
      </c>
      <c r="B9266" t="s">
        <v>18432</v>
      </c>
      <c r="C9266">
        <v>116</v>
      </c>
      <c r="D9266">
        <v>119</v>
      </c>
      <c r="E9266">
        <v>77</v>
      </c>
      <c r="F9266">
        <v>35</v>
      </c>
      <c r="G9266">
        <v>9.1347204461140696E-2</v>
      </c>
      <c r="H9266">
        <v>-0.67222527383284003</v>
      </c>
      <c r="I9266">
        <v>-1.40458711783864</v>
      </c>
      <c r="J9266">
        <v>243</v>
      </c>
      <c r="K9266">
        <v>303</v>
      </c>
      <c r="L9266">
        <v>169</v>
      </c>
      <c r="M9266">
        <v>42</v>
      </c>
      <c r="N9266">
        <v>0.17306445832571399</v>
      </c>
      <c r="O9266">
        <v>-0.74980834612902902</v>
      </c>
      <c r="P9266">
        <v>-1.7725826517923</v>
      </c>
      <c r="Q9266">
        <v>0.66101694915254205</v>
      </c>
      <c r="R9266">
        <v>0.338983050847457</v>
      </c>
      <c r="S9266">
        <f t="shared" si="144"/>
        <v>0.12080348573577618</v>
      </c>
    </row>
    <row r="9267" spans="1:19" x14ac:dyDescent="0.2">
      <c r="A9267" t="s">
        <v>18433</v>
      </c>
      <c r="B9267" t="e">
        <f>-VGVRAVAIWSWYSEADDPDDLLFPAGAEIREIEDVNDWFFGRYAMGKQGLFPSPYVRRLPP</f>
        <v>#NAME?</v>
      </c>
      <c r="C9267">
        <v>209</v>
      </c>
      <c r="D9267">
        <v>249</v>
      </c>
      <c r="E9267">
        <v>168</v>
      </c>
      <c r="F9267">
        <v>22</v>
      </c>
      <c r="G9267">
        <v>0.15631129328021001</v>
      </c>
      <c r="H9267">
        <v>-0.589095014163594</v>
      </c>
      <c r="I9267">
        <v>-1.86192077825084</v>
      </c>
      <c r="J9267">
        <v>416</v>
      </c>
      <c r="K9267">
        <v>525</v>
      </c>
      <c r="L9267">
        <v>292</v>
      </c>
      <c r="M9267">
        <v>57</v>
      </c>
      <c r="N9267">
        <v>0.17829407620093499</v>
      </c>
      <c r="O9267">
        <v>-0.74579925632271404</v>
      </c>
      <c r="P9267">
        <v>-1.87344414354614</v>
      </c>
      <c r="Q9267">
        <v>0.74576271186440601</v>
      </c>
      <c r="R9267">
        <v>0.186440677966101</v>
      </c>
      <c r="S9267">
        <f t="shared" si="144"/>
        <v>-3.8062757131680079E-2</v>
      </c>
    </row>
    <row r="9268" spans="1:19" x14ac:dyDescent="0.2">
      <c r="A9268" t="s">
        <v>18434</v>
      </c>
      <c r="B9268" t="s">
        <v>18435</v>
      </c>
      <c r="C9268">
        <v>52</v>
      </c>
      <c r="D9268">
        <v>60</v>
      </c>
      <c r="E9268">
        <v>61</v>
      </c>
      <c r="F9268">
        <v>1</v>
      </c>
      <c r="G9268">
        <v>0.14240613904437199</v>
      </c>
      <c r="H9268">
        <v>-0.42493151840243498</v>
      </c>
      <c r="I9268">
        <v>-2.6002005165967899</v>
      </c>
      <c r="J9268">
        <v>167</v>
      </c>
      <c r="K9268">
        <v>160</v>
      </c>
      <c r="L9268">
        <v>114</v>
      </c>
      <c r="M9268">
        <v>2</v>
      </c>
      <c r="N9268">
        <v>5.8631614930063199E-2</v>
      </c>
      <c r="O9268">
        <v>-0.75790039695550104</v>
      </c>
      <c r="P9268">
        <v>-2.9319121440754898</v>
      </c>
      <c r="Q9268">
        <v>0.677966101694915</v>
      </c>
      <c r="R9268">
        <v>0.305084745762711</v>
      </c>
      <c r="S9268">
        <f t="shared" si="144"/>
        <v>-0.53409327770019066</v>
      </c>
    </row>
    <row r="9269" spans="1:19" x14ac:dyDescent="0.2">
      <c r="A9269" t="s">
        <v>18436</v>
      </c>
      <c r="B9269" t="s">
        <v>18437</v>
      </c>
      <c r="C9269">
        <v>126</v>
      </c>
      <c r="D9269">
        <v>160</v>
      </c>
      <c r="E9269">
        <v>109</v>
      </c>
      <c r="F9269">
        <v>5</v>
      </c>
      <c r="G9269">
        <v>0.18400766983389</v>
      </c>
      <c r="H9269">
        <v>-0.55720205695534197</v>
      </c>
      <c r="I9269">
        <v>-2.2855977137435399</v>
      </c>
      <c r="J9269">
        <v>224</v>
      </c>
      <c r="K9269">
        <v>271</v>
      </c>
      <c r="L9269">
        <v>142</v>
      </c>
      <c r="M9269">
        <v>25</v>
      </c>
      <c r="N9269">
        <v>0.15994937596196401</v>
      </c>
      <c r="O9269">
        <v>-0.79004845109549604</v>
      </c>
      <c r="P9269">
        <v>-1.9625336782540099</v>
      </c>
      <c r="Q9269">
        <v>0.76271186440677896</v>
      </c>
      <c r="R9269">
        <v>0.27118644067796599</v>
      </c>
      <c r="S9269">
        <f t="shared" si="144"/>
        <v>-0.184074152662205</v>
      </c>
    </row>
    <row r="9270" spans="1:19" x14ac:dyDescent="0.2">
      <c r="A9270" t="s">
        <v>18438</v>
      </c>
      <c r="B9270" t="s">
        <v>18439</v>
      </c>
      <c r="C9270">
        <v>136</v>
      </c>
      <c r="D9270">
        <v>159</v>
      </c>
      <c r="E9270">
        <v>88</v>
      </c>
      <c r="F9270">
        <v>16</v>
      </c>
      <c r="G9270">
        <v>0.14811644824576201</v>
      </c>
      <c r="H9270">
        <v>-0.68331424599845203</v>
      </c>
      <c r="I9270">
        <v>-1.8136160986762899</v>
      </c>
      <c r="J9270">
        <v>240</v>
      </c>
      <c r="K9270">
        <v>302</v>
      </c>
      <c r="L9270">
        <v>162</v>
      </c>
      <c r="M9270">
        <v>52</v>
      </c>
      <c r="N9270">
        <v>0.177023804667266</v>
      </c>
      <c r="O9270">
        <v>-0.76278500431336504</v>
      </c>
      <c r="P9270">
        <v>-1.67443356666869</v>
      </c>
      <c r="Q9270">
        <v>0.98305084745762705</v>
      </c>
      <c r="R9270">
        <v>0.22033898305084701</v>
      </c>
      <c r="S9270">
        <f t="shared" si="144"/>
        <v>2.9099587672371155E-2</v>
      </c>
    </row>
    <row r="9271" spans="1:19" x14ac:dyDescent="0.2">
      <c r="A9271" t="s">
        <v>18440</v>
      </c>
      <c r="B9271" t="s">
        <v>18441</v>
      </c>
      <c r="C9271">
        <v>243</v>
      </c>
      <c r="D9271">
        <v>288</v>
      </c>
      <c r="E9271">
        <v>327</v>
      </c>
      <c r="F9271">
        <v>41</v>
      </c>
      <c r="G9271">
        <v>0.15404444645644699</v>
      </c>
      <c r="H9271">
        <v>-0.365316530716429</v>
      </c>
      <c r="I9271">
        <v>-1.65701958984057</v>
      </c>
      <c r="J9271">
        <v>641</v>
      </c>
      <c r="K9271">
        <v>642</v>
      </c>
      <c r="L9271">
        <v>320</v>
      </c>
      <c r="M9271">
        <v>115</v>
      </c>
      <c r="N9271">
        <v>7.7905101971757498E-2</v>
      </c>
      <c r="O9271">
        <v>-0.89379682834330099</v>
      </c>
      <c r="P9271">
        <v>-1.7563858577570901</v>
      </c>
      <c r="Q9271">
        <v>0.50847457627118597</v>
      </c>
      <c r="R9271">
        <v>0.152542372881355</v>
      </c>
      <c r="S9271">
        <f t="shared" si="144"/>
        <v>5.2338525242663927E-2</v>
      </c>
    </row>
    <row r="9272" spans="1:19" x14ac:dyDescent="0.2">
      <c r="A9272" t="s">
        <v>18442</v>
      </c>
      <c r="B9272" t="s">
        <v>18443</v>
      </c>
      <c r="C9272">
        <v>123</v>
      </c>
      <c r="D9272">
        <v>145</v>
      </c>
      <c r="E9272">
        <v>128</v>
      </c>
      <c r="F9272">
        <v>19</v>
      </c>
      <c r="G9272">
        <v>0.151721123091105</v>
      </c>
      <c r="H9272">
        <v>-0.47695315156993301</v>
      </c>
      <c r="I9272">
        <v>-1.69534868344856</v>
      </c>
      <c r="J9272">
        <v>264</v>
      </c>
      <c r="K9272">
        <v>279</v>
      </c>
      <c r="L9272">
        <v>158</v>
      </c>
      <c r="M9272">
        <v>17</v>
      </c>
      <c r="N9272">
        <v>0.101228379825488</v>
      </c>
      <c r="O9272">
        <v>-0.81503561705979799</v>
      </c>
      <c r="P9272">
        <v>-2.2013806740834498</v>
      </c>
      <c r="Q9272">
        <v>0.61016949152542299</v>
      </c>
      <c r="R9272">
        <v>0.28813559322033899</v>
      </c>
      <c r="S9272">
        <f t="shared" si="144"/>
        <v>-7.774378933192537E-2</v>
      </c>
    </row>
    <row r="9273" spans="1:19" x14ac:dyDescent="0.2">
      <c r="A9273" t="s">
        <v>18444</v>
      </c>
      <c r="B9273" t="s">
        <v>18445</v>
      </c>
      <c r="C9273">
        <v>69</v>
      </c>
      <c r="D9273">
        <v>76</v>
      </c>
      <c r="E9273">
        <v>45</v>
      </c>
      <c r="F9273">
        <v>9</v>
      </c>
      <c r="G9273">
        <v>0.122222733839064</v>
      </c>
      <c r="H9273">
        <v>-0.679894586740315</v>
      </c>
      <c r="I9273">
        <v>-1.76880375425992</v>
      </c>
      <c r="J9273">
        <v>115</v>
      </c>
      <c r="K9273">
        <v>97</v>
      </c>
      <c r="L9273">
        <v>62</v>
      </c>
      <c r="M9273">
        <v>17</v>
      </c>
      <c r="N9273">
        <v>3.3019973343549999E-3</v>
      </c>
      <c r="O9273">
        <v>-0.86039492799974804</v>
      </c>
      <c r="P9273">
        <v>-1.8404745875672299</v>
      </c>
      <c r="Q9273">
        <v>0.81355932203389802</v>
      </c>
      <c r="R9273">
        <v>0.28813559322033899</v>
      </c>
      <c r="S9273">
        <f t="shared" si="144"/>
        <v>-2.3905345054189252E-3</v>
      </c>
    </row>
    <row r="9274" spans="1:19" x14ac:dyDescent="0.2">
      <c r="A9274" t="s">
        <v>18446</v>
      </c>
      <c r="B9274" t="s">
        <v>18447</v>
      </c>
      <c r="C9274">
        <v>31</v>
      </c>
      <c r="D9274">
        <v>260</v>
      </c>
      <c r="E9274">
        <v>150</v>
      </c>
      <c r="F9274">
        <v>42</v>
      </c>
      <c r="G9274">
        <v>1.0038698864320701</v>
      </c>
      <c r="H9274">
        <v>0.19047155544300401</v>
      </c>
      <c r="I9274">
        <v>-0.75230957639837104</v>
      </c>
      <c r="J9274">
        <v>2</v>
      </c>
      <c r="K9274">
        <v>423</v>
      </c>
      <c r="L9274">
        <v>174</v>
      </c>
      <c r="M9274">
        <v>7</v>
      </c>
      <c r="N9274">
        <v>2.4025384751327801</v>
      </c>
      <c r="O9274">
        <v>1.3474304754742199</v>
      </c>
      <c r="P9274">
        <v>-0.466157624241617</v>
      </c>
      <c r="Q9274">
        <v>0.74576271186440601</v>
      </c>
      <c r="R9274">
        <v>0.13559322033898299</v>
      </c>
      <c r="S9274">
        <f t="shared" si="144"/>
        <v>0.65835685086502505</v>
      </c>
    </row>
    <row r="9275" spans="1:19" x14ac:dyDescent="0.2">
      <c r="A9275" t="s">
        <v>18448</v>
      </c>
      <c r="B9275" t="s">
        <v>18449</v>
      </c>
      <c r="C9275">
        <v>117</v>
      </c>
      <c r="D9275">
        <v>132</v>
      </c>
      <c r="E9275">
        <v>115</v>
      </c>
      <c r="F9275">
        <v>6</v>
      </c>
      <c r="G9275">
        <v>0.132646301755216</v>
      </c>
      <c r="H9275">
        <v>-0.50174603117095296</v>
      </c>
      <c r="I9275">
        <v>-2.17423178432451</v>
      </c>
      <c r="J9275">
        <v>243</v>
      </c>
      <c r="K9275">
        <v>402</v>
      </c>
      <c r="L9275">
        <v>131</v>
      </c>
      <c r="M9275">
        <v>36</v>
      </c>
      <c r="N9275">
        <v>0.295847882907879</v>
      </c>
      <c r="O9275">
        <v>-0.86042375508693802</v>
      </c>
      <c r="P9275">
        <v>-1.83952944142291</v>
      </c>
      <c r="Q9275">
        <v>0.71186440677966101</v>
      </c>
      <c r="R9275">
        <v>0.35593220338983</v>
      </c>
      <c r="S9275">
        <f t="shared" si="144"/>
        <v>-0.11905644291777029</v>
      </c>
    </row>
    <row r="9276" spans="1:19" x14ac:dyDescent="0.2">
      <c r="A9276" t="s">
        <v>18450</v>
      </c>
      <c r="B9276" t="s">
        <v>18451</v>
      </c>
      <c r="C9276">
        <v>24</v>
      </c>
      <c r="D9276">
        <v>15</v>
      </c>
      <c r="E9276">
        <v>24</v>
      </c>
      <c r="F9276">
        <v>0</v>
      </c>
      <c r="G9276">
        <v>-0.123861750360396</v>
      </c>
      <c r="H9276">
        <v>-0.49425800977840301</v>
      </c>
      <c r="I9276" t="e">
        <f>-inf</f>
        <v>#NAME?</v>
      </c>
      <c r="J9276">
        <v>58</v>
      </c>
      <c r="K9276">
        <v>77</v>
      </c>
      <c r="L9276">
        <v>40</v>
      </c>
      <c r="M9276">
        <v>9</v>
      </c>
      <c r="N9276">
        <v>0.20029083503126599</v>
      </c>
      <c r="O9276">
        <v>-0.75345677937936495</v>
      </c>
      <c r="P9276">
        <v>-1.8194111527154999</v>
      </c>
      <c r="Q9276">
        <v>0.96610169491525399</v>
      </c>
      <c r="R9276">
        <v>0.305084745762711</v>
      </c>
      <c r="S9276" t="e">
        <f t="shared" si="144"/>
        <v>#NAME?</v>
      </c>
    </row>
    <row r="9277" spans="1:19" x14ac:dyDescent="0.2">
      <c r="A9277" t="s">
        <v>18452</v>
      </c>
      <c r="B9277" t="s">
        <v>18453</v>
      </c>
      <c r="C9277">
        <v>203</v>
      </c>
      <c r="D9277">
        <v>176</v>
      </c>
      <c r="E9277">
        <v>167</v>
      </c>
      <c r="F9277">
        <v>27</v>
      </c>
      <c r="G9277">
        <v>1.8274862196465302E-2</v>
      </c>
      <c r="H9277">
        <v>-0.57903757654403298</v>
      </c>
      <c r="I9277">
        <v>-1.76032944671622</v>
      </c>
      <c r="J9277">
        <v>393</v>
      </c>
      <c r="K9277">
        <v>557</v>
      </c>
      <c r="L9277">
        <v>259</v>
      </c>
      <c r="M9277">
        <v>39</v>
      </c>
      <c r="N9277">
        <v>0.228690748220024</v>
      </c>
      <c r="O9277">
        <v>-0.77318156343856503</v>
      </c>
      <c r="P9277">
        <v>-2.0135536119408202</v>
      </c>
      <c r="Q9277">
        <v>0.84745762711864403</v>
      </c>
      <c r="R9277">
        <v>0.20338983050847401</v>
      </c>
      <c r="S9277">
        <f t="shared" si="144"/>
        <v>-4.6242494714694771E-2</v>
      </c>
    </row>
    <row r="9278" spans="1:19" x14ac:dyDescent="0.2">
      <c r="A9278" t="s">
        <v>18454</v>
      </c>
      <c r="B9278" t="s">
        <v>18455</v>
      </c>
      <c r="C9278">
        <v>184</v>
      </c>
      <c r="D9278">
        <v>233</v>
      </c>
      <c r="E9278">
        <v>104</v>
      </c>
      <c r="F9278">
        <v>18</v>
      </c>
      <c r="G9278">
        <v>0.18279633031201001</v>
      </c>
      <c r="H9278">
        <v>-0.74204249348915896</v>
      </c>
      <c r="I9278">
        <v>-1.8937424908682201</v>
      </c>
      <c r="J9278">
        <v>271</v>
      </c>
      <c r="K9278">
        <v>321</v>
      </c>
      <c r="L9278">
        <v>295</v>
      </c>
      <c r="M9278">
        <v>58</v>
      </c>
      <c r="N9278">
        <v>0.150763844952188</v>
      </c>
      <c r="O9278">
        <v>-0.55523605204063298</v>
      </c>
      <c r="P9278">
        <v>-1.6797669659033601</v>
      </c>
      <c r="Q9278">
        <v>0.54237288135593198</v>
      </c>
      <c r="R9278">
        <v>0.305084745762711</v>
      </c>
      <c r="S9278">
        <f t="shared" si="144"/>
        <v>4.5658679996237392E-3</v>
      </c>
    </row>
    <row r="9279" spans="1:19" x14ac:dyDescent="0.2">
      <c r="A9279" t="s">
        <v>18456</v>
      </c>
      <c r="B9279" t="s">
        <v>18457</v>
      </c>
      <c r="C9279">
        <v>127</v>
      </c>
      <c r="D9279">
        <v>162</v>
      </c>
      <c r="E9279">
        <v>94</v>
      </c>
      <c r="F9279">
        <v>8</v>
      </c>
      <c r="G9279">
        <v>0.185969525882202</v>
      </c>
      <c r="H9279">
        <v>-0.62493387713466098</v>
      </c>
      <c r="I9279">
        <v>-2.0849109069260101</v>
      </c>
      <c r="J9279">
        <v>221</v>
      </c>
      <c r="K9279">
        <v>256</v>
      </c>
      <c r="L9279">
        <v>153</v>
      </c>
      <c r="M9279">
        <v>44</v>
      </c>
      <c r="N9279">
        <v>0.14107579504845999</v>
      </c>
      <c r="O9279">
        <v>-0.75178962001190197</v>
      </c>
      <c r="P9279">
        <v>-1.7111652657908101</v>
      </c>
      <c r="Q9279">
        <v>0.94915254237288105</v>
      </c>
      <c r="R9279">
        <v>0.28813559322033899</v>
      </c>
      <c r="S9279">
        <f t="shared" si="144"/>
        <v>-5.8962464524861841E-2</v>
      </c>
    </row>
    <row r="9280" spans="1:19" x14ac:dyDescent="0.2">
      <c r="A9280" t="s">
        <v>18458</v>
      </c>
      <c r="B9280" t="s">
        <v>18459</v>
      </c>
      <c r="C9280">
        <v>96</v>
      </c>
      <c r="D9280">
        <v>92</v>
      </c>
      <c r="E9280">
        <v>58</v>
      </c>
      <c r="F9280">
        <v>5</v>
      </c>
      <c r="G9280">
        <v>6.1774826601515301E-2</v>
      </c>
      <c r="H9280">
        <v>-0.71310124925503404</v>
      </c>
      <c r="I9280">
        <v>-2.1674984016655401</v>
      </c>
      <c r="J9280">
        <v>115</v>
      </c>
      <c r="K9280">
        <v>259</v>
      </c>
      <c r="L9280">
        <v>102</v>
      </c>
      <c r="M9280">
        <v>24</v>
      </c>
      <c r="N9280">
        <v>0.42983002714936103</v>
      </c>
      <c r="O9280">
        <v>-0.64418644573608397</v>
      </c>
      <c r="P9280">
        <v>-1.6907122672338899</v>
      </c>
      <c r="Q9280">
        <v>0.61016949152542299</v>
      </c>
      <c r="R9280">
        <v>0.25423728813559299</v>
      </c>
      <c r="S9280">
        <f t="shared" si="144"/>
        <v>-7.7308485436149488E-2</v>
      </c>
    </row>
    <row r="9281" spans="1:19" x14ac:dyDescent="0.2">
      <c r="A9281" t="s">
        <v>18460</v>
      </c>
      <c r="B9281" t="s">
        <v>18461</v>
      </c>
      <c r="C9281">
        <v>209</v>
      </c>
      <c r="D9281">
        <v>326</v>
      </c>
      <c r="E9281">
        <v>182</v>
      </c>
      <c r="F9281">
        <v>33</v>
      </c>
      <c r="G9281">
        <v>0.27332954625241301</v>
      </c>
      <c r="H9281">
        <v>-0.55433290790438206</v>
      </c>
      <c r="I9281">
        <v>-1.68582951919516</v>
      </c>
      <c r="J9281">
        <v>554</v>
      </c>
      <c r="K9281">
        <v>587</v>
      </c>
      <c r="L9281">
        <v>328</v>
      </c>
      <c r="M9281">
        <v>81</v>
      </c>
      <c r="N9281">
        <v>0.102356439940906</v>
      </c>
      <c r="O9281">
        <v>-0.81972469816114102</v>
      </c>
      <c r="P9281">
        <v>-1.8452504144416699</v>
      </c>
      <c r="Q9281">
        <v>0.71186440677966101</v>
      </c>
      <c r="R9281">
        <v>0.28813559322033899</v>
      </c>
      <c r="S9281">
        <f t="shared" si="144"/>
        <v>2.0260403074763757E-2</v>
      </c>
    </row>
    <row r="9282" spans="1:19" x14ac:dyDescent="0.2">
      <c r="A9282" t="s">
        <v>18462</v>
      </c>
      <c r="B9282" t="s">
        <v>18463</v>
      </c>
      <c r="C9282">
        <v>284</v>
      </c>
      <c r="D9282">
        <v>355</v>
      </c>
      <c r="E9282">
        <v>200</v>
      </c>
      <c r="F9282">
        <v>29</v>
      </c>
      <c r="G9282">
        <v>0.17716824530358399</v>
      </c>
      <c r="H9282">
        <v>-0.64654635416146</v>
      </c>
      <c r="I9282">
        <v>-1.8751175151100801</v>
      </c>
      <c r="J9282">
        <v>410</v>
      </c>
      <c r="K9282">
        <v>584</v>
      </c>
      <c r="L9282">
        <v>325</v>
      </c>
      <c r="M9282">
        <v>43</v>
      </c>
      <c r="N9282">
        <v>0.23085709381438499</v>
      </c>
      <c r="O9282">
        <v>-0.69298927288525103</v>
      </c>
      <c r="P9282">
        <v>-1.9895410697320399</v>
      </c>
      <c r="Q9282">
        <v>0.71186440677966101</v>
      </c>
      <c r="R9282">
        <v>0.305084745762711</v>
      </c>
      <c r="S9282">
        <f t="shared" si="144"/>
        <v>-7.2922507254104776E-2</v>
      </c>
    </row>
    <row r="9283" spans="1:19" x14ac:dyDescent="0.2">
      <c r="A9283" t="s">
        <v>18464</v>
      </c>
      <c r="B9283" t="s">
        <v>18465</v>
      </c>
      <c r="C9283">
        <v>107</v>
      </c>
      <c r="D9283">
        <v>88</v>
      </c>
      <c r="E9283">
        <v>40</v>
      </c>
      <c r="F9283">
        <v>11</v>
      </c>
      <c r="G9283">
        <v>-4.6428732395125899E-3</v>
      </c>
      <c r="H9283">
        <v>-0.92158179613565006</v>
      </c>
      <c r="I9283">
        <v>-1.8721882654889801</v>
      </c>
      <c r="J9283">
        <v>158</v>
      </c>
      <c r="K9283">
        <v>196</v>
      </c>
      <c r="L9283">
        <v>73</v>
      </c>
      <c r="M9283">
        <v>8</v>
      </c>
      <c r="N9283">
        <v>0.17082708782377501</v>
      </c>
      <c r="O9283">
        <v>-0.92742300397835697</v>
      </c>
      <c r="P9283">
        <v>-2.3057927685543702</v>
      </c>
      <c r="Q9283">
        <v>0.88135593220338904</v>
      </c>
      <c r="R9283">
        <v>0.322033898305084</v>
      </c>
      <c r="S9283">
        <f t="shared" ref="S9283:S9346" si="145">((I9283+1.7338029)/1.7338029+(P9283+1.8692731)/1.8692731)/2</f>
        <v>-0.15666992038203337</v>
      </c>
    </row>
    <row r="9284" spans="1:19" x14ac:dyDescent="0.2">
      <c r="A9284" t="s">
        <v>18466</v>
      </c>
      <c r="B9284" t="s">
        <v>18467</v>
      </c>
      <c r="C9284">
        <v>102</v>
      </c>
      <c r="D9284">
        <v>154</v>
      </c>
      <c r="E9284">
        <v>115</v>
      </c>
      <c r="F9284">
        <v>16</v>
      </c>
      <c r="G9284">
        <v>0.259178781370074</v>
      </c>
      <c r="H9284">
        <v>-0.44216034118670899</v>
      </c>
      <c r="I9284">
        <v>-1.68867736206799</v>
      </c>
      <c r="J9284">
        <v>248</v>
      </c>
      <c r="K9284">
        <v>238</v>
      </c>
      <c r="L9284">
        <v>178</v>
      </c>
      <c r="M9284">
        <v>42</v>
      </c>
      <c r="N9284">
        <v>5.9353379652017403E-2</v>
      </c>
      <c r="O9284">
        <v>-0.73612045566171203</v>
      </c>
      <c r="P9284">
        <v>-1.7814280590202001</v>
      </c>
      <c r="Q9284">
        <v>0.84745762711864403</v>
      </c>
      <c r="R9284">
        <v>0.22033898305084701</v>
      </c>
      <c r="S9284">
        <f t="shared" si="145"/>
        <v>3.6510569289092076E-2</v>
      </c>
    </row>
    <row r="9285" spans="1:19" x14ac:dyDescent="0.2">
      <c r="A9285" t="s">
        <v>18468</v>
      </c>
      <c r="B9285" t="s">
        <v>18469</v>
      </c>
      <c r="C9285">
        <v>34</v>
      </c>
      <c r="D9285">
        <v>36</v>
      </c>
      <c r="E9285">
        <v>69</v>
      </c>
      <c r="F9285">
        <v>5</v>
      </c>
      <c r="G9285">
        <v>0.10508181602056001</v>
      </c>
      <c r="H9285">
        <v>-0.18688783608340301</v>
      </c>
      <c r="I9285">
        <v>-1.7167060856682299</v>
      </c>
      <c r="J9285">
        <v>75</v>
      </c>
      <c r="K9285">
        <v>65</v>
      </c>
      <c r="L9285">
        <v>29</v>
      </c>
      <c r="M9285">
        <v>8</v>
      </c>
      <c r="N9285">
        <v>1.50801966728774E-2</v>
      </c>
      <c r="O9285">
        <v>-1.0047520426371299</v>
      </c>
      <c r="P9285">
        <v>-1.9821969449916399</v>
      </c>
      <c r="Q9285">
        <v>0.86440677966101698</v>
      </c>
      <c r="R9285">
        <v>0.322033898305084</v>
      </c>
      <c r="S9285">
        <f t="shared" si="145"/>
        <v>-2.52748450453435E-2</v>
      </c>
    </row>
    <row r="9286" spans="1:19" x14ac:dyDescent="0.2">
      <c r="A9286" t="s">
        <v>18470</v>
      </c>
      <c r="B9286" t="s">
        <v>18471</v>
      </c>
      <c r="C9286">
        <v>102</v>
      </c>
      <c r="D9286">
        <v>176</v>
      </c>
      <c r="E9286">
        <v>673</v>
      </c>
      <c r="F9286">
        <v>2246</v>
      </c>
      <c r="G9286">
        <v>0.31717072834776</v>
      </c>
      <c r="H9286">
        <v>0.325156882683655</v>
      </c>
      <c r="I9286">
        <v>0.45861240720152202</v>
      </c>
      <c r="J9286">
        <v>332</v>
      </c>
      <c r="K9286">
        <v>401</v>
      </c>
      <c r="L9286">
        <v>1253</v>
      </c>
      <c r="M9286">
        <v>4351</v>
      </c>
      <c r="N9286">
        <v>0.15923439233786699</v>
      </c>
      <c r="O9286">
        <v>-1.5275789854276601E-2</v>
      </c>
      <c r="P9286">
        <v>0.10722533099678699</v>
      </c>
      <c r="Q9286">
        <v>0.96610169491525399</v>
      </c>
      <c r="R9286">
        <v>0.54237288135593198</v>
      </c>
      <c r="S9286">
        <f t="shared" si="145"/>
        <v>1.1609372352097629</v>
      </c>
    </row>
    <row r="9287" spans="1:19" x14ac:dyDescent="0.2">
      <c r="A9287" t="s">
        <v>18472</v>
      </c>
      <c r="B9287" t="s">
        <v>18473</v>
      </c>
      <c r="C9287">
        <v>246</v>
      </c>
      <c r="D9287">
        <v>299</v>
      </c>
      <c r="E9287">
        <v>209</v>
      </c>
      <c r="F9287">
        <v>14</v>
      </c>
      <c r="G9287">
        <v>0.16499431351657801</v>
      </c>
      <c r="H9287">
        <v>-0.56504683077072804</v>
      </c>
      <c r="I9287">
        <v>-2.12900424438714</v>
      </c>
      <c r="J9287">
        <v>349</v>
      </c>
      <c r="K9287">
        <v>401</v>
      </c>
      <c r="L9287">
        <v>245</v>
      </c>
      <c r="M9287">
        <v>38</v>
      </c>
      <c r="N9287">
        <v>0.137547049082724</v>
      </c>
      <c r="O9287">
        <v>-0.74574811973903699</v>
      </c>
      <c r="P9287">
        <v>-1.97326749893426</v>
      </c>
      <c r="Q9287">
        <v>0.77966101694915202</v>
      </c>
      <c r="R9287">
        <v>0.305084745762711</v>
      </c>
      <c r="S9287">
        <f t="shared" si="145"/>
        <v>-0.14178631489643745</v>
      </c>
    </row>
    <row r="9288" spans="1:19" x14ac:dyDescent="0.2">
      <c r="A9288" t="s">
        <v>18474</v>
      </c>
      <c r="B9288" t="s">
        <v>18475</v>
      </c>
      <c r="C9288">
        <v>78</v>
      </c>
      <c r="D9288">
        <v>66</v>
      </c>
      <c r="E9288">
        <v>80</v>
      </c>
      <c r="F9288">
        <v>1</v>
      </c>
      <c r="G9288">
        <v>7.7075651469166902E-3</v>
      </c>
      <c r="H9288">
        <v>-0.48326262547693999</v>
      </c>
      <c r="I9288">
        <v>-2.7762917756524699</v>
      </c>
      <c r="J9288">
        <v>209</v>
      </c>
      <c r="K9288">
        <v>227</v>
      </c>
      <c r="L9288">
        <v>122</v>
      </c>
      <c r="M9288">
        <v>16</v>
      </c>
      <c r="N9288">
        <v>0.11310767450379</v>
      </c>
      <c r="O9288">
        <v>-0.82587523258069595</v>
      </c>
      <c r="P9288">
        <v>-2.1262519720470201</v>
      </c>
      <c r="Q9288">
        <v>0.66101694915254205</v>
      </c>
      <c r="R9288">
        <v>0.22033898305084701</v>
      </c>
      <c r="S9288">
        <f t="shared" si="145"/>
        <v>-0.3693741491332766</v>
      </c>
    </row>
    <row r="9289" spans="1:19" x14ac:dyDescent="0.2">
      <c r="A9289" t="s">
        <v>18476</v>
      </c>
      <c r="B9289" t="s">
        <v>18477</v>
      </c>
      <c r="C9289">
        <v>38</v>
      </c>
      <c r="D9289">
        <v>42</v>
      </c>
      <c r="E9289">
        <v>43</v>
      </c>
      <c r="F9289">
        <v>6</v>
      </c>
      <c r="G9289">
        <v>0.123723926076618</v>
      </c>
      <c r="H9289">
        <v>-0.44057315081562698</v>
      </c>
      <c r="I9289">
        <v>-1.68582951919516</v>
      </c>
      <c r="J9289">
        <v>94</v>
      </c>
      <c r="K9289">
        <v>116</v>
      </c>
      <c r="L9289">
        <v>69</v>
      </c>
      <c r="M9289">
        <v>44</v>
      </c>
      <c r="N9289">
        <v>0.16855823904894099</v>
      </c>
      <c r="O9289">
        <v>-0.72636754000683301</v>
      </c>
      <c r="P9289">
        <v>-1.3399008457054</v>
      </c>
      <c r="Q9289">
        <v>0.57627118644067798</v>
      </c>
      <c r="R9289">
        <v>0.27118644067796599</v>
      </c>
      <c r="S9289">
        <f t="shared" si="145"/>
        <v>0.15543315250775724</v>
      </c>
    </row>
    <row r="9290" spans="1:19" x14ac:dyDescent="0.2">
      <c r="A9290" t="s">
        <v>18478</v>
      </c>
      <c r="B9290" t="s">
        <v>18479</v>
      </c>
      <c r="C9290">
        <v>180</v>
      </c>
      <c r="D9290">
        <v>245</v>
      </c>
      <c r="E9290">
        <v>119</v>
      </c>
      <c r="F9290">
        <v>29</v>
      </c>
      <c r="G9290">
        <v>0.214151811556754</v>
      </c>
      <c r="H9290">
        <v>-0.67398355348917904</v>
      </c>
      <c r="I9290">
        <v>-1.6770716801663399</v>
      </c>
      <c r="J9290">
        <v>283</v>
      </c>
      <c r="K9290">
        <v>418</v>
      </c>
      <c r="L9290">
        <v>226</v>
      </c>
      <c r="M9290">
        <v>59</v>
      </c>
      <c r="N9290">
        <v>0.246617949672466</v>
      </c>
      <c r="O9290">
        <v>-0.68976677352127902</v>
      </c>
      <c r="P9290">
        <v>-1.69116009247403</v>
      </c>
      <c r="Q9290">
        <v>1</v>
      </c>
      <c r="R9290">
        <v>8.4745762711864403E-2</v>
      </c>
      <c r="S9290">
        <f t="shared" si="145"/>
        <v>6.4002661034806382E-2</v>
      </c>
    </row>
    <row r="9291" spans="1:19" x14ac:dyDescent="0.2">
      <c r="A9291" t="s">
        <v>18480</v>
      </c>
      <c r="B9291" t="s">
        <v>18481</v>
      </c>
      <c r="C9291">
        <v>180</v>
      </c>
      <c r="D9291">
        <v>153</v>
      </c>
      <c r="E9291">
        <v>167</v>
      </c>
      <c r="F9291">
        <v>21</v>
      </c>
      <c r="G9291">
        <v>9.6771580098211907E-3</v>
      </c>
      <c r="H9291">
        <v>-0.52681404373412599</v>
      </c>
      <c r="I9291">
        <v>-1.81725038333138</v>
      </c>
      <c r="J9291">
        <v>311</v>
      </c>
      <c r="K9291">
        <v>374</v>
      </c>
      <c r="L9291">
        <v>230</v>
      </c>
      <c r="M9291">
        <v>22</v>
      </c>
      <c r="N9291">
        <v>0.15733931659536399</v>
      </c>
      <c r="O9291">
        <v>-0.723121330153635</v>
      </c>
      <c r="P9291">
        <v>-2.16056337679652</v>
      </c>
      <c r="Q9291">
        <v>0.57627118644067798</v>
      </c>
      <c r="R9291">
        <v>0.27118644067796599</v>
      </c>
      <c r="S9291">
        <f t="shared" si="145"/>
        <v>-0.1019802579072276</v>
      </c>
    </row>
    <row r="9292" spans="1:19" x14ac:dyDescent="0.2">
      <c r="A9292" t="s">
        <v>18482</v>
      </c>
      <c r="B9292" t="s">
        <v>18483</v>
      </c>
      <c r="C9292">
        <v>110</v>
      </c>
      <c r="D9292">
        <v>116</v>
      </c>
      <c r="E9292">
        <v>84</v>
      </c>
      <c r="F9292">
        <v>11</v>
      </c>
      <c r="G9292">
        <v>0.10332353636422099</v>
      </c>
      <c r="H9292">
        <v>-0.61137140887474695</v>
      </c>
      <c r="I9292">
        <v>-1.88419717296199</v>
      </c>
      <c r="J9292">
        <v>282</v>
      </c>
      <c r="K9292">
        <v>326</v>
      </c>
      <c r="L9292">
        <v>165</v>
      </c>
      <c r="M9292">
        <v>29</v>
      </c>
      <c r="N9292">
        <v>0.140196595170299</v>
      </c>
      <c r="O9292">
        <v>-0.82485394124984501</v>
      </c>
      <c r="P9292">
        <v>-1.99807677901229</v>
      </c>
      <c r="Q9292">
        <v>0.89830508474576198</v>
      </c>
      <c r="R9292">
        <v>0.28813559322033899</v>
      </c>
      <c r="S9292">
        <f t="shared" si="145"/>
        <v>-7.7824092697800482E-2</v>
      </c>
    </row>
    <row r="9293" spans="1:19" x14ac:dyDescent="0.2">
      <c r="A9293" t="s">
        <v>18484</v>
      </c>
      <c r="B9293" t="s">
        <v>18485</v>
      </c>
      <c r="C9293">
        <v>85</v>
      </c>
      <c r="D9293">
        <v>74</v>
      </c>
      <c r="E9293">
        <v>80</v>
      </c>
      <c r="F9293">
        <v>12</v>
      </c>
      <c r="G9293">
        <v>2.0071026312211901E-2</v>
      </c>
      <c r="H9293">
        <v>-0.52058694850075204</v>
      </c>
      <c r="I9293">
        <v>-1.7344348526286599</v>
      </c>
      <c r="J9293">
        <v>236</v>
      </c>
      <c r="K9293">
        <v>349</v>
      </c>
      <c r="L9293">
        <v>131</v>
      </c>
      <c r="M9293">
        <v>24</v>
      </c>
      <c r="N9293">
        <v>0.24714152741079501</v>
      </c>
      <c r="O9293">
        <v>-0.84772948445873197</v>
      </c>
      <c r="P9293">
        <v>-2.0029264298503899</v>
      </c>
      <c r="Q9293">
        <v>0.59322033898305004</v>
      </c>
      <c r="R9293">
        <v>0.38983050847457601</v>
      </c>
      <c r="S9293">
        <f t="shared" si="145"/>
        <v>-3.5932325757867964E-2</v>
      </c>
    </row>
    <row r="9294" spans="1:19" x14ac:dyDescent="0.2">
      <c r="A9294" t="s">
        <v>18486</v>
      </c>
      <c r="B9294" t="s">
        <v>18487</v>
      </c>
      <c r="C9294">
        <v>177</v>
      </c>
      <c r="D9294">
        <v>133</v>
      </c>
      <c r="E9294">
        <v>80</v>
      </c>
      <c r="F9294">
        <v>12</v>
      </c>
      <c r="G9294">
        <v>-4.3863393099192301E-2</v>
      </c>
      <c r="H9294">
        <v>-0.83914128914826602</v>
      </c>
      <c r="I9294">
        <v>-2.0529891932761801</v>
      </c>
      <c r="J9294">
        <v>274</v>
      </c>
      <c r="K9294">
        <v>316</v>
      </c>
      <c r="L9294">
        <v>261</v>
      </c>
      <c r="M9294">
        <v>30</v>
      </c>
      <c r="N9294">
        <v>0.13916462321973699</v>
      </c>
      <c r="O9294">
        <v>-0.61319883262649699</v>
      </c>
      <c r="P9294">
        <v>-1.97085497669261</v>
      </c>
      <c r="Q9294">
        <v>0.88135593220338904</v>
      </c>
      <c r="R9294">
        <v>0.28813559322033899</v>
      </c>
      <c r="S9294">
        <f t="shared" si="145"/>
        <v>-0.11921952465427747</v>
      </c>
    </row>
    <row r="9295" spans="1:19" x14ac:dyDescent="0.2">
      <c r="A9295" t="s">
        <v>18488</v>
      </c>
      <c r="B9295" t="s">
        <v>18489</v>
      </c>
      <c r="C9295">
        <v>90</v>
      </c>
      <c r="D9295">
        <v>106</v>
      </c>
      <c r="E9295">
        <v>80</v>
      </c>
      <c r="F9295">
        <v>7</v>
      </c>
      <c r="G9295">
        <v>0.15132158812097299</v>
      </c>
      <c r="H9295">
        <v>-0.54541053222578495</v>
      </c>
      <c r="I9295">
        <v>-1.99334164238706</v>
      </c>
      <c r="J9295">
        <v>134</v>
      </c>
      <c r="K9295">
        <v>137</v>
      </c>
      <c r="L9295">
        <v>63</v>
      </c>
      <c r="M9295">
        <v>12</v>
      </c>
      <c r="N9295">
        <v>8.6843872213320794E-2</v>
      </c>
      <c r="O9295">
        <v>-0.91985302605561603</v>
      </c>
      <c r="P9295">
        <v>-2.0581492209090699</v>
      </c>
      <c r="Q9295">
        <v>0.72881355932203395</v>
      </c>
      <c r="R9295">
        <v>0.28813559322033899</v>
      </c>
      <c r="S9295">
        <f t="shared" si="145"/>
        <v>-0.12536794373276899</v>
      </c>
    </row>
    <row r="9296" spans="1:19" x14ac:dyDescent="0.2">
      <c r="A9296" t="s">
        <v>18490</v>
      </c>
      <c r="B9296" t="s">
        <v>18491</v>
      </c>
      <c r="C9296">
        <v>206</v>
      </c>
      <c r="D9296">
        <v>213</v>
      </c>
      <c r="E9296">
        <v>104</v>
      </c>
      <c r="F9296">
        <v>19</v>
      </c>
      <c r="G9296">
        <v>9.4770615365112706E-2</v>
      </c>
      <c r="H9296">
        <v>-0.79109189084877596</v>
      </c>
      <c r="I9296">
        <v>-1.9193107923783199</v>
      </c>
      <c r="J9296">
        <v>264</v>
      </c>
      <c r="K9296">
        <v>314</v>
      </c>
      <c r="L9296">
        <v>167</v>
      </c>
      <c r="M9296">
        <v>31</v>
      </c>
      <c r="N9296">
        <v>0.152553824625105</v>
      </c>
      <c r="O9296">
        <v>-0.79097623286663798</v>
      </c>
      <c r="P9296">
        <v>-1.94046790162745</v>
      </c>
      <c r="Q9296">
        <v>0.84745762711864403</v>
      </c>
      <c r="R9296">
        <v>0.25423728813559299</v>
      </c>
      <c r="S9296">
        <f t="shared" si="145"/>
        <v>-7.2540845099896306E-2</v>
      </c>
    </row>
    <row r="9297" spans="1:19" x14ac:dyDescent="0.2">
      <c r="A9297" t="s">
        <v>18492</v>
      </c>
      <c r="B9297" t="s">
        <v>18493</v>
      </c>
      <c r="C9297">
        <v>108</v>
      </c>
      <c r="D9297">
        <v>154</v>
      </c>
      <c r="E9297">
        <v>46</v>
      </c>
      <c r="F9297">
        <v>14</v>
      </c>
      <c r="G9297">
        <v>0.23435519764504101</v>
      </c>
      <c r="H9297">
        <v>-0.86492393358377895</v>
      </c>
      <c r="I9297">
        <v>-1.7714928927707101</v>
      </c>
      <c r="J9297">
        <v>216</v>
      </c>
      <c r="K9297">
        <v>201</v>
      </c>
      <c r="L9297">
        <v>132</v>
      </c>
      <c r="M9297">
        <v>29</v>
      </c>
      <c r="N9297">
        <v>4.5970409691279697E-2</v>
      </c>
      <c r="O9297">
        <v>-0.80596859708947099</v>
      </c>
      <c r="P9297">
        <v>-1.8822814218438599</v>
      </c>
      <c r="Q9297">
        <v>0.79661016949152497</v>
      </c>
      <c r="R9297">
        <v>0.338983050847457</v>
      </c>
      <c r="S9297">
        <f t="shared" si="145"/>
        <v>-1.4348682264994935E-2</v>
      </c>
    </row>
    <row r="9298" spans="1:19" x14ac:dyDescent="0.2">
      <c r="A9298" t="s">
        <v>18494</v>
      </c>
      <c r="B9298" t="s">
        <v>18495</v>
      </c>
      <c r="C9298">
        <v>162</v>
      </c>
      <c r="D9298">
        <v>296</v>
      </c>
      <c r="E9298">
        <v>194</v>
      </c>
      <c r="F9298">
        <v>9</v>
      </c>
      <c r="G9298">
        <v>0.342034928811836</v>
      </c>
      <c r="H9298">
        <v>-0.41597129439080799</v>
      </c>
      <c r="I9298">
        <v>-2.1394696780653</v>
      </c>
      <c r="J9298">
        <v>250</v>
      </c>
      <c r="K9298">
        <v>414</v>
      </c>
      <c r="L9298">
        <v>162</v>
      </c>
      <c r="M9298">
        <v>46</v>
      </c>
      <c r="N9298">
        <v>0.29628843587058301</v>
      </c>
      <c r="O9298">
        <v>-0.78051377127379695</v>
      </c>
      <c r="P9298">
        <v>-1.7454078455823501</v>
      </c>
      <c r="Q9298">
        <v>0.91525423728813504</v>
      </c>
      <c r="R9298">
        <v>0.186440677966101</v>
      </c>
      <c r="S9298">
        <f t="shared" si="145"/>
        <v>-8.3855639606524618E-2</v>
      </c>
    </row>
    <row r="9299" spans="1:19" x14ac:dyDescent="0.2">
      <c r="A9299" t="s">
        <v>18496</v>
      </c>
      <c r="B9299" t="s">
        <v>18497</v>
      </c>
      <c r="C9299">
        <v>206</v>
      </c>
      <c r="D9299">
        <v>313</v>
      </c>
      <c r="E9299">
        <v>230</v>
      </c>
      <c r="F9299">
        <v>125</v>
      </c>
      <c r="G9299">
        <v>0.26193534947282299</v>
      </c>
      <c r="H9299">
        <v>-0.44639739412996399</v>
      </c>
      <c r="I9299">
        <v>-1.1011543803230901</v>
      </c>
      <c r="J9299">
        <v>438</v>
      </c>
      <c r="K9299">
        <v>518</v>
      </c>
      <c r="L9299">
        <v>314</v>
      </c>
      <c r="M9299">
        <v>171</v>
      </c>
      <c r="N9299">
        <v>0.15008375266285501</v>
      </c>
      <c r="O9299">
        <v>-0.73663323957527405</v>
      </c>
      <c r="P9299">
        <v>-1.4187036687038299</v>
      </c>
      <c r="Q9299">
        <v>0.69491525423728795</v>
      </c>
      <c r="R9299">
        <v>0.338983050847457</v>
      </c>
      <c r="S9299">
        <f t="shared" si="145"/>
        <v>0.30296529822492491</v>
      </c>
    </row>
    <row r="9300" spans="1:19" x14ac:dyDescent="0.2">
      <c r="A9300" t="s">
        <v>18498</v>
      </c>
      <c r="B9300" t="s">
        <v>18499</v>
      </c>
      <c r="C9300">
        <v>23</v>
      </c>
      <c r="D9300">
        <v>30</v>
      </c>
      <c r="E9300">
        <v>23</v>
      </c>
      <c r="F9300">
        <v>2</v>
      </c>
      <c r="G9300">
        <v>0.19565165099759799</v>
      </c>
      <c r="H9300">
        <v>-0.49425800977840301</v>
      </c>
      <c r="I9300">
        <v>-1.94489501331561</v>
      </c>
      <c r="J9300">
        <v>252</v>
      </c>
      <c r="K9300">
        <v>226</v>
      </c>
      <c r="L9300">
        <v>150</v>
      </c>
      <c r="M9300">
        <v>17</v>
      </c>
      <c r="N9300">
        <v>2.99360017875786E-2</v>
      </c>
      <c r="O9300">
        <v>-0.81739805887025296</v>
      </c>
      <c r="P9300">
        <v>-2.1811772879951601</v>
      </c>
      <c r="Q9300">
        <v>0.89830508474576198</v>
      </c>
      <c r="R9300">
        <v>0.27118644067796599</v>
      </c>
      <c r="S9300">
        <f t="shared" si="145"/>
        <v>-0.14430473641771915</v>
      </c>
    </row>
    <row r="9301" spans="1:19" x14ac:dyDescent="0.2">
      <c r="A9301" t="s">
        <v>18500</v>
      </c>
      <c r="B9301" t="s">
        <v>18501</v>
      </c>
      <c r="C9301">
        <v>46</v>
      </c>
      <c r="D9301">
        <v>34</v>
      </c>
      <c r="E9301">
        <v>41</v>
      </c>
      <c r="F9301">
        <v>7</v>
      </c>
      <c r="G9301">
        <v>-5.1020682343790397E-2</v>
      </c>
      <c r="H9301">
        <v>-0.54423198474024204</v>
      </c>
      <c r="I9301">
        <v>-1.70185696462931</v>
      </c>
      <c r="J9301">
        <v>72</v>
      </c>
      <c r="K9301">
        <v>87</v>
      </c>
      <c r="L9301">
        <v>69</v>
      </c>
      <c r="M9301">
        <v>9</v>
      </c>
      <c r="N9301">
        <v>0.15941485960907101</v>
      </c>
      <c r="O9301">
        <v>-0.61057218283840298</v>
      </c>
      <c r="P9301">
        <v>-1.91331565558383</v>
      </c>
      <c r="Q9301">
        <v>0.66101694915254205</v>
      </c>
      <c r="R9301">
        <v>0.152542372881355</v>
      </c>
      <c r="S9301">
        <f t="shared" si="145"/>
        <v>-2.5679858052439757E-3</v>
      </c>
    </row>
    <row r="9302" spans="1:19" x14ac:dyDescent="0.2">
      <c r="A9302" t="s">
        <v>18502</v>
      </c>
      <c r="B9302" t="s">
        <v>18503</v>
      </c>
      <c r="C9302">
        <v>74</v>
      </c>
      <c r="D9302">
        <v>91</v>
      </c>
      <c r="E9302">
        <v>107</v>
      </c>
      <c r="F9302">
        <v>9</v>
      </c>
      <c r="G9302">
        <v>0.17006790488564499</v>
      </c>
      <c r="H9302">
        <v>-0.33410595182417002</v>
      </c>
      <c r="I9302">
        <v>-1.7991863832536501</v>
      </c>
      <c r="J9302">
        <v>197</v>
      </c>
      <c r="K9302">
        <v>288</v>
      </c>
      <c r="L9302">
        <v>148</v>
      </c>
      <c r="M9302">
        <v>22</v>
      </c>
      <c r="N9302">
        <v>0.242154365019359</v>
      </c>
      <c r="O9302">
        <v>-0.71629328791102498</v>
      </c>
      <c r="P9302">
        <v>-1.9622692139312701</v>
      </c>
      <c r="Q9302">
        <v>0.47457627118644002</v>
      </c>
      <c r="R9302">
        <v>0.23728813559322001</v>
      </c>
      <c r="S9302">
        <f t="shared" si="145"/>
        <v>-4.3730452544881546E-2</v>
      </c>
    </row>
    <row r="9303" spans="1:19" x14ac:dyDescent="0.2">
      <c r="A9303" t="s">
        <v>18504</v>
      </c>
      <c r="B9303" t="s">
        <v>18505</v>
      </c>
      <c r="C9303">
        <v>64</v>
      </c>
      <c r="D9303">
        <v>62</v>
      </c>
      <c r="E9303">
        <v>54</v>
      </c>
      <c r="F9303">
        <v>7</v>
      </c>
      <c r="G9303">
        <v>6.6469947809895194E-2</v>
      </c>
      <c r="H9303">
        <v>-0.56804422393932197</v>
      </c>
      <c r="I9303">
        <v>-1.8452791069316199</v>
      </c>
      <c r="J9303">
        <v>237</v>
      </c>
      <c r="K9303">
        <v>247</v>
      </c>
      <c r="L9303">
        <v>118</v>
      </c>
      <c r="M9303">
        <v>27</v>
      </c>
      <c r="N9303">
        <v>9.5176710671283596E-2</v>
      </c>
      <c r="O9303">
        <v>-0.89495511584836795</v>
      </c>
      <c r="P9303">
        <v>-1.953610250443</v>
      </c>
      <c r="Q9303">
        <v>0.91525423728813504</v>
      </c>
      <c r="R9303">
        <v>0.25423728813559299</v>
      </c>
      <c r="S9303">
        <f t="shared" si="145"/>
        <v>-5.4706698375040941E-2</v>
      </c>
    </row>
    <row r="9304" spans="1:19" x14ac:dyDescent="0.2">
      <c r="A9304" t="s">
        <v>18506</v>
      </c>
      <c r="B9304" t="s">
        <v>18507</v>
      </c>
      <c r="C9304">
        <v>173</v>
      </c>
      <c r="D9304">
        <v>171</v>
      </c>
      <c r="E9304">
        <v>134</v>
      </c>
      <c r="F9304">
        <v>25</v>
      </c>
      <c r="G9304">
        <v>7.5208239558886905E-2</v>
      </c>
      <c r="H9304">
        <v>-0.60519931454239095</v>
      </c>
      <c r="I9304">
        <v>-1.72430326741875</v>
      </c>
      <c r="J9304">
        <v>323</v>
      </c>
      <c r="K9304">
        <v>512</v>
      </c>
      <c r="L9304">
        <v>235</v>
      </c>
      <c r="M9304">
        <v>41</v>
      </c>
      <c r="N9304">
        <v>0.27729554206644902</v>
      </c>
      <c r="O9304">
        <v>-0.73022343720375704</v>
      </c>
      <c r="P9304">
        <v>-1.90664433420326</v>
      </c>
      <c r="Q9304">
        <v>0.61016949152542299</v>
      </c>
      <c r="R9304">
        <v>0.25423728813559299</v>
      </c>
      <c r="S9304">
        <f t="shared" si="145"/>
        <v>-7.2566578186947497E-3</v>
      </c>
    </row>
    <row r="9305" spans="1:19" x14ac:dyDescent="0.2">
      <c r="A9305" t="s">
        <v>18508</v>
      </c>
      <c r="B9305" t="s">
        <v>18509</v>
      </c>
      <c r="C9305">
        <v>96</v>
      </c>
      <c r="D9305">
        <v>88</v>
      </c>
      <c r="E9305">
        <v>37</v>
      </c>
      <c r="F9305">
        <v>6</v>
      </c>
      <c r="G9305">
        <v>4.2469671406128597E-2</v>
      </c>
      <c r="H9305">
        <v>-0.90832751875097695</v>
      </c>
      <c r="I9305">
        <v>-2.0883171556179199</v>
      </c>
      <c r="J9305">
        <v>163</v>
      </c>
      <c r="K9305">
        <v>146</v>
      </c>
      <c r="L9305">
        <v>70</v>
      </c>
      <c r="M9305">
        <v>20</v>
      </c>
      <c r="N9305">
        <v>2.9393354802201101E-2</v>
      </c>
      <c r="O9305">
        <v>-0.95917834153409098</v>
      </c>
      <c r="P9305">
        <v>-1.92138327733186</v>
      </c>
      <c r="Q9305">
        <v>0.50847457627118597</v>
      </c>
      <c r="R9305">
        <v>0.22033898305084701</v>
      </c>
      <c r="S9305">
        <f t="shared" si="145"/>
        <v>-0.11617465211602898</v>
      </c>
    </row>
    <row r="9306" spans="1:19" x14ac:dyDescent="0.2">
      <c r="A9306" t="s">
        <v>18510</v>
      </c>
      <c r="B9306" t="s">
        <v>18511</v>
      </c>
      <c r="C9306">
        <v>5</v>
      </c>
      <c r="D9306">
        <v>7</v>
      </c>
      <c r="E9306">
        <v>9</v>
      </c>
      <c r="F9306">
        <v>2</v>
      </c>
      <c r="G9306">
        <v>0.22638626797376599</v>
      </c>
      <c r="H9306">
        <v>-0.23898550467509699</v>
      </c>
      <c r="I9306">
        <v>-1.2821371816340299</v>
      </c>
      <c r="J9306">
        <v>7</v>
      </c>
      <c r="K9306">
        <v>14</v>
      </c>
      <c r="L9306">
        <v>4</v>
      </c>
      <c r="M9306">
        <v>13</v>
      </c>
      <c r="N9306">
        <v>0.37825809908570202</v>
      </c>
      <c r="O9306">
        <v>-0.83512682583068398</v>
      </c>
      <c r="P9306">
        <v>-0.74138035629931298</v>
      </c>
      <c r="Q9306">
        <v>0.62711864406779605</v>
      </c>
      <c r="R9306">
        <v>0.322033898305084</v>
      </c>
      <c r="S9306">
        <f t="shared" si="145"/>
        <v>0.43194577491907277</v>
      </c>
    </row>
    <row r="9307" spans="1:19" x14ac:dyDescent="0.2">
      <c r="A9307" t="s">
        <v>18512</v>
      </c>
      <c r="B9307" t="s">
        <v>18513</v>
      </c>
      <c r="C9307">
        <v>94</v>
      </c>
      <c r="D9307">
        <v>110</v>
      </c>
      <c r="E9307">
        <v>38</v>
      </c>
      <c r="F9307">
        <v>4</v>
      </c>
      <c r="G9307">
        <v>0.148523063854054</v>
      </c>
      <c r="H9307">
        <v>-0.88760226676129195</v>
      </c>
      <c r="I9307">
        <v>-2.2552650352337298</v>
      </c>
      <c r="J9307">
        <v>177</v>
      </c>
      <c r="K9307">
        <v>218</v>
      </c>
      <c r="L9307">
        <v>126</v>
      </c>
      <c r="M9307">
        <v>21</v>
      </c>
      <c r="N9307">
        <v>0.16771133066451999</v>
      </c>
      <c r="O9307">
        <v>-0.73969149838863402</v>
      </c>
      <c r="P9307">
        <v>-1.93597964021978</v>
      </c>
      <c r="Q9307">
        <v>0.83050847457627097</v>
      </c>
      <c r="R9307">
        <v>0.338983050847457</v>
      </c>
      <c r="S9307">
        <f t="shared" si="145"/>
        <v>-0.16822394013465669</v>
      </c>
    </row>
    <row r="9308" spans="1:19" x14ac:dyDescent="0.2">
      <c r="A9308" t="s">
        <v>18514</v>
      </c>
      <c r="B9308" t="s">
        <v>18515</v>
      </c>
      <c r="C9308">
        <v>24</v>
      </c>
      <c r="D9308">
        <v>29</v>
      </c>
      <c r="E9308">
        <v>30</v>
      </c>
      <c r="F9308">
        <v>3</v>
      </c>
      <c r="G9308">
        <v>0.162444988482878</v>
      </c>
      <c r="H9308">
        <v>-0.39734799677034699</v>
      </c>
      <c r="I9308">
        <v>-1.7872871599539399</v>
      </c>
      <c r="J9308">
        <v>92</v>
      </c>
      <c r="K9308">
        <v>117</v>
      </c>
      <c r="L9308">
        <v>44</v>
      </c>
      <c r="M9308">
        <v>8</v>
      </c>
      <c r="N9308">
        <v>0.181626137822328</v>
      </c>
      <c r="O9308">
        <v>-0.91242392800375804</v>
      </c>
      <c r="P9308">
        <v>-2.0709235089455</v>
      </c>
      <c r="Q9308">
        <v>0.83050847457627097</v>
      </c>
      <c r="R9308">
        <v>0.35593220338983</v>
      </c>
      <c r="S9308">
        <f t="shared" si="145"/>
        <v>-6.9362161807188183E-2</v>
      </c>
    </row>
    <row r="9309" spans="1:19" x14ac:dyDescent="0.2">
      <c r="A9309" t="s">
        <v>18516</v>
      </c>
      <c r="B9309" t="s">
        <v>18517</v>
      </c>
      <c r="C9309">
        <v>195</v>
      </c>
      <c r="D9309">
        <v>134</v>
      </c>
      <c r="E9309">
        <v>95</v>
      </c>
      <c r="F9309">
        <v>19</v>
      </c>
      <c r="G9309">
        <v>-8.2671580702181904E-2</v>
      </c>
      <c r="H9309">
        <v>-0.80656901585207297</v>
      </c>
      <c r="I9309">
        <v>-1.8954781833716801</v>
      </c>
      <c r="J9309">
        <v>256</v>
      </c>
      <c r="K9309">
        <v>325</v>
      </c>
      <c r="L9309">
        <v>134</v>
      </c>
      <c r="M9309">
        <v>26</v>
      </c>
      <c r="N9309">
        <v>0.180871499088746</v>
      </c>
      <c r="O9309">
        <v>-0.873223944091432</v>
      </c>
      <c r="P9309">
        <v>-2.0034922859329201</v>
      </c>
      <c r="Q9309">
        <v>0.677966101694915</v>
      </c>
      <c r="R9309">
        <v>0.169491525423728</v>
      </c>
      <c r="S9309">
        <f t="shared" si="145"/>
        <v>-8.2525908578301846E-2</v>
      </c>
    </row>
    <row r="9310" spans="1:19" x14ac:dyDescent="0.2">
      <c r="A9310" t="s">
        <v>18518</v>
      </c>
      <c r="B9310" t="s">
        <v>18519</v>
      </c>
      <c r="C9310">
        <v>92</v>
      </c>
      <c r="D9310">
        <v>96</v>
      </c>
      <c r="E9310">
        <v>75</v>
      </c>
      <c r="F9310">
        <v>3</v>
      </c>
      <c r="G9310">
        <v>9.8741637989541595E-2</v>
      </c>
      <c r="H9310">
        <v>-0.58298457373225798</v>
      </c>
      <c r="I9310">
        <v>-2.37086374558789</v>
      </c>
      <c r="J9310">
        <v>148</v>
      </c>
      <c r="K9310">
        <v>122</v>
      </c>
      <c r="L9310">
        <v>71</v>
      </c>
      <c r="M9310">
        <v>24</v>
      </c>
      <c r="N9310">
        <v>-6.6737812984873496E-3</v>
      </c>
      <c r="O9310">
        <v>-0.91109214382027204</v>
      </c>
      <c r="P9310">
        <v>-1.80027614227524</v>
      </c>
      <c r="Q9310">
        <v>0.88135593220338904</v>
      </c>
      <c r="R9310">
        <v>0.305084745762711</v>
      </c>
      <c r="S9310">
        <f t="shared" si="145"/>
        <v>-0.16526222335832341</v>
      </c>
    </row>
    <row r="9311" spans="1:19" x14ac:dyDescent="0.2">
      <c r="A9311" t="s">
        <v>18520</v>
      </c>
      <c r="B9311" t="s">
        <v>18521</v>
      </c>
      <c r="C9311">
        <v>17</v>
      </c>
      <c r="D9311">
        <v>18</v>
      </c>
      <c r="E9311">
        <v>22</v>
      </c>
      <c r="F9311">
        <v>2</v>
      </c>
      <c r="G9311">
        <v>0.10508181602056001</v>
      </c>
      <c r="H9311">
        <v>-0.382284250334471</v>
      </c>
      <c r="I9311">
        <v>-1.8136160986762899</v>
      </c>
      <c r="J9311">
        <v>37</v>
      </c>
      <c r="K9311">
        <v>64</v>
      </c>
      <c r="L9311">
        <v>36</v>
      </c>
      <c r="M9311">
        <v>3</v>
      </c>
      <c r="N9311">
        <v>0.31520635333861302</v>
      </c>
      <c r="O9311">
        <v>-0.60398800044409795</v>
      </c>
      <c r="P9311">
        <v>-2.1013061379392202</v>
      </c>
      <c r="Q9311">
        <v>0.83050847457627097</v>
      </c>
      <c r="R9311">
        <v>0.25423728813559299</v>
      </c>
      <c r="S9311">
        <f t="shared" si="145"/>
        <v>-8.5081847686253043E-2</v>
      </c>
    </row>
    <row r="9312" spans="1:19" x14ac:dyDescent="0.2">
      <c r="A9312" t="s">
        <v>18522</v>
      </c>
      <c r="B9312" t="s">
        <v>18523</v>
      </c>
      <c r="C9312">
        <v>132</v>
      </c>
      <c r="D9312">
        <v>113</v>
      </c>
      <c r="E9312">
        <v>86</v>
      </c>
      <c r="F9312">
        <v>18</v>
      </c>
      <c r="G9312">
        <v>1.27627445730982E-2</v>
      </c>
      <c r="H9312">
        <v>-0.68033348974068497</v>
      </c>
      <c r="I9312">
        <v>-1.74949859906454</v>
      </c>
      <c r="J9312">
        <v>192</v>
      </c>
      <c r="K9312">
        <v>197</v>
      </c>
      <c r="L9312">
        <v>127</v>
      </c>
      <c r="M9312">
        <v>15</v>
      </c>
      <c r="N9312">
        <v>8.8393100879765096E-2</v>
      </c>
      <c r="O9312">
        <v>-0.771586284891983</v>
      </c>
      <c r="P9312">
        <v>-2.1174356382397601</v>
      </c>
      <c r="Q9312">
        <v>0.79661016949152497</v>
      </c>
      <c r="R9312">
        <v>0.305084745762711</v>
      </c>
      <c r="S9312">
        <f t="shared" si="145"/>
        <v>-7.0905801918016778E-2</v>
      </c>
    </row>
    <row r="9313" spans="1:19" x14ac:dyDescent="0.2">
      <c r="A9313" t="s">
        <v>18524</v>
      </c>
      <c r="B9313" t="s">
        <v>18525</v>
      </c>
      <c r="C9313">
        <v>84</v>
      </c>
      <c r="D9313">
        <v>60</v>
      </c>
      <c r="E9313">
        <v>49</v>
      </c>
      <c r="F9313">
        <v>3</v>
      </c>
      <c r="G9313">
        <v>-6.5869803382709494E-2</v>
      </c>
      <c r="H9313">
        <v>-0.72834121581177103</v>
      </c>
      <c r="I9313">
        <v>-2.3313552043042098</v>
      </c>
      <c r="J9313">
        <v>154</v>
      </c>
      <c r="K9313">
        <v>144</v>
      </c>
      <c r="L9313">
        <v>81</v>
      </c>
      <c r="M9313">
        <v>7</v>
      </c>
      <c r="N9313">
        <v>4.8069874680508301E-2</v>
      </c>
      <c r="O9313">
        <v>-0.87112447910220303</v>
      </c>
      <c r="P9313">
        <v>-2.35264834941409</v>
      </c>
      <c r="Q9313">
        <v>0.72881355932203395</v>
      </c>
      <c r="R9313">
        <v>0.322033898305084</v>
      </c>
      <c r="S9313">
        <f t="shared" si="145"/>
        <v>-0.30161915192547517</v>
      </c>
    </row>
    <row r="9314" spans="1:19" x14ac:dyDescent="0.2">
      <c r="A9314" t="s">
        <v>18526</v>
      </c>
      <c r="B9314" t="s">
        <v>18527</v>
      </c>
      <c r="C9314">
        <v>56</v>
      </c>
      <c r="D9314">
        <v>69</v>
      </c>
      <c r="E9314">
        <v>23</v>
      </c>
      <c r="F9314">
        <v>4</v>
      </c>
      <c r="G9314">
        <v>0.17091929602658301</v>
      </c>
      <c r="H9314">
        <v>-0.88071820076701102</v>
      </c>
      <c r="I9314">
        <v>-2.0303252086402299</v>
      </c>
      <c r="J9314">
        <v>61</v>
      </c>
      <c r="K9314">
        <v>74</v>
      </c>
      <c r="L9314">
        <v>32</v>
      </c>
      <c r="M9314">
        <v>4</v>
      </c>
      <c r="N9314">
        <v>0.16112998814193</v>
      </c>
      <c r="O9314">
        <v>-0.87226863383525099</v>
      </c>
      <c r="P9314">
        <v>-2.1934955122746902</v>
      </c>
      <c r="Q9314">
        <v>0.59322033898305004</v>
      </c>
      <c r="R9314">
        <v>0.35593220338983</v>
      </c>
      <c r="S9314">
        <f t="shared" si="145"/>
        <v>-0.17223631147543783</v>
      </c>
    </row>
    <row r="9315" spans="1:19" x14ac:dyDescent="0.2">
      <c r="A9315" t="s">
        <v>18528</v>
      </c>
      <c r="B9315" t="s">
        <v>18529</v>
      </c>
      <c r="C9315">
        <v>119</v>
      </c>
      <c r="D9315">
        <v>232</v>
      </c>
      <c r="E9315">
        <v>51</v>
      </c>
      <c r="F9315">
        <v>11</v>
      </c>
      <c r="G9315">
        <v>0.37019925579389701</v>
      </c>
      <c r="H9315">
        <v>-0.86223479507299705</v>
      </c>
      <c r="I9315">
        <v>-1.9183514491963001</v>
      </c>
      <c r="J9315">
        <v>242</v>
      </c>
      <c r="K9315">
        <v>279</v>
      </c>
      <c r="L9315">
        <v>159</v>
      </c>
      <c r="M9315">
        <v>23</v>
      </c>
      <c r="N9315">
        <v>0.13901694071488799</v>
      </c>
      <c r="O9315">
        <v>-0.77450701880437001</v>
      </c>
      <c r="P9315">
        <v>-2.0323131985547298</v>
      </c>
      <c r="Q9315">
        <v>0.86440677966101698</v>
      </c>
      <c r="R9315">
        <v>0.186440677966101</v>
      </c>
      <c r="S9315">
        <f t="shared" si="145"/>
        <v>-9.6831302106053493E-2</v>
      </c>
    </row>
    <row r="9316" spans="1:19" x14ac:dyDescent="0.2">
      <c r="A9316" t="s">
        <v>18530</v>
      </c>
      <c r="B9316" t="s">
        <v>18531</v>
      </c>
      <c r="C9316">
        <v>122</v>
      </c>
      <c r="D9316">
        <v>174</v>
      </c>
      <c r="E9316">
        <v>105</v>
      </c>
      <c r="F9316">
        <v>60</v>
      </c>
      <c r="G9316">
        <v>0.23444764990337899</v>
      </c>
      <c r="H9316">
        <v>-0.55942854138321296</v>
      </c>
      <c r="I9316">
        <v>-1.1924057532531001</v>
      </c>
      <c r="J9316">
        <v>193</v>
      </c>
      <c r="K9316">
        <v>312</v>
      </c>
      <c r="L9316">
        <v>223</v>
      </c>
      <c r="M9316">
        <v>78</v>
      </c>
      <c r="N9316">
        <v>0.28582538843239003</v>
      </c>
      <c r="O9316">
        <v>-0.529341223104003</v>
      </c>
      <c r="P9316">
        <v>-1.40368837490918</v>
      </c>
      <c r="Q9316">
        <v>0.79661016949152497</v>
      </c>
      <c r="R9316">
        <v>0.38983050847457601</v>
      </c>
      <c r="S9316">
        <f t="shared" si="145"/>
        <v>0.28066626139834483</v>
      </c>
    </row>
    <row r="9317" spans="1:19" x14ac:dyDescent="0.2">
      <c r="A9317" t="s">
        <v>18532</v>
      </c>
      <c r="B9317" t="s">
        <v>18533</v>
      </c>
      <c r="C9317">
        <v>36</v>
      </c>
      <c r="D9317">
        <v>50</v>
      </c>
      <c r="E9317">
        <v>41</v>
      </c>
      <c r="F9317">
        <v>0</v>
      </c>
      <c r="G9317">
        <v>0.22292573586425901</v>
      </c>
      <c r="H9317">
        <v>-0.43777665382595499</v>
      </c>
      <c r="I9317" t="e">
        <f>-inf</f>
        <v>#NAME?</v>
      </c>
      <c r="J9317">
        <v>65</v>
      </c>
      <c r="K9317">
        <v>54</v>
      </c>
      <c r="L9317">
        <v>23</v>
      </c>
      <c r="M9317">
        <v>7</v>
      </c>
      <c r="N9317">
        <v>-3.2914933981653101E-3</v>
      </c>
      <c r="O9317">
        <v>-1.0432742977696501</v>
      </c>
      <c r="P9317">
        <v>-1.9780409852204901</v>
      </c>
      <c r="Q9317">
        <v>0.83050847457627097</v>
      </c>
      <c r="R9317">
        <v>0.37288135593220301</v>
      </c>
      <c r="S9317" t="e">
        <f t="shared" si="145"/>
        <v>#NAME?</v>
      </c>
    </row>
    <row r="9318" spans="1:19" x14ac:dyDescent="0.2">
      <c r="A9318" t="s">
        <v>18534</v>
      </c>
      <c r="B9318" t="s">
        <v>18535</v>
      </c>
      <c r="C9318">
        <v>151</v>
      </c>
      <c r="D9318">
        <v>202</v>
      </c>
      <c r="E9318">
        <v>101</v>
      </c>
      <c r="F9318">
        <v>12</v>
      </c>
      <c r="G9318">
        <v>0.20663265444898199</v>
      </c>
      <c r="H9318">
        <v>-0.66891358328893002</v>
      </c>
      <c r="I9318">
        <v>-1.9839928742075399</v>
      </c>
      <c r="J9318">
        <v>308</v>
      </c>
      <c r="K9318">
        <v>169</v>
      </c>
      <c r="L9318">
        <v>171</v>
      </c>
      <c r="M9318">
        <v>23</v>
      </c>
      <c r="N9318">
        <v>-0.18343590846504801</v>
      </c>
      <c r="O9318">
        <v>-0.84764338325267996</v>
      </c>
      <c r="P9318">
        <v>-2.13704854907474</v>
      </c>
      <c r="Q9318">
        <v>0.677966101694915</v>
      </c>
      <c r="R9318">
        <v>0.27118644067796599</v>
      </c>
      <c r="S9318">
        <f t="shared" si="145"/>
        <v>-0.14377619467917954</v>
      </c>
    </row>
    <row r="9319" spans="1:19" x14ac:dyDescent="0.2">
      <c r="A9319" t="s">
        <v>18536</v>
      </c>
      <c r="B9319" t="s">
        <v>18537</v>
      </c>
      <c r="C9319">
        <v>209</v>
      </c>
      <c r="D9319">
        <v>220</v>
      </c>
      <c r="E9319">
        <v>147</v>
      </c>
      <c r="F9319">
        <v>24</v>
      </c>
      <c r="G9319">
        <v>0.10253462700667999</v>
      </c>
      <c r="H9319">
        <v>-0.64708696114128095</v>
      </c>
      <c r="I9319">
        <v>-1.82413221736144</v>
      </c>
      <c r="J9319">
        <v>512</v>
      </c>
      <c r="K9319">
        <v>628</v>
      </c>
      <c r="L9319">
        <v>330</v>
      </c>
      <c r="M9319">
        <v>69</v>
      </c>
      <c r="N9319">
        <v>0.165917786183087</v>
      </c>
      <c r="O9319">
        <v>-0.782844798242333</v>
      </c>
      <c r="P9319">
        <v>-1.8806465388304601</v>
      </c>
      <c r="Q9319">
        <v>0.677966101694915</v>
      </c>
      <c r="R9319">
        <v>0.28813559322033899</v>
      </c>
      <c r="S9319">
        <f t="shared" si="145"/>
        <v>-2.9091685933085781E-2</v>
      </c>
    </row>
    <row r="9320" spans="1:19" x14ac:dyDescent="0.2">
      <c r="A9320" t="s">
        <v>18538</v>
      </c>
      <c r="B9320" t="s">
        <v>18539</v>
      </c>
      <c r="C9320">
        <v>168</v>
      </c>
      <c r="D9320">
        <v>158</v>
      </c>
      <c r="E9320">
        <v>62</v>
      </c>
      <c r="F9320">
        <v>15</v>
      </c>
      <c r="G9320">
        <v>5.3606037524088102E-2</v>
      </c>
      <c r="H9320">
        <v>-0.92717560200601201</v>
      </c>
      <c r="I9320">
        <v>-1.9334151956321799</v>
      </c>
      <c r="J9320">
        <v>221</v>
      </c>
      <c r="K9320">
        <v>292</v>
      </c>
      <c r="L9320">
        <v>181</v>
      </c>
      <c r="M9320">
        <v>23</v>
      </c>
      <c r="N9320">
        <v>0.198218681185029</v>
      </c>
      <c r="O9320">
        <v>-0.67880247596031595</v>
      </c>
      <c r="P9320">
        <v>-1.99289010625941</v>
      </c>
      <c r="Q9320">
        <v>0.62711864406779605</v>
      </c>
      <c r="R9320">
        <v>0.28813559322033899</v>
      </c>
      <c r="S9320">
        <f t="shared" si="145"/>
        <v>-9.0630403937301346E-2</v>
      </c>
    </row>
    <row r="9321" spans="1:19" x14ac:dyDescent="0.2">
      <c r="A9321" t="s">
        <v>18540</v>
      </c>
      <c r="B9321" t="s">
        <v>18541</v>
      </c>
      <c r="C9321">
        <v>34</v>
      </c>
      <c r="D9321">
        <v>28</v>
      </c>
      <c r="E9321">
        <v>40</v>
      </c>
      <c r="F9321">
        <v>4</v>
      </c>
      <c r="G9321">
        <v>-4.0626534045074903E-3</v>
      </c>
      <c r="H9321">
        <v>-0.42367693549269603</v>
      </c>
      <c r="I9321">
        <v>-1.8136160986762899</v>
      </c>
      <c r="J9321">
        <v>82</v>
      </c>
      <c r="K9321">
        <v>62</v>
      </c>
      <c r="L9321">
        <v>30</v>
      </c>
      <c r="M9321">
        <v>10</v>
      </c>
      <c r="N9321">
        <v>-4.4194059463740998E-2</v>
      </c>
      <c r="O9321">
        <v>-1.02878137480844</v>
      </c>
      <c r="P9321">
        <v>-1.9240395209756</v>
      </c>
      <c r="Q9321">
        <v>0.84745762711864403</v>
      </c>
      <c r="R9321">
        <v>0.186440677966101</v>
      </c>
      <c r="S9321">
        <f t="shared" si="145"/>
        <v>-3.7665925164386091E-2</v>
      </c>
    </row>
    <row r="9322" spans="1:19" x14ac:dyDescent="0.2">
      <c r="A9322" t="s">
        <v>18542</v>
      </c>
      <c r="B9322" t="s">
        <v>18543</v>
      </c>
      <c r="C9322">
        <v>73</v>
      </c>
      <c r="D9322">
        <v>52</v>
      </c>
      <c r="E9322">
        <v>25</v>
      </c>
      <c r="F9322">
        <v>5</v>
      </c>
      <c r="G9322">
        <v>-6.7061284190128204E-2</v>
      </c>
      <c r="H9322">
        <v>-0.95964086122682102</v>
      </c>
      <c r="I9322">
        <v>-2.0485500287464302</v>
      </c>
      <c r="J9322">
        <v>92</v>
      </c>
      <c r="K9322">
        <v>98</v>
      </c>
      <c r="L9322">
        <v>68</v>
      </c>
      <c r="M9322">
        <v>6</v>
      </c>
      <c r="N9322">
        <v>0.104666351768661</v>
      </c>
      <c r="O9322">
        <v>-0.72336769178370897</v>
      </c>
      <c r="P9322">
        <v>-2.1958622455537999</v>
      </c>
      <c r="Q9322">
        <v>0.72881355932203395</v>
      </c>
      <c r="R9322">
        <v>0.28813559322033899</v>
      </c>
      <c r="S9322">
        <f t="shared" si="145"/>
        <v>-0.17812510978906596</v>
      </c>
    </row>
    <row r="9323" spans="1:19" x14ac:dyDescent="0.2">
      <c r="A9323" t="s">
        <v>18544</v>
      </c>
      <c r="B9323" t="s">
        <v>18545</v>
      </c>
      <c r="C9323">
        <v>14</v>
      </c>
      <c r="D9323">
        <v>2</v>
      </c>
      <c r="E9323">
        <v>11</v>
      </c>
      <c r="F9323">
        <v>0</v>
      </c>
      <c r="G9323">
        <v>-0.76483980771872795</v>
      </c>
      <c r="H9323">
        <v>-0.59899336029841599</v>
      </c>
      <c r="I9323" t="e">
        <f>-inf</f>
        <v>#NAME?</v>
      </c>
      <c r="J9323">
        <v>31</v>
      </c>
      <c r="K9323">
        <v>28</v>
      </c>
      <c r="L9323">
        <v>19</v>
      </c>
      <c r="M9323">
        <v>2</v>
      </c>
      <c r="N9323">
        <v>3.3024440929668303E-2</v>
      </c>
      <c r="O9323">
        <v>-0.80469687002583401</v>
      </c>
      <c r="P9323">
        <v>-2.2005573667621801</v>
      </c>
      <c r="Q9323">
        <v>0.55932203389830504</v>
      </c>
      <c r="R9323">
        <v>0.305084745762711</v>
      </c>
      <c r="S9323" t="e">
        <f t="shared" si="145"/>
        <v>#NAME?</v>
      </c>
    </row>
    <row r="9324" spans="1:19" x14ac:dyDescent="0.2">
      <c r="A9324" t="s">
        <v>18546</v>
      </c>
      <c r="B9324" t="s">
        <v>18547</v>
      </c>
      <c r="C9324">
        <v>194</v>
      </c>
      <c r="D9324">
        <v>151</v>
      </c>
      <c r="E9324">
        <v>186</v>
      </c>
      <c r="F9324">
        <v>14</v>
      </c>
      <c r="G9324">
        <v>-2.8566550341528101E-2</v>
      </c>
      <c r="H9324">
        <v>-0.51254679549071303</v>
      </c>
      <c r="I9324">
        <v>-2.02587086721398</v>
      </c>
      <c r="J9324">
        <v>386</v>
      </c>
      <c r="K9324">
        <v>487</v>
      </c>
      <c r="L9324">
        <v>289</v>
      </c>
      <c r="M9324">
        <v>51</v>
      </c>
      <c r="N9324">
        <v>0.17816975996460099</v>
      </c>
      <c r="O9324">
        <v>-0.71777823905959703</v>
      </c>
      <c r="P9324">
        <v>-1.88924279716571</v>
      </c>
      <c r="Q9324">
        <v>0.86440677966101698</v>
      </c>
      <c r="R9324">
        <v>0.38983050847457601</v>
      </c>
      <c r="S9324">
        <f t="shared" si="145"/>
        <v>-8.9569125165221142E-2</v>
      </c>
    </row>
    <row r="9325" spans="1:19" x14ac:dyDescent="0.2">
      <c r="A9325" t="s">
        <v>18548</v>
      </c>
      <c r="B9325" t="s">
        <v>18549</v>
      </c>
      <c r="C9325">
        <v>89</v>
      </c>
      <c r="D9325">
        <v>125</v>
      </c>
      <c r="E9325">
        <v>70</v>
      </c>
      <c r="F9325">
        <v>4</v>
      </c>
      <c r="G9325">
        <v>0.227778238658672</v>
      </c>
      <c r="H9325">
        <v>-0.59854997640905905</v>
      </c>
      <c r="I9325">
        <v>-2.2315271882789398</v>
      </c>
      <c r="J9325">
        <v>212</v>
      </c>
      <c r="K9325">
        <v>216</v>
      </c>
      <c r="L9325">
        <v>75</v>
      </c>
      <c r="M9325">
        <v>25</v>
      </c>
      <c r="N9325">
        <v>8.5345993643901205E-2</v>
      </c>
      <c r="O9325">
        <v>-1.0433633746814399</v>
      </c>
      <c r="P9325">
        <v>-1.9386215208486</v>
      </c>
      <c r="Q9325">
        <v>0.59322033898305004</v>
      </c>
      <c r="R9325">
        <v>0.27118644067796599</v>
      </c>
      <c r="S9325">
        <f t="shared" si="145"/>
        <v>-0.16208499866733284</v>
      </c>
    </row>
    <row r="9326" spans="1:19" x14ac:dyDescent="0.2">
      <c r="A9326" t="s">
        <v>18550</v>
      </c>
      <c r="B9326" t="s">
        <v>18551</v>
      </c>
      <c r="C9326">
        <v>290</v>
      </c>
      <c r="D9326">
        <v>245</v>
      </c>
      <c r="E9326">
        <v>214</v>
      </c>
      <c r="F9326">
        <v>16</v>
      </c>
      <c r="G9326">
        <v>7.0263187611047896E-3</v>
      </c>
      <c r="H9326">
        <v>-0.62624223432816895</v>
      </c>
      <c r="I9326">
        <v>-2.1424751882050299</v>
      </c>
      <c r="J9326">
        <v>372</v>
      </c>
      <c r="K9326">
        <v>508</v>
      </c>
      <c r="L9326">
        <v>225</v>
      </c>
      <c r="M9326">
        <v>49</v>
      </c>
      <c r="N9326">
        <v>0.21254887582374299</v>
      </c>
      <c r="O9326">
        <v>-0.81044919891492495</v>
      </c>
      <c r="P9326">
        <v>-1.8905725284452699</v>
      </c>
      <c r="Q9326">
        <v>0.77966101694915202</v>
      </c>
      <c r="R9326">
        <v>0.322033898305084</v>
      </c>
      <c r="S9326">
        <f t="shared" si="145"/>
        <v>-0.12355155875518224</v>
      </c>
    </row>
    <row r="9327" spans="1:19" x14ac:dyDescent="0.2">
      <c r="A9327" t="s">
        <v>18552</v>
      </c>
      <c r="B9327" t="s">
        <v>18553</v>
      </c>
      <c r="C9327">
        <v>428</v>
      </c>
      <c r="D9327">
        <v>440</v>
      </c>
      <c r="E9327">
        <v>265</v>
      </c>
      <c r="F9327">
        <v>46</v>
      </c>
      <c r="G9327">
        <v>9.2267139768543796E-2</v>
      </c>
      <c r="H9327">
        <v>-0.70245590485476705</v>
      </c>
      <c r="I9327">
        <v>-1.8528831102935901</v>
      </c>
      <c r="J9327">
        <v>703</v>
      </c>
      <c r="K9327">
        <v>1028</v>
      </c>
      <c r="L9327">
        <v>507</v>
      </c>
      <c r="M9327">
        <v>87</v>
      </c>
      <c r="N9327">
        <v>0.24226589306115401</v>
      </c>
      <c r="O9327">
        <v>-0.73403614283087804</v>
      </c>
      <c r="P9327">
        <v>-1.9176617409930901</v>
      </c>
      <c r="Q9327">
        <v>0.88135593220338904</v>
      </c>
      <c r="R9327">
        <v>0.28813559322033899</v>
      </c>
      <c r="S9327">
        <f t="shared" si="145"/>
        <v>-4.7283928146209298E-2</v>
      </c>
    </row>
    <row r="9328" spans="1:19" x14ac:dyDescent="0.2">
      <c r="A9328" t="s">
        <v>18554</v>
      </c>
      <c r="B9328" t="s">
        <v>18555</v>
      </c>
      <c r="C9328">
        <v>28</v>
      </c>
      <c r="D9328">
        <v>41</v>
      </c>
      <c r="E9328">
        <v>79</v>
      </c>
      <c r="F9328">
        <v>5</v>
      </c>
      <c r="G9328">
        <v>0.245884057673044</v>
      </c>
      <c r="H9328">
        <v>-4.3788949830181299E-2</v>
      </c>
      <c r="I9328">
        <v>-1.63238519996819</v>
      </c>
      <c r="J9328">
        <v>137</v>
      </c>
      <c r="K9328">
        <v>131</v>
      </c>
      <c r="L9328">
        <v>40</v>
      </c>
      <c r="M9328">
        <v>19</v>
      </c>
      <c r="N9328">
        <v>5.7778831921079202E-2</v>
      </c>
      <c r="O9328">
        <v>-1.1267493529728301</v>
      </c>
      <c r="P9328">
        <v>-1.86819263479547</v>
      </c>
      <c r="Q9328">
        <v>0.59322033898305004</v>
      </c>
      <c r="R9328">
        <v>0.338983050847457</v>
      </c>
      <c r="S9328">
        <f t="shared" si="145"/>
        <v>2.9536189385590952E-2</v>
      </c>
    </row>
    <row r="9329" spans="1:19" x14ac:dyDescent="0.2">
      <c r="A9329" t="s">
        <v>18556</v>
      </c>
      <c r="B9329" t="s">
        <v>18557</v>
      </c>
      <c r="C9329">
        <v>345</v>
      </c>
      <c r="D9329">
        <v>499</v>
      </c>
      <c r="E9329">
        <v>302</v>
      </c>
      <c r="F9329">
        <v>33</v>
      </c>
      <c r="G9329">
        <v>0.240539682845644</v>
      </c>
      <c r="H9329">
        <v>-0.55207016189452696</v>
      </c>
      <c r="I9329">
        <v>-1.90350232815738</v>
      </c>
      <c r="J9329">
        <v>533</v>
      </c>
      <c r="K9329">
        <v>874</v>
      </c>
      <c r="L9329">
        <v>382</v>
      </c>
      <c r="M9329">
        <v>59</v>
      </c>
      <c r="N9329">
        <v>0.29201232702955199</v>
      </c>
      <c r="O9329">
        <v>-0.73675262325925395</v>
      </c>
      <c r="P9329">
        <v>-1.9661008659763199</v>
      </c>
      <c r="Q9329">
        <v>0.88135593220338904</v>
      </c>
      <c r="R9329">
        <v>0.305084745762711</v>
      </c>
      <c r="S9329">
        <f t="shared" si="145"/>
        <v>-7.4838345192318106E-2</v>
      </c>
    </row>
    <row r="9330" spans="1:19" x14ac:dyDescent="0.2">
      <c r="A9330" t="s">
        <v>18558</v>
      </c>
      <c r="B9330" t="s">
        <v>18559</v>
      </c>
      <c r="C9330">
        <v>153</v>
      </c>
      <c r="D9330">
        <v>175</v>
      </c>
      <c r="E9330">
        <v>135</v>
      </c>
      <c r="F9330">
        <v>22</v>
      </c>
      <c r="G9330">
        <v>0.138604850164224</v>
      </c>
      <c r="H9330">
        <v>-0.54861567210099604</v>
      </c>
      <c r="I9330">
        <v>-1.72646592295739</v>
      </c>
      <c r="J9330">
        <v>322</v>
      </c>
      <c r="K9330">
        <v>345</v>
      </c>
      <c r="L9330">
        <v>151</v>
      </c>
      <c r="M9330">
        <v>52</v>
      </c>
      <c r="N9330">
        <v>0.107191326799165</v>
      </c>
      <c r="O9330">
        <v>-0.92096770154705099</v>
      </c>
      <c r="P9330">
        <v>-1.80207819665292</v>
      </c>
      <c r="Q9330">
        <v>0.86440677966101698</v>
      </c>
      <c r="R9330">
        <v>0.23728813559322001</v>
      </c>
      <c r="S9330">
        <f t="shared" si="145"/>
        <v>2.0089400799459877E-2</v>
      </c>
    </row>
    <row r="9331" spans="1:19" x14ac:dyDescent="0.2">
      <c r="A9331" t="s">
        <v>18560</v>
      </c>
      <c r="B9331" t="s">
        <v>18561</v>
      </c>
      <c r="C9331">
        <v>154</v>
      </c>
      <c r="D9331">
        <v>128</v>
      </c>
      <c r="E9331">
        <v>168</v>
      </c>
      <c r="F9331">
        <v>6</v>
      </c>
      <c r="G9331" s="1">
        <v>-5.2518893066286498E-5</v>
      </c>
      <c r="H9331">
        <v>-0.45646944888900298</v>
      </c>
      <c r="I9331">
        <v>-2.2935666434148101</v>
      </c>
      <c r="J9331">
        <v>276</v>
      </c>
      <c r="K9331">
        <v>357</v>
      </c>
      <c r="L9331">
        <v>165</v>
      </c>
      <c r="M9331">
        <v>35</v>
      </c>
      <c r="N9331">
        <v>0.188987237468697</v>
      </c>
      <c r="O9331">
        <v>-0.81551391499570103</v>
      </c>
      <c r="P9331">
        <v>-1.9070667063068301</v>
      </c>
      <c r="Q9331">
        <v>0.72881355932203395</v>
      </c>
      <c r="R9331">
        <v>0.40677966101694901</v>
      </c>
      <c r="S9331">
        <f t="shared" si="145"/>
        <v>-0.1715357514499069</v>
      </c>
    </row>
    <row r="9332" spans="1:19" x14ac:dyDescent="0.2">
      <c r="A9332" t="s">
        <v>18562</v>
      </c>
      <c r="B9332" t="s">
        <v>18563</v>
      </c>
      <c r="C9332">
        <v>124</v>
      </c>
      <c r="D9332">
        <v>154</v>
      </c>
      <c r="E9332">
        <v>170</v>
      </c>
      <c r="F9332">
        <v>72</v>
      </c>
      <c r="G9332">
        <v>0.17435726796975601</v>
      </c>
      <c r="H9332">
        <v>-0.35723077356236399</v>
      </c>
      <c r="I9332">
        <v>-1.1202863616929599</v>
      </c>
      <c r="J9332">
        <v>305</v>
      </c>
      <c r="K9332">
        <v>425</v>
      </c>
      <c r="L9332">
        <v>239</v>
      </c>
      <c r="M9332">
        <v>273</v>
      </c>
      <c r="N9332">
        <v>0.221317194125247</v>
      </c>
      <c r="O9332">
        <v>-0.69799071554303804</v>
      </c>
      <c r="P9332">
        <v>-1.0583628608979201</v>
      </c>
      <c r="Q9332">
        <v>0.83050847457627097</v>
      </c>
      <c r="R9332">
        <v>0.22033898305084701</v>
      </c>
      <c r="S9332">
        <f t="shared" si="145"/>
        <v>0.39383322824387101</v>
      </c>
    </row>
    <row r="9333" spans="1:19" x14ac:dyDescent="0.2">
      <c r="A9333" t="s">
        <v>18564</v>
      </c>
      <c r="B9333" t="s">
        <v>18565</v>
      </c>
      <c r="C9333">
        <v>28</v>
      </c>
      <c r="D9333">
        <v>17</v>
      </c>
      <c r="E9333">
        <v>8</v>
      </c>
      <c r="F9333">
        <v>3</v>
      </c>
      <c r="G9333">
        <v>-0.13645087766841599</v>
      </c>
      <c r="H9333">
        <v>-1.0383260541286701</v>
      </c>
      <c r="I9333">
        <v>-1.8542339495845499</v>
      </c>
      <c r="J9333">
        <v>36</v>
      </c>
      <c r="K9333">
        <v>54</v>
      </c>
      <c r="L9333">
        <v>25</v>
      </c>
      <c r="M9333">
        <v>0</v>
      </c>
      <c r="N9333">
        <v>0.253319362477403</v>
      </c>
      <c r="O9333">
        <v>-0.75045126923964001</v>
      </c>
      <c r="P9333" t="e">
        <f>-inf</f>
        <v>#NAME?</v>
      </c>
      <c r="Q9333">
        <v>0.71186440677966101</v>
      </c>
      <c r="R9333">
        <v>0.22033898305084701</v>
      </c>
      <c r="S9333" t="e">
        <f t="shared" si="145"/>
        <v>#NAME?</v>
      </c>
    </row>
    <row r="9334" spans="1:19" x14ac:dyDescent="0.2">
      <c r="A9334" t="s">
        <v>18566</v>
      </c>
      <c r="B9334" t="s">
        <v>18567</v>
      </c>
      <c r="C9334">
        <v>138</v>
      </c>
      <c r="D9334">
        <v>162</v>
      </c>
      <c r="E9334">
        <v>137</v>
      </c>
      <c r="F9334">
        <v>16</v>
      </c>
      <c r="G9334">
        <v>0.149894160436922</v>
      </c>
      <c r="H9334">
        <v>-0.49741652902323302</v>
      </c>
      <c r="I9334">
        <v>-1.8199562767073101</v>
      </c>
      <c r="J9334">
        <v>419</v>
      </c>
      <c r="K9334">
        <v>408</v>
      </c>
      <c r="L9334">
        <v>304</v>
      </c>
      <c r="M9334">
        <v>71</v>
      </c>
      <c r="N9334">
        <v>6.5674243545306404E-2</v>
      </c>
      <c r="O9334">
        <v>-0.73142921650193105</v>
      </c>
      <c r="P9334">
        <v>-1.7811813428391099</v>
      </c>
      <c r="Q9334">
        <v>0.79661016949152497</v>
      </c>
      <c r="R9334">
        <v>0.338983050847457</v>
      </c>
      <c r="S9334">
        <f t="shared" si="145"/>
        <v>-1.2820997925459439E-3</v>
      </c>
    </row>
    <row r="9335" spans="1:19" x14ac:dyDescent="0.2">
      <c r="A9335" t="s">
        <v>18568</v>
      </c>
      <c r="B9335" t="s">
        <v>18569</v>
      </c>
      <c r="C9335">
        <v>342</v>
      </c>
      <c r="D9335">
        <v>345</v>
      </c>
      <c r="E9335">
        <v>297</v>
      </c>
      <c r="F9335">
        <v>44</v>
      </c>
      <c r="G9335">
        <v>8.4051221312667498E-2</v>
      </c>
      <c r="H9335">
        <v>-0.55552766651732599</v>
      </c>
      <c r="I9335">
        <v>-1.7747706025319401</v>
      </c>
      <c r="J9335">
        <v>527</v>
      </c>
      <c r="K9335">
        <v>771</v>
      </c>
      <c r="L9335">
        <v>407</v>
      </c>
      <c r="M9335">
        <v>49</v>
      </c>
      <c r="N9335">
        <v>0.24247186626013201</v>
      </c>
      <c r="O9335">
        <v>-0.70430498313171697</v>
      </c>
      <c r="P9335">
        <v>-2.0418402037759198</v>
      </c>
      <c r="Q9335">
        <v>0.98305084745762705</v>
      </c>
      <c r="R9335">
        <v>0.20338983050847401</v>
      </c>
      <c r="S9335">
        <f t="shared" si="145"/>
        <v>-5.7973285491758161E-2</v>
      </c>
    </row>
    <row r="9336" spans="1:19" x14ac:dyDescent="0.2">
      <c r="A9336" t="s">
        <v>18570</v>
      </c>
      <c r="B9336" t="s">
        <v>18571</v>
      </c>
      <c r="C9336">
        <v>92</v>
      </c>
      <c r="D9336">
        <v>134</v>
      </c>
      <c r="E9336">
        <v>138</v>
      </c>
      <c r="F9336">
        <v>46</v>
      </c>
      <c r="G9336">
        <v>0.24357520331478</v>
      </c>
      <c r="H9336">
        <v>-0.31816675072272199</v>
      </c>
      <c r="I9336">
        <v>-1.1852271686259801</v>
      </c>
      <c r="J9336">
        <v>234</v>
      </c>
      <c r="K9336">
        <v>334</v>
      </c>
      <c r="L9336">
        <v>210</v>
      </c>
      <c r="M9336">
        <v>50</v>
      </c>
      <c r="N9336">
        <v>0.231758712823143</v>
      </c>
      <c r="O9336">
        <v>-0.639085339820614</v>
      </c>
      <c r="P9336">
        <v>-1.68047152166601</v>
      </c>
      <c r="Q9336">
        <v>0.71186440677966101</v>
      </c>
      <c r="R9336">
        <v>0.35593220338983</v>
      </c>
      <c r="S9336">
        <f t="shared" si="145"/>
        <v>0.20870147855121568</v>
      </c>
    </row>
    <row r="9337" spans="1:19" x14ac:dyDescent="0.2">
      <c r="A9337" t="s">
        <v>18572</v>
      </c>
      <c r="B9337" t="s">
        <v>18573</v>
      </c>
      <c r="C9337">
        <v>216</v>
      </c>
      <c r="D9337">
        <v>289</v>
      </c>
      <c r="E9337">
        <v>203</v>
      </c>
      <c r="F9337">
        <v>35</v>
      </c>
      <c r="G9337">
        <v>0.20670232390114501</v>
      </c>
      <c r="H9337">
        <v>-0.52121572301612096</v>
      </c>
      <c r="I9337">
        <v>-1.6745828797626501</v>
      </c>
      <c r="J9337">
        <v>517</v>
      </c>
      <c r="K9337">
        <v>654</v>
      </c>
      <c r="L9337">
        <v>396</v>
      </c>
      <c r="M9337">
        <v>59</v>
      </c>
      <c r="N9337">
        <v>0.17931530865204601</v>
      </c>
      <c r="O9337">
        <v>-0.70788413431282005</v>
      </c>
      <c r="P9337">
        <v>-1.95286420004369</v>
      </c>
      <c r="Q9337">
        <v>0.62711864406779605</v>
      </c>
      <c r="R9337">
        <v>0.28813559322033899</v>
      </c>
      <c r="S9337">
        <f t="shared" si="145"/>
        <v>-5.2811812911800309E-3</v>
      </c>
    </row>
    <row r="9338" spans="1:19" x14ac:dyDescent="0.2">
      <c r="A9338" t="s">
        <v>18574</v>
      </c>
      <c r="B9338" t="s">
        <v>18575</v>
      </c>
      <c r="C9338">
        <v>72</v>
      </c>
      <c r="D9338">
        <v>92</v>
      </c>
      <c r="E9338">
        <v>54</v>
      </c>
      <c r="F9338">
        <v>12</v>
      </c>
      <c r="G9338">
        <v>0.186713563209815</v>
      </c>
      <c r="H9338">
        <v>-0.61919674638670297</v>
      </c>
      <c r="I9338">
        <v>-1.66234842334564</v>
      </c>
      <c r="J9338">
        <v>118</v>
      </c>
      <c r="K9338">
        <v>107</v>
      </c>
      <c r="L9338">
        <v>50</v>
      </c>
      <c r="M9338">
        <v>7</v>
      </c>
      <c r="N9338">
        <v>3.4729873800805999E-2</v>
      </c>
      <c r="O9338">
        <v>-0.96500078011449697</v>
      </c>
      <c r="P9338">
        <v>-2.2370096358837599</v>
      </c>
      <c r="Q9338">
        <v>0.81355932203389802</v>
      </c>
      <c r="R9338">
        <v>0.28813559322033899</v>
      </c>
      <c r="S9338">
        <f t="shared" si="145"/>
        <v>-7.7757226558638343E-2</v>
      </c>
    </row>
    <row r="9339" spans="1:19" x14ac:dyDescent="0.2">
      <c r="A9339" t="s">
        <v>18576</v>
      </c>
      <c r="B9339" t="s">
        <v>18577</v>
      </c>
      <c r="C9339">
        <v>271</v>
      </c>
      <c r="D9339">
        <v>475</v>
      </c>
      <c r="E9339">
        <v>192</v>
      </c>
      <c r="F9339">
        <v>34</v>
      </c>
      <c r="G9339">
        <v>0.323982551045989</v>
      </c>
      <c r="H9339">
        <v>-0.64392607194925899</v>
      </c>
      <c r="I9339">
        <v>-1.78568754679414</v>
      </c>
      <c r="J9339">
        <v>383</v>
      </c>
      <c r="K9339">
        <v>529</v>
      </c>
      <c r="L9339">
        <v>270</v>
      </c>
      <c r="M9339">
        <v>82</v>
      </c>
      <c r="N9339">
        <v>0.21748500148828401</v>
      </c>
      <c r="O9339">
        <v>-0.74392378695402495</v>
      </c>
      <c r="P9339">
        <v>-1.6796105901767899</v>
      </c>
      <c r="Q9339">
        <v>0.66101694915254205</v>
      </c>
      <c r="R9339">
        <v>0.152542372881355</v>
      </c>
      <c r="S9339">
        <f t="shared" si="145"/>
        <v>3.5768949652943582E-2</v>
      </c>
    </row>
    <row r="9340" spans="1:19" x14ac:dyDescent="0.2">
      <c r="A9340" t="s">
        <v>18578</v>
      </c>
      <c r="B9340" t="s">
        <v>18579</v>
      </c>
      <c r="C9340">
        <v>212</v>
      </c>
      <c r="D9340">
        <v>198</v>
      </c>
      <c r="E9340">
        <v>246</v>
      </c>
      <c r="F9340">
        <v>59</v>
      </c>
      <c r="G9340">
        <v>5.0587561628308103E-2</v>
      </c>
      <c r="H9340">
        <v>-0.42965876360377597</v>
      </c>
      <c r="I9340">
        <v>-1.4396810222486001</v>
      </c>
      <c r="J9340">
        <v>364</v>
      </c>
      <c r="K9340">
        <v>388</v>
      </c>
      <c r="L9340">
        <v>226</v>
      </c>
      <c r="M9340">
        <v>105</v>
      </c>
      <c r="N9340">
        <v>0.104958445366873</v>
      </c>
      <c r="O9340">
        <v>-0.79908172164604496</v>
      </c>
      <c r="P9340">
        <v>-1.5501377531710101</v>
      </c>
      <c r="Q9340">
        <v>0.69491525423728795</v>
      </c>
      <c r="R9340">
        <v>0.35593220338983</v>
      </c>
      <c r="S9340">
        <f t="shared" si="145"/>
        <v>0.17018336016399085</v>
      </c>
    </row>
    <row r="9341" spans="1:19" x14ac:dyDescent="0.2">
      <c r="A9341" t="s">
        <v>18580</v>
      </c>
      <c r="B9341" t="s">
        <v>18581</v>
      </c>
      <c r="C9341">
        <v>77</v>
      </c>
      <c r="D9341">
        <v>143</v>
      </c>
      <c r="E9341">
        <v>93</v>
      </c>
      <c r="F9341">
        <v>12</v>
      </c>
      <c r="G9341">
        <v>0.34910354458810799</v>
      </c>
      <c r="H9341">
        <v>-0.41226578639695</v>
      </c>
      <c r="I9341">
        <v>-1.69150665208685</v>
      </c>
      <c r="J9341">
        <v>89</v>
      </c>
      <c r="K9341">
        <v>137</v>
      </c>
      <c r="L9341">
        <v>44</v>
      </c>
      <c r="M9341">
        <v>5</v>
      </c>
      <c r="N9341">
        <v>0.26455866393321498</v>
      </c>
      <c r="O9341">
        <v>-0.89802610730311505</v>
      </c>
      <c r="P9341">
        <v>-2.2606456709007801</v>
      </c>
      <c r="Q9341">
        <v>0.77966101694915202</v>
      </c>
      <c r="R9341">
        <v>0.37288135593220301</v>
      </c>
      <c r="S9341">
        <f t="shared" si="145"/>
        <v>-9.2488229141198378E-2</v>
      </c>
    </row>
    <row r="9342" spans="1:19" x14ac:dyDescent="0.2">
      <c r="A9342" t="s">
        <v>18582</v>
      </c>
      <c r="B9342" t="s">
        <v>18583</v>
      </c>
      <c r="C9342">
        <v>628</v>
      </c>
      <c r="D9342">
        <v>583</v>
      </c>
      <c r="E9342">
        <v>420</v>
      </c>
      <c r="F9342">
        <v>60</v>
      </c>
      <c r="G9342">
        <v>4.7967143317346403E-2</v>
      </c>
      <c r="H9342">
        <v>-0.66896836311769903</v>
      </c>
      <c r="I9342">
        <v>-1.90400556631555</v>
      </c>
      <c r="J9342">
        <v>1013</v>
      </c>
      <c r="K9342">
        <v>1284</v>
      </c>
      <c r="L9342">
        <v>804</v>
      </c>
      <c r="M9342">
        <v>103</v>
      </c>
      <c r="N9342">
        <v>0.18018368179427499</v>
      </c>
      <c r="O9342">
        <v>-0.69244217375621897</v>
      </c>
      <c r="P9342">
        <v>-2.0029978892470002</v>
      </c>
      <c r="Q9342">
        <v>0.55932203389830504</v>
      </c>
      <c r="R9342">
        <v>0.11864406779661001</v>
      </c>
      <c r="S9342">
        <f t="shared" si="145"/>
        <v>-8.4852821354264252E-2</v>
      </c>
    </row>
    <row r="9343" spans="1:19" x14ac:dyDescent="0.2">
      <c r="A9343" t="s">
        <v>18584</v>
      </c>
      <c r="B9343" t="s">
        <v>18585</v>
      </c>
      <c r="C9343">
        <v>75</v>
      </c>
      <c r="D9343">
        <v>90</v>
      </c>
      <c r="E9343">
        <v>69</v>
      </c>
      <c r="F9343">
        <v>11</v>
      </c>
      <c r="G9343">
        <v>0.159439478343153</v>
      </c>
      <c r="H9343">
        <v>-0.53047018243284805</v>
      </c>
      <c r="I9343">
        <v>-1.71786575119547</v>
      </c>
      <c r="J9343">
        <v>154</v>
      </c>
      <c r="K9343">
        <v>249</v>
      </c>
      <c r="L9343">
        <v>146</v>
      </c>
      <c r="M9343">
        <v>80</v>
      </c>
      <c r="N9343">
        <v>0.28590672968099501</v>
      </c>
      <c r="O9343">
        <v>-0.61525664219641596</v>
      </c>
      <c r="P9343">
        <v>-1.29465640243641</v>
      </c>
      <c r="Q9343">
        <v>0.76271186440677896</v>
      </c>
      <c r="R9343">
        <v>0.305084745762711</v>
      </c>
      <c r="S9343">
        <f t="shared" si="145"/>
        <v>0.15829658357294812</v>
      </c>
    </row>
    <row r="9344" spans="1:19" x14ac:dyDescent="0.2">
      <c r="A9344" t="s">
        <v>18586</v>
      </c>
      <c r="B9344" t="s">
        <v>18587</v>
      </c>
      <c r="C9344">
        <v>59</v>
      </c>
      <c r="D9344">
        <v>21</v>
      </c>
      <c r="E9344">
        <v>37</v>
      </c>
      <c r="F9344">
        <v>4</v>
      </c>
      <c r="G9344">
        <v>-0.36837448461269601</v>
      </c>
      <c r="H9344">
        <v>-0.69690829735355198</v>
      </c>
      <c r="I9344">
        <v>-2.0529891932761801</v>
      </c>
      <c r="J9344">
        <v>59</v>
      </c>
      <c r="K9344">
        <v>61</v>
      </c>
      <c r="L9344">
        <v>18</v>
      </c>
      <c r="M9344">
        <v>4</v>
      </c>
      <c r="N9344">
        <v>9.17059267903447E-2</v>
      </c>
      <c r="O9344">
        <v>-1.1076682836832199</v>
      </c>
      <c r="P9344">
        <v>-2.1790176889060699</v>
      </c>
      <c r="Q9344">
        <v>0.66101694915254205</v>
      </c>
      <c r="R9344">
        <v>0.37288135593220301</v>
      </c>
      <c r="S9344">
        <f t="shared" si="145"/>
        <v>-0.17489964764258237</v>
      </c>
    </row>
    <row r="9345" spans="1:19" x14ac:dyDescent="0.2">
      <c r="A9345" t="s">
        <v>18588</v>
      </c>
      <c r="B9345" t="s">
        <v>18589</v>
      </c>
      <c r="C9345">
        <v>45</v>
      </c>
      <c r="D9345">
        <v>35</v>
      </c>
      <c r="E9345">
        <v>36</v>
      </c>
      <c r="F9345">
        <v>3</v>
      </c>
      <c r="G9345">
        <v>-2.88862371295396E-2</v>
      </c>
      <c r="H9345">
        <v>-0.59116802278645997</v>
      </c>
      <c r="I9345">
        <v>-2.0602884320176802</v>
      </c>
      <c r="J9345">
        <v>80</v>
      </c>
      <c r="K9345">
        <v>73</v>
      </c>
      <c r="L9345">
        <v>18</v>
      </c>
      <c r="M9345">
        <v>6</v>
      </c>
      <c r="N9345">
        <v>3.7460976550234101E-2</v>
      </c>
      <c r="O9345">
        <v>-1.2399062590330201</v>
      </c>
      <c r="P9345">
        <v>-2.1351644052001899</v>
      </c>
      <c r="Q9345">
        <v>0.66101694915254205</v>
      </c>
      <c r="R9345">
        <v>0.305084745762711</v>
      </c>
      <c r="S9345">
        <f t="shared" si="145"/>
        <v>-0.16527459044615855</v>
      </c>
    </row>
    <row r="9346" spans="1:19" x14ac:dyDescent="0.2">
      <c r="A9346" t="s">
        <v>18590</v>
      </c>
      <c r="B9346" t="s">
        <v>18591</v>
      </c>
      <c r="C9346">
        <v>150</v>
      </c>
      <c r="D9346">
        <v>162</v>
      </c>
      <c r="E9346">
        <v>67</v>
      </c>
      <c r="F9346">
        <v>36</v>
      </c>
      <c r="G9346">
        <v>0.113681987782478</v>
      </c>
      <c r="H9346">
        <v>-0.84427446613325796</v>
      </c>
      <c r="I9346">
        <v>-1.50398593125039</v>
      </c>
      <c r="J9346">
        <v>226</v>
      </c>
      <c r="K9346">
        <v>217</v>
      </c>
      <c r="L9346">
        <v>158</v>
      </c>
      <c r="M9346">
        <v>65</v>
      </c>
      <c r="N9346">
        <v>5.9579398122850298E-2</v>
      </c>
      <c r="O9346">
        <v>-0.74754012933736802</v>
      </c>
      <c r="P9346">
        <v>-1.55142075109643</v>
      </c>
      <c r="Q9346">
        <v>0.61016949152542299</v>
      </c>
      <c r="R9346">
        <v>0.27118644067796599</v>
      </c>
      <c r="S9346">
        <f t="shared" si="145"/>
        <v>0.15129570997696473</v>
      </c>
    </row>
    <row r="9347" spans="1:19" x14ac:dyDescent="0.2">
      <c r="A9347" t="s">
        <v>18592</v>
      </c>
      <c r="B9347" t="s">
        <v>18593</v>
      </c>
      <c r="C9347">
        <v>96</v>
      </c>
      <c r="D9347">
        <v>133</v>
      </c>
      <c r="E9347">
        <v>125</v>
      </c>
      <c r="F9347">
        <v>15</v>
      </c>
      <c r="G9347">
        <v>0.221838640223045</v>
      </c>
      <c r="H9347">
        <v>-0.37961922980991503</v>
      </c>
      <c r="I9347">
        <v>-1.6903771469458799</v>
      </c>
      <c r="J9347">
        <v>249</v>
      </c>
      <c r="K9347">
        <v>227</v>
      </c>
      <c r="L9347">
        <v>136</v>
      </c>
      <c r="M9347">
        <v>26</v>
      </c>
      <c r="N9347">
        <v>3.7054613519108201E-2</v>
      </c>
      <c r="O9347">
        <v>-0.85474921586990904</v>
      </c>
      <c r="P9347">
        <v>-1.9914516677168099</v>
      </c>
      <c r="Q9347">
        <v>0.54237288135593198</v>
      </c>
      <c r="R9347">
        <v>0.27118644067796599</v>
      </c>
      <c r="S9347">
        <f t="shared" ref="S9347:S9410" si="146">((I9347+1.7338029)/1.7338029+(P9347+1.8692731)/1.8692731)/2</f>
        <v>-2.0157502857762279E-2</v>
      </c>
    </row>
    <row r="9348" spans="1:19" x14ac:dyDescent="0.2">
      <c r="A9348" t="s">
        <v>18594</v>
      </c>
      <c r="B9348" t="s">
        <v>18595</v>
      </c>
      <c r="C9348">
        <v>107</v>
      </c>
      <c r="D9348">
        <v>164</v>
      </c>
      <c r="E9348">
        <v>70</v>
      </c>
      <c r="F9348">
        <v>8</v>
      </c>
      <c r="G9348">
        <v>0.26571830265801599</v>
      </c>
      <c r="H9348">
        <v>-0.67854374744935597</v>
      </c>
      <c r="I9348">
        <v>-2.0104909636552599</v>
      </c>
      <c r="J9348">
        <v>221</v>
      </c>
      <c r="K9348">
        <v>242</v>
      </c>
      <c r="L9348">
        <v>199</v>
      </c>
      <c r="M9348">
        <v>41</v>
      </c>
      <c r="N9348">
        <v>0.11665119571704199</v>
      </c>
      <c r="O9348">
        <v>-0.63762797441979402</v>
      </c>
      <c r="P9348">
        <v>-1.74183408555726</v>
      </c>
      <c r="Q9348">
        <v>0.76271186440677896</v>
      </c>
      <c r="R9348">
        <v>0.305084745762711</v>
      </c>
      <c r="S9348">
        <f t="shared" si="146"/>
        <v>-4.5704395183082273E-2</v>
      </c>
    </row>
    <row r="9349" spans="1:19" x14ac:dyDescent="0.2">
      <c r="A9349" t="s">
        <v>18596</v>
      </c>
      <c r="B9349" t="e">
        <f>---MEVVAKHDFKGTADDEDDLPFKKGEILKILNKDENWYKARNADGQEGMIPVNYIEMRDH</f>
        <v>#NAME?</v>
      </c>
      <c r="C9349">
        <v>50</v>
      </c>
      <c r="D9349">
        <v>35</v>
      </c>
      <c r="E9349">
        <v>62</v>
      </c>
      <c r="F9349">
        <v>3</v>
      </c>
      <c r="G9349">
        <v>-7.4643727690214698E-2</v>
      </c>
      <c r="H9349">
        <v>-0.40083632461616803</v>
      </c>
      <c r="I9349">
        <v>-2.1060459225783501</v>
      </c>
      <c r="J9349">
        <v>85</v>
      </c>
      <c r="K9349">
        <v>86</v>
      </c>
      <c r="L9349">
        <v>75</v>
      </c>
      <c r="M9349">
        <v>6</v>
      </c>
      <c r="N9349">
        <v>8.2307628950996706E-2</v>
      </c>
      <c r="O9349">
        <v>-0.64644643946698299</v>
      </c>
      <c r="P9349">
        <v>-2.1614933439225399</v>
      </c>
      <c r="Q9349">
        <v>0.677966101694915</v>
      </c>
      <c r="R9349">
        <v>0.27118644067796599</v>
      </c>
      <c r="S9349">
        <f t="shared" si="146"/>
        <v>-0.18551285255108357</v>
      </c>
    </row>
    <row r="9350" spans="1:19" x14ac:dyDescent="0.2">
      <c r="A9350" t="s">
        <v>18597</v>
      </c>
      <c r="B9350" t="s">
        <v>18598</v>
      </c>
      <c r="C9350">
        <v>214</v>
      </c>
      <c r="D9350">
        <v>243</v>
      </c>
      <c r="E9350">
        <v>165</v>
      </c>
      <c r="F9350">
        <v>17</v>
      </c>
      <c r="G9350">
        <v>0.13545073254464901</v>
      </c>
      <c r="H9350">
        <v>-0.60718783891368799</v>
      </c>
      <c r="I9350">
        <v>-1.9841620249329099</v>
      </c>
      <c r="J9350">
        <v>435</v>
      </c>
      <c r="K9350">
        <v>640</v>
      </c>
      <c r="L9350">
        <v>380</v>
      </c>
      <c r="M9350">
        <v>51</v>
      </c>
      <c r="N9350">
        <v>0.24491882045097099</v>
      </c>
      <c r="O9350">
        <v>-0.65079443748221699</v>
      </c>
      <c r="P9350">
        <v>-1.9411447494485901</v>
      </c>
      <c r="Q9350">
        <v>0.61016949152542299</v>
      </c>
      <c r="R9350">
        <v>0.37288135593220301</v>
      </c>
      <c r="S9350">
        <f t="shared" si="146"/>
        <v>-9.1423910693330224E-2</v>
      </c>
    </row>
    <row r="9351" spans="1:19" x14ac:dyDescent="0.2">
      <c r="A9351" t="s">
        <v>18599</v>
      </c>
      <c r="B9351" t="s">
        <v>18600</v>
      </c>
      <c r="C9351">
        <v>56</v>
      </c>
      <c r="D9351">
        <v>59</v>
      </c>
      <c r="E9351">
        <v>59</v>
      </c>
      <c r="F9351">
        <v>10</v>
      </c>
      <c r="G9351">
        <v>0.10292221693147199</v>
      </c>
      <c r="H9351">
        <v>-0.47159402514245902</v>
      </c>
      <c r="I9351">
        <v>-1.63238519996819</v>
      </c>
      <c r="J9351">
        <v>81</v>
      </c>
      <c r="K9351">
        <v>112</v>
      </c>
      <c r="L9351">
        <v>49</v>
      </c>
      <c r="M9351">
        <v>7</v>
      </c>
      <c r="N9351">
        <v>0.21796110721325301</v>
      </c>
      <c r="O9351">
        <v>-0.81037771599452602</v>
      </c>
      <c r="P9351">
        <v>-2.0736126474562799</v>
      </c>
      <c r="Q9351">
        <v>0.62711864406779605</v>
      </c>
      <c r="R9351">
        <v>0.37288135593220301</v>
      </c>
      <c r="S9351">
        <f t="shared" si="146"/>
        <v>-2.5410306303243889E-2</v>
      </c>
    </row>
    <row r="9352" spans="1:19" x14ac:dyDescent="0.2">
      <c r="A9352" t="s">
        <v>18601</v>
      </c>
      <c r="B9352" t="e">
        <f>---MEARAEHDFKATSDDEDELSFKKGSILKVLNKDDNWY-KAEADGRKGFVPSNYIEMRDH</f>
        <v>#NAME?</v>
      </c>
      <c r="C9352">
        <v>44</v>
      </c>
      <c r="D9352">
        <v>114</v>
      </c>
      <c r="E9352">
        <v>76</v>
      </c>
      <c r="F9352">
        <v>1</v>
      </c>
      <c r="G9352">
        <v>0.49371040714581299</v>
      </c>
      <c r="H9352">
        <v>-0.25689709398379901</v>
      </c>
      <c r="I9352">
        <v>-2.5276498494481801</v>
      </c>
      <c r="J9352">
        <v>80</v>
      </c>
      <c r="K9352">
        <v>86</v>
      </c>
      <c r="L9352">
        <v>48</v>
      </c>
      <c r="M9352">
        <v>6</v>
      </c>
      <c r="N9352">
        <v>0.10863656767334499</v>
      </c>
      <c r="O9352">
        <v>-0.81393752676074604</v>
      </c>
      <c r="P9352">
        <v>-2.1351644052001899</v>
      </c>
      <c r="Q9352">
        <v>0.77966101694915202</v>
      </c>
      <c r="R9352">
        <v>0.28813559322033899</v>
      </c>
      <c r="S9352">
        <f t="shared" si="146"/>
        <v>-0.3000538717100496</v>
      </c>
    </row>
    <row r="9353" spans="1:19" x14ac:dyDescent="0.2">
      <c r="A9353" t="s">
        <v>18602</v>
      </c>
      <c r="B9353" t="s">
        <v>18603</v>
      </c>
      <c r="C9353">
        <v>83</v>
      </c>
      <c r="D9353">
        <v>70</v>
      </c>
      <c r="E9353">
        <v>95</v>
      </c>
      <c r="F9353">
        <v>15</v>
      </c>
      <c r="G9353">
        <v>6.2781799337113097E-3</v>
      </c>
      <c r="H9353">
        <v>-0.43561249686562897</v>
      </c>
      <c r="I9353">
        <v>-1.6271840062823899</v>
      </c>
      <c r="J9353">
        <v>172</v>
      </c>
      <c r="K9353">
        <v>257</v>
      </c>
      <c r="L9353">
        <v>98</v>
      </c>
      <c r="M9353">
        <v>23</v>
      </c>
      <c r="N9353">
        <v>0.251632779845467</v>
      </c>
      <c r="O9353">
        <v>-0.83639114835944395</v>
      </c>
      <c r="P9353">
        <v>-1.8840262794818401</v>
      </c>
      <c r="Q9353">
        <v>0.71186440677966101</v>
      </c>
      <c r="R9353">
        <v>0.20338983050847401</v>
      </c>
      <c r="S9353">
        <f t="shared" si="146"/>
        <v>2.6800886234691342E-2</v>
      </c>
    </row>
    <row r="9354" spans="1:19" x14ac:dyDescent="0.2">
      <c r="A9354" t="s">
        <v>18604</v>
      </c>
      <c r="B9354" t="s">
        <v>18605</v>
      </c>
      <c r="C9354">
        <v>91</v>
      </c>
      <c r="D9354">
        <v>43</v>
      </c>
      <c r="E9354">
        <v>55</v>
      </c>
      <c r="F9354">
        <v>5</v>
      </c>
      <c r="G9354">
        <v>-0.245314704445978</v>
      </c>
      <c r="H9354">
        <v>-0.71293671260525304</v>
      </c>
      <c r="I9354">
        <v>-2.14426856094707</v>
      </c>
      <c r="J9354">
        <v>81</v>
      </c>
      <c r="K9354">
        <v>54</v>
      </c>
      <c r="L9354">
        <v>24</v>
      </c>
      <c r="M9354">
        <v>15</v>
      </c>
      <c r="N9354">
        <v>-9.8863155633959393E-2</v>
      </c>
      <c r="O9354">
        <v>-1.1203625543114299</v>
      </c>
      <c r="P9354">
        <v>-1.74261942841486</v>
      </c>
      <c r="Q9354">
        <v>0.79661016949152497</v>
      </c>
      <c r="R9354">
        <v>0.322033898305084</v>
      </c>
      <c r="S9354">
        <f t="shared" si="146"/>
        <v>-8.4493701822564021E-2</v>
      </c>
    </row>
    <row r="9355" spans="1:19" x14ac:dyDescent="0.2">
      <c r="A9355" t="s">
        <v>18606</v>
      </c>
      <c r="B9355" t="s">
        <v>18607</v>
      </c>
      <c r="C9355">
        <v>61</v>
      </c>
      <c r="D9355">
        <v>49</v>
      </c>
      <c r="E9355">
        <v>105</v>
      </c>
      <c r="F9355">
        <v>13</v>
      </c>
      <c r="G9355">
        <v>-1.4875522686724801E-2</v>
      </c>
      <c r="H9355">
        <v>-0.25839854571923199</v>
      </c>
      <c r="I9355">
        <v>-1.5555836556659199</v>
      </c>
      <c r="J9355">
        <v>152</v>
      </c>
      <c r="K9355">
        <v>91</v>
      </c>
      <c r="L9355">
        <v>69</v>
      </c>
      <c r="M9355">
        <v>8</v>
      </c>
      <c r="N9355">
        <v>-0.14557409220195699</v>
      </c>
      <c r="O9355">
        <v>-0.93508327435190697</v>
      </c>
      <c r="P9355">
        <v>-2.2889792695447202</v>
      </c>
      <c r="Q9355">
        <v>0.69491525423728795</v>
      </c>
      <c r="R9355">
        <v>0.23728813559322001</v>
      </c>
      <c r="S9355">
        <f t="shared" si="146"/>
        <v>-6.0869065863134557E-2</v>
      </c>
    </row>
    <row r="9356" spans="1:19" x14ac:dyDescent="0.2">
      <c r="A9356" t="s">
        <v>18608</v>
      </c>
      <c r="B9356" t="s">
        <v>18609</v>
      </c>
      <c r="C9356">
        <v>115</v>
      </c>
      <c r="D9356">
        <v>132</v>
      </c>
      <c r="E9356">
        <v>84</v>
      </c>
      <c r="F9356">
        <v>8</v>
      </c>
      <c r="G9356">
        <v>0.140134323147766</v>
      </c>
      <c r="H9356">
        <v>-0.63067656407013295</v>
      </c>
      <c r="I9356">
        <v>-2.0418050263236598</v>
      </c>
      <c r="J9356">
        <v>282</v>
      </c>
      <c r="K9356">
        <v>368</v>
      </c>
      <c r="L9356">
        <v>145</v>
      </c>
      <c r="M9356">
        <v>38</v>
      </c>
      <c r="N9356">
        <v>0.19282681377587799</v>
      </c>
      <c r="O9356">
        <v>-0.88096988322877601</v>
      </c>
      <c r="P9356">
        <v>-1.8806911802944399</v>
      </c>
      <c r="Q9356">
        <v>0.79661016949152497</v>
      </c>
      <c r="R9356">
        <v>0.22033898305084701</v>
      </c>
      <c r="S9356">
        <f t="shared" si="146"/>
        <v>-9.1876854640639827E-2</v>
      </c>
    </row>
    <row r="9357" spans="1:19" x14ac:dyDescent="0.2">
      <c r="A9357" t="s">
        <v>18610</v>
      </c>
      <c r="B9357" t="s">
        <v>18611</v>
      </c>
      <c r="C9357">
        <v>210</v>
      </c>
      <c r="D9357">
        <v>287</v>
      </c>
      <c r="E9357">
        <v>104</v>
      </c>
      <c r="F9357">
        <v>26</v>
      </c>
      <c r="G9357">
        <v>0.21592083429560099</v>
      </c>
      <c r="H9357">
        <v>-0.799443965213542</v>
      </c>
      <c r="I9357">
        <v>-1.7914431197251</v>
      </c>
      <c r="J9357">
        <v>238</v>
      </c>
      <c r="K9357">
        <v>254</v>
      </c>
      <c r="L9357">
        <v>131</v>
      </c>
      <c r="M9357">
        <v>16</v>
      </c>
      <c r="N9357">
        <v>0.105484862985147</v>
      </c>
      <c r="O9357">
        <v>-0.85139443854513797</v>
      </c>
      <c r="P9357">
        <v>-2.1826826429924799</v>
      </c>
      <c r="Q9357">
        <v>0.91525423728813504</v>
      </c>
      <c r="R9357">
        <v>0.305084745762711</v>
      </c>
      <c r="S9357">
        <f t="shared" si="146"/>
        <v>-0.10045441327148706</v>
      </c>
    </row>
    <row r="9358" spans="1:19" x14ac:dyDescent="0.2">
      <c r="A9358" t="s">
        <v>18612</v>
      </c>
      <c r="B9358" t="s">
        <v>18613</v>
      </c>
      <c r="C9358">
        <v>142</v>
      </c>
      <c r="D9358">
        <v>102</v>
      </c>
      <c r="E9358">
        <v>87</v>
      </c>
      <c r="F9358">
        <v>6</v>
      </c>
      <c r="G9358">
        <v>-6.3429940325610501E-2</v>
      </c>
      <c r="H9358">
        <v>-0.70702710154284099</v>
      </c>
      <c r="I9358">
        <v>-2.2583342669614099</v>
      </c>
      <c r="J9358">
        <v>213</v>
      </c>
      <c r="K9358">
        <v>300</v>
      </c>
      <c r="L9358">
        <v>142</v>
      </c>
      <c r="M9358">
        <v>24</v>
      </c>
      <c r="N9358">
        <v>0.22596975470264599</v>
      </c>
      <c r="O9358">
        <v>-0.76818003620007103</v>
      </c>
      <c r="P9358">
        <v>-1.9583940303190199</v>
      </c>
      <c r="Q9358">
        <v>0.94915254237288105</v>
      </c>
      <c r="R9358">
        <v>0.152542372881355</v>
      </c>
      <c r="S9358">
        <f t="shared" si="146"/>
        <v>-0.17510453863609352</v>
      </c>
    </row>
    <row r="9359" spans="1:19" x14ac:dyDescent="0.2">
      <c r="A9359" t="s">
        <v>18614</v>
      </c>
      <c r="B9359" t="s">
        <v>18615</v>
      </c>
      <c r="C9359">
        <v>89</v>
      </c>
      <c r="D9359">
        <v>28</v>
      </c>
      <c r="E9359">
        <v>77</v>
      </c>
      <c r="F9359">
        <v>0</v>
      </c>
      <c r="G9359">
        <v>-0.421973743007165</v>
      </c>
      <c r="H9359">
        <v>-0.55715729125083402</v>
      </c>
      <c r="I9359" t="e">
        <f>-inf</f>
        <v>#NAME?</v>
      </c>
      <c r="J9359">
        <v>149</v>
      </c>
      <c r="K9359">
        <v>203</v>
      </c>
      <c r="L9359">
        <v>83</v>
      </c>
      <c r="M9359">
        <v>13</v>
      </c>
      <c r="N9359">
        <v>0.21153787292265999</v>
      </c>
      <c r="O9359">
        <v>-0.84619695318058996</v>
      </c>
      <c r="P9359">
        <v>-2.0694685846973302</v>
      </c>
      <c r="Q9359">
        <v>0.69491525423728795</v>
      </c>
      <c r="R9359">
        <v>0.27118644067796599</v>
      </c>
      <c r="S9359" t="e">
        <f t="shared" si="146"/>
        <v>#NAME?</v>
      </c>
    </row>
    <row r="9360" spans="1:19" x14ac:dyDescent="0.2">
      <c r="A9360" t="s">
        <v>18616</v>
      </c>
      <c r="B9360" t="s">
        <v>18617</v>
      </c>
      <c r="C9360">
        <v>82</v>
      </c>
      <c r="D9360">
        <v>107</v>
      </c>
      <c r="E9360">
        <v>74</v>
      </c>
      <c r="F9360">
        <v>10</v>
      </c>
      <c r="G9360">
        <v>0.19582815759702099</v>
      </c>
      <c r="H9360">
        <v>-0.53884014243114398</v>
      </c>
      <c r="I9360">
        <v>-1.79801102534571</v>
      </c>
      <c r="J9360">
        <v>192</v>
      </c>
      <c r="K9360">
        <v>241</v>
      </c>
      <c r="L9360">
        <v>116</v>
      </c>
      <c r="M9360">
        <v>17</v>
      </c>
      <c r="N9360">
        <v>0.17594391729303999</v>
      </c>
      <c r="O9360">
        <v>-0.81093201662102099</v>
      </c>
      <c r="P9360">
        <v>-2.0630779759171598</v>
      </c>
      <c r="Q9360">
        <v>0.77966101694915202</v>
      </c>
      <c r="R9360">
        <v>0.35593220338983</v>
      </c>
      <c r="S9360">
        <f t="shared" si="146"/>
        <v>-7.0356194877478767E-2</v>
      </c>
    </row>
    <row r="9361" spans="1:19" x14ac:dyDescent="0.2">
      <c r="A9361" t="s">
        <v>18618</v>
      </c>
      <c r="B9361" t="s">
        <v>18619</v>
      </c>
      <c r="C9361">
        <v>256</v>
      </c>
      <c r="D9361">
        <v>223</v>
      </c>
      <c r="E9361">
        <v>244</v>
      </c>
      <c r="F9361">
        <v>12</v>
      </c>
      <c r="G9361">
        <v>2.0323130031839502E-2</v>
      </c>
      <c r="H9361">
        <v>-0.515108148751523</v>
      </c>
      <c r="I9361">
        <v>-2.2132558922262202</v>
      </c>
      <c r="J9361">
        <v>540</v>
      </c>
      <c r="K9361">
        <v>663</v>
      </c>
      <c r="L9361">
        <v>358</v>
      </c>
      <c r="M9361">
        <v>43</v>
      </c>
      <c r="N9361">
        <v>0.16634787200352599</v>
      </c>
      <c r="O9361">
        <v>-0.77059951032348395</v>
      </c>
      <c r="P9361">
        <v>-2.1091509728352702</v>
      </c>
      <c r="Q9361">
        <v>0.76271186440677896</v>
      </c>
      <c r="R9361">
        <v>0.35593220338983</v>
      </c>
      <c r="S9361">
        <f t="shared" si="146"/>
        <v>-0.20242970094126017</v>
      </c>
    </row>
    <row r="9362" spans="1:19" x14ac:dyDescent="0.2">
      <c r="A9362" t="s">
        <v>18620</v>
      </c>
      <c r="B9362" t="s">
        <v>18621</v>
      </c>
      <c r="C9362">
        <v>234</v>
      </c>
      <c r="D9362">
        <v>281</v>
      </c>
      <c r="E9362">
        <v>129</v>
      </c>
      <c r="F9362">
        <v>24</v>
      </c>
      <c r="G9362">
        <v>0.159748694790465</v>
      </c>
      <c r="H9362">
        <v>-0.752884156889297</v>
      </c>
      <c r="I9362">
        <v>-1.8732017886605301</v>
      </c>
      <c r="J9362">
        <v>392</v>
      </c>
      <c r="K9362">
        <v>432</v>
      </c>
      <c r="L9362">
        <v>381</v>
      </c>
      <c r="M9362">
        <v>52</v>
      </c>
      <c r="N9362">
        <v>0.119425783216176</v>
      </c>
      <c r="O9362">
        <v>-0.60444986848922799</v>
      </c>
      <c r="P9362">
        <v>-1.8875083919775499</v>
      </c>
      <c r="Q9362">
        <v>0.93220338983050799</v>
      </c>
      <c r="R9362">
        <v>0.305084745762711</v>
      </c>
      <c r="S9362">
        <f t="shared" si="146"/>
        <v>-4.5077969998095352E-2</v>
      </c>
    </row>
    <row r="9363" spans="1:19" x14ac:dyDescent="0.2">
      <c r="A9363" t="s">
        <v>18622</v>
      </c>
      <c r="B9363" t="s">
        <v>18623</v>
      </c>
      <c r="C9363">
        <v>189</v>
      </c>
      <c r="D9363">
        <v>232</v>
      </c>
      <c r="E9363">
        <v>143</v>
      </c>
      <c r="F9363">
        <v>29</v>
      </c>
      <c r="G9363">
        <v>0.169284413013183</v>
      </c>
      <c r="H9363">
        <v>-0.61538377648658504</v>
      </c>
      <c r="I9363">
        <v>-1.6982609792362799</v>
      </c>
      <c r="J9363">
        <v>450</v>
      </c>
      <c r="K9363">
        <v>419</v>
      </c>
      <c r="L9363">
        <v>234</v>
      </c>
      <c r="M9363">
        <v>46</v>
      </c>
      <c r="N9363">
        <v>4.6229612612673401E-2</v>
      </c>
      <c r="O9363">
        <v>-0.87608543350959101</v>
      </c>
      <c r="P9363">
        <v>-2.0006803506856601</v>
      </c>
      <c r="Q9363">
        <v>0.81355932203389802</v>
      </c>
      <c r="R9363">
        <v>0.27118644067796599</v>
      </c>
      <c r="S9363">
        <f t="shared" si="146"/>
        <v>-2.4899591177821812E-2</v>
      </c>
    </row>
    <row r="9364" spans="1:19" x14ac:dyDescent="0.2">
      <c r="A9364" t="s">
        <v>18624</v>
      </c>
      <c r="B9364" t="s">
        <v>18625</v>
      </c>
      <c r="C9364">
        <v>99</v>
      </c>
      <c r="D9364">
        <v>109</v>
      </c>
      <c r="E9364">
        <v>72</v>
      </c>
      <c r="F9364">
        <v>10</v>
      </c>
      <c r="G9364">
        <v>0.12204953563860201</v>
      </c>
      <c r="H9364">
        <v>-0.632560707944685</v>
      </c>
      <c r="I9364">
        <v>-1.8798323675595401</v>
      </c>
      <c r="J9364">
        <v>149</v>
      </c>
      <c r="K9364">
        <v>172</v>
      </c>
      <c r="L9364">
        <v>78</v>
      </c>
      <c r="M9364">
        <v>12</v>
      </c>
      <c r="N9364">
        <v>0.139570281916996</v>
      </c>
      <c r="O9364">
        <v>-0.87318044286618401</v>
      </c>
      <c r="P9364">
        <v>-2.1042306909565398</v>
      </c>
      <c r="Q9364">
        <v>0.89830508474576198</v>
      </c>
      <c r="R9364">
        <v>0.23728813559322001</v>
      </c>
      <c r="S9364">
        <f t="shared" si="146"/>
        <v>-0.10495979151682641</v>
      </c>
    </row>
    <row r="9365" spans="1:19" x14ac:dyDescent="0.2">
      <c r="A9365" t="s">
        <v>18626</v>
      </c>
      <c r="B9365" t="s">
        <v>18627</v>
      </c>
      <c r="C9365">
        <v>662</v>
      </c>
      <c r="D9365">
        <v>834</v>
      </c>
      <c r="E9365">
        <v>577</v>
      </c>
      <c r="F9365">
        <v>83</v>
      </c>
      <c r="G9365">
        <v>0.18056629349356701</v>
      </c>
      <c r="H9365">
        <v>-0.55394018606237205</v>
      </c>
      <c r="I9365">
        <v>-1.7859770700256199</v>
      </c>
      <c r="J9365">
        <v>1153</v>
      </c>
      <c r="K9365">
        <v>1571</v>
      </c>
      <c r="L9365">
        <v>656</v>
      </c>
      <c r="M9365">
        <v>155</v>
      </c>
      <c r="N9365">
        <v>0.211574981166996</v>
      </c>
      <c r="O9365">
        <v>-0.83701424506342903</v>
      </c>
      <c r="P9365">
        <v>-1.8817232777163</v>
      </c>
      <c r="Q9365">
        <v>0.96610169491525399</v>
      </c>
      <c r="R9365">
        <v>0.305084745762711</v>
      </c>
      <c r="S9365">
        <f t="shared" si="146"/>
        <v>-1.8376384323917808E-2</v>
      </c>
    </row>
    <row r="9366" spans="1:19" x14ac:dyDescent="0.2">
      <c r="A9366" t="s">
        <v>18628</v>
      </c>
      <c r="B9366" t="s">
        <v>18629</v>
      </c>
      <c r="C9366">
        <v>40</v>
      </c>
      <c r="D9366">
        <v>49</v>
      </c>
      <c r="E9366">
        <v>29</v>
      </c>
      <c r="F9366">
        <v>3</v>
      </c>
      <c r="G9366">
        <v>0.16839432099607901</v>
      </c>
      <c r="H9366">
        <v>-0.63392000320740904</v>
      </c>
      <c r="I9366">
        <v>-2.0091359095702899</v>
      </c>
      <c r="J9366">
        <v>637</v>
      </c>
      <c r="K9366">
        <v>802</v>
      </c>
      <c r="L9366">
        <v>312</v>
      </c>
      <c r="M9366">
        <v>108</v>
      </c>
      <c r="N9366">
        <v>0.177263039370534</v>
      </c>
      <c r="O9366">
        <v>-0.90207361546129805</v>
      </c>
      <c r="P9366">
        <v>-1.78094134544029</v>
      </c>
      <c r="Q9366">
        <v>0.79661016949152497</v>
      </c>
      <c r="R9366">
        <v>0.322033898305084</v>
      </c>
      <c r="S9366">
        <f t="shared" si="146"/>
        <v>-5.5774172849537527E-2</v>
      </c>
    </row>
    <row r="9367" spans="1:19" x14ac:dyDescent="0.2">
      <c r="A9367" t="s">
        <v>18630</v>
      </c>
      <c r="B9367" t="s">
        <v>18631</v>
      </c>
      <c r="C9367">
        <v>89</v>
      </c>
      <c r="D9367">
        <v>101</v>
      </c>
      <c r="E9367">
        <v>59</v>
      </c>
      <c r="F9367">
        <v>9</v>
      </c>
      <c r="G9367">
        <v>0.13518959943325801</v>
      </c>
      <c r="H9367">
        <v>-0.67279600478117196</v>
      </c>
      <c r="I9367">
        <v>-1.87934467016758</v>
      </c>
      <c r="J9367">
        <v>185</v>
      </c>
      <c r="K9367">
        <v>224</v>
      </c>
      <c r="L9367">
        <v>86</v>
      </c>
      <c r="M9367">
        <v>19</v>
      </c>
      <c r="N9367">
        <v>0.16030439335287</v>
      </c>
      <c r="O9367">
        <v>-0.92476205430383596</v>
      </c>
      <c r="P9367">
        <v>-1.99864379604207</v>
      </c>
      <c r="Q9367">
        <v>0.61016949152542299</v>
      </c>
      <c r="R9367">
        <v>0.305084745762711</v>
      </c>
      <c r="S9367">
        <f t="shared" si="146"/>
        <v>-7.6576379161394065E-2</v>
      </c>
    </row>
    <row r="9368" spans="1:19" x14ac:dyDescent="0.2">
      <c r="A9368" t="s">
        <v>18632</v>
      </c>
      <c r="B9368" t="s">
        <v>18633</v>
      </c>
      <c r="C9368">
        <v>77</v>
      </c>
      <c r="D9368">
        <v>99</v>
      </c>
      <c r="E9368">
        <v>33</v>
      </c>
      <c r="F9368">
        <v>12</v>
      </c>
      <c r="G9368">
        <v>0.18940270172059601</v>
      </c>
      <c r="H9368">
        <v>-0.86223479507299805</v>
      </c>
      <c r="I9368">
        <v>-1.69150665208685</v>
      </c>
      <c r="J9368">
        <v>134</v>
      </c>
      <c r="K9368">
        <v>206</v>
      </c>
      <c r="L9368">
        <v>80</v>
      </c>
      <c r="M9368">
        <v>14</v>
      </c>
      <c r="N9368">
        <v>0.26399052542606699</v>
      </c>
      <c r="O9368">
        <v>-0.81610358851725395</v>
      </c>
      <c r="P9368">
        <v>-1.99120243127846</v>
      </c>
      <c r="Q9368">
        <v>0.86440677966101698</v>
      </c>
      <c r="R9368">
        <v>0.322033898305084</v>
      </c>
      <c r="S9368">
        <f t="shared" si="146"/>
        <v>-2.0416566733409993E-2</v>
      </c>
    </row>
    <row r="9369" spans="1:19" x14ac:dyDescent="0.2">
      <c r="A9369" t="s">
        <v>18634</v>
      </c>
      <c r="B9369" t="s">
        <v>18635</v>
      </c>
      <c r="C9369">
        <v>44</v>
      </c>
      <c r="D9369">
        <v>34</v>
      </c>
      <c r="E9369">
        <v>23</v>
      </c>
      <c r="F9369">
        <v>2</v>
      </c>
      <c r="G9369">
        <v>-3.1715527148403803E-2</v>
      </c>
      <c r="H9369">
        <v>-0.77598285024699798</v>
      </c>
      <c r="I9369">
        <v>-2.2266198537842001</v>
      </c>
      <c r="J9369">
        <v>79</v>
      </c>
      <c r="K9369">
        <v>56</v>
      </c>
      <c r="L9369">
        <v>32</v>
      </c>
      <c r="M9369">
        <v>8</v>
      </c>
      <c r="N9369">
        <v>-7.22109608625192E-2</v>
      </c>
      <c r="O9369">
        <v>-0.98456589011492501</v>
      </c>
      <c r="P9369">
        <v>-2.0047627728903898</v>
      </c>
      <c r="Q9369">
        <v>0.59322033898305004</v>
      </c>
      <c r="R9369">
        <v>0.322033898305084</v>
      </c>
      <c r="S9369">
        <f t="shared" si="146"/>
        <v>-0.17836150859839575</v>
      </c>
    </row>
    <row r="9370" spans="1:19" x14ac:dyDescent="0.2">
      <c r="A9370" t="s">
        <v>18636</v>
      </c>
      <c r="B9370" t="s">
        <v>18637</v>
      </c>
      <c r="C9370">
        <v>121</v>
      </c>
      <c r="D9370">
        <v>161</v>
      </c>
      <c r="E9370">
        <v>56</v>
      </c>
      <c r="F9370">
        <v>5</v>
      </c>
      <c r="G9370">
        <v>0.20429873801092799</v>
      </c>
      <c r="H9370">
        <v>-0.82885535308865299</v>
      </c>
      <c r="I9370">
        <v>-2.2680125389424299</v>
      </c>
      <c r="J9370">
        <v>157</v>
      </c>
      <c r="K9370">
        <v>243</v>
      </c>
      <c r="L9370">
        <v>179</v>
      </c>
      <c r="M9370">
        <v>21</v>
      </c>
      <c r="N9370">
        <v>0.26693472461079998</v>
      </c>
      <c r="O9370">
        <v>-0.53513539857373005</v>
      </c>
      <c r="P9370">
        <v>-1.8839060262672001</v>
      </c>
      <c r="Q9370">
        <v>0.83050847457627097</v>
      </c>
      <c r="R9370">
        <v>0.152542372881355</v>
      </c>
      <c r="S9370">
        <f t="shared" si="146"/>
        <v>-0.15797126821602631</v>
      </c>
    </row>
    <row r="9371" spans="1:19" x14ac:dyDescent="0.2">
      <c r="A9371" t="s">
        <v>18638</v>
      </c>
      <c r="B9371" t="s">
        <v>18639</v>
      </c>
      <c r="C9371">
        <v>43</v>
      </c>
      <c r="D9371">
        <v>63</v>
      </c>
      <c r="E9371">
        <v>27</v>
      </c>
      <c r="F9371">
        <v>2</v>
      </c>
      <c r="G9371">
        <v>0.24613032616952299</v>
      </c>
      <c r="H9371">
        <v>-0.69636270119900201</v>
      </c>
      <c r="I9371">
        <v>-2.2166356328775998</v>
      </c>
      <c r="J9371">
        <v>113</v>
      </c>
      <c r="K9371">
        <v>145</v>
      </c>
      <c r="L9371">
        <v>52</v>
      </c>
      <c r="M9371">
        <v>11</v>
      </c>
      <c r="N9371">
        <v>0.185517662173276</v>
      </c>
      <c r="O9371">
        <v>-0.92916387699301095</v>
      </c>
      <c r="P9371">
        <v>-2.0219114269170801</v>
      </c>
      <c r="Q9371">
        <v>0.62711864406779605</v>
      </c>
      <c r="R9371">
        <v>0.37288135593220301</v>
      </c>
      <c r="S9371">
        <f t="shared" si="146"/>
        <v>-0.18006920953275851</v>
      </c>
    </row>
    <row r="9372" spans="1:19" x14ac:dyDescent="0.2">
      <c r="A9372" t="s">
        <v>18640</v>
      </c>
      <c r="B9372" t="s">
        <v>18641</v>
      </c>
      <c r="C9372">
        <v>263</v>
      </c>
      <c r="D9372">
        <v>282</v>
      </c>
      <c r="E9372">
        <v>257</v>
      </c>
      <c r="F9372">
        <v>61</v>
      </c>
      <c r="G9372">
        <v>0.11055159212513101</v>
      </c>
      <c r="H9372">
        <v>-0.50428063493686603</v>
      </c>
      <c r="I9372">
        <v>-1.51882308644098</v>
      </c>
      <c r="J9372">
        <v>335</v>
      </c>
      <c r="K9372">
        <v>584</v>
      </c>
      <c r="L9372">
        <v>263</v>
      </c>
      <c r="M9372">
        <v>297</v>
      </c>
      <c r="N9372">
        <v>0.318596143497276</v>
      </c>
      <c r="O9372">
        <v>-0.69717783569147695</v>
      </c>
      <c r="P9372">
        <v>-1.06251402631152</v>
      </c>
      <c r="Q9372">
        <v>0.94915254237288105</v>
      </c>
      <c r="R9372">
        <v>0.322033898305084</v>
      </c>
      <c r="S9372">
        <f t="shared" si="146"/>
        <v>0.2777914779477394</v>
      </c>
    </row>
    <row r="9373" spans="1:19" x14ac:dyDescent="0.2">
      <c r="A9373" t="s">
        <v>18642</v>
      </c>
      <c r="B9373" t="s">
        <v>18643</v>
      </c>
      <c r="C9373">
        <v>240</v>
      </c>
      <c r="D9373">
        <v>190</v>
      </c>
      <c r="E9373">
        <v>204</v>
      </c>
      <c r="F9373">
        <v>31</v>
      </c>
      <c r="G9373">
        <v>-2.1199408463248502E-2</v>
      </c>
      <c r="H9373">
        <v>-0.56483908406410999</v>
      </c>
      <c r="I9373">
        <v>-1.7730467208393299</v>
      </c>
      <c r="J9373">
        <v>556</v>
      </c>
      <c r="K9373">
        <v>762</v>
      </c>
      <c r="L9373">
        <v>457</v>
      </c>
      <c r="M9373">
        <v>57</v>
      </c>
      <c r="N9373">
        <v>0.214108283179264</v>
      </c>
      <c r="O9373">
        <v>-0.67724736865659696</v>
      </c>
      <c r="P9373">
        <v>-1.99942560450145</v>
      </c>
      <c r="Q9373">
        <v>0.98305084745762705</v>
      </c>
      <c r="R9373">
        <v>0.35593220338983</v>
      </c>
      <c r="S9373">
        <f t="shared" si="146"/>
        <v>-4.6130934586386958E-2</v>
      </c>
    </row>
    <row r="9374" spans="1:19" x14ac:dyDescent="0.2">
      <c r="A9374" t="s">
        <v>18644</v>
      </c>
      <c r="B9374" t="s">
        <v>18645</v>
      </c>
      <c r="C9374">
        <v>118</v>
      </c>
      <c r="D9374">
        <v>164</v>
      </c>
      <c r="E9374">
        <v>155</v>
      </c>
      <c r="F9374">
        <v>11</v>
      </c>
      <c r="G9374">
        <v>0.22322007303710001</v>
      </c>
      <c r="H9374">
        <v>-0.37580831891423699</v>
      </c>
      <c r="I9374">
        <v>-1.9146864951098901</v>
      </c>
      <c r="J9374">
        <v>154</v>
      </c>
      <c r="K9374">
        <v>217</v>
      </c>
      <c r="L9374">
        <v>198</v>
      </c>
      <c r="M9374">
        <v>35</v>
      </c>
      <c r="N9374">
        <v>0.22616711643378801</v>
      </c>
      <c r="O9374">
        <v>-0.48294430771932201</v>
      </c>
      <c r="P9374">
        <v>-1.6536783450780801</v>
      </c>
      <c r="Q9374">
        <v>0.93220338983050799</v>
      </c>
      <c r="R9374">
        <v>0.338983050847457</v>
      </c>
      <c r="S9374">
        <f t="shared" si="146"/>
        <v>5.5042441861632777E-3</v>
      </c>
    </row>
    <row r="9375" spans="1:19" x14ac:dyDescent="0.2">
      <c r="A9375" t="s">
        <v>18646</v>
      </c>
      <c r="B9375" t="s">
        <v>18647</v>
      </c>
      <c r="C9375">
        <v>38</v>
      </c>
      <c r="D9375">
        <v>42</v>
      </c>
      <c r="E9375">
        <v>34</v>
      </c>
      <c r="F9375">
        <v>2</v>
      </c>
      <c r="G9375">
        <v>0.123723926076618</v>
      </c>
      <c r="H9375">
        <v>-0.54256268935295804</v>
      </c>
      <c r="I9375">
        <v>-2.1629507739148202</v>
      </c>
      <c r="J9375">
        <v>43</v>
      </c>
      <c r="K9375">
        <v>112</v>
      </c>
      <c r="L9375">
        <v>22</v>
      </c>
      <c r="M9375">
        <v>3</v>
      </c>
      <c r="N9375">
        <v>0.492977670512316</v>
      </c>
      <c r="O9375">
        <v>-0.88313455190177004</v>
      </c>
      <c r="P9375">
        <v>-2.16657286945181</v>
      </c>
      <c r="Q9375">
        <v>0.61016949152542299</v>
      </c>
      <c r="R9375">
        <v>0.37288135593220301</v>
      </c>
      <c r="S9375">
        <f t="shared" si="146"/>
        <v>-0.20328195792046905</v>
      </c>
    </row>
    <row r="9376" spans="1:19" x14ac:dyDescent="0.2">
      <c r="A9376" t="s">
        <v>18648</v>
      </c>
      <c r="B9376" t="s">
        <v>18649</v>
      </c>
      <c r="C9376">
        <v>26</v>
      </c>
      <c r="D9376">
        <v>28</v>
      </c>
      <c r="E9376">
        <v>44</v>
      </c>
      <c r="F9376">
        <v>2</v>
      </c>
      <c r="G9376">
        <v>0.112442915666929</v>
      </c>
      <c r="H9376">
        <v>-0.265778681263034</v>
      </c>
      <c r="I9376">
        <v>-1.99814052526883</v>
      </c>
      <c r="J9376">
        <v>76</v>
      </c>
      <c r="K9376">
        <v>111</v>
      </c>
      <c r="L9376">
        <v>83</v>
      </c>
      <c r="M9376">
        <v>11</v>
      </c>
      <c r="N9376">
        <v>0.24173748992758701</v>
      </c>
      <c r="O9376">
        <v>-0.55382427704910697</v>
      </c>
      <c r="P9376">
        <v>-1.84964657571445</v>
      </c>
      <c r="Q9376">
        <v>0.88135593220338904</v>
      </c>
      <c r="R9376">
        <v>0.305084745762711</v>
      </c>
      <c r="S9376">
        <f t="shared" si="146"/>
        <v>-7.0980812458587617E-2</v>
      </c>
    </row>
    <row r="9377" spans="1:19" x14ac:dyDescent="0.2">
      <c r="A9377" t="s">
        <v>18650</v>
      </c>
      <c r="B9377" t="s">
        <v>18651</v>
      </c>
      <c r="C9377">
        <v>31</v>
      </c>
      <c r="D9377">
        <v>32</v>
      </c>
      <c r="E9377">
        <v>24</v>
      </c>
      <c r="F9377">
        <v>1</v>
      </c>
      <c r="G9377">
        <v>9.4046516781161701E-2</v>
      </c>
      <c r="H9377">
        <v>-0.60540846190107001</v>
      </c>
      <c r="I9377">
        <v>-2.3755588667962702</v>
      </c>
      <c r="J9377">
        <v>58</v>
      </c>
      <c r="K9377">
        <v>53</v>
      </c>
      <c r="L9377">
        <v>57</v>
      </c>
      <c r="M9377">
        <v>4</v>
      </c>
      <c r="N9377">
        <v>3.8075979459573403E-2</v>
      </c>
      <c r="O9377">
        <v>-0.59964191503483599</v>
      </c>
      <c r="P9377">
        <v>-2.1715936708268599</v>
      </c>
      <c r="Q9377">
        <v>0.71186440677966101</v>
      </c>
      <c r="R9377">
        <v>0.27118644067796599</v>
      </c>
      <c r="S9377">
        <f t="shared" si="146"/>
        <v>-0.2659375879505298</v>
      </c>
    </row>
    <row r="9378" spans="1:19" x14ac:dyDescent="0.2">
      <c r="A9378" t="s">
        <v>18652</v>
      </c>
      <c r="B9378" t="s">
        <v>18653</v>
      </c>
      <c r="C9378">
        <v>167</v>
      </c>
      <c r="D9378">
        <v>208</v>
      </c>
      <c r="E9378">
        <v>175</v>
      </c>
      <c r="F9378">
        <v>32</v>
      </c>
      <c r="G9378">
        <v>0.17560509611070599</v>
      </c>
      <c r="H9378">
        <v>-0.47393643223969201</v>
      </c>
      <c r="I9378">
        <v>-1.6017636657896701</v>
      </c>
      <c r="J9378">
        <v>319</v>
      </c>
      <c r="K9378">
        <v>578</v>
      </c>
      <c r="L9378">
        <v>220</v>
      </c>
      <c r="M9378">
        <v>55</v>
      </c>
      <c r="N9378">
        <v>0.33536525878506901</v>
      </c>
      <c r="O9378">
        <v>-0.75345677937936495</v>
      </c>
      <c r="P9378">
        <v>-1.77365366215483</v>
      </c>
      <c r="Q9378">
        <v>0.72881355932203395</v>
      </c>
      <c r="R9378">
        <v>0.25423728813559299</v>
      </c>
      <c r="S9378">
        <f t="shared" si="146"/>
        <v>6.3654561854890795E-2</v>
      </c>
    </row>
    <row r="9379" spans="1:19" x14ac:dyDescent="0.2">
      <c r="A9379" t="s">
        <v>18654</v>
      </c>
      <c r="B9379" t="s">
        <v>18655</v>
      </c>
      <c r="C9379">
        <v>165</v>
      </c>
      <c r="D9379">
        <v>194</v>
      </c>
      <c r="E9379">
        <v>195</v>
      </c>
      <c r="F9379">
        <v>31</v>
      </c>
      <c r="G9379">
        <v>0.150576018011848</v>
      </c>
      <c r="H9379">
        <v>-0.42170734262979098</v>
      </c>
      <c r="I9379">
        <v>-1.61031942334163</v>
      </c>
      <c r="J9379">
        <v>479</v>
      </c>
      <c r="K9379">
        <v>494</v>
      </c>
      <c r="L9379">
        <v>352</v>
      </c>
      <c r="M9379">
        <v>68</v>
      </c>
      <c r="N9379">
        <v>9.0619538930805502E-2</v>
      </c>
      <c r="O9379">
        <v>-0.72588162708082204</v>
      </c>
      <c r="P9379">
        <v>-1.8580522693002099</v>
      </c>
      <c r="Q9379">
        <v>0.84745762711864403</v>
      </c>
      <c r="R9379">
        <v>0.28813559322033899</v>
      </c>
      <c r="S9379">
        <f t="shared" si="146"/>
        <v>3.8611975408403582E-2</v>
      </c>
    </row>
    <row r="9380" spans="1:19" x14ac:dyDescent="0.2">
      <c r="A9380" t="s">
        <v>18656</v>
      </c>
      <c r="B9380" t="s">
        <v>18657</v>
      </c>
      <c r="C9380">
        <v>94</v>
      </c>
      <c r="D9380">
        <v>46</v>
      </c>
      <c r="E9380">
        <v>86</v>
      </c>
      <c r="F9380">
        <v>8</v>
      </c>
      <c r="G9380">
        <v>-0.23011178962259601</v>
      </c>
      <c r="H9380">
        <v>-0.53288741213453406</v>
      </c>
      <c r="I9380">
        <v>-1.9542350395697501</v>
      </c>
      <c r="J9380">
        <v>230</v>
      </c>
      <c r="K9380">
        <v>284</v>
      </c>
      <c r="L9380">
        <v>103</v>
      </c>
      <c r="M9380">
        <v>13</v>
      </c>
      <c r="N9380">
        <v>0.168818607451166</v>
      </c>
      <c r="O9380">
        <v>-0.94097938845681095</v>
      </c>
      <c r="P9380">
        <v>-2.2580101523026399</v>
      </c>
      <c r="Q9380">
        <v>0.88135593220338904</v>
      </c>
      <c r="R9380">
        <v>0.27118644067796599</v>
      </c>
      <c r="S9380">
        <f t="shared" si="146"/>
        <v>-0.16754978040715796</v>
      </c>
    </row>
    <row r="9381" spans="1:19" x14ac:dyDescent="0.2">
      <c r="A9381" t="s">
        <v>18658</v>
      </c>
      <c r="B9381" t="s">
        <v>18659</v>
      </c>
      <c r="C9381">
        <v>8</v>
      </c>
      <c r="D9381">
        <v>23</v>
      </c>
      <c r="E9381">
        <v>8</v>
      </c>
      <c r="F9381">
        <v>3</v>
      </c>
      <c r="G9381">
        <v>0.53889608132117695</v>
      </c>
      <c r="H9381">
        <v>-0.49425800977840301</v>
      </c>
      <c r="I9381">
        <v>-1.31016590523428</v>
      </c>
      <c r="J9381">
        <v>45</v>
      </c>
      <c r="K9381">
        <v>42</v>
      </c>
      <c r="L9381">
        <v>64</v>
      </c>
      <c r="M9381">
        <v>3</v>
      </c>
      <c r="N9381">
        <v>4.7264880044278597E-2</v>
      </c>
      <c r="O9381">
        <v>-0.439121316935846</v>
      </c>
      <c r="P9381">
        <v>-2.18631692764757</v>
      </c>
      <c r="Q9381">
        <v>0.54237288135593198</v>
      </c>
      <c r="R9381">
        <v>0.35593220338983</v>
      </c>
      <c r="S9381">
        <f t="shared" si="146"/>
        <v>3.7365841320216114E-2</v>
      </c>
    </row>
    <row r="9382" spans="1:19" x14ac:dyDescent="0.2">
      <c r="A9382" t="s">
        <v>18660</v>
      </c>
      <c r="B9382" t="s">
        <v>18661</v>
      </c>
      <c r="C9382">
        <v>192</v>
      </c>
      <c r="D9382">
        <v>176</v>
      </c>
      <c r="E9382">
        <v>126</v>
      </c>
      <c r="F9382">
        <v>6</v>
      </c>
      <c r="G9382">
        <v>4.2469671406128597E-2</v>
      </c>
      <c r="H9382">
        <v>-0.67718869336439003</v>
      </c>
      <c r="I9382">
        <v>-2.3893471512818998</v>
      </c>
      <c r="J9382">
        <v>421</v>
      </c>
      <c r="K9382">
        <v>559</v>
      </c>
      <c r="L9382">
        <v>282</v>
      </c>
      <c r="M9382">
        <v>44</v>
      </c>
      <c r="N9382">
        <v>0.200357815472476</v>
      </c>
      <c r="O9382">
        <v>-0.76612176466069704</v>
      </c>
      <c r="P9382">
        <v>-1.99105508794137</v>
      </c>
      <c r="Q9382">
        <v>0.89830508474576198</v>
      </c>
      <c r="R9382">
        <v>0.169491525423728</v>
      </c>
      <c r="S9382">
        <f t="shared" si="146"/>
        <v>-0.22162278058366799</v>
      </c>
    </row>
    <row r="9383" spans="1:19" x14ac:dyDescent="0.2">
      <c r="A9383" t="s">
        <v>18662</v>
      </c>
      <c r="B9383" t="s">
        <v>18663</v>
      </c>
      <c r="C9383">
        <v>23</v>
      </c>
      <c r="D9383">
        <v>34</v>
      </c>
      <c r="E9383">
        <v>28</v>
      </c>
      <c r="F9383">
        <v>2</v>
      </c>
      <c r="G9383">
        <v>0.25000931332019</v>
      </c>
      <c r="H9383">
        <v>-0.40882781445377703</v>
      </c>
      <c r="I9383">
        <v>-1.94489501331561</v>
      </c>
      <c r="J9383">
        <v>62</v>
      </c>
      <c r="K9383">
        <v>69</v>
      </c>
      <c r="L9383">
        <v>91</v>
      </c>
      <c r="M9383">
        <v>21</v>
      </c>
      <c r="N9383">
        <v>0.12368550466072301</v>
      </c>
      <c r="O9383">
        <v>-0.42543907432154998</v>
      </c>
      <c r="P9383">
        <v>-1.4803980633562199</v>
      </c>
      <c r="Q9383">
        <v>0.79661016949152497</v>
      </c>
      <c r="R9383">
        <v>0.152542372881355</v>
      </c>
      <c r="S9383">
        <f t="shared" si="146"/>
        <v>4.314225156893197E-2</v>
      </c>
    </row>
    <row r="9384" spans="1:19" x14ac:dyDescent="0.2">
      <c r="A9384" t="s">
        <v>18664</v>
      </c>
      <c r="B9384" t="e">
        <f>---MEAVALYDFKAQSDDEDELSFKKGSILYILMVDDNWYKARNADGQEGMVPANYIELRDE</f>
        <v>#NAME?</v>
      </c>
      <c r="C9384">
        <v>30</v>
      </c>
      <c r="D9384">
        <v>4</v>
      </c>
      <c r="E9384">
        <v>31</v>
      </c>
      <c r="F9384">
        <v>2</v>
      </c>
      <c r="G9384">
        <v>-0.79480303109617101</v>
      </c>
      <c r="H9384">
        <v>-0.48001757066379303</v>
      </c>
      <c r="I9384">
        <v>-2.0602884320176802</v>
      </c>
      <c r="J9384">
        <v>32</v>
      </c>
      <c r="K9384">
        <v>56</v>
      </c>
      <c r="L9384">
        <v>13</v>
      </c>
      <c r="M9384">
        <v>7</v>
      </c>
      <c r="N9384">
        <v>0.32026615210801601</v>
      </c>
      <c r="O9384">
        <v>-0.983295403157459</v>
      </c>
      <c r="P9384">
        <v>-1.67027760689754</v>
      </c>
      <c r="Q9384">
        <v>0.66101694915254205</v>
      </c>
      <c r="R9384">
        <v>0.35593220338983</v>
      </c>
      <c r="S9384">
        <f t="shared" si="146"/>
        <v>-4.0924970718936832E-2</v>
      </c>
    </row>
    <row r="9385" spans="1:19" x14ac:dyDescent="0.2">
      <c r="A9385" t="s">
        <v>18665</v>
      </c>
      <c r="B9385" t="s">
        <v>18666</v>
      </c>
      <c r="C9385">
        <v>0</v>
      </c>
      <c r="D9385">
        <v>2</v>
      </c>
      <c r="E9385">
        <v>4</v>
      </c>
      <c r="F9385">
        <v>0</v>
      </c>
      <c r="G9385" t="s">
        <v>599</v>
      </c>
      <c r="H9385" t="s">
        <v>599</v>
      </c>
      <c r="I9385" t="s">
        <v>373</v>
      </c>
      <c r="J9385">
        <v>486</v>
      </c>
      <c r="K9385">
        <v>646</v>
      </c>
      <c r="L9385">
        <v>914</v>
      </c>
      <c r="M9385">
        <v>885</v>
      </c>
      <c r="N9385">
        <v>0.200824352154512</v>
      </c>
      <c r="O9385">
        <v>-0.317778850672852</v>
      </c>
      <c r="P9385">
        <v>-0.74991866715636002</v>
      </c>
      <c r="Q9385">
        <v>0.93220338983050799</v>
      </c>
      <c r="R9385">
        <v>0.57627118644067798</v>
      </c>
      <c r="S9385" t="e">
        <f t="shared" si="146"/>
        <v>#VALUE!</v>
      </c>
    </row>
    <row r="9386" spans="1:19" x14ac:dyDescent="0.2">
      <c r="A9386" t="s">
        <v>18667</v>
      </c>
      <c r="B9386" t="s">
        <v>18668</v>
      </c>
      <c r="C9386">
        <v>111</v>
      </c>
      <c r="D9386">
        <v>119</v>
      </c>
      <c r="E9386">
        <v>113</v>
      </c>
      <c r="F9386">
        <v>14</v>
      </c>
      <c r="G9386">
        <v>0.110482214901401</v>
      </c>
      <c r="H9386">
        <v>-0.48650254508164098</v>
      </c>
      <c r="I9386">
        <v>-1.78339211607041</v>
      </c>
      <c r="J9386">
        <v>199</v>
      </c>
      <c r="K9386">
        <v>301</v>
      </c>
      <c r="L9386">
        <v>135</v>
      </c>
      <c r="M9386">
        <v>27</v>
      </c>
      <c r="N9386">
        <v>0.25694152260585801</v>
      </c>
      <c r="O9386">
        <v>-0.76060808505908994</v>
      </c>
      <c r="P9386">
        <v>-1.8777149808426099</v>
      </c>
      <c r="Q9386">
        <v>0.72881355932203395</v>
      </c>
      <c r="R9386">
        <v>0.186440677966101</v>
      </c>
      <c r="S9386">
        <f t="shared" si="146"/>
        <v>-1.6558772580547988E-2</v>
      </c>
    </row>
    <row r="9387" spans="1:19" x14ac:dyDescent="0.2">
      <c r="A9387" t="s">
        <v>18669</v>
      </c>
      <c r="B9387" t="s">
        <v>18670</v>
      </c>
      <c r="C9387">
        <v>310</v>
      </c>
      <c r="D9387">
        <v>320</v>
      </c>
      <c r="E9387">
        <v>173</v>
      </c>
      <c r="F9387">
        <v>34</v>
      </c>
      <c r="G9387">
        <v>9.4046516781161799E-2</v>
      </c>
      <c r="H9387">
        <v>-0.74757360048388</v>
      </c>
      <c r="I9387">
        <v>-1.8440799497540099</v>
      </c>
      <c r="J9387">
        <v>274</v>
      </c>
      <c r="K9387">
        <v>493</v>
      </c>
      <c r="L9387">
        <v>281</v>
      </c>
      <c r="M9387">
        <v>43</v>
      </c>
      <c r="N9387">
        <v>0.33232445987856302</v>
      </c>
      <c r="O9387">
        <v>-0.58113302005969802</v>
      </c>
      <c r="P9387">
        <v>-1.81450777583269</v>
      </c>
      <c r="Q9387">
        <v>0.94915254237288105</v>
      </c>
      <c r="R9387">
        <v>0.35593220338983</v>
      </c>
      <c r="S9387">
        <f t="shared" si="146"/>
        <v>-1.7153243078601277E-2</v>
      </c>
    </row>
    <row r="9388" spans="1:19" x14ac:dyDescent="0.2">
      <c r="A9388" t="s">
        <v>18671</v>
      </c>
      <c r="B9388" t="s">
        <v>18672</v>
      </c>
      <c r="C9388">
        <v>34</v>
      </c>
      <c r="D9388">
        <v>49</v>
      </c>
      <c r="E9388">
        <v>4</v>
      </c>
      <c r="F9388">
        <v>0</v>
      </c>
      <c r="G9388">
        <v>0.23897539528178599</v>
      </c>
      <c r="H9388">
        <v>-1.4236769354926899</v>
      </c>
      <c r="I9388" t="e">
        <f>-inf</f>
        <v>#NAME?</v>
      </c>
      <c r="J9388">
        <v>92</v>
      </c>
      <c r="K9388">
        <v>192</v>
      </c>
      <c r="L9388">
        <v>54</v>
      </c>
      <c r="M9388">
        <v>11</v>
      </c>
      <c r="N9388">
        <v>0.39674150477971598</v>
      </c>
      <c r="O9388">
        <v>-0.82348284466697697</v>
      </c>
      <c r="P9388">
        <v>-1.93262081077922</v>
      </c>
      <c r="Q9388">
        <v>0.86440677966101698</v>
      </c>
      <c r="R9388">
        <v>0.305084745762711</v>
      </c>
      <c r="S9388" t="e">
        <f t="shared" si="146"/>
        <v>#NAME?</v>
      </c>
    </row>
    <row r="9389" spans="1:19" x14ac:dyDescent="0.2">
      <c r="A9389" t="s">
        <v>18673</v>
      </c>
      <c r="B9389" t="s">
        <v>18674</v>
      </c>
      <c r="C9389">
        <v>70</v>
      </c>
      <c r="D9389">
        <v>27</v>
      </c>
      <c r="E9389">
        <v>48</v>
      </c>
      <c r="F9389">
        <v>8</v>
      </c>
      <c r="G9389">
        <v>-0.33347604355974098</v>
      </c>
      <c r="H9389">
        <v>-0.65811481241707304</v>
      </c>
      <c r="I9389">
        <v>-1.82620522598431</v>
      </c>
      <c r="J9389">
        <v>110</v>
      </c>
      <c r="K9389">
        <v>94</v>
      </c>
      <c r="L9389">
        <v>83</v>
      </c>
      <c r="M9389">
        <v>11</v>
      </c>
      <c r="N9389">
        <v>8.9632718631954302E-3</v>
      </c>
      <c r="O9389">
        <v>-0.71440336992654097</v>
      </c>
      <c r="P9389">
        <v>-2.01022566859189</v>
      </c>
      <c r="Q9389">
        <v>0.94915254237288105</v>
      </c>
      <c r="R9389">
        <v>0.322033898305084</v>
      </c>
      <c r="S9389">
        <f t="shared" si="146"/>
        <v>-6.434980640988272E-2</v>
      </c>
    </row>
    <row r="9390" spans="1:19" x14ac:dyDescent="0.2">
      <c r="A9390" t="s">
        <v>18675</v>
      </c>
      <c r="B9390" t="s">
        <v>18676</v>
      </c>
      <c r="C9390">
        <v>42</v>
      </c>
      <c r="D9390">
        <v>23</v>
      </c>
      <c r="E9390">
        <v>30</v>
      </c>
      <c r="F9390">
        <v>3</v>
      </c>
      <c r="G9390">
        <v>-0.18126322208477899</v>
      </c>
      <c r="H9390">
        <v>-0.64038604545664102</v>
      </c>
      <c r="I9390">
        <v>-2.0303252086402299</v>
      </c>
      <c r="J9390">
        <v>88</v>
      </c>
      <c r="K9390">
        <v>78</v>
      </c>
      <c r="L9390">
        <v>40</v>
      </c>
      <c r="M9390">
        <v>4</v>
      </c>
      <c r="N9390">
        <v>2.4840033962033499E-2</v>
      </c>
      <c r="O9390">
        <v>-0.93451145796659596</v>
      </c>
      <c r="P9390">
        <v>-2.35264834941409</v>
      </c>
      <c r="Q9390">
        <v>0.677966101694915</v>
      </c>
      <c r="R9390">
        <v>0.37288135593220301</v>
      </c>
      <c r="S9390">
        <f t="shared" si="146"/>
        <v>-0.21480709397356496</v>
      </c>
    </row>
    <row r="9391" spans="1:19" x14ac:dyDescent="0.2">
      <c r="A9391" t="s">
        <v>18677</v>
      </c>
      <c r="B9391" t="s">
        <v>18678</v>
      </c>
      <c r="C9391">
        <v>240</v>
      </c>
      <c r="D9391">
        <v>340</v>
      </c>
      <c r="E9391">
        <v>150</v>
      </c>
      <c r="F9391">
        <v>15</v>
      </c>
      <c r="G9391">
        <v>0.231525907626177</v>
      </c>
      <c r="H9391">
        <v>-0.69837799243432797</v>
      </c>
      <c r="I9391">
        <v>-2.0883171556179199</v>
      </c>
      <c r="J9391">
        <v>468</v>
      </c>
      <c r="K9391">
        <v>611</v>
      </c>
      <c r="L9391">
        <v>263</v>
      </c>
      <c r="M9391">
        <v>64</v>
      </c>
      <c r="N9391">
        <v>0.19302346059015099</v>
      </c>
      <c r="O9391">
        <v>-0.84237888172875597</v>
      </c>
      <c r="P9391">
        <v>-1.87429154768212</v>
      </c>
      <c r="Q9391">
        <v>0.84745762711864403</v>
      </c>
      <c r="R9391">
        <v>0.20338983050847401</v>
      </c>
      <c r="S9391">
        <f t="shared" si="146"/>
        <v>-0.1035783841737631</v>
      </c>
    </row>
    <row r="9392" spans="1:19" x14ac:dyDescent="0.2">
      <c r="A9392" t="s">
        <v>18679</v>
      </c>
      <c r="B9392" t="s">
        <v>18680</v>
      </c>
      <c r="C9392">
        <v>57</v>
      </c>
      <c r="D9392">
        <v>35</v>
      </c>
      <c r="E9392">
        <v>49</v>
      </c>
      <c r="F9392">
        <v>2</v>
      </c>
      <c r="G9392">
        <v>-0.13154857902668701</v>
      </c>
      <c r="H9392">
        <v>-0.55993678542238101</v>
      </c>
      <c r="I9392">
        <v>-2.3390420329705002</v>
      </c>
      <c r="J9392">
        <v>360</v>
      </c>
      <c r="K9392">
        <v>366</v>
      </c>
      <c r="L9392">
        <v>204</v>
      </c>
      <c r="M9392">
        <v>45</v>
      </c>
      <c r="N9392">
        <v>8.4406688048845102E-2</v>
      </c>
      <c r="O9392">
        <v>-0.83876111048577895</v>
      </c>
      <c r="P9392">
        <v>-1.91331565558383</v>
      </c>
      <c r="Q9392">
        <v>0.74576271186440601</v>
      </c>
      <c r="R9392">
        <v>0.37288135593220301</v>
      </c>
      <c r="S9392">
        <f t="shared" si="146"/>
        <v>-0.18632159134517884</v>
      </c>
    </row>
    <row r="9393" spans="1:19" x14ac:dyDescent="0.2">
      <c r="A9393" t="s">
        <v>18681</v>
      </c>
      <c r="B9393" t="s">
        <v>18682</v>
      </c>
      <c r="C9393">
        <v>130</v>
      </c>
      <c r="D9393">
        <v>168</v>
      </c>
      <c r="E9393">
        <v>156</v>
      </c>
      <c r="F9393">
        <v>12</v>
      </c>
      <c r="G9393">
        <v>0.19162416171455399</v>
      </c>
      <c r="H9393">
        <v>-0.41507676373077801</v>
      </c>
      <c r="I9393">
        <v>-1.91895927922121</v>
      </c>
      <c r="J9393">
        <v>212</v>
      </c>
      <c r="K9393">
        <v>359</v>
      </c>
      <c r="L9393">
        <v>130</v>
      </c>
      <c r="M9393">
        <v>26</v>
      </c>
      <c r="N9393">
        <v>0.30598669107128901</v>
      </c>
      <c r="O9393">
        <v>-0.80448128576630495</v>
      </c>
      <c r="P9393">
        <v>-1.9215881815498199</v>
      </c>
      <c r="Q9393">
        <v>0.88135593220338904</v>
      </c>
      <c r="R9393">
        <v>0.22033898305084701</v>
      </c>
      <c r="S9393">
        <f t="shared" si="146"/>
        <v>-6.7389458013651288E-2</v>
      </c>
    </row>
    <row r="9394" spans="1:19" x14ac:dyDescent="0.2">
      <c r="A9394" t="s">
        <v>18683</v>
      </c>
      <c r="B9394" t="s">
        <v>18684</v>
      </c>
      <c r="C9394">
        <v>324</v>
      </c>
      <c r="D9394">
        <v>321</v>
      </c>
      <c r="E9394">
        <v>228</v>
      </c>
      <c r="F9394">
        <v>19</v>
      </c>
      <c r="G9394">
        <v>7.6218254493788398E-2</v>
      </c>
      <c r="H9394">
        <v>-0.64686817298456201</v>
      </c>
      <c r="I9394">
        <v>-2.1159885822157798</v>
      </c>
      <c r="J9394">
        <v>583</v>
      </c>
      <c r="K9394">
        <v>745</v>
      </c>
      <c r="L9394">
        <v>380</v>
      </c>
      <c r="M9394">
        <v>76</v>
      </c>
      <c r="N9394">
        <v>0.18371582141100001</v>
      </c>
      <c r="O9394">
        <v>-0.77797373528659397</v>
      </c>
      <c r="P9394">
        <v>-1.89508063107011</v>
      </c>
      <c r="Q9394">
        <v>0.83050847457627097</v>
      </c>
      <c r="R9394">
        <v>0.40677966101694901</v>
      </c>
      <c r="S9394">
        <f t="shared" si="146"/>
        <v>-0.11711910465201009</v>
      </c>
    </row>
    <row r="9395" spans="1:19" x14ac:dyDescent="0.2">
      <c r="A9395" t="s">
        <v>18685</v>
      </c>
      <c r="B9395" t="s">
        <v>18686</v>
      </c>
      <c r="C9395">
        <v>258</v>
      </c>
      <c r="D9395">
        <v>277</v>
      </c>
      <c r="E9395">
        <v>150</v>
      </c>
      <c r="F9395">
        <v>14</v>
      </c>
      <c r="G9395">
        <v>0.111118295396746</v>
      </c>
      <c r="H9395">
        <v>-0.72978645668595199</v>
      </c>
      <c r="I9395">
        <v>-2.1496888432469898</v>
      </c>
      <c r="J9395">
        <v>427</v>
      </c>
      <c r="K9395">
        <v>487</v>
      </c>
      <c r="L9395">
        <v>253</v>
      </c>
      <c r="M9395">
        <v>42</v>
      </c>
      <c r="N9395">
        <v>0.134329189611332</v>
      </c>
      <c r="O9395">
        <v>-0.81939613099359598</v>
      </c>
      <c r="P9395">
        <v>-2.0174042532190102</v>
      </c>
      <c r="Q9395">
        <v>0.83050847457627097</v>
      </c>
      <c r="R9395">
        <v>0.23728813559322001</v>
      </c>
      <c r="S9395">
        <f t="shared" si="146"/>
        <v>-0.15955727047152021</v>
      </c>
    </row>
    <row r="9396" spans="1:19" x14ac:dyDescent="0.2">
      <c r="A9396" t="s">
        <v>18687</v>
      </c>
      <c r="B9396" t="s">
        <v>18688</v>
      </c>
      <c r="C9396">
        <v>194</v>
      </c>
      <c r="D9396">
        <v>236</v>
      </c>
      <c r="E9396">
        <v>115</v>
      </c>
      <c r="F9396">
        <v>14</v>
      </c>
      <c r="G9396">
        <v>0.16536850533540901</v>
      </c>
      <c r="H9396">
        <v>-0.72136189935501804</v>
      </c>
      <c r="I9396">
        <v>-2.02587086721398</v>
      </c>
      <c r="J9396">
        <v>307</v>
      </c>
      <c r="K9396">
        <v>358</v>
      </c>
      <c r="L9396">
        <v>202</v>
      </c>
      <c r="M9396">
        <v>21</v>
      </c>
      <c r="N9396">
        <v>0.143972754588409</v>
      </c>
      <c r="O9396">
        <v>-0.77387578317495298</v>
      </c>
      <c r="P9396">
        <v>-2.1751447493351601</v>
      </c>
      <c r="Q9396">
        <v>0.71186440677966101</v>
      </c>
      <c r="R9396">
        <v>0.305084745762711</v>
      </c>
      <c r="S9396">
        <f t="shared" si="146"/>
        <v>-0.16604322415307105</v>
      </c>
    </row>
    <row r="9397" spans="1:19" x14ac:dyDescent="0.2">
      <c r="A9397" t="s">
        <v>18689</v>
      </c>
      <c r="B9397" t="s">
        <v>18690</v>
      </c>
      <c r="C9397">
        <v>253</v>
      </c>
      <c r="D9397">
        <v>268</v>
      </c>
      <c r="E9397">
        <v>191</v>
      </c>
      <c r="F9397">
        <v>33</v>
      </c>
      <c r="G9397">
        <v>0.10527250514849899</v>
      </c>
      <c r="H9397">
        <v>-0.61634516370649395</v>
      </c>
      <c r="I9397">
        <v>-1.76880375425992</v>
      </c>
      <c r="J9397">
        <v>482</v>
      </c>
      <c r="K9397">
        <v>732</v>
      </c>
      <c r="L9397">
        <v>404</v>
      </c>
      <c r="M9397">
        <v>87</v>
      </c>
      <c r="N9397">
        <v>0.25869214624126402</v>
      </c>
      <c r="O9397">
        <v>-0.66875445027263503</v>
      </c>
      <c r="P9397">
        <v>-1.75375345421212</v>
      </c>
      <c r="Q9397">
        <v>0.66101694915254205</v>
      </c>
      <c r="R9397">
        <v>0.40677966101694901</v>
      </c>
      <c r="S9397">
        <f t="shared" si="146"/>
        <v>2.0805951164628404E-2</v>
      </c>
    </row>
    <row r="9398" spans="1:19" x14ac:dyDescent="0.2">
      <c r="A9398" t="s">
        <v>18691</v>
      </c>
      <c r="B9398" t="s">
        <v>18692</v>
      </c>
      <c r="C9398">
        <v>162</v>
      </c>
      <c r="D9398">
        <v>232</v>
      </c>
      <c r="E9398">
        <v>154</v>
      </c>
      <c r="F9398">
        <v>18</v>
      </c>
      <c r="G9398">
        <v>0.23623120264379699</v>
      </c>
      <c r="H9398">
        <v>-0.51625230348457096</v>
      </c>
      <c r="I9398">
        <v>-1.8384396824013201</v>
      </c>
      <c r="J9398">
        <v>341</v>
      </c>
      <c r="K9398">
        <v>399</v>
      </c>
      <c r="L9398">
        <v>186</v>
      </c>
      <c r="M9398">
        <v>34</v>
      </c>
      <c r="N9398">
        <v>0.14544662011597201</v>
      </c>
      <c r="O9398">
        <v>-0.85533021191897096</v>
      </c>
      <c r="P9398">
        <v>-2.01150113054213</v>
      </c>
      <c r="Q9398">
        <v>0.93220338983050799</v>
      </c>
      <c r="R9398">
        <v>8.4745762711864403E-2</v>
      </c>
      <c r="S9398">
        <f t="shared" si="146"/>
        <v>-6.8219185946940639E-2</v>
      </c>
    </row>
    <row r="9399" spans="1:19" x14ac:dyDescent="0.2">
      <c r="A9399" t="s">
        <v>18693</v>
      </c>
      <c r="B9399" t="s">
        <v>18694</v>
      </c>
      <c r="C9399">
        <v>20</v>
      </c>
      <c r="D9399">
        <v>8</v>
      </c>
      <c r="E9399">
        <v>3</v>
      </c>
      <c r="F9399">
        <v>4</v>
      </c>
      <c r="G9399">
        <v>-0.31768177637650902</v>
      </c>
      <c r="H9399">
        <v>-1.3181667507227199</v>
      </c>
      <c r="I9399">
        <v>-1.58316717729801</v>
      </c>
      <c r="J9399">
        <v>79</v>
      </c>
      <c r="K9399">
        <v>101</v>
      </c>
      <c r="L9399">
        <v>91</v>
      </c>
      <c r="M9399">
        <v>3</v>
      </c>
      <c r="N9399">
        <v>0.18392238591392199</v>
      </c>
      <c r="O9399">
        <v>-0.53067447611373797</v>
      </c>
      <c r="P9399">
        <v>-2.4307315051626701</v>
      </c>
      <c r="Q9399">
        <v>0.79661016949152497</v>
      </c>
      <c r="R9399">
        <v>0.27118644067796599</v>
      </c>
      <c r="S9399">
        <f t="shared" si="146"/>
        <v>-0.1067401020225178</v>
      </c>
    </row>
    <row r="9400" spans="1:19" x14ac:dyDescent="0.2">
      <c r="A9400" t="s">
        <v>18695</v>
      </c>
      <c r="B9400" t="s">
        <v>18696</v>
      </c>
      <c r="C9400">
        <v>54</v>
      </c>
      <c r="D9400">
        <v>64</v>
      </c>
      <c r="E9400">
        <v>55</v>
      </c>
      <c r="F9400">
        <v>5</v>
      </c>
      <c r="G9400">
        <v>0.15404444645644699</v>
      </c>
      <c r="H9400">
        <v>-0.48628908010712801</v>
      </c>
      <c r="I9400">
        <v>-1.9176209284489401</v>
      </c>
      <c r="J9400">
        <v>101</v>
      </c>
      <c r="K9400">
        <v>120</v>
      </c>
      <c r="L9400">
        <v>55</v>
      </c>
      <c r="M9400">
        <v>15</v>
      </c>
      <c r="N9400">
        <v>0.15208797568670401</v>
      </c>
      <c r="O9400">
        <v>-0.85604746143278898</v>
      </c>
      <c r="P9400">
        <v>-1.83845578331885</v>
      </c>
      <c r="Q9400">
        <v>0.74576271186440601</v>
      </c>
      <c r="R9400">
        <v>0.338983050847457</v>
      </c>
      <c r="S9400">
        <f t="shared" si="146"/>
        <v>-4.4766942164333287E-2</v>
      </c>
    </row>
    <row r="9401" spans="1:19" x14ac:dyDescent="0.2">
      <c r="A9401" t="s">
        <v>18697</v>
      </c>
      <c r="B9401" t="s">
        <v>18698</v>
      </c>
      <c r="C9401">
        <v>46</v>
      </c>
      <c r="D9401">
        <v>59</v>
      </c>
      <c r="E9401">
        <v>53</v>
      </c>
      <c r="F9401">
        <v>1</v>
      </c>
      <c r="G9401">
        <v>0.188352412256098</v>
      </c>
      <c r="H9401">
        <v>-0.432739971859188</v>
      </c>
      <c r="I9401">
        <v>-2.5469550046435701</v>
      </c>
      <c r="J9401">
        <v>115</v>
      </c>
      <c r="K9401">
        <v>216</v>
      </c>
      <c r="L9401">
        <v>116</v>
      </c>
      <c r="M9401">
        <v>19</v>
      </c>
      <c r="N9401">
        <v>0.35098401421904102</v>
      </c>
      <c r="O9401">
        <v>-0.58832862827108301</v>
      </c>
      <c r="P9401">
        <v>-1.7921699079926701</v>
      </c>
      <c r="Q9401">
        <v>0.81355932203389802</v>
      </c>
      <c r="R9401">
        <v>0.27118644067796599</v>
      </c>
      <c r="S9401">
        <f t="shared" si="146"/>
        <v>-0.21387573670068943</v>
      </c>
    </row>
    <row r="9402" spans="1:19" x14ac:dyDescent="0.2">
      <c r="A9402" t="s">
        <v>18699</v>
      </c>
      <c r="B9402" t="s">
        <v>18700</v>
      </c>
      <c r="C9402">
        <v>96</v>
      </c>
      <c r="D9402">
        <v>162</v>
      </c>
      <c r="E9402">
        <v>92</v>
      </c>
      <c r="F9402">
        <v>4</v>
      </c>
      <c r="G9402">
        <v>0.30750201379859099</v>
      </c>
      <c r="H9402">
        <v>-0.51274141547241603</v>
      </c>
      <c r="I9402">
        <v>-2.2644084146735999</v>
      </c>
      <c r="J9402">
        <v>132</v>
      </c>
      <c r="K9402">
        <v>186</v>
      </c>
      <c r="L9402">
        <v>105</v>
      </c>
      <c r="M9402">
        <v>14</v>
      </c>
      <c r="N9402">
        <v>0.22616711643378801</v>
      </c>
      <c r="O9402">
        <v>-0.69147340928030199</v>
      </c>
      <c r="P9402">
        <v>-1.9846715641195001</v>
      </c>
      <c r="Q9402">
        <v>0.62711864406779605</v>
      </c>
      <c r="R9402">
        <v>0.23728813559322001</v>
      </c>
      <c r="S9402">
        <f t="shared" si="146"/>
        <v>-0.18388503286375438</v>
      </c>
    </row>
    <row r="9403" spans="1:19" x14ac:dyDescent="0.2">
      <c r="A9403" t="s">
        <v>18701</v>
      </c>
      <c r="B9403" t="s">
        <v>18702</v>
      </c>
      <c r="C9403">
        <v>161</v>
      </c>
      <c r="D9403">
        <v>209</v>
      </c>
      <c r="E9403">
        <v>129</v>
      </c>
      <c r="F9403">
        <v>8</v>
      </c>
      <c r="G9403">
        <v>0.19357864237473199</v>
      </c>
      <c r="H9403">
        <v>-0.59049417551100403</v>
      </c>
      <c r="I9403">
        <v>-2.1879330620019002</v>
      </c>
      <c r="J9403">
        <v>349</v>
      </c>
      <c r="K9403">
        <v>407</v>
      </c>
      <c r="L9403">
        <v>207</v>
      </c>
      <c r="M9403">
        <v>46</v>
      </c>
      <c r="N9403">
        <v>0.14399708568776101</v>
      </c>
      <c r="O9403">
        <v>-0.81894385864665198</v>
      </c>
      <c r="P9403">
        <v>-1.89029326386949</v>
      </c>
      <c r="Q9403">
        <v>0.61016949152542299</v>
      </c>
      <c r="R9403">
        <v>0.23728813559322001</v>
      </c>
      <c r="S9403">
        <f t="shared" si="146"/>
        <v>-0.13658615689758535</v>
      </c>
    </row>
    <row r="9404" spans="1:19" x14ac:dyDescent="0.2">
      <c r="A9404" t="s">
        <v>18703</v>
      </c>
      <c r="B9404" t="s">
        <v>18704</v>
      </c>
      <c r="C9404">
        <v>88</v>
      </c>
      <c r="D9404">
        <v>83</v>
      </c>
      <c r="E9404">
        <v>44</v>
      </c>
      <c r="F9404">
        <v>5</v>
      </c>
      <c r="G9404">
        <v>5.4853652521433698E-2</v>
      </c>
      <c r="H9404">
        <v>-0.79528800544238398</v>
      </c>
      <c r="I9404">
        <v>-2.1297098407761399</v>
      </c>
      <c r="J9404">
        <v>183</v>
      </c>
      <c r="K9404">
        <v>152</v>
      </c>
      <c r="L9404">
        <v>133</v>
      </c>
      <c r="M9404">
        <v>5</v>
      </c>
      <c r="N9404">
        <v>-3.3793983639352002E-3</v>
      </c>
      <c r="O9404">
        <v>-0.73068822590773397</v>
      </c>
      <c r="P9404">
        <v>-2.5737067539863001</v>
      </c>
      <c r="Q9404">
        <v>0.677966101694915</v>
      </c>
      <c r="R9404">
        <v>0.23728813559322001</v>
      </c>
      <c r="S9404">
        <f t="shared" si="146"/>
        <v>-0.30259748342383136</v>
      </c>
    </row>
    <row r="9405" spans="1:19" x14ac:dyDescent="0.2">
      <c r="A9405" t="s">
        <v>18705</v>
      </c>
      <c r="B9405" t="s">
        <v>18706</v>
      </c>
      <c r="C9405">
        <v>139</v>
      </c>
      <c r="D9405">
        <v>147</v>
      </c>
      <c r="E9405">
        <v>155</v>
      </c>
      <c r="F9405">
        <v>35</v>
      </c>
      <c r="G9405">
        <v>0.104560766789609</v>
      </c>
      <c r="H9405">
        <v>-0.44694111186220697</v>
      </c>
      <c r="I9405">
        <v>-1.4831439288658099</v>
      </c>
      <c r="J9405">
        <v>272</v>
      </c>
      <c r="K9405">
        <v>265</v>
      </c>
      <c r="L9405">
        <v>169</v>
      </c>
      <c r="M9405">
        <v>64</v>
      </c>
      <c r="N9405">
        <v>6.5905073324330904E-2</v>
      </c>
      <c r="O9405">
        <v>-0.79877097656491503</v>
      </c>
      <c r="P9405">
        <v>-1.6386145986422</v>
      </c>
      <c r="Q9405">
        <v>0.71186440677966101</v>
      </c>
      <c r="R9405">
        <v>0.169491525423728</v>
      </c>
      <c r="S9405">
        <f t="shared" si="146"/>
        <v>0.13398326879588793</v>
      </c>
    </row>
    <row r="9406" spans="1:19" x14ac:dyDescent="0.2">
      <c r="A9406" t="s">
        <v>18707</v>
      </c>
      <c r="B9406" t="s">
        <v>18708</v>
      </c>
      <c r="C9406">
        <v>294</v>
      </c>
      <c r="D9406">
        <v>350</v>
      </c>
      <c r="E9406">
        <v>229</v>
      </c>
      <c r="F9406">
        <v>23</v>
      </c>
      <c r="G9406">
        <v>0.155978946233646</v>
      </c>
      <c r="H9406">
        <v>-0.60276985785067205</v>
      </c>
      <c r="I9406">
        <v>-1.9908166673565599</v>
      </c>
      <c r="J9406">
        <v>656</v>
      </c>
      <c r="K9406">
        <v>895</v>
      </c>
      <c r="L9406">
        <v>508</v>
      </c>
      <c r="M9406">
        <v>103</v>
      </c>
      <c r="N9406">
        <v>0.21214729936197299</v>
      </c>
      <c r="O9406">
        <v>-0.70312890423613095</v>
      </c>
      <c r="P9406">
        <v>-1.81429228326238</v>
      </c>
      <c r="Q9406">
        <v>0.79661016949152497</v>
      </c>
      <c r="R9406">
        <v>0.338983050847457</v>
      </c>
      <c r="S9406">
        <f t="shared" si="146"/>
        <v>-5.9412037961644577E-2</v>
      </c>
    </row>
    <row r="9407" spans="1:19" x14ac:dyDescent="0.2">
      <c r="A9407" t="s">
        <v>18709</v>
      </c>
      <c r="B9407" t="s">
        <v>18710</v>
      </c>
      <c r="C9407">
        <v>154</v>
      </c>
      <c r="D9407">
        <v>241</v>
      </c>
      <c r="E9407">
        <v>178</v>
      </c>
      <c r="F9407">
        <v>43</v>
      </c>
      <c r="G9407">
        <v>0.27475455403393301</v>
      </c>
      <c r="H9407">
        <v>-0.43135872830597199</v>
      </c>
      <c r="I9407">
        <v>-1.43824943821887</v>
      </c>
      <c r="J9407">
        <v>302</v>
      </c>
      <c r="K9407">
        <v>504</v>
      </c>
      <c r="L9407">
        <v>199</v>
      </c>
      <c r="M9407">
        <v>115</v>
      </c>
      <c r="N9407">
        <v>0.29965169691009602</v>
      </c>
      <c r="O9407">
        <v>-0.77324264369183404</v>
      </c>
      <c r="P9407">
        <v>-1.42953477119543</v>
      </c>
      <c r="Q9407">
        <v>0.61016949152542299</v>
      </c>
      <c r="R9407">
        <v>0.35593220338983</v>
      </c>
      <c r="S9407">
        <f t="shared" si="146"/>
        <v>0.20285553161374376</v>
      </c>
    </row>
    <row r="9408" spans="1:19" x14ac:dyDescent="0.2">
      <c r="A9408" t="s">
        <v>18711</v>
      </c>
      <c r="B9408" t="s">
        <v>18712</v>
      </c>
      <c r="C9408">
        <v>224</v>
      </c>
      <c r="D9408">
        <v>222</v>
      </c>
      <c r="E9408">
        <v>141</v>
      </c>
      <c r="F9408">
        <v>28</v>
      </c>
      <c r="G9408">
        <v>7.6363188412004193E-2</v>
      </c>
      <c r="H9408">
        <v>-0.69528691545718602</v>
      </c>
      <c r="I9408">
        <v>-1.7872871599539399</v>
      </c>
      <c r="J9408">
        <v>572</v>
      </c>
      <c r="K9408">
        <v>755</v>
      </c>
      <c r="L9408">
        <v>398</v>
      </c>
      <c r="M9408">
        <v>86</v>
      </c>
      <c r="N9408">
        <v>0.19777902625788499</v>
      </c>
      <c r="O9408">
        <v>-0.74960173386372597</v>
      </c>
      <c r="P9408">
        <v>-1.83312324614134</v>
      </c>
      <c r="Q9408">
        <v>0.59322033898305004</v>
      </c>
      <c r="R9408">
        <v>0.25423728813559299</v>
      </c>
      <c r="S9408">
        <f t="shared" si="146"/>
        <v>-5.754478477192149E-3</v>
      </c>
    </row>
    <row r="9409" spans="1:19" x14ac:dyDescent="0.2">
      <c r="A9409" t="s">
        <v>18713</v>
      </c>
      <c r="B9409" t="s">
        <v>18714</v>
      </c>
      <c r="C9409">
        <v>268</v>
      </c>
      <c r="D9409">
        <v>375</v>
      </c>
      <c r="E9409">
        <v>263</v>
      </c>
      <c r="F9409">
        <v>31</v>
      </c>
      <c r="G9409">
        <v>0.226154705994458</v>
      </c>
      <c r="H9409">
        <v>-0.50243705531743399</v>
      </c>
      <c r="I9409">
        <v>-1.8209702731565101</v>
      </c>
      <c r="J9409">
        <v>484</v>
      </c>
      <c r="K9409">
        <v>679</v>
      </c>
      <c r="L9409">
        <v>298</v>
      </c>
      <c r="M9409">
        <v>68</v>
      </c>
      <c r="N9409">
        <v>0.22425251605781099</v>
      </c>
      <c r="O9409">
        <v>-0.80271787471254696</v>
      </c>
      <c r="P9409">
        <v>-1.86256211753006</v>
      </c>
      <c r="Q9409">
        <v>0.86440677966101698</v>
      </c>
      <c r="R9409">
        <v>0.23728813559322001</v>
      </c>
      <c r="S9409">
        <f t="shared" si="146"/>
        <v>-2.3342546568989632E-2</v>
      </c>
    </row>
    <row r="9410" spans="1:19" x14ac:dyDescent="0.2">
      <c r="A9410" t="s">
        <v>18715</v>
      </c>
      <c r="B9410" t="s">
        <v>18716</v>
      </c>
      <c r="C9410">
        <v>170</v>
      </c>
      <c r="D9410">
        <v>180</v>
      </c>
      <c r="E9410">
        <v>145</v>
      </c>
      <c r="F9410">
        <v>7</v>
      </c>
      <c r="G9410">
        <v>0.10508181602056001</v>
      </c>
      <c r="H9410">
        <v>-0.56333892892170201</v>
      </c>
      <c r="I9410">
        <v>-2.2695480543260098</v>
      </c>
      <c r="J9410">
        <v>145</v>
      </c>
      <c r="K9410">
        <v>235</v>
      </c>
      <c r="L9410">
        <v>154</v>
      </c>
      <c r="M9410">
        <v>50</v>
      </c>
      <c r="N9410">
        <v>0.28692796345848298</v>
      </c>
      <c r="O9410">
        <v>-0.56593605854290197</v>
      </c>
      <c r="P9410">
        <v>-1.4726236664908401</v>
      </c>
      <c r="Q9410">
        <v>0.94915254237288105</v>
      </c>
      <c r="R9410">
        <v>0.37288135593220301</v>
      </c>
      <c r="S9410">
        <f t="shared" si="146"/>
        <v>-4.8402776770907041E-2</v>
      </c>
    </row>
    <row r="9411" spans="1:19" x14ac:dyDescent="0.2">
      <c r="A9411" t="s">
        <v>18717</v>
      </c>
      <c r="B9411" t="s">
        <v>18718</v>
      </c>
      <c r="C9411">
        <v>69</v>
      </c>
      <c r="D9411">
        <v>69</v>
      </c>
      <c r="E9411">
        <v>65</v>
      </c>
      <c r="F9411">
        <v>10</v>
      </c>
      <c r="G9411">
        <v>8.0258232295528406E-2</v>
      </c>
      <c r="H9411">
        <v>-0.52019374387280304</v>
      </c>
      <c r="I9411">
        <v>-1.7230462636992501</v>
      </c>
      <c r="J9411">
        <v>125</v>
      </c>
      <c r="K9411">
        <v>211</v>
      </c>
      <c r="L9411">
        <v>118</v>
      </c>
      <c r="M9411">
        <v>30</v>
      </c>
      <c r="N9411">
        <v>0.30460054571135797</v>
      </c>
      <c r="O9411">
        <v>-0.61711678284632099</v>
      </c>
      <c r="P9411">
        <v>-1.6300144268802801</v>
      </c>
      <c r="Q9411">
        <v>0.89830508474576198</v>
      </c>
      <c r="R9411">
        <v>0.152542372881355</v>
      </c>
      <c r="S9411">
        <f t="shared" ref="S9411:S9474" si="147">((I9411+1.7338029)/1.7338029+(P9411+1.8692731)/1.8692731)/2</f>
        <v>6.7099819753563147E-2</v>
      </c>
    </row>
    <row r="9412" spans="1:19" x14ac:dyDescent="0.2">
      <c r="A9412" t="s">
        <v>18719</v>
      </c>
      <c r="B9412" t="s">
        <v>18720</v>
      </c>
      <c r="C9412">
        <v>57</v>
      </c>
      <c r="D9412">
        <v>68</v>
      </c>
      <c r="E9412">
        <v>68</v>
      </c>
      <c r="F9412">
        <v>1</v>
      </c>
      <c r="G9412">
        <v>0.15689228932927299</v>
      </c>
      <c r="H9412">
        <v>-0.41762395274465802</v>
      </c>
      <c r="I9412">
        <v>-2.6400720286344899</v>
      </c>
      <c r="J9412">
        <v>120</v>
      </c>
      <c r="K9412">
        <v>153</v>
      </c>
      <c r="L9412">
        <v>78</v>
      </c>
      <c r="M9412">
        <v>12</v>
      </c>
      <c r="N9412">
        <v>0.18273828819169499</v>
      </c>
      <c r="O9412">
        <v>-0.77917542050153399</v>
      </c>
      <c r="P9412">
        <v>-2.01022566859189</v>
      </c>
      <c r="Q9412">
        <v>0.644067796610169</v>
      </c>
      <c r="R9412">
        <v>0.13559322033898299</v>
      </c>
      <c r="S9412">
        <f t="shared" si="147"/>
        <v>-0.29905549373171725</v>
      </c>
    </row>
    <row r="9413" spans="1:19" x14ac:dyDescent="0.2">
      <c r="A9413" t="s">
        <v>18721</v>
      </c>
      <c r="B9413" t="s">
        <v>18722</v>
      </c>
      <c r="C9413">
        <v>110</v>
      </c>
      <c r="D9413">
        <v>78</v>
      </c>
      <c r="E9413">
        <v>49</v>
      </c>
      <c r="F9413">
        <v>10</v>
      </c>
      <c r="G9413">
        <v>-6.9039850172216102E-2</v>
      </c>
      <c r="H9413">
        <v>-0.84545461490811502</v>
      </c>
      <c r="I9413">
        <v>-1.92558985812022</v>
      </c>
      <c r="J9413">
        <v>215</v>
      </c>
      <c r="K9413">
        <v>317</v>
      </c>
      <c r="L9413">
        <v>99</v>
      </c>
      <c r="M9413">
        <v>29</v>
      </c>
      <c r="N9413">
        <v>0.245848905723868</v>
      </c>
      <c r="O9413">
        <v>-0.92889204246244494</v>
      </c>
      <c r="P9413">
        <v>-1.88026613060854</v>
      </c>
      <c r="Q9413">
        <v>0.81355932203389802</v>
      </c>
      <c r="R9413">
        <v>0.338983050847457</v>
      </c>
      <c r="S9413">
        <f t="shared" si="147"/>
        <v>-5.8248633799056961E-2</v>
      </c>
    </row>
    <row r="9414" spans="1:19" x14ac:dyDescent="0.2">
      <c r="A9414" t="s">
        <v>18723</v>
      </c>
      <c r="B9414" t="s">
        <v>18724</v>
      </c>
      <c r="C9414">
        <v>284</v>
      </c>
      <c r="D9414">
        <v>313</v>
      </c>
      <c r="E9414">
        <v>920</v>
      </c>
      <c r="F9414">
        <v>2362</v>
      </c>
      <c r="G9414">
        <v>0.122484229794939</v>
      </c>
      <c r="H9414">
        <v>1.6211477520113999E-2</v>
      </c>
      <c r="I9414">
        <v>3.5764380268459302E-2</v>
      </c>
      <c r="J9414">
        <v>466</v>
      </c>
      <c r="K9414">
        <v>689</v>
      </c>
      <c r="L9414">
        <v>1422</v>
      </c>
      <c r="M9414">
        <v>3456</v>
      </c>
      <c r="N9414">
        <v>0.247061408639347</v>
      </c>
      <c r="O9414">
        <v>-0.107575097440643</v>
      </c>
      <c r="P9414">
        <v>-0.140037851475037</v>
      </c>
      <c r="Q9414">
        <v>0.77966101694915202</v>
      </c>
      <c r="R9414">
        <v>0.52542372881355903</v>
      </c>
      <c r="S9414">
        <f t="shared" si="147"/>
        <v>0.97285601781423692</v>
      </c>
    </row>
    <row r="9415" spans="1:19" x14ac:dyDescent="0.2">
      <c r="A9415" t="s">
        <v>18725</v>
      </c>
      <c r="B9415" t="s">
        <v>18726</v>
      </c>
      <c r="C9415">
        <v>96</v>
      </c>
      <c r="D9415">
        <v>127</v>
      </c>
      <c r="E9415">
        <v>38</v>
      </c>
      <c r="F9415">
        <v>5</v>
      </c>
      <c r="G9415">
        <v>0.20179072021191599</v>
      </c>
      <c r="H9415">
        <v>-0.89674564620116104</v>
      </c>
      <c r="I9415">
        <v>-2.1674984016655401</v>
      </c>
      <c r="J9415">
        <v>160</v>
      </c>
      <c r="K9415">
        <v>198</v>
      </c>
      <c r="L9415">
        <v>83</v>
      </c>
      <c r="M9415">
        <v>19</v>
      </c>
      <c r="N9415">
        <v>0.16977331102732801</v>
      </c>
      <c r="O9415">
        <v>-0.87713066742424095</v>
      </c>
      <c r="P9415">
        <v>-1.9355920502949799</v>
      </c>
      <c r="Q9415">
        <v>0.74576271186440601</v>
      </c>
      <c r="R9415">
        <v>0.20338983050847401</v>
      </c>
      <c r="S9415">
        <f t="shared" si="147"/>
        <v>-0.14280982471639966</v>
      </c>
    </row>
    <row r="9416" spans="1:19" x14ac:dyDescent="0.2">
      <c r="A9416" t="s">
        <v>18727</v>
      </c>
      <c r="B9416" t="s">
        <v>18728</v>
      </c>
      <c r="C9416">
        <v>206</v>
      </c>
      <c r="D9416">
        <v>318</v>
      </c>
      <c r="E9416">
        <v>122</v>
      </c>
      <c r="F9416">
        <v>12</v>
      </c>
      <c r="G9416">
        <v>0.268818131910807</v>
      </c>
      <c r="H9416">
        <v>-0.72176539947280804</v>
      </c>
      <c r="I9416">
        <v>-2.1188831472835199</v>
      </c>
      <c r="J9416">
        <v>375</v>
      </c>
      <c r="K9416">
        <v>692</v>
      </c>
      <c r="L9416">
        <v>295</v>
      </c>
      <c r="M9416">
        <v>51</v>
      </c>
      <c r="N9416">
        <v>0.34330293015076002</v>
      </c>
      <c r="O9416">
        <v>-0.69629802889394599</v>
      </c>
      <c r="P9416">
        <v>-1.8766867602216699</v>
      </c>
      <c r="Q9416">
        <v>0.93220338983050799</v>
      </c>
      <c r="R9416">
        <v>0.28813559322033899</v>
      </c>
      <c r="S9416">
        <f t="shared" si="147"/>
        <v>-0.11303378941463257</v>
      </c>
    </row>
    <row r="9417" spans="1:19" x14ac:dyDescent="0.2">
      <c r="A9417" t="s">
        <v>18729</v>
      </c>
      <c r="B9417" t="s">
        <v>18730</v>
      </c>
      <c r="C9417">
        <v>116</v>
      </c>
      <c r="D9417">
        <v>178</v>
      </c>
      <c r="E9417">
        <v>40</v>
      </c>
      <c r="F9417">
        <v>11</v>
      </c>
      <c r="G9417">
        <v>0.26622024537750399</v>
      </c>
      <c r="H9417">
        <v>-0.95665600767735903</v>
      </c>
      <c r="I9417">
        <v>-1.9072624770306901</v>
      </c>
      <c r="J9417">
        <v>267</v>
      </c>
      <c r="K9417">
        <v>294</v>
      </c>
      <c r="L9417">
        <v>68</v>
      </c>
      <c r="M9417">
        <v>11</v>
      </c>
      <c r="N9417">
        <v>0.119064172469303</v>
      </c>
      <c r="O9417">
        <v>-1.18609112580272</v>
      </c>
      <c r="P9417">
        <v>-2.39534424479824</v>
      </c>
      <c r="Q9417">
        <v>0.61016949152542299</v>
      </c>
      <c r="R9417">
        <v>0.186440677966101</v>
      </c>
      <c r="S9417">
        <f t="shared" si="147"/>
        <v>-0.19073829738915199</v>
      </c>
    </row>
    <row r="9418" spans="1:19" x14ac:dyDescent="0.2">
      <c r="A9418" t="s">
        <v>18731</v>
      </c>
      <c r="B9418" t="s">
        <v>18732</v>
      </c>
      <c r="C9418">
        <v>134</v>
      </c>
      <c r="D9418">
        <v>103</v>
      </c>
      <c r="E9418">
        <v>93</v>
      </c>
      <c r="F9418">
        <v>12</v>
      </c>
      <c r="G9418">
        <v>-3.4009341364106903E-2</v>
      </c>
      <c r="H9418">
        <v>-0.65287985958927597</v>
      </c>
      <c r="I9418">
        <v>-1.9321207252791801</v>
      </c>
      <c r="J9418">
        <v>427</v>
      </c>
      <c r="K9418">
        <v>489</v>
      </c>
      <c r="L9418">
        <v>268</v>
      </c>
      <c r="M9418">
        <v>56</v>
      </c>
      <c r="N9418">
        <v>0.136109087520318</v>
      </c>
      <c r="O9418">
        <v>-0.79438185814062501</v>
      </c>
      <c r="P9418">
        <v>-1.8924655166107101</v>
      </c>
      <c r="Q9418">
        <v>0.57627118644067798</v>
      </c>
      <c r="R9418">
        <v>0.22033898305084701</v>
      </c>
      <c r="S9418">
        <f t="shared" si="147"/>
        <v>-6.3395163918815375E-2</v>
      </c>
    </row>
    <row r="9419" spans="1:19" x14ac:dyDescent="0.2">
      <c r="A9419" t="s">
        <v>18733</v>
      </c>
      <c r="B9419" t="s">
        <v>18734</v>
      </c>
      <c r="C9419">
        <v>275</v>
      </c>
      <c r="D9419">
        <v>271</v>
      </c>
      <c r="E9419">
        <v>154</v>
      </c>
      <c r="F9419">
        <v>45</v>
      </c>
      <c r="G9419">
        <v>7.3894829339671494E-2</v>
      </c>
      <c r="H9419">
        <v>-0.74606998277220304</v>
      </c>
      <c r="I9419">
        <v>-1.67031735301691</v>
      </c>
      <c r="J9419">
        <v>299</v>
      </c>
      <c r="K9419">
        <v>481</v>
      </c>
      <c r="L9419">
        <v>316</v>
      </c>
      <c r="M9419">
        <v>84</v>
      </c>
      <c r="N9419">
        <v>0.28370199147112302</v>
      </c>
      <c r="O9419">
        <v>-0.56807288285041602</v>
      </c>
      <c r="P9419">
        <v>-1.56161757085444</v>
      </c>
      <c r="Q9419">
        <v>0.84745762711864403</v>
      </c>
      <c r="R9419">
        <v>0.322033898305084</v>
      </c>
      <c r="S9419">
        <f t="shared" si="147"/>
        <v>0.10060100405208748</v>
      </c>
    </row>
    <row r="9420" spans="1:19" x14ac:dyDescent="0.2">
      <c r="A9420" t="s">
        <v>18735</v>
      </c>
      <c r="B9420" t="e">
        <f>---MRARALYAFEATADDEDELSFEEGQILKVPNDVDDWLRGHLATGKSGLFPKNMIEEFNK</f>
        <v>#NAME?</v>
      </c>
      <c r="C9420">
        <v>159</v>
      </c>
      <c r="D9420">
        <v>205</v>
      </c>
      <c r="E9420">
        <v>123</v>
      </c>
      <c r="F9420">
        <v>17</v>
      </c>
      <c r="G9420">
        <v>0.190614969030831</v>
      </c>
      <c r="H9420">
        <v>-0.60575002265945699</v>
      </c>
      <c r="I9420">
        <v>-1.8551453759041701</v>
      </c>
      <c r="J9420">
        <v>315</v>
      </c>
      <c r="K9420">
        <v>442</v>
      </c>
      <c r="L9420">
        <v>385</v>
      </c>
      <c r="M9420">
        <v>48</v>
      </c>
      <c r="N9420">
        <v>0.224339818981213</v>
      </c>
      <c r="O9420">
        <v>-0.50493860142548996</v>
      </c>
      <c r="P9420">
        <v>-1.8272949850058999</v>
      </c>
      <c r="Q9420">
        <v>0.57627118644067798</v>
      </c>
      <c r="R9420">
        <v>0.28813559322033899</v>
      </c>
      <c r="S9420">
        <f t="shared" si="147"/>
        <v>-2.37646978924956E-2</v>
      </c>
    </row>
    <row r="9421" spans="1:19" x14ac:dyDescent="0.2">
      <c r="A9421" t="s">
        <v>18736</v>
      </c>
      <c r="B9421" t="s">
        <v>18737</v>
      </c>
      <c r="C9421">
        <v>63</v>
      </c>
      <c r="D9421">
        <v>24</v>
      </c>
      <c r="E9421">
        <v>66</v>
      </c>
      <c r="F9421">
        <v>10</v>
      </c>
      <c r="G9421">
        <v>-0.33887107544644701</v>
      </c>
      <c r="H9421">
        <v>-0.47405462369011597</v>
      </c>
      <c r="I9421">
        <v>-1.6835377224155801</v>
      </c>
      <c r="J9421">
        <v>118</v>
      </c>
      <c r="K9421">
        <v>148</v>
      </c>
      <c r="L9421">
        <v>59</v>
      </c>
      <c r="M9421">
        <v>32</v>
      </c>
      <c r="N9421">
        <v>0.17560781151055299</v>
      </c>
      <c r="O9421">
        <v>-0.89311877280837104</v>
      </c>
      <c r="P9421">
        <v>-1.5769576975781101</v>
      </c>
      <c r="Q9421">
        <v>0.677966101694915</v>
      </c>
      <c r="R9421">
        <v>0.338983050847457</v>
      </c>
      <c r="S9421">
        <f t="shared" si="147"/>
        <v>9.2685235630625792E-2</v>
      </c>
    </row>
    <row r="9422" spans="1:19" x14ac:dyDescent="0.2">
      <c r="A9422" t="s">
        <v>18738</v>
      </c>
      <c r="B9422" t="s">
        <v>18739</v>
      </c>
      <c r="C9422">
        <v>150</v>
      </c>
      <c r="D9422">
        <v>111</v>
      </c>
      <c r="E9422">
        <v>64</v>
      </c>
      <c r="F9422">
        <v>15</v>
      </c>
      <c r="G9422">
        <v>-5.0510047973495301E-2</v>
      </c>
      <c r="H9422">
        <v>-0.864169294850197</v>
      </c>
      <c r="I9422">
        <v>-1.88419717296199</v>
      </c>
      <c r="J9422">
        <v>243</v>
      </c>
      <c r="K9422">
        <v>278</v>
      </c>
      <c r="L9422">
        <v>141</v>
      </c>
      <c r="M9422">
        <v>32</v>
      </c>
      <c r="N9422">
        <v>0.135666625741485</v>
      </c>
      <c r="O9422">
        <v>-0.82847593808732201</v>
      </c>
      <c r="P9422">
        <v>-1.8906819638702901</v>
      </c>
      <c r="Q9422">
        <v>0.62711864406779605</v>
      </c>
      <c r="R9422">
        <v>0.37288135593220301</v>
      </c>
      <c r="S9422">
        <f t="shared" si="147"/>
        <v>-4.9097735071940492E-2</v>
      </c>
    </row>
    <row r="9423" spans="1:19" x14ac:dyDescent="0.2">
      <c r="A9423" t="s">
        <v>18740</v>
      </c>
      <c r="B9423" t="s">
        <v>18741</v>
      </c>
      <c r="C9423">
        <v>29</v>
      </c>
      <c r="D9423">
        <v>19</v>
      </c>
      <c r="E9423">
        <v>8</v>
      </c>
      <c r="F9423">
        <v>1</v>
      </c>
      <c r="G9423">
        <v>-0.10338616465059799</v>
      </c>
      <c r="H9423">
        <v>-1.0535660206854101</v>
      </c>
      <c r="I9423">
        <v>-2.34659517086095</v>
      </c>
      <c r="J9423">
        <v>30</v>
      </c>
      <c r="K9423">
        <v>43</v>
      </c>
      <c r="L9423">
        <v>57</v>
      </c>
      <c r="M9423">
        <v>0</v>
      </c>
      <c r="N9423">
        <v>0.233575304281645</v>
      </c>
      <c r="O9423">
        <v>-0.31333517619156098</v>
      </c>
      <c r="P9423" t="e">
        <f>-inf</f>
        <v>#NAME?</v>
      </c>
      <c r="Q9423">
        <v>0.83050847457627097</v>
      </c>
      <c r="R9423">
        <v>0.28813559322033899</v>
      </c>
      <c r="S9423" t="e">
        <f t="shared" si="147"/>
        <v>#NAME?</v>
      </c>
    </row>
    <row r="9424" spans="1:19" x14ac:dyDescent="0.2">
      <c r="A9424" t="s">
        <v>18742</v>
      </c>
      <c r="B9424" t="s">
        <v>18743</v>
      </c>
      <c r="C9424">
        <v>51</v>
      </c>
      <c r="D9424">
        <v>50</v>
      </c>
      <c r="E9424">
        <v>51</v>
      </c>
      <c r="F9424">
        <v>1</v>
      </c>
      <c r="G9424">
        <v>7.1658060533610804E-2</v>
      </c>
      <c r="H9424">
        <v>-0.49425800977840301</v>
      </c>
      <c r="I9424">
        <v>-2.5917673490599298</v>
      </c>
      <c r="J9424">
        <v>98</v>
      </c>
      <c r="K9424">
        <v>59</v>
      </c>
      <c r="L9424">
        <v>51</v>
      </c>
      <c r="M9424">
        <v>11</v>
      </c>
      <c r="N9424">
        <v>-0.143145960628628</v>
      </c>
      <c r="O9424">
        <v>-0.87574467673894896</v>
      </c>
      <c r="P9424">
        <v>-1.96005905912616</v>
      </c>
      <c r="Q9424">
        <v>0.77966101694915202</v>
      </c>
      <c r="R9424">
        <v>0.677966101694915</v>
      </c>
      <c r="S9424">
        <f t="shared" si="147"/>
        <v>-0.27170647727752273</v>
      </c>
    </row>
    <row r="9425" spans="1:19" x14ac:dyDescent="0.2">
      <c r="A9425" t="s">
        <v>18744</v>
      </c>
      <c r="B9425" t="s">
        <v>18745</v>
      </c>
      <c r="C9425">
        <v>222</v>
      </c>
      <c r="D9425">
        <v>277</v>
      </c>
      <c r="E9425">
        <v>186</v>
      </c>
      <c r="F9425">
        <v>21</v>
      </c>
      <c r="G9425">
        <v>0.17638502690933799</v>
      </c>
      <c r="H9425">
        <v>-0.57109804001112496</v>
      </c>
      <c r="I9425">
        <v>-1.9083308526787099</v>
      </c>
      <c r="J9425">
        <v>434</v>
      </c>
      <c r="K9425">
        <v>581</v>
      </c>
      <c r="L9425">
        <v>301</v>
      </c>
      <c r="M9425">
        <v>38</v>
      </c>
      <c r="N9425">
        <v>0.203914506299541</v>
      </c>
      <c r="O9425">
        <v>-0.75101201106305704</v>
      </c>
      <c r="P9425">
        <v>-2.0679318014875898</v>
      </c>
      <c r="Q9425">
        <v>0.91525423728813504</v>
      </c>
      <c r="R9425">
        <v>0.338983050847457</v>
      </c>
      <c r="S9425">
        <f t="shared" si="147"/>
        <v>-0.10346892234891297</v>
      </c>
    </row>
    <row r="9426" spans="1:19" x14ac:dyDescent="0.2">
      <c r="A9426" t="s">
        <v>18746</v>
      </c>
      <c r="B9426" t="s">
        <v>18747</v>
      </c>
      <c r="C9426">
        <v>48</v>
      </c>
      <c r="D9426">
        <v>63</v>
      </c>
      <c r="E9426">
        <v>30</v>
      </c>
      <c r="F9426">
        <v>8</v>
      </c>
      <c r="G9426">
        <v>0.19835754437352199</v>
      </c>
      <c r="H9426">
        <v>-0.69837799243432797</v>
      </c>
      <c r="I9426">
        <v>-1.66234842334564</v>
      </c>
      <c r="J9426">
        <v>79</v>
      </c>
      <c r="K9426">
        <v>106</v>
      </c>
      <c r="L9426">
        <v>60</v>
      </c>
      <c r="M9426">
        <v>11</v>
      </c>
      <c r="N9426">
        <v>0.20490687739605001</v>
      </c>
      <c r="O9426">
        <v>-0.71156461805118798</v>
      </c>
      <c r="P9426">
        <v>-1.8664600747241</v>
      </c>
      <c r="Q9426">
        <v>0.72881355932203395</v>
      </c>
      <c r="R9426">
        <v>0.27118644067796599</v>
      </c>
      <c r="S9426">
        <f t="shared" si="147"/>
        <v>2.135872422449224E-2</v>
      </c>
    </row>
    <row r="9427" spans="1:19" x14ac:dyDescent="0.2">
      <c r="A9427" t="s">
        <v>18748</v>
      </c>
      <c r="B9427" t="s">
        <v>18749</v>
      </c>
      <c r="C9427">
        <v>199</v>
      </c>
      <c r="D9427">
        <v>184</v>
      </c>
      <c r="E9427">
        <v>137</v>
      </c>
      <c r="F9427">
        <v>12</v>
      </c>
      <c r="G9427">
        <v>4.6222978895358202E-2</v>
      </c>
      <c r="H9427">
        <v>-0.65639051903170298</v>
      </c>
      <c r="I9427">
        <v>-2.1038690033240801</v>
      </c>
      <c r="J9427">
        <v>403</v>
      </c>
      <c r="K9427">
        <v>617</v>
      </c>
      <c r="L9427">
        <v>384</v>
      </c>
      <c r="M9427">
        <v>49</v>
      </c>
      <c r="N9427">
        <v>0.26220822131385302</v>
      </c>
      <c r="O9427">
        <v>-0.61306259891796899</v>
      </c>
      <c r="P9427">
        <v>-1.92533463470448</v>
      </c>
      <c r="Q9427">
        <v>0.677966101694915</v>
      </c>
      <c r="R9427">
        <v>0.25423728813559299</v>
      </c>
      <c r="S9427">
        <f t="shared" si="147"/>
        <v>-0.12171647056614421</v>
      </c>
    </row>
    <row r="9428" spans="1:19" x14ac:dyDescent="0.2">
      <c r="A9428" t="s">
        <v>18750</v>
      </c>
      <c r="B9428" t="s">
        <v>18751</v>
      </c>
      <c r="C9428">
        <v>36</v>
      </c>
      <c r="D9428">
        <v>22</v>
      </c>
      <c r="E9428">
        <v>11</v>
      </c>
      <c r="F9428">
        <v>0</v>
      </c>
      <c r="G9428">
        <v>-0.13362158764955201</v>
      </c>
      <c r="H9428">
        <v>-1.0091678253874601</v>
      </c>
      <c r="I9428" t="e">
        <f>-inf</f>
        <v>#NAME?</v>
      </c>
      <c r="J9428">
        <v>79</v>
      </c>
      <c r="K9428">
        <v>72</v>
      </c>
      <c r="L9428">
        <v>65</v>
      </c>
      <c r="M9428">
        <v>10</v>
      </c>
      <c r="N9428">
        <v>3.6933508562548699E-2</v>
      </c>
      <c r="O9428">
        <v>-0.67680251179197604</v>
      </c>
      <c r="P9428">
        <v>-1.9078527598823301</v>
      </c>
      <c r="Q9428">
        <v>0.55932203389830504</v>
      </c>
      <c r="R9428">
        <v>0.322033898305084</v>
      </c>
      <c r="S9428" t="e">
        <f t="shared" si="147"/>
        <v>#NAME?</v>
      </c>
    </row>
    <row r="9429" spans="1:19" x14ac:dyDescent="0.2">
      <c r="A9429" t="s">
        <v>18752</v>
      </c>
      <c r="B9429" t="s">
        <v>18753</v>
      </c>
      <c r="C9429">
        <v>234</v>
      </c>
      <c r="D9429">
        <v>389</v>
      </c>
      <c r="E9429">
        <v>185</v>
      </c>
      <c r="F9429">
        <v>22</v>
      </c>
      <c r="G9429">
        <v>0.30099197621109303</v>
      </c>
      <c r="H9429">
        <v>-0.59630213878553195</v>
      </c>
      <c r="I9429">
        <v>-1.9109903495499301</v>
      </c>
      <c r="J9429">
        <v>515</v>
      </c>
      <c r="K9429">
        <v>671</v>
      </c>
      <c r="L9429">
        <v>375</v>
      </c>
      <c r="M9429">
        <v>59</v>
      </c>
      <c r="N9429">
        <v>0.19214339454952201</v>
      </c>
      <c r="O9429">
        <v>-0.72986473845786204</v>
      </c>
      <c r="P9429">
        <v>-1.9511808859909301</v>
      </c>
      <c r="Q9429">
        <v>0.644067796610169</v>
      </c>
      <c r="R9429">
        <v>0.11864406779661001</v>
      </c>
      <c r="S9429">
        <f t="shared" si="147"/>
        <v>-7.3006915596556698E-2</v>
      </c>
    </row>
    <row r="9430" spans="1:19" x14ac:dyDescent="0.2">
      <c r="A9430" t="s">
        <v>18754</v>
      </c>
      <c r="B9430" t="s">
        <v>18755</v>
      </c>
      <c r="C9430">
        <v>161</v>
      </c>
      <c r="D9430">
        <v>165</v>
      </c>
      <c r="E9430">
        <v>97</v>
      </c>
      <c r="F9430">
        <v>5</v>
      </c>
      <c r="G9430">
        <v>9.0916300477585005E-2</v>
      </c>
      <c r="H9430">
        <v>-0.71431215154400796</v>
      </c>
      <c r="I9430">
        <v>-2.3920530446578301</v>
      </c>
      <c r="J9430">
        <v>256</v>
      </c>
      <c r="K9430">
        <v>265</v>
      </c>
      <c r="L9430">
        <v>217</v>
      </c>
      <c r="M9430">
        <v>73</v>
      </c>
      <c r="N9430">
        <v>9.2234012046679997E-2</v>
      </c>
      <c r="O9430">
        <v>-0.66386900860771003</v>
      </c>
      <c r="P9430">
        <v>-1.5551427737832799</v>
      </c>
      <c r="Q9430">
        <v>0.79661016949152497</v>
      </c>
      <c r="R9430">
        <v>0.37288135593220301</v>
      </c>
      <c r="S9430">
        <f t="shared" si="147"/>
        <v>-0.10580369653240711</v>
      </c>
    </row>
    <row r="9431" spans="1:19" x14ac:dyDescent="0.2">
      <c r="A9431" t="s">
        <v>18756</v>
      </c>
      <c r="B9431" t="s">
        <v>18757</v>
      </c>
      <c r="C9431">
        <v>147</v>
      </c>
      <c r="D9431">
        <v>180</v>
      </c>
      <c r="E9431">
        <v>76</v>
      </c>
      <c r="F9431">
        <v>8</v>
      </c>
      <c r="G9431">
        <v>0.16821340265065801</v>
      </c>
      <c r="H9431">
        <v>-0.78076175224578803</v>
      </c>
      <c r="I9431">
        <v>-2.1484245207182302</v>
      </c>
      <c r="J9431">
        <v>165</v>
      </c>
      <c r="K9431">
        <v>246</v>
      </c>
      <c r="L9431">
        <v>135</v>
      </c>
      <c r="M9431">
        <v>17</v>
      </c>
      <c r="N9431">
        <v>0.25067926631119403</v>
      </c>
      <c r="O9431">
        <v>-0.67923895286328995</v>
      </c>
      <c r="P9431">
        <v>-1.9972606914275199</v>
      </c>
      <c r="Q9431">
        <v>0.54237288135593198</v>
      </c>
      <c r="R9431">
        <v>0.338983050847457</v>
      </c>
      <c r="S9431">
        <f t="shared" si="147"/>
        <v>-0.1538045873017857</v>
      </c>
    </row>
    <row r="9432" spans="1:19" x14ac:dyDescent="0.2">
      <c r="A9432" t="s">
        <v>18758</v>
      </c>
      <c r="B9432" t="s">
        <v>18759</v>
      </c>
      <c r="C9432">
        <v>258</v>
      </c>
      <c r="D9432">
        <v>185</v>
      </c>
      <c r="E9432">
        <v>183</v>
      </c>
      <c r="F9432">
        <v>14</v>
      </c>
      <c r="G9432">
        <v>-6.4189745264687903E-2</v>
      </c>
      <c r="H9432">
        <v>-0.64342662601120404</v>
      </c>
      <c r="I9432">
        <v>-2.1496888432469898</v>
      </c>
      <c r="J9432">
        <v>299</v>
      </c>
      <c r="K9432">
        <v>425</v>
      </c>
      <c r="L9432">
        <v>218</v>
      </c>
      <c r="M9432">
        <v>59</v>
      </c>
      <c r="N9432">
        <v>0.229945845147603</v>
      </c>
      <c r="O9432">
        <v>-0.72930347186421496</v>
      </c>
      <c r="P9432">
        <v>-1.71504484527417</v>
      </c>
      <c r="Q9432">
        <v>0.76271186440677896</v>
      </c>
      <c r="R9432">
        <v>0.27118644067796599</v>
      </c>
      <c r="S9432">
        <f t="shared" si="147"/>
        <v>-7.8681071069506628E-2</v>
      </c>
    </row>
    <row r="9433" spans="1:19" x14ac:dyDescent="0.2">
      <c r="A9433" t="s">
        <v>18760</v>
      </c>
      <c r="B9433" t="s">
        <v>18761</v>
      </c>
      <c r="C9433">
        <v>297</v>
      </c>
      <c r="D9433">
        <v>308</v>
      </c>
      <c r="E9433">
        <v>217</v>
      </c>
      <c r="F9433">
        <v>18</v>
      </c>
      <c r="G9433">
        <v>9.6052499478760406E-2</v>
      </c>
      <c r="H9433">
        <v>-0.630554725247086</v>
      </c>
      <c r="I9433">
        <v>-2.1016811171758998</v>
      </c>
      <c r="J9433">
        <v>288</v>
      </c>
      <c r="K9433">
        <v>424</v>
      </c>
      <c r="L9433">
        <v>215</v>
      </c>
      <c r="M9433">
        <v>68</v>
      </c>
      <c r="N9433">
        <v>0.24520147225522301</v>
      </c>
      <c r="O9433">
        <v>-0.71904280498801498</v>
      </c>
      <c r="P9433">
        <v>-1.63710924364488</v>
      </c>
      <c r="Q9433">
        <v>0.69491525423728795</v>
      </c>
      <c r="R9433">
        <v>0.322033898305084</v>
      </c>
      <c r="S9433">
        <f t="shared" si="147"/>
        <v>-4.3989939575527374E-2</v>
      </c>
    </row>
    <row r="9434" spans="1:19" x14ac:dyDescent="0.2">
      <c r="A9434" t="s">
        <v>18762</v>
      </c>
      <c r="B9434" t="s">
        <v>18763</v>
      </c>
      <c r="C9434">
        <v>43</v>
      </c>
      <c r="D9434">
        <v>29</v>
      </c>
      <c r="E9434">
        <v>29</v>
      </c>
      <c r="F9434">
        <v>0</v>
      </c>
      <c r="G9434">
        <v>-9.0812225385102002E-2</v>
      </c>
      <c r="H9434">
        <v>-0.66532846745903396</v>
      </c>
      <c r="I9434" t="e">
        <f>-inf</f>
        <v>#NAME?</v>
      </c>
      <c r="J9434">
        <v>54</v>
      </c>
      <c r="K9434">
        <v>69</v>
      </c>
      <c r="L9434">
        <v>52</v>
      </c>
      <c r="M9434">
        <v>6</v>
      </c>
      <c r="N9434">
        <v>0.18368343433600801</v>
      </c>
      <c r="O9434">
        <v>-0.60847919333255895</v>
      </c>
      <c r="P9434">
        <v>-1.9644681780312101</v>
      </c>
      <c r="Q9434">
        <v>0.71186440677966101</v>
      </c>
      <c r="R9434">
        <v>0.27118644067796599</v>
      </c>
      <c r="S9434" t="e">
        <f t="shared" si="147"/>
        <v>#NAME?</v>
      </c>
    </row>
    <row r="9435" spans="1:19" x14ac:dyDescent="0.2">
      <c r="A9435" t="s">
        <v>18764</v>
      </c>
      <c r="B9435" t="s">
        <v>18765</v>
      </c>
      <c r="C9435">
        <v>90</v>
      </c>
      <c r="D9435">
        <v>101</v>
      </c>
      <c r="E9435">
        <v>65</v>
      </c>
      <c r="F9435">
        <v>12</v>
      </c>
      <c r="G9435">
        <v>0.13033709663884599</v>
      </c>
      <c r="H9435">
        <v>-0.63558716257487202</v>
      </c>
      <c r="I9435">
        <v>-1.7592584363536901</v>
      </c>
      <c r="J9435">
        <v>230</v>
      </c>
      <c r="K9435">
        <v>312</v>
      </c>
      <c r="L9435">
        <v>92</v>
      </c>
      <c r="M9435">
        <v>30</v>
      </c>
      <c r="N9435">
        <v>0.209654861422571</v>
      </c>
      <c r="O9435">
        <v>-0.99002878581642795</v>
      </c>
      <c r="P9435">
        <v>-1.89483224988982</v>
      </c>
      <c r="Q9435">
        <v>0.76271186440677896</v>
      </c>
      <c r="R9435">
        <v>0.305084745762711</v>
      </c>
      <c r="S9435">
        <f t="shared" si="147"/>
        <v>-1.4177609303950256E-2</v>
      </c>
    </row>
    <row r="9436" spans="1:19" x14ac:dyDescent="0.2">
      <c r="A9436" t="s">
        <v>18766</v>
      </c>
      <c r="B9436" t="s">
        <v>18767</v>
      </c>
      <c r="C9436">
        <v>49</v>
      </c>
      <c r="D9436">
        <v>59</v>
      </c>
      <c r="E9436">
        <v>50</v>
      </c>
      <c r="F9436">
        <v>4</v>
      </c>
      <c r="G9436">
        <v>0.160914163909158</v>
      </c>
      <c r="H9436">
        <v>-0.485484085470898</v>
      </c>
      <c r="I9436">
        <v>-1.97233326166255</v>
      </c>
      <c r="J9436">
        <v>56</v>
      </c>
      <c r="K9436">
        <v>153</v>
      </c>
      <c r="L9436">
        <v>27</v>
      </c>
      <c r="M9436">
        <v>12</v>
      </c>
      <c r="N9436">
        <v>0.51373150723312</v>
      </c>
      <c r="O9436">
        <v>-0.908913039991603</v>
      </c>
      <c r="P9436">
        <v>-1.67923244955046</v>
      </c>
      <c r="Q9436">
        <v>0.74576271186440601</v>
      </c>
      <c r="R9436">
        <v>0.35593220338983</v>
      </c>
      <c r="S9436">
        <f t="shared" si="147"/>
        <v>-1.7955432425919259E-2</v>
      </c>
    </row>
    <row r="9437" spans="1:19" x14ac:dyDescent="0.2">
      <c r="A9437" t="s">
        <v>18768</v>
      </c>
      <c r="B9437" t="s">
        <v>18769</v>
      </c>
      <c r="C9437">
        <v>213</v>
      </c>
      <c r="D9437">
        <v>346</v>
      </c>
      <c r="E9437">
        <v>149</v>
      </c>
      <c r="F9437">
        <v>19</v>
      </c>
      <c r="G9437">
        <v>0.29095472764956698</v>
      </c>
      <c r="H9437">
        <v>-0.64945134480486699</v>
      </c>
      <c r="I9437">
        <v>-1.9338231754479001</v>
      </c>
      <c r="J9437">
        <v>472</v>
      </c>
      <c r="K9437">
        <v>566</v>
      </c>
      <c r="L9437">
        <v>308</v>
      </c>
      <c r="M9437">
        <v>53</v>
      </c>
      <c r="N9437">
        <v>0.15610253597590501</v>
      </c>
      <c r="O9437">
        <v>-0.77748005927803399</v>
      </c>
      <c r="P9437">
        <v>-1.9598917976251899</v>
      </c>
      <c r="Q9437">
        <v>0.644067796610169</v>
      </c>
      <c r="R9437">
        <v>0.25423728813559299</v>
      </c>
      <c r="S9437">
        <f t="shared" si="147"/>
        <v>-8.1921550364539825E-2</v>
      </c>
    </row>
    <row r="9438" spans="1:19" x14ac:dyDescent="0.2">
      <c r="A9438" t="s">
        <v>18770</v>
      </c>
      <c r="B9438" t="s">
        <v>18771</v>
      </c>
      <c r="C9438">
        <v>75</v>
      </c>
      <c r="D9438">
        <v>69</v>
      </c>
      <c r="E9438">
        <v>53</v>
      </c>
      <c r="F9438">
        <v>6</v>
      </c>
      <c r="G9438">
        <v>4.4046059641083699E-2</v>
      </c>
      <c r="H9438">
        <v>-0.645043403569314</v>
      </c>
      <c r="I9438">
        <v>-1.98110718597005</v>
      </c>
      <c r="J9438">
        <v>122</v>
      </c>
      <c r="K9438">
        <v>142</v>
      </c>
      <c r="L9438">
        <v>50</v>
      </c>
      <c r="M9438">
        <v>21</v>
      </c>
      <c r="N9438">
        <v>0.143156617130029</v>
      </c>
      <c r="O9438">
        <v>-0.97947860348311899</v>
      </c>
      <c r="P9438">
        <v>-1.77436620453272</v>
      </c>
      <c r="Q9438">
        <v>0.69491525423728795</v>
      </c>
      <c r="R9438">
        <v>0.22033898305084701</v>
      </c>
      <c r="S9438">
        <f t="shared" si="147"/>
        <v>-4.5932411120991841E-2</v>
      </c>
    </row>
    <row r="9439" spans="1:19" x14ac:dyDescent="0.2">
      <c r="A9439" t="s">
        <v>18772</v>
      </c>
      <c r="B9439" t="s">
        <v>18773</v>
      </c>
      <c r="C9439">
        <v>161</v>
      </c>
      <c r="D9439">
        <v>181</v>
      </c>
      <c r="E9439">
        <v>83</v>
      </c>
      <c r="F9439">
        <v>19</v>
      </c>
      <c r="G9439">
        <v>0.13111093113286301</v>
      </c>
      <c r="H9439">
        <v>-0.78200579343417898</v>
      </c>
      <c r="I9439">
        <v>-1.81226944804101</v>
      </c>
      <c r="J9439">
        <v>231</v>
      </c>
      <c r="K9439">
        <v>362</v>
      </c>
      <c r="L9439">
        <v>107</v>
      </c>
      <c r="M9439">
        <v>33</v>
      </c>
      <c r="N9439">
        <v>0.27232469406274301</v>
      </c>
      <c r="O9439">
        <v>-0.92631697935132495</v>
      </c>
      <c r="P9439">
        <v>-1.85532370860614</v>
      </c>
      <c r="Q9439">
        <v>0.54237288135593198</v>
      </c>
      <c r="R9439">
        <v>0.45762711864406702</v>
      </c>
      <c r="S9439">
        <f t="shared" si="147"/>
        <v>-1.8897216843525924E-2</v>
      </c>
    </row>
    <row r="9440" spans="1:19" x14ac:dyDescent="0.2">
      <c r="A9440" t="s">
        <v>18774</v>
      </c>
      <c r="B9440" t="s">
        <v>18775</v>
      </c>
      <c r="C9440">
        <v>28</v>
      </c>
      <c r="D9440">
        <v>42</v>
      </c>
      <c r="E9440">
        <v>46</v>
      </c>
      <c r="F9440">
        <v>2</v>
      </c>
      <c r="G9440">
        <v>0.25634949135120899</v>
      </c>
      <c r="H9440">
        <v>-0.27865820943904801</v>
      </c>
      <c r="I9440">
        <v>-2.0303252086402299</v>
      </c>
      <c r="J9440">
        <v>85</v>
      </c>
      <c r="K9440">
        <v>75</v>
      </c>
      <c r="L9440">
        <v>39</v>
      </c>
      <c r="M9440">
        <v>8</v>
      </c>
      <c r="N9440">
        <v>2.2870441099128998E-2</v>
      </c>
      <c r="O9440">
        <v>-0.93044309583218299</v>
      </c>
      <c r="P9440">
        <v>-2.03655460731424</v>
      </c>
      <c r="Q9440">
        <v>0.74576271186440601</v>
      </c>
      <c r="R9440">
        <v>0.23728813559322001</v>
      </c>
      <c r="S9440">
        <f t="shared" si="147"/>
        <v>-0.13025718467998718</v>
      </c>
    </row>
    <row r="9441" spans="1:19" x14ac:dyDescent="0.2">
      <c r="A9441" t="s">
        <v>18776</v>
      </c>
      <c r="B9441" t="s">
        <v>18777</v>
      </c>
      <c r="C9441">
        <v>236</v>
      </c>
      <c r="D9441">
        <v>271</v>
      </c>
      <c r="E9441">
        <v>300</v>
      </c>
      <c r="F9441">
        <v>25</v>
      </c>
      <c r="G9441">
        <v>0.14031552019982699</v>
      </c>
      <c r="H9441">
        <v>-0.39004875802884698</v>
      </c>
      <c r="I9441">
        <v>-1.8591691672600601</v>
      </c>
      <c r="J9441">
        <v>434</v>
      </c>
      <c r="K9441">
        <v>687</v>
      </c>
      <c r="L9441">
        <v>305</v>
      </c>
      <c r="M9441">
        <v>59</v>
      </c>
      <c r="N9441">
        <v>0.27669511096876098</v>
      </c>
      <c r="O9441">
        <v>-0.74527866731011505</v>
      </c>
      <c r="P9441">
        <v>-1.8768633864622499</v>
      </c>
      <c r="Q9441">
        <v>0.59322033898305004</v>
      </c>
      <c r="R9441">
        <v>0.322033898305084</v>
      </c>
      <c r="S9441">
        <f t="shared" si="147"/>
        <v>-3.8183829750112808E-2</v>
      </c>
    </row>
    <row r="9442" spans="1:19" x14ac:dyDescent="0.2">
      <c r="A9442" t="s">
        <v>18778</v>
      </c>
      <c r="B9442" t="s">
        <v>18779</v>
      </c>
      <c r="C9442">
        <v>181</v>
      </c>
      <c r="D9442">
        <v>252</v>
      </c>
      <c r="E9442">
        <v>167</v>
      </c>
      <c r="F9442">
        <v>19</v>
      </c>
      <c r="G9442">
        <v>0.223980198207888</v>
      </c>
      <c r="H9442">
        <v>-0.52922011350000397</v>
      </c>
      <c r="I9442">
        <v>-1.8631221468783501</v>
      </c>
      <c r="J9442">
        <v>413</v>
      </c>
      <c r="K9442">
        <v>584</v>
      </c>
      <c r="L9442">
        <v>381</v>
      </c>
      <c r="M9442">
        <v>69</v>
      </c>
      <c r="N9442">
        <v>0.22769089887772001</v>
      </c>
      <c r="O9442">
        <v>-0.62711385312517198</v>
      </c>
      <c r="P9442">
        <v>-1.7873266295110299</v>
      </c>
      <c r="Q9442">
        <v>0.76271186440677896</v>
      </c>
      <c r="R9442">
        <v>0.27118644067796599</v>
      </c>
      <c r="S9442">
        <f t="shared" si="147"/>
        <v>-1.537418454987486E-2</v>
      </c>
    </row>
    <row r="9443" spans="1:19" x14ac:dyDescent="0.2">
      <c r="A9443" t="s">
        <v>18780</v>
      </c>
      <c r="B9443" t="s">
        <v>18781</v>
      </c>
      <c r="C9443">
        <v>97</v>
      </c>
      <c r="D9443">
        <v>69</v>
      </c>
      <c r="E9443">
        <v>98</v>
      </c>
      <c r="F9443">
        <v>8</v>
      </c>
      <c r="G9443">
        <v>-6.7664411233460994E-2</v>
      </c>
      <c r="H9443">
        <v>-0.489803668352153</v>
      </c>
      <c r="I9443">
        <v>-1.9678789202363001</v>
      </c>
      <c r="J9443">
        <v>187</v>
      </c>
      <c r="K9443">
        <v>193</v>
      </c>
      <c r="L9443">
        <v>194</v>
      </c>
      <c r="M9443">
        <v>16</v>
      </c>
      <c r="N9443">
        <v>9.0943805892996596E-2</v>
      </c>
      <c r="O9443">
        <v>-0.57612865375066302</v>
      </c>
      <c r="P9443">
        <v>-2.07794729247246</v>
      </c>
      <c r="Q9443">
        <v>0.62711864406779605</v>
      </c>
      <c r="R9443">
        <v>0.23728813559322001</v>
      </c>
      <c r="S9443">
        <f t="shared" si="147"/>
        <v>-0.12332057751526646</v>
      </c>
    </row>
    <row r="9444" spans="1:19" x14ac:dyDescent="0.2">
      <c r="A9444" t="s">
        <v>18782</v>
      </c>
      <c r="B9444" t="s">
        <v>18783</v>
      </c>
      <c r="C9444">
        <v>60</v>
      </c>
      <c r="D9444">
        <v>40</v>
      </c>
      <c r="E9444">
        <v>50</v>
      </c>
      <c r="F9444">
        <v>1</v>
      </c>
      <c r="G9444">
        <v>-9.5833026760152706E-2</v>
      </c>
      <c r="H9444">
        <v>-0.57343925582602795</v>
      </c>
      <c r="I9444">
        <v>-2.66234842334564</v>
      </c>
      <c r="J9444">
        <v>121</v>
      </c>
      <c r="K9444">
        <v>143</v>
      </c>
      <c r="L9444">
        <v>59</v>
      </c>
      <c r="M9444">
        <v>22</v>
      </c>
      <c r="N9444">
        <v>0.14977877057033301</v>
      </c>
      <c r="O9444">
        <v>-0.90402213581869595</v>
      </c>
      <c r="P9444">
        <v>-1.7505883580861299</v>
      </c>
      <c r="Q9444">
        <v>0.79661016949152497</v>
      </c>
      <c r="R9444">
        <v>0.322033898305084</v>
      </c>
      <c r="S9444">
        <f t="shared" si="147"/>
        <v>-0.23603089984432177</v>
      </c>
    </row>
    <row r="9445" spans="1:19" x14ac:dyDescent="0.2">
      <c r="A9445" t="s">
        <v>18784</v>
      </c>
      <c r="B9445" t="s">
        <v>18785</v>
      </c>
      <c r="C9445">
        <v>217</v>
      </c>
      <c r="D9445">
        <v>336</v>
      </c>
      <c r="E9445">
        <v>204</v>
      </c>
      <c r="F9445">
        <v>35</v>
      </c>
      <c r="G9445">
        <v>0.27013777583684301</v>
      </c>
      <c r="H9445">
        <v>-0.52108757620103396</v>
      </c>
      <c r="I9445">
        <v>-1.6765888624602501</v>
      </c>
      <c r="J9445">
        <v>336</v>
      </c>
      <c r="K9445">
        <v>321</v>
      </c>
      <c r="L9445">
        <v>221</v>
      </c>
      <c r="M9445">
        <v>35</v>
      </c>
      <c r="N9445">
        <v>5.7393858436749802E-2</v>
      </c>
      <c r="O9445">
        <v>-0.77403578084912295</v>
      </c>
      <c r="P9445">
        <v>-1.99249690163146</v>
      </c>
      <c r="Q9445">
        <v>0.89830508474576198</v>
      </c>
      <c r="R9445">
        <v>0.169491525423728</v>
      </c>
      <c r="S9445">
        <f t="shared" si="147"/>
        <v>-1.6460773287929276E-2</v>
      </c>
    </row>
    <row r="9446" spans="1:19" x14ac:dyDescent="0.2">
      <c r="A9446" t="s">
        <v>18786</v>
      </c>
      <c r="B9446" t="s">
        <v>18787</v>
      </c>
      <c r="C9446">
        <v>194</v>
      </c>
      <c r="D9446">
        <v>276</v>
      </c>
      <c r="E9446">
        <v>152</v>
      </c>
      <c r="F9446">
        <v>38</v>
      </c>
      <c r="G9446">
        <v>0.23336558443052</v>
      </c>
      <c r="H9446">
        <v>-0.60021615176385701</v>
      </c>
      <c r="I9446">
        <v>-1.5922153062754101</v>
      </c>
      <c r="J9446">
        <v>521</v>
      </c>
      <c r="K9446">
        <v>631</v>
      </c>
      <c r="L9446">
        <v>282</v>
      </c>
      <c r="M9446">
        <v>41</v>
      </c>
      <c r="N9446">
        <v>0.160419739366331</v>
      </c>
      <c r="O9446">
        <v>-0.85867739212455296</v>
      </c>
      <c r="P9446">
        <v>-2.1142795351716801</v>
      </c>
      <c r="Q9446">
        <v>0.86440677966101698</v>
      </c>
      <c r="R9446">
        <v>0.169491525423728</v>
      </c>
      <c r="S9446">
        <f t="shared" si="147"/>
        <v>-2.4703702950880604E-2</v>
      </c>
    </row>
    <row r="9447" spans="1:19" x14ac:dyDescent="0.2">
      <c r="A9447" t="s">
        <v>18788</v>
      </c>
      <c r="B9447" t="s">
        <v>18789</v>
      </c>
      <c r="C9447">
        <v>456</v>
      </c>
      <c r="D9447">
        <v>526</v>
      </c>
      <c r="E9447">
        <v>372</v>
      </c>
      <c r="F9447">
        <v>45</v>
      </c>
      <c r="G9447">
        <v>0.14227913378483201</v>
      </c>
      <c r="H9447">
        <v>-0.58267991256094098</v>
      </c>
      <c r="I9447">
        <v>-1.8899495018510899</v>
      </c>
      <c r="J9447">
        <v>792</v>
      </c>
      <c r="K9447">
        <v>933</v>
      </c>
      <c r="L9447">
        <v>527</v>
      </c>
      <c r="M9447">
        <v>106</v>
      </c>
      <c r="N9447">
        <v>0.14838456557872801</v>
      </c>
      <c r="O9447">
        <v>-0.76900334352133703</v>
      </c>
      <c r="P9447">
        <v>-1.8836449849166099</v>
      </c>
      <c r="Q9447">
        <v>0.84745762711864403</v>
      </c>
      <c r="R9447">
        <v>0.22033898305084701</v>
      </c>
      <c r="S9447">
        <f t="shared" si="147"/>
        <v>-4.887433447007717E-2</v>
      </c>
    </row>
    <row r="9448" spans="1:19" x14ac:dyDescent="0.2">
      <c r="A9448" t="s">
        <v>18790</v>
      </c>
      <c r="B9448" t="s">
        <v>18791</v>
      </c>
      <c r="C9448">
        <v>62</v>
      </c>
      <c r="D9448">
        <v>43</v>
      </c>
      <c r="E9448">
        <v>59</v>
      </c>
      <c r="F9448">
        <v>10</v>
      </c>
      <c r="G9448">
        <v>-7.86650016231389E-2</v>
      </c>
      <c r="H9448">
        <v>-0.51579768763451295</v>
      </c>
      <c r="I9448">
        <v>-1.6765888624602501</v>
      </c>
      <c r="J9448">
        <v>172</v>
      </c>
      <c r="K9448">
        <v>142</v>
      </c>
      <c r="L9448">
        <v>110</v>
      </c>
      <c r="M9448">
        <v>7</v>
      </c>
      <c r="N9448">
        <v>-6.0119991027706397E-3</v>
      </c>
      <c r="O9448">
        <v>-0.78622453889371402</v>
      </c>
      <c r="P9448">
        <v>-2.40065607548518</v>
      </c>
      <c r="Q9448">
        <v>0.62711864406779605</v>
      </c>
      <c r="R9448">
        <v>0.338983050847457</v>
      </c>
      <c r="S9448">
        <f t="shared" si="147"/>
        <v>-0.12563668071786019</v>
      </c>
    </row>
    <row r="9449" spans="1:19" x14ac:dyDescent="0.2">
      <c r="A9449" t="s">
        <v>18792</v>
      </c>
      <c r="B9449" t="s">
        <v>18793</v>
      </c>
      <c r="C9449">
        <v>13</v>
      </c>
      <c r="D9449">
        <v>45</v>
      </c>
      <c r="E9449">
        <v>16</v>
      </c>
      <c r="F9449">
        <v>2</v>
      </c>
      <c r="G9449">
        <v>0.61952739376403498</v>
      </c>
      <c r="H9449">
        <v>-0.40408137942931499</v>
      </c>
      <c r="I9449">
        <v>-1.6971105296048501</v>
      </c>
      <c r="J9449">
        <v>90</v>
      </c>
      <c r="K9449">
        <v>48</v>
      </c>
      <c r="L9449">
        <v>42</v>
      </c>
      <c r="M9449">
        <v>4</v>
      </c>
      <c r="N9449">
        <v>-0.19577316864201499</v>
      </c>
      <c r="O9449">
        <v>-0.92308199618581399</v>
      </c>
      <c r="P9449">
        <v>-2.36240818670325</v>
      </c>
      <c r="Q9449">
        <v>0.77966101694915202</v>
      </c>
      <c r="R9449">
        <v>0.20338983050847401</v>
      </c>
      <c r="S9449">
        <f t="shared" si="147"/>
        <v>-0.12132410408850149</v>
      </c>
    </row>
    <row r="9450" spans="1:19" x14ac:dyDescent="0.2">
      <c r="A9450" t="s">
        <v>18794</v>
      </c>
      <c r="B9450" t="s">
        <v>18795</v>
      </c>
      <c r="C9450">
        <v>116</v>
      </c>
      <c r="D9450">
        <v>121</v>
      </c>
      <c r="E9450">
        <v>79</v>
      </c>
      <c r="F9450">
        <v>20</v>
      </c>
      <c r="G9450">
        <v>9.8585613385060097E-2</v>
      </c>
      <c r="H9450">
        <v>-0.66108890771488005</v>
      </c>
      <c r="I9450">
        <v>-1.64762516652493</v>
      </c>
      <c r="J9450">
        <v>240</v>
      </c>
      <c r="K9450">
        <v>272</v>
      </c>
      <c r="L9450">
        <v>150</v>
      </c>
      <c r="M9450">
        <v>17</v>
      </c>
      <c r="N9450">
        <v>0.13158576574431399</v>
      </c>
      <c r="O9450">
        <v>-0.79620875980031502</v>
      </c>
      <c r="P9450">
        <v>-2.15998798892522</v>
      </c>
      <c r="Q9450">
        <v>0.66101694915254205</v>
      </c>
      <c r="R9450">
        <v>0.23728813559322001</v>
      </c>
      <c r="S9450">
        <f t="shared" si="147"/>
        <v>-5.2909251885119302E-2</v>
      </c>
    </row>
    <row r="9451" spans="1:19" x14ac:dyDescent="0.2">
      <c r="A9451" t="s">
        <v>18796</v>
      </c>
      <c r="B9451" t="s">
        <v>18797</v>
      </c>
      <c r="C9451">
        <v>52</v>
      </c>
      <c r="D9451">
        <v>63</v>
      </c>
      <c r="E9451">
        <v>67</v>
      </c>
      <c r="F9451">
        <v>8</v>
      </c>
      <c r="G9451">
        <v>0.16359543811430999</v>
      </c>
      <c r="H9451">
        <v>-0.38418655071237601</v>
      </c>
      <c r="I9451">
        <v>-1.6971105296048501</v>
      </c>
      <c r="J9451">
        <v>173</v>
      </c>
      <c r="K9451">
        <v>195</v>
      </c>
      <c r="L9451">
        <v>114</v>
      </c>
      <c r="M9451">
        <v>23</v>
      </c>
      <c r="N9451">
        <v>0.12921661165544401</v>
      </c>
      <c r="O9451">
        <v>-0.773230028936713</v>
      </c>
      <c r="P9451">
        <v>-1.88654393570309</v>
      </c>
      <c r="Q9451">
        <v>0.79661016949152497</v>
      </c>
      <c r="R9451">
        <v>0.27118644067796599</v>
      </c>
      <c r="S9451">
        <f t="shared" si="147"/>
        <v>5.9618048030778206E-3</v>
      </c>
    </row>
    <row r="9452" spans="1:19" x14ac:dyDescent="0.2">
      <c r="A9452" t="s">
        <v>18798</v>
      </c>
      <c r="B9452" t="s">
        <v>18799</v>
      </c>
      <c r="C9452">
        <v>314</v>
      </c>
      <c r="D9452">
        <v>434</v>
      </c>
      <c r="E9452">
        <v>226</v>
      </c>
      <c r="F9452">
        <v>29</v>
      </c>
      <c r="G9452">
        <v>0.220818313734824</v>
      </c>
      <c r="H9452">
        <v>-0.63707921870421702</v>
      </c>
      <c r="I9452">
        <v>-1.91872882313625</v>
      </c>
      <c r="J9452">
        <v>502</v>
      </c>
      <c r="K9452">
        <v>680</v>
      </c>
      <c r="L9452">
        <v>411</v>
      </c>
      <c r="M9452">
        <v>109</v>
      </c>
      <c r="N9452">
        <v>0.20903329898293799</v>
      </c>
      <c r="O9452">
        <v>-0.67895067241333995</v>
      </c>
      <c r="P9452">
        <v>-1.6735028877962801</v>
      </c>
      <c r="Q9452">
        <v>0.96610169491525399</v>
      </c>
      <c r="R9452">
        <v>0.22033898305084701</v>
      </c>
      <c r="S9452">
        <f t="shared" si="147"/>
        <v>-9.642373063020182E-4</v>
      </c>
    </row>
    <row r="9453" spans="1:19" x14ac:dyDescent="0.2">
      <c r="A9453" t="s">
        <v>18800</v>
      </c>
      <c r="B9453" t="s">
        <v>18801</v>
      </c>
      <c r="C9453">
        <v>108</v>
      </c>
      <c r="D9453">
        <v>108</v>
      </c>
      <c r="E9453">
        <v>64</v>
      </c>
      <c r="F9453">
        <v>13</v>
      </c>
      <c r="G9453">
        <v>8.0258232295528406E-2</v>
      </c>
      <c r="H9453">
        <v>-0.72150179128146597</v>
      </c>
      <c r="I9453">
        <v>-1.80367757614211</v>
      </c>
      <c r="J9453">
        <v>290</v>
      </c>
      <c r="K9453">
        <v>414</v>
      </c>
      <c r="L9453">
        <v>267</v>
      </c>
      <c r="M9453">
        <v>33</v>
      </c>
      <c r="N9453">
        <v>0.23183044664366401</v>
      </c>
      <c r="O9453">
        <v>-0.62797551367877102</v>
      </c>
      <c r="P9453">
        <v>-1.9541097266129599</v>
      </c>
      <c r="Q9453">
        <v>0.644067796610169</v>
      </c>
      <c r="R9453">
        <v>0.152542372881355</v>
      </c>
      <c r="S9453">
        <f t="shared" si="147"/>
        <v>-4.2843108597725263E-2</v>
      </c>
    </row>
    <row r="9454" spans="1:19" x14ac:dyDescent="0.2">
      <c r="A9454" t="s">
        <v>18802</v>
      </c>
      <c r="B9454" t="s">
        <v>18803</v>
      </c>
      <c r="C9454">
        <v>62</v>
      </c>
      <c r="D9454">
        <v>70</v>
      </c>
      <c r="E9454">
        <v>111</v>
      </c>
      <c r="F9454">
        <v>5</v>
      </c>
      <c r="G9454">
        <v>0.13296458281153101</v>
      </c>
      <c r="H9454">
        <v>-0.24132672049000001</v>
      </c>
      <c r="I9454">
        <v>-1.97761885812423</v>
      </c>
      <c r="J9454">
        <v>219</v>
      </c>
      <c r="K9454">
        <v>221</v>
      </c>
      <c r="L9454">
        <v>131</v>
      </c>
      <c r="M9454">
        <v>20</v>
      </c>
      <c r="N9454">
        <v>8.1176262266713997E-2</v>
      </c>
      <c r="O9454">
        <v>-0.81526159632874395</v>
      </c>
      <c r="P9454">
        <v>-2.0496397877680299</v>
      </c>
      <c r="Q9454">
        <v>0.72881355932203395</v>
      </c>
      <c r="R9454">
        <v>0.305084745762711</v>
      </c>
      <c r="S9454">
        <f t="shared" si="147"/>
        <v>-0.11855761925090377</v>
      </c>
    </row>
    <row r="9455" spans="1:19" x14ac:dyDescent="0.2">
      <c r="A9455" t="s">
        <v>18804</v>
      </c>
      <c r="B9455" t="s">
        <v>18805</v>
      </c>
      <c r="C9455">
        <v>68</v>
      </c>
      <c r="D9455">
        <v>35</v>
      </c>
      <c r="E9455">
        <v>56</v>
      </c>
      <c r="F9455">
        <v>14</v>
      </c>
      <c r="G9455">
        <v>-0.208182636060432</v>
      </c>
      <c r="H9455">
        <v>-0.57857889547843899</v>
      </c>
      <c r="I9455">
        <v>-1.57057804998999</v>
      </c>
      <c r="J9455">
        <v>111</v>
      </c>
      <c r="K9455">
        <v>179</v>
      </c>
      <c r="L9455">
        <v>70</v>
      </c>
      <c r="M9455">
        <v>18</v>
      </c>
      <c r="N9455">
        <v>0.28475815561495699</v>
      </c>
      <c r="O9455">
        <v>-0.79231371591679101</v>
      </c>
      <c r="P9455">
        <v>-1.80027614227524</v>
      </c>
      <c r="Q9455">
        <v>0.83050847457627097</v>
      </c>
      <c r="R9455">
        <v>0.25423728813559299</v>
      </c>
      <c r="S9455">
        <f t="shared" si="147"/>
        <v>6.5526897941998591E-2</v>
      </c>
    </row>
    <row r="9456" spans="1:19" x14ac:dyDescent="0.2">
      <c r="A9456" t="s">
        <v>18806</v>
      </c>
      <c r="B9456" t="s">
        <v>18807</v>
      </c>
      <c r="C9456">
        <v>103</v>
      </c>
      <c r="D9456">
        <v>146</v>
      </c>
      <c r="E9456">
        <v>143</v>
      </c>
      <c r="F9456">
        <v>11</v>
      </c>
      <c r="G9456">
        <v>0.231773863374793</v>
      </c>
      <c r="H9456">
        <v>-0.35175919701851399</v>
      </c>
      <c r="I9456">
        <v>-1.8556417125089399</v>
      </c>
      <c r="J9456">
        <v>208</v>
      </c>
      <c r="K9456">
        <v>440</v>
      </c>
      <c r="L9456">
        <v>167</v>
      </c>
      <c r="M9456">
        <v>31</v>
      </c>
      <c r="N9456">
        <v>0.40261744494514701</v>
      </c>
      <c r="O9456">
        <v>-0.687435640959568</v>
      </c>
      <c r="P9456">
        <v>-1.83692730972038</v>
      </c>
      <c r="Q9456">
        <v>0.79661016949152497</v>
      </c>
      <c r="R9456">
        <v>0.25423728813559299</v>
      </c>
      <c r="S9456">
        <f t="shared" si="147"/>
        <v>-2.6484322552933943E-2</v>
      </c>
    </row>
    <row r="9457" spans="1:19" x14ac:dyDescent="0.2">
      <c r="A9457" t="s">
        <v>18808</v>
      </c>
      <c r="B9457" t="s">
        <v>18809</v>
      </c>
      <c r="C9457">
        <v>122</v>
      </c>
      <c r="D9457">
        <v>132</v>
      </c>
      <c r="E9457">
        <v>135</v>
      </c>
      <c r="F9457">
        <v>49</v>
      </c>
      <c r="G9457">
        <v>0.11447233282663</v>
      </c>
      <c r="H9457">
        <v>-0.45028407195814502</v>
      </c>
      <c r="I9457">
        <v>-1.2803609236082301</v>
      </c>
      <c r="J9457">
        <v>225</v>
      </c>
      <c r="K9457">
        <v>522</v>
      </c>
      <c r="L9457">
        <v>143</v>
      </c>
      <c r="M9457">
        <v>66</v>
      </c>
      <c r="N9457">
        <v>0.44271608831262099</v>
      </c>
      <c r="O9457">
        <v>-0.78893525779069096</v>
      </c>
      <c r="P9457">
        <v>-1.5428642511613799</v>
      </c>
      <c r="Q9457">
        <v>0.74576271186440601</v>
      </c>
      <c r="R9457">
        <v>0.11864406779661001</v>
      </c>
      <c r="S9457">
        <f t="shared" si="147"/>
        <v>0.21807417707256194</v>
      </c>
    </row>
    <row r="9458" spans="1:19" x14ac:dyDescent="0.2">
      <c r="A9458" t="s">
        <v>18810</v>
      </c>
      <c r="B9458" t="s">
        <v>18811</v>
      </c>
      <c r="C9458">
        <v>28</v>
      </c>
      <c r="D9458">
        <v>27</v>
      </c>
      <c r="E9458">
        <v>6</v>
      </c>
      <c r="F9458">
        <v>2</v>
      </c>
      <c r="G9458">
        <v>6.4463965112296504E-2</v>
      </c>
      <c r="H9458">
        <v>-1.16326479073697</v>
      </c>
      <c r="I9458">
        <v>-2.0303252086402299</v>
      </c>
      <c r="J9458">
        <v>164</v>
      </c>
      <c r="K9458">
        <v>186</v>
      </c>
      <c r="L9458">
        <v>110</v>
      </c>
      <c r="M9458">
        <v>18</v>
      </c>
      <c r="N9458">
        <v>0.13189719959193999</v>
      </c>
      <c r="O9458">
        <v>-0.76553994003386305</v>
      </c>
      <c r="P9458">
        <v>-1.96979701153628</v>
      </c>
      <c r="Q9458">
        <v>0.77966101694915202</v>
      </c>
      <c r="R9458">
        <v>0.23728813559322001</v>
      </c>
      <c r="S9458">
        <f t="shared" si="147"/>
        <v>-0.1124006189973269</v>
      </c>
    </row>
    <row r="9459" spans="1:19" x14ac:dyDescent="0.2">
      <c r="A9459" t="s">
        <v>18812</v>
      </c>
      <c r="B9459" t="s">
        <v>18813</v>
      </c>
      <c r="C9459">
        <v>193</v>
      </c>
      <c r="D9459">
        <v>192</v>
      </c>
      <c r="E9459">
        <v>114</v>
      </c>
      <c r="F9459">
        <v>25</v>
      </c>
      <c r="G9459">
        <v>7.8002151991304197E-2</v>
      </c>
      <c r="H9459">
        <v>-0.722910467449704</v>
      </c>
      <c r="I9459">
        <v>-1.7718144732977299</v>
      </c>
      <c r="J9459">
        <v>359</v>
      </c>
      <c r="K9459">
        <v>470</v>
      </c>
      <c r="L9459">
        <v>240</v>
      </c>
      <c r="M9459">
        <v>29</v>
      </c>
      <c r="N9459">
        <v>0.19423151277912001</v>
      </c>
      <c r="O9459">
        <v>-0.766971984011103</v>
      </c>
      <c r="P9459">
        <v>-2.1029221192712502</v>
      </c>
      <c r="Q9459">
        <v>0.66101694915254205</v>
      </c>
      <c r="R9459">
        <v>0.305084745762711</v>
      </c>
      <c r="S9459">
        <f t="shared" si="147"/>
        <v>-7.345920082915787E-2</v>
      </c>
    </row>
    <row r="9460" spans="1:19" x14ac:dyDescent="0.2">
      <c r="A9460" t="s">
        <v>18814</v>
      </c>
      <c r="B9460" t="s">
        <v>18815</v>
      </c>
      <c r="C9460">
        <v>223</v>
      </c>
      <c r="D9460">
        <v>242</v>
      </c>
      <c r="E9460">
        <v>123</v>
      </c>
      <c r="F9460">
        <v>23</v>
      </c>
      <c r="G9460">
        <v>0.115768735227799</v>
      </c>
      <c r="H9460">
        <v>-0.752657761387166</v>
      </c>
      <c r="I9460">
        <v>-1.87077419999256</v>
      </c>
      <c r="J9460">
        <v>529</v>
      </c>
      <c r="K9460">
        <v>503</v>
      </c>
      <c r="L9460">
        <v>281</v>
      </c>
      <c r="M9460">
        <v>43</v>
      </c>
      <c r="N9460">
        <v>5.5340416442463299E-2</v>
      </c>
      <c r="O9460">
        <v>-0.86683812927449599</v>
      </c>
      <c r="P9460">
        <v>-2.1002128850474899</v>
      </c>
      <c r="Q9460">
        <v>0.61016949152542299</v>
      </c>
      <c r="R9460">
        <v>0.305084745762711</v>
      </c>
      <c r="S9460">
        <f t="shared" si="147"/>
        <v>-0.10127286881916672</v>
      </c>
    </row>
    <row r="9461" spans="1:19" x14ac:dyDescent="0.2">
      <c r="A9461" t="s">
        <v>18816</v>
      </c>
      <c r="B9461" t="s">
        <v>18817</v>
      </c>
      <c r="C9461">
        <v>28</v>
      </c>
      <c r="D9461">
        <v>35</v>
      </c>
      <c r="E9461">
        <v>15</v>
      </c>
      <c r="F9461">
        <v>1</v>
      </c>
      <c r="G9461">
        <v>0.17716824530358399</v>
      </c>
      <c r="H9461">
        <v>-0.76532478206494103</v>
      </c>
      <c r="I9461">
        <v>-2.3313552043042098</v>
      </c>
      <c r="J9461">
        <v>66</v>
      </c>
      <c r="K9461">
        <v>62</v>
      </c>
      <c r="L9461">
        <v>54</v>
      </c>
      <c r="M9461">
        <v>6</v>
      </c>
      <c r="N9461">
        <v>5.0075857378106998E-2</v>
      </c>
      <c r="O9461">
        <v>-0.67923895286328995</v>
      </c>
      <c r="P9461">
        <v>-2.05161835375011</v>
      </c>
      <c r="Q9461">
        <v>0.677966101694915</v>
      </c>
      <c r="R9461">
        <v>0.305084745762711</v>
      </c>
      <c r="S9461">
        <f t="shared" si="147"/>
        <v>-0.22109854857865016</v>
      </c>
    </row>
    <row r="9462" spans="1:19" x14ac:dyDescent="0.2">
      <c r="A9462" t="s">
        <v>18818</v>
      </c>
      <c r="B9462" t="s">
        <v>18819</v>
      </c>
      <c r="C9462">
        <v>138</v>
      </c>
      <c r="D9462">
        <v>174</v>
      </c>
      <c r="E9462">
        <v>113</v>
      </c>
      <c r="F9462">
        <v>16</v>
      </c>
      <c r="G9462">
        <v>0.18092839417689099</v>
      </c>
      <c r="H9462">
        <v>-0.58105865269622003</v>
      </c>
      <c r="I9462">
        <v>-1.8199562767073101</v>
      </c>
      <c r="J9462">
        <v>261</v>
      </c>
      <c r="K9462">
        <v>266</v>
      </c>
      <c r="L9462">
        <v>194</v>
      </c>
      <c r="M9462">
        <v>39</v>
      </c>
      <c r="N9462">
        <v>8.5469232714507806E-2</v>
      </c>
      <c r="O9462">
        <v>-0.72092755455244495</v>
      </c>
      <c r="P9462">
        <v>-1.83580156890367</v>
      </c>
      <c r="Q9462">
        <v>0.677966101694915</v>
      </c>
      <c r="R9462">
        <v>0.338983050847457</v>
      </c>
      <c r="S9462">
        <f t="shared" si="147"/>
        <v>-1.5892117468550605E-2</v>
      </c>
    </row>
    <row r="9463" spans="1:19" x14ac:dyDescent="0.2">
      <c r="A9463" t="s">
        <v>18820</v>
      </c>
      <c r="B9463" t="s">
        <v>18821</v>
      </c>
      <c r="C9463">
        <v>215</v>
      </c>
      <c r="D9463">
        <v>264</v>
      </c>
      <c r="E9463">
        <v>214</v>
      </c>
      <c r="F9463">
        <v>28</v>
      </c>
      <c r="G9463">
        <v>0.16942369924975401</v>
      </c>
      <c r="H9463">
        <v>-0.49628269634481798</v>
      </c>
      <c r="I9463">
        <v>-1.7694776015353799</v>
      </c>
      <c r="J9463">
        <v>360</v>
      </c>
      <c r="K9463">
        <v>464</v>
      </c>
      <c r="L9463">
        <v>281</v>
      </c>
      <c r="M9463">
        <v>66</v>
      </c>
      <c r="N9463">
        <v>0.18744358320931501</v>
      </c>
      <c r="O9463">
        <v>-0.69968495800659702</v>
      </c>
      <c r="P9463">
        <v>-1.7469842338173101</v>
      </c>
      <c r="Q9463">
        <v>0.91525423728813504</v>
      </c>
      <c r="R9463">
        <v>0.22033898305084701</v>
      </c>
      <c r="S9463">
        <f t="shared" si="147"/>
        <v>2.242228059577548E-2</v>
      </c>
    </row>
    <row r="9464" spans="1:19" x14ac:dyDescent="0.2">
      <c r="A9464" t="s">
        <v>18822</v>
      </c>
      <c r="B9464" t="s">
        <v>18823</v>
      </c>
      <c r="C9464">
        <v>279</v>
      </c>
      <c r="D9464">
        <v>233</v>
      </c>
      <c r="E9464">
        <v>204</v>
      </c>
      <c r="F9464">
        <v>36</v>
      </c>
      <c r="G9464">
        <v>2.0099500479499001E-3</v>
      </c>
      <c r="H9464">
        <v>-0.63023204562610202</v>
      </c>
      <c r="I9464">
        <v>-1.7734988754683001</v>
      </c>
      <c r="J9464">
        <v>409</v>
      </c>
      <c r="K9464">
        <v>529</v>
      </c>
      <c r="L9464">
        <v>190</v>
      </c>
      <c r="M9464">
        <v>48</v>
      </c>
      <c r="N9464">
        <v>0.18896046744956499</v>
      </c>
      <c r="O9464">
        <v>-0.92505848419890302</v>
      </c>
      <c r="P9464">
        <v>-1.94070773922364</v>
      </c>
      <c r="Q9464">
        <v>0.77966101694915202</v>
      </c>
      <c r="R9464">
        <v>0.305084745762711</v>
      </c>
      <c r="S9464">
        <f t="shared" si="147"/>
        <v>-3.0555259294589125E-2</v>
      </c>
    </row>
    <row r="9465" spans="1:19" x14ac:dyDescent="0.2">
      <c r="A9465" t="s">
        <v>18824</v>
      </c>
      <c r="B9465" t="s">
        <v>18825</v>
      </c>
      <c r="C9465">
        <v>145</v>
      </c>
      <c r="D9465">
        <v>175</v>
      </c>
      <c r="E9465">
        <v>97</v>
      </c>
      <c r="F9465">
        <v>10</v>
      </c>
      <c r="G9465">
        <v>0.16192827874684701</v>
      </c>
      <c r="H9465">
        <v>-0.66885427774713302</v>
      </c>
      <c r="I9465">
        <v>-2.0455651751969701</v>
      </c>
      <c r="J9465">
        <v>269</v>
      </c>
      <c r="K9465">
        <v>258</v>
      </c>
      <c r="L9465">
        <v>171</v>
      </c>
      <c r="M9465">
        <v>40</v>
      </c>
      <c r="N9465">
        <v>5.90955293825439E-2</v>
      </c>
      <c r="O9465">
        <v>-0.78884494675464401</v>
      </c>
      <c r="P9465">
        <v>-1.83791795726633</v>
      </c>
      <c r="Q9465">
        <v>0.677966101694915</v>
      </c>
      <c r="R9465">
        <v>0.20338983050847401</v>
      </c>
      <c r="S9465">
        <f t="shared" si="147"/>
        <v>-8.1520081201709255E-2</v>
      </c>
    </row>
    <row r="9466" spans="1:19" x14ac:dyDescent="0.2">
      <c r="A9466" t="s">
        <v>18826</v>
      </c>
      <c r="B9466" t="s">
        <v>18827</v>
      </c>
      <c r="C9466">
        <v>38</v>
      </c>
      <c r="D9466">
        <v>95</v>
      </c>
      <c r="E9466">
        <v>50</v>
      </c>
      <c r="F9466">
        <v>6</v>
      </c>
      <c r="G9466">
        <v>0.47819824096756602</v>
      </c>
      <c r="H9466">
        <v>-0.37507160205919499</v>
      </c>
      <c r="I9466">
        <v>-1.68582951919516</v>
      </c>
      <c r="J9466">
        <v>234</v>
      </c>
      <c r="K9466">
        <v>235</v>
      </c>
      <c r="L9466">
        <v>165</v>
      </c>
      <c r="M9466">
        <v>24</v>
      </c>
      <c r="N9466">
        <v>7.9080108283315104E-2</v>
      </c>
      <c r="O9466">
        <v>-0.74382069034062603</v>
      </c>
      <c r="P9466">
        <v>-1.9992302842904199</v>
      </c>
      <c r="Q9466">
        <v>0.91525423728813504</v>
      </c>
      <c r="R9466">
        <v>0.28813559322033899</v>
      </c>
      <c r="S9466">
        <f t="shared" si="147"/>
        <v>-2.0926695227980234E-2</v>
      </c>
    </row>
    <row r="9467" spans="1:19" x14ac:dyDescent="0.2">
      <c r="A9467" t="s">
        <v>18828</v>
      </c>
      <c r="B9467" t="s">
        <v>18829</v>
      </c>
      <c r="C9467">
        <v>17</v>
      </c>
      <c r="D9467">
        <v>70</v>
      </c>
      <c r="E9467">
        <v>20</v>
      </c>
      <c r="F9467">
        <v>15</v>
      </c>
      <c r="G9467">
        <v>0.69490735093151101</v>
      </c>
      <c r="H9467">
        <v>-0.42367693549269603</v>
      </c>
      <c r="I9467">
        <v>-0.93855483528459105</v>
      </c>
      <c r="J9467">
        <v>80</v>
      </c>
      <c r="K9467">
        <v>104</v>
      </c>
      <c r="L9467">
        <v>104</v>
      </c>
      <c r="M9467">
        <v>40</v>
      </c>
      <c r="N9467">
        <v>0.19117145572855801</v>
      </c>
      <c r="O9467">
        <v>-0.47814542483755301</v>
      </c>
      <c r="P9467">
        <v>-1.3112556642558699</v>
      </c>
      <c r="Q9467">
        <v>0.62711864406779605</v>
      </c>
      <c r="R9467">
        <v>0.37288135593220301</v>
      </c>
      <c r="S9467">
        <f t="shared" si="147"/>
        <v>0.3785968950801839</v>
      </c>
    </row>
    <row r="9468" spans="1:19" x14ac:dyDescent="0.2">
      <c r="A9468" t="s">
        <v>18830</v>
      </c>
      <c r="B9468" t="s">
        <v>18831</v>
      </c>
      <c r="C9468">
        <v>113</v>
      </c>
      <c r="D9468">
        <v>144</v>
      </c>
      <c r="E9468">
        <v>72</v>
      </c>
      <c r="F9468">
        <v>6</v>
      </c>
      <c r="G9468">
        <v>0.185542280907358</v>
      </c>
      <c r="H9468">
        <v>-0.69000395683055404</v>
      </c>
      <c r="I9468">
        <v>-2.1591243660617701</v>
      </c>
      <c r="J9468">
        <v>100</v>
      </c>
      <c r="K9468">
        <v>187</v>
      </c>
      <c r="L9468">
        <v>57</v>
      </c>
      <c r="M9468">
        <v>16</v>
      </c>
      <c r="N9468">
        <v>0.34906970995822001</v>
      </c>
      <c r="O9468">
        <v>-0.83621392147189899</v>
      </c>
      <c r="P9468">
        <v>-1.8061056859359601</v>
      </c>
      <c r="Q9468">
        <v>0.55932203389830504</v>
      </c>
      <c r="R9468">
        <v>0.152542372881355</v>
      </c>
      <c r="S9468">
        <f t="shared" si="147"/>
        <v>-0.10575940579419157</v>
      </c>
    </row>
    <row r="9469" spans="1:19" x14ac:dyDescent="0.2">
      <c r="A9469" t="s">
        <v>18832</v>
      </c>
      <c r="B9469" t="s">
        <v>18833</v>
      </c>
      <c r="C9469">
        <v>56</v>
      </c>
      <c r="D9469">
        <v>101</v>
      </c>
      <c r="E9469">
        <v>76</v>
      </c>
      <c r="F9469">
        <v>2</v>
      </c>
      <c r="G9469">
        <v>0.33639157907196998</v>
      </c>
      <c r="H9469">
        <v>-0.36163244450381199</v>
      </c>
      <c r="I9469">
        <v>-2.3313552043042098</v>
      </c>
      <c r="J9469">
        <v>171</v>
      </c>
      <c r="K9469">
        <v>168</v>
      </c>
      <c r="L9469">
        <v>86</v>
      </c>
      <c r="M9469">
        <v>22</v>
      </c>
      <c r="N9469">
        <v>6.9541274755430801E-2</v>
      </c>
      <c r="O9469">
        <v>-0.89058643629297596</v>
      </c>
      <c r="P9469">
        <v>-1.9007990981618399</v>
      </c>
      <c r="Q9469">
        <v>0.62711864406779605</v>
      </c>
      <c r="R9469">
        <v>0.28813559322033899</v>
      </c>
      <c r="S9469">
        <f t="shared" si="147"/>
        <v>-0.18075686292868545</v>
      </c>
    </row>
    <row r="9470" spans="1:19" x14ac:dyDescent="0.2">
      <c r="A9470" t="s">
        <v>18834</v>
      </c>
      <c r="B9470" t="s">
        <v>18835</v>
      </c>
      <c r="C9470">
        <v>180</v>
      </c>
      <c r="D9470">
        <v>291</v>
      </c>
      <c r="E9470">
        <v>169</v>
      </c>
      <c r="F9470">
        <v>25</v>
      </c>
      <c r="G9470">
        <v>0.28887871617812899</v>
      </c>
      <c r="H9470">
        <v>-0.52164381026803597</v>
      </c>
      <c r="I9470">
        <v>-1.74152966939326</v>
      </c>
      <c r="J9470">
        <v>483</v>
      </c>
      <c r="K9470">
        <v>548</v>
      </c>
      <c r="L9470">
        <v>356</v>
      </c>
      <c r="M9470">
        <v>47</v>
      </c>
      <c r="N9470">
        <v>0.132061531154578</v>
      </c>
      <c r="O9470">
        <v>-0.72458590992302696</v>
      </c>
      <c r="P9470">
        <v>-2.0220749414076802</v>
      </c>
      <c r="Q9470">
        <v>0.89830508474576198</v>
      </c>
      <c r="R9470">
        <v>0.322033898305084</v>
      </c>
      <c r="S9470">
        <f t="shared" si="147"/>
        <v>-4.3100267089275626E-2</v>
      </c>
    </row>
    <row r="9471" spans="1:19" x14ac:dyDescent="0.2">
      <c r="A9471" t="s">
        <v>18836</v>
      </c>
      <c r="B9471" t="s">
        <v>18837</v>
      </c>
      <c r="C9471">
        <v>181</v>
      </c>
      <c r="D9471">
        <v>159</v>
      </c>
      <c r="E9471">
        <v>111</v>
      </c>
      <c r="F9471">
        <v>28</v>
      </c>
      <c r="G9471">
        <v>2.3976781746795399E-2</v>
      </c>
      <c r="H9471">
        <v>-0.70661360586093003</v>
      </c>
      <c r="I9471">
        <v>-1.69471771648896</v>
      </c>
      <c r="J9471">
        <v>299</v>
      </c>
      <c r="K9471">
        <v>398</v>
      </c>
      <c r="L9471">
        <v>204</v>
      </c>
      <c r="M9471">
        <v>44</v>
      </c>
      <c r="N9471">
        <v>0.201439987170979</v>
      </c>
      <c r="O9471">
        <v>-0.75812979804292102</v>
      </c>
      <c r="P9471">
        <v>-1.8424441804301299</v>
      </c>
      <c r="Q9471">
        <v>0.83050847457627097</v>
      </c>
      <c r="R9471">
        <v>0.322033898305084</v>
      </c>
      <c r="S9471">
        <f t="shared" si="147"/>
        <v>1.8447816121054141E-2</v>
      </c>
    </row>
    <row r="9472" spans="1:19" x14ac:dyDescent="0.2">
      <c r="A9472" t="s">
        <v>18838</v>
      </c>
      <c r="B9472" t="s">
        <v>18839</v>
      </c>
      <c r="C9472">
        <v>120</v>
      </c>
      <c r="D9472">
        <v>172</v>
      </c>
      <c r="E9472">
        <v>76</v>
      </c>
      <c r="F9472">
        <v>9</v>
      </c>
      <c r="G9472">
        <v>0.23660543315545199</v>
      </c>
      <c r="H9472">
        <v>-0.69262566354523702</v>
      </c>
      <c r="I9472">
        <v>-2.0091359095702899</v>
      </c>
      <c r="J9472">
        <v>265</v>
      </c>
      <c r="K9472">
        <v>282</v>
      </c>
      <c r="L9472">
        <v>189</v>
      </c>
      <c r="M9472">
        <v>21</v>
      </c>
      <c r="N9472">
        <v>0.104231337804275</v>
      </c>
      <c r="O9472">
        <v>-0.73887284690795396</v>
      </c>
      <c r="P9472">
        <v>-2.1112522477947802</v>
      </c>
      <c r="Q9472">
        <v>0.52542372881355903</v>
      </c>
      <c r="R9472">
        <v>0.25423728813559299</v>
      </c>
      <c r="S9472">
        <f t="shared" si="147"/>
        <v>-0.14412694012428462</v>
      </c>
    </row>
    <row r="9473" spans="1:19" x14ac:dyDescent="0.2">
      <c r="A9473" t="s">
        <v>18840</v>
      </c>
      <c r="B9473" t="s">
        <v>18841</v>
      </c>
      <c r="C9473">
        <v>64</v>
      </c>
      <c r="D9473">
        <v>76</v>
      </c>
      <c r="E9473">
        <v>70</v>
      </c>
      <c r="F9473">
        <v>2</v>
      </c>
      <c r="G9473">
        <v>0.15489185059243199</v>
      </c>
      <c r="H9473">
        <v>-0.45533994374803299</v>
      </c>
      <c r="I9473">
        <v>-2.3893471512818998</v>
      </c>
      <c r="J9473">
        <v>195</v>
      </c>
      <c r="K9473">
        <v>150</v>
      </c>
      <c r="L9473">
        <v>107</v>
      </c>
      <c r="M9473">
        <v>20</v>
      </c>
      <c r="N9473">
        <v>-3.6715248885114897E-2</v>
      </c>
      <c r="O9473">
        <v>-0.85273961082169802</v>
      </c>
      <c r="P9473">
        <v>-1.9992302842904199</v>
      </c>
      <c r="Q9473">
        <v>0.86440677966101698</v>
      </c>
      <c r="R9473">
        <v>0.28813559322033899</v>
      </c>
      <c r="S9473">
        <f t="shared" si="147"/>
        <v>-0.22380951197916338</v>
      </c>
    </row>
    <row r="9474" spans="1:19" x14ac:dyDescent="0.2">
      <c r="A9474" t="s">
        <v>18842</v>
      </c>
      <c r="B9474" t="e">
        <f>-QPVRARAIWAYNGGDDDKDDLSFAAGDLIEEVNEKNDWWLGRLARGKEALFPSNYVEKVAP</f>
        <v>#NAME?</v>
      </c>
      <c r="C9474">
        <v>1</v>
      </c>
      <c r="D9474">
        <v>0</v>
      </c>
      <c r="E9474">
        <v>0</v>
      </c>
      <c r="F9474">
        <v>0</v>
      </c>
      <c r="G9474" t="e">
        <f>-inf</f>
        <v>#NAME?</v>
      </c>
      <c r="H9474" t="e">
        <f>-inf</f>
        <v>#NAME?</v>
      </c>
      <c r="I9474" t="e">
        <f>-inf</f>
        <v>#NAME?</v>
      </c>
      <c r="J9474">
        <v>53</v>
      </c>
      <c r="K9474">
        <v>123</v>
      </c>
      <c r="L9474">
        <v>106</v>
      </c>
      <c r="M9474">
        <v>21</v>
      </c>
      <c r="N9474">
        <v>0.44285734526032999</v>
      </c>
      <c r="O9474">
        <v>-0.29105878148040898</v>
      </c>
      <c r="P9474">
        <v>-1.4122822434587601</v>
      </c>
      <c r="Q9474">
        <v>0.74576271186440601</v>
      </c>
      <c r="R9474">
        <v>0.25423728813559299</v>
      </c>
      <c r="S9474" t="e">
        <f t="shared" si="147"/>
        <v>#NAME?</v>
      </c>
    </row>
    <row r="9475" spans="1:19" x14ac:dyDescent="0.2">
      <c r="A9475" t="s">
        <v>18843</v>
      </c>
      <c r="B9475" t="s">
        <v>18844</v>
      </c>
      <c r="C9475">
        <v>407</v>
      </c>
      <c r="D9475">
        <v>381</v>
      </c>
      <c r="E9475">
        <v>262</v>
      </c>
      <c r="F9475">
        <v>41</v>
      </c>
      <c r="G9475">
        <v>5.1588798745927603E-2</v>
      </c>
      <c r="H9475">
        <v>-0.68555112768387805</v>
      </c>
      <c r="I9475">
        <v>-1.88100772546748</v>
      </c>
      <c r="J9475">
        <v>631</v>
      </c>
      <c r="K9475">
        <v>793</v>
      </c>
      <c r="L9475">
        <v>467</v>
      </c>
      <c r="M9475">
        <v>63</v>
      </c>
      <c r="N9475">
        <v>0.176471931495191</v>
      </c>
      <c r="O9475">
        <v>-0.72280125582241195</v>
      </c>
      <c r="P9475">
        <v>-2.01091447838244</v>
      </c>
      <c r="Q9475">
        <v>0.69491525423728795</v>
      </c>
      <c r="R9475">
        <v>0.27118644067796599</v>
      </c>
      <c r="S9475">
        <f t="shared" ref="S9475:S9538" si="148">((I9475+1.7338029)/1.7338029+(P9475+1.8692731)/1.8692731)/2</f>
        <v>-8.0338183682229947E-2</v>
      </c>
    </row>
    <row r="9476" spans="1:19" x14ac:dyDescent="0.2">
      <c r="A9476" t="s">
        <v>18845</v>
      </c>
      <c r="B9476" t="s">
        <v>18846</v>
      </c>
      <c r="C9476">
        <v>345</v>
      </c>
      <c r="D9476">
        <v>321</v>
      </c>
      <c r="E9476">
        <v>185</v>
      </c>
      <c r="F9476">
        <v>29</v>
      </c>
      <c r="G9476">
        <v>4.8944169627126298E-2</v>
      </c>
      <c r="H9476">
        <v>-0.76490537644866397</v>
      </c>
      <c r="I9476">
        <v>-1.9596182701363101</v>
      </c>
      <c r="J9476">
        <v>594</v>
      </c>
      <c r="K9476">
        <v>633</v>
      </c>
      <c r="L9476">
        <v>388</v>
      </c>
      <c r="M9476">
        <v>85</v>
      </c>
      <c r="N9476">
        <v>0.104845368457883</v>
      </c>
      <c r="O9476">
        <v>-0.77704349653137605</v>
      </c>
      <c r="P9476">
        <v>-1.85459318785879</v>
      </c>
      <c r="Q9476">
        <v>0.77966101694915202</v>
      </c>
      <c r="R9476">
        <v>0.322033898305084</v>
      </c>
      <c r="S9476">
        <f t="shared" si="148"/>
        <v>-6.1194770891135612E-2</v>
      </c>
    </row>
    <row r="9477" spans="1:19" x14ac:dyDescent="0.2">
      <c r="A9477" t="s">
        <v>18847</v>
      </c>
      <c r="B9477" t="s">
        <v>18848</v>
      </c>
      <c r="C9477">
        <v>50</v>
      </c>
      <c r="D9477">
        <v>41</v>
      </c>
      <c r="E9477">
        <v>20</v>
      </c>
      <c r="F9477">
        <v>5</v>
      </c>
      <c r="G9477">
        <v>-5.9279153207548799E-3</v>
      </c>
      <c r="H9477">
        <v>-0.892198018450441</v>
      </c>
      <c r="I9477">
        <v>-1.88419717296199</v>
      </c>
      <c r="J9477">
        <v>68</v>
      </c>
      <c r="K9477">
        <v>121</v>
      </c>
      <c r="L9477">
        <v>92</v>
      </c>
      <c r="M9477">
        <v>11</v>
      </c>
      <c r="N9477">
        <v>0.32750456103193498</v>
      </c>
      <c r="O9477">
        <v>-0.460809862505071</v>
      </c>
      <c r="P9477">
        <v>-1.8013418961398999</v>
      </c>
      <c r="Q9477">
        <v>0.91525423728813504</v>
      </c>
      <c r="R9477">
        <v>0.22033898305084701</v>
      </c>
      <c r="S9477">
        <f t="shared" si="148"/>
        <v>-2.5200727264362732E-2</v>
      </c>
    </row>
    <row r="9478" spans="1:19" x14ac:dyDescent="0.2">
      <c r="A9478" t="s">
        <v>18849</v>
      </c>
      <c r="B9478" t="s">
        <v>18850</v>
      </c>
      <c r="C9478">
        <v>208</v>
      </c>
      <c r="D9478">
        <v>287</v>
      </c>
      <c r="E9478">
        <v>121</v>
      </c>
      <c r="F9478">
        <v>46</v>
      </c>
      <c r="G9478">
        <v>0.22007679406675901</v>
      </c>
      <c r="H9478">
        <v>-0.72953597442471496</v>
      </c>
      <c r="I9478">
        <v>-1.53950267624318</v>
      </c>
      <c r="J9478">
        <v>474</v>
      </c>
      <c r="K9478">
        <v>642</v>
      </c>
      <c r="L9478">
        <v>301</v>
      </c>
      <c r="M9478">
        <v>35</v>
      </c>
      <c r="N9478">
        <v>0.20898478981648999</v>
      </c>
      <c r="O9478">
        <v>-0.78930062322463201</v>
      </c>
      <c r="P9478">
        <v>-2.1419359659157</v>
      </c>
      <c r="Q9478">
        <v>0.86440677966101698</v>
      </c>
      <c r="R9478">
        <v>0.305084745762711</v>
      </c>
      <c r="S9478">
        <f t="shared" si="148"/>
        <v>-1.6899897891368774E-2</v>
      </c>
    </row>
    <row r="9479" spans="1:19" x14ac:dyDescent="0.2">
      <c r="A9479" t="s">
        <v>18851</v>
      </c>
      <c r="B9479" t="s">
        <v>18852</v>
      </c>
      <c r="C9479">
        <v>98</v>
      </c>
      <c r="D9479">
        <v>201</v>
      </c>
      <c r="E9479">
        <v>75</v>
      </c>
      <c r="F9479">
        <v>15</v>
      </c>
      <c r="G9479">
        <v>0.39222821402352198</v>
      </c>
      <c r="H9479">
        <v>-0.61042282207919796</v>
      </c>
      <c r="I9479">
        <v>-1.6993319895988099</v>
      </c>
      <c r="J9479">
        <v>275</v>
      </c>
      <c r="K9479">
        <v>469</v>
      </c>
      <c r="L9479">
        <v>162</v>
      </c>
      <c r="M9479">
        <v>25</v>
      </c>
      <c r="N9479">
        <v>0.309068252306542</v>
      </c>
      <c r="O9479">
        <v>-0.82190645643202198</v>
      </c>
      <c r="P9479">
        <v>-2.05161835375011</v>
      </c>
      <c r="Q9479">
        <v>0.72881355932203395</v>
      </c>
      <c r="R9479">
        <v>0.28813559322033899</v>
      </c>
      <c r="S9479">
        <f t="shared" si="148"/>
        <v>-3.8833536014246238E-2</v>
      </c>
    </row>
    <row r="9480" spans="1:19" x14ac:dyDescent="0.2">
      <c r="A9480" t="s">
        <v>18853</v>
      </c>
      <c r="B9480" t="e">
        <f>-MCMVVRANFDYTADDDDRTSLSFHEGDIIQVITRLEGWWDGVVARGVRGWFPSNYCIVVLL</f>
        <v>#NAME?</v>
      </c>
      <c r="C9480">
        <v>272</v>
      </c>
      <c r="D9480">
        <v>227</v>
      </c>
      <c r="E9480">
        <v>175</v>
      </c>
      <c r="F9480">
        <v>26</v>
      </c>
      <c r="G9480">
        <v>1.71518545445237E-3</v>
      </c>
      <c r="H9480">
        <v>-0.68578886512630699</v>
      </c>
      <c r="I9480">
        <v>-1.90379272902537</v>
      </c>
      <c r="J9480">
        <v>369</v>
      </c>
      <c r="K9480">
        <v>618</v>
      </c>
      <c r="L9480">
        <v>354</v>
      </c>
      <c r="M9480">
        <v>87</v>
      </c>
      <c r="N9480">
        <v>0.30119021235147703</v>
      </c>
      <c r="O9480">
        <v>-0.61011188127766203</v>
      </c>
      <c r="P9480">
        <v>-1.63773278213233</v>
      </c>
      <c r="Q9480">
        <v>0.79661016949152497</v>
      </c>
      <c r="R9480">
        <v>0.305084745762711</v>
      </c>
      <c r="S9480">
        <f t="shared" si="148"/>
        <v>1.291100309343611E-2</v>
      </c>
    </row>
    <row r="9481" spans="1:19" x14ac:dyDescent="0.2">
      <c r="A9481" t="s">
        <v>18854</v>
      </c>
      <c r="B9481" t="s">
        <v>18855</v>
      </c>
      <c r="C9481">
        <v>271</v>
      </c>
      <c r="D9481">
        <v>311</v>
      </c>
      <c r="E9481">
        <v>261</v>
      </c>
      <c r="F9481">
        <v>25</v>
      </c>
      <c r="G9481">
        <v>0.14004933044796</v>
      </c>
      <c r="H9481">
        <v>-0.51058679331452805</v>
      </c>
      <c r="I9481">
        <v>-1.9192264551643601</v>
      </c>
      <c r="J9481">
        <v>272</v>
      </c>
      <c r="K9481">
        <v>503</v>
      </c>
      <c r="L9481">
        <v>344</v>
      </c>
      <c r="M9481">
        <v>50</v>
      </c>
      <c r="N9481">
        <v>0.34422718444345002</v>
      </c>
      <c r="O9481">
        <v>-0.49009923860705901</v>
      </c>
      <c r="P9481">
        <v>-1.7458245682900699</v>
      </c>
      <c r="Q9481">
        <v>0.76271186440677896</v>
      </c>
      <c r="R9481">
        <v>0.37288135593220301</v>
      </c>
      <c r="S9481">
        <f t="shared" si="148"/>
        <v>-2.0452613525885677E-2</v>
      </c>
    </row>
    <row r="9482" spans="1:19" x14ac:dyDescent="0.2">
      <c r="A9482" t="s">
        <v>18856</v>
      </c>
      <c r="B9482" t="s">
        <v>18857</v>
      </c>
      <c r="C9482">
        <v>124</v>
      </c>
      <c r="D9482">
        <v>140</v>
      </c>
      <c r="E9482">
        <v>118</v>
      </c>
      <c r="F9482">
        <v>19</v>
      </c>
      <c r="G9482">
        <v>0.13296458281153101</v>
      </c>
      <c r="H9482">
        <v>-0.51579768763451295</v>
      </c>
      <c r="I9482">
        <v>-1.6988652571714</v>
      </c>
      <c r="J9482">
        <v>150</v>
      </c>
      <c r="K9482">
        <v>279</v>
      </c>
      <c r="L9482">
        <v>135</v>
      </c>
      <c r="M9482">
        <v>30</v>
      </c>
      <c r="N9482">
        <v>0.34674104763963798</v>
      </c>
      <c r="O9482">
        <v>-0.63784626770506503</v>
      </c>
      <c r="P9482">
        <v>-1.7091956729279101</v>
      </c>
      <c r="Q9482">
        <v>0.74576271186440601</v>
      </c>
      <c r="R9482">
        <v>0.101694915254237</v>
      </c>
      <c r="S9482">
        <f t="shared" si="148"/>
        <v>5.2893531918210918E-2</v>
      </c>
    </row>
    <row r="9483" spans="1:19" x14ac:dyDescent="0.2">
      <c r="A9483" t="s">
        <v>18858</v>
      </c>
      <c r="B9483" t="s">
        <v>18859</v>
      </c>
      <c r="C9483">
        <v>128</v>
      </c>
      <c r="D9483">
        <v>165</v>
      </c>
      <c r="E9483">
        <v>140</v>
      </c>
      <c r="F9483">
        <v>22</v>
      </c>
      <c r="G9483">
        <v>0.19053220686156599</v>
      </c>
      <c r="H9483">
        <v>-0.45533994374803299</v>
      </c>
      <c r="I9483">
        <v>-1.6489844617876599</v>
      </c>
      <c r="J9483">
        <v>422</v>
      </c>
      <c r="K9483">
        <v>433</v>
      </c>
      <c r="L9483">
        <v>257</v>
      </c>
      <c r="M9483">
        <v>28</v>
      </c>
      <c r="N9483">
        <v>8.8403548813413294E-2</v>
      </c>
      <c r="O9483">
        <v>-0.80746810477476905</v>
      </c>
      <c r="P9483">
        <v>-2.18838008821134</v>
      </c>
      <c r="Q9483">
        <v>0.54237288135593198</v>
      </c>
      <c r="R9483">
        <v>0.169491525423728</v>
      </c>
      <c r="S9483">
        <f t="shared" si="148"/>
        <v>-6.089567256927865E-2</v>
      </c>
    </row>
    <row r="9484" spans="1:19" x14ac:dyDescent="0.2">
      <c r="A9484" t="s">
        <v>18860</v>
      </c>
      <c r="B9484" t="s">
        <v>18861</v>
      </c>
      <c r="C9484">
        <v>97</v>
      </c>
      <c r="D9484">
        <v>140</v>
      </c>
      <c r="E9484">
        <v>147</v>
      </c>
      <c r="F9484">
        <v>17</v>
      </c>
      <c r="G9484">
        <v>0.239614533707521</v>
      </c>
      <c r="H9484">
        <v>-0.31371240929647198</v>
      </c>
      <c r="I9484">
        <v>-1.6405199858499599</v>
      </c>
      <c r="J9484">
        <v>164</v>
      </c>
      <c r="K9484">
        <v>191</v>
      </c>
      <c r="L9484">
        <v>158</v>
      </c>
      <c r="M9484">
        <v>27</v>
      </c>
      <c r="N9484">
        <v>0.14341762262175101</v>
      </c>
      <c r="O9484">
        <v>-0.608275538237665</v>
      </c>
      <c r="P9484">
        <v>-1.7937057524805999</v>
      </c>
      <c r="Q9484">
        <v>0.84745762711864403</v>
      </c>
      <c r="R9484">
        <v>0.27118644067796599</v>
      </c>
      <c r="S9484">
        <f t="shared" si="148"/>
        <v>4.7114275550563314E-2</v>
      </c>
    </row>
    <row r="9485" spans="1:19" x14ac:dyDescent="0.2">
      <c r="A9485" t="s">
        <v>18862</v>
      </c>
      <c r="B9485" t="s">
        <v>18863</v>
      </c>
      <c r="C9485">
        <v>246</v>
      </c>
      <c r="D9485">
        <v>249</v>
      </c>
      <c r="E9485">
        <v>164</v>
      </c>
      <c r="F9485">
        <v>25</v>
      </c>
      <c r="G9485">
        <v>8.5522472287885704E-2</v>
      </c>
      <c r="H9485">
        <v>-0.67034926883408397</v>
      </c>
      <c r="I9485">
        <v>-1.87719227139334</v>
      </c>
      <c r="J9485">
        <v>396</v>
      </c>
      <c r="K9485">
        <v>553</v>
      </c>
      <c r="L9485">
        <v>234</v>
      </c>
      <c r="M9485">
        <v>94</v>
      </c>
      <c r="N9485">
        <v>0.22225804880090699</v>
      </c>
      <c r="O9485">
        <v>-0.82056810565975902</v>
      </c>
      <c r="P9485">
        <v>-1.6347930009177001</v>
      </c>
      <c r="Q9485">
        <v>0.88135593220338904</v>
      </c>
      <c r="R9485">
        <v>0.338983050847457</v>
      </c>
      <c r="S9485">
        <f t="shared" si="148"/>
        <v>2.1368477309562615E-2</v>
      </c>
    </row>
    <row r="9486" spans="1:19" x14ac:dyDescent="0.2">
      <c r="A9486" t="s">
        <v>18864</v>
      </c>
      <c r="B9486" t="s">
        <v>18865</v>
      </c>
      <c r="C9486">
        <v>186</v>
      </c>
      <c r="D9486">
        <v>124</v>
      </c>
      <c r="E9486">
        <v>151</v>
      </c>
      <c r="F9486">
        <v>18</v>
      </c>
      <c r="G9486">
        <v>-9.5833026760152706E-2</v>
      </c>
      <c r="H9486">
        <v>-0.58479400670314996</v>
      </c>
      <c r="I9486">
        <v>-1.8984376120766</v>
      </c>
      <c r="J9486">
        <v>292</v>
      </c>
      <c r="K9486">
        <v>454</v>
      </c>
      <c r="L9486">
        <v>220</v>
      </c>
      <c r="M9486">
        <v>37</v>
      </c>
      <c r="N9486">
        <v>0.26890110483040702</v>
      </c>
      <c r="O9486">
        <v>-0.71504894777060202</v>
      </c>
      <c r="P9486">
        <v>-1.9074067959733101</v>
      </c>
      <c r="Q9486">
        <v>0.57627118644067798</v>
      </c>
      <c r="R9486">
        <v>0.27118644067796599</v>
      </c>
      <c r="S9486">
        <f t="shared" si="148"/>
        <v>-5.7678060736133956E-2</v>
      </c>
    </row>
    <row r="9487" spans="1:19" x14ac:dyDescent="0.2">
      <c r="A9487" t="s">
        <v>18866</v>
      </c>
      <c r="B9487" t="s">
        <v>18867</v>
      </c>
      <c r="C9487">
        <v>65</v>
      </c>
      <c r="D9487">
        <v>95</v>
      </c>
      <c r="E9487">
        <v>107</v>
      </c>
      <c r="F9487">
        <v>1</v>
      </c>
      <c r="G9487">
        <v>0.24506848094152001</v>
      </c>
      <c r="H9487">
        <v>-0.27778758873604897</v>
      </c>
      <c r="I9487">
        <v>-2.6971105296048501</v>
      </c>
      <c r="J9487">
        <v>100</v>
      </c>
      <c r="K9487">
        <v>85</v>
      </c>
      <c r="L9487">
        <v>120</v>
      </c>
      <c r="M9487">
        <v>22</v>
      </c>
      <c r="N9487">
        <v>6.64702913601451E-3</v>
      </c>
      <c r="O9487">
        <v>-0.51290753109676501</v>
      </c>
      <c r="P9487">
        <v>-1.6678029877696801</v>
      </c>
      <c r="Q9487">
        <v>0.66101694915254205</v>
      </c>
      <c r="R9487">
        <v>0.322033898305084</v>
      </c>
      <c r="S9487">
        <f t="shared" si="148"/>
        <v>-0.2239119813457876</v>
      </c>
    </row>
    <row r="9488" spans="1:19" x14ac:dyDescent="0.2">
      <c r="A9488" t="s">
        <v>18868</v>
      </c>
      <c r="B9488" t="s">
        <v>18869</v>
      </c>
      <c r="C9488">
        <v>39</v>
      </c>
      <c r="D9488">
        <v>48</v>
      </c>
      <c r="E9488">
        <v>34</v>
      </c>
      <c r="F9488">
        <v>3</v>
      </c>
      <c r="G9488">
        <v>0.17043486264461599</v>
      </c>
      <c r="H9488">
        <v>-0.55384369976264702</v>
      </c>
      <c r="I9488">
        <v>-1.99814052526883</v>
      </c>
      <c r="J9488">
        <v>162</v>
      </c>
      <c r="K9488">
        <v>173</v>
      </c>
      <c r="L9488">
        <v>81</v>
      </c>
      <c r="M9488">
        <v>9</v>
      </c>
      <c r="N9488">
        <v>0.105759192007886</v>
      </c>
      <c r="O9488">
        <v>-0.89311877280837104</v>
      </c>
      <c r="P9488">
        <v>-2.2654981736951898</v>
      </c>
      <c r="Q9488">
        <v>0.59322033898305004</v>
      </c>
      <c r="R9488">
        <v>0.338983050847457</v>
      </c>
      <c r="S9488">
        <f t="shared" si="148"/>
        <v>-0.18221431760578621</v>
      </c>
    </row>
    <row r="9489" spans="1:19" x14ac:dyDescent="0.2">
      <c r="A9489" t="s">
        <v>18870</v>
      </c>
      <c r="B9489" t="s">
        <v>18871</v>
      </c>
      <c r="C9489">
        <v>136</v>
      </c>
      <c r="D9489">
        <v>182</v>
      </c>
      <c r="E9489">
        <v>105</v>
      </c>
      <c r="F9489">
        <v>12</v>
      </c>
      <c r="G9489">
        <v>0.20679071191038501</v>
      </c>
      <c r="H9489">
        <v>-0.60660761907868299</v>
      </c>
      <c r="I9489">
        <v>-1.93855483528459</v>
      </c>
      <c r="J9489">
        <v>293</v>
      </c>
      <c r="K9489">
        <v>351</v>
      </c>
      <c r="L9489">
        <v>168</v>
      </c>
      <c r="M9489">
        <v>38</v>
      </c>
      <c r="N9489">
        <v>0.15566759953343601</v>
      </c>
      <c r="O9489">
        <v>-0.83364711577263695</v>
      </c>
      <c r="P9489">
        <v>-1.8973096923291899</v>
      </c>
      <c r="Q9489">
        <v>0.59322033898305004</v>
      </c>
      <c r="R9489">
        <v>0.25423728813559299</v>
      </c>
      <c r="S9489">
        <f t="shared" si="148"/>
        <v>-6.6546392354162154E-2</v>
      </c>
    </row>
    <row r="9490" spans="1:19" x14ac:dyDescent="0.2">
      <c r="A9490" t="s">
        <v>18872</v>
      </c>
      <c r="B9490" t="s">
        <v>18873</v>
      </c>
      <c r="C9490">
        <v>257</v>
      </c>
      <c r="D9490">
        <v>352</v>
      </c>
      <c r="E9490">
        <v>154</v>
      </c>
      <c r="F9490">
        <v>36</v>
      </c>
      <c r="G9490">
        <v>0.21686777244236399</v>
      </c>
      <c r="H9490">
        <v>-0.71667041227323502</v>
      </c>
      <c r="I9490">
        <v>-1.737827795526</v>
      </c>
      <c r="J9490">
        <v>481</v>
      </c>
      <c r="K9490">
        <v>661</v>
      </c>
      <c r="L9490">
        <v>381</v>
      </c>
      <c r="M9490">
        <v>150</v>
      </c>
      <c r="N9490">
        <v>0.21528448653353</v>
      </c>
      <c r="O9490">
        <v>-0.69330887784260198</v>
      </c>
      <c r="P9490">
        <v>-1.5162794859100399</v>
      </c>
      <c r="Q9490">
        <v>1</v>
      </c>
      <c r="R9490">
        <v>0.20338983050847401</v>
      </c>
      <c r="S9490">
        <f t="shared" si="148"/>
        <v>9.3259308789225767E-2</v>
      </c>
    </row>
    <row r="9491" spans="1:19" x14ac:dyDescent="0.2">
      <c r="A9491" t="s">
        <v>18874</v>
      </c>
      <c r="B9491" t="s">
        <v>18875</v>
      </c>
      <c r="C9491">
        <v>18</v>
      </c>
      <c r="D9491">
        <v>18</v>
      </c>
      <c r="E9491">
        <v>0</v>
      </c>
      <c r="F9491">
        <v>1</v>
      </c>
      <c r="G9491">
        <v>8.0258232295528406E-2</v>
      </c>
      <c r="H9491" t="e">
        <f>-inf</f>
        <v>#NAME?</v>
      </c>
      <c r="I9491">
        <v>-2.1394696780653</v>
      </c>
      <c r="J9491">
        <v>22</v>
      </c>
      <c r="K9491">
        <v>10</v>
      </c>
      <c r="L9491">
        <v>6</v>
      </c>
      <c r="M9491">
        <v>0</v>
      </c>
      <c r="N9491">
        <v>-0.26519457740048402</v>
      </c>
      <c r="O9491">
        <v>-1.15636020758295</v>
      </c>
      <c r="P9491" t="e">
        <f>-inf</f>
        <v>#NAME?</v>
      </c>
      <c r="Q9491">
        <v>0.86440677966101698</v>
      </c>
      <c r="R9491">
        <v>0.305084745762711</v>
      </c>
      <c r="S9491" t="e">
        <f t="shared" si="148"/>
        <v>#NAME?</v>
      </c>
    </row>
    <row r="9492" spans="1:19" x14ac:dyDescent="0.2">
      <c r="A9492" t="s">
        <v>18876</v>
      </c>
      <c r="B9492" t="s">
        <v>18877</v>
      </c>
      <c r="C9492">
        <v>163</v>
      </c>
      <c r="D9492">
        <v>222</v>
      </c>
      <c r="E9492">
        <v>101</v>
      </c>
      <c r="F9492">
        <v>20</v>
      </c>
      <c r="G9492">
        <v>0.214423602342209</v>
      </c>
      <c r="H9492">
        <v>-0.70212424039971799</v>
      </c>
      <c r="I9492">
        <v>-1.7953547817019699</v>
      </c>
      <c r="J9492">
        <v>262</v>
      </c>
      <c r="K9492">
        <v>456</v>
      </c>
      <c r="L9492">
        <v>292</v>
      </c>
      <c r="M9492">
        <v>33</v>
      </c>
      <c r="N9492">
        <v>0.31789165476641101</v>
      </c>
      <c r="O9492">
        <v>-0.54500721701571697</v>
      </c>
      <c r="P9492">
        <v>-1.91001302003375</v>
      </c>
      <c r="Q9492">
        <v>0.77966101694915202</v>
      </c>
      <c r="R9492">
        <v>0.28813559322033899</v>
      </c>
      <c r="S9492">
        <f t="shared" si="148"/>
        <v>-2.8647804494558504E-2</v>
      </c>
    </row>
    <row r="9493" spans="1:19" x14ac:dyDescent="0.2">
      <c r="A9493" t="s">
        <v>18878</v>
      </c>
      <c r="B9493" t="s">
        <v>18879</v>
      </c>
      <c r="C9493">
        <v>84</v>
      </c>
      <c r="D9493">
        <v>47</v>
      </c>
      <c r="E9493">
        <v>43</v>
      </c>
      <c r="F9493">
        <v>6</v>
      </c>
      <c r="G9493">
        <v>-0.17192319583063501</v>
      </c>
      <c r="H9493">
        <v>-0.78506884026069801</v>
      </c>
      <c r="I9493">
        <v>-2.0303252086402299</v>
      </c>
      <c r="J9493">
        <v>95</v>
      </c>
      <c r="K9493">
        <v>123</v>
      </c>
      <c r="L9493">
        <v>35</v>
      </c>
      <c r="M9493">
        <v>6</v>
      </c>
      <c r="N9493">
        <v>0.18940960957227099</v>
      </c>
      <c r="O9493">
        <v>-1.0257443380829601</v>
      </c>
      <c r="P9493">
        <v>-2.2097980234970902</v>
      </c>
      <c r="Q9493">
        <v>0.54237288135593198</v>
      </c>
      <c r="R9493">
        <v>0.28813559322033899</v>
      </c>
      <c r="S9493">
        <f t="shared" si="148"/>
        <v>-0.17659696675432673</v>
      </c>
    </row>
    <row r="9494" spans="1:19" x14ac:dyDescent="0.2">
      <c r="A9494" t="s">
        <v>18880</v>
      </c>
      <c r="B9494" t="s">
        <v>18881</v>
      </c>
      <c r="C9494">
        <v>47</v>
      </c>
      <c r="D9494">
        <v>26</v>
      </c>
      <c r="E9494">
        <v>19</v>
      </c>
      <c r="F9494">
        <v>4</v>
      </c>
      <c r="G9494">
        <v>-0.17686627766937099</v>
      </c>
      <c r="H9494">
        <v>-0.88760226676129195</v>
      </c>
      <c r="I9494">
        <v>-1.9542350395697501</v>
      </c>
      <c r="J9494">
        <v>69</v>
      </c>
      <c r="K9494">
        <v>62</v>
      </c>
      <c r="L9494">
        <v>119</v>
      </c>
      <c r="M9494">
        <v>9</v>
      </c>
      <c r="N9494">
        <v>3.0770702182720201E-2</v>
      </c>
      <c r="O9494">
        <v>-0.35539090648911398</v>
      </c>
      <c r="P9494">
        <v>-1.89483224988982</v>
      </c>
      <c r="Q9494">
        <v>0.69491525423728795</v>
      </c>
      <c r="R9494">
        <v>0.27118644067796599</v>
      </c>
      <c r="S9494">
        <f t="shared" si="148"/>
        <v>-7.0405627845175456E-2</v>
      </c>
    </row>
    <row r="9495" spans="1:19" x14ac:dyDescent="0.2">
      <c r="A9495" t="s">
        <v>18882</v>
      </c>
      <c r="B9495" t="s">
        <v>18883</v>
      </c>
      <c r="C9495">
        <v>41</v>
      </c>
      <c r="D9495">
        <v>30</v>
      </c>
      <c r="E9495">
        <v>32</v>
      </c>
      <c r="F9495">
        <v>7</v>
      </c>
      <c r="G9495">
        <v>-5.5404369704544598E-2</v>
      </c>
      <c r="H9495">
        <v>-0.60189188817823303</v>
      </c>
      <c r="I9495">
        <v>-1.65188298966747</v>
      </c>
      <c r="J9495">
        <v>42</v>
      </c>
      <c r="K9495">
        <v>75</v>
      </c>
      <c r="L9495">
        <v>38</v>
      </c>
      <c r="M9495">
        <v>2</v>
      </c>
      <c r="N9495">
        <v>0.32904007641552102</v>
      </c>
      <c r="O9495">
        <v>-0.63555447092548001</v>
      </c>
      <c r="P9495">
        <v>-2.33244496332581</v>
      </c>
      <c r="Q9495">
        <v>0.72881355932203395</v>
      </c>
      <c r="R9495">
        <v>0.28813559322033899</v>
      </c>
      <c r="S9495">
        <f t="shared" si="148"/>
        <v>-0.10026655921277725</v>
      </c>
    </row>
    <row r="9496" spans="1:19" x14ac:dyDescent="0.2">
      <c r="A9496" t="s">
        <v>18884</v>
      </c>
      <c r="B9496" t="s">
        <v>18885</v>
      </c>
      <c r="C9496">
        <v>16</v>
      </c>
      <c r="D9496">
        <v>24</v>
      </c>
      <c r="E9496">
        <v>19</v>
      </c>
      <c r="F9496">
        <v>0</v>
      </c>
      <c r="G9496">
        <v>0.25634949135120899</v>
      </c>
      <c r="H9496">
        <v>-0.41962439148149899</v>
      </c>
      <c r="I9496" t="e">
        <f>-inf</f>
        <v>#NAME?</v>
      </c>
      <c r="J9496">
        <v>43</v>
      </c>
      <c r="K9496">
        <v>76</v>
      </c>
      <c r="L9496">
        <v>31</v>
      </c>
      <c r="M9496">
        <v>8</v>
      </c>
      <c r="N9496">
        <v>0.32457324012292599</v>
      </c>
      <c r="O9496">
        <v>-0.73419553888970401</v>
      </c>
      <c r="P9496">
        <v>-1.74060413717953</v>
      </c>
      <c r="Q9496">
        <v>0.91525423728813504</v>
      </c>
      <c r="R9496">
        <v>0.322033898305084</v>
      </c>
      <c r="S9496" t="e">
        <f t="shared" si="148"/>
        <v>#NAME?</v>
      </c>
    </row>
    <row r="9497" spans="1:19" x14ac:dyDescent="0.2">
      <c r="A9497" t="s">
        <v>18886</v>
      </c>
      <c r="B9497" t="s">
        <v>18887</v>
      </c>
      <c r="C9497">
        <v>7</v>
      </c>
      <c r="D9497">
        <v>30</v>
      </c>
      <c r="E9497">
        <v>2</v>
      </c>
      <c r="F9497">
        <v>2</v>
      </c>
      <c r="G9497">
        <v>0.71228144700093399</v>
      </c>
      <c r="H9497">
        <v>-1.0383260541286701</v>
      </c>
      <c r="I9497">
        <v>-1.4282652173122701</v>
      </c>
      <c r="J9497">
        <v>33</v>
      </c>
      <c r="K9497">
        <v>48</v>
      </c>
      <c r="L9497">
        <v>17</v>
      </c>
      <c r="M9497">
        <v>8</v>
      </c>
      <c r="N9497">
        <v>0.239955400919421</v>
      </c>
      <c r="O9497">
        <v>-0.88015379564400398</v>
      </c>
      <c r="P9497">
        <v>-1.62564962147783</v>
      </c>
      <c r="Q9497">
        <v>0.79661016949152497</v>
      </c>
      <c r="R9497">
        <v>0.23728813559322001</v>
      </c>
      <c r="S9497">
        <f t="shared" si="148"/>
        <v>0.15327729847739557</v>
      </c>
    </row>
    <row r="9498" spans="1:19" x14ac:dyDescent="0.2">
      <c r="A9498" t="s">
        <v>18888</v>
      </c>
      <c r="B9498" t="s">
        <v>18889</v>
      </c>
      <c r="C9498">
        <v>61</v>
      </c>
      <c r="D9498">
        <v>66</v>
      </c>
      <c r="E9498">
        <v>64</v>
      </c>
      <c r="F9498">
        <v>3</v>
      </c>
      <c r="G9498">
        <v>0.11447233282663</v>
      </c>
      <c r="H9498">
        <v>-0.47340787080528302</v>
      </c>
      <c r="I9498">
        <v>-2.1924057532530998</v>
      </c>
      <c r="J9498">
        <v>127</v>
      </c>
      <c r="K9498">
        <v>180</v>
      </c>
      <c r="L9498">
        <v>82</v>
      </c>
      <c r="M9498">
        <v>22</v>
      </c>
      <c r="N9498">
        <v>0.22869688756907</v>
      </c>
      <c r="O9498">
        <v>-0.78207864571662999</v>
      </c>
      <c r="P9498">
        <v>-1.77160670872564</v>
      </c>
      <c r="Q9498">
        <v>0.62711864406779605</v>
      </c>
      <c r="R9498">
        <v>0.338983050847457</v>
      </c>
      <c r="S9498">
        <f t="shared" si="148"/>
        <v>-0.10612929336471338</v>
      </c>
    </row>
    <row r="9499" spans="1:19" x14ac:dyDescent="0.2">
      <c r="A9499" t="s">
        <v>18890</v>
      </c>
      <c r="B9499" t="s">
        <v>18891</v>
      </c>
      <c r="C9499">
        <v>147</v>
      </c>
      <c r="D9499">
        <v>171</v>
      </c>
      <c r="E9499">
        <v>150</v>
      </c>
      <c r="F9499">
        <v>9</v>
      </c>
      <c r="G9499">
        <v>0.14593700793950601</v>
      </c>
      <c r="H9499">
        <v>-0.485484085470898</v>
      </c>
      <c r="I9499">
        <v>-2.0972719982708501</v>
      </c>
      <c r="J9499">
        <v>273</v>
      </c>
      <c r="K9499">
        <v>434</v>
      </c>
      <c r="L9499">
        <v>257</v>
      </c>
      <c r="M9499">
        <v>35</v>
      </c>
      <c r="N9499">
        <v>0.278555185893476</v>
      </c>
      <c r="O9499">
        <v>-0.61831830085385098</v>
      </c>
      <c r="P9499">
        <v>-1.9023202712823699</v>
      </c>
      <c r="Q9499">
        <v>0.59322033898305004</v>
      </c>
      <c r="R9499">
        <v>0.322033898305084</v>
      </c>
      <c r="S9499">
        <f t="shared" si="148"/>
        <v>-0.11365803769127136</v>
      </c>
    </row>
    <row r="9500" spans="1:19" x14ac:dyDescent="0.2">
      <c r="A9500" t="s">
        <v>18892</v>
      </c>
      <c r="B9500" t="s">
        <v>18893</v>
      </c>
      <c r="C9500">
        <v>350</v>
      </c>
      <c r="D9500">
        <v>342</v>
      </c>
      <c r="E9500">
        <v>309</v>
      </c>
      <c r="F9500">
        <v>114</v>
      </c>
      <c r="G9500">
        <v>7.0216294001387805E-2</v>
      </c>
      <c r="H9500">
        <v>-0.54836757470384401</v>
      </c>
      <c r="I9500">
        <v>-1.3713603659758</v>
      </c>
      <c r="J9500">
        <v>377</v>
      </c>
      <c r="K9500">
        <v>754</v>
      </c>
      <c r="L9500">
        <v>310</v>
      </c>
      <c r="M9500">
        <v>239</v>
      </c>
      <c r="N9500">
        <v>0.37825809908570202</v>
      </c>
      <c r="O9500">
        <v>-0.67706843351590995</v>
      </c>
      <c r="P9500">
        <v>-1.20816911784954</v>
      </c>
      <c r="Q9500">
        <v>0.57627118644067798</v>
      </c>
      <c r="R9500">
        <v>0.37288135593220301</v>
      </c>
      <c r="S9500">
        <f t="shared" si="148"/>
        <v>0.28135692457781275</v>
      </c>
    </row>
    <row r="9501" spans="1:19" x14ac:dyDescent="0.2">
      <c r="A9501" t="s">
        <v>18894</v>
      </c>
      <c r="B9501" t="s">
        <v>18895</v>
      </c>
      <c r="C9501">
        <v>68</v>
      </c>
      <c r="D9501">
        <v>120</v>
      </c>
      <c r="E9501">
        <v>73</v>
      </c>
      <c r="F9501">
        <v>11</v>
      </c>
      <c r="G9501">
        <v>0.32693056563691603</v>
      </c>
      <c r="H9501">
        <v>-0.46344406236418401</v>
      </c>
      <c r="I9501">
        <v>-1.6753134005100101</v>
      </c>
      <c r="J9501">
        <v>174</v>
      </c>
      <c r="K9501">
        <v>273</v>
      </c>
      <c r="L9501">
        <v>126</v>
      </c>
      <c r="M9501">
        <v>72</v>
      </c>
      <c r="N9501">
        <v>0.27284150217987801</v>
      </c>
      <c r="O9501">
        <v>-0.73226748030942701</v>
      </c>
      <c r="P9501">
        <v>-1.3934424204432201</v>
      </c>
      <c r="Q9501">
        <v>0.71186440677966101</v>
      </c>
      <c r="R9501">
        <v>0.338983050847457</v>
      </c>
      <c r="S9501">
        <f t="shared" si="148"/>
        <v>0.14414433064198787</v>
      </c>
    </row>
    <row r="9502" spans="1:19" x14ac:dyDescent="0.2">
      <c r="A9502" t="s">
        <v>18896</v>
      </c>
      <c r="B9502" t="s">
        <v>18897</v>
      </c>
      <c r="C9502">
        <v>299</v>
      </c>
      <c r="D9502">
        <v>200</v>
      </c>
      <c r="E9502">
        <v>190</v>
      </c>
      <c r="F9502">
        <v>21</v>
      </c>
      <c r="G9502">
        <v>-9.4382960364919902E-2</v>
      </c>
      <c r="H9502">
        <v>-0.69117559715000398</v>
      </c>
      <c r="I9502">
        <v>-2.0376490665525</v>
      </c>
      <c r="J9502">
        <v>552</v>
      </c>
      <c r="K9502">
        <v>578</v>
      </c>
      <c r="L9502">
        <v>393</v>
      </c>
      <c r="M9502">
        <v>65</v>
      </c>
      <c r="N9502">
        <v>9.7216864113051901E-2</v>
      </c>
      <c r="O9502">
        <v>-0.73963530449816195</v>
      </c>
      <c r="P9502">
        <v>-1.93925138967823</v>
      </c>
      <c r="Q9502">
        <v>0.62711864406779605</v>
      </c>
      <c r="R9502">
        <v>0.20338983050847401</v>
      </c>
      <c r="S9502">
        <f t="shared" si="148"/>
        <v>-0.10634224358500306</v>
      </c>
    </row>
    <row r="9503" spans="1:19" x14ac:dyDescent="0.2">
      <c r="A9503" t="s">
        <v>18898</v>
      </c>
      <c r="B9503" t="s">
        <v>18899</v>
      </c>
      <c r="C9503">
        <v>42</v>
      </c>
      <c r="D9503">
        <v>44</v>
      </c>
      <c r="E9503">
        <v>2</v>
      </c>
      <c r="F9503">
        <v>6</v>
      </c>
      <c r="G9503">
        <v>0.100461618383815</v>
      </c>
      <c r="H9503">
        <v>-1.8164773045123199</v>
      </c>
      <c r="I9503">
        <v>-1.72929521297625</v>
      </c>
      <c r="J9503">
        <v>43</v>
      </c>
      <c r="K9503">
        <v>36</v>
      </c>
      <c r="L9503">
        <v>7</v>
      </c>
      <c r="M9503">
        <v>11</v>
      </c>
      <c r="N9503" s="1">
        <v>6.2148609422440194E-5</v>
      </c>
      <c r="O9503">
        <v>-1.3804591927097201</v>
      </c>
      <c r="P9503">
        <v>-1.60230143901325</v>
      </c>
      <c r="Q9503">
        <v>0.50847457627118597</v>
      </c>
      <c r="R9503">
        <v>0.186440677966101</v>
      </c>
      <c r="S9503">
        <f t="shared" si="148"/>
        <v>7.2710497696462706E-2</v>
      </c>
    </row>
    <row r="9504" spans="1:19" x14ac:dyDescent="0.2">
      <c r="A9504" t="s">
        <v>18900</v>
      </c>
      <c r="B9504" t="s">
        <v>18901</v>
      </c>
      <c r="C9504">
        <v>137</v>
      </c>
      <c r="D9504">
        <v>155</v>
      </c>
      <c r="E9504">
        <v>110</v>
      </c>
      <c r="F9504">
        <v>13</v>
      </c>
      <c r="G9504">
        <v>0.13386936330941299</v>
      </c>
      <c r="H9504">
        <v>-0.58958589177658505</v>
      </c>
      <c r="I9504">
        <v>-1.9069743878115599</v>
      </c>
      <c r="J9504">
        <v>237</v>
      </c>
      <c r="K9504">
        <v>283</v>
      </c>
      <c r="L9504">
        <v>162</v>
      </c>
      <c r="M9504">
        <v>31</v>
      </c>
      <c r="N9504">
        <v>0.15426619293590799</v>
      </c>
      <c r="O9504">
        <v>-0.757322108611863</v>
      </c>
      <c r="P9504">
        <v>-1.89361232076772</v>
      </c>
      <c r="Q9504">
        <v>0.72881355932203395</v>
      </c>
      <c r="R9504">
        <v>0.20338983050847401</v>
      </c>
      <c r="S9504">
        <f t="shared" si="148"/>
        <v>-5.6450128630013405E-2</v>
      </c>
    </row>
    <row r="9505" spans="1:19" x14ac:dyDescent="0.2">
      <c r="A9505" t="s">
        <v>18902</v>
      </c>
      <c r="B9505" t="s">
        <v>18903</v>
      </c>
      <c r="C9505">
        <v>14</v>
      </c>
      <c r="D9505">
        <v>8</v>
      </c>
      <c r="E9505">
        <v>7</v>
      </c>
      <c r="F9505">
        <v>0</v>
      </c>
      <c r="G9505">
        <v>-0.162779816390766</v>
      </c>
      <c r="H9505">
        <v>-0.79528800544238398</v>
      </c>
      <c r="I9505" t="e">
        <f>-inf</f>
        <v>#NAME?</v>
      </c>
      <c r="J9505">
        <v>47</v>
      </c>
      <c r="K9505">
        <v>80</v>
      </c>
      <c r="L9505">
        <v>18</v>
      </c>
      <c r="M9505">
        <v>7</v>
      </c>
      <c r="N9505">
        <v>0.308220232477947</v>
      </c>
      <c r="O9505">
        <v>-1.0089141299768001</v>
      </c>
      <c r="P9505">
        <v>-1.8372254865133499</v>
      </c>
      <c r="Q9505">
        <v>0.77966101694915202</v>
      </c>
      <c r="R9505">
        <v>0.20338983050847401</v>
      </c>
      <c r="S9505" t="e">
        <f t="shared" si="148"/>
        <v>#NAME?</v>
      </c>
    </row>
    <row r="9506" spans="1:19" x14ac:dyDescent="0.2">
      <c r="A9506" t="s">
        <v>18904</v>
      </c>
      <c r="B9506" t="s">
        <v>18905</v>
      </c>
      <c r="C9506">
        <v>231</v>
      </c>
      <c r="D9506">
        <v>197</v>
      </c>
      <c r="E9506">
        <v>89</v>
      </c>
      <c r="F9506">
        <v>19</v>
      </c>
      <c r="G9506">
        <v>1.1112478564976999E-2</v>
      </c>
      <c r="H9506">
        <v>-0.90847998302563504</v>
      </c>
      <c r="I9506">
        <v>-1.96905555190131</v>
      </c>
      <c r="J9506">
        <v>334</v>
      </c>
      <c r="K9506">
        <v>409</v>
      </c>
      <c r="L9506">
        <v>176</v>
      </c>
      <c r="M9506">
        <v>43</v>
      </c>
      <c r="N9506">
        <v>0.16520494461749899</v>
      </c>
      <c r="O9506">
        <v>-0.87032257614180497</v>
      </c>
      <c r="P9506">
        <v>-1.9005036798238699</v>
      </c>
      <c r="Q9506">
        <v>0.59322033898305004</v>
      </c>
      <c r="R9506">
        <v>0.20338983050847401</v>
      </c>
      <c r="S9506">
        <f t="shared" si="148"/>
        <v>-7.6196632597669345E-2</v>
      </c>
    </row>
    <row r="9507" spans="1:19" x14ac:dyDescent="0.2">
      <c r="A9507" t="s">
        <v>18906</v>
      </c>
      <c r="B9507" t="s">
        <v>18907</v>
      </c>
      <c r="C9507">
        <v>165</v>
      </c>
      <c r="D9507">
        <v>231</v>
      </c>
      <c r="E9507">
        <v>189</v>
      </c>
      <c r="F9507">
        <v>27</v>
      </c>
      <c r="G9507">
        <v>0.22638626797376599</v>
      </c>
      <c r="H9507">
        <v>-0.43528014981906499</v>
      </c>
      <c r="I9507">
        <v>-1.67031735301691</v>
      </c>
      <c r="J9507">
        <v>393</v>
      </c>
      <c r="K9507">
        <v>559</v>
      </c>
      <c r="L9507">
        <v>308</v>
      </c>
      <c r="M9507">
        <v>72</v>
      </c>
      <c r="N9507">
        <v>0.230247360932718</v>
      </c>
      <c r="O9507">
        <v>-0.69793061101937204</v>
      </c>
      <c r="P9507">
        <v>-1.7472857225360501</v>
      </c>
      <c r="Q9507">
        <v>0.83050847457627097</v>
      </c>
      <c r="R9507">
        <v>0.28813559322033899</v>
      </c>
      <c r="S9507">
        <f t="shared" si="148"/>
        <v>5.0937808320653144E-2</v>
      </c>
    </row>
    <row r="9508" spans="1:19" x14ac:dyDescent="0.2">
      <c r="A9508" t="s">
        <v>18908</v>
      </c>
      <c r="B9508" t="s">
        <v>18909</v>
      </c>
      <c r="C9508">
        <v>142</v>
      </c>
      <c r="D9508">
        <v>77</v>
      </c>
      <c r="E9508">
        <v>35</v>
      </c>
      <c r="F9508">
        <v>16</v>
      </c>
      <c r="G9508">
        <v>-0.18553938691504601</v>
      </c>
      <c r="H9508">
        <v>-1.1024783098111799</v>
      </c>
      <c r="I9508">
        <v>-1.8323655346891301</v>
      </c>
      <c r="J9508">
        <v>222</v>
      </c>
      <c r="K9508">
        <v>215</v>
      </c>
      <c r="L9508">
        <v>163</v>
      </c>
      <c r="M9508">
        <v>19</v>
      </c>
      <c r="N9508">
        <v>6.3313588886688504E-2</v>
      </c>
      <c r="O9508">
        <v>-0.72625414719107095</v>
      </c>
      <c r="P9508">
        <v>-2.0778250420897</v>
      </c>
      <c r="Q9508">
        <v>0.72881355932203395</v>
      </c>
      <c r="R9508">
        <v>0.322033898305084</v>
      </c>
      <c r="S9508">
        <f t="shared" si="148"/>
        <v>-8.4208064730652538E-2</v>
      </c>
    </row>
    <row r="9509" spans="1:19" x14ac:dyDescent="0.2">
      <c r="A9509" t="s">
        <v>18910</v>
      </c>
      <c r="B9509" t="s">
        <v>18911</v>
      </c>
      <c r="C9509">
        <v>236</v>
      </c>
      <c r="D9509">
        <v>307</v>
      </c>
      <c r="E9509">
        <v>177</v>
      </c>
      <c r="F9509">
        <v>24</v>
      </c>
      <c r="G9509">
        <v>0.19448460480260801</v>
      </c>
      <c r="H9509">
        <v>-0.61919674638670297</v>
      </c>
      <c r="I9509">
        <v>-1.8768979342204899</v>
      </c>
      <c r="J9509">
        <v>358</v>
      </c>
      <c r="K9509">
        <v>484</v>
      </c>
      <c r="L9509">
        <v>234</v>
      </c>
      <c r="M9509">
        <v>51</v>
      </c>
      <c r="N9509">
        <v>0.20819043842225901</v>
      </c>
      <c r="O9509">
        <v>-0.77675594637812095</v>
      </c>
      <c r="P9509">
        <v>-1.8565385191378301</v>
      </c>
      <c r="Q9509">
        <v>0.69491525423728795</v>
      </c>
      <c r="R9509">
        <v>0.27118644067796599</v>
      </c>
      <c r="S9509">
        <f t="shared" si="148"/>
        <v>-3.7859942308575104E-2</v>
      </c>
    </row>
    <row r="9510" spans="1:19" x14ac:dyDescent="0.2">
      <c r="A9510" t="s">
        <v>18912</v>
      </c>
      <c r="B9510" t="s">
        <v>18913</v>
      </c>
      <c r="C9510">
        <v>353</v>
      </c>
      <c r="D9510">
        <v>421</v>
      </c>
      <c r="E9510">
        <v>251</v>
      </c>
      <c r="F9510">
        <v>23</v>
      </c>
      <c r="G9510">
        <v>0.15676562274337399</v>
      </c>
      <c r="H9510">
        <v>-0.64235899368518801</v>
      </c>
      <c r="I9510">
        <v>-2.0702440423322201</v>
      </c>
      <c r="J9510">
        <v>700</v>
      </c>
      <c r="K9510">
        <v>944</v>
      </c>
      <c r="L9510">
        <v>389</v>
      </c>
      <c r="M9510">
        <v>108</v>
      </c>
      <c r="N9510">
        <v>0.207102057705533</v>
      </c>
      <c r="O9510">
        <v>-0.84723721583293898</v>
      </c>
      <c r="P9510">
        <v>-1.8218999531191999</v>
      </c>
      <c r="Q9510">
        <v>0.76271186440677896</v>
      </c>
      <c r="R9510">
        <v>0.169491525423728</v>
      </c>
      <c r="S9510">
        <f t="shared" si="148"/>
        <v>-8.4352502880197758E-2</v>
      </c>
    </row>
    <row r="9511" spans="1:19" x14ac:dyDescent="0.2">
      <c r="A9511" t="s">
        <v>18914</v>
      </c>
      <c r="B9511" t="s">
        <v>18915</v>
      </c>
      <c r="C9511">
        <v>59</v>
      </c>
      <c r="D9511">
        <v>74</v>
      </c>
      <c r="E9511">
        <v>21</v>
      </c>
      <c r="F9511">
        <v>5</v>
      </c>
      <c r="G9511">
        <v>0.17863794038436001</v>
      </c>
      <c r="H9511">
        <v>-0.94289072668662799</v>
      </c>
      <c r="I9511">
        <v>-1.9560791802681201</v>
      </c>
      <c r="J9511">
        <v>181</v>
      </c>
      <c r="K9511">
        <v>239</v>
      </c>
      <c r="L9511">
        <v>135</v>
      </c>
      <c r="M9511">
        <v>13</v>
      </c>
      <c r="N9511">
        <v>0.19794742950067401</v>
      </c>
      <c r="O9511">
        <v>-0.71943358351856801</v>
      </c>
      <c r="P9511">
        <v>-2.1539608911542398</v>
      </c>
      <c r="Q9511">
        <v>0.91525423728813504</v>
      </c>
      <c r="R9511">
        <v>0.338983050847457</v>
      </c>
      <c r="S9511">
        <f t="shared" si="148"/>
        <v>-0.14025012338076848</v>
      </c>
    </row>
    <row r="9512" spans="1:19" x14ac:dyDescent="0.2">
      <c r="A9512" t="s">
        <v>18916</v>
      </c>
      <c r="B9512" t="s">
        <v>18917</v>
      </c>
      <c r="C9512">
        <v>128</v>
      </c>
      <c r="D9512">
        <v>191</v>
      </c>
      <c r="E9512">
        <v>99</v>
      </c>
      <c r="F9512">
        <v>26</v>
      </c>
      <c r="G9512">
        <v>0.25408162989538702</v>
      </c>
      <c r="H9512">
        <v>-0.60583278482872205</v>
      </c>
      <c r="I9512">
        <v>-1.5764337946390401</v>
      </c>
      <c r="J9512">
        <v>195</v>
      </c>
      <c r="K9512">
        <v>204</v>
      </c>
      <c r="L9512">
        <v>106</v>
      </c>
      <c r="M9512">
        <v>17</v>
      </c>
      <c r="N9512">
        <v>9.6823659485102506E-2</v>
      </c>
      <c r="O9512">
        <v>-0.856817523242138</v>
      </c>
      <c r="P9512">
        <v>-2.0698113585761302</v>
      </c>
      <c r="Q9512">
        <v>0.72881355932203395</v>
      </c>
      <c r="R9512">
        <v>0.338983050847457</v>
      </c>
      <c r="S9512">
        <f t="shared" si="148"/>
        <v>-8.2580663589769815E-3</v>
      </c>
    </row>
    <row r="9513" spans="1:19" x14ac:dyDescent="0.2">
      <c r="A9513" t="s">
        <v>18918</v>
      </c>
      <c r="B9513" t="s">
        <v>18919</v>
      </c>
      <c r="C9513">
        <v>87</v>
      </c>
      <c r="D9513">
        <v>72</v>
      </c>
      <c r="E9513">
        <v>60</v>
      </c>
      <c r="F9513">
        <v>24</v>
      </c>
      <c r="G9513">
        <v>-1.9285238918216E-3</v>
      </c>
      <c r="H9513">
        <v>-0.655626012013378</v>
      </c>
      <c r="I9513">
        <v>-1.4435051838690101</v>
      </c>
      <c r="J9513">
        <v>117</v>
      </c>
      <c r="K9513">
        <v>177</v>
      </c>
      <c r="L9513">
        <v>113</v>
      </c>
      <c r="M9513">
        <v>41</v>
      </c>
      <c r="N9513">
        <v>0.257015508037366</v>
      </c>
      <c r="O9513">
        <v>-0.60719619540713199</v>
      </c>
      <c r="P9513">
        <v>-1.46562767361831</v>
      </c>
      <c r="Q9513">
        <v>0.72881355932203395</v>
      </c>
      <c r="R9513">
        <v>0.38983050847457601</v>
      </c>
      <c r="S9513">
        <f t="shared" si="148"/>
        <v>0.19168560029785536</v>
      </c>
    </row>
    <row r="9514" spans="1:19" x14ac:dyDescent="0.2">
      <c r="A9514" t="s">
        <v>18920</v>
      </c>
      <c r="B9514" t="s">
        <v>18921</v>
      </c>
      <c r="C9514">
        <v>351</v>
      </c>
      <c r="D9514">
        <v>666</v>
      </c>
      <c r="E9514">
        <v>260</v>
      </c>
      <c r="F9514">
        <v>39</v>
      </c>
      <c r="G9514">
        <v>0.358425345000005</v>
      </c>
      <c r="H9514">
        <v>-0.62459177827340895</v>
      </c>
      <c r="I9514">
        <v>-1.8384396824013201</v>
      </c>
      <c r="J9514">
        <v>569</v>
      </c>
      <c r="K9514">
        <v>898</v>
      </c>
      <c r="L9514">
        <v>378</v>
      </c>
      <c r="M9514">
        <v>126</v>
      </c>
      <c r="N9514">
        <v>0.27539217369395402</v>
      </c>
      <c r="O9514">
        <v>-0.76970924370223603</v>
      </c>
      <c r="P9514">
        <v>-1.6649673898694</v>
      </c>
      <c r="Q9514">
        <v>0.57627118644067798</v>
      </c>
      <c r="R9514">
        <v>0.35593220338983</v>
      </c>
      <c r="S9514">
        <f t="shared" si="148"/>
        <v>2.4472925407127963E-2</v>
      </c>
    </row>
    <row r="9515" spans="1:19" x14ac:dyDescent="0.2">
      <c r="A9515" t="s">
        <v>18922</v>
      </c>
      <c r="B9515" t="s">
        <v>18923</v>
      </c>
      <c r="C9515">
        <v>181</v>
      </c>
      <c r="D9515">
        <v>170</v>
      </c>
      <c r="E9515">
        <v>152</v>
      </c>
      <c r="F9515">
        <v>23</v>
      </c>
      <c r="G9515">
        <v>5.3028578804617803E-2</v>
      </c>
      <c r="H9515">
        <v>-0.57009299670281499</v>
      </c>
      <c r="I9515">
        <v>-1.7801479118135899</v>
      </c>
      <c r="J9515">
        <v>346</v>
      </c>
      <c r="K9515">
        <v>319</v>
      </c>
      <c r="L9515">
        <v>196</v>
      </c>
      <c r="M9515">
        <v>29</v>
      </c>
      <c r="N9515">
        <v>4.1942687686126197E-2</v>
      </c>
      <c r="O9515">
        <v>-0.83890880458069095</v>
      </c>
      <c r="P9515">
        <v>-2.0869037694857102</v>
      </c>
      <c r="Q9515">
        <v>0.54237288135593198</v>
      </c>
      <c r="R9515">
        <v>0.169491525423728</v>
      </c>
      <c r="S9515">
        <f t="shared" si="148"/>
        <v>-7.1577779541802708E-2</v>
      </c>
    </row>
    <row r="9516" spans="1:19" x14ac:dyDescent="0.2">
      <c r="A9516" t="s">
        <v>18924</v>
      </c>
      <c r="B9516" t="s">
        <v>18925</v>
      </c>
      <c r="C9516">
        <v>92</v>
      </c>
      <c r="D9516">
        <v>87</v>
      </c>
      <c r="E9516">
        <v>87</v>
      </c>
      <c r="F9516">
        <v>16</v>
      </c>
      <c r="G9516">
        <v>5.59896575685917E-2</v>
      </c>
      <c r="H9516">
        <v>-0.51852658450533995</v>
      </c>
      <c r="I9516">
        <v>-1.6438650176516201</v>
      </c>
      <c r="J9516">
        <v>164</v>
      </c>
      <c r="K9516">
        <v>247</v>
      </c>
      <c r="L9516">
        <v>95</v>
      </c>
      <c r="M9516">
        <v>30</v>
      </c>
      <c r="N9516">
        <v>0.25508120863368899</v>
      </c>
      <c r="O9516">
        <v>-0.82920901990324003</v>
      </c>
      <c r="P9516">
        <v>-1.74794826191992</v>
      </c>
      <c r="Q9516">
        <v>0.59322033898305004</v>
      </c>
      <c r="R9516">
        <v>0.322033898305084</v>
      </c>
      <c r="S9516">
        <f t="shared" si="148"/>
        <v>5.8389004653487758E-2</v>
      </c>
    </row>
    <row r="9517" spans="1:19" x14ac:dyDescent="0.2">
      <c r="A9517" t="s">
        <v>18926</v>
      </c>
      <c r="B9517" t="s">
        <v>18927</v>
      </c>
      <c r="C9517">
        <v>31</v>
      </c>
      <c r="D9517">
        <v>22</v>
      </c>
      <c r="E9517">
        <v>26</v>
      </c>
      <c r="F9517">
        <v>12</v>
      </c>
      <c r="G9517">
        <v>-6.8680780716538006E-2</v>
      </c>
      <c r="H9517">
        <v>-0.57064635564185795</v>
      </c>
      <c r="I9517">
        <v>-1.2963776207486399</v>
      </c>
      <c r="J9517">
        <v>131</v>
      </c>
      <c r="K9517">
        <v>111</v>
      </c>
      <c r="L9517">
        <v>62</v>
      </c>
      <c r="M9517">
        <v>24</v>
      </c>
      <c r="N9517">
        <v>5.2797865526149398E-3</v>
      </c>
      <c r="O9517">
        <v>-0.9169683833019</v>
      </c>
      <c r="P9517">
        <v>-1.7472857225360501</v>
      </c>
      <c r="Q9517">
        <v>0.62711864406779605</v>
      </c>
      <c r="R9517">
        <v>0.37288135593220301</v>
      </c>
      <c r="S9517">
        <f t="shared" si="148"/>
        <v>0.15877582504916077</v>
      </c>
    </row>
    <row r="9518" spans="1:19" x14ac:dyDescent="0.2">
      <c r="A9518" t="s">
        <v>18928</v>
      </c>
      <c r="B9518" t="e">
        <f>-EFELVVAKHDFTGTDDDGSCLSFKAGQIIRVLSRDPGWWDGELADGRRGWFPSNYVEEINI</f>
        <v>#NAME?</v>
      </c>
      <c r="C9518">
        <v>176</v>
      </c>
      <c r="D9518">
        <v>246</v>
      </c>
      <c r="E9518">
        <v>194</v>
      </c>
      <c r="F9518">
        <v>20</v>
      </c>
      <c r="G9518">
        <v>0.22568067158475699</v>
      </c>
      <c r="H9518">
        <v>-0.45196894766232698</v>
      </c>
      <c r="I9518">
        <v>-1.82867984511216</v>
      </c>
      <c r="J9518">
        <v>491</v>
      </c>
      <c r="K9518">
        <v>529</v>
      </c>
      <c r="L9518">
        <v>345</v>
      </c>
      <c r="M9518">
        <v>59</v>
      </c>
      <c r="N9518">
        <v>0.109602283333939</v>
      </c>
      <c r="O9518">
        <v>-0.74535117419408403</v>
      </c>
      <c r="P9518">
        <v>-1.93045514907271</v>
      </c>
      <c r="Q9518">
        <v>0.71186440677966101</v>
      </c>
      <c r="R9518">
        <v>0.27118644067796599</v>
      </c>
      <c r="S9518">
        <f t="shared" si="148"/>
        <v>-4.3726135442660546E-2</v>
      </c>
    </row>
    <row r="9519" spans="1:19" x14ac:dyDescent="0.2">
      <c r="A9519" t="s">
        <v>18929</v>
      </c>
      <c r="B9519" t="s">
        <v>18930</v>
      </c>
      <c r="C9519">
        <v>190</v>
      </c>
      <c r="D9519">
        <v>299</v>
      </c>
      <c r="E9519">
        <v>213</v>
      </c>
      <c r="F9519">
        <v>30</v>
      </c>
      <c r="G9519">
        <v>0.27717581966712901</v>
      </c>
      <c r="H9519">
        <v>-0.44463200729249402</v>
      </c>
      <c r="I9519">
        <v>-1.68582951919516</v>
      </c>
      <c r="J9519">
        <v>210</v>
      </c>
      <c r="K9519">
        <v>406</v>
      </c>
      <c r="L9519">
        <v>206</v>
      </c>
      <c r="M9519">
        <v>28</v>
      </c>
      <c r="N9519">
        <v>0.36353484226499599</v>
      </c>
      <c r="O9519">
        <v>-0.60044085150915605</v>
      </c>
      <c r="P9519">
        <v>-1.8852869319835901</v>
      </c>
      <c r="Q9519">
        <v>0.74576271186440601</v>
      </c>
      <c r="R9519">
        <v>0.23728813559322001</v>
      </c>
      <c r="S9519">
        <f t="shared" si="148"/>
        <v>9.5512890501944815E-3</v>
      </c>
    </row>
    <row r="9520" spans="1:19" x14ac:dyDescent="0.2">
      <c r="A9520" t="s">
        <v>18931</v>
      </c>
      <c r="B9520" t="s">
        <v>18932</v>
      </c>
      <c r="C9520">
        <v>46</v>
      </c>
      <c r="D9520">
        <v>18</v>
      </c>
      <c r="E9520">
        <v>7</v>
      </c>
      <c r="F9520">
        <v>2</v>
      </c>
      <c r="G9520">
        <v>-0.327227094282739</v>
      </c>
      <c r="H9520">
        <v>-1.31191780144572</v>
      </c>
      <c r="I9520">
        <v>-2.2459250089795901</v>
      </c>
      <c r="J9520">
        <v>47</v>
      </c>
      <c r="K9520">
        <v>43</v>
      </c>
      <c r="L9520">
        <v>44</v>
      </c>
      <c r="M9520">
        <v>20</v>
      </c>
      <c r="N9520">
        <v>3.8598701065590803E-2</v>
      </c>
      <c r="O9520">
        <v>-0.62073395859392</v>
      </c>
      <c r="P9520">
        <v>-1.3812935308636201</v>
      </c>
      <c r="Q9520">
        <v>0.86440677966101698</v>
      </c>
      <c r="R9520">
        <v>0.23728813559322001</v>
      </c>
      <c r="S9520">
        <f t="shared" si="148"/>
        <v>-1.7160963856811345E-2</v>
      </c>
    </row>
    <row r="9521" spans="1:19" x14ac:dyDescent="0.2">
      <c r="A9521" t="s">
        <v>18933</v>
      </c>
      <c r="B9521" t="s">
        <v>18934</v>
      </c>
      <c r="C9521">
        <v>37</v>
      </c>
      <c r="D9521">
        <v>23</v>
      </c>
      <c r="E9521">
        <v>32</v>
      </c>
      <c r="F9521">
        <v>1</v>
      </c>
      <c r="G9521">
        <v>-0.126215655753873</v>
      </c>
      <c r="H9521">
        <v>-0.557309755525492</v>
      </c>
      <c r="I9521">
        <v>-2.4523988970289898</v>
      </c>
      <c r="J9521">
        <v>68</v>
      </c>
      <c r="K9521">
        <v>92</v>
      </c>
      <c r="L9521">
        <v>27</v>
      </c>
      <c r="M9521">
        <v>7</v>
      </c>
      <c r="N9521">
        <v>0.20850701806103999</v>
      </c>
      <c r="O9521">
        <v>-0.99323392569163904</v>
      </c>
      <c r="P9521">
        <v>-1.9976365412838699</v>
      </c>
      <c r="Q9521">
        <v>0.677966101694915</v>
      </c>
      <c r="R9521">
        <v>0.305084745762711</v>
      </c>
      <c r="S9521">
        <f t="shared" si="148"/>
        <v>-0.24156628949068065</v>
      </c>
    </row>
    <row r="9522" spans="1:19" x14ac:dyDescent="0.2">
      <c r="A9522" t="s">
        <v>18935</v>
      </c>
      <c r="B9522" t="s">
        <v>18936</v>
      </c>
      <c r="C9522">
        <v>100</v>
      </c>
      <c r="D9522">
        <v>93</v>
      </c>
      <c r="E9522">
        <v>24</v>
      </c>
      <c r="F9522">
        <v>12</v>
      </c>
      <c r="G9522">
        <v>4.8741180849463502E-2</v>
      </c>
      <c r="H9522">
        <v>-1.11404676806679</v>
      </c>
      <c r="I9522">
        <v>-1.80501592691437</v>
      </c>
      <c r="J9522">
        <v>146</v>
      </c>
      <c r="K9522">
        <v>242</v>
      </c>
      <c r="L9522">
        <v>111</v>
      </c>
      <c r="M9522">
        <v>29</v>
      </c>
      <c r="N9522">
        <v>0.29669061361771498</v>
      </c>
      <c r="O9522">
        <v>-0.71111865414217001</v>
      </c>
      <c r="P9522">
        <v>-1.71218052647737</v>
      </c>
      <c r="Q9522">
        <v>0.59322033898305004</v>
      </c>
      <c r="R9522">
        <v>0.22033898305084701</v>
      </c>
      <c r="S9522">
        <f t="shared" si="148"/>
        <v>2.148303981356443E-2</v>
      </c>
    </row>
    <row r="9523" spans="1:19" x14ac:dyDescent="0.2">
      <c r="A9523" t="s">
        <v>18937</v>
      </c>
      <c r="B9523" t="e">
        <f>--GEEAVAKYDFEGRDDDEDELPFKRGDILTIISKDENWWTARNADGREGLIPANYVQLKDE</f>
        <v>#NAME?</v>
      </c>
      <c r="C9523">
        <v>73</v>
      </c>
      <c r="D9523">
        <v>121</v>
      </c>
      <c r="E9523">
        <v>35</v>
      </c>
      <c r="F9523">
        <v>5</v>
      </c>
      <c r="G9523">
        <v>0.29972074249152197</v>
      </c>
      <c r="H9523">
        <v>-0.81351282554858295</v>
      </c>
      <c r="I9523">
        <v>-2.0485500287464302</v>
      </c>
      <c r="J9523">
        <v>172</v>
      </c>
      <c r="K9523">
        <v>128</v>
      </c>
      <c r="L9523">
        <v>104</v>
      </c>
      <c r="M9523">
        <v>17</v>
      </c>
      <c r="N9523">
        <v>-5.1090373837958697E-2</v>
      </c>
      <c r="O9523">
        <v>-0.81058388475315801</v>
      </c>
      <c r="P9523">
        <v>-2.0153051941211602</v>
      </c>
      <c r="Q9523">
        <v>0.644067796610169</v>
      </c>
      <c r="R9523">
        <v>0.37288135593220301</v>
      </c>
      <c r="S9523">
        <f t="shared" si="148"/>
        <v>-0.12982904983061477</v>
      </c>
    </row>
    <row r="9524" spans="1:19" x14ac:dyDescent="0.2">
      <c r="A9524" t="s">
        <v>18938</v>
      </c>
      <c r="B9524" t="s">
        <v>18939</v>
      </c>
      <c r="C9524">
        <v>31</v>
      </c>
      <c r="D9524">
        <v>26</v>
      </c>
      <c r="E9524">
        <v>26</v>
      </c>
      <c r="F9524">
        <v>2</v>
      </c>
      <c r="G9524">
        <v>3.8698864320737699E-3</v>
      </c>
      <c r="H9524">
        <v>-0.57064635564185795</v>
      </c>
      <c r="I9524">
        <v>-2.0745288711322898</v>
      </c>
      <c r="J9524">
        <v>48</v>
      </c>
      <c r="K9524">
        <v>113</v>
      </c>
      <c r="L9524">
        <v>48</v>
      </c>
      <c r="M9524">
        <v>10</v>
      </c>
      <c r="N9524">
        <v>0.44906530952955398</v>
      </c>
      <c r="O9524">
        <v>-0.59208877714439001</v>
      </c>
      <c r="P9524">
        <v>-1.6914669059674801</v>
      </c>
      <c r="Q9524">
        <v>0.76271186440677896</v>
      </c>
      <c r="R9524">
        <v>0.35593220338983</v>
      </c>
      <c r="S9524">
        <f t="shared" si="148"/>
        <v>-5.0699468322725309E-2</v>
      </c>
    </row>
    <row r="9525" spans="1:19" x14ac:dyDescent="0.2">
      <c r="A9525" t="s">
        <v>18940</v>
      </c>
      <c r="B9525" t="s">
        <v>18941</v>
      </c>
      <c r="C9525">
        <v>111</v>
      </c>
      <c r="D9525">
        <v>86</v>
      </c>
      <c r="E9525">
        <v>31</v>
      </c>
      <c r="F9525">
        <v>8</v>
      </c>
      <c r="G9525">
        <v>-3.0566295247561201E-2</v>
      </c>
      <c r="H9525">
        <v>-1.04821929473078</v>
      </c>
      <c r="I9525">
        <v>-2.02643016475671</v>
      </c>
      <c r="J9525">
        <v>195</v>
      </c>
      <c r="K9525">
        <v>137</v>
      </c>
      <c r="L9525">
        <v>120</v>
      </c>
      <c r="M9525">
        <v>20</v>
      </c>
      <c r="N9525">
        <v>-7.6085940784389405E-2</v>
      </c>
      <c r="O9525">
        <v>-0.80294214245928297</v>
      </c>
      <c r="P9525">
        <v>-1.9992302842904199</v>
      </c>
      <c r="Q9525">
        <v>0.77966101694915202</v>
      </c>
      <c r="R9525">
        <v>0.305084745762711</v>
      </c>
      <c r="S9525">
        <f t="shared" si="148"/>
        <v>-0.11915027230284556</v>
      </c>
    </row>
    <row r="9526" spans="1:19" x14ac:dyDescent="0.2">
      <c r="A9526" t="s">
        <v>18942</v>
      </c>
      <c r="B9526" t="s">
        <v>18943</v>
      </c>
      <c r="C9526">
        <v>41</v>
      </c>
      <c r="D9526">
        <v>19</v>
      </c>
      <c r="E9526">
        <v>46</v>
      </c>
      <c r="F9526">
        <v>7</v>
      </c>
      <c r="G9526">
        <v>-0.25377202347137801</v>
      </c>
      <c r="H9526">
        <v>-0.44428403481656498</v>
      </c>
      <c r="I9526">
        <v>-1.65188298966747</v>
      </c>
      <c r="J9526">
        <v>48</v>
      </c>
      <c r="K9526">
        <v>92</v>
      </c>
      <c r="L9526">
        <v>44</v>
      </c>
      <c r="M9526">
        <v>8</v>
      </c>
      <c r="N9526">
        <v>0.35977469339168899</v>
      </c>
      <c r="O9526">
        <v>-0.62987733803378998</v>
      </c>
      <c r="P9526">
        <v>-1.7883769189755301</v>
      </c>
      <c r="Q9526">
        <v>0.71186440677966101</v>
      </c>
      <c r="R9526">
        <v>0.20338983050847401</v>
      </c>
      <c r="S9526">
        <f t="shared" si="148"/>
        <v>4.5262749573156687E-2</v>
      </c>
    </row>
    <row r="9527" spans="1:19" x14ac:dyDescent="0.2">
      <c r="A9527" t="s">
        <v>18944</v>
      </c>
      <c r="B9527" t="s">
        <v>18945</v>
      </c>
      <c r="C9527">
        <v>143</v>
      </c>
      <c r="D9527">
        <v>176</v>
      </c>
      <c r="E9527">
        <v>127</v>
      </c>
      <c r="F9527">
        <v>12</v>
      </c>
      <c r="G9527">
        <v>0.17043486264461599</v>
      </c>
      <c r="H9527">
        <v>-0.54579032628750801</v>
      </c>
      <c r="I9527">
        <v>-1.96035196437943</v>
      </c>
      <c r="J9527">
        <v>247</v>
      </c>
      <c r="K9527">
        <v>356</v>
      </c>
      <c r="L9527">
        <v>167</v>
      </c>
      <c r="M9527">
        <v>47</v>
      </c>
      <c r="N9527">
        <v>0.23598114813493101</v>
      </c>
      <c r="O9527">
        <v>-0.76206925925647195</v>
      </c>
      <c r="P9527">
        <v>-1.7308247639158401</v>
      </c>
      <c r="Q9527">
        <v>0.72881355932203395</v>
      </c>
      <c r="R9527">
        <v>0.152542372881355</v>
      </c>
      <c r="S9527">
        <f t="shared" si="148"/>
        <v>-2.8300325797124333E-2</v>
      </c>
    </row>
    <row r="9528" spans="1:19" x14ac:dyDescent="0.2">
      <c r="A9528" t="s">
        <v>18946</v>
      </c>
      <c r="B9528" t="s">
        <v>18947</v>
      </c>
      <c r="C9528">
        <v>177</v>
      </c>
      <c r="D9528">
        <v>236</v>
      </c>
      <c r="E9528">
        <v>187</v>
      </c>
      <c r="F9528">
        <v>14</v>
      </c>
      <c r="G9528">
        <v>0.20519696890382799</v>
      </c>
      <c r="H9528">
        <v>-0.47038966960371098</v>
      </c>
      <c r="I9528">
        <v>-1.98604240364556</v>
      </c>
      <c r="J9528">
        <v>259</v>
      </c>
      <c r="K9528">
        <v>303</v>
      </c>
      <c r="L9528">
        <v>212</v>
      </c>
      <c r="M9528">
        <v>29</v>
      </c>
      <c r="N9528">
        <v>0.14537096784277501</v>
      </c>
      <c r="O9528">
        <v>-0.67905268029689003</v>
      </c>
      <c r="P9528">
        <v>-1.9611274347741801</v>
      </c>
      <c r="Q9528">
        <v>0.89830508474576198</v>
      </c>
      <c r="R9528">
        <v>0.77966101694915202</v>
      </c>
      <c r="S9528">
        <f t="shared" si="148"/>
        <v>-9.7311222423748678E-2</v>
      </c>
    </row>
    <row r="9529" spans="1:19" x14ac:dyDescent="0.2">
      <c r="A9529" t="s">
        <v>18948</v>
      </c>
      <c r="B9529" t="s">
        <v>18949</v>
      </c>
      <c r="C9529">
        <v>134</v>
      </c>
      <c r="D9529">
        <v>135</v>
      </c>
      <c r="E9529">
        <v>58</v>
      </c>
      <c r="F9529">
        <v>11</v>
      </c>
      <c r="G9529">
        <v>8.3487202425726895E-2</v>
      </c>
      <c r="H9529">
        <v>-0.85793481458027399</v>
      </c>
      <c r="I9529">
        <v>-1.9699092861685801</v>
      </c>
      <c r="J9529">
        <v>198</v>
      </c>
      <c r="K9529">
        <v>216</v>
      </c>
      <c r="L9529">
        <v>124</v>
      </c>
      <c r="M9529">
        <v>13</v>
      </c>
      <c r="N9529">
        <v>0.11501666431112099</v>
      </c>
      <c r="O9529">
        <v>-0.79533228224368602</v>
      </c>
      <c r="P9529">
        <v>-2.19294750654658</v>
      </c>
      <c r="Q9529">
        <v>0.76271186440677896</v>
      </c>
      <c r="R9529">
        <v>0.27118644067796599</v>
      </c>
      <c r="S9529">
        <f t="shared" si="148"/>
        <v>-0.1546667789010307</v>
      </c>
    </row>
    <row r="9530" spans="1:19" x14ac:dyDescent="0.2">
      <c r="A9530" t="s">
        <v>18950</v>
      </c>
      <c r="B9530" t="e">
        <f>-MPMYVRALYDYTADDDDRTSLSFRQGDIIQVITRLEGWWDGVIAHGVRGWFPSNYCAVVNN</f>
        <v>#NAME?</v>
      </c>
      <c r="C9530">
        <v>17</v>
      </c>
      <c r="D9530">
        <v>34</v>
      </c>
      <c r="E9530">
        <v>13</v>
      </c>
      <c r="F9530">
        <v>1</v>
      </c>
      <c r="G9530">
        <v>0.38128822795950901</v>
      </c>
      <c r="H9530">
        <v>-0.61076357884984001</v>
      </c>
      <c r="I9530">
        <v>-2.1146460943402698</v>
      </c>
      <c r="J9530">
        <v>20</v>
      </c>
      <c r="K9530">
        <v>20</v>
      </c>
      <c r="L9530">
        <v>17</v>
      </c>
      <c r="M9530">
        <v>6</v>
      </c>
      <c r="N9530">
        <v>7.7228103421721706E-2</v>
      </c>
      <c r="O9530">
        <v>-0.66266985143009705</v>
      </c>
      <c r="P9530">
        <v>-1.5331044138722301</v>
      </c>
      <c r="Q9530">
        <v>0.86440677966101698</v>
      </c>
      <c r="R9530">
        <v>0.35593220338983</v>
      </c>
      <c r="S9530">
        <f t="shared" si="148"/>
        <v>-1.9909232005672073E-2</v>
      </c>
    </row>
    <row r="9531" spans="1:19" x14ac:dyDescent="0.2">
      <c r="A9531" t="s">
        <v>18951</v>
      </c>
      <c r="B9531" t="s">
        <v>18952</v>
      </c>
      <c r="C9531">
        <v>134</v>
      </c>
      <c r="D9531">
        <v>86</v>
      </c>
      <c r="E9531">
        <v>184</v>
      </c>
      <c r="F9531">
        <v>16</v>
      </c>
      <c r="G9531">
        <v>-0.112348114825711</v>
      </c>
      <c r="H9531">
        <v>-0.356544985133674</v>
      </c>
      <c r="I9531">
        <v>-1.80718198867088</v>
      </c>
      <c r="J9531">
        <v>211</v>
      </c>
      <c r="K9531">
        <v>264</v>
      </c>
      <c r="L9531">
        <v>186</v>
      </c>
      <c r="M9531">
        <v>14</v>
      </c>
      <c r="N9531">
        <v>0.17454957499386001</v>
      </c>
      <c r="O9531">
        <v>-0.64685828822416602</v>
      </c>
      <c r="P9531">
        <v>-2.18838008821134</v>
      </c>
      <c r="Q9531">
        <v>0.79661016949152497</v>
      </c>
      <c r="R9531">
        <v>0.25423728813559299</v>
      </c>
      <c r="S9531">
        <f t="shared" si="148"/>
        <v>-0.10651721550337459</v>
      </c>
    </row>
    <row r="9532" spans="1:19" x14ac:dyDescent="0.2">
      <c r="A9532" t="s">
        <v>18953</v>
      </c>
      <c r="B9532" t="s">
        <v>18954</v>
      </c>
      <c r="C9532">
        <v>133</v>
      </c>
      <c r="D9532">
        <v>106</v>
      </c>
      <c r="E9532">
        <v>65</v>
      </c>
      <c r="F9532">
        <v>12</v>
      </c>
      <c r="G9532">
        <v>-1.82875434067871E-2</v>
      </c>
      <c r="H9532">
        <v>-0.80519629410263305</v>
      </c>
      <c r="I9532">
        <v>-1.92886756788146</v>
      </c>
      <c r="J9532">
        <v>205</v>
      </c>
      <c r="K9532">
        <v>260</v>
      </c>
      <c r="L9532">
        <v>120</v>
      </c>
      <c r="M9532">
        <v>35</v>
      </c>
      <c r="N9532">
        <v>0.18044759033678501</v>
      </c>
      <c r="O9532">
        <v>-0.82466139215251899</v>
      </c>
      <c r="P9532">
        <v>-1.7779114852973701</v>
      </c>
      <c r="Q9532">
        <v>0.79661016949152497</v>
      </c>
      <c r="R9532">
        <v>0.35593220338983</v>
      </c>
      <c r="S9532">
        <f t="shared" si="148"/>
        <v>-3.1815676350705632E-2</v>
      </c>
    </row>
    <row r="9533" spans="1:19" x14ac:dyDescent="0.2">
      <c r="A9533" t="s">
        <v>18955</v>
      </c>
      <c r="B9533" t="s">
        <v>18956</v>
      </c>
      <c r="C9533">
        <v>178</v>
      </c>
      <c r="D9533">
        <v>116</v>
      </c>
      <c r="E9533">
        <v>109</v>
      </c>
      <c r="F9533">
        <v>20</v>
      </c>
      <c r="G9533">
        <v>-0.105703780786447</v>
      </c>
      <c r="H9533">
        <v>-0.70725151414667398</v>
      </c>
      <c r="I9533">
        <v>-1.8335871796069101</v>
      </c>
      <c r="J9533">
        <v>209</v>
      </c>
      <c r="K9533">
        <v>199</v>
      </c>
      <c r="L9533">
        <v>85</v>
      </c>
      <c r="M9533">
        <v>23</v>
      </c>
      <c r="N9533">
        <v>5.5934893720374503E-2</v>
      </c>
      <c r="O9533">
        <v>-0.98281613754115105</v>
      </c>
      <c r="P9533">
        <v>-1.9686441186853501</v>
      </c>
      <c r="Q9533">
        <v>0.644067796610169</v>
      </c>
      <c r="R9533">
        <v>0.35593220338983</v>
      </c>
      <c r="S9533">
        <f t="shared" si="148"/>
        <v>-5.535625447192484E-2</v>
      </c>
    </row>
    <row r="9534" spans="1:19" x14ac:dyDescent="0.2">
      <c r="A9534" t="s">
        <v>18957</v>
      </c>
      <c r="B9534" t="s">
        <v>18958</v>
      </c>
      <c r="C9534">
        <v>347</v>
      </c>
      <c r="D9534">
        <v>525</v>
      </c>
      <c r="E9534">
        <v>307</v>
      </c>
      <c r="F9534">
        <v>52</v>
      </c>
      <c r="G9534">
        <v>0.26008806091061099</v>
      </c>
      <c r="H9534">
        <v>-0.54744910909208999</v>
      </c>
      <c r="I9534">
        <v>-1.7085233041180701</v>
      </c>
      <c r="J9534">
        <v>575</v>
      </c>
      <c r="K9534">
        <v>992</v>
      </c>
      <c r="L9534">
        <v>379</v>
      </c>
      <c r="M9534">
        <v>72</v>
      </c>
      <c r="N9534">
        <v>0.314071930886269</v>
      </c>
      <c r="O9534">
        <v>-0.77311741186594796</v>
      </c>
      <c r="P9534">
        <v>-1.91256101685025</v>
      </c>
      <c r="Q9534">
        <v>0.79661016949152497</v>
      </c>
      <c r="R9534">
        <v>0.25423728813559299</v>
      </c>
      <c r="S9534">
        <f t="shared" si="148"/>
        <v>-4.288594021532038E-3</v>
      </c>
    </row>
    <row r="9535" spans="1:19" x14ac:dyDescent="0.2">
      <c r="A9535" t="s">
        <v>18959</v>
      </c>
      <c r="B9535" t="s">
        <v>18960</v>
      </c>
      <c r="C9535">
        <v>132</v>
      </c>
      <c r="D9535">
        <v>235</v>
      </c>
      <c r="E9535">
        <v>152</v>
      </c>
      <c r="F9535">
        <v>10</v>
      </c>
      <c r="G9535">
        <v>0.330752163361414</v>
      </c>
      <c r="H9535">
        <v>-0.43298835303948002</v>
      </c>
      <c r="I9535">
        <v>-2.00477110416784</v>
      </c>
      <c r="J9535">
        <v>381</v>
      </c>
      <c r="K9535">
        <v>500</v>
      </c>
      <c r="L9535">
        <v>192</v>
      </c>
      <c r="M9535">
        <v>44</v>
      </c>
      <c r="N9535">
        <v>0.19527313208212099</v>
      </c>
      <c r="O9535">
        <v>-0.88971252411645996</v>
      </c>
      <c r="P9535">
        <v>-1.94769796778132</v>
      </c>
      <c r="Q9535">
        <v>0.93220338983050799</v>
      </c>
      <c r="R9535">
        <v>0.322033898305084</v>
      </c>
      <c r="S9535">
        <f t="shared" si="148"/>
        <v>-9.9120106116590362E-2</v>
      </c>
    </row>
    <row r="9536" spans="1:19" x14ac:dyDescent="0.2">
      <c r="A9536" t="s">
        <v>18961</v>
      </c>
      <c r="B9536" t="e">
        <f>---MEATAEHDFKATADDEDELSFRKGSFLKVLNKDDNWY-AAEADGREGLVPSNYIEMRPH</f>
        <v>#NAME?</v>
      </c>
      <c r="C9536">
        <v>134</v>
      </c>
      <c r="D9536">
        <v>102</v>
      </c>
      <c r="E9536">
        <v>156</v>
      </c>
      <c r="F9536">
        <v>17</v>
      </c>
      <c r="G9536">
        <v>-3.82463943073615E-2</v>
      </c>
      <c r="H9536">
        <v>-0.42823820978874899</v>
      </c>
      <c r="I9536">
        <v>-1.78085304994853</v>
      </c>
      <c r="J9536">
        <v>169</v>
      </c>
      <c r="K9536">
        <v>246</v>
      </c>
      <c r="L9536">
        <v>128</v>
      </c>
      <c r="M9536">
        <v>7</v>
      </c>
      <c r="N9536">
        <v>0.24027650591142699</v>
      </c>
      <c r="O9536">
        <v>-0.71276551211019501</v>
      </c>
      <c r="P9536">
        <v>-2.3930143331912999</v>
      </c>
      <c r="Q9536">
        <v>0.77966101694915202</v>
      </c>
      <c r="R9536">
        <v>0.27118644067796599</v>
      </c>
      <c r="S9536">
        <f t="shared" si="148"/>
        <v>-0.15366070193810377</v>
      </c>
    </row>
    <row r="9537" spans="1:19" x14ac:dyDescent="0.2">
      <c r="A9537" t="s">
        <v>18962</v>
      </c>
      <c r="B9537" t="s">
        <v>18963</v>
      </c>
      <c r="C9537">
        <v>29</v>
      </c>
      <c r="D9537">
        <v>52</v>
      </c>
      <c r="E9537">
        <v>26</v>
      </c>
      <c r="F9537">
        <v>0</v>
      </c>
      <c r="G9537">
        <v>0.33386357803137101</v>
      </c>
      <c r="H9537">
        <v>-0.54168265970654095</v>
      </c>
      <c r="I9537" t="e">
        <f>-inf</f>
        <v>#NAME?</v>
      </c>
      <c r="J9537">
        <v>115</v>
      </c>
      <c r="K9537">
        <v>166</v>
      </c>
      <c r="L9537">
        <v>70</v>
      </c>
      <c r="M9537">
        <v>10</v>
      </c>
      <c r="N9537">
        <v>0.236638351108165</v>
      </c>
      <c r="O9537">
        <v>-0.80768857748374501</v>
      </c>
      <c r="P9537">
        <v>-2.0709235089455</v>
      </c>
      <c r="Q9537">
        <v>0.76271186440677896</v>
      </c>
      <c r="R9537">
        <v>0.322033898305084</v>
      </c>
      <c r="S9537" t="e">
        <f t="shared" si="148"/>
        <v>#NAME?</v>
      </c>
    </row>
    <row r="9538" spans="1:19" x14ac:dyDescent="0.2">
      <c r="A9538" t="s">
        <v>18964</v>
      </c>
      <c r="B9538" t="s">
        <v>18965</v>
      </c>
      <c r="C9538">
        <v>225</v>
      </c>
      <c r="D9538">
        <v>211</v>
      </c>
      <c r="E9538">
        <v>121</v>
      </c>
      <c r="F9538">
        <v>30</v>
      </c>
      <c r="G9538">
        <v>5.2358169481858702E-2</v>
      </c>
      <c r="H9538">
        <v>-0.76365515757331504</v>
      </c>
      <c r="I9538">
        <v>-1.7592584363536901</v>
      </c>
      <c r="J9538">
        <v>356</v>
      </c>
      <c r="K9538">
        <v>526</v>
      </c>
      <c r="L9538">
        <v>251</v>
      </c>
      <c r="M9538">
        <v>53</v>
      </c>
      <c r="N9538">
        <v>0.24676384960258499</v>
      </c>
      <c r="O9538">
        <v>-0.74386505363622701</v>
      </c>
      <c r="P9538">
        <v>-1.8373997969639699</v>
      </c>
      <c r="Q9538">
        <v>0.59322033898305004</v>
      </c>
      <c r="R9538">
        <v>0.27118644067796599</v>
      </c>
      <c r="S9538">
        <f t="shared" si="148"/>
        <v>1.184633090125304E-3</v>
      </c>
    </row>
    <row r="9539" spans="1:19" x14ac:dyDescent="0.2">
      <c r="A9539" t="s">
        <v>18966</v>
      </c>
      <c r="B9539" t="s">
        <v>18967</v>
      </c>
      <c r="C9539">
        <v>154</v>
      </c>
      <c r="D9539">
        <v>264</v>
      </c>
      <c r="E9539">
        <v>153</v>
      </c>
      <c r="F9539">
        <v>14</v>
      </c>
      <c r="G9539">
        <v>0.31434143832889599</v>
      </c>
      <c r="H9539">
        <v>-0.49708729979726701</v>
      </c>
      <c r="I9539">
        <v>-1.92558985812022</v>
      </c>
      <c r="J9539">
        <v>333</v>
      </c>
      <c r="K9539">
        <v>400</v>
      </c>
      <c r="L9539">
        <v>193</v>
      </c>
      <c r="M9539">
        <v>52</v>
      </c>
      <c r="N9539">
        <v>0.156843861243364</v>
      </c>
      <c r="O9539">
        <v>-0.82897570164293599</v>
      </c>
      <c r="P9539">
        <v>-1.8166665584634101</v>
      </c>
      <c r="Q9539">
        <v>0.91525423728813504</v>
      </c>
      <c r="R9539">
        <v>0.25423728813559299</v>
      </c>
      <c r="S9539">
        <f t="shared" ref="S9539:S9602" si="149">((I9539+1.7338029)/1.7338029+(P9539+1.8692731)/1.8692731)/2</f>
        <v>-4.1236787818624811E-2</v>
      </c>
    </row>
    <row r="9540" spans="1:19" x14ac:dyDescent="0.2">
      <c r="A9540" t="s">
        <v>18968</v>
      </c>
      <c r="B9540" t="s">
        <v>18969</v>
      </c>
      <c r="C9540">
        <v>121</v>
      </c>
      <c r="D9540">
        <v>193</v>
      </c>
      <c r="E9540">
        <v>87</v>
      </c>
      <c r="F9540">
        <v>14</v>
      </c>
      <c r="G9540">
        <v>0.28303017098685201</v>
      </c>
      <c r="H9540">
        <v>-0.63752412747623499</v>
      </c>
      <c r="I9540">
        <v>-1.8208545076002101</v>
      </c>
      <c r="J9540">
        <v>264</v>
      </c>
      <c r="K9540">
        <v>296</v>
      </c>
      <c r="L9540">
        <v>193</v>
      </c>
      <c r="M9540">
        <v>37</v>
      </c>
      <c r="N9540">
        <v>0.126915887610829</v>
      </c>
      <c r="O9540">
        <v>-0.72813539500644697</v>
      </c>
      <c r="P9540">
        <v>-1.8636278713947201</v>
      </c>
      <c r="Q9540">
        <v>0.91525423728813504</v>
      </c>
      <c r="R9540">
        <v>8.4745762711864403E-2</v>
      </c>
      <c r="S9540">
        <f t="shared" si="149"/>
        <v>-2.3594233441097439E-2</v>
      </c>
    </row>
    <row r="9541" spans="1:19" x14ac:dyDescent="0.2">
      <c r="A9541" t="s">
        <v>18970</v>
      </c>
      <c r="B9541" t="s">
        <v>18971</v>
      </c>
      <c r="C9541">
        <v>172</v>
      </c>
      <c r="D9541">
        <v>197</v>
      </c>
      <c r="E9541">
        <v>131</v>
      </c>
      <c r="F9541">
        <v>8</v>
      </c>
      <c r="G9541">
        <v>0.13919601154957201</v>
      </c>
      <c r="H9541">
        <v>-0.61251516103018799</v>
      </c>
      <c r="I9541">
        <v>-2.2166356328775998</v>
      </c>
      <c r="J9541">
        <v>289</v>
      </c>
      <c r="K9541">
        <v>311</v>
      </c>
      <c r="L9541">
        <v>173</v>
      </c>
      <c r="M9541">
        <v>60</v>
      </c>
      <c r="N9541">
        <v>0.109090649692011</v>
      </c>
      <c r="O9541">
        <v>-0.81494051677214197</v>
      </c>
      <c r="P9541">
        <v>-1.6929722609647899</v>
      </c>
      <c r="Q9541">
        <v>0.69491525423728795</v>
      </c>
      <c r="R9541">
        <v>0.28813559322033899</v>
      </c>
      <c r="S9541">
        <f t="shared" si="149"/>
        <v>-9.2083359323848382E-2</v>
      </c>
    </row>
    <row r="9542" spans="1:19" x14ac:dyDescent="0.2">
      <c r="A9542" t="s">
        <v>18972</v>
      </c>
      <c r="B9542" t="s">
        <v>18973</v>
      </c>
      <c r="C9542">
        <v>43</v>
      </c>
      <c r="D9542">
        <v>10</v>
      </c>
      <c r="E9542">
        <v>8</v>
      </c>
      <c r="F9542">
        <v>5</v>
      </c>
      <c r="G9542">
        <v>-0.553210223284058</v>
      </c>
      <c r="H9542">
        <v>-1.2246364783660399</v>
      </c>
      <c r="I9542">
        <v>-1.8186956242055601</v>
      </c>
      <c r="J9542">
        <v>53</v>
      </c>
      <c r="K9542">
        <v>62</v>
      </c>
      <c r="L9542">
        <v>28</v>
      </c>
      <c r="M9542">
        <v>6</v>
      </c>
      <c r="N9542">
        <v>0.145343923319186</v>
      </c>
      <c r="O9542">
        <v>-0.86920661540295996</v>
      </c>
      <c r="P9542">
        <v>-1.95635028780903</v>
      </c>
      <c r="Q9542">
        <v>0.57627118644067798</v>
      </c>
      <c r="R9542">
        <v>0.338983050847457</v>
      </c>
      <c r="S9542">
        <f t="shared" si="149"/>
        <v>-4.7773378070965787E-2</v>
      </c>
    </row>
    <row r="9543" spans="1:19" x14ac:dyDescent="0.2">
      <c r="A9543" t="s">
        <v>18974</v>
      </c>
      <c r="B9543" t="s">
        <v>18975</v>
      </c>
      <c r="C9543">
        <v>135</v>
      </c>
      <c r="D9543">
        <v>97</v>
      </c>
      <c r="E9543">
        <v>82</v>
      </c>
      <c r="F9543">
        <v>11</v>
      </c>
      <c r="G9543">
        <v>-6.3303801933232803E-2</v>
      </c>
      <c r="H9543">
        <v>-0.71077792588969302</v>
      </c>
      <c r="I9543">
        <v>-1.97313825629878</v>
      </c>
      <c r="J9543">
        <v>207</v>
      </c>
      <c r="K9543">
        <v>288</v>
      </c>
      <c r="L9543">
        <v>106</v>
      </c>
      <c r="M9543">
        <v>14</v>
      </c>
      <c r="N9543">
        <v>0.22065024572403399</v>
      </c>
      <c r="O9543">
        <v>-0.88275325733653798</v>
      </c>
      <c r="P9543">
        <v>-2.1800679783705701</v>
      </c>
      <c r="Q9543">
        <v>0.59322033898305004</v>
      </c>
      <c r="R9543">
        <v>0.37288135593220301</v>
      </c>
      <c r="S9543">
        <f t="shared" si="149"/>
        <v>-0.15215289706736934</v>
      </c>
    </row>
    <row r="9544" spans="1:19" x14ac:dyDescent="0.2">
      <c r="A9544" t="s">
        <v>18976</v>
      </c>
      <c r="B9544" t="s">
        <v>18977</v>
      </c>
      <c r="C9544">
        <v>138</v>
      </c>
      <c r="D9544">
        <v>203</v>
      </c>
      <c r="E9544">
        <v>75</v>
      </c>
      <c r="F9544">
        <v>7</v>
      </c>
      <c r="G9544">
        <v>0.24787518380750401</v>
      </c>
      <c r="H9544">
        <v>-0.75907583278794</v>
      </c>
      <c r="I9544">
        <v>-2.17897821934897</v>
      </c>
      <c r="J9544">
        <v>220</v>
      </c>
      <c r="K9544">
        <v>235</v>
      </c>
      <c r="L9544">
        <v>162</v>
      </c>
      <c r="M9544">
        <v>38</v>
      </c>
      <c r="N9544">
        <v>0.105873284871251</v>
      </c>
      <c r="O9544">
        <v>-0.72499644342396496</v>
      </c>
      <c r="P9544">
        <v>-1.7728647527972801</v>
      </c>
      <c r="Q9544">
        <v>0.76271186440677896</v>
      </c>
      <c r="R9544">
        <v>0.322033898305084</v>
      </c>
      <c r="S9544">
        <f t="shared" si="149"/>
        <v>-0.10259352151777992</v>
      </c>
    </row>
    <row r="9545" spans="1:19" x14ac:dyDescent="0.2">
      <c r="A9545" t="s">
        <v>18978</v>
      </c>
      <c r="B9545" t="s">
        <v>18979</v>
      </c>
      <c r="C9545">
        <v>80</v>
      </c>
      <c r="D9545">
        <v>70</v>
      </c>
      <c r="E9545">
        <v>114</v>
      </c>
      <c r="F9545">
        <v>4</v>
      </c>
      <c r="G9545">
        <v>2.2266285317841601E-2</v>
      </c>
      <c r="H9545">
        <v>-0.34044314543387399</v>
      </c>
      <c r="I9545">
        <v>-2.1852271686259801</v>
      </c>
      <c r="J9545">
        <v>244</v>
      </c>
      <c r="K9545">
        <v>238</v>
      </c>
      <c r="L9545">
        <v>156</v>
      </c>
      <c r="M9545">
        <v>17</v>
      </c>
      <c r="N9545">
        <v>6.6415234139504203E-2</v>
      </c>
      <c r="O9545">
        <v>-0.78635400512865805</v>
      </c>
      <c r="P9545">
        <v>-2.1671665735523402</v>
      </c>
      <c r="Q9545">
        <v>0.83050847457627097</v>
      </c>
      <c r="R9545">
        <v>0.23728813559322001</v>
      </c>
      <c r="S9545">
        <f t="shared" si="149"/>
        <v>-0.20986490682773018</v>
      </c>
    </row>
    <row r="9546" spans="1:19" x14ac:dyDescent="0.2">
      <c r="A9546" t="s">
        <v>18980</v>
      </c>
      <c r="B9546" t="s">
        <v>18981</v>
      </c>
      <c r="C9546">
        <v>107</v>
      </c>
      <c r="D9546">
        <v>123</v>
      </c>
      <c r="E9546">
        <v>110</v>
      </c>
      <c r="F9546">
        <v>2</v>
      </c>
      <c r="G9546">
        <v>0.140779566049716</v>
      </c>
      <c r="H9546">
        <v>-0.48224910230538798</v>
      </c>
      <c r="I9546">
        <v>-2.6125509549832202</v>
      </c>
      <c r="J9546">
        <v>260</v>
      </c>
      <c r="K9546">
        <v>221</v>
      </c>
      <c r="L9546">
        <v>147</v>
      </c>
      <c r="M9546">
        <v>19</v>
      </c>
      <c r="N9546">
        <v>6.64702913601451E-3</v>
      </c>
      <c r="O9546">
        <v>-0.83974479036703198</v>
      </c>
      <c r="P9546">
        <v>-2.1464454156098798</v>
      </c>
      <c r="Q9546">
        <v>0.59322033898305004</v>
      </c>
      <c r="R9546">
        <v>0.38983050847457601</v>
      </c>
      <c r="S9546">
        <f t="shared" si="149"/>
        <v>-0.3275554282914086</v>
      </c>
    </row>
    <row r="9547" spans="1:19" x14ac:dyDescent="0.2">
      <c r="A9547" t="s">
        <v>18982</v>
      </c>
      <c r="B9547" t="s">
        <v>18983</v>
      </c>
      <c r="C9547">
        <v>37</v>
      </c>
      <c r="D9547">
        <v>37</v>
      </c>
      <c r="E9547">
        <v>34</v>
      </c>
      <c r="F9547">
        <v>5</v>
      </c>
      <c r="G9547">
        <v>8.0258232295528406E-2</v>
      </c>
      <c r="H9547">
        <v>-0.53098081680314302</v>
      </c>
      <c r="I9547">
        <v>-1.75342889269297</v>
      </c>
      <c r="J9547">
        <v>204</v>
      </c>
      <c r="K9547">
        <v>161</v>
      </c>
      <c r="L9547">
        <v>104</v>
      </c>
      <c r="M9547">
        <v>10</v>
      </c>
      <c r="N9547">
        <v>-2.5576187972327202E-2</v>
      </c>
      <c r="O9547">
        <v>-0.88468560527150797</v>
      </c>
      <c r="P9547">
        <v>-2.3198558360177901</v>
      </c>
      <c r="Q9547">
        <v>0.644067796610169</v>
      </c>
      <c r="R9547">
        <v>0.27118644067796599</v>
      </c>
      <c r="S9547">
        <f t="shared" si="149"/>
        <v>-0.12618332765496781</v>
      </c>
    </row>
    <row r="9548" spans="1:19" x14ac:dyDescent="0.2">
      <c r="A9548" t="s">
        <v>18984</v>
      </c>
      <c r="B9548" t="s">
        <v>18985</v>
      </c>
      <c r="C9548">
        <v>221</v>
      </c>
      <c r="D9548">
        <v>292</v>
      </c>
      <c r="E9548">
        <v>192</v>
      </c>
      <c r="F9548">
        <v>29</v>
      </c>
      <c r="G9548">
        <v>0.20124881005883599</v>
      </c>
      <c r="H9548">
        <v>-0.55534905475996399</v>
      </c>
      <c r="I9548">
        <v>-1.76619144874815</v>
      </c>
      <c r="J9548">
        <v>396</v>
      </c>
      <c r="K9548">
        <v>458</v>
      </c>
      <c r="L9548">
        <v>411</v>
      </c>
      <c r="M9548">
        <v>50</v>
      </c>
      <c r="N9548">
        <v>0.14039839550007799</v>
      </c>
      <c r="O9548">
        <v>-0.57594214119383302</v>
      </c>
      <c r="P9548">
        <v>-1.9089508501813801</v>
      </c>
      <c r="Q9548">
        <v>0.91525423728813504</v>
      </c>
      <c r="R9548">
        <v>0.20338983050847401</v>
      </c>
      <c r="S9548">
        <f t="shared" si="149"/>
        <v>-1.9953469891607623E-2</v>
      </c>
    </row>
    <row r="9549" spans="1:19" x14ac:dyDescent="0.2">
      <c r="A9549" t="s">
        <v>18986</v>
      </c>
      <c r="B9549" t="s">
        <v>18987</v>
      </c>
      <c r="C9549">
        <v>129</v>
      </c>
      <c r="D9549">
        <v>157</v>
      </c>
      <c r="E9549">
        <v>98</v>
      </c>
      <c r="F9549">
        <v>33</v>
      </c>
      <c r="G9549">
        <v>0.165568174405513</v>
      </c>
      <c r="H9549">
        <v>-0.61362164438515698</v>
      </c>
      <c r="I9549">
        <v>-1.4762729433833599</v>
      </c>
      <c r="J9549">
        <v>196</v>
      </c>
      <c r="K9549">
        <v>206</v>
      </c>
      <c r="L9549">
        <v>177</v>
      </c>
      <c r="M9549">
        <v>91</v>
      </c>
      <c r="N9549">
        <v>9.8839252434399102E-2</v>
      </c>
      <c r="O9549">
        <v>-0.63637158213905898</v>
      </c>
      <c r="P9549">
        <v>-1.34344034762727</v>
      </c>
      <c r="Q9549">
        <v>0.62711864406779605</v>
      </c>
      <c r="R9549">
        <v>0.35593220338983</v>
      </c>
      <c r="S9549">
        <f t="shared" si="149"/>
        <v>0.21491903441724669</v>
      </c>
    </row>
    <row r="9550" spans="1:19" x14ac:dyDescent="0.2">
      <c r="A9550" t="s">
        <v>18988</v>
      </c>
      <c r="B9550" t="s">
        <v>18989</v>
      </c>
      <c r="C9550">
        <v>90</v>
      </c>
      <c r="D9550">
        <v>137</v>
      </c>
      <c r="E9550">
        <v>81</v>
      </c>
      <c r="F9550">
        <v>10</v>
      </c>
      <c r="G9550">
        <v>0.26273629001261001</v>
      </c>
      <c r="H9550">
        <v>-0.54001550033907797</v>
      </c>
      <c r="I9550">
        <v>-1.8384396824013201</v>
      </c>
      <c r="J9550">
        <v>166</v>
      </c>
      <c r="K9550">
        <v>239</v>
      </c>
      <c r="L9550">
        <v>147</v>
      </c>
      <c r="M9550">
        <v>20</v>
      </c>
      <c r="N9550">
        <v>0.23551791632980401</v>
      </c>
      <c r="O9550">
        <v>-0.644879530436269</v>
      </c>
      <c r="P9550">
        <v>-1.92930376096796</v>
      </c>
      <c r="Q9550">
        <v>0.72881355932203395</v>
      </c>
      <c r="R9550">
        <v>0.20338983050847401</v>
      </c>
      <c r="S9550">
        <f t="shared" si="149"/>
        <v>-4.6232733145001204E-2</v>
      </c>
    </row>
    <row r="9551" spans="1:19" x14ac:dyDescent="0.2">
      <c r="A9551" t="s">
        <v>18990</v>
      </c>
      <c r="B9551" t="s">
        <v>18991</v>
      </c>
      <c r="C9551">
        <v>78</v>
      </c>
      <c r="D9551">
        <v>77</v>
      </c>
      <c r="E9551">
        <v>33</v>
      </c>
      <c r="F9551">
        <v>7</v>
      </c>
      <c r="G9551">
        <v>7.4654354777529894E-2</v>
      </c>
      <c r="H9551">
        <v>-0.86783867259099601</v>
      </c>
      <c r="I9551">
        <v>-1.9311937356382201</v>
      </c>
      <c r="J9551">
        <v>233</v>
      </c>
      <c r="K9551">
        <v>323</v>
      </c>
      <c r="L9551">
        <v>124</v>
      </c>
      <c r="M9551">
        <v>11</v>
      </c>
      <c r="N9551">
        <v>0.21907470472680499</v>
      </c>
      <c r="O9551">
        <v>-0.86602301300817397</v>
      </c>
      <c r="P9551">
        <v>-2.33618890445968</v>
      </c>
      <c r="Q9551">
        <v>0.79661016949152497</v>
      </c>
      <c r="R9551">
        <v>0.25423728813559299</v>
      </c>
      <c r="S9551">
        <f t="shared" si="149"/>
        <v>-0.18181658883906296</v>
      </c>
    </row>
    <row r="9552" spans="1:19" x14ac:dyDescent="0.2">
      <c r="A9552" t="s">
        <v>18992</v>
      </c>
      <c r="B9552" t="s">
        <v>18993</v>
      </c>
      <c r="C9552">
        <v>48</v>
      </c>
      <c r="D9552">
        <v>22</v>
      </c>
      <c r="E9552">
        <v>39</v>
      </c>
      <c r="F9552">
        <v>7</v>
      </c>
      <c r="G9552">
        <v>-0.25856032425785203</v>
      </c>
      <c r="H9552">
        <v>-0.58443464012749102</v>
      </c>
      <c r="I9552">
        <v>-1.72034037032332</v>
      </c>
      <c r="J9552">
        <v>48</v>
      </c>
      <c r="K9552">
        <v>73</v>
      </c>
      <c r="L9552">
        <v>41</v>
      </c>
      <c r="M9552">
        <v>14</v>
      </c>
      <c r="N9552">
        <v>0.25930972616658998</v>
      </c>
      <c r="O9552">
        <v>-0.66054615780024195</v>
      </c>
      <c r="P9552">
        <v>-1.5453388702892401</v>
      </c>
      <c r="Q9552">
        <v>0.72881355932203395</v>
      </c>
      <c r="R9552">
        <v>0.42372881355932202</v>
      </c>
      <c r="S9552">
        <f t="shared" si="149"/>
        <v>9.0529481845690776E-2</v>
      </c>
    </row>
    <row r="9553" spans="1:19" x14ac:dyDescent="0.2">
      <c r="A9553" t="s">
        <v>18994</v>
      </c>
      <c r="B9553" t="s">
        <v>18995</v>
      </c>
      <c r="C9553">
        <v>139</v>
      </c>
      <c r="D9553">
        <v>168</v>
      </c>
      <c r="E9553">
        <v>165</v>
      </c>
      <c r="F9553">
        <v>12</v>
      </c>
      <c r="G9553">
        <v>0.16255271376729599</v>
      </c>
      <c r="H9553">
        <v>-0.41978886581859198</v>
      </c>
      <c r="I9553">
        <v>-1.94803072716846</v>
      </c>
      <c r="J9553">
        <v>280</v>
      </c>
      <c r="K9553">
        <v>486</v>
      </c>
      <c r="L9553">
        <v>262</v>
      </c>
      <c r="M9553">
        <v>64</v>
      </c>
      <c r="N9553">
        <v>0.31670634134179498</v>
      </c>
      <c r="O9553">
        <v>-0.62094551716686397</v>
      </c>
      <c r="P9553">
        <v>-1.6512037259502199</v>
      </c>
      <c r="Q9553">
        <v>0.76271186440677896</v>
      </c>
      <c r="R9553">
        <v>0.322033898305084</v>
      </c>
      <c r="S9553">
        <f t="shared" si="149"/>
        <v>-3.4497591338591774E-3</v>
      </c>
    </row>
    <row r="9554" spans="1:19" x14ac:dyDescent="0.2">
      <c r="A9554" t="s">
        <v>18996</v>
      </c>
      <c r="B9554" t="s">
        <v>18997</v>
      </c>
      <c r="C9554">
        <v>26</v>
      </c>
      <c r="D9554">
        <v>58</v>
      </c>
      <c r="E9554">
        <v>24</v>
      </c>
      <c r="F9554">
        <v>5</v>
      </c>
      <c r="G9554">
        <v>0.428712877887647</v>
      </c>
      <c r="H9554">
        <v>-0.52902011603761501</v>
      </c>
      <c r="I9554">
        <v>-1.6002005165967901</v>
      </c>
      <c r="J9554">
        <v>52</v>
      </c>
      <c r="K9554">
        <v>129</v>
      </c>
      <c r="L9554">
        <v>46</v>
      </c>
      <c r="M9554">
        <v>16</v>
      </c>
      <c r="N9554">
        <v>0.471814470086171</v>
      </c>
      <c r="O9554">
        <v>-0.64533428909761503</v>
      </c>
      <c r="P9554">
        <v>-1.52210902957076</v>
      </c>
      <c r="Q9554">
        <v>0.644067796610169</v>
      </c>
      <c r="R9554">
        <v>0.338983050847457</v>
      </c>
      <c r="S9554">
        <f t="shared" si="149"/>
        <v>0.13138942574335458</v>
      </c>
    </row>
    <row r="9555" spans="1:19" x14ac:dyDescent="0.2">
      <c r="A9555" t="s">
        <v>18998</v>
      </c>
      <c r="B9555" t="s">
        <v>18999</v>
      </c>
      <c r="C9555">
        <v>254</v>
      </c>
      <c r="D9555">
        <v>308</v>
      </c>
      <c r="E9555">
        <v>200</v>
      </c>
      <c r="F9555">
        <v>32</v>
      </c>
      <c r="G9555">
        <v>0.16397523217603399</v>
      </c>
      <c r="H9555">
        <v>-0.59806173073435998</v>
      </c>
      <c r="I9555">
        <v>-1.78388091126203</v>
      </c>
      <c r="J9555">
        <v>417</v>
      </c>
      <c r="K9555">
        <v>615</v>
      </c>
      <c r="L9555">
        <v>341</v>
      </c>
      <c r="M9555">
        <v>102</v>
      </c>
      <c r="N9555">
        <v>0.245967164223381</v>
      </c>
      <c r="O9555">
        <v>-0.67947045312565002</v>
      </c>
      <c r="P9555">
        <v>-1.6217615518037301</v>
      </c>
      <c r="Q9555">
        <v>0.83050847457627097</v>
      </c>
      <c r="R9555">
        <v>0.322033898305084</v>
      </c>
      <c r="S9555">
        <f t="shared" si="149"/>
        <v>5.1763625567959243E-2</v>
      </c>
    </row>
    <row r="9556" spans="1:19" x14ac:dyDescent="0.2">
      <c r="A9556" t="s">
        <v>19000</v>
      </c>
      <c r="B9556" t="s">
        <v>19001</v>
      </c>
      <c r="C9556">
        <v>40</v>
      </c>
      <c r="D9556">
        <v>45</v>
      </c>
      <c r="E9556">
        <v>8</v>
      </c>
      <c r="F9556">
        <v>0</v>
      </c>
      <c r="G9556">
        <v>0.131410754742909</v>
      </c>
      <c r="H9556">
        <v>-1.19322801411442</v>
      </c>
      <c r="I9556" t="e">
        <f>-inf</f>
        <v>#NAME?</v>
      </c>
      <c r="J9556">
        <v>69</v>
      </c>
      <c r="K9556">
        <v>74</v>
      </c>
      <c r="L9556">
        <v>87</v>
      </c>
      <c r="M9556">
        <v>12</v>
      </c>
      <c r="N9556">
        <v>0.107610732415442</v>
      </c>
      <c r="O9556">
        <v>-0.49141861526302699</v>
      </c>
      <c r="P9556">
        <v>-1.7698935132815199</v>
      </c>
      <c r="Q9556">
        <v>0.55932203389830504</v>
      </c>
      <c r="R9556">
        <v>0.37288135593220301</v>
      </c>
      <c r="S9556" t="e">
        <f t="shared" si="149"/>
        <v>#NAME?</v>
      </c>
    </row>
    <row r="9557" spans="1:19" x14ac:dyDescent="0.2">
      <c r="A9557" t="s">
        <v>19002</v>
      </c>
      <c r="B9557" t="s">
        <v>19003</v>
      </c>
      <c r="C9557">
        <v>35</v>
      </c>
      <c r="D9557">
        <v>27</v>
      </c>
      <c r="E9557">
        <v>37</v>
      </c>
      <c r="F9557">
        <v>3</v>
      </c>
      <c r="G9557">
        <v>-3.2446047895759798E-2</v>
      </c>
      <c r="H9557">
        <v>-0.47012433006168403</v>
      </c>
      <c r="I9557">
        <v>-1.9511439625926099</v>
      </c>
      <c r="J9557">
        <v>92</v>
      </c>
      <c r="K9557">
        <v>86</v>
      </c>
      <c r="L9557">
        <v>55</v>
      </c>
      <c r="M9557">
        <v>10</v>
      </c>
      <c r="N9557">
        <v>4.7938727319734198E-2</v>
      </c>
      <c r="O9557">
        <v>-0.81551391499570103</v>
      </c>
      <c r="P9557">
        <v>-1.97401349593744</v>
      </c>
      <c r="Q9557">
        <v>0.57627118644067798</v>
      </c>
      <c r="R9557">
        <v>0.28813559322033899</v>
      </c>
      <c r="S9557">
        <f t="shared" si="149"/>
        <v>-9.0693901571398144E-2</v>
      </c>
    </row>
    <row r="9558" spans="1:19" x14ac:dyDescent="0.2">
      <c r="A9558" t="s">
        <v>19004</v>
      </c>
      <c r="B9558" t="s">
        <v>19005</v>
      </c>
      <c r="C9558">
        <v>37</v>
      </c>
      <c r="D9558">
        <v>14</v>
      </c>
      <c r="E9558">
        <v>17</v>
      </c>
      <c r="F9558">
        <v>1</v>
      </c>
      <c r="G9558">
        <v>-0.341815456093228</v>
      </c>
      <c r="H9558">
        <v>-0.83201081246712405</v>
      </c>
      <c r="I9558">
        <v>-2.4523988970289898</v>
      </c>
      <c r="J9558">
        <v>96</v>
      </c>
      <c r="K9558">
        <v>62</v>
      </c>
      <c r="L9558">
        <v>34</v>
      </c>
      <c r="M9558">
        <v>4</v>
      </c>
      <c r="N9558">
        <v>-0.11265144011959199</v>
      </c>
      <c r="O9558">
        <v>-1.0428810931417001</v>
      </c>
      <c r="P9558">
        <v>-2.3904369103034901</v>
      </c>
      <c r="Q9558">
        <v>0.77966101694915202</v>
      </c>
      <c r="R9558">
        <v>0.27118644067796599</v>
      </c>
      <c r="S9558">
        <f t="shared" si="149"/>
        <v>-0.3466339676752167</v>
      </c>
    </row>
    <row r="9559" spans="1:19" x14ac:dyDescent="0.2">
      <c r="A9559" t="s">
        <v>19006</v>
      </c>
      <c r="B9559" t="s">
        <v>19007</v>
      </c>
      <c r="C9559">
        <v>201</v>
      </c>
      <c r="D9559">
        <v>251</v>
      </c>
      <c r="E9559">
        <v>166</v>
      </c>
      <c r="F9559">
        <v>18</v>
      </c>
      <c r="G9559">
        <v>0.176735896356077</v>
      </c>
      <c r="H9559">
        <v>-0.57734597915883701</v>
      </c>
      <c r="I9559">
        <v>-1.9321207252791801</v>
      </c>
      <c r="J9559">
        <v>408</v>
      </c>
      <c r="K9559">
        <v>504</v>
      </c>
      <c r="L9559">
        <v>237</v>
      </c>
      <c r="M9559">
        <v>57</v>
      </c>
      <c r="N9559">
        <v>0.16899847677736701</v>
      </c>
      <c r="O9559">
        <v>-0.82800059422416605</v>
      </c>
      <c r="P9559">
        <v>-1.8650109760092799</v>
      </c>
      <c r="Q9559">
        <v>0.93220338983050799</v>
      </c>
      <c r="R9559">
        <v>0.23728813559322001</v>
      </c>
      <c r="S9559">
        <f t="shared" si="149"/>
        <v>-5.6051523066809814E-2</v>
      </c>
    </row>
    <row r="9560" spans="1:19" x14ac:dyDescent="0.2">
      <c r="A9560" t="s">
        <v>19008</v>
      </c>
      <c r="B9560" t="s">
        <v>19009</v>
      </c>
      <c r="C9560">
        <v>191</v>
      </c>
      <c r="D9560">
        <v>255</v>
      </c>
      <c r="E9560">
        <v>154</v>
      </c>
      <c r="F9560">
        <v>14</v>
      </c>
      <c r="G9560">
        <v>0.205765045481756</v>
      </c>
      <c r="H9560">
        <v>-0.58777065618966795</v>
      </c>
      <c r="I9560">
        <v>-2.0191025045314799</v>
      </c>
      <c r="J9560">
        <v>449</v>
      </c>
      <c r="K9560">
        <v>405</v>
      </c>
      <c r="L9560">
        <v>177</v>
      </c>
      <c r="M9560">
        <v>48</v>
      </c>
      <c r="N9560">
        <v>3.2436785633067101E-2</v>
      </c>
      <c r="O9560">
        <v>-0.99636185178590597</v>
      </c>
      <c r="P9560">
        <v>-1.9812307722196201</v>
      </c>
      <c r="Q9560">
        <v>0.66101694915254205</v>
      </c>
      <c r="R9560">
        <v>0.35593220338983</v>
      </c>
      <c r="S9560">
        <f t="shared" si="149"/>
        <v>-0.11222252136090384</v>
      </c>
    </row>
    <row r="9561" spans="1:19" x14ac:dyDescent="0.2">
      <c r="A9561" t="s">
        <v>19010</v>
      </c>
      <c r="B9561" t="s">
        <v>19011</v>
      </c>
      <c r="C9561">
        <v>232</v>
      </c>
      <c r="D9561">
        <v>136</v>
      </c>
      <c r="E9561">
        <v>115</v>
      </c>
      <c r="F9561">
        <v>6</v>
      </c>
      <c r="G9561">
        <v>-0.151690844225153</v>
      </c>
      <c r="H9561">
        <v>-0.79904815431569098</v>
      </c>
      <c r="I9561">
        <v>-2.4715339074692499</v>
      </c>
      <c r="J9561">
        <v>298</v>
      </c>
      <c r="K9561">
        <v>328</v>
      </c>
      <c r="L9561">
        <v>173</v>
      </c>
      <c r="M9561">
        <v>39</v>
      </c>
      <c r="N9561">
        <v>0.118885683057145</v>
      </c>
      <c r="O9561">
        <v>-0.82825893809185003</v>
      </c>
      <c r="P9561">
        <v>-1.89337732564164</v>
      </c>
      <c r="Q9561">
        <v>0.81355932203389802</v>
      </c>
      <c r="R9561">
        <v>0.13559322033898299</v>
      </c>
      <c r="S9561">
        <f t="shared" si="149"/>
        <v>-0.2191968731211392</v>
      </c>
    </row>
    <row r="9562" spans="1:19" x14ac:dyDescent="0.2">
      <c r="A9562" t="s">
        <v>19012</v>
      </c>
      <c r="B9562" t="s">
        <v>19013</v>
      </c>
      <c r="C9562">
        <v>89</v>
      </c>
      <c r="D9562">
        <v>52</v>
      </c>
      <c r="E9562">
        <v>75</v>
      </c>
      <c r="F9562">
        <v>9</v>
      </c>
      <c r="G9562">
        <v>-0.15312843071458501</v>
      </c>
      <c r="H9562">
        <v>-0.56858675303161599</v>
      </c>
      <c r="I9562">
        <v>-1.87934467016758</v>
      </c>
      <c r="J9562">
        <v>264</v>
      </c>
      <c r="K9562">
        <v>228</v>
      </c>
      <c r="L9562">
        <v>288</v>
      </c>
      <c r="M9562">
        <v>14</v>
      </c>
      <c r="N9562">
        <v>1.35590235523445E-2</v>
      </c>
      <c r="O9562">
        <v>-0.55430021625499004</v>
      </c>
      <c r="P9562">
        <v>-2.28570155978348</v>
      </c>
      <c r="Q9562">
        <v>0.59322033898305004</v>
      </c>
      <c r="R9562">
        <v>0.27118644067796599</v>
      </c>
      <c r="S9562">
        <f t="shared" si="149"/>
        <v>-0.1533596388523964</v>
      </c>
    </row>
    <row r="9563" spans="1:19" x14ac:dyDescent="0.2">
      <c r="A9563" t="s">
        <v>19014</v>
      </c>
      <c r="B9563" t="s">
        <v>19015</v>
      </c>
      <c r="C9563">
        <v>150</v>
      </c>
      <c r="D9563">
        <v>146</v>
      </c>
      <c r="E9563">
        <v>178</v>
      </c>
      <c r="F9563">
        <v>9</v>
      </c>
      <c r="G9563">
        <v>6.8519829024284301E-2</v>
      </c>
      <c r="H9563">
        <v>-0.41992926652519003</v>
      </c>
      <c r="I9563">
        <v>-2.1060459225783501</v>
      </c>
      <c r="J9563">
        <v>278</v>
      </c>
      <c r="K9563">
        <v>413</v>
      </c>
      <c r="L9563">
        <v>207</v>
      </c>
      <c r="M9563">
        <v>29</v>
      </c>
      <c r="N9563">
        <v>0.249133359160046</v>
      </c>
      <c r="O9563">
        <v>-0.72016322760554796</v>
      </c>
      <c r="P9563">
        <v>-1.9918724666110099</v>
      </c>
      <c r="Q9563">
        <v>0.79661016949152497</v>
      </c>
      <c r="R9563">
        <v>0.22033898305084701</v>
      </c>
      <c r="S9563">
        <f t="shared" si="149"/>
        <v>-0.14014204041252287</v>
      </c>
    </row>
    <row r="9564" spans="1:19" x14ac:dyDescent="0.2">
      <c r="A9564" t="s">
        <v>19016</v>
      </c>
      <c r="B9564" t="s">
        <v>19017</v>
      </c>
      <c r="C9564">
        <v>379</v>
      </c>
      <c r="D9564">
        <v>357</v>
      </c>
      <c r="E9564">
        <v>300</v>
      </c>
      <c r="F9564">
        <v>20</v>
      </c>
      <c r="G9564">
        <v>5.4287238439649298E-2</v>
      </c>
      <c r="H9564">
        <v>-0.59577596502681296</v>
      </c>
      <c r="I9564">
        <v>-2.1618063872660902</v>
      </c>
      <c r="J9564">
        <v>735</v>
      </c>
      <c r="K9564">
        <v>560</v>
      </c>
      <c r="L9564">
        <v>423</v>
      </c>
      <c r="M9564">
        <v>52</v>
      </c>
      <c r="N9564">
        <v>-4.0871208656272702E-2</v>
      </c>
      <c r="O9564">
        <v>-0.83203574885354203</v>
      </c>
      <c r="P9564">
        <v>-2.16050966404128</v>
      </c>
      <c r="Q9564">
        <v>0.69491525423728795</v>
      </c>
      <c r="R9564">
        <v>0.186440677966101</v>
      </c>
      <c r="S9564">
        <f t="shared" si="149"/>
        <v>-0.20133012745040385</v>
      </c>
    </row>
    <row r="9565" spans="1:19" x14ac:dyDescent="0.2">
      <c r="A9565" t="s">
        <v>19018</v>
      </c>
      <c r="B9565" t="s">
        <v>19019</v>
      </c>
      <c r="C9565">
        <v>134</v>
      </c>
      <c r="D9565">
        <v>94</v>
      </c>
      <c r="E9565">
        <v>67</v>
      </c>
      <c r="F9565">
        <v>13</v>
      </c>
      <c r="G9565">
        <v>-7.3718712469580394E-2</v>
      </c>
      <c r="H9565">
        <v>-0.79528800544238398</v>
      </c>
      <c r="I9565">
        <v>-1.8973586190199601</v>
      </c>
      <c r="J9565">
        <v>257</v>
      </c>
      <c r="K9565">
        <v>233</v>
      </c>
      <c r="L9565">
        <v>177</v>
      </c>
      <c r="M9565">
        <v>28</v>
      </c>
      <c r="N9565">
        <v>3.4650901116446101E-2</v>
      </c>
      <c r="O9565">
        <v>-0.75404863411387801</v>
      </c>
      <c r="P9565">
        <v>-1.9730007605809601</v>
      </c>
      <c r="Q9565">
        <v>0.66101694915254205</v>
      </c>
      <c r="R9565">
        <v>0.27118644067796599</v>
      </c>
      <c r="S9565">
        <f t="shared" si="149"/>
        <v>-7.4912210399234458E-2</v>
      </c>
    </row>
    <row r="9566" spans="1:19" x14ac:dyDescent="0.2">
      <c r="A9566" t="s">
        <v>19020</v>
      </c>
      <c r="B9566" t="s">
        <v>19021</v>
      </c>
      <c r="C9566">
        <v>18</v>
      </c>
      <c r="D9566">
        <v>22</v>
      </c>
      <c r="E9566">
        <v>14</v>
      </c>
      <c r="F9566">
        <v>3</v>
      </c>
      <c r="G9566">
        <v>0.167408408014428</v>
      </c>
      <c r="H9566">
        <v>-0.60340247920347101</v>
      </c>
      <c r="I9566">
        <v>-1.66234842334564</v>
      </c>
      <c r="J9566">
        <v>47</v>
      </c>
      <c r="K9566">
        <v>62</v>
      </c>
      <c r="L9566">
        <v>26</v>
      </c>
      <c r="M9566">
        <v>1</v>
      </c>
      <c r="N9566">
        <v>0.19752193498425799</v>
      </c>
      <c r="O9566">
        <v>-0.84921328710929</v>
      </c>
      <c r="P9566">
        <v>-2.6823235265276102</v>
      </c>
      <c r="Q9566">
        <v>0.61016949152542299</v>
      </c>
      <c r="R9566">
        <v>0.338983050847457</v>
      </c>
      <c r="S9566">
        <f t="shared" si="149"/>
        <v>-0.19687141341658068</v>
      </c>
    </row>
    <row r="9567" spans="1:19" x14ac:dyDescent="0.2">
      <c r="A9567" t="s">
        <v>19022</v>
      </c>
      <c r="B9567" t="s">
        <v>19023</v>
      </c>
      <c r="C9567">
        <v>185</v>
      </c>
      <c r="D9567">
        <v>267</v>
      </c>
      <c r="E9567">
        <v>228</v>
      </c>
      <c r="F9567">
        <v>16</v>
      </c>
      <c r="G9567">
        <v>0.23959776525708901</v>
      </c>
      <c r="H9567">
        <v>-0.40349489118096299</v>
      </c>
      <c r="I9567">
        <v>-1.94724891870908</v>
      </c>
      <c r="J9567">
        <v>472</v>
      </c>
      <c r="K9567">
        <v>552</v>
      </c>
      <c r="L9567">
        <v>325</v>
      </c>
      <c r="M9567">
        <v>76</v>
      </c>
      <c r="N9567">
        <v>0.145225182516832</v>
      </c>
      <c r="O9567">
        <v>-0.75414741479960301</v>
      </c>
      <c r="P9567">
        <v>-1.80335407494518</v>
      </c>
      <c r="Q9567">
        <v>0.84745762711864403</v>
      </c>
      <c r="R9567">
        <v>0.101694915254237</v>
      </c>
      <c r="S9567">
        <f t="shared" si="149"/>
        <v>-4.3922029919859773E-2</v>
      </c>
    </row>
    <row r="9568" spans="1:19" x14ac:dyDescent="0.2">
      <c r="A9568" t="s">
        <v>19024</v>
      </c>
      <c r="B9568" t="s">
        <v>19025</v>
      </c>
      <c r="C9568">
        <v>109</v>
      </c>
      <c r="D9568">
        <v>173</v>
      </c>
      <c r="E9568">
        <v>664</v>
      </c>
      <c r="F9568">
        <v>1567</v>
      </c>
      <c r="G9568">
        <v>0.28087783748369999</v>
      </c>
      <c r="H9568">
        <v>0.29048357164899002</v>
      </c>
      <c r="I9568">
        <v>0.27344532556596701</v>
      </c>
      <c r="J9568">
        <v>326</v>
      </c>
      <c r="K9568">
        <v>401</v>
      </c>
      <c r="L9568">
        <v>1212</v>
      </c>
      <c r="M9568">
        <v>2815</v>
      </c>
      <c r="N9568">
        <v>0.167154875973965</v>
      </c>
      <c r="O9568">
        <v>-2.1803757382062E-2</v>
      </c>
      <c r="P9568">
        <v>-7.3964869472466901E-2</v>
      </c>
      <c r="Q9568">
        <v>0.77966101694915202</v>
      </c>
      <c r="R9568">
        <v>0.47457627118644002</v>
      </c>
      <c r="S9568">
        <f t="shared" si="149"/>
        <v>1.0590727030178386</v>
      </c>
    </row>
    <row r="9569" spans="1:19" x14ac:dyDescent="0.2">
      <c r="A9569" t="s">
        <v>19026</v>
      </c>
      <c r="B9569" t="s">
        <v>19027</v>
      </c>
      <c r="C9569">
        <v>54</v>
      </c>
      <c r="D9569">
        <v>35</v>
      </c>
      <c r="E9569">
        <v>26</v>
      </c>
      <c r="F9569">
        <v>0</v>
      </c>
      <c r="G9569">
        <v>-0.108067483177164</v>
      </c>
      <c r="H9569">
        <v>-0.81167842163055404</v>
      </c>
      <c r="I9569" t="e">
        <f>-inf</f>
        <v>#NAME?</v>
      </c>
      <c r="J9569">
        <v>30</v>
      </c>
      <c r="K9569">
        <v>54</v>
      </c>
      <c r="L9569">
        <v>11</v>
      </c>
      <c r="M9569">
        <v>6</v>
      </c>
      <c r="N9569">
        <v>0.332500608525027</v>
      </c>
      <c r="O9569">
        <v>-1.02781734670582</v>
      </c>
      <c r="P9569">
        <v>-1.7091956729279101</v>
      </c>
      <c r="Q9569">
        <v>0.83050847457627097</v>
      </c>
      <c r="R9569">
        <v>0.25423728813559299</v>
      </c>
      <c r="S9569" t="e">
        <f t="shared" si="149"/>
        <v>#NAME?</v>
      </c>
    </row>
    <row r="9570" spans="1:19" x14ac:dyDescent="0.2">
      <c r="A9570" t="s">
        <v>19028</v>
      </c>
      <c r="B9570" t="s">
        <v>19029</v>
      </c>
      <c r="C9570">
        <v>276</v>
      </c>
      <c r="D9570">
        <v>292</v>
      </c>
      <c r="E9570">
        <v>145</v>
      </c>
      <c r="F9570">
        <v>40</v>
      </c>
      <c r="G9570">
        <v>0.10473200167872899</v>
      </c>
      <c r="H9570">
        <v>-0.77379908960864596</v>
      </c>
      <c r="I9570">
        <v>-1.7230462636992501</v>
      </c>
      <c r="J9570">
        <v>470</v>
      </c>
      <c r="K9570">
        <v>600</v>
      </c>
      <c r="L9570">
        <v>438</v>
      </c>
      <c r="M9570">
        <v>78</v>
      </c>
      <c r="N9570">
        <v>0.18328149586964701</v>
      </c>
      <c r="O9570">
        <v>-0.62271252457600801</v>
      </c>
      <c r="P9570">
        <v>-1.7902289238371301</v>
      </c>
      <c r="Q9570">
        <v>0.61016949152542299</v>
      </c>
      <c r="R9570">
        <v>0.305084745762711</v>
      </c>
      <c r="S9570">
        <f t="shared" si="149"/>
        <v>2.424506060765505E-2</v>
      </c>
    </row>
    <row r="9571" spans="1:19" x14ac:dyDescent="0.2">
      <c r="A9571" t="s">
        <v>19030</v>
      </c>
      <c r="B9571" t="s">
        <v>19031</v>
      </c>
      <c r="C9571">
        <v>79</v>
      </c>
      <c r="D9571">
        <v>42</v>
      </c>
      <c r="E9571">
        <v>36</v>
      </c>
      <c r="F9571">
        <v>6</v>
      </c>
      <c r="G9571">
        <v>-0.19411956859701199</v>
      </c>
      <c r="H9571">
        <v>-0.83558260030155695</v>
      </c>
      <c r="I9571">
        <v>-2.0036730138687902</v>
      </c>
      <c r="J9571">
        <v>55</v>
      </c>
      <c r="K9571">
        <v>52</v>
      </c>
      <c r="L9571">
        <v>32</v>
      </c>
      <c r="M9571">
        <v>7</v>
      </c>
      <c r="N9571">
        <v>5.2868757562277102E-2</v>
      </c>
      <c r="O9571">
        <v>-0.82730148831872796</v>
      </c>
      <c r="P9571">
        <v>-1.9054903180718701</v>
      </c>
      <c r="Q9571">
        <v>0.74576271186440601</v>
      </c>
      <c r="R9571">
        <v>0.23728813559322001</v>
      </c>
      <c r="S9571">
        <f t="shared" si="149"/>
        <v>-8.751357869586808E-2</v>
      </c>
    </row>
    <row r="9572" spans="1:19" x14ac:dyDescent="0.2">
      <c r="A9572" t="s">
        <v>19032</v>
      </c>
      <c r="B9572" t="s">
        <v>19033</v>
      </c>
      <c r="C9572">
        <v>32</v>
      </c>
      <c r="D9572">
        <v>31</v>
      </c>
      <c r="E9572">
        <v>33</v>
      </c>
      <c r="F9572">
        <v>4</v>
      </c>
      <c r="G9572">
        <v>6.6469947809895194E-2</v>
      </c>
      <c r="H9572">
        <v>-0.48089404822042198</v>
      </c>
      <c r="I9572">
        <v>-1.7872871599539399</v>
      </c>
      <c r="J9572">
        <v>23</v>
      </c>
      <c r="K9572">
        <v>55</v>
      </c>
      <c r="L9572">
        <v>57</v>
      </c>
      <c r="M9572">
        <v>5</v>
      </c>
      <c r="N9572">
        <v>0.45586295689837197</v>
      </c>
      <c r="O9572">
        <v>-0.197941757489491</v>
      </c>
      <c r="P9572">
        <v>-1.6729835002734601</v>
      </c>
      <c r="Q9572">
        <v>0.69491525423728795</v>
      </c>
      <c r="R9572">
        <v>0.35593220338983</v>
      </c>
      <c r="S9572">
        <f t="shared" si="149"/>
        <v>3.7080285974262252E-2</v>
      </c>
    </row>
    <row r="9573" spans="1:19" x14ac:dyDescent="0.2">
      <c r="A9573" t="s">
        <v>19034</v>
      </c>
      <c r="B9573" t="s">
        <v>19035</v>
      </c>
      <c r="C9573">
        <v>186</v>
      </c>
      <c r="D9573">
        <v>208</v>
      </c>
      <c r="E9573">
        <v>142</v>
      </c>
      <c r="F9573">
        <v>23</v>
      </c>
      <c r="G9573">
        <v>0.12880862304037299</v>
      </c>
      <c r="H9573">
        <v>-0.61148260961326295</v>
      </c>
      <c r="I9573">
        <v>-1.7919822811623201</v>
      </c>
      <c r="J9573">
        <v>320</v>
      </c>
      <c r="K9573">
        <v>470</v>
      </c>
      <c r="L9573">
        <v>262</v>
      </c>
      <c r="M9573">
        <v>40</v>
      </c>
      <c r="N9573">
        <v>0.24417598303753299</v>
      </c>
      <c r="O9573">
        <v>-0.67893746414455003</v>
      </c>
      <c r="P9573">
        <v>-1.91331565558383</v>
      </c>
      <c r="Q9573">
        <v>0.59322033898305004</v>
      </c>
      <c r="R9573">
        <v>0.305084745762711</v>
      </c>
      <c r="S9573">
        <f t="shared" si="149"/>
        <v>-2.8558632300589568E-2</v>
      </c>
    </row>
    <row r="9574" spans="1:19" x14ac:dyDescent="0.2">
      <c r="A9574" t="s">
        <v>19036</v>
      </c>
      <c r="B9574" t="s">
        <v>19037</v>
      </c>
      <c r="C9574">
        <v>208</v>
      </c>
      <c r="D9574">
        <v>286</v>
      </c>
      <c r="E9574">
        <v>202</v>
      </c>
      <c r="F9574">
        <v>27</v>
      </c>
      <c r="G9574">
        <v>0.21856093046180899</v>
      </c>
      <c r="H9574">
        <v>-0.50696997529454102</v>
      </c>
      <c r="I9574">
        <v>-1.7708967437657701</v>
      </c>
      <c r="J9574">
        <v>166</v>
      </c>
      <c r="K9574">
        <v>345</v>
      </c>
      <c r="L9574">
        <v>154</v>
      </c>
      <c r="M9574">
        <v>52</v>
      </c>
      <c r="N9574">
        <v>0.39493911045494001</v>
      </c>
      <c r="O9574">
        <v>-0.62467614434798202</v>
      </c>
      <c r="P9574">
        <v>-1.51433041299714</v>
      </c>
      <c r="Q9574">
        <v>0.98305084745762705</v>
      </c>
      <c r="R9574">
        <v>0.28813559322033899</v>
      </c>
      <c r="S9574">
        <f t="shared" si="149"/>
        <v>8.4244117734593213E-2</v>
      </c>
    </row>
    <row r="9575" spans="1:19" x14ac:dyDescent="0.2">
      <c r="A9575" t="s">
        <v>19038</v>
      </c>
      <c r="B9575" t="s">
        <v>19039</v>
      </c>
      <c r="C9575">
        <v>162</v>
      </c>
      <c r="D9575">
        <v>160</v>
      </c>
      <c r="E9575">
        <v>158</v>
      </c>
      <c r="F9575">
        <v>19</v>
      </c>
      <c r="G9575">
        <v>7.48632004088223E-2</v>
      </c>
      <c r="H9575">
        <v>-0.50511593736661098</v>
      </c>
      <c r="I9575">
        <v>-1.8149585865518001</v>
      </c>
      <c r="J9575">
        <v>284</v>
      </c>
      <c r="K9575">
        <v>437</v>
      </c>
      <c r="L9575">
        <v>161</v>
      </c>
      <c r="M9575">
        <v>49</v>
      </c>
      <c r="N9575">
        <v>0.26439120034510499</v>
      </c>
      <c r="O9575">
        <v>-0.83858124115957799</v>
      </c>
      <c r="P9575">
        <v>-1.7733479286104099</v>
      </c>
      <c r="Q9575">
        <v>0.84745762711864403</v>
      </c>
      <c r="R9575">
        <v>0.23728813559322001</v>
      </c>
      <c r="S9575">
        <f t="shared" si="149"/>
        <v>2.2544614229506911E-3</v>
      </c>
    </row>
    <row r="9576" spans="1:19" x14ac:dyDescent="0.2">
      <c r="A9576" t="s">
        <v>19040</v>
      </c>
      <c r="B9576" t="s">
        <v>19041</v>
      </c>
      <c r="C9576">
        <v>98</v>
      </c>
      <c r="D9576">
        <v>80</v>
      </c>
      <c r="E9576">
        <v>57</v>
      </c>
      <c r="F9576">
        <v>10</v>
      </c>
      <c r="G9576">
        <v>-7.8778564050227904E-3</v>
      </c>
      <c r="H9576">
        <v>-0.72960922979840703</v>
      </c>
      <c r="I9576">
        <v>-1.8754232486544899</v>
      </c>
      <c r="J9576">
        <v>221</v>
      </c>
      <c r="K9576">
        <v>192</v>
      </c>
      <c r="L9576">
        <v>159</v>
      </c>
      <c r="M9576">
        <v>24</v>
      </c>
      <c r="N9576">
        <v>1.6137058440160602E-2</v>
      </c>
      <c r="O9576">
        <v>-0.73508392650904897</v>
      </c>
      <c r="P9576">
        <v>-1.97440670056539</v>
      </c>
      <c r="Q9576">
        <v>0.76271186440677896</v>
      </c>
      <c r="R9576">
        <v>0.27118644067796599</v>
      </c>
      <c r="S9576">
        <f t="shared" si="149"/>
        <v>-6.8962479364632484E-2</v>
      </c>
    </row>
    <row r="9577" spans="1:19" x14ac:dyDescent="0.2">
      <c r="A9577" t="s">
        <v>19042</v>
      </c>
      <c r="B9577" t="s">
        <v>19043</v>
      </c>
      <c r="C9577">
        <v>255</v>
      </c>
      <c r="D9577">
        <v>223</v>
      </c>
      <c r="E9577">
        <v>203</v>
      </c>
      <c r="F9577">
        <v>17</v>
      </c>
      <c r="G9577">
        <v>2.2022914909734001E-2</v>
      </c>
      <c r="H9577">
        <v>-0.59330215229914496</v>
      </c>
      <c r="I9577">
        <v>-2.0602884320176802</v>
      </c>
      <c r="J9577">
        <v>369</v>
      </c>
      <c r="K9577">
        <v>364</v>
      </c>
      <c r="L9577">
        <v>230</v>
      </c>
      <c r="M9577">
        <v>37</v>
      </c>
      <c r="N9577">
        <v>7.1303120911717296E-2</v>
      </c>
      <c r="O9577">
        <v>-0.79738730728585705</v>
      </c>
      <c r="P9577">
        <v>-2.0090503106839499</v>
      </c>
      <c r="Q9577">
        <v>0.62711864406779605</v>
      </c>
      <c r="R9577">
        <v>0.22033898305084701</v>
      </c>
      <c r="S9577">
        <f t="shared" si="149"/>
        <v>-0.13154113156413647</v>
      </c>
    </row>
    <row r="9578" spans="1:19" x14ac:dyDescent="0.2">
      <c r="A9578" t="s">
        <v>19044</v>
      </c>
      <c r="B9578" t="s">
        <v>19045</v>
      </c>
      <c r="C9578">
        <v>199</v>
      </c>
      <c r="D9578">
        <v>166</v>
      </c>
      <c r="E9578">
        <v>116</v>
      </c>
      <c r="F9578">
        <v>22</v>
      </c>
      <c r="G9578">
        <v>1.51324392587688E-3</v>
      </c>
      <c r="H9578">
        <v>-0.72865309696119096</v>
      </c>
      <c r="I9578">
        <v>-1.8406275685494899</v>
      </c>
      <c r="J9578">
        <v>351</v>
      </c>
      <c r="K9578">
        <v>502</v>
      </c>
      <c r="L9578">
        <v>197</v>
      </c>
      <c r="M9578">
        <v>57</v>
      </c>
      <c r="N9578">
        <v>0.23262470410091701</v>
      </c>
      <c r="O9578">
        <v>-0.84292966744862097</v>
      </c>
      <c r="P9578">
        <v>-1.79965792938522</v>
      </c>
      <c r="Q9578">
        <v>0.98305084745762705</v>
      </c>
      <c r="R9578">
        <v>0.25423728813559299</v>
      </c>
      <c r="S9578">
        <f t="shared" si="149"/>
        <v>-1.2185542403263562E-2</v>
      </c>
    </row>
    <row r="9579" spans="1:19" x14ac:dyDescent="0.2">
      <c r="A9579" t="s">
        <v>19046</v>
      </c>
      <c r="B9579" t="s">
        <v>19047</v>
      </c>
      <c r="C9579">
        <v>233</v>
      </c>
      <c r="D9579">
        <v>334</v>
      </c>
      <c r="E9579">
        <v>382</v>
      </c>
      <c r="F9579">
        <v>759</v>
      </c>
      <c r="G9579">
        <v>0.23664877808107301</v>
      </c>
      <c r="H9579">
        <v>-0.27955056789271299</v>
      </c>
      <c r="I9579">
        <v>-0.37131131809253698</v>
      </c>
      <c r="J9579">
        <v>407</v>
      </c>
      <c r="K9579">
        <v>467</v>
      </c>
      <c r="L9579">
        <v>1255</v>
      </c>
      <c r="M9579">
        <v>1262</v>
      </c>
      <c r="N9579">
        <v>0.13695057476261299</v>
      </c>
      <c r="O9579">
        <v>-0.103039460552553</v>
      </c>
      <c r="P9579">
        <v>-0.518760722908997</v>
      </c>
      <c r="Q9579">
        <v>0.84745762711864403</v>
      </c>
      <c r="R9579">
        <v>0.47457627118644002</v>
      </c>
      <c r="S9579">
        <f t="shared" si="149"/>
        <v>0.75415996036380306</v>
      </c>
    </row>
    <row r="9580" spans="1:19" x14ac:dyDescent="0.2">
      <c r="A9580" t="s">
        <v>19048</v>
      </c>
      <c r="B9580" t="s">
        <v>19049</v>
      </c>
      <c r="C9580">
        <v>383</v>
      </c>
      <c r="D9580">
        <v>493</v>
      </c>
      <c r="E9580">
        <v>288</v>
      </c>
      <c r="F9580">
        <v>152</v>
      </c>
      <c r="G9580">
        <v>0.18990637760413501</v>
      </c>
      <c r="H9580">
        <v>-0.618064295987795</v>
      </c>
      <c r="I9580">
        <v>-1.28555235898584</v>
      </c>
      <c r="J9580">
        <v>805</v>
      </c>
      <c r="K9580">
        <v>1116</v>
      </c>
      <c r="L9580">
        <v>454</v>
      </c>
      <c r="M9580">
        <v>234</v>
      </c>
      <c r="N9580">
        <v>0.21909641765541299</v>
      </c>
      <c r="O9580">
        <v>-0.84082880465515497</v>
      </c>
      <c r="P9580">
        <v>-1.54680569154961</v>
      </c>
      <c r="Q9580">
        <v>0.96610169491525399</v>
      </c>
      <c r="R9580">
        <v>0.322033898305084</v>
      </c>
      <c r="S9580">
        <f t="shared" si="149"/>
        <v>0.21552278233438504</v>
      </c>
    </row>
    <row r="9581" spans="1:19" x14ac:dyDescent="0.2">
      <c r="A9581" t="s">
        <v>19050</v>
      </c>
      <c r="B9581" t="s">
        <v>19051</v>
      </c>
      <c r="C9581">
        <v>84</v>
      </c>
      <c r="D9581">
        <v>134</v>
      </c>
      <c r="E9581">
        <v>104</v>
      </c>
      <c r="F9581">
        <v>52</v>
      </c>
      <c r="G9581">
        <v>0.28308374459845398</v>
      </c>
      <c r="H9581">
        <v>-0.401503956541504</v>
      </c>
      <c r="I9581">
        <v>-1.0924731153890801</v>
      </c>
      <c r="J9581">
        <v>245</v>
      </c>
      <c r="K9581">
        <v>326</v>
      </c>
      <c r="L9581">
        <v>217</v>
      </c>
      <c r="M9581">
        <v>138</v>
      </c>
      <c r="N9581">
        <v>0.20127961912512801</v>
      </c>
      <c r="O9581">
        <v>-0.64479512766039304</v>
      </c>
      <c r="P9581">
        <v>-1.2595126665551799</v>
      </c>
      <c r="Q9581">
        <v>0.62711864406779605</v>
      </c>
      <c r="R9581">
        <v>0.28813559322033899</v>
      </c>
      <c r="S9581">
        <f t="shared" si="149"/>
        <v>0.34804982206118573</v>
      </c>
    </row>
    <row r="9582" spans="1:19" x14ac:dyDescent="0.2">
      <c r="A9582" t="s">
        <v>19052</v>
      </c>
      <c r="B9582" t="s">
        <v>19053</v>
      </c>
      <c r="C9582">
        <v>59</v>
      </c>
      <c r="D9582">
        <v>35</v>
      </c>
      <c r="E9582">
        <v>42</v>
      </c>
      <c r="F9582">
        <v>11</v>
      </c>
      <c r="G9582">
        <v>-0.14652573499634</v>
      </c>
      <c r="H9582">
        <v>-0.64186073102264696</v>
      </c>
      <c r="I9582">
        <v>-1.6136564994459099</v>
      </c>
      <c r="J9582">
        <v>79</v>
      </c>
      <c r="K9582">
        <v>84</v>
      </c>
      <c r="L9582">
        <v>66</v>
      </c>
      <c r="M9582">
        <v>28</v>
      </c>
      <c r="N9582">
        <v>0.103880298193162</v>
      </c>
      <c r="O9582">
        <v>-0.67017193289296295</v>
      </c>
      <c r="P9582">
        <v>-1.46069472854011</v>
      </c>
      <c r="Q9582">
        <v>0.91525423728813504</v>
      </c>
      <c r="R9582">
        <v>0.186440677966101</v>
      </c>
      <c r="S9582">
        <f t="shared" si="149"/>
        <v>0.14393626514347124</v>
      </c>
    </row>
    <row r="9583" spans="1:19" x14ac:dyDescent="0.2">
      <c r="A9583" t="s">
        <v>19054</v>
      </c>
      <c r="B9583" t="s">
        <v>19055</v>
      </c>
      <c r="C9583">
        <v>103</v>
      </c>
      <c r="D9583">
        <v>102</v>
      </c>
      <c r="E9583">
        <v>101</v>
      </c>
      <c r="F9583">
        <v>18</v>
      </c>
      <c r="G9583">
        <v>7.6021179352273802E-2</v>
      </c>
      <c r="H9583">
        <v>-0.502773860700933</v>
      </c>
      <c r="I9583">
        <v>-1.64176189256386</v>
      </c>
      <c r="J9583">
        <v>233</v>
      </c>
      <c r="K9583">
        <v>280</v>
      </c>
      <c r="L9583">
        <v>135</v>
      </c>
      <c r="M9583">
        <v>35</v>
      </c>
      <c r="N9583">
        <v>0.157030213737922</v>
      </c>
      <c r="O9583">
        <v>-0.82911092967540301</v>
      </c>
      <c r="P9583">
        <v>-1.8335135452676301</v>
      </c>
      <c r="Q9583">
        <v>0.83050847457627097</v>
      </c>
      <c r="R9583">
        <v>0.27118644067796599</v>
      </c>
      <c r="S9583">
        <f t="shared" si="149"/>
        <v>3.610819636092244E-2</v>
      </c>
    </row>
    <row r="9584" spans="1:19" x14ac:dyDescent="0.2">
      <c r="A9584" t="s">
        <v>19056</v>
      </c>
      <c r="B9584" t="s">
        <v>19057</v>
      </c>
      <c r="C9584">
        <v>45</v>
      </c>
      <c r="D9584">
        <v>35</v>
      </c>
      <c r="E9584">
        <v>26</v>
      </c>
      <c r="F9584">
        <v>18</v>
      </c>
      <c r="G9584">
        <v>-2.88862371295396E-2</v>
      </c>
      <c r="H9584">
        <v>-0.73249717558292904</v>
      </c>
      <c r="I9584">
        <v>-1.2821371816340299</v>
      </c>
      <c r="J9584">
        <v>59</v>
      </c>
      <c r="K9584">
        <v>78</v>
      </c>
      <c r="L9584">
        <v>147</v>
      </c>
      <c r="M9584">
        <v>54</v>
      </c>
      <c r="N9584">
        <v>0.198470694470058</v>
      </c>
      <c r="O9584">
        <v>-0.19562345403835801</v>
      </c>
      <c r="P9584">
        <v>-1.0486839204110601</v>
      </c>
      <c r="Q9584">
        <v>0.57627118644067798</v>
      </c>
      <c r="R9584">
        <v>0.37288135593220301</v>
      </c>
      <c r="S9584">
        <f t="shared" si="149"/>
        <v>0.34974709455723929</v>
      </c>
    </row>
    <row r="9585" spans="1:19" x14ac:dyDescent="0.2">
      <c r="A9585" t="s">
        <v>19058</v>
      </c>
      <c r="B9585" t="s">
        <v>19059</v>
      </c>
      <c r="C9585">
        <v>31</v>
      </c>
      <c r="D9585">
        <v>50</v>
      </c>
      <c r="E9585">
        <v>46</v>
      </c>
      <c r="F9585">
        <v>5</v>
      </c>
      <c r="G9585">
        <v>0.28786654279727403</v>
      </c>
      <c r="H9585">
        <v>-0.322861871931102</v>
      </c>
      <c r="I9585">
        <v>-1.6765888624602501</v>
      </c>
      <c r="J9585">
        <v>18</v>
      </c>
      <c r="K9585">
        <v>50</v>
      </c>
      <c r="L9585">
        <v>12</v>
      </c>
      <c r="M9585">
        <v>4</v>
      </c>
      <c r="N9585">
        <v>0.52092560265443399</v>
      </c>
      <c r="O9585">
        <v>-0.76818003620007103</v>
      </c>
      <c r="P9585">
        <v>-1.66343818236723</v>
      </c>
      <c r="Q9585">
        <v>0.76271186440677896</v>
      </c>
      <c r="R9585">
        <v>0.37288135593220301</v>
      </c>
      <c r="S9585">
        <f t="shared" si="149"/>
        <v>7.1557055477763129E-2</v>
      </c>
    </row>
    <row r="9586" spans="1:19" x14ac:dyDescent="0.2">
      <c r="A9586" t="s">
        <v>19060</v>
      </c>
      <c r="B9586" t="e">
        <f>---MEAIAKHDFNATADDEDELSFRRNQILKVLNKDDNWYRAELADGREGLIPSNYIEMKNH</f>
        <v>#NAME?</v>
      </c>
      <c r="C9586">
        <v>38</v>
      </c>
      <c r="D9586">
        <v>12</v>
      </c>
      <c r="E9586">
        <v>9</v>
      </c>
      <c r="F9586">
        <v>1</v>
      </c>
      <c r="G9586">
        <v>-0.42034411827365598</v>
      </c>
      <c r="H9586">
        <v>-1.11979909695588</v>
      </c>
      <c r="I9586">
        <v>-2.4639807695788001</v>
      </c>
      <c r="J9586">
        <v>103</v>
      </c>
      <c r="K9586">
        <v>77</v>
      </c>
      <c r="L9586">
        <v>62</v>
      </c>
      <c r="M9586">
        <v>5</v>
      </c>
      <c r="N9586">
        <v>-4.9118396110968403E-2</v>
      </c>
      <c r="O9586">
        <v>-0.81253431235130802</v>
      </c>
      <c r="P9586">
        <v>-2.3240928889610402</v>
      </c>
      <c r="Q9586">
        <v>0.89830508474576198</v>
      </c>
      <c r="R9586">
        <v>0.322033898305084</v>
      </c>
      <c r="S9586">
        <f t="shared" si="149"/>
        <v>-0.33222804634369724</v>
      </c>
    </row>
    <row r="9587" spans="1:19" x14ac:dyDescent="0.2">
      <c r="A9587" t="s">
        <v>19061</v>
      </c>
      <c r="B9587" t="s">
        <v>19062</v>
      </c>
      <c r="C9587">
        <v>74</v>
      </c>
      <c r="D9587">
        <v>122</v>
      </c>
      <c r="E9587">
        <v>67</v>
      </c>
      <c r="F9587">
        <v>42</v>
      </c>
      <c r="G9587">
        <v>0.29738634323930002</v>
      </c>
      <c r="H9587">
        <v>-0.53741492680855296</v>
      </c>
      <c r="I9587">
        <v>-1.1301796022950701</v>
      </c>
      <c r="J9587">
        <v>109</v>
      </c>
      <c r="K9587">
        <v>136</v>
      </c>
      <c r="L9587">
        <v>104</v>
      </c>
      <c r="M9587">
        <v>34</v>
      </c>
      <c r="N9587">
        <v>0.17334051385131499</v>
      </c>
      <c r="O9587">
        <v>-0.612481935786233</v>
      </c>
      <c r="P9587">
        <v>-1.51617324949026</v>
      </c>
      <c r="Q9587">
        <v>0.72881355932203395</v>
      </c>
      <c r="R9587">
        <v>0.35593220338983</v>
      </c>
      <c r="S9587">
        <f t="shared" si="149"/>
        <v>0.26852338594334213</v>
      </c>
    </row>
    <row r="9588" spans="1:19" x14ac:dyDescent="0.2">
      <c r="A9588" t="s">
        <v>19063</v>
      </c>
      <c r="B9588" t="s">
        <v>19064</v>
      </c>
      <c r="C9588">
        <v>104</v>
      </c>
      <c r="D9588">
        <v>83</v>
      </c>
      <c r="E9588">
        <v>42</v>
      </c>
      <c r="F9588">
        <v>4</v>
      </c>
      <c r="G9588">
        <v>-1.76970146271779E-2</v>
      </c>
      <c r="H9588">
        <v>-0.88804205867928299</v>
      </c>
      <c r="I9588">
        <v>-2.2991705209328099</v>
      </c>
      <c r="J9588">
        <v>226</v>
      </c>
      <c r="K9588">
        <v>132</v>
      </c>
      <c r="L9588">
        <v>86</v>
      </c>
      <c r="M9588">
        <v>11</v>
      </c>
      <c r="N9588">
        <v>-0.156306404519829</v>
      </c>
      <c r="O9588">
        <v>-1.0116987650482201</v>
      </c>
      <c r="P9588">
        <v>-2.3229414225810601</v>
      </c>
      <c r="Q9588">
        <v>0.84745762711864403</v>
      </c>
      <c r="R9588">
        <v>0.338983050847457</v>
      </c>
      <c r="S9588">
        <f t="shared" si="149"/>
        <v>-0.28439150569461175</v>
      </c>
    </row>
    <row r="9589" spans="1:19" x14ac:dyDescent="0.2">
      <c r="A9589" t="s">
        <v>19065</v>
      </c>
      <c r="B9589" t="s">
        <v>19066</v>
      </c>
      <c r="C9589">
        <v>177</v>
      </c>
      <c r="D9589">
        <v>288</v>
      </c>
      <c r="E9589">
        <v>144</v>
      </c>
      <c r="F9589">
        <v>16</v>
      </c>
      <c r="G9589">
        <v>0.291677453692952</v>
      </c>
      <c r="H9589">
        <v>-0.58386878404496001</v>
      </c>
      <c r="I9589">
        <v>-1.92805045666788</v>
      </c>
      <c r="J9589">
        <v>305</v>
      </c>
      <c r="K9589">
        <v>313</v>
      </c>
      <c r="L9589">
        <v>269</v>
      </c>
      <c r="M9589">
        <v>21</v>
      </c>
      <c r="N9589">
        <v>8.8472601621384303E-2</v>
      </c>
      <c r="O9589">
        <v>-0.64663633648876795</v>
      </c>
      <c r="P9589">
        <v>-2.1723062132047501</v>
      </c>
      <c r="Q9589">
        <v>0.86440677966101698</v>
      </c>
      <c r="R9589">
        <v>0.322033898305084</v>
      </c>
      <c r="S9589">
        <f t="shared" si="149"/>
        <v>-0.13707417815546144</v>
      </c>
    </row>
    <row r="9590" spans="1:19" x14ac:dyDescent="0.2">
      <c r="A9590" t="s">
        <v>19067</v>
      </c>
      <c r="B9590" t="s">
        <v>19068</v>
      </c>
      <c r="C9590">
        <v>9</v>
      </c>
      <c r="D9590">
        <v>17</v>
      </c>
      <c r="E9590">
        <v>9</v>
      </c>
      <c r="F9590">
        <v>0</v>
      </c>
      <c r="G9590">
        <v>0.35646464423447699</v>
      </c>
      <c r="H9590">
        <v>-0.49425800977840301</v>
      </c>
      <c r="I9590" t="e">
        <f>-inf</f>
        <v>#NAME?</v>
      </c>
      <c r="J9590">
        <v>27</v>
      </c>
      <c r="K9590">
        <v>28</v>
      </c>
      <c r="L9590">
        <v>41</v>
      </c>
      <c r="M9590">
        <v>4</v>
      </c>
      <c r="N9590">
        <v>9.3022370604953594E-2</v>
      </c>
      <c r="O9590">
        <v>-0.41066868458364197</v>
      </c>
      <c r="P9590">
        <v>-1.83952944142291</v>
      </c>
      <c r="Q9590">
        <v>0.66101694915254205</v>
      </c>
      <c r="R9590">
        <v>0.169491525423728</v>
      </c>
      <c r="S9590" t="e">
        <f t="shared" si="149"/>
        <v>#NAME?</v>
      </c>
    </row>
    <row r="9591" spans="1:19" x14ac:dyDescent="0.2">
      <c r="A9591" t="s">
        <v>19069</v>
      </c>
      <c r="B9591" t="s">
        <v>19070</v>
      </c>
      <c r="C9591">
        <v>51</v>
      </c>
      <c r="D9591">
        <v>45</v>
      </c>
      <c r="E9591">
        <v>42</v>
      </c>
      <c r="F9591">
        <v>2</v>
      </c>
      <c r="G9591">
        <v>2.5900569972935699E-2</v>
      </c>
      <c r="H9591">
        <v>-0.57857889547843899</v>
      </c>
      <c r="I9591">
        <v>-2.2907373533959499</v>
      </c>
      <c r="J9591">
        <v>82</v>
      </c>
      <c r="K9591">
        <v>113</v>
      </c>
      <c r="L9591">
        <v>68</v>
      </c>
      <c r="M9591">
        <v>8</v>
      </c>
      <c r="N9591">
        <v>0.216492694521424</v>
      </c>
      <c r="O9591">
        <v>-0.67339371682186999</v>
      </c>
      <c r="P9591">
        <v>-2.0209495339836598</v>
      </c>
      <c r="Q9591">
        <v>0.77966101694915202</v>
      </c>
      <c r="R9591">
        <v>0.28813559322033899</v>
      </c>
      <c r="S9591">
        <f t="shared" si="149"/>
        <v>-0.20118162606322085</v>
      </c>
    </row>
    <row r="9592" spans="1:19" x14ac:dyDescent="0.2">
      <c r="A9592" t="s">
        <v>19071</v>
      </c>
      <c r="B9592" t="s">
        <v>19072</v>
      </c>
      <c r="C9592">
        <v>68</v>
      </c>
      <c r="D9592">
        <v>42</v>
      </c>
      <c r="E9592">
        <v>48</v>
      </c>
      <c r="F9592">
        <v>2</v>
      </c>
      <c r="G9592">
        <v>-0.129001390012807</v>
      </c>
      <c r="H9592">
        <v>-0.64552568510905195</v>
      </c>
      <c r="I9592">
        <v>-2.4156760900042502</v>
      </c>
      <c r="J9592">
        <v>139</v>
      </c>
      <c r="K9592">
        <v>138</v>
      </c>
      <c r="L9592">
        <v>70</v>
      </c>
      <c r="M9592">
        <v>4</v>
      </c>
      <c r="N9592">
        <v>7.4092389568863201E-2</v>
      </c>
      <c r="O9592">
        <v>-0.89000553738422805</v>
      </c>
      <c r="P9592">
        <v>-2.5511804775180198</v>
      </c>
      <c r="Q9592">
        <v>0.76271186440677896</v>
      </c>
      <c r="R9592">
        <v>0.28813559322033899</v>
      </c>
      <c r="S9592">
        <f t="shared" si="149"/>
        <v>-0.37903999599518323</v>
      </c>
    </row>
    <row r="9593" spans="1:19" x14ac:dyDescent="0.2">
      <c r="A9593" t="s">
        <v>19073</v>
      </c>
      <c r="B9593" t="s">
        <v>19074</v>
      </c>
      <c r="C9593">
        <v>152</v>
      </c>
      <c r="D9593">
        <v>213</v>
      </c>
      <c r="E9593">
        <v>144</v>
      </c>
      <c r="F9593">
        <v>28</v>
      </c>
      <c r="G9593">
        <v>0.226794247789493</v>
      </c>
      <c r="H9593">
        <v>-0.51773910562792602</v>
      </c>
      <c r="I9593">
        <v>-1.61888272956455</v>
      </c>
      <c r="J9593">
        <v>412</v>
      </c>
      <c r="K9593">
        <v>674</v>
      </c>
      <c r="L9593">
        <v>327</v>
      </c>
      <c r="M9593">
        <v>64</v>
      </c>
      <c r="N9593">
        <v>0.29099078392390698</v>
      </c>
      <c r="O9593">
        <v>-0.69243824051723801</v>
      </c>
      <c r="P9593">
        <v>-1.8189429106411401</v>
      </c>
      <c r="Q9593">
        <v>0.72881355932203395</v>
      </c>
      <c r="R9593">
        <v>0.27118644067796599</v>
      </c>
      <c r="S9593">
        <f t="shared" si="149"/>
        <v>4.6603574100571567E-2</v>
      </c>
    </row>
    <row r="9594" spans="1:19" x14ac:dyDescent="0.2">
      <c r="A9594" t="s">
        <v>19075</v>
      </c>
      <c r="B9594" t="s">
        <v>19076</v>
      </c>
      <c r="C9594">
        <v>68</v>
      </c>
      <c r="D9594">
        <v>38</v>
      </c>
      <c r="E9594">
        <v>314</v>
      </c>
      <c r="F9594">
        <v>558</v>
      </c>
      <c r="G9594">
        <v>-0.172467083793897</v>
      </c>
      <c r="H9594">
        <v>0.17016272558857401</v>
      </c>
      <c r="I9594">
        <v>2.9928113269343401E-2</v>
      </c>
      <c r="J9594">
        <v>144</v>
      </c>
      <c r="K9594">
        <v>103</v>
      </c>
      <c r="L9594">
        <v>508</v>
      </c>
      <c r="M9594">
        <v>772</v>
      </c>
      <c r="N9594">
        <v>-6.8297163968355598E-2</v>
      </c>
      <c r="O9594">
        <v>-4.4587556955720697E-2</v>
      </c>
      <c r="P9594">
        <v>-0.280970860351406</v>
      </c>
      <c r="Q9594">
        <v>0.77966101694915202</v>
      </c>
      <c r="R9594">
        <v>0.72881355932203296</v>
      </c>
      <c r="S9594">
        <f t="shared" si="149"/>
        <v>0.93347565895992757</v>
      </c>
    </row>
    <row r="9595" spans="1:19" x14ac:dyDescent="0.2">
      <c r="A9595" t="s">
        <v>19077</v>
      </c>
      <c r="B9595" t="s">
        <v>19078</v>
      </c>
      <c r="C9595">
        <v>195</v>
      </c>
      <c r="D9595">
        <v>188</v>
      </c>
      <c r="E9595">
        <v>144</v>
      </c>
      <c r="F9595">
        <v>17</v>
      </c>
      <c r="G9595">
        <v>6.4381470196690202E-2</v>
      </c>
      <c r="H9595">
        <v>-0.62593012904567102</v>
      </c>
      <c r="I9595">
        <v>-1.9437828629462399</v>
      </c>
      <c r="J9595">
        <v>355</v>
      </c>
      <c r="K9595">
        <v>440</v>
      </c>
      <c r="L9595">
        <v>179</v>
      </c>
      <c r="M9595">
        <v>37</v>
      </c>
      <c r="N9595">
        <v>0.170452426852815</v>
      </c>
      <c r="O9595">
        <v>-0.88946409921959102</v>
      </c>
      <c r="P9595">
        <v>-1.9922522975799899</v>
      </c>
      <c r="Q9595">
        <v>0.76271186440677896</v>
      </c>
      <c r="R9595">
        <v>0.28813559322033899</v>
      </c>
      <c r="S9595">
        <f t="shared" si="149"/>
        <v>-9.3449663839078323E-2</v>
      </c>
    </row>
    <row r="9596" spans="1:19" x14ac:dyDescent="0.2">
      <c r="A9596" t="s">
        <v>19079</v>
      </c>
      <c r="B9596" t="s">
        <v>19080</v>
      </c>
      <c r="C9596">
        <v>241</v>
      </c>
      <c r="D9596">
        <v>301</v>
      </c>
      <c r="E9596">
        <v>133</v>
      </c>
      <c r="F9596">
        <v>32</v>
      </c>
      <c r="G9596">
        <v>0.176807685314503</v>
      </c>
      <c r="H9596">
        <v>-0.75242341138618596</v>
      </c>
      <c r="I9596">
        <v>-1.76106423721696</v>
      </c>
      <c r="J9596">
        <v>537</v>
      </c>
      <c r="K9596">
        <v>730</v>
      </c>
      <c r="L9596">
        <v>560</v>
      </c>
      <c r="M9596">
        <v>70</v>
      </c>
      <c r="N9596">
        <v>0.21057667784262199</v>
      </c>
      <c r="O9596">
        <v>-0.57387503583774502</v>
      </c>
      <c r="P9596">
        <v>-1.8951019142771901</v>
      </c>
      <c r="Q9596">
        <v>0.86440677966101698</v>
      </c>
      <c r="R9596">
        <v>0.186440677966101</v>
      </c>
      <c r="S9596">
        <f t="shared" si="149"/>
        <v>-1.477050313823519E-2</v>
      </c>
    </row>
    <row r="9597" spans="1:19" x14ac:dyDescent="0.2">
      <c r="A9597" t="s">
        <v>19081</v>
      </c>
      <c r="B9597" t="s">
        <v>19082</v>
      </c>
      <c r="C9597">
        <v>110</v>
      </c>
      <c r="D9597">
        <v>95</v>
      </c>
      <c r="E9597">
        <v>65</v>
      </c>
      <c r="F9597">
        <v>12</v>
      </c>
      <c r="G9597">
        <v>1.6589152426151201E-2</v>
      </c>
      <c r="H9597">
        <v>-0.72273733829377296</v>
      </c>
      <c r="I9597">
        <v>-1.84640861207259</v>
      </c>
      <c r="J9597">
        <v>198</v>
      </c>
      <c r="K9597">
        <v>256</v>
      </c>
      <c r="L9597">
        <v>138</v>
      </c>
      <c r="M9597">
        <v>23</v>
      </c>
      <c r="N9597">
        <v>0.18880287847204</v>
      </c>
      <c r="O9597">
        <v>-0.74887488100468502</v>
      </c>
      <c r="P9597">
        <v>-1.9451630228358301</v>
      </c>
      <c r="Q9597">
        <v>0.79661016949152497</v>
      </c>
      <c r="R9597">
        <v>0.305084745762711</v>
      </c>
      <c r="S9597">
        <f t="shared" si="149"/>
        <v>-5.2772933613498101E-2</v>
      </c>
    </row>
    <row r="9598" spans="1:19" x14ac:dyDescent="0.2">
      <c r="A9598" t="s">
        <v>19083</v>
      </c>
      <c r="B9598" t="s">
        <v>19084</v>
      </c>
      <c r="C9598">
        <v>94</v>
      </c>
      <c r="D9598">
        <v>68</v>
      </c>
      <c r="E9598">
        <v>37</v>
      </c>
      <c r="F9598">
        <v>7</v>
      </c>
      <c r="G9598">
        <v>-6.0360708597933799E-2</v>
      </c>
      <c r="H9598">
        <v>-0.89918413931110697</v>
      </c>
      <c r="I9598">
        <v>-2.0122269865474398</v>
      </c>
      <c r="J9598">
        <v>170</v>
      </c>
      <c r="K9598">
        <v>148</v>
      </c>
      <c r="L9598">
        <v>81</v>
      </c>
      <c r="M9598">
        <v>33</v>
      </c>
      <c r="N9598">
        <v>1.70408974384052E-2</v>
      </c>
      <c r="O9598">
        <v>-0.91405267964401404</v>
      </c>
      <c r="P9598">
        <v>-1.7221606500922699</v>
      </c>
      <c r="Q9598">
        <v>0.81355932203389802</v>
      </c>
      <c r="R9598">
        <v>0.38983050847457601</v>
      </c>
      <c r="S9598">
        <f t="shared" si="149"/>
        <v>-4.0942712977751192E-2</v>
      </c>
    </row>
    <row r="9599" spans="1:19" x14ac:dyDescent="0.2">
      <c r="A9599" t="s">
        <v>19085</v>
      </c>
      <c r="B9599" t="s">
        <v>19086</v>
      </c>
      <c r="C9599">
        <v>280</v>
      </c>
      <c r="D9599">
        <v>384</v>
      </c>
      <c r="E9599">
        <v>248</v>
      </c>
      <c r="F9599">
        <v>36</v>
      </c>
      <c r="G9599">
        <v>0.21743142532084</v>
      </c>
      <c r="H9599">
        <v>-0.54696436029440598</v>
      </c>
      <c r="I9599">
        <v>-1.7750527035369299</v>
      </c>
      <c r="J9599">
        <v>597</v>
      </c>
      <c r="K9599">
        <v>750</v>
      </c>
      <c r="L9599">
        <v>370</v>
      </c>
      <c r="M9599">
        <v>99</v>
      </c>
      <c r="N9599">
        <v>0.17631503568405199</v>
      </c>
      <c r="O9599">
        <v>-0.799861384206764</v>
      </c>
      <c r="P9599">
        <v>-1.79056480512371</v>
      </c>
      <c r="Q9599">
        <v>0.74576271186440601</v>
      </c>
      <c r="R9599">
        <v>0.25423728813559299</v>
      </c>
      <c r="S9599">
        <f t="shared" si="149"/>
        <v>9.1574231684303422E-3</v>
      </c>
    </row>
    <row r="9600" spans="1:19" x14ac:dyDescent="0.2">
      <c r="A9600" t="s">
        <v>19087</v>
      </c>
      <c r="B9600" t="s">
        <v>19088</v>
      </c>
      <c r="C9600">
        <v>329</v>
      </c>
      <c r="D9600">
        <v>229</v>
      </c>
      <c r="E9600">
        <v>239</v>
      </c>
      <c r="F9600">
        <v>47</v>
      </c>
      <c r="G9600">
        <v>-7.7102183314557801E-2</v>
      </c>
      <c r="H9600">
        <v>-0.63305600678023999</v>
      </c>
      <c r="I9600">
        <v>-1.72929521297625</v>
      </c>
      <c r="J9600">
        <v>382</v>
      </c>
      <c r="K9600">
        <v>566</v>
      </c>
      <c r="L9600">
        <v>331</v>
      </c>
      <c r="M9600">
        <v>54</v>
      </c>
      <c r="N9600">
        <v>0.24798117169828399</v>
      </c>
      <c r="O9600">
        <v>-0.65432414628038005</v>
      </c>
      <c r="P9600">
        <v>-1.8598952716806301</v>
      </c>
      <c r="Q9600">
        <v>0.57627118644067798</v>
      </c>
      <c r="R9600">
        <v>0.27118644067796599</v>
      </c>
      <c r="S9600">
        <f t="shared" si="149"/>
        <v>3.8083579643443492E-3</v>
      </c>
    </row>
    <row r="9601" spans="1:19" x14ac:dyDescent="0.2">
      <c r="A9601" t="s">
        <v>19089</v>
      </c>
      <c r="B9601" t="s">
        <v>19090</v>
      </c>
      <c r="C9601">
        <v>318</v>
      </c>
      <c r="D9601">
        <v>336</v>
      </c>
      <c r="E9601">
        <v>285</v>
      </c>
      <c r="F9601">
        <v>35</v>
      </c>
      <c r="G9601">
        <v>0.104170389700939</v>
      </c>
      <c r="H9601">
        <v>-0.54184026975432598</v>
      </c>
      <c r="I9601">
        <v>-1.84255624859615</v>
      </c>
      <c r="J9601">
        <v>546</v>
      </c>
      <c r="K9601">
        <v>665</v>
      </c>
      <c r="L9601">
        <v>337</v>
      </c>
      <c r="M9601">
        <v>57</v>
      </c>
      <c r="N9601">
        <v>0.16285710602008899</v>
      </c>
      <c r="O9601">
        <v>-0.80165151897778897</v>
      </c>
      <c r="P9601">
        <v>-1.99154345562413</v>
      </c>
      <c r="Q9601">
        <v>0.94915254237288105</v>
      </c>
      <c r="R9601">
        <v>0.20338983050847401</v>
      </c>
      <c r="S9601">
        <f t="shared" si="149"/>
        <v>-6.4067983539445039E-2</v>
      </c>
    </row>
    <row r="9602" spans="1:19" x14ac:dyDescent="0.2">
      <c r="A9602" t="s">
        <v>19091</v>
      </c>
      <c r="B9602" t="s">
        <v>19092</v>
      </c>
      <c r="C9602">
        <v>209</v>
      </c>
      <c r="D9602">
        <v>194</v>
      </c>
      <c r="E9602">
        <v>75</v>
      </c>
      <c r="F9602">
        <v>33</v>
      </c>
      <c r="G9602">
        <v>4.7913676114700397E-2</v>
      </c>
      <c r="H9602">
        <v>-0.93934303249775697</v>
      </c>
      <c r="I9602">
        <v>-1.68582951919516</v>
      </c>
      <c r="J9602">
        <v>210</v>
      </c>
      <c r="K9602">
        <v>305</v>
      </c>
      <c r="L9602">
        <v>75</v>
      </c>
      <c r="M9602">
        <v>33</v>
      </c>
      <c r="N9602">
        <v>0.23930864803458801</v>
      </c>
      <c r="O9602">
        <v>-1.0392468084866</v>
      </c>
      <c r="P9602">
        <v>-1.81393102344792</v>
      </c>
      <c r="Q9602">
        <v>0.66101694915254205</v>
      </c>
      <c r="R9602">
        <v>0.338983050847457</v>
      </c>
      <c r="S9602">
        <f t="shared" si="149"/>
        <v>2.8637828233706534E-2</v>
      </c>
    </row>
    <row r="9603" spans="1:19" x14ac:dyDescent="0.2">
      <c r="A9603" t="s">
        <v>19093</v>
      </c>
      <c r="B9603" t="s">
        <v>19094</v>
      </c>
      <c r="C9603">
        <v>45</v>
      </c>
      <c r="D9603">
        <v>69</v>
      </c>
      <c r="E9603">
        <v>61</v>
      </c>
      <c r="F9603">
        <v>5</v>
      </c>
      <c r="G9603">
        <v>0.26589480925744002</v>
      </c>
      <c r="H9603">
        <v>-0.36214068854297998</v>
      </c>
      <c r="I9603">
        <v>-1.8384396824013201</v>
      </c>
      <c r="J9603">
        <v>113</v>
      </c>
      <c r="K9603">
        <v>249</v>
      </c>
      <c r="L9603">
        <v>99</v>
      </c>
      <c r="M9603">
        <v>19</v>
      </c>
      <c r="N9603">
        <v>0.42034900703403799</v>
      </c>
      <c r="O9603">
        <v>-0.64953202603025995</v>
      </c>
      <c r="P9603">
        <v>-1.78455051112248</v>
      </c>
      <c r="Q9603">
        <v>0.71186440677966101</v>
      </c>
      <c r="R9603">
        <v>0.25423728813559299</v>
      </c>
      <c r="S9603">
        <f t="shared" ref="S9603:S9666" si="150">((I9603+1.7338029)/1.7338029+(P9603+1.8692731)/1.8692731)/2</f>
        <v>-7.5136048791849402E-3</v>
      </c>
    </row>
    <row r="9604" spans="1:19" x14ac:dyDescent="0.2">
      <c r="A9604" t="s">
        <v>19095</v>
      </c>
      <c r="B9604" t="s">
        <v>19096</v>
      </c>
      <c r="C9604">
        <v>243</v>
      </c>
      <c r="D9604">
        <v>230</v>
      </c>
      <c r="E9604">
        <v>314</v>
      </c>
      <c r="F9604">
        <v>51</v>
      </c>
      <c r="G9604">
        <v>5.6379794714809098E-2</v>
      </c>
      <c r="H9604">
        <v>-0.38293463530350003</v>
      </c>
      <c r="I9604">
        <v>-1.56223327046237</v>
      </c>
      <c r="J9604">
        <v>637</v>
      </c>
      <c r="K9604">
        <v>725</v>
      </c>
      <c r="L9604">
        <v>412</v>
      </c>
      <c r="M9604">
        <v>120</v>
      </c>
      <c r="N9604">
        <v>0.13342667765736499</v>
      </c>
      <c r="O9604">
        <v>-0.78133099344660595</v>
      </c>
      <c r="P9604">
        <v>-1.7351838548796099</v>
      </c>
      <c r="Q9604">
        <v>0.84745762711864403</v>
      </c>
      <c r="R9604">
        <v>0.25423728813559299</v>
      </c>
      <c r="S9604">
        <f t="shared" si="150"/>
        <v>8.5344516864359538E-2</v>
      </c>
    </row>
    <row r="9605" spans="1:19" x14ac:dyDescent="0.2">
      <c r="A9605" t="s">
        <v>19097</v>
      </c>
      <c r="B9605" t="s">
        <v>19098</v>
      </c>
      <c r="C9605">
        <v>132</v>
      </c>
      <c r="D9605">
        <v>208</v>
      </c>
      <c r="E9605">
        <v>171</v>
      </c>
      <c r="F9605">
        <v>24</v>
      </c>
      <c r="G9605">
        <v>0.27774763605244002</v>
      </c>
      <c r="H9605">
        <v>-0.38183583059209902</v>
      </c>
      <c r="I9605">
        <v>-1.6245598624562401</v>
      </c>
      <c r="J9605">
        <v>305</v>
      </c>
      <c r="K9605">
        <v>328</v>
      </c>
      <c r="L9605">
        <v>178</v>
      </c>
      <c r="M9605">
        <v>36</v>
      </c>
      <c r="N9605">
        <v>0.108802107786615</v>
      </c>
      <c r="O9605">
        <v>-0.82596861418228196</v>
      </c>
      <c r="P9605">
        <v>-1.93822300717139</v>
      </c>
      <c r="Q9605">
        <v>0.677966101694915</v>
      </c>
      <c r="R9605">
        <v>0.28813559322033899</v>
      </c>
      <c r="S9605">
        <f t="shared" si="150"/>
        <v>1.3060907007859824E-2</v>
      </c>
    </row>
    <row r="9606" spans="1:19" x14ac:dyDescent="0.2">
      <c r="A9606" t="s">
        <v>19099</v>
      </c>
      <c r="B9606" t="s">
        <v>19100</v>
      </c>
      <c r="C9606">
        <v>367</v>
      </c>
      <c r="D9606">
        <v>596</v>
      </c>
      <c r="E9606">
        <v>327</v>
      </c>
      <c r="F9606">
        <v>71</v>
      </c>
      <c r="G9606">
        <v>0.29083842778367502</v>
      </c>
      <c r="H9606">
        <v>-0.54437632137020597</v>
      </c>
      <c r="I9606">
        <v>-1.59760488849501</v>
      </c>
      <c r="J9606">
        <v>718</v>
      </c>
      <c r="K9606">
        <v>1065</v>
      </c>
      <c r="L9606">
        <v>467</v>
      </c>
      <c r="M9606">
        <v>118</v>
      </c>
      <c r="N9606">
        <v>0.24845326695417699</v>
      </c>
      <c r="O9606">
        <v>-0.77889634082057801</v>
      </c>
      <c r="P9606">
        <v>-1.79446810552806</v>
      </c>
      <c r="Q9606">
        <v>0.93220338983050799</v>
      </c>
      <c r="R9606">
        <v>0.28813559322033899</v>
      </c>
      <c r="S9606">
        <f t="shared" si="150"/>
        <v>5.9286360871041041E-2</v>
      </c>
    </row>
    <row r="9607" spans="1:19" x14ac:dyDescent="0.2">
      <c r="A9607" t="s">
        <v>19101</v>
      </c>
      <c r="B9607" t="s">
        <v>19102</v>
      </c>
      <c r="C9607">
        <v>86</v>
      </c>
      <c r="D9607">
        <v>88</v>
      </c>
      <c r="E9607">
        <v>51</v>
      </c>
      <c r="F9607">
        <v>7</v>
      </c>
      <c r="G9607">
        <v>9.02424532021293E-2</v>
      </c>
      <c r="H9607">
        <v>-0.72118628492403503</v>
      </c>
      <c r="I9607">
        <v>-1.9735975841913</v>
      </c>
      <c r="J9607">
        <v>152</v>
      </c>
      <c r="K9607">
        <v>124</v>
      </c>
      <c r="L9607">
        <v>99</v>
      </c>
      <c r="M9607">
        <v>12</v>
      </c>
      <c r="N9607">
        <v>-1.11937993608156E-2</v>
      </c>
      <c r="O9607">
        <v>-0.77829717049161296</v>
      </c>
      <c r="P9607">
        <v>-2.1128880104890402</v>
      </c>
      <c r="Q9607">
        <v>0.69491525423728795</v>
      </c>
      <c r="R9607">
        <v>0.322033898305084</v>
      </c>
      <c r="S9607">
        <f t="shared" si="150"/>
        <v>-0.1343158162968193</v>
      </c>
    </row>
    <row r="9608" spans="1:19" x14ac:dyDescent="0.2">
      <c r="A9608" t="s">
        <v>19103</v>
      </c>
      <c r="B9608" t="s">
        <v>19104</v>
      </c>
      <c r="C9608">
        <v>51</v>
      </c>
      <c r="D9608">
        <v>27</v>
      </c>
      <c r="E9608">
        <v>27</v>
      </c>
      <c r="F9608">
        <v>6</v>
      </c>
      <c r="G9608">
        <v>-0.19594817964342001</v>
      </c>
      <c r="H9608">
        <v>-0.77046442171735197</v>
      </c>
      <c r="I9608">
        <v>-1.8136160986762899</v>
      </c>
      <c r="J9608">
        <v>166</v>
      </c>
      <c r="K9608">
        <v>119</v>
      </c>
      <c r="L9608">
        <v>69</v>
      </c>
      <c r="M9608">
        <v>5</v>
      </c>
      <c r="N9608">
        <v>-6.7333023225802494E-2</v>
      </c>
      <c r="O9608">
        <v>-0.97334777444719001</v>
      </c>
      <c r="P9608">
        <v>-2.53136375229592</v>
      </c>
      <c r="Q9608">
        <v>0.93220338983050799</v>
      </c>
      <c r="R9608">
        <v>0.305084745762711</v>
      </c>
      <c r="S9608">
        <f t="shared" si="150"/>
        <v>-0.2001152300092266</v>
      </c>
    </row>
    <row r="9609" spans="1:19" x14ac:dyDescent="0.2">
      <c r="A9609" t="s">
        <v>19105</v>
      </c>
      <c r="B9609" t="s">
        <v>19106</v>
      </c>
      <c r="C9609">
        <v>57</v>
      </c>
      <c r="D9609">
        <v>35</v>
      </c>
      <c r="E9609">
        <v>35</v>
      </c>
      <c r="F9609">
        <v>4</v>
      </c>
      <c r="G9609">
        <v>-0.13154857902668701</v>
      </c>
      <c r="H9609">
        <v>-0.70606482110061897</v>
      </c>
      <c r="I9609">
        <v>-2.0380120373065198</v>
      </c>
      <c r="J9609">
        <v>143</v>
      </c>
      <c r="K9609">
        <v>192</v>
      </c>
      <c r="L9609">
        <v>58</v>
      </c>
      <c r="M9609">
        <v>9</v>
      </c>
      <c r="N9609">
        <v>0.205193294660209</v>
      </c>
      <c r="O9609">
        <v>-0.98399682104651498</v>
      </c>
      <c r="P9609">
        <v>-2.21131919661762</v>
      </c>
      <c r="Q9609">
        <v>0.74576271186440601</v>
      </c>
      <c r="R9609">
        <v>0.22033898305084701</v>
      </c>
      <c r="S9609">
        <f t="shared" si="150"/>
        <v>-0.1792206095955072</v>
      </c>
    </row>
    <row r="9610" spans="1:19" x14ac:dyDescent="0.2">
      <c r="A9610" t="s">
        <v>19107</v>
      </c>
      <c r="B9610" t="s">
        <v>19108</v>
      </c>
      <c r="C9610">
        <v>238</v>
      </c>
      <c r="D9610">
        <v>262</v>
      </c>
      <c r="E9610">
        <v>198</v>
      </c>
      <c r="F9610">
        <v>19</v>
      </c>
      <c r="G9610">
        <v>0.121982566558761</v>
      </c>
      <c r="H9610">
        <v>-0.57416977657338397</v>
      </c>
      <c r="I9610">
        <v>-1.98202052906568</v>
      </c>
      <c r="J9610">
        <v>617</v>
      </c>
      <c r="K9610">
        <v>706</v>
      </c>
      <c r="L9610">
        <v>358</v>
      </c>
      <c r="M9610">
        <v>30</v>
      </c>
      <c r="N9610">
        <v>0.13574764044028301</v>
      </c>
      <c r="O9610">
        <v>-0.82849091453375701</v>
      </c>
      <c r="P9610">
        <v>-2.3233895779054698</v>
      </c>
      <c r="Q9610">
        <v>0.69491525423728795</v>
      </c>
      <c r="R9610">
        <v>0.305084745762711</v>
      </c>
      <c r="S9610">
        <f t="shared" si="150"/>
        <v>-0.19305058242331441</v>
      </c>
    </row>
    <row r="9611" spans="1:19" x14ac:dyDescent="0.2">
      <c r="A9611" t="s">
        <v>19109</v>
      </c>
      <c r="B9611" t="s">
        <v>19110</v>
      </c>
      <c r="C9611">
        <v>129</v>
      </c>
      <c r="D9611">
        <v>160</v>
      </c>
      <c r="E9611">
        <v>96</v>
      </c>
      <c r="F9611">
        <v>36</v>
      </c>
      <c r="G9611">
        <v>0.173788504652204</v>
      </c>
      <c r="H9611">
        <v>-0.62257648703808399</v>
      </c>
      <c r="I9611">
        <v>-1.4384843824939599</v>
      </c>
      <c r="J9611">
        <v>153</v>
      </c>
      <c r="K9611">
        <v>239</v>
      </c>
      <c r="L9611">
        <v>101</v>
      </c>
      <c r="M9611">
        <v>30</v>
      </c>
      <c r="N9611">
        <v>0.27093457355226003</v>
      </c>
      <c r="O9611">
        <v>-0.77245883417934602</v>
      </c>
      <c r="P9611">
        <v>-1.7177958446898201</v>
      </c>
      <c r="Q9611">
        <v>0.55932203389830504</v>
      </c>
      <c r="R9611">
        <v>0.322033898305084</v>
      </c>
      <c r="S9611">
        <f t="shared" si="150"/>
        <v>0.12568265220033153</v>
      </c>
    </row>
    <row r="9612" spans="1:19" x14ac:dyDescent="0.2">
      <c r="A9612" t="s">
        <v>19111</v>
      </c>
      <c r="B9612" t="s">
        <v>19112</v>
      </c>
      <c r="C9612">
        <v>138</v>
      </c>
      <c r="D9612">
        <v>159</v>
      </c>
      <c r="E9612">
        <v>58</v>
      </c>
      <c r="F9612">
        <v>5</v>
      </c>
      <c r="G9612">
        <v>0.14177627021474301</v>
      </c>
      <c r="H9612">
        <v>-0.87070910261670198</v>
      </c>
      <c r="I9612">
        <v>-2.3251062550272099</v>
      </c>
      <c r="J9612">
        <v>215</v>
      </c>
      <c r="K9612">
        <v>256</v>
      </c>
      <c r="L9612">
        <v>150</v>
      </c>
      <c r="M9612">
        <v>13</v>
      </c>
      <c r="N9612">
        <v>0.15302960881796501</v>
      </c>
      <c r="O9612">
        <v>-0.74843597800431405</v>
      </c>
      <c r="P9612">
        <v>-2.2287207762006598</v>
      </c>
      <c r="Q9612">
        <v>0.86440677966101698</v>
      </c>
      <c r="R9612">
        <v>0.338983050847457</v>
      </c>
      <c r="S9612">
        <f t="shared" si="150"/>
        <v>-0.26666845842391851</v>
      </c>
    </row>
    <row r="9613" spans="1:19" x14ac:dyDescent="0.2">
      <c r="A9613" t="s">
        <v>19113</v>
      </c>
      <c r="B9613" t="s">
        <v>19114</v>
      </c>
      <c r="C9613">
        <v>37</v>
      </c>
      <c r="D9613">
        <v>36</v>
      </c>
      <c r="E9613">
        <v>4</v>
      </c>
      <c r="F9613">
        <v>6</v>
      </c>
      <c r="G9613">
        <v>6.8359008995820703E-2</v>
      </c>
      <c r="H9613">
        <v>-1.46039974251743</v>
      </c>
      <c r="I9613">
        <v>-1.67424764664535</v>
      </c>
      <c r="J9613">
        <v>125</v>
      </c>
      <c r="K9613">
        <v>117</v>
      </c>
      <c r="L9613">
        <v>88</v>
      </c>
      <c r="M9613">
        <v>18</v>
      </c>
      <c r="N9613">
        <v>4.8503952159827002E-2</v>
      </c>
      <c r="O9613">
        <v>-0.74451611800227802</v>
      </c>
      <c r="P9613">
        <v>-1.85186317649664</v>
      </c>
      <c r="Q9613">
        <v>0.69491525423728795</v>
      </c>
      <c r="R9613">
        <v>0.38983050847457601</v>
      </c>
      <c r="S9613">
        <f t="shared" si="150"/>
        <v>2.1831617263859134E-2</v>
      </c>
    </row>
    <row r="9614" spans="1:19" x14ac:dyDescent="0.2">
      <c r="A9614" t="s">
        <v>19115</v>
      </c>
      <c r="B9614" t="s">
        <v>19116</v>
      </c>
      <c r="C9614">
        <v>94</v>
      </c>
      <c r="D9614">
        <v>181</v>
      </c>
      <c r="E9614">
        <v>77</v>
      </c>
      <c r="F9614">
        <v>17</v>
      </c>
      <c r="G9614">
        <v>0.36480895356501403</v>
      </c>
      <c r="H9614">
        <v>-0.58089513820562</v>
      </c>
      <c r="I9614">
        <v>-1.62687610518342</v>
      </c>
      <c r="J9614">
        <v>353</v>
      </c>
      <c r="K9614">
        <v>307</v>
      </c>
      <c r="L9614">
        <v>187</v>
      </c>
      <c r="M9614">
        <v>35</v>
      </c>
      <c r="N9614">
        <v>1.6591773511085602E-2</v>
      </c>
      <c r="O9614">
        <v>-0.86802187599571301</v>
      </c>
      <c r="P9614">
        <v>-2.0139323296294398</v>
      </c>
      <c r="Q9614">
        <v>0.59322033898305004</v>
      </c>
      <c r="R9614">
        <v>0.322033898305084</v>
      </c>
      <c r="S9614">
        <f t="shared" si="150"/>
        <v>-7.8580652270311066E-3</v>
      </c>
    </row>
    <row r="9615" spans="1:19" x14ac:dyDescent="0.2">
      <c r="A9615" t="s">
        <v>19117</v>
      </c>
      <c r="B9615" t="s">
        <v>19118</v>
      </c>
      <c r="C9615">
        <v>164</v>
      </c>
      <c r="D9615">
        <v>150</v>
      </c>
      <c r="E9615">
        <v>151</v>
      </c>
      <c r="F9615">
        <v>10</v>
      </c>
      <c r="G9615">
        <v>4.1505643303511801E-2</v>
      </c>
      <c r="H9615">
        <v>-0.53012491053293198</v>
      </c>
      <c r="I9615">
        <v>-2.0990410210096901</v>
      </c>
      <c r="J9615">
        <v>287</v>
      </c>
      <c r="K9615">
        <v>303</v>
      </c>
      <c r="L9615">
        <v>135</v>
      </c>
      <c r="M9615">
        <v>49</v>
      </c>
      <c r="N9615">
        <v>0.100788835190034</v>
      </c>
      <c r="O9615">
        <v>-0.91963690538337595</v>
      </c>
      <c r="P9615">
        <v>-1.7779114852973701</v>
      </c>
      <c r="Q9615">
        <v>0.644067796610169</v>
      </c>
      <c r="R9615">
        <v>0.40677966101694901</v>
      </c>
      <c r="S9615">
        <f t="shared" si="150"/>
        <v>-8.0890877784568216E-2</v>
      </c>
    </row>
    <row r="9616" spans="1:19" x14ac:dyDescent="0.2">
      <c r="A9616" t="s">
        <v>19119</v>
      </c>
      <c r="B9616" t="s">
        <v>19120</v>
      </c>
      <c r="C9616">
        <v>17</v>
      </c>
      <c r="D9616">
        <v>30</v>
      </c>
      <c r="E9616">
        <v>25</v>
      </c>
      <c r="F9616">
        <v>5</v>
      </c>
      <c r="G9616">
        <v>0.32693056563691603</v>
      </c>
      <c r="H9616">
        <v>-0.32676692248463901</v>
      </c>
      <c r="I9616">
        <v>-1.41567609000425</v>
      </c>
      <c r="J9616">
        <v>167</v>
      </c>
      <c r="K9616">
        <v>281</v>
      </c>
      <c r="L9616">
        <v>119</v>
      </c>
      <c r="M9616">
        <v>29</v>
      </c>
      <c r="N9616">
        <v>0.30321795217921799</v>
      </c>
      <c r="O9616">
        <v>-0.73925828689944295</v>
      </c>
      <c r="P9616">
        <v>-1.7705441418405199</v>
      </c>
      <c r="Q9616">
        <v>0.89830508474576198</v>
      </c>
      <c r="R9616">
        <v>0.23728813559322001</v>
      </c>
      <c r="S9616">
        <f t="shared" si="150"/>
        <v>0.11815087817332734</v>
      </c>
    </row>
    <row r="9617" spans="1:19" x14ac:dyDescent="0.2">
      <c r="A9617" t="s">
        <v>19121</v>
      </c>
      <c r="B9617" t="s">
        <v>19122</v>
      </c>
      <c r="C9617">
        <v>194</v>
      </c>
      <c r="D9617">
        <v>258</v>
      </c>
      <c r="E9617">
        <v>226</v>
      </c>
      <c r="F9617">
        <v>17</v>
      </c>
      <c r="G9617">
        <v>0.20407620832853199</v>
      </c>
      <c r="H9617">
        <v>-0.42795130056122799</v>
      </c>
      <c r="I9617">
        <v>-1.9415499815139501</v>
      </c>
      <c r="J9617">
        <v>423</v>
      </c>
      <c r="K9617">
        <v>470</v>
      </c>
      <c r="L9617">
        <v>294</v>
      </c>
      <c r="M9617">
        <v>42</v>
      </c>
      <c r="N9617">
        <v>0.122985593982396</v>
      </c>
      <c r="O9617">
        <v>-0.75008181410727504</v>
      </c>
      <c r="P9617">
        <v>-2.0133167455690302</v>
      </c>
      <c r="Q9617">
        <v>0.677966101694915</v>
      </c>
      <c r="R9617">
        <v>0.322033898305084</v>
      </c>
      <c r="S9617">
        <f t="shared" si="150"/>
        <v>-9.844013339554919E-2</v>
      </c>
    </row>
    <row r="9618" spans="1:19" x14ac:dyDescent="0.2">
      <c r="A9618" t="s">
        <v>19123</v>
      </c>
      <c r="B9618" t="s">
        <v>19124</v>
      </c>
      <c r="C9618">
        <v>150</v>
      </c>
      <c r="D9618">
        <v>204</v>
      </c>
      <c r="E9618">
        <v>163</v>
      </c>
      <c r="F9618">
        <v>14</v>
      </c>
      <c r="G9618">
        <v>0.21379714066574601</v>
      </c>
      <c r="H9618">
        <v>-0.45816166443012601</v>
      </c>
      <c r="I9618">
        <v>-1.91416039633944</v>
      </c>
      <c r="J9618">
        <v>351</v>
      </c>
      <c r="K9618">
        <v>459</v>
      </c>
      <c r="L9618">
        <v>276</v>
      </c>
      <c r="M9618">
        <v>40</v>
      </c>
      <c r="N9618">
        <v>0.19373367249315801</v>
      </c>
      <c r="O9618">
        <v>-0.69648681154499603</v>
      </c>
      <c r="P9618">
        <v>-1.95347279372975</v>
      </c>
      <c r="Q9618">
        <v>0.59322033898305004</v>
      </c>
      <c r="R9618">
        <v>0.28813559322033899</v>
      </c>
      <c r="S9618">
        <f t="shared" si="150"/>
        <v>-7.4534152370859502E-2</v>
      </c>
    </row>
    <row r="9619" spans="1:19" x14ac:dyDescent="0.2">
      <c r="A9619" t="s">
        <v>19125</v>
      </c>
      <c r="B9619" t="s">
        <v>19126</v>
      </c>
      <c r="C9619">
        <v>448</v>
      </c>
      <c r="D9619">
        <v>510</v>
      </c>
      <c r="E9619">
        <v>466</v>
      </c>
      <c r="F9619">
        <v>88</v>
      </c>
      <c r="G9619">
        <v>0.13655039439531999</v>
      </c>
      <c r="H9619">
        <v>-0.47715010708654698</v>
      </c>
      <c r="I9619">
        <v>-1.5909925148099699</v>
      </c>
      <c r="J9619">
        <v>805</v>
      </c>
      <c r="K9619">
        <v>1169</v>
      </c>
      <c r="L9619">
        <v>699</v>
      </c>
      <c r="M9619">
        <v>117</v>
      </c>
      <c r="N9619">
        <v>0.23924673421569301</v>
      </c>
      <c r="O9619">
        <v>-0.65340748176657704</v>
      </c>
      <c r="P9619">
        <v>-1.8478356872135999</v>
      </c>
      <c r="Q9619">
        <v>0.644067796610169</v>
      </c>
      <c r="R9619">
        <v>0.305084745762711</v>
      </c>
      <c r="S9619">
        <f t="shared" si="150"/>
        <v>4.6918303991117453E-2</v>
      </c>
    </row>
    <row r="9620" spans="1:19" x14ac:dyDescent="0.2">
      <c r="A9620" t="s">
        <v>19127</v>
      </c>
      <c r="B9620" t="s">
        <v>19128</v>
      </c>
      <c r="C9620">
        <v>109</v>
      </c>
      <c r="D9620">
        <v>132</v>
      </c>
      <c r="E9620">
        <v>73</v>
      </c>
      <c r="F9620">
        <v>29</v>
      </c>
      <c r="G9620">
        <v>0.163405665560754</v>
      </c>
      <c r="H9620">
        <v>-0.66836164759857097</v>
      </c>
      <c r="I9620">
        <v>-1.4592256730036599</v>
      </c>
      <c r="J9620">
        <v>180</v>
      </c>
      <c r="K9620">
        <v>302</v>
      </c>
      <c r="L9620">
        <v>109</v>
      </c>
      <c r="M9620">
        <v>48</v>
      </c>
      <c r="N9620">
        <v>0.30196254127556599</v>
      </c>
      <c r="O9620">
        <v>-0.809934784307072</v>
      </c>
      <c r="P9620">
        <v>-1.58425693631961</v>
      </c>
      <c r="Q9620">
        <v>0.93220338983050799</v>
      </c>
      <c r="R9620">
        <v>0.322033898305084</v>
      </c>
      <c r="S9620">
        <f t="shared" si="150"/>
        <v>0.15542068325193742</v>
      </c>
    </row>
    <row r="9621" spans="1:19" x14ac:dyDescent="0.2">
      <c r="A9621" t="s">
        <v>19129</v>
      </c>
      <c r="B9621" t="s">
        <v>19130</v>
      </c>
      <c r="C9621">
        <v>47</v>
      </c>
      <c r="D9621">
        <v>118</v>
      </c>
      <c r="E9621">
        <v>91</v>
      </c>
      <c r="F9621">
        <v>4</v>
      </c>
      <c r="G9621">
        <v>0.48004238166593599</v>
      </c>
      <c r="H9621">
        <v>-0.207314475393027</v>
      </c>
      <c r="I9621">
        <v>-1.9542350395697501</v>
      </c>
      <c r="J9621">
        <v>107</v>
      </c>
      <c r="K9621">
        <v>65</v>
      </c>
      <c r="L9621">
        <v>93</v>
      </c>
      <c r="M9621">
        <v>14</v>
      </c>
      <c r="N9621">
        <v>-0.13924231762063199</v>
      </c>
      <c r="O9621">
        <v>-0.65298960627566405</v>
      </c>
      <c r="P9621">
        <v>-1.89348141059886</v>
      </c>
      <c r="Q9621">
        <v>0.77966101694915202</v>
      </c>
      <c r="R9621">
        <v>0.22033898305084701</v>
      </c>
      <c r="S9621">
        <f t="shared" si="150"/>
        <v>-7.004430041502091E-2</v>
      </c>
    </row>
    <row r="9622" spans="1:19" x14ac:dyDescent="0.2">
      <c r="A9622" t="s">
        <v>19131</v>
      </c>
      <c r="B9622" t="s">
        <v>19132</v>
      </c>
      <c r="C9622">
        <v>75</v>
      </c>
      <c r="D9622">
        <v>142</v>
      </c>
      <c r="E9622">
        <v>102</v>
      </c>
      <c r="F9622">
        <v>14</v>
      </c>
      <c r="G9622">
        <v>0.35748531328688499</v>
      </c>
      <c r="H9622">
        <v>-0.36071910140818603</v>
      </c>
      <c r="I9622">
        <v>-1.6131304006754601</v>
      </c>
      <c r="J9622">
        <v>211</v>
      </c>
      <c r="K9622">
        <v>411</v>
      </c>
      <c r="L9622">
        <v>173</v>
      </c>
      <c r="M9622">
        <v>47</v>
      </c>
      <c r="N9622">
        <v>0.36678747000009798</v>
      </c>
      <c r="O9622">
        <v>-0.67832512931328703</v>
      </c>
      <c r="P9622">
        <v>-1.66241026595386</v>
      </c>
      <c r="Q9622">
        <v>0.89830508474576198</v>
      </c>
      <c r="R9622">
        <v>0.28813559322033899</v>
      </c>
      <c r="S9622">
        <f t="shared" si="150"/>
        <v>9.0132374191306208E-2</v>
      </c>
    </row>
    <row r="9623" spans="1:19" x14ac:dyDescent="0.2">
      <c r="A9623" t="s">
        <v>19133</v>
      </c>
      <c r="B9623" t="s">
        <v>19134</v>
      </c>
      <c r="C9623">
        <v>125</v>
      </c>
      <c r="D9623">
        <v>223</v>
      </c>
      <c r="E9623">
        <v>133</v>
      </c>
      <c r="F9623">
        <v>25</v>
      </c>
      <c r="G9623">
        <v>0.33165308233563201</v>
      </c>
      <c r="H9623">
        <v>-0.46731638181937402</v>
      </c>
      <c r="I9623">
        <v>-1.58316717729801</v>
      </c>
      <c r="J9623">
        <v>325</v>
      </c>
      <c r="K9623">
        <v>461</v>
      </c>
      <c r="L9623">
        <v>255</v>
      </c>
      <c r="M9623">
        <v>43</v>
      </c>
      <c r="N9623">
        <v>0.229045667832495</v>
      </c>
      <c r="O9623">
        <v>-0.69743195768930899</v>
      </c>
      <c r="P9623">
        <v>-1.88864057399118</v>
      </c>
      <c r="Q9623">
        <v>0.83050847457627097</v>
      </c>
      <c r="R9623">
        <v>0.27118644067796599</v>
      </c>
      <c r="S9623">
        <f t="shared" si="150"/>
        <v>3.8260361305042553E-2</v>
      </c>
    </row>
    <row r="9624" spans="1:19" x14ac:dyDescent="0.2">
      <c r="A9624" t="s">
        <v>19135</v>
      </c>
      <c r="B9624" t="s">
        <v>19136</v>
      </c>
      <c r="C9624">
        <v>88</v>
      </c>
      <c r="D9624">
        <v>48</v>
      </c>
      <c r="E9624">
        <v>56</v>
      </c>
      <c r="F9624">
        <v>18</v>
      </c>
      <c r="G9624">
        <v>-0.182983202479052</v>
      </c>
      <c r="H9624">
        <v>-0.69055265492237095</v>
      </c>
      <c r="I9624">
        <v>-1.57340734000886</v>
      </c>
      <c r="J9624">
        <v>134</v>
      </c>
      <c r="K9624">
        <v>123</v>
      </c>
      <c r="L9624">
        <v>70</v>
      </c>
      <c r="M9624">
        <v>20</v>
      </c>
      <c r="N9624">
        <v>4.0028416496312003E-2</v>
      </c>
      <c r="O9624">
        <v>-0.87409553549494101</v>
      </c>
      <c r="P9624">
        <v>-1.83630047129271</v>
      </c>
      <c r="Q9624">
        <v>0.55932203389830504</v>
      </c>
      <c r="R9624">
        <v>0.152542372881355</v>
      </c>
      <c r="S9624">
        <f t="shared" si="150"/>
        <v>5.5075058450746853E-2</v>
      </c>
    </row>
    <row r="9625" spans="1:19" x14ac:dyDescent="0.2">
      <c r="A9625" t="s">
        <v>19137</v>
      </c>
      <c r="B9625" t="s">
        <v>19138</v>
      </c>
      <c r="C9625">
        <v>129</v>
      </c>
      <c r="D9625">
        <v>156</v>
      </c>
      <c r="E9625">
        <v>94</v>
      </c>
      <c r="F9625">
        <v>5</v>
      </c>
      <c r="G9625">
        <v>0.16279312035074101</v>
      </c>
      <c r="H9625">
        <v>-0.63171986647795297</v>
      </c>
      <c r="I9625">
        <v>-2.29581687892522</v>
      </c>
      <c r="J9625">
        <v>292</v>
      </c>
      <c r="K9625">
        <v>281</v>
      </c>
      <c r="L9625">
        <v>159</v>
      </c>
      <c r="M9625">
        <v>28</v>
      </c>
      <c r="N9625">
        <v>6.0551571878383198E-2</v>
      </c>
      <c r="O9625">
        <v>-0.85607450427235698</v>
      </c>
      <c r="P9625">
        <v>-2.0284504886980899</v>
      </c>
      <c r="Q9625">
        <v>0.89830508474576198</v>
      </c>
      <c r="R9625">
        <v>0.305084745762711</v>
      </c>
      <c r="S9625">
        <f t="shared" si="150"/>
        <v>-0.2046528597573698</v>
      </c>
    </row>
    <row r="9626" spans="1:19" x14ac:dyDescent="0.2">
      <c r="A9626" t="s">
        <v>19139</v>
      </c>
      <c r="B9626" t="s">
        <v>19140</v>
      </c>
      <c r="C9626">
        <v>225</v>
      </c>
      <c r="D9626">
        <v>155</v>
      </c>
      <c r="E9626">
        <v>111</v>
      </c>
      <c r="F9626">
        <v>18</v>
      </c>
      <c r="G9626">
        <v>-8.1592587645542503E-2</v>
      </c>
      <c r="H9626">
        <v>-0.80111754910310795</v>
      </c>
      <c r="I9626">
        <v>-1.98110718597005</v>
      </c>
      <c r="J9626">
        <v>375</v>
      </c>
      <c r="K9626">
        <v>385</v>
      </c>
      <c r="L9626">
        <v>261</v>
      </c>
      <c r="M9626">
        <v>51</v>
      </c>
      <c r="N9626">
        <v>8.8657565202503494E-2</v>
      </c>
      <c r="O9626">
        <v>-0.74947953753382801</v>
      </c>
      <c r="P9626">
        <v>-1.8766867602216699</v>
      </c>
      <c r="Q9626">
        <v>0.72881355932203395</v>
      </c>
      <c r="R9626">
        <v>0.23728813559322001</v>
      </c>
      <c r="S9626">
        <f t="shared" si="150"/>
        <v>-7.3301487284595207E-2</v>
      </c>
    </row>
    <row r="9627" spans="1:19" x14ac:dyDescent="0.2">
      <c r="A9627" t="s">
        <v>19141</v>
      </c>
      <c r="B9627" t="s">
        <v>19142</v>
      </c>
      <c r="C9627">
        <v>63</v>
      </c>
      <c r="D9627">
        <v>84</v>
      </c>
      <c r="E9627">
        <v>40</v>
      </c>
      <c r="F9627">
        <v>2</v>
      </c>
      <c r="G9627">
        <v>0.20519696890382799</v>
      </c>
      <c r="H9627">
        <v>-0.69153856790402202</v>
      </c>
      <c r="I9627">
        <v>-2.3825077267515899</v>
      </c>
      <c r="J9627">
        <v>94</v>
      </c>
      <c r="K9627">
        <v>119</v>
      </c>
      <c r="L9627">
        <v>83</v>
      </c>
      <c r="M9627">
        <v>17</v>
      </c>
      <c r="N9627">
        <v>0.17964721121455299</v>
      </c>
      <c r="O9627">
        <v>-0.64613853836801505</v>
      </c>
      <c r="P9627">
        <v>-1.75290460081331</v>
      </c>
      <c r="Q9627">
        <v>0.77966101694915202</v>
      </c>
      <c r="R9627">
        <v>0.322033898305084</v>
      </c>
      <c r="S9627">
        <f t="shared" si="150"/>
        <v>-0.15594904137383078</v>
      </c>
    </row>
    <row r="9628" spans="1:19" x14ac:dyDescent="0.2">
      <c r="A9628" t="s">
        <v>19143</v>
      </c>
      <c r="B9628" t="s">
        <v>19144</v>
      </c>
      <c r="C9628">
        <v>135</v>
      </c>
      <c r="D9628">
        <v>174</v>
      </c>
      <c r="E9628">
        <v>167</v>
      </c>
      <c r="F9628">
        <v>11</v>
      </c>
      <c r="G9628">
        <v>0.190473712083122</v>
      </c>
      <c r="H9628">
        <v>-0.40187530712582598</v>
      </c>
      <c r="I9628">
        <v>-1.97313825629878</v>
      </c>
      <c r="J9628">
        <v>316</v>
      </c>
      <c r="K9628">
        <v>249</v>
      </c>
      <c r="L9628">
        <v>261</v>
      </c>
      <c r="M9628">
        <v>31</v>
      </c>
      <c r="N9628">
        <v>-2.6259632100945701E-2</v>
      </c>
      <c r="O9628">
        <v>-0.67513535242451295</v>
      </c>
      <c r="P9628">
        <v>-2.0185510573760199</v>
      </c>
      <c r="Q9628">
        <v>0.93220338983050799</v>
      </c>
      <c r="R9628">
        <v>0.28813559322033899</v>
      </c>
      <c r="S9628">
        <f t="shared" si="150"/>
        <v>-0.10894976078018095</v>
      </c>
    </row>
    <row r="9629" spans="1:19" x14ac:dyDescent="0.2">
      <c r="A9629" t="s">
        <v>19145</v>
      </c>
      <c r="B9629" t="s">
        <v>19146</v>
      </c>
      <c r="C9629">
        <v>225</v>
      </c>
      <c r="D9629">
        <v>362</v>
      </c>
      <c r="E9629">
        <v>238</v>
      </c>
      <c r="F9629">
        <v>38</v>
      </c>
      <c r="G9629">
        <v>0.28678428471733097</v>
      </c>
      <c r="H9629">
        <v>-0.46986357083325397</v>
      </c>
      <c r="I9629">
        <v>-1.6565960944565501</v>
      </c>
      <c r="J9629">
        <v>480</v>
      </c>
      <c r="K9629">
        <v>642</v>
      </c>
      <c r="L9629">
        <v>430</v>
      </c>
      <c r="M9629">
        <v>64</v>
      </c>
      <c r="N9629">
        <v>0.203521894114987</v>
      </c>
      <c r="O9629">
        <v>-0.63986155894039098</v>
      </c>
      <c r="P9629">
        <v>-1.8852869319835901</v>
      </c>
      <c r="Q9629">
        <v>0.93220338983050799</v>
      </c>
      <c r="R9629">
        <v>0.27118644067796599</v>
      </c>
      <c r="S9629">
        <f t="shared" si="150"/>
        <v>1.7981723887571299E-2</v>
      </c>
    </row>
    <row r="9630" spans="1:19" x14ac:dyDescent="0.2">
      <c r="A9630" t="s">
        <v>19147</v>
      </c>
      <c r="B9630" t="s">
        <v>19148</v>
      </c>
      <c r="C9630">
        <v>123</v>
      </c>
      <c r="D9630">
        <v>104</v>
      </c>
      <c r="E9630">
        <v>30</v>
      </c>
      <c r="F9630">
        <v>19</v>
      </c>
      <c r="G9630">
        <v>7.3864601549109296E-3</v>
      </c>
      <c r="H9630">
        <v>-1.1070418664981301</v>
      </c>
      <c r="I9630">
        <v>-1.69534868344856</v>
      </c>
      <c r="J9630">
        <v>238</v>
      </c>
      <c r="K9630">
        <v>328</v>
      </c>
      <c r="L9630">
        <v>152</v>
      </c>
      <c r="M9630">
        <v>28</v>
      </c>
      <c r="N9630">
        <v>0.216524990076888</v>
      </c>
      <c r="O9630">
        <v>-0.78682214625612901</v>
      </c>
      <c r="P9630">
        <v>-1.93964459430618</v>
      </c>
      <c r="Q9630">
        <v>0.677966101694915</v>
      </c>
      <c r="R9630">
        <v>0.38983050847457601</v>
      </c>
      <c r="S9630">
        <f t="shared" si="150"/>
        <v>-7.7336662051147691E-3</v>
      </c>
    </row>
    <row r="9631" spans="1:19" x14ac:dyDescent="0.2">
      <c r="A9631" t="s">
        <v>19149</v>
      </c>
      <c r="B9631" t="s">
        <v>19150</v>
      </c>
      <c r="C9631">
        <v>156</v>
      </c>
      <c r="D9631">
        <v>343</v>
      </c>
      <c r="E9631">
        <v>224</v>
      </c>
      <c r="F9631">
        <v>30</v>
      </c>
      <c r="G9631">
        <v>0.42242775398383697</v>
      </c>
      <c r="H9631">
        <v>-0.33713458979870198</v>
      </c>
      <c r="I9631">
        <v>-1.6002005165967901</v>
      </c>
      <c r="J9631">
        <v>392</v>
      </c>
      <c r="K9631">
        <v>601</v>
      </c>
      <c r="L9631">
        <v>365</v>
      </c>
      <c r="M9631">
        <v>59</v>
      </c>
      <c r="N9631">
        <v>0.262816508404004</v>
      </c>
      <c r="O9631">
        <v>-0.62308197970837198</v>
      </c>
      <c r="P9631">
        <v>-1.8326597239702</v>
      </c>
      <c r="Q9631">
        <v>0.677966101694915</v>
      </c>
      <c r="R9631">
        <v>0.40677966101694901</v>
      </c>
      <c r="S9631">
        <f t="shared" si="150"/>
        <v>4.8322191105612214E-2</v>
      </c>
    </row>
    <row r="9632" spans="1:19" x14ac:dyDescent="0.2">
      <c r="A9632" t="s">
        <v>19151</v>
      </c>
      <c r="B9632" t="s">
        <v>19152</v>
      </c>
      <c r="C9632">
        <v>53</v>
      </c>
      <c r="D9632">
        <v>54</v>
      </c>
      <c r="E9632">
        <v>21</v>
      </c>
      <c r="F9632">
        <v>4</v>
      </c>
      <c r="G9632">
        <v>8.8376122517707906E-2</v>
      </c>
      <c r="H9632">
        <v>-0.89631458464527303</v>
      </c>
      <c r="I9632">
        <v>-2.0064130512348202</v>
      </c>
      <c r="J9632">
        <v>173</v>
      </c>
      <c r="K9632">
        <v>206</v>
      </c>
      <c r="L9632">
        <v>63</v>
      </c>
      <c r="M9632">
        <v>8</v>
      </c>
      <c r="N9632">
        <v>0.15304922066207899</v>
      </c>
      <c r="O9632">
        <v>-1.0307943308195999</v>
      </c>
      <c r="P9632">
        <v>-2.3451817847287399</v>
      </c>
      <c r="Q9632">
        <v>0.72881355932203395</v>
      </c>
      <c r="R9632">
        <v>0.338983050847457</v>
      </c>
      <c r="S9632">
        <f t="shared" si="150"/>
        <v>-0.20591404036964986</v>
      </c>
    </row>
    <row r="9633" spans="1:19" x14ac:dyDescent="0.2">
      <c r="A9633" t="s">
        <v>19153</v>
      </c>
      <c r="B9633" t="s">
        <v>19154</v>
      </c>
      <c r="C9633">
        <v>176</v>
      </c>
      <c r="D9633">
        <v>151</v>
      </c>
      <c r="E9633">
        <v>168</v>
      </c>
      <c r="F9633">
        <v>11</v>
      </c>
      <c r="G9633">
        <v>1.3722511774548E-2</v>
      </c>
      <c r="H9633">
        <v>-0.51446139586669004</v>
      </c>
      <c r="I9633">
        <v>-2.0883171556179199</v>
      </c>
      <c r="J9633">
        <v>286</v>
      </c>
      <c r="K9633">
        <v>307</v>
      </c>
      <c r="L9633">
        <v>265</v>
      </c>
      <c r="M9633">
        <v>45</v>
      </c>
      <c r="N9633">
        <v>0.10800044576986501</v>
      </c>
      <c r="O9633">
        <v>-0.625208936336625</v>
      </c>
      <c r="P9633">
        <v>-1.8133791879455901</v>
      </c>
      <c r="Q9633">
        <v>0.59322033898305004</v>
      </c>
      <c r="R9633">
        <v>0.27118644067796599</v>
      </c>
      <c r="S9633">
        <f t="shared" si="150"/>
        <v>-8.7285323588734087E-2</v>
      </c>
    </row>
    <row r="9634" spans="1:19" x14ac:dyDescent="0.2">
      <c r="A9634" t="s">
        <v>19155</v>
      </c>
      <c r="B9634" t="s">
        <v>19156</v>
      </c>
      <c r="C9634">
        <v>248</v>
      </c>
      <c r="D9634">
        <v>305</v>
      </c>
      <c r="E9634">
        <v>317</v>
      </c>
      <c r="F9634">
        <v>39</v>
      </c>
      <c r="G9634">
        <v>0.17010639081609699</v>
      </c>
      <c r="H9634">
        <v>-0.38765042838686797</v>
      </c>
      <c r="I9634">
        <v>-1.6875842467617099</v>
      </c>
      <c r="J9634">
        <v>474</v>
      </c>
      <c r="K9634">
        <v>675</v>
      </c>
      <c r="L9634">
        <v>385</v>
      </c>
      <c r="M9634">
        <v>78</v>
      </c>
      <c r="N9634">
        <v>0.23075353457866099</v>
      </c>
      <c r="O9634">
        <v>-0.68240638930997399</v>
      </c>
      <c r="P9634">
        <v>-1.79390940757549</v>
      </c>
      <c r="Q9634">
        <v>0.61016949152542299</v>
      </c>
      <c r="R9634">
        <v>0.186440677966101</v>
      </c>
      <c r="S9634">
        <f t="shared" si="150"/>
        <v>3.348724888897834E-2</v>
      </c>
    </row>
    <row r="9635" spans="1:19" x14ac:dyDescent="0.2">
      <c r="A9635" t="s">
        <v>19157</v>
      </c>
      <c r="B9635" t="s">
        <v>19158</v>
      </c>
      <c r="C9635">
        <v>115</v>
      </c>
      <c r="D9635">
        <v>114</v>
      </c>
      <c r="E9635">
        <v>126</v>
      </c>
      <c r="F9635">
        <v>13</v>
      </c>
      <c r="G9635">
        <v>7.64652432783893E-2</v>
      </c>
      <c r="H9635">
        <v>-0.45458530501445199</v>
      </c>
      <c r="I9635">
        <v>-1.8309516610087699</v>
      </c>
      <c r="J9635">
        <v>320</v>
      </c>
      <c r="K9635">
        <v>276</v>
      </c>
      <c r="L9635">
        <v>150</v>
      </c>
      <c r="M9635">
        <v>27</v>
      </c>
      <c r="N9635">
        <v>1.29872071670335E-2</v>
      </c>
      <c r="O9635">
        <v>-0.92114749640861504</v>
      </c>
      <c r="P9635">
        <v>-2.0840118827528098</v>
      </c>
      <c r="Q9635">
        <v>0.55932203389830504</v>
      </c>
      <c r="R9635">
        <v>0.27118644067796599</v>
      </c>
      <c r="S9635">
        <f t="shared" si="150"/>
        <v>-8.545520576156572E-2</v>
      </c>
    </row>
    <row r="9636" spans="1:19" x14ac:dyDescent="0.2">
      <c r="A9636" t="s">
        <v>19159</v>
      </c>
      <c r="B9636" t="s">
        <v>19160</v>
      </c>
      <c r="C9636">
        <v>222</v>
      </c>
      <c r="D9636">
        <v>235</v>
      </c>
      <c r="E9636">
        <v>159</v>
      </c>
      <c r="F9636">
        <v>22</v>
      </c>
      <c r="G9636">
        <v>0.104973120116626</v>
      </c>
      <c r="H9636">
        <v>-0.63921385990859003</v>
      </c>
      <c r="I9636">
        <v>-1.88812746659043</v>
      </c>
      <c r="J9636">
        <v>402</v>
      </c>
      <c r="K9636">
        <v>533</v>
      </c>
      <c r="L9636">
        <v>376</v>
      </c>
      <c r="M9636">
        <v>51</v>
      </c>
      <c r="N9636">
        <v>0.19972925936382399</v>
      </c>
      <c r="O9636">
        <v>-0.62112698530119903</v>
      </c>
      <c r="P9636">
        <v>-1.90688154557842</v>
      </c>
      <c r="Q9636">
        <v>0.57627118644067798</v>
      </c>
      <c r="R9636">
        <v>0.25423728813559299</v>
      </c>
      <c r="S9636">
        <f t="shared" si="150"/>
        <v>-5.4564289883912924E-2</v>
      </c>
    </row>
    <row r="9637" spans="1:19" x14ac:dyDescent="0.2">
      <c r="A9637" t="s">
        <v>19161</v>
      </c>
      <c r="B9637" t="s">
        <v>19162</v>
      </c>
      <c r="C9637">
        <v>53</v>
      </c>
      <c r="D9637">
        <v>88</v>
      </c>
      <c r="E9637">
        <v>44</v>
      </c>
      <c r="F9637">
        <v>7</v>
      </c>
      <c r="G9637">
        <v>0.300465034844908</v>
      </c>
      <c r="H9637">
        <v>-0.57508120289300502</v>
      </c>
      <c r="I9637">
        <v>-1.76337500254853</v>
      </c>
      <c r="J9637">
        <v>59</v>
      </c>
      <c r="K9637">
        <v>42</v>
      </c>
      <c r="L9637">
        <v>20</v>
      </c>
      <c r="M9637">
        <v>11</v>
      </c>
      <c r="N9637">
        <v>-7.0374617822521898E-2</v>
      </c>
      <c r="O9637">
        <v>-1.06191079312255</v>
      </c>
      <c r="P9637">
        <v>-1.73968499507581</v>
      </c>
      <c r="Q9637">
        <v>0.91525423728813504</v>
      </c>
      <c r="R9637">
        <v>0.23728813559322001</v>
      </c>
      <c r="S9637">
        <f t="shared" si="150"/>
        <v>2.6134595981080817E-2</v>
      </c>
    </row>
    <row r="9638" spans="1:19" x14ac:dyDescent="0.2">
      <c r="A9638" t="s">
        <v>19163</v>
      </c>
      <c r="B9638" t="s">
        <v>19164</v>
      </c>
      <c r="C9638">
        <v>0</v>
      </c>
      <c r="D9638">
        <v>0</v>
      </c>
      <c r="E9638">
        <v>0</v>
      </c>
      <c r="F9638">
        <v>0</v>
      </c>
      <c r="G9638" t="s">
        <v>373</v>
      </c>
      <c r="H9638" t="s">
        <v>373</v>
      </c>
      <c r="I9638" t="s">
        <v>373</v>
      </c>
      <c r="J9638">
        <v>0</v>
      </c>
      <c r="K9638">
        <v>0</v>
      </c>
      <c r="L9638">
        <v>0</v>
      </c>
      <c r="M9638">
        <v>0</v>
      </c>
      <c r="N9638" t="s">
        <v>373</v>
      </c>
      <c r="O9638" t="s">
        <v>373</v>
      </c>
      <c r="P9638" t="s">
        <v>373</v>
      </c>
      <c r="Q9638">
        <v>0.62711864406779605</v>
      </c>
      <c r="R9638">
        <v>0.35593220338983</v>
      </c>
      <c r="S9638" t="e">
        <f t="shared" si="150"/>
        <v>#VALUE!</v>
      </c>
    </row>
    <row r="9639" spans="1:19" x14ac:dyDescent="0.2">
      <c r="A9639" t="s">
        <v>19165</v>
      </c>
      <c r="B9639" t="s">
        <v>19166</v>
      </c>
      <c r="C9639">
        <v>39</v>
      </c>
      <c r="D9639">
        <v>38</v>
      </c>
      <c r="E9639">
        <v>35</v>
      </c>
      <c r="F9639">
        <v>6</v>
      </c>
      <c r="G9639">
        <v>6.8977221885839393E-2</v>
      </c>
      <c r="H9639">
        <v>-0.54125457245462705</v>
      </c>
      <c r="I9639">
        <v>-1.6971105296048501</v>
      </c>
      <c r="J9639">
        <v>86</v>
      </c>
      <c r="K9639">
        <v>93</v>
      </c>
      <c r="L9639">
        <v>56</v>
      </c>
      <c r="M9639">
        <v>11</v>
      </c>
      <c r="N9639">
        <v>0.111212600732089</v>
      </c>
      <c r="O9639">
        <v>-0.778399201381757</v>
      </c>
      <c r="P9639">
        <v>-1.9033314346772301</v>
      </c>
      <c r="Q9639">
        <v>0.644067796610169</v>
      </c>
      <c r="R9639">
        <v>0.28813559322033899</v>
      </c>
      <c r="S9639">
        <f t="shared" si="150"/>
        <v>1.4714232279778219E-3</v>
      </c>
    </row>
    <row r="9640" spans="1:19" x14ac:dyDescent="0.2">
      <c r="A9640" t="s">
        <v>19167</v>
      </c>
      <c r="B9640" t="s">
        <v>19168</v>
      </c>
      <c r="C9640">
        <v>296</v>
      </c>
      <c r="D9640">
        <v>305</v>
      </c>
      <c r="E9640">
        <v>287</v>
      </c>
      <c r="F9640">
        <v>17</v>
      </c>
      <c r="G9640">
        <v>9.3266360583375604E-2</v>
      </c>
      <c r="H9640">
        <v>-0.50766782410334899</v>
      </c>
      <c r="I9640">
        <v>-2.1250399626426599</v>
      </c>
      <c r="J9640">
        <v>608</v>
      </c>
      <c r="K9640">
        <v>642</v>
      </c>
      <c r="L9640">
        <v>421</v>
      </c>
      <c r="M9640">
        <v>62</v>
      </c>
      <c r="N9640">
        <v>0.10085955221784</v>
      </c>
      <c r="O9640">
        <v>-0.75171026058145696</v>
      </c>
      <c r="P9640">
        <v>-2.0017375583663699</v>
      </c>
      <c r="Q9640">
        <v>0.644067796610169</v>
      </c>
      <c r="R9640">
        <v>0.23728813559322001</v>
      </c>
      <c r="S9640">
        <f t="shared" si="150"/>
        <v>-0.1482583573317989</v>
      </c>
    </row>
    <row r="9641" spans="1:19" x14ac:dyDescent="0.2">
      <c r="A9641" t="s">
        <v>19169</v>
      </c>
      <c r="B9641" t="s">
        <v>19170</v>
      </c>
      <c r="C9641">
        <v>137</v>
      </c>
      <c r="D9641">
        <v>84</v>
      </c>
      <c r="E9641">
        <v>79</v>
      </c>
      <c r="F9641">
        <v>18</v>
      </c>
      <c r="G9641">
        <v>-0.13218304879899601</v>
      </c>
      <c r="H9641">
        <v>-0.73335148564436803</v>
      </c>
      <c r="I9641">
        <v>-1.76564523501509</v>
      </c>
      <c r="J9641">
        <v>203</v>
      </c>
      <c r="K9641">
        <v>308</v>
      </c>
      <c r="L9641">
        <v>135</v>
      </c>
      <c r="M9641">
        <v>19</v>
      </c>
      <c r="N9641">
        <v>0.25828278200895299</v>
      </c>
      <c r="O9641">
        <v>-0.76925104656259702</v>
      </c>
      <c r="P9641">
        <v>-2.0389681055522701</v>
      </c>
      <c r="Q9641">
        <v>0.677966101694915</v>
      </c>
      <c r="R9641">
        <v>0.40677966101694901</v>
      </c>
      <c r="S9641">
        <f t="shared" si="150"/>
        <v>-5.4573441521766214E-2</v>
      </c>
    </row>
    <row r="9642" spans="1:19" x14ac:dyDescent="0.2">
      <c r="A9642" t="s">
        <v>19171</v>
      </c>
      <c r="B9642" t="s">
        <v>19172</v>
      </c>
      <c r="C9642">
        <v>302</v>
      </c>
      <c r="D9642">
        <v>388</v>
      </c>
      <c r="E9642">
        <v>304</v>
      </c>
      <c r="F9642">
        <v>32</v>
      </c>
      <c r="G9642">
        <v>0.189083014932585</v>
      </c>
      <c r="H9642">
        <v>-0.49139136912679998</v>
      </c>
      <c r="I9642">
        <v>-1.85905413759924</v>
      </c>
      <c r="J9642">
        <v>713</v>
      </c>
      <c r="K9642">
        <v>649</v>
      </c>
      <c r="L9642">
        <v>447</v>
      </c>
      <c r="M9642">
        <v>83</v>
      </c>
      <c r="N9642">
        <v>3.6383270370225401E-2</v>
      </c>
      <c r="O9642">
        <v>-0.79487078386431897</v>
      </c>
      <c r="P9642">
        <v>-1.94423710606768</v>
      </c>
      <c r="Q9642">
        <v>0.71186440677966101</v>
      </c>
      <c r="R9642">
        <v>0.22033898305084701</v>
      </c>
      <c r="S9642">
        <f t="shared" si="150"/>
        <v>-5.617202583942256E-2</v>
      </c>
    </row>
    <row r="9643" spans="1:19" x14ac:dyDescent="0.2">
      <c r="A9643" t="s">
        <v>19173</v>
      </c>
      <c r="B9643" t="s">
        <v>19174</v>
      </c>
      <c r="C9643">
        <v>32</v>
      </c>
      <c r="D9643">
        <v>51</v>
      </c>
      <c r="E9643">
        <v>18</v>
      </c>
      <c r="F9643">
        <v>1</v>
      </c>
      <c r="G9643">
        <v>0.28267843007355797</v>
      </c>
      <c r="H9643">
        <v>-0.74413548299500298</v>
      </c>
      <c r="I9643">
        <v>-2.3893471512818998</v>
      </c>
      <c r="J9643">
        <v>167</v>
      </c>
      <c r="K9643">
        <v>94</v>
      </c>
      <c r="L9643">
        <v>50</v>
      </c>
      <c r="M9643">
        <v>6</v>
      </c>
      <c r="N9643">
        <v>-0.17236051412616199</v>
      </c>
      <c r="O9643">
        <v>-1.11583524395595</v>
      </c>
      <c r="P9643">
        <v>-2.4547908893558299</v>
      </c>
      <c r="Q9643">
        <v>0.61016949152542299</v>
      </c>
      <c r="R9643">
        <v>0.322033898305084</v>
      </c>
      <c r="S9643">
        <f t="shared" si="150"/>
        <v>-0.3456645274569472</v>
      </c>
    </row>
    <row r="9644" spans="1:19" x14ac:dyDescent="0.2">
      <c r="A9644" t="s">
        <v>19175</v>
      </c>
      <c r="B9644" t="s">
        <v>19176</v>
      </c>
      <c r="C9644">
        <v>112</v>
      </c>
      <c r="D9644">
        <v>102</v>
      </c>
      <c r="E9644">
        <v>60</v>
      </c>
      <c r="F9644">
        <v>2</v>
      </c>
      <c r="G9644">
        <v>3.9640381387264403E-2</v>
      </c>
      <c r="H9644">
        <v>-0.76532478206494103</v>
      </c>
      <c r="I9644">
        <v>-2.6323851999681902</v>
      </c>
      <c r="J9644">
        <v>126</v>
      </c>
      <c r="K9644">
        <v>193</v>
      </c>
      <c r="L9644">
        <v>78</v>
      </c>
      <c r="M9644">
        <v>29</v>
      </c>
      <c r="N9644">
        <v>0.26241486731193198</v>
      </c>
      <c r="O9644">
        <v>-0.80036471957147204</v>
      </c>
      <c r="P9644">
        <v>-1.64819821581049</v>
      </c>
      <c r="Q9644">
        <v>0.644067796610169</v>
      </c>
      <c r="R9644">
        <v>0.169491525423728</v>
      </c>
      <c r="S9644">
        <f t="shared" si="150"/>
        <v>-0.2000023137456218</v>
      </c>
    </row>
    <row r="9645" spans="1:19" x14ac:dyDescent="0.2">
      <c r="A9645" t="s">
        <v>19177</v>
      </c>
      <c r="B9645" t="s">
        <v>19178</v>
      </c>
      <c r="C9645">
        <v>107</v>
      </c>
      <c r="D9645">
        <v>90</v>
      </c>
      <c r="E9645">
        <v>79</v>
      </c>
      <c r="F9645">
        <v>11</v>
      </c>
      <c r="G9645">
        <v>5.11696404964371E-3</v>
      </c>
      <c r="H9645">
        <v>-0.62601469617317096</v>
      </c>
      <c r="I9645">
        <v>-1.8721882654889801</v>
      </c>
      <c r="J9645">
        <v>249</v>
      </c>
      <c r="K9645">
        <v>247</v>
      </c>
      <c r="L9645">
        <v>125</v>
      </c>
      <c r="M9645">
        <v>21</v>
      </c>
      <c r="N9645">
        <v>7.3725709585651195E-2</v>
      </c>
      <c r="O9645">
        <v>-0.89137811123207</v>
      </c>
      <c r="P9645">
        <v>-2.0842057209537099</v>
      </c>
      <c r="Q9645">
        <v>0.62711864406779605</v>
      </c>
      <c r="R9645">
        <v>0.28813559322033899</v>
      </c>
      <c r="S9645">
        <f t="shared" si="150"/>
        <v>-9.7399007105460705E-2</v>
      </c>
    </row>
    <row r="9646" spans="1:19" x14ac:dyDescent="0.2">
      <c r="A9646" t="s">
        <v>19179</v>
      </c>
      <c r="B9646" t="s">
        <v>19180</v>
      </c>
      <c r="C9646">
        <v>25</v>
      </c>
      <c r="D9646">
        <v>27</v>
      </c>
      <c r="E9646">
        <v>46</v>
      </c>
      <c r="F9646">
        <v>0</v>
      </c>
      <c r="G9646">
        <v>0.113681987782478</v>
      </c>
      <c r="H9646">
        <v>-0.22944018676886699</v>
      </c>
      <c r="I9646" t="e">
        <f>-inf</f>
        <v>#NAME?</v>
      </c>
      <c r="J9646">
        <v>82</v>
      </c>
      <c r="K9646">
        <v>57</v>
      </c>
      <c r="L9646">
        <v>20</v>
      </c>
      <c r="M9646">
        <v>2</v>
      </c>
      <c r="N9646">
        <v>-8.0710893289503496E-2</v>
      </c>
      <c r="O9646">
        <v>-1.20487263386412</v>
      </c>
      <c r="P9646">
        <v>-2.6230095253116201</v>
      </c>
      <c r="Q9646">
        <v>0.677966101694915</v>
      </c>
      <c r="R9646">
        <v>0.186440677966101</v>
      </c>
      <c r="S9646" t="e">
        <f t="shared" si="150"/>
        <v>#NAME?</v>
      </c>
    </row>
    <row r="9647" spans="1:19" x14ac:dyDescent="0.2">
      <c r="A9647" t="s">
        <v>19181</v>
      </c>
      <c r="B9647" t="s">
        <v>19182</v>
      </c>
      <c r="C9647">
        <v>208</v>
      </c>
      <c r="D9647">
        <v>178</v>
      </c>
      <c r="E9647">
        <v>113</v>
      </c>
      <c r="F9647">
        <v>18</v>
      </c>
      <c r="G9647">
        <v>1.26148996416608E-2</v>
      </c>
      <c r="H9647">
        <v>-0.75924290125774496</v>
      </c>
      <c r="I9647">
        <v>-1.9469880028214499</v>
      </c>
      <c r="J9647">
        <v>417</v>
      </c>
      <c r="K9647">
        <v>514</v>
      </c>
      <c r="L9647">
        <v>275</v>
      </c>
      <c r="M9647">
        <v>62</v>
      </c>
      <c r="N9647">
        <v>0.16805516744324001</v>
      </c>
      <c r="O9647">
        <v>-0.77289213828788506</v>
      </c>
      <c r="P9647">
        <v>-1.8379700340673899</v>
      </c>
      <c r="Q9647">
        <v>0.52542372881355903</v>
      </c>
      <c r="R9647">
        <v>0.25423728813559299</v>
      </c>
      <c r="S9647">
        <f t="shared" si="150"/>
        <v>-5.3105989354513092E-2</v>
      </c>
    </row>
    <row r="9648" spans="1:19" x14ac:dyDescent="0.2">
      <c r="A9648" t="s">
        <v>19183</v>
      </c>
      <c r="B9648" t="s">
        <v>19184</v>
      </c>
      <c r="C9648">
        <v>160</v>
      </c>
      <c r="D9648">
        <v>311</v>
      </c>
      <c r="E9648">
        <v>139</v>
      </c>
      <c r="F9648">
        <v>29</v>
      </c>
      <c r="G9648">
        <v>0.36889863866644101</v>
      </c>
      <c r="H9648">
        <v>-0.555363192180233</v>
      </c>
      <c r="I9648">
        <v>-1.62591915771896</v>
      </c>
      <c r="J9648">
        <v>323</v>
      </c>
      <c r="K9648">
        <v>469</v>
      </c>
      <c r="L9648">
        <v>253</v>
      </c>
      <c r="M9648">
        <v>48</v>
      </c>
      <c r="N9648">
        <v>0.239198423805702</v>
      </c>
      <c r="O9648">
        <v>-0.698170778299675</v>
      </c>
      <c r="P9648">
        <v>-1.8381869535474</v>
      </c>
      <c r="Q9648">
        <v>0.74576271186440601</v>
      </c>
      <c r="R9648">
        <v>0.25423728813559299</v>
      </c>
      <c r="S9648">
        <f t="shared" si="150"/>
        <v>3.9426918001586569E-2</v>
      </c>
    </row>
    <row r="9649" spans="1:19" x14ac:dyDescent="0.2">
      <c r="A9649" t="s">
        <v>19185</v>
      </c>
      <c r="B9649" t="s">
        <v>19186</v>
      </c>
      <c r="C9649">
        <v>43</v>
      </c>
      <c r="D9649">
        <v>65</v>
      </c>
      <c r="E9649">
        <v>11</v>
      </c>
      <c r="F9649">
        <v>3</v>
      </c>
      <c r="G9649">
        <v>0.25970313335879702</v>
      </c>
      <c r="H9649">
        <v>-1.0863337801997599</v>
      </c>
      <c r="I9649">
        <v>-2.0405443738219202</v>
      </c>
      <c r="J9649">
        <v>85</v>
      </c>
      <c r="K9649">
        <v>99</v>
      </c>
      <c r="L9649">
        <v>32</v>
      </c>
      <c r="M9649">
        <v>7</v>
      </c>
      <c r="N9649">
        <v>0.143444372304978</v>
      </c>
      <c r="O9649">
        <v>-1.01635772453877</v>
      </c>
      <c r="P9649">
        <v>-2.0945465542919202</v>
      </c>
      <c r="Q9649">
        <v>0.61016949152542299</v>
      </c>
      <c r="R9649">
        <v>0.322033898305084</v>
      </c>
      <c r="S9649">
        <f t="shared" si="150"/>
        <v>-0.14871612033394607</v>
      </c>
    </row>
    <row r="9650" spans="1:19" x14ac:dyDescent="0.2">
      <c r="A9650" t="s">
        <v>19187</v>
      </c>
      <c r="B9650" t="s">
        <v>19188</v>
      </c>
      <c r="C9650">
        <v>265</v>
      </c>
      <c r="D9650">
        <v>339</v>
      </c>
      <c r="E9650">
        <v>202</v>
      </c>
      <c r="F9650">
        <v>46</v>
      </c>
      <c r="G9650">
        <v>0.18721205656180201</v>
      </c>
      <c r="H9650">
        <v>-0.61215251426858697</v>
      </c>
      <c r="I9650">
        <v>-1.64468521521723</v>
      </c>
      <c r="J9650">
        <v>286</v>
      </c>
      <c r="K9650">
        <v>458</v>
      </c>
      <c r="L9650">
        <v>245</v>
      </c>
      <c r="M9650">
        <v>51</v>
      </c>
      <c r="N9650">
        <v>0.281727548296548</v>
      </c>
      <c r="O9650">
        <v>-0.65928872590890097</v>
      </c>
      <c r="P9650">
        <v>-1.75902152562299</v>
      </c>
      <c r="Q9650">
        <v>0.83050847457627097</v>
      </c>
      <c r="R9650">
        <v>0.22033898305084701</v>
      </c>
      <c r="S9650">
        <f t="shared" si="150"/>
        <v>5.5190556236864932E-2</v>
      </c>
    </row>
    <row r="9651" spans="1:19" x14ac:dyDescent="0.2">
      <c r="A9651" t="s">
        <v>19189</v>
      </c>
      <c r="B9651" t="s">
        <v>19190</v>
      </c>
      <c r="C9651">
        <v>64</v>
      </c>
      <c r="D9651">
        <v>78</v>
      </c>
      <c r="E9651">
        <v>64</v>
      </c>
      <c r="F9651">
        <v>5</v>
      </c>
      <c r="G9651">
        <v>0.166172861002121</v>
      </c>
      <c r="H9651">
        <v>-0.49425800977840301</v>
      </c>
      <c r="I9651">
        <v>-1.9914071426098601</v>
      </c>
      <c r="J9651">
        <v>113</v>
      </c>
      <c r="K9651">
        <v>104</v>
      </c>
      <c r="L9651">
        <v>76</v>
      </c>
      <c r="M9651">
        <v>26</v>
      </c>
      <c r="N9651">
        <v>4.11829992370824E-2</v>
      </c>
      <c r="O9651">
        <v>-0.76435362834701803</v>
      </c>
      <c r="P9651">
        <v>-1.64833076410449</v>
      </c>
      <c r="Q9651">
        <v>0.677966101694915</v>
      </c>
      <c r="R9651">
        <v>0.169491525423728</v>
      </c>
      <c r="S9651">
        <f t="shared" si="150"/>
        <v>-1.5190327584650498E-2</v>
      </c>
    </row>
    <row r="9652" spans="1:19" x14ac:dyDescent="0.2">
      <c r="A9652" t="s">
        <v>19191</v>
      </c>
      <c r="B9652" t="s">
        <v>19192</v>
      </c>
      <c r="C9652">
        <v>372</v>
      </c>
      <c r="D9652">
        <v>380</v>
      </c>
      <c r="E9652">
        <v>459</v>
      </c>
      <c r="F9652">
        <v>38</v>
      </c>
      <c r="G9652">
        <v>8.9498889030440995E-2</v>
      </c>
      <c r="H9652">
        <v>-0.40298826412303901</v>
      </c>
      <c r="I9652">
        <v>-1.87495651622708</v>
      </c>
      <c r="J9652">
        <v>713</v>
      </c>
      <c r="K9652">
        <v>739</v>
      </c>
      <c r="L9652">
        <v>783</v>
      </c>
      <c r="M9652">
        <v>81</v>
      </c>
      <c r="N9652">
        <v>9.2783011964681902E-2</v>
      </c>
      <c r="O9652">
        <v>-0.55141654493831205</v>
      </c>
      <c r="P9652">
        <v>-1.9548301795651</v>
      </c>
      <c r="Q9652">
        <v>0.88135593220338904</v>
      </c>
      <c r="R9652">
        <v>0.23728813559322001</v>
      </c>
      <c r="S9652">
        <f t="shared" si="150"/>
        <v>-6.3591482094592144E-2</v>
      </c>
    </row>
    <row r="9653" spans="1:19" x14ac:dyDescent="0.2">
      <c r="A9653" t="s">
        <v>19193</v>
      </c>
      <c r="B9653" t="s">
        <v>19194</v>
      </c>
      <c r="C9653">
        <v>285</v>
      </c>
      <c r="D9653">
        <v>307</v>
      </c>
      <c r="E9653">
        <v>196</v>
      </c>
      <c r="F9653">
        <v>55</v>
      </c>
      <c r="G9653">
        <v>0.112551747764204</v>
      </c>
      <c r="H9653">
        <v>-0.65684679843043703</v>
      </c>
      <c r="I9653">
        <v>-1.5986793434762601</v>
      </c>
      <c r="J9653">
        <v>313</v>
      </c>
      <c r="K9653">
        <v>581</v>
      </c>
      <c r="L9653">
        <v>364</v>
      </c>
      <c r="M9653">
        <v>64</v>
      </c>
      <c r="N9653">
        <v>0.34585989826560398</v>
      </c>
      <c r="O9653">
        <v>-0.52653173104178197</v>
      </c>
      <c r="P9653">
        <v>-1.6995900321544499</v>
      </c>
      <c r="Q9653">
        <v>0.59322033898305004</v>
      </c>
      <c r="R9653">
        <v>0.42372881355932202</v>
      </c>
      <c r="S9653">
        <f t="shared" si="150"/>
        <v>8.4354839670582105E-2</v>
      </c>
    </row>
    <row r="9654" spans="1:19" x14ac:dyDescent="0.2">
      <c r="A9654" t="s">
        <v>19195</v>
      </c>
      <c r="B9654" t="s">
        <v>19196</v>
      </c>
      <c r="C9654">
        <v>30</v>
      </c>
      <c r="D9654">
        <v>34</v>
      </c>
      <c r="E9654">
        <v>9</v>
      </c>
      <c r="F9654">
        <v>1</v>
      </c>
      <c r="G9654">
        <v>0.13461589461812101</v>
      </c>
      <c r="H9654">
        <v>-1.01713675505874</v>
      </c>
      <c r="I9654">
        <v>-2.3613184276816601</v>
      </c>
      <c r="J9654">
        <v>56</v>
      </c>
      <c r="K9654">
        <v>61</v>
      </c>
      <c r="L9654">
        <v>32</v>
      </c>
      <c r="M9654">
        <v>7</v>
      </c>
      <c r="N9654">
        <v>0.114369911426288</v>
      </c>
      <c r="O9654">
        <v>-0.83512682583068398</v>
      </c>
      <c r="P9654">
        <v>-1.91331565558383</v>
      </c>
      <c r="Q9654">
        <v>0.62711864406779605</v>
      </c>
      <c r="R9654">
        <v>0.305084745762711</v>
      </c>
      <c r="S9654">
        <f t="shared" si="150"/>
        <v>-0.19274573410995327</v>
      </c>
    </row>
    <row r="9655" spans="1:19" x14ac:dyDescent="0.2">
      <c r="A9655" t="s">
        <v>19197</v>
      </c>
      <c r="B9655" t="s">
        <v>19198</v>
      </c>
      <c r="C9655">
        <v>53</v>
      </c>
      <c r="D9655">
        <v>40</v>
      </c>
      <c r="E9655">
        <v>75</v>
      </c>
      <c r="F9655">
        <v>1</v>
      </c>
      <c r="G9655">
        <v>-4.1957645977298098E-2</v>
      </c>
      <c r="H9655">
        <v>-0.34347261598749201</v>
      </c>
      <c r="I9655">
        <v>-2.60847304256278</v>
      </c>
      <c r="J9655">
        <v>73</v>
      </c>
      <c r="K9655">
        <v>130</v>
      </c>
      <c r="L9655">
        <v>75</v>
      </c>
      <c r="M9655">
        <v>11</v>
      </c>
      <c r="N9655">
        <v>0.32784859560810198</v>
      </c>
      <c r="O9655">
        <v>-0.58035037387314603</v>
      </c>
      <c r="P9655">
        <v>-1.8321558435541201</v>
      </c>
      <c r="Q9655">
        <v>0.677966101694915</v>
      </c>
      <c r="R9655">
        <v>0.23728813559322001</v>
      </c>
      <c r="S9655">
        <f t="shared" si="150"/>
        <v>-0.24231210268755499</v>
      </c>
    </row>
    <row r="9656" spans="1:19" x14ac:dyDescent="0.2">
      <c r="A9656" t="s">
        <v>19199</v>
      </c>
      <c r="B9656" t="s">
        <v>19200</v>
      </c>
      <c r="C9656">
        <v>33</v>
      </c>
      <c r="D9656">
        <v>42</v>
      </c>
      <c r="E9656">
        <v>30</v>
      </c>
      <c r="F9656">
        <v>1</v>
      </c>
      <c r="G9656">
        <v>0.18499358281554101</v>
      </c>
      <c r="H9656">
        <v>-0.53565069493662798</v>
      </c>
      <c r="I9656">
        <v>-2.4027111128398801</v>
      </c>
      <c r="J9656">
        <v>80</v>
      </c>
      <c r="K9656">
        <v>87</v>
      </c>
      <c r="L9656">
        <v>84</v>
      </c>
      <c r="M9656">
        <v>12</v>
      </c>
      <c r="N9656">
        <v>0.113657369048396</v>
      </c>
      <c r="O9656">
        <v>-0.57089947807445196</v>
      </c>
      <c r="P9656">
        <v>-1.83413440953621</v>
      </c>
      <c r="Q9656">
        <v>0.83050847457627097</v>
      </c>
      <c r="R9656">
        <v>0.22033898305084701</v>
      </c>
      <c r="S9656">
        <f t="shared" si="150"/>
        <v>-0.1835030089236136</v>
      </c>
    </row>
    <row r="9657" spans="1:19" x14ac:dyDescent="0.2">
      <c r="A9657" t="s">
        <v>19201</v>
      </c>
      <c r="B9657" t="s">
        <v>19202</v>
      </c>
      <c r="C9657">
        <v>334</v>
      </c>
      <c r="D9657">
        <v>386</v>
      </c>
      <c r="E9657">
        <v>214</v>
      </c>
      <c r="F9657">
        <v>40</v>
      </c>
      <c r="G9657">
        <v>0.14309907015571799</v>
      </c>
      <c r="H9657">
        <v>-0.68759070324077698</v>
      </c>
      <c r="I9657">
        <v>-1.8058836484456</v>
      </c>
      <c r="J9657">
        <v>371</v>
      </c>
      <c r="K9657">
        <v>658</v>
      </c>
      <c r="L9657">
        <v>399</v>
      </c>
      <c r="M9657">
        <v>48</v>
      </c>
      <c r="N9657">
        <v>0.32608008742063099</v>
      </c>
      <c r="O9657">
        <v>-0.56048979107268704</v>
      </c>
      <c r="P9657">
        <v>-1.89835834083135</v>
      </c>
      <c r="Q9657">
        <v>0.81355932203389802</v>
      </c>
      <c r="R9657">
        <v>0.37288135593220301</v>
      </c>
      <c r="S9657">
        <f t="shared" si="150"/>
        <v>-2.8566718849850098E-2</v>
      </c>
    </row>
    <row r="9658" spans="1:19" x14ac:dyDescent="0.2">
      <c r="A9658" t="s">
        <v>19203</v>
      </c>
      <c r="B9658" t="s">
        <v>19204</v>
      </c>
      <c r="C9658">
        <v>64</v>
      </c>
      <c r="D9658">
        <v>43</v>
      </c>
      <c r="E9658">
        <v>30</v>
      </c>
      <c r="F9658">
        <v>16</v>
      </c>
      <c r="G9658">
        <v>-9.2453286108772098E-2</v>
      </c>
      <c r="H9658">
        <v>-0.82331672904262798</v>
      </c>
      <c r="I9658">
        <v>-1.48625716428996</v>
      </c>
      <c r="J9658">
        <v>136</v>
      </c>
      <c r="K9658">
        <v>70</v>
      </c>
      <c r="L9658">
        <v>81</v>
      </c>
      <c r="M9658">
        <v>6</v>
      </c>
      <c r="N9658">
        <v>-0.21121276493423799</v>
      </c>
      <c r="O9658">
        <v>-0.81714266663595803</v>
      </c>
      <c r="P9658">
        <v>-2.36561332657846</v>
      </c>
      <c r="Q9658">
        <v>0.57627118644067798</v>
      </c>
      <c r="R9658">
        <v>0.305084745762711</v>
      </c>
      <c r="S9658">
        <f t="shared" si="150"/>
        <v>-6.1374813212343032E-2</v>
      </c>
    </row>
    <row r="9659" spans="1:19" x14ac:dyDescent="0.2">
      <c r="A9659" t="s">
        <v>19205</v>
      </c>
      <c r="B9659" t="s">
        <v>19206</v>
      </c>
      <c r="C9659">
        <v>80</v>
      </c>
      <c r="D9659">
        <v>70</v>
      </c>
      <c r="E9659">
        <v>98</v>
      </c>
      <c r="F9659">
        <v>18</v>
      </c>
      <c r="G9659">
        <v>2.2266285317841601E-2</v>
      </c>
      <c r="H9659">
        <v>-0.406121921077852</v>
      </c>
      <c r="I9659">
        <v>-1.5320146548506299</v>
      </c>
      <c r="J9659">
        <v>202</v>
      </c>
      <c r="K9659">
        <v>272</v>
      </c>
      <c r="L9659">
        <v>174</v>
      </c>
      <c r="M9659">
        <v>79</v>
      </c>
      <c r="N9659">
        <v>0.206445638009296</v>
      </c>
      <c r="O9659">
        <v>-0.65689089830841396</v>
      </c>
      <c r="P9659">
        <v>-1.4179499467480701</v>
      </c>
      <c r="Q9659">
        <v>0.61016949152542299</v>
      </c>
      <c r="R9659">
        <v>0.40677966101694901</v>
      </c>
      <c r="S9659">
        <f t="shared" si="150"/>
        <v>0.17891394947989508</v>
      </c>
    </row>
    <row r="9660" spans="1:19" x14ac:dyDescent="0.2">
      <c r="A9660" t="s">
        <v>19207</v>
      </c>
      <c r="B9660" t="s">
        <v>19208</v>
      </c>
      <c r="C9660">
        <v>26</v>
      </c>
      <c r="D9660">
        <v>25</v>
      </c>
      <c r="E9660">
        <v>20</v>
      </c>
      <c r="F9660">
        <v>2</v>
      </c>
      <c r="G9660">
        <v>6.3224892996747994E-2</v>
      </c>
      <c r="H9660">
        <v>-0.60820136208524</v>
      </c>
      <c r="I9660">
        <v>-1.99814052526883</v>
      </c>
      <c r="J9660">
        <v>108</v>
      </c>
      <c r="K9660">
        <v>95</v>
      </c>
      <c r="L9660">
        <v>52</v>
      </c>
      <c r="M9660">
        <v>12</v>
      </c>
      <c r="N9660">
        <v>2.1527953223619702E-2</v>
      </c>
      <c r="O9660">
        <v>-0.90950918899654098</v>
      </c>
      <c r="P9660">
        <v>-1.9644681780312101</v>
      </c>
      <c r="Q9660">
        <v>0.50847457627118597</v>
      </c>
      <c r="R9660">
        <v>0.338983050847457</v>
      </c>
      <c r="S9660">
        <f t="shared" si="150"/>
        <v>-0.10169371425896127</v>
      </c>
    </row>
    <row r="9661" spans="1:19" x14ac:dyDescent="0.2">
      <c r="A9661" t="s">
        <v>19209</v>
      </c>
      <c r="B9661" t="s">
        <v>19210</v>
      </c>
      <c r="C9661">
        <v>15</v>
      </c>
      <c r="D9661">
        <v>16</v>
      </c>
      <c r="E9661">
        <v>17</v>
      </c>
      <c r="F9661">
        <v>1</v>
      </c>
      <c r="G9661">
        <v>0.108286955895772</v>
      </c>
      <c r="H9661">
        <v>-0.43990034745581003</v>
      </c>
      <c r="I9661">
        <v>-2.0602884320176802</v>
      </c>
      <c r="J9661">
        <v>115</v>
      </c>
      <c r="K9661">
        <v>165</v>
      </c>
      <c r="L9661">
        <v>82</v>
      </c>
      <c r="M9661">
        <v>15</v>
      </c>
      <c r="N9661">
        <v>0.234014207282016</v>
      </c>
      <c r="O9661">
        <v>-0.738972765114285</v>
      </c>
      <c r="P9661">
        <v>-1.89483224988982</v>
      </c>
      <c r="Q9661">
        <v>0.55932203389830504</v>
      </c>
      <c r="R9661">
        <v>0.22033898305084701</v>
      </c>
      <c r="S9661">
        <f t="shared" si="150"/>
        <v>-0.10098966725586341</v>
      </c>
    </row>
    <row r="9662" spans="1:19" x14ac:dyDescent="0.2">
      <c r="A9662" t="s">
        <v>19211</v>
      </c>
      <c r="B9662" t="s">
        <v>19212</v>
      </c>
      <c r="C9662">
        <v>428</v>
      </c>
      <c r="D9662">
        <v>552</v>
      </c>
      <c r="E9662">
        <v>263</v>
      </c>
      <c r="F9662">
        <v>76</v>
      </c>
      <c r="G9662">
        <v>0.19075354101155501</v>
      </c>
      <c r="H9662">
        <v>-0.70574603030181704</v>
      </c>
      <c r="I9662">
        <v>-1.6348273496943699</v>
      </c>
      <c r="J9662">
        <v>645</v>
      </c>
      <c r="K9662">
        <v>983</v>
      </c>
      <c r="L9662">
        <v>502</v>
      </c>
      <c r="M9662">
        <v>69</v>
      </c>
      <c r="N9662">
        <v>0.26022190661858902</v>
      </c>
      <c r="O9662">
        <v>-0.700944774634638</v>
      </c>
      <c r="P9662">
        <v>-1.9809362924899001</v>
      </c>
      <c r="Q9662">
        <v>0.79661016949152497</v>
      </c>
      <c r="R9662">
        <v>0.169491525423728</v>
      </c>
      <c r="S9662">
        <f t="shared" si="150"/>
        <v>-1.325171669637016E-3</v>
      </c>
    </row>
    <row r="9663" spans="1:19" x14ac:dyDescent="0.2">
      <c r="A9663" t="s">
        <v>19213</v>
      </c>
      <c r="B9663" t="s">
        <v>19214</v>
      </c>
      <c r="C9663">
        <v>237</v>
      </c>
      <c r="D9663">
        <v>262</v>
      </c>
      <c r="E9663">
        <v>143</v>
      </c>
      <c r="F9663">
        <v>23</v>
      </c>
      <c r="G9663">
        <v>0.12381117760517001</v>
      </c>
      <c r="H9663">
        <v>-0.71367031832344496</v>
      </c>
      <c r="I9663">
        <v>-1.89721768295451</v>
      </c>
      <c r="J9663">
        <v>355</v>
      </c>
      <c r="K9663">
        <v>438</v>
      </c>
      <c r="L9663">
        <v>304</v>
      </c>
      <c r="M9663">
        <v>57</v>
      </c>
      <c r="N9663">
        <v>0.16847386087072699</v>
      </c>
      <c r="O9663">
        <v>-0.65944354659073001</v>
      </c>
      <c r="P9663">
        <v>-1.8045791659744901</v>
      </c>
      <c r="Q9663">
        <v>0.69491525423728795</v>
      </c>
      <c r="R9663">
        <v>0.38983050847457601</v>
      </c>
      <c r="S9663">
        <f t="shared" si="150"/>
        <v>-2.9821543157621547E-2</v>
      </c>
    </row>
    <row r="9664" spans="1:19" x14ac:dyDescent="0.2">
      <c r="A9664" t="s">
        <v>19215</v>
      </c>
      <c r="B9664" t="s">
        <v>19216</v>
      </c>
      <c r="C9664">
        <v>101</v>
      </c>
      <c r="D9664">
        <v>67</v>
      </c>
      <c r="E9664">
        <v>35</v>
      </c>
      <c r="F9664">
        <v>4</v>
      </c>
      <c r="G9664">
        <v>-9.7988338786287696E-2</v>
      </c>
      <c r="H9664">
        <v>-0.95451133921077003</v>
      </c>
      <c r="I9664">
        <v>-2.2864585554166701</v>
      </c>
      <c r="J9664">
        <v>97</v>
      </c>
      <c r="K9664">
        <v>125</v>
      </c>
      <c r="L9664">
        <v>46</v>
      </c>
      <c r="M9664">
        <v>6</v>
      </c>
      <c r="N9664">
        <v>0.18736638216353299</v>
      </c>
      <c r="O9664">
        <v>-0.91610267972906101</v>
      </c>
      <c r="P9664">
        <v>-2.21884615247449</v>
      </c>
      <c r="Q9664">
        <v>0.77966101694915202</v>
      </c>
      <c r="R9664">
        <v>0.35593220338983</v>
      </c>
      <c r="S9664">
        <f t="shared" si="150"/>
        <v>-0.25288180241511049</v>
      </c>
    </row>
    <row r="9665" spans="1:19" x14ac:dyDescent="0.2">
      <c r="A9665" t="s">
        <v>19217</v>
      </c>
      <c r="B9665" t="s">
        <v>19218</v>
      </c>
      <c r="C9665">
        <v>25</v>
      </c>
      <c r="D9665">
        <v>15</v>
      </c>
      <c r="E9665">
        <v>6</v>
      </c>
      <c r="F9665">
        <v>1</v>
      </c>
      <c r="G9665">
        <v>-0.141590517320827</v>
      </c>
      <c r="H9665">
        <v>-1.11404676806679</v>
      </c>
      <c r="I9665">
        <v>-2.2821371816340301</v>
      </c>
      <c r="J9665">
        <v>36</v>
      </c>
      <c r="K9665">
        <v>20</v>
      </c>
      <c r="L9665">
        <v>2</v>
      </c>
      <c r="M9665">
        <v>1</v>
      </c>
      <c r="N9665">
        <v>-0.178044401681584</v>
      </c>
      <c r="O9665">
        <v>-1.8473612822476899</v>
      </c>
      <c r="P9665">
        <v>-2.5665281693591799</v>
      </c>
      <c r="Q9665">
        <v>0.72881355932203395</v>
      </c>
      <c r="R9665">
        <v>0.338983050847457</v>
      </c>
      <c r="S9665">
        <f t="shared" si="150"/>
        <v>-0.34463484636085961</v>
      </c>
    </row>
    <row r="9666" spans="1:19" x14ac:dyDescent="0.2">
      <c r="A9666" t="s">
        <v>19219</v>
      </c>
      <c r="B9666" t="s">
        <v>19220</v>
      </c>
      <c r="C9666">
        <v>12</v>
      </c>
      <c r="D9666">
        <v>31</v>
      </c>
      <c r="E9666">
        <v>27</v>
      </c>
      <c r="F9666">
        <v>1</v>
      </c>
      <c r="G9666">
        <v>0.49243868008217601</v>
      </c>
      <c r="H9666">
        <v>-0.142075491667041</v>
      </c>
      <c r="I9666">
        <v>-1.96337841900962</v>
      </c>
      <c r="J9666">
        <v>79</v>
      </c>
      <c r="K9666">
        <v>79</v>
      </c>
      <c r="L9666">
        <v>23</v>
      </c>
      <c r="M9666">
        <v>10</v>
      </c>
      <c r="N9666">
        <v>7.7228103421721706E-2</v>
      </c>
      <c r="O9666">
        <v>-1.12798803241723</v>
      </c>
      <c r="P9666">
        <v>-1.9078527598823301</v>
      </c>
      <c r="Q9666">
        <v>0.72881355932203395</v>
      </c>
      <c r="R9666">
        <v>0.27118644067796599</v>
      </c>
      <c r="S9666">
        <f t="shared" si="150"/>
        <v>-7.6525200422078582E-2</v>
      </c>
    </row>
    <row r="9667" spans="1:19" x14ac:dyDescent="0.2">
      <c r="A9667" t="s">
        <v>19221</v>
      </c>
      <c r="B9667" t="s">
        <v>19222</v>
      </c>
      <c r="C9667">
        <v>181</v>
      </c>
      <c r="D9667">
        <v>220</v>
      </c>
      <c r="E9667">
        <v>111</v>
      </c>
      <c r="F9667">
        <v>33</v>
      </c>
      <c r="G9667">
        <v>0.16500233824855001</v>
      </c>
      <c r="H9667">
        <v>-0.70661360586093003</v>
      </c>
      <c r="I9667">
        <v>-1.6233618079532901</v>
      </c>
      <c r="J9667">
        <v>444</v>
      </c>
      <c r="K9667">
        <v>593</v>
      </c>
      <c r="L9667">
        <v>306</v>
      </c>
      <c r="M9667">
        <v>69</v>
      </c>
      <c r="N9667">
        <v>0.202899826671364</v>
      </c>
      <c r="O9667">
        <v>-0.75375032077742998</v>
      </c>
      <c r="P9667">
        <v>-1.81875954796925</v>
      </c>
      <c r="Q9667">
        <v>0.677966101694915</v>
      </c>
      <c r="R9667">
        <v>0.28813559322033899</v>
      </c>
      <c r="S9667">
        <f t="shared" ref="S9667:S9730" si="151">((I9667+1.7338029)/1.7338029+(P9667+1.8692731)/1.8692731)/2</f>
        <v>4.5360928699546062E-2</v>
      </c>
    </row>
    <row r="9668" spans="1:19" x14ac:dyDescent="0.2">
      <c r="A9668" t="s">
        <v>19223</v>
      </c>
      <c r="B9668" t="s">
        <v>19224</v>
      </c>
      <c r="C9668">
        <v>84</v>
      </c>
      <c r="D9668">
        <v>81</v>
      </c>
      <c r="E9668">
        <v>79</v>
      </c>
      <c r="F9668">
        <v>5</v>
      </c>
      <c r="G9668">
        <v>6.4463965112296504E-2</v>
      </c>
      <c r="H9668">
        <v>-0.52091020454984305</v>
      </c>
      <c r="I9668">
        <v>-2.1095064546878599</v>
      </c>
      <c r="J9668">
        <v>110</v>
      </c>
      <c r="K9668">
        <v>250</v>
      </c>
      <c r="L9668">
        <v>82</v>
      </c>
      <c r="M9668">
        <v>10</v>
      </c>
      <c r="N9668">
        <v>0.433775426935534</v>
      </c>
      <c r="O9668">
        <v>-0.719667609918898</v>
      </c>
      <c r="P9668">
        <v>-2.05161835375011</v>
      </c>
      <c r="Q9668">
        <v>0.83050847457627097</v>
      </c>
      <c r="R9668">
        <v>0.322033898305084</v>
      </c>
      <c r="S9668">
        <f t="shared" si="151"/>
        <v>-0.15712104870933113</v>
      </c>
    </row>
    <row r="9669" spans="1:19" x14ac:dyDescent="0.2">
      <c r="A9669" t="s">
        <v>19225</v>
      </c>
      <c r="B9669" t="s">
        <v>19226</v>
      </c>
      <c r="C9669">
        <v>265</v>
      </c>
      <c r="D9669">
        <v>396</v>
      </c>
      <c r="E9669">
        <v>186</v>
      </c>
      <c r="F9669">
        <v>27</v>
      </c>
      <c r="G9669">
        <v>0.25470754428423198</v>
      </c>
      <c r="H9669">
        <v>-0.64799093949729503</v>
      </c>
      <c r="I9669">
        <v>-1.8760792827398101</v>
      </c>
      <c r="J9669">
        <v>456</v>
      </c>
      <c r="K9669">
        <v>781</v>
      </c>
      <c r="L9669">
        <v>284</v>
      </c>
      <c r="M9669">
        <v>42</v>
      </c>
      <c r="N9669">
        <v>0.31091429463458697</v>
      </c>
      <c r="O9669">
        <v>-0.79773527976178704</v>
      </c>
      <c r="P9669">
        <v>-2.04594122085842</v>
      </c>
      <c r="Q9669">
        <v>0.61016949152542299</v>
      </c>
      <c r="R9669">
        <v>0.305084745762711</v>
      </c>
      <c r="S9669">
        <f t="shared" si="151"/>
        <v>-8.8285983623147629E-2</v>
      </c>
    </row>
    <row r="9670" spans="1:19" x14ac:dyDescent="0.2">
      <c r="A9670" t="s">
        <v>19227</v>
      </c>
      <c r="B9670" t="s">
        <v>19228</v>
      </c>
      <c r="C9670">
        <v>137</v>
      </c>
      <c r="D9670">
        <v>147</v>
      </c>
      <c r="E9670">
        <v>103</v>
      </c>
      <c r="F9670">
        <v>12</v>
      </c>
      <c r="G9670">
        <v>0.110854999887297</v>
      </c>
      <c r="H9670">
        <v>-0.61814135222963795</v>
      </c>
      <c r="I9670">
        <v>-1.94173649407078</v>
      </c>
      <c r="J9670">
        <v>254</v>
      </c>
      <c r="K9670">
        <v>227</v>
      </c>
      <c r="L9670">
        <v>222</v>
      </c>
      <c r="M9670">
        <v>15</v>
      </c>
      <c r="N9670">
        <v>2.8420243994906402E-2</v>
      </c>
      <c r="O9670">
        <v>-0.650569519313689</v>
      </c>
      <c r="P9670">
        <v>-2.2389681261561498</v>
      </c>
      <c r="Q9670">
        <v>0.88135593220338904</v>
      </c>
      <c r="R9670">
        <v>0.338983050847457</v>
      </c>
      <c r="S9670">
        <f t="shared" si="151"/>
        <v>-0.15885197644028942</v>
      </c>
    </row>
    <row r="9671" spans="1:19" x14ac:dyDescent="0.2">
      <c r="A9671" t="s">
        <v>19229</v>
      </c>
      <c r="B9671" t="s">
        <v>19230</v>
      </c>
      <c r="C9671">
        <v>79</v>
      </c>
      <c r="D9671">
        <v>78</v>
      </c>
      <c r="E9671">
        <v>92</v>
      </c>
      <c r="F9671">
        <v>4</v>
      </c>
      <c r="G9671">
        <v>7.4725743695567406E-2</v>
      </c>
      <c r="H9671">
        <v>-0.42809727372328898</v>
      </c>
      <c r="I9671">
        <v>-2.1797642729244702</v>
      </c>
      <c r="J9671">
        <v>84</v>
      </c>
      <c r="K9671">
        <v>118</v>
      </c>
      <c r="L9671">
        <v>102</v>
      </c>
      <c r="M9671">
        <v>16</v>
      </c>
      <c r="N9671">
        <v>0.22483082466596499</v>
      </c>
      <c r="O9671">
        <v>-0.50776789144435397</v>
      </c>
      <c r="P9671">
        <v>-1.7303849719978399</v>
      </c>
      <c r="Q9671">
        <v>0.59322033898305004</v>
      </c>
      <c r="R9671">
        <v>0.338983050847457</v>
      </c>
      <c r="S9671">
        <f t="shared" si="151"/>
        <v>-9.1457559322158488E-2</v>
      </c>
    </row>
    <row r="9672" spans="1:19" x14ac:dyDescent="0.2">
      <c r="A9672" t="s">
        <v>19231</v>
      </c>
      <c r="B9672" t="s">
        <v>19232</v>
      </c>
      <c r="C9672">
        <v>51</v>
      </c>
      <c r="D9672">
        <v>32</v>
      </c>
      <c r="E9672">
        <v>15</v>
      </c>
      <c r="F9672">
        <v>1</v>
      </c>
      <c r="G9672">
        <v>-0.12216196548250099</v>
      </c>
      <c r="H9672">
        <v>-1.02573692682065</v>
      </c>
      <c r="I9672">
        <v>-2.5917673490599298</v>
      </c>
      <c r="J9672">
        <v>104</v>
      </c>
      <c r="K9672">
        <v>65</v>
      </c>
      <c r="L9672">
        <v>53</v>
      </c>
      <c r="M9672">
        <v>14</v>
      </c>
      <c r="N9672">
        <v>-0.126891879234203</v>
      </c>
      <c r="O9672">
        <v>-0.884846246842381</v>
      </c>
      <c r="P9672">
        <v>-1.8811309722124301</v>
      </c>
      <c r="Q9672">
        <v>0.62711864406779605</v>
      </c>
      <c r="R9672">
        <v>0.305084745762711</v>
      </c>
      <c r="S9672">
        <f t="shared" si="151"/>
        <v>-0.25059450414910994</v>
      </c>
    </row>
    <row r="9673" spans="1:19" x14ac:dyDescent="0.2">
      <c r="A9673" t="s">
        <v>19233</v>
      </c>
      <c r="B9673" t="s">
        <v>19234</v>
      </c>
      <c r="C9673">
        <v>105</v>
      </c>
      <c r="D9673">
        <v>124</v>
      </c>
      <c r="E9673">
        <v>68</v>
      </c>
      <c r="F9673">
        <v>14</v>
      </c>
      <c r="G9673">
        <v>0.15249061838782499</v>
      </c>
      <c r="H9673">
        <v>-0.68293839614210505</v>
      </c>
      <c r="I9673">
        <v>-1.7592584363536901</v>
      </c>
      <c r="J9673">
        <v>276</v>
      </c>
      <c r="K9673">
        <v>191</v>
      </c>
      <c r="L9673">
        <v>145</v>
      </c>
      <c r="M9673">
        <v>15</v>
      </c>
      <c r="N9673">
        <v>-8.26476113957684E-2</v>
      </c>
      <c r="O9673">
        <v>-0.87162985697463302</v>
      </c>
      <c r="P9673">
        <v>-2.2750434916014202</v>
      </c>
      <c r="Q9673">
        <v>0.76271186440677896</v>
      </c>
      <c r="R9673">
        <v>0.38983050847457601</v>
      </c>
      <c r="S9673">
        <f t="shared" si="151"/>
        <v>-0.11587790170948484</v>
      </c>
    </row>
    <row r="9674" spans="1:19" x14ac:dyDescent="0.2">
      <c r="A9674" t="s">
        <v>19235</v>
      </c>
      <c r="B9674" t="s">
        <v>19236</v>
      </c>
      <c r="C9674">
        <v>0</v>
      </c>
      <c r="D9674">
        <v>0</v>
      </c>
      <c r="E9674">
        <v>0</v>
      </c>
      <c r="F9674">
        <v>0</v>
      </c>
      <c r="G9674" t="s">
        <v>373</v>
      </c>
      <c r="H9674" t="s">
        <v>373</v>
      </c>
      <c r="I9674" t="s">
        <v>373</v>
      </c>
      <c r="J9674">
        <v>94</v>
      </c>
      <c r="K9674">
        <v>170</v>
      </c>
      <c r="L9674">
        <v>44</v>
      </c>
      <c r="M9674">
        <v>17</v>
      </c>
      <c r="N9674">
        <v>0.33454917120029698</v>
      </c>
      <c r="O9674">
        <v>-0.92176395425790103</v>
      </c>
      <c r="P9674">
        <v>-1.75290460081331</v>
      </c>
      <c r="Q9674">
        <v>0.83050847457627097</v>
      </c>
      <c r="R9674">
        <v>0.25423728813559299</v>
      </c>
      <c r="S9674" t="e">
        <f t="shared" si="151"/>
        <v>#VALUE!</v>
      </c>
    </row>
    <row r="9675" spans="1:19" x14ac:dyDescent="0.2">
      <c r="A9675" t="s">
        <v>19237</v>
      </c>
      <c r="B9675" t="s">
        <v>19238</v>
      </c>
      <c r="C9675">
        <v>182</v>
      </c>
      <c r="D9675">
        <v>157</v>
      </c>
      <c r="E9675">
        <v>119</v>
      </c>
      <c r="F9675">
        <v>12</v>
      </c>
      <c r="G9675">
        <v>1.6086496719687399E-2</v>
      </c>
      <c r="H9675">
        <v>-0.67878243637094704</v>
      </c>
      <c r="I9675">
        <v>-2.06508731489944</v>
      </c>
      <c r="J9675">
        <v>322</v>
      </c>
      <c r="K9675">
        <v>451</v>
      </c>
      <c r="L9675">
        <v>272</v>
      </c>
      <c r="M9675">
        <v>48</v>
      </c>
      <c r="N9675">
        <v>0.223548773603851</v>
      </c>
      <c r="O9675">
        <v>-0.66537574480602202</v>
      </c>
      <c r="P9675">
        <v>-1.8368403029121301</v>
      </c>
      <c r="Q9675">
        <v>0.69491525423728795</v>
      </c>
      <c r="R9675">
        <v>0.35593220338983</v>
      </c>
      <c r="S9675">
        <f t="shared" si="151"/>
        <v>-8.6861687578342478E-2</v>
      </c>
    </row>
    <row r="9676" spans="1:19" x14ac:dyDescent="0.2">
      <c r="A9676" t="s">
        <v>19239</v>
      </c>
      <c r="B9676" t="s">
        <v>19240</v>
      </c>
      <c r="C9676">
        <v>40</v>
      </c>
      <c r="D9676">
        <v>26</v>
      </c>
      <c r="E9676">
        <v>45</v>
      </c>
      <c r="F9676">
        <v>3</v>
      </c>
      <c r="G9676">
        <v>-0.106828411061615</v>
      </c>
      <c r="H9676">
        <v>-0.44310548733102201</v>
      </c>
      <c r="I9676">
        <v>-2.0091359095702899</v>
      </c>
      <c r="J9676">
        <v>72</v>
      </c>
      <c r="K9676">
        <v>47</v>
      </c>
      <c r="L9676">
        <v>27</v>
      </c>
      <c r="M9676">
        <v>0</v>
      </c>
      <c r="N9676">
        <v>-0.108006535073829</v>
      </c>
      <c r="O9676">
        <v>-1.0180575094166699</v>
      </c>
      <c r="P9676" t="e">
        <f>-inf</f>
        <v>#NAME?</v>
      </c>
      <c r="Q9676">
        <v>0.45762711864406702</v>
      </c>
      <c r="R9676">
        <v>0.22033898305084701</v>
      </c>
      <c r="S9676" t="e">
        <f t="shared" si="151"/>
        <v>#NAME?</v>
      </c>
    </row>
    <row r="9677" spans="1:19" x14ac:dyDescent="0.2">
      <c r="A9677" t="s">
        <v>19241</v>
      </c>
      <c r="B9677" t="s">
        <v>19242</v>
      </c>
      <c r="C9677">
        <v>41</v>
      </c>
      <c r="D9677">
        <v>63</v>
      </c>
      <c r="E9677">
        <v>69</v>
      </c>
      <c r="F9677">
        <v>11</v>
      </c>
      <c r="G9677">
        <v>0.26681492502937398</v>
      </c>
      <c r="H9677">
        <v>-0.26819277576088302</v>
      </c>
      <c r="I9677">
        <v>-1.4555883445235001</v>
      </c>
      <c r="J9677">
        <v>57</v>
      </c>
      <c r="K9677">
        <v>141</v>
      </c>
      <c r="L9677">
        <v>59</v>
      </c>
      <c r="M9677">
        <v>25</v>
      </c>
      <c r="N9677">
        <v>0.47057236040460998</v>
      </c>
      <c r="O9677">
        <v>-0.57711162117473702</v>
      </c>
      <c r="P9677">
        <v>-1.36816051559234</v>
      </c>
      <c r="Q9677">
        <v>0.88135593220338904</v>
      </c>
      <c r="R9677">
        <v>0.20338983050847401</v>
      </c>
      <c r="S9677">
        <f t="shared" si="151"/>
        <v>0.2142718887930426</v>
      </c>
    </row>
    <row r="9678" spans="1:19" x14ac:dyDescent="0.2">
      <c r="A9678" t="s">
        <v>19243</v>
      </c>
      <c r="B9678" t="s">
        <v>19244</v>
      </c>
      <c r="C9678">
        <v>162</v>
      </c>
      <c r="D9678">
        <v>168</v>
      </c>
      <c r="E9678">
        <v>133</v>
      </c>
      <c r="F9678">
        <v>9</v>
      </c>
      <c r="G9678">
        <v>9.6052499478760295E-2</v>
      </c>
      <c r="H9678">
        <v>-0.57992138335394805</v>
      </c>
      <c r="I9678">
        <v>-2.1394696780653</v>
      </c>
      <c r="J9678">
        <v>197</v>
      </c>
      <c r="K9678">
        <v>410</v>
      </c>
      <c r="L9678">
        <v>138</v>
      </c>
      <c r="M9678">
        <v>35</v>
      </c>
      <c r="N9678">
        <v>0.39554573397986398</v>
      </c>
      <c r="O9678">
        <v>-0.746675916904746</v>
      </c>
      <c r="P9678">
        <v>-1.7606238504032099</v>
      </c>
      <c r="Q9678">
        <v>0.96610169491525399</v>
      </c>
      <c r="R9678">
        <v>0.22033898305084701</v>
      </c>
      <c r="S9678">
        <f t="shared" si="151"/>
        <v>-8.7925672182518941E-2</v>
      </c>
    </row>
    <row r="9679" spans="1:19" x14ac:dyDescent="0.2">
      <c r="A9679" t="s">
        <v>19245</v>
      </c>
      <c r="B9679" t="s">
        <v>19246</v>
      </c>
      <c r="C9679">
        <v>146</v>
      </c>
      <c r="D9679">
        <v>143</v>
      </c>
      <c r="E9679">
        <v>145</v>
      </c>
      <c r="F9679">
        <v>15</v>
      </c>
      <c r="G9679">
        <v>7.1241413976153106E-2</v>
      </c>
      <c r="H9679">
        <v>-0.49724286332786499</v>
      </c>
      <c r="I9679">
        <v>-1.87245876969075</v>
      </c>
      <c r="J9679">
        <v>304</v>
      </c>
      <c r="K9679">
        <v>440</v>
      </c>
      <c r="L9679">
        <v>215</v>
      </c>
      <c r="M9679">
        <v>22</v>
      </c>
      <c r="N9679">
        <v>0.237807196299155</v>
      </c>
      <c r="O9679">
        <v>-0.74252390083753805</v>
      </c>
      <c r="P9679">
        <v>-2.1506765713784399</v>
      </c>
      <c r="Q9679">
        <v>0.84745762711864403</v>
      </c>
      <c r="R9679">
        <v>0.28813559322033899</v>
      </c>
      <c r="S9679">
        <f t="shared" si="151"/>
        <v>-0.11525688201842021</v>
      </c>
    </row>
    <row r="9680" spans="1:19" x14ac:dyDescent="0.2">
      <c r="A9680" t="s">
        <v>19247</v>
      </c>
      <c r="B9680" t="s">
        <v>19248</v>
      </c>
      <c r="C9680">
        <v>234</v>
      </c>
      <c r="D9680">
        <v>263</v>
      </c>
      <c r="E9680">
        <v>228</v>
      </c>
      <c r="F9680">
        <v>31</v>
      </c>
      <c r="G9680">
        <v>0.13099812337514299</v>
      </c>
      <c r="H9680">
        <v>-0.50553902018809205</v>
      </c>
      <c r="I9680">
        <v>-1.7620513365378601</v>
      </c>
      <c r="J9680">
        <v>522</v>
      </c>
      <c r="K9680">
        <v>679</v>
      </c>
      <c r="L9680">
        <v>315</v>
      </c>
      <c r="M9680">
        <v>39</v>
      </c>
      <c r="N9680">
        <v>0.19142737469996099</v>
      </c>
      <c r="O9680">
        <v>-0.81144872635705201</v>
      </c>
      <c r="P9680">
        <v>-2.1368315645676499</v>
      </c>
      <c r="Q9680">
        <v>0.89830508474576198</v>
      </c>
      <c r="R9680">
        <v>0.25423728813559299</v>
      </c>
      <c r="S9680">
        <f t="shared" si="151"/>
        <v>-7.9713896465315404E-2</v>
      </c>
    </row>
    <row r="9681" spans="1:19" x14ac:dyDescent="0.2">
      <c r="A9681" t="s">
        <v>19249</v>
      </c>
      <c r="B9681" t="s">
        <v>19250</v>
      </c>
      <c r="C9681">
        <v>124</v>
      </c>
      <c r="D9681">
        <v>140</v>
      </c>
      <c r="E9681">
        <v>150</v>
      </c>
      <c r="F9681">
        <v>7</v>
      </c>
      <c r="G9681">
        <v>0.13296458281153101</v>
      </c>
      <c r="H9681">
        <v>-0.41158843588495703</v>
      </c>
      <c r="I9681">
        <v>-2.13252081810997</v>
      </c>
      <c r="J9681">
        <v>213</v>
      </c>
      <c r="K9681">
        <v>422</v>
      </c>
      <c r="L9681">
        <v>190</v>
      </c>
      <c r="M9681">
        <v>42</v>
      </c>
      <c r="N9681">
        <v>0.37416095094465701</v>
      </c>
      <c r="O9681">
        <v>-0.64171477963029899</v>
      </c>
      <c r="P9681">
        <v>-1.71535598163273</v>
      </c>
      <c r="Q9681">
        <v>0.74576271186440601</v>
      </c>
      <c r="R9681">
        <v>0.37288135593220301</v>
      </c>
      <c r="S9681">
        <f t="shared" si="151"/>
        <v>-7.3813321254182246E-2</v>
      </c>
    </row>
    <row r="9682" spans="1:19" x14ac:dyDescent="0.2">
      <c r="A9682" t="s">
        <v>19251</v>
      </c>
      <c r="B9682" t="s">
        <v>19252</v>
      </c>
      <c r="C9682">
        <v>269</v>
      </c>
      <c r="D9682">
        <v>337</v>
      </c>
      <c r="E9682">
        <v>200</v>
      </c>
      <c r="F9682">
        <v>31</v>
      </c>
      <c r="G9682">
        <v>0.17813585316445901</v>
      </c>
      <c r="H9682">
        <v>-0.62298029411682998</v>
      </c>
      <c r="I9682">
        <v>-1.82258775913013</v>
      </c>
      <c r="J9682">
        <v>585</v>
      </c>
      <c r="K9682">
        <v>876</v>
      </c>
      <c r="L9682">
        <v>387</v>
      </c>
      <c r="M9682">
        <v>143</v>
      </c>
      <c r="N9682">
        <v>0.25257634350762198</v>
      </c>
      <c r="O9682">
        <v>-0.77153367820765895</v>
      </c>
      <c r="P9682">
        <v>-1.6220454972090099</v>
      </c>
      <c r="Q9682">
        <v>0.83050847457627097</v>
      </c>
      <c r="R9682">
        <v>0.28813559322033899</v>
      </c>
      <c r="S9682">
        <f t="shared" si="151"/>
        <v>4.0525261868853704E-2</v>
      </c>
    </row>
    <row r="9683" spans="1:19" x14ac:dyDescent="0.2">
      <c r="A9683" t="s">
        <v>19253</v>
      </c>
      <c r="B9683" t="s">
        <v>19254</v>
      </c>
      <c r="C9683">
        <v>27</v>
      </c>
      <c r="D9683">
        <v>32</v>
      </c>
      <c r="E9683">
        <v>0</v>
      </c>
      <c r="F9683">
        <v>3</v>
      </c>
      <c r="G9683">
        <v>0.15404444645644699</v>
      </c>
      <c r="H9683" t="e">
        <f>-inf</f>
        <v>#NAME?</v>
      </c>
      <c r="I9683">
        <v>-1.8384396824013201</v>
      </c>
      <c r="J9683">
        <v>43</v>
      </c>
      <c r="K9683">
        <v>62</v>
      </c>
      <c r="L9683">
        <v>29</v>
      </c>
      <c r="M9683">
        <v>3</v>
      </c>
      <c r="N9683">
        <v>0.23615133734038901</v>
      </c>
      <c r="O9683">
        <v>-0.76315923482502002</v>
      </c>
      <c r="P9683">
        <v>-2.16657286945181</v>
      </c>
      <c r="Q9683">
        <v>0.62711864406779605</v>
      </c>
      <c r="R9683">
        <v>0.35593220338983</v>
      </c>
      <c r="S9683">
        <f t="shared" si="151"/>
        <v>-0.1096983413763105</v>
      </c>
    </row>
    <row r="9684" spans="1:19" x14ac:dyDescent="0.2">
      <c r="A9684" t="s">
        <v>19255</v>
      </c>
      <c r="B9684" t="e">
        <f>-VGLQAVALWSWFDEADDPDELSFPAGAEIREVEDVNDWFFGVYAAGAKGLFPGPYVKRVGP</f>
        <v>#NAME?</v>
      </c>
      <c r="C9684">
        <v>194</v>
      </c>
      <c r="D9684">
        <v>212</v>
      </c>
      <c r="E9684">
        <v>205</v>
      </c>
      <c r="F9684">
        <v>16</v>
      </c>
      <c r="G9684">
        <v>0.118792363294053</v>
      </c>
      <c r="H9684">
        <v>-0.47030587865287499</v>
      </c>
      <c r="I9684">
        <v>-1.9678789202363001</v>
      </c>
      <c r="J9684">
        <v>313</v>
      </c>
      <c r="K9684">
        <v>436</v>
      </c>
      <c r="L9684">
        <v>276</v>
      </c>
      <c r="M9684">
        <v>48</v>
      </c>
      <c r="N9684">
        <v>0.22117025514385899</v>
      </c>
      <c r="O9684">
        <v>-0.64672403262562095</v>
      </c>
      <c r="P9684">
        <v>-1.8245287687627501</v>
      </c>
      <c r="Q9684">
        <v>0.74576271186440601</v>
      </c>
      <c r="R9684">
        <v>0.20338983050847401</v>
      </c>
      <c r="S9684">
        <f t="shared" si="151"/>
        <v>-5.5535264681708336E-2</v>
      </c>
    </row>
    <row r="9685" spans="1:19" x14ac:dyDescent="0.2">
      <c r="A9685" t="s">
        <v>19256</v>
      </c>
      <c r="B9685" t="s">
        <v>19257</v>
      </c>
      <c r="C9685">
        <v>0</v>
      </c>
      <c r="D9685">
        <v>2</v>
      </c>
      <c r="E9685">
        <v>3</v>
      </c>
      <c r="F9685">
        <v>0</v>
      </c>
      <c r="G9685" t="s">
        <v>599</v>
      </c>
      <c r="H9685" t="s">
        <v>599</v>
      </c>
      <c r="I9685" t="s">
        <v>373</v>
      </c>
      <c r="J9685">
        <v>199</v>
      </c>
      <c r="K9685">
        <v>244</v>
      </c>
      <c r="L9685">
        <v>101</v>
      </c>
      <c r="M9685">
        <v>14</v>
      </c>
      <c r="N9685">
        <v>0.16576485335074401</v>
      </c>
      <c r="O9685">
        <v>-0.88662047977145397</v>
      </c>
      <c r="P9685">
        <v>-2.16295070932336</v>
      </c>
      <c r="Q9685">
        <v>0.91525423728813504</v>
      </c>
      <c r="R9685">
        <v>0.25423728813559299</v>
      </c>
      <c r="S9685" t="e">
        <f t="shared" si="151"/>
        <v>#VALUE!</v>
      </c>
    </row>
    <row r="9686" spans="1:19" x14ac:dyDescent="0.2">
      <c r="A9686" t="s">
        <v>19258</v>
      </c>
      <c r="B9686" t="s">
        <v>19259</v>
      </c>
      <c r="C9686">
        <v>134</v>
      </c>
      <c r="D9686">
        <v>172</v>
      </c>
      <c r="E9686">
        <v>29</v>
      </c>
      <c r="F9686">
        <v>14</v>
      </c>
      <c r="G9686">
        <v>0.18868188083826901</v>
      </c>
      <c r="H9686">
        <v>-1.15896481024425</v>
      </c>
      <c r="I9686">
        <v>-1.8651739356485599</v>
      </c>
      <c r="J9686">
        <v>231</v>
      </c>
      <c r="K9686">
        <v>314</v>
      </c>
      <c r="L9686">
        <v>195</v>
      </c>
      <c r="M9686">
        <v>47</v>
      </c>
      <c r="N9686">
        <v>0.210545771602792</v>
      </c>
      <c r="O9686">
        <v>-0.66566614567401605</v>
      </c>
      <c r="P9686">
        <v>-1.70173979054831</v>
      </c>
      <c r="Q9686">
        <v>0.74576271186440601</v>
      </c>
      <c r="R9686">
        <v>0.35593220338983</v>
      </c>
      <c r="S9686">
        <f t="shared" si="151"/>
        <v>6.9271940598997356E-3</v>
      </c>
    </row>
    <row r="9687" spans="1:19" x14ac:dyDescent="0.2">
      <c r="A9687" t="s">
        <v>19260</v>
      </c>
      <c r="B9687" t="s">
        <v>19261</v>
      </c>
      <c r="C9687">
        <v>28</v>
      </c>
      <c r="D9687">
        <v>66</v>
      </c>
      <c r="E9687">
        <v>8</v>
      </c>
      <c r="F9687">
        <v>3</v>
      </c>
      <c r="G9687">
        <v>0.45264413649517699</v>
      </c>
      <c r="H9687">
        <v>-1.0383260541286701</v>
      </c>
      <c r="I9687">
        <v>-1.8542339495845499</v>
      </c>
      <c r="J9687">
        <v>56</v>
      </c>
      <c r="K9687">
        <v>56</v>
      </c>
      <c r="L9687">
        <v>66</v>
      </c>
      <c r="M9687">
        <v>9</v>
      </c>
      <c r="N9687">
        <v>7.7228103421721706E-2</v>
      </c>
      <c r="O9687">
        <v>-0.52073286860872203</v>
      </c>
      <c r="P9687">
        <v>-1.8041711861587599</v>
      </c>
      <c r="Q9687">
        <v>0.66101694915254205</v>
      </c>
      <c r="R9687">
        <v>0.305084745762711</v>
      </c>
      <c r="S9687">
        <f t="shared" si="151"/>
        <v>-1.7316619437593807E-2</v>
      </c>
    </row>
    <row r="9688" spans="1:19" x14ac:dyDescent="0.2">
      <c r="A9688" t="s">
        <v>19262</v>
      </c>
      <c r="B9688" t="s">
        <v>19263</v>
      </c>
      <c r="C9688">
        <v>24</v>
      </c>
      <c r="D9688">
        <v>25</v>
      </c>
      <c r="E9688">
        <v>20</v>
      </c>
      <c r="F9688">
        <v>2</v>
      </c>
      <c r="G9688">
        <v>9.7986999255959994E-2</v>
      </c>
      <c r="H9688">
        <v>-0.57343925582602795</v>
      </c>
      <c r="I9688">
        <v>-1.96337841900962</v>
      </c>
      <c r="J9688">
        <v>112</v>
      </c>
      <c r="K9688">
        <v>120</v>
      </c>
      <c r="L9688">
        <v>57</v>
      </c>
      <c r="M9688">
        <v>9</v>
      </c>
      <c r="N9688">
        <v>0.107191326799165</v>
      </c>
      <c r="O9688">
        <v>-0.88543194414208004</v>
      </c>
      <c r="P9688">
        <v>-2.1052011818227498</v>
      </c>
      <c r="Q9688">
        <v>0.69491525423728795</v>
      </c>
      <c r="R9688">
        <v>0.28813559322033899</v>
      </c>
      <c r="S9688">
        <f t="shared" si="151"/>
        <v>-0.12931267752759618</v>
      </c>
    </row>
    <row r="9689" spans="1:19" x14ac:dyDescent="0.2">
      <c r="A9689" t="s">
        <v>19264</v>
      </c>
      <c r="B9689" t="s">
        <v>19265</v>
      </c>
      <c r="C9689">
        <v>36</v>
      </c>
      <c r="D9689">
        <v>9</v>
      </c>
      <c r="E9689">
        <v>4</v>
      </c>
      <c r="F9689">
        <v>2</v>
      </c>
      <c r="G9689">
        <v>-0.52180175903243398</v>
      </c>
      <c r="H9689">
        <v>-1.4485005192177201</v>
      </c>
      <c r="I9689">
        <v>-2.1394696780653</v>
      </c>
      <c r="J9689">
        <v>58</v>
      </c>
      <c r="K9689">
        <v>106</v>
      </c>
      <c r="L9689">
        <v>63</v>
      </c>
      <c r="M9689">
        <v>8</v>
      </c>
      <c r="N9689">
        <v>0.339105975123554</v>
      </c>
      <c r="O9689">
        <v>-0.55617622125374599</v>
      </c>
      <c r="P9689">
        <v>-1.87056367516288</v>
      </c>
      <c r="Q9689">
        <v>0.88135593220338904</v>
      </c>
      <c r="R9689">
        <v>0.322033898305084</v>
      </c>
      <c r="S9689">
        <f t="shared" si="151"/>
        <v>-0.11733277828158764</v>
      </c>
    </row>
    <row r="9690" spans="1:19" x14ac:dyDescent="0.2">
      <c r="A9690" t="s">
        <v>19266</v>
      </c>
      <c r="B9690" t="s">
        <v>19267</v>
      </c>
      <c r="C9690">
        <v>159</v>
      </c>
      <c r="D9690">
        <v>198</v>
      </c>
      <c r="E9690">
        <v>114</v>
      </c>
      <c r="F9690">
        <v>24</v>
      </c>
      <c r="G9690">
        <v>0.17552629823660801</v>
      </c>
      <c r="H9690">
        <v>-0.63875028276238199</v>
      </c>
      <c r="I9690">
        <v>-1.70538305557084</v>
      </c>
      <c r="J9690">
        <v>360</v>
      </c>
      <c r="K9690">
        <v>491</v>
      </c>
      <c r="L9690">
        <v>238</v>
      </c>
      <c r="M9690">
        <v>69</v>
      </c>
      <c r="N9690">
        <v>0.21200709477740201</v>
      </c>
      <c r="O9690">
        <v>-0.77181432085516499</v>
      </c>
      <c r="P9690">
        <v>-1.7276790786219201</v>
      </c>
      <c r="Q9690">
        <v>0.91525423728813504</v>
      </c>
      <c r="R9690">
        <v>0.25423728813559299</v>
      </c>
      <c r="S9690">
        <f t="shared" si="151"/>
        <v>4.6069898059976556E-2</v>
      </c>
    </row>
    <row r="9691" spans="1:19" x14ac:dyDescent="0.2">
      <c r="A9691" t="s">
        <v>19268</v>
      </c>
      <c r="B9691" t="s">
        <v>19269</v>
      </c>
      <c r="C9691">
        <v>133</v>
      </c>
      <c r="D9691">
        <v>144</v>
      </c>
      <c r="E9691">
        <v>87</v>
      </c>
      <c r="F9691">
        <v>12</v>
      </c>
      <c r="G9691">
        <v>0.11476908342369201</v>
      </c>
      <c r="H9691">
        <v>-0.67859039812687005</v>
      </c>
      <c r="I9691">
        <v>-1.92886756788146</v>
      </c>
      <c r="J9691">
        <v>154</v>
      </c>
      <c r="K9691">
        <v>257</v>
      </c>
      <c r="L9691">
        <v>100</v>
      </c>
      <c r="M9691">
        <v>13</v>
      </c>
      <c r="N9691">
        <v>0.299640505916553</v>
      </c>
      <c r="O9691">
        <v>-0.77960949798085299</v>
      </c>
      <c r="P9691">
        <v>-2.0838030371215099</v>
      </c>
      <c r="Q9691">
        <v>0.72881355932203395</v>
      </c>
      <c r="R9691">
        <v>0.27118644067796599</v>
      </c>
      <c r="S9691">
        <f t="shared" si="151"/>
        <v>-0.11363666650568616</v>
      </c>
    </row>
    <row r="9692" spans="1:19" x14ac:dyDescent="0.2">
      <c r="A9692" t="s">
        <v>19270</v>
      </c>
      <c r="B9692" t="s">
        <v>19271</v>
      </c>
      <c r="C9692">
        <v>74</v>
      </c>
      <c r="D9692">
        <v>98</v>
      </c>
      <c r="E9692">
        <v>88</v>
      </c>
      <c r="F9692">
        <v>12</v>
      </c>
      <c r="G9692">
        <v>0.20225258825704701</v>
      </c>
      <c r="H9692">
        <v>-0.41900705735921101</v>
      </c>
      <c r="I9692">
        <v>-1.67424764664535</v>
      </c>
      <c r="J9692">
        <v>133</v>
      </c>
      <c r="K9692">
        <v>208</v>
      </c>
      <c r="L9692">
        <v>113</v>
      </c>
      <c r="M9692">
        <v>42</v>
      </c>
      <c r="N9692">
        <v>0.27143979741739699</v>
      </c>
      <c r="O9692">
        <v>-0.66286197462805596</v>
      </c>
      <c r="P9692">
        <v>-1.5108280191610699</v>
      </c>
      <c r="Q9692">
        <v>0.83050847457627097</v>
      </c>
      <c r="R9692">
        <v>0.338983050847457</v>
      </c>
      <c r="S9692">
        <f t="shared" si="151"/>
        <v>0.11305294745246831</v>
      </c>
    </row>
    <row r="9693" spans="1:19" x14ac:dyDescent="0.2">
      <c r="A9693" t="s">
        <v>19272</v>
      </c>
      <c r="B9693" t="s">
        <v>19273</v>
      </c>
      <c r="C9693">
        <v>129</v>
      </c>
      <c r="D9693">
        <v>227</v>
      </c>
      <c r="E9693">
        <v>128</v>
      </c>
      <c r="F9693">
        <v>21</v>
      </c>
      <c r="G9693">
        <v>0.32569437918940197</v>
      </c>
      <c r="H9693">
        <v>-0.49763775042978398</v>
      </c>
      <c r="I9693">
        <v>-1.6725675885273199</v>
      </c>
      <c r="J9693">
        <v>414</v>
      </c>
      <c r="K9693">
        <v>656</v>
      </c>
      <c r="L9693">
        <v>399</v>
      </c>
      <c r="M9693">
        <v>93</v>
      </c>
      <c r="N9693">
        <v>0.27713160167648299</v>
      </c>
      <c r="O9693">
        <v>-0.60811622257854103</v>
      </c>
      <c r="P9693">
        <v>-1.6587430611588501</v>
      </c>
      <c r="Q9693">
        <v>0.69491525423728795</v>
      </c>
      <c r="R9693">
        <v>0.305084745762711</v>
      </c>
      <c r="S9693">
        <f t="shared" si="151"/>
        <v>7.3972592363339584E-2</v>
      </c>
    </row>
    <row r="9694" spans="1:19" x14ac:dyDescent="0.2">
      <c r="A9694" t="s">
        <v>19274</v>
      </c>
      <c r="B9694" t="s">
        <v>19275</v>
      </c>
      <c r="C9694">
        <v>63</v>
      </c>
      <c r="D9694">
        <v>76</v>
      </c>
      <c r="E9694">
        <v>42</v>
      </c>
      <c r="F9694">
        <v>2</v>
      </c>
      <c r="G9694">
        <v>0.16173127512273799</v>
      </c>
      <c r="H9694">
        <v>-0.67034926883408397</v>
      </c>
      <c r="I9694">
        <v>-2.3825077267515899</v>
      </c>
      <c r="J9694">
        <v>111</v>
      </c>
      <c r="K9694">
        <v>51</v>
      </c>
      <c r="L9694">
        <v>76</v>
      </c>
      <c r="M9694">
        <v>9</v>
      </c>
      <c r="N9694">
        <v>-0.260524699266999</v>
      </c>
      <c r="O9694">
        <v>-0.75659816365025601</v>
      </c>
      <c r="P9694">
        <v>-2.1013061379392202</v>
      </c>
      <c r="Q9694">
        <v>0.57627118644067798</v>
      </c>
      <c r="R9694">
        <v>0.28813559322033899</v>
      </c>
      <c r="S9694">
        <f t="shared" si="151"/>
        <v>-0.24914075774901162</v>
      </c>
    </row>
    <row r="9695" spans="1:19" x14ac:dyDescent="0.2">
      <c r="A9695" t="s">
        <v>19276</v>
      </c>
      <c r="B9695" t="s">
        <v>19277</v>
      </c>
      <c r="C9695">
        <v>52</v>
      </c>
      <c r="D9695">
        <v>60</v>
      </c>
      <c r="E9695">
        <v>50</v>
      </c>
      <c r="F9695">
        <v>8</v>
      </c>
      <c r="G9695">
        <v>0.14240613904437199</v>
      </c>
      <c r="H9695">
        <v>-0.51129134907718299</v>
      </c>
      <c r="I9695">
        <v>-1.6971105296048501</v>
      </c>
      <c r="J9695">
        <v>219</v>
      </c>
      <c r="K9695">
        <v>196</v>
      </c>
      <c r="L9695">
        <v>100</v>
      </c>
      <c r="M9695">
        <v>30</v>
      </c>
      <c r="N9695">
        <v>2.9040059938079399E-2</v>
      </c>
      <c r="O9695">
        <v>-0.93253289198450795</v>
      </c>
      <c r="P9695">
        <v>-1.8735485287123399</v>
      </c>
      <c r="Q9695">
        <v>0.89830508474576198</v>
      </c>
      <c r="R9695">
        <v>0.23728813559322001</v>
      </c>
      <c r="S9695">
        <f t="shared" si="151"/>
        <v>9.4378637563549209E-3</v>
      </c>
    </row>
    <row r="9696" spans="1:19" x14ac:dyDescent="0.2">
      <c r="A9696" t="s">
        <v>19278</v>
      </c>
      <c r="B9696" t="s">
        <v>19279</v>
      </c>
      <c r="C9696">
        <v>692</v>
      </c>
      <c r="D9696">
        <v>889</v>
      </c>
      <c r="E9696">
        <v>2527</v>
      </c>
      <c r="F9696">
        <v>7918</v>
      </c>
      <c r="G9696">
        <v>0.18905389880898399</v>
      </c>
      <c r="H9696">
        <v>6.8241137684753303E-2</v>
      </c>
      <c r="I9696">
        <v>0.17431222999742901</v>
      </c>
      <c r="J9696">
        <v>1218</v>
      </c>
      <c r="K9696">
        <v>1756</v>
      </c>
      <c r="L9696">
        <v>4310</v>
      </c>
      <c r="M9696">
        <v>11891</v>
      </c>
      <c r="N9696">
        <v>0.23610532669494899</v>
      </c>
      <c r="O9696">
        <v>-4.3258795280515301E-2</v>
      </c>
      <c r="P9696">
        <v>-2.0654577777214099E-2</v>
      </c>
      <c r="Q9696">
        <v>0.91525423728813504</v>
      </c>
      <c r="R9696">
        <v>0.52542372881355903</v>
      </c>
      <c r="S9696">
        <f t="shared" si="151"/>
        <v>1.0447439940928782</v>
      </c>
    </row>
    <row r="9697" spans="1:19" x14ac:dyDescent="0.2">
      <c r="A9697" t="s">
        <v>19280</v>
      </c>
      <c r="B9697" t="s">
        <v>19281</v>
      </c>
      <c r="C9697">
        <v>167</v>
      </c>
      <c r="D9697">
        <v>200</v>
      </c>
      <c r="E9697">
        <v>79</v>
      </c>
      <c r="F9697">
        <v>17</v>
      </c>
      <c r="G9697">
        <v>0.15857175681192601</v>
      </c>
      <c r="H9697">
        <v>-0.81934738963554499</v>
      </c>
      <c r="I9697">
        <v>-1.8764647227313</v>
      </c>
      <c r="J9697">
        <v>389</v>
      </c>
      <c r="K9697">
        <v>315</v>
      </c>
      <c r="L9697">
        <v>208</v>
      </c>
      <c r="M9697">
        <v>54</v>
      </c>
      <c r="N9697">
        <v>-1.4410944114385401E-2</v>
      </c>
      <c r="O9697">
        <v>-0.863975043507336</v>
      </c>
      <c r="P9697">
        <v>-1.86778151009463</v>
      </c>
      <c r="Q9697">
        <v>0.83050847457627097</v>
      </c>
      <c r="R9697">
        <v>0.322033898305084</v>
      </c>
      <c r="S9697">
        <f t="shared" si="151"/>
        <v>-4.074232760857021E-2</v>
      </c>
    </row>
    <row r="9698" spans="1:19" x14ac:dyDescent="0.2">
      <c r="A9698" t="s">
        <v>19282</v>
      </c>
      <c r="B9698" t="s">
        <v>19283</v>
      </c>
      <c r="C9698">
        <v>15</v>
      </c>
      <c r="D9698">
        <v>15</v>
      </c>
      <c r="E9698">
        <v>12</v>
      </c>
      <c r="F9698">
        <v>7</v>
      </c>
      <c r="G9698">
        <v>8.0258232295528406E-2</v>
      </c>
      <c r="H9698">
        <v>-0.59116802278645997</v>
      </c>
      <c r="I9698">
        <v>-1.2151903920034199</v>
      </c>
      <c r="J9698">
        <v>134</v>
      </c>
      <c r="K9698">
        <v>59</v>
      </c>
      <c r="L9698">
        <v>63</v>
      </c>
      <c r="M9698">
        <v>3</v>
      </c>
      <c r="N9698">
        <v>-0.27902468330094099</v>
      </c>
      <c r="O9698">
        <v>-0.91985302605561603</v>
      </c>
      <c r="P9698">
        <v>-2.6602092122370302</v>
      </c>
      <c r="Q9698">
        <v>0.86440677966101698</v>
      </c>
      <c r="R9698">
        <v>0.305084745762711</v>
      </c>
      <c r="S9698">
        <f t="shared" si="151"/>
        <v>-6.2003236010299501E-2</v>
      </c>
    </row>
    <row r="9699" spans="1:19" x14ac:dyDescent="0.2">
      <c r="A9699" t="s">
        <v>19284</v>
      </c>
      <c r="B9699" t="s">
        <v>19285</v>
      </c>
      <c r="C9699">
        <v>135</v>
      </c>
      <c r="D9699">
        <v>157</v>
      </c>
      <c r="E9699">
        <v>120</v>
      </c>
      <c r="F9699">
        <v>5</v>
      </c>
      <c r="G9699">
        <v>0.14582411620975599</v>
      </c>
      <c r="H9699">
        <v>-0.54541053222578495</v>
      </c>
      <c r="I9699">
        <v>-2.31556093712098</v>
      </c>
      <c r="J9699">
        <v>283</v>
      </c>
      <c r="K9699">
        <v>292</v>
      </c>
      <c r="L9699">
        <v>233</v>
      </c>
      <c r="M9699">
        <v>39</v>
      </c>
      <c r="N9699">
        <v>9.08245193458498E-2</v>
      </c>
      <c r="O9699">
        <v>-0.676519291642661</v>
      </c>
      <c r="P9699">
        <v>-1.87094749708968</v>
      </c>
      <c r="Q9699">
        <v>0.62711864406779605</v>
      </c>
      <c r="R9699">
        <v>0.186440677966101</v>
      </c>
      <c r="S9699">
        <f t="shared" si="151"/>
        <v>-0.16821724288553497</v>
      </c>
    </row>
    <row r="9700" spans="1:19" x14ac:dyDescent="0.2">
      <c r="A9700" t="s">
        <v>19286</v>
      </c>
      <c r="B9700" t="s">
        <v>19287</v>
      </c>
      <c r="C9700">
        <v>56</v>
      </c>
      <c r="D9700">
        <v>131</v>
      </c>
      <c r="E9700">
        <v>120</v>
      </c>
      <c r="F9700">
        <v>7</v>
      </c>
      <c r="G9700">
        <v>0.44934150094509201</v>
      </c>
      <c r="H9700">
        <v>-0.163264790736979</v>
      </c>
      <c r="I9700">
        <v>-1.7872871599539399</v>
      </c>
      <c r="J9700">
        <v>114</v>
      </c>
      <c r="K9700">
        <v>196</v>
      </c>
      <c r="L9700">
        <v>66</v>
      </c>
      <c r="M9700">
        <v>22</v>
      </c>
      <c r="N9700">
        <v>0.31257932344172501</v>
      </c>
      <c r="O9700">
        <v>-0.82944969293899395</v>
      </c>
      <c r="P9700">
        <v>-1.7247078391061501</v>
      </c>
      <c r="Q9700">
        <v>1</v>
      </c>
      <c r="R9700">
        <v>0.27118644067796599</v>
      </c>
      <c r="S9700">
        <f t="shared" si="151"/>
        <v>2.3244870797985977E-2</v>
      </c>
    </row>
    <row r="9701" spans="1:19" x14ac:dyDescent="0.2">
      <c r="A9701" t="s">
        <v>19288</v>
      </c>
      <c r="B9701" t="s">
        <v>19289</v>
      </c>
      <c r="C9701">
        <v>78</v>
      </c>
      <c r="D9701">
        <v>34</v>
      </c>
      <c r="E9701">
        <v>41</v>
      </c>
      <c r="F9701">
        <v>7</v>
      </c>
      <c r="G9701">
        <v>-0.28035745335269602</v>
      </c>
      <c r="H9701">
        <v>-0.77356875574914796</v>
      </c>
      <c r="I9701">
        <v>-1.9311937356382201</v>
      </c>
      <c r="J9701">
        <v>106</v>
      </c>
      <c r="K9701">
        <v>133</v>
      </c>
      <c r="L9701">
        <v>97</v>
      </c>
      <c r="M9701">
        <v>32</v>
      </c>
      <c r="N9701">
        <v>0.175773879124037</v>
      </c>
      <c r="O9701">
        <v>-0.630622908142915</v>
      </c>
      <c r="P9701">
        <v>-1.5303815555367499</v>
      </c>
      <c r="Q9701">
        <v>0.61016949152542299</v>
      </c>
      <c r="R9701">
        <v>0.40677966101694901</v>
      </c>
      <c r="S9701">
        <f t="shared" si="151"/>
        <v>3.3723705653734809E-2</v>
      </c>
    </row>
    <row r="9702" spans="1:19" x14ac:dyDescent="0.2">
      <c r="A9702" t="s">
        <v>19290</v>
      </c>
      <c r="B9702" t="s">
        <v>19291</v>
      </c>
      <c r="C9702">
        <v>111</v>
      </c>
      <c r="D9702">
        <v>147</v>
      </c>
      <c r="E9702">
        <v>84</v>
      </c>
      <c r="F9702">
        <v>8</v>
      </c>
      <c r="G9702">
        <v>0.20225258825704701</v>
      </c>
      <c r="H9702">
        <v>-0.61530170250317895</v>
      </c>
      <c r="I9702">
        <v>-2.02643016475671</v>
      </c>
      <c r="J9702">
        <v>257</v>
      </c>
      <c r="K9702">
        <v>316</v>
      </c>
      <c r="L9702">
        <v>218</v>
      </c>
      <c r="M9702">
        <v>31</v>
      </c>
      <c r="N9702">
        <v>0.16698206270883001</v>
      </c>
      <c r="O9702">
        <v>-0.66356540687108001</v>
      </c>
      <c r="P9702">
        <v>-1.92879709808891</v>
      </c>
      <c r="Q9702">
        <v>0.677966101694915</v>
      </c>
      <c r="R9702">
        <v>0.35593220338983</v>
      </c>
      <c r="S9702">
        <f t="shared" si="151"/>
        <v>-0.10031054626134045</v>
      </c>
    </row>
    <row r="9703" spans="1:19" x14ac:dyDescent="0.2">
      <c r="A9703" t="s">
        <v>19292</v>
      </c>
      <c r="B9703" t="s">
        <v>19293</v>
      </c>
      <c r="C9703">
        <v>15</v>
      </c>
      <c r="D9703">
        <v>11</v>
      </c>
      <c r="E9703">
        <v>10</v>
      </c>
      <c r="F9703">
        <v>0</v>
      </c>
      <c r="G9703">
        <v>-5.4440341601927698E-2</v>
      </c>
      <c r="H9703">
        <v>-0.67034926883408397</v>
      </c>
      <c r="I9703" t="e">
        <f>-inf</f>
        <v>#NAME?</v>
      </c>
      <c r="J9703">
        <v>31</v>
      </c>
      <c r="K9703">
        <v>8</v>
      </c>
      <c r="L9703">
        <v>15</v>
      </c>
      <c r="M9703">
        <v>2</v>
      </c>
      <c r="N9703">
        <v>-0.51104360342060695</v>
      </c>
      <c r="O9703">
        <v>-0.90735921192298097</v>
      </c>
      <c r="P9703">
        <v>-2.2005573667621801</v>
      </c>
      <c r="Q9703">
        <v>0.57627118644067798</v>
      </c>
      <c r="R9703">
        <v>0.35593220338983</v>
      </c>
      <c r="S9703" t="e">
        <f t="shared" si="151"/>
        <v>#NAME?</v>
      </c>
    </row>
    <row r="9704" spans="1:19" x14ac:dyDescent="0.2">
      <c r="A9704" t="s">
        <v>19294</v>
      </c>
      <c r="B9704" t="s">
        <v>19295</v>
      </c>
      <c r="C9704">
        <v>36</v>
      </c>
      <c r="D9704">
        <v>49</v>
      </c>
      <c r="E9704">
        <v>22</v>
      </c>
      <c r="F9704">
        <v>3</v>
      </c>
      <c r="G9704">
        <v>0.214151811556754</v>
      </c>
      <c r="H9704">
        <v>-0.70813782972348405</v>
      </c>
      <c r="I9704">
        <v>-1.96337841900962</v>
      </c>
      <c r="J9704">
        <v>91</v>
      </c>
      <c r="K9704">
        <v>149</v>
      </c>
      <c r="L9704">
        <v>74</v>
      </c>
      <c r="M9704">
        <v>15</v>
      </c>
      <c r="N9704">
        <v>0.29137297951290198</v>
      </c>
      <c r="O9704">
        <v>-0.68189844973450697</v>
      </c>
      <c r="P9704">
        <v>-1.7931758018573001</v>
      </c>
      <c r="Q9704">
        <v>0.61016949152542299</v>
      </c>
      <c r="R9704">
        <v>0.338983050847457</v>
      </c>
      <c r="S9704">
        <f t="shared" si="151"/>
        <v>-4.5850988605455854E-2</v>
      </c>
    </row>
    <row r="9705" spans="1:19" x14ac:dyDescent="0.2">
      <c r="A9705" t="s">
        <v>19296</v>
      </c>
      <c r="B9705" t="s">
        <v>19297</v>
      </c>
      <c r="C9705">
        <v>164</v>
      </c>
      <c r="D9705">
        <v>155</v>
      </c>
      <c r="E9705">
        <v>139</v>
      </c>
      <c r="F9705">
        <v>14</v>
      </c>
      <c r="G9705">
        <v>5.5746082418121998E-2</v>
      </c>
      <c r="H9705">
        <v>-0.56608705757200595</v>
      </c>
      <c r="I9705">
        <v>-1.95291298533145</v>
      </c>
      <c r="J9705">
        <v>292</v>
      </c>
      <c r="K9705">
        <v>400</v>
      </c>
      <c r="L9705">
        <v>142</v>
      </c>
      <c r="M9705">
        <v>35</v>
      </c>
      <c r="N9705">
        <v>0.21390524330126501</v>
      </c>
      <c r="O9705">
        <v>-0.90518328420975203</v>
      </c>
      <c r="P9705">
        <v>-1.9315404756900301</v>
      </c>
      <c r="Q9705">
        <v>0.91525423728813504</v>
      </c>
      <c r="R9705">
        <v>0.186440677966101</v>
      </c>
      <c r="S9705">
        <f t="shared" si="151"/>
        <v>-7.9843219716401279E-2</v>
      </c>
    </row>
    <row r="9706" spans="1:19" x14ac:dyDescent="0.2">
      <c r="A9706" t="s">
        <v>19298</v>
      </c>
      <c r="B9706" t="s">
        <v>19299</v>
      </c>
      <c r="C9706">
        <v>118</v>
      </c>
      <c r="D9706">
        <v>143</v>
      </c>
      <c r="E9706">
        <v>94</v>
      </c>
      <c r="F9706">
        <v>15</v>
      </c>
      <c r="G9706">
        <v>0.16371226245446399</v>
      </c>
      <c r="H9706">
        <v>-0.59301216348482999</v>
      </c>
      <c r="I9706">
        <v>-1.7799879212124401</v>
      </c>
      <c r="J9706">
        <v>294</v>
      </c>
      <c r="K9706">
        <v>261</v>
      </c>
      <c r="L9706">
        <v>219</v>
      </c>
      <c r="M9706">
        <v>78</v>
      </c>
      <c r="N9706">
        <v>2.5521280347845399E-2</v>
      </c>
      <c r="O9706">
        <v>-0.719991992716429</v>
      </c>
      <c r="P9706">
        <v>-1.58647839631356</v>
      </c>
      <c r="Q9706">
        <v>0.77966101694915202</v>
      </c>
      <c r="R9706">
        <v>0.186440677966101</v>
      </c>
      <c r="S9706">
        <f t="shared" si="151"/>
        <v>6.23239667021631E-2</v>
      </c>
    </row>
    <row r="9707" spans="1:19" x14ac:dyDescent="0.2">
      <c r="A9707" t="s">
        <v>19300</v>
      </c>
      <c r="B9707" t="s">
        <v>19301</v>
      </c>
      <c r="C9707">
        <v>47</v>
      </c>
      <c r="D9707">
        <v>45</v>
      </c>
      <c r="E9707">
        <v>18</v>
      </c>
      <c r="F9707">
        <v>4</v>
      </c>
      <c r="G9707">
        <v>6.1372888135154603E-2</v>
      </c>
      <c r="H9707">
        <v>-0.91108336261081502</v>
      </c>
      <c r="I9707">
        <v>-1.9542350395697501</v>
      </c>
      <c r="J9707">
        <v>91</v>
      </c>
      <c r="K9707">
        <v>134</v>
      </c>
      <c r="L9707">
        <v>80</v>
      </c>
      <c r="M9707">
        <v>7</v>
      </c>
      <c r="N9707">
        <v>0.24529150946543499</v>
      </c>
      <c r="O9707">
        <v>-0.64804018247354001</v>
      </c>
      <c r="P9707">
        <v>-2.1241690208987198</v>
      </c>
      <c r="Q9707">
        <v>0.72881355932203395</v>
      </c>
      <c r="R9707">
        <v>0.35593220338983</v>
      </c>
      <c r="S9707">
        <f t="shared" si="151"/>
        <v>-0.13174946546015526</v>
      </c>
    </row>
    <row r="9708" spans="1:19" x14ac:dyDescent="0.2">
      <c r="A9708" t="s">
        <v>19302</v>
      </c>
      <c r="B9708" t="s">
        <v>19303</v>
      </c>
      <c r="C9708">
        <v>117</v>
      </c>
      <c r="D9708">
        <v>87</v>
      </c>
      <c r="E9708">
        <v>68</v>
      </c>
      <c r="F9708">
        <v>6</v>
      </c>
      <c r="G9708">
        <v>-4.8408376832014599E-2</v>
      </c>
      <c r="H9708">
        <v>-0.72993495881832804</v>
      </c>
      <c r="I9708">
        <v>-2.17423178432451</v>
      </c>
      <c r="J9708">
        <v>149</v>
      </c>
      <c r="K9708">
        <v>178</v>
      </c>
      <c r="L9708">
        <v>110</v>
      </c>
      <c r="M9708">
        <v>8</v>
      </c>
      <c r="N9708">
        <v>0.15446183731834101</v>
      </c>
      <c r="O9708">
        <v>-0.72388236039843901</v>
      </c>
      <c r="P9708">
        <v>-2.2803219500122198</v>
      </c>
      <c r="Q9708">
        <v>0.84745762711864403</v>
      </c>
      <c r="R9708">
        <v>0.322033898305084</v>
      </c>
      <c r="S9708">
        <f t="shared" si="151"/>
        <v>-0.23696123398048602</v>
      </c>
    </row>
    <row r="9709" spans="1:19" x14ac:dyDescent="0.2">
      <c r="A9709" t="s">
        <v>19304</v>
      </c>
      <c r="B9709" t="s">
        <v>19305</v>
      </c>
      <c r="C9709">
        <v>23</v>
      </c>
      <c r="D9709">
        <v>23</v>
      </c>
      <c r="E9709">
        <v>39</v>
      </c>
      <c r="F9709">
        <v>6</v>
      </c>
      <c r="G9709">
        <v>8.0258232295528406E-2</v>
      </c>
      <c r="H9709">
        <v>-0.26492123876949702</v>
      </c>
      <c r="I9709">
        <v>-1.4677737585959401</v>
      </c>
      <c r="J9709">
        <v>77</v>
      </c>
      <c r="K9709">
        <v>84</v>
      </c>
      <c r="L9709">
        <v>67</v>
      </c>
      <c r="M9709">
        <v>2</v>
      </c>
      <c r="N9709">
        <v>0.11501666431112099</v>
      </c>
      <c r="O9709">
        <v>-0.65250469961604496</v>
      </c>
      <c r="P9709">
        <v>-2.5956863981003901</v>
      </c>
      <c r="Q9709">
        <v>0.52542372881355903</v>
      </c>
      <c r="R9709">
        <v>0.25423728813559299</v>
      </c>
      <c r="S9709">
        <f t="shared" si="151"/>
        <v>-0.11758529153767561</v>
      </c>
    </row>
    <row r="9710" spans="1:19" x14ac:dyDescent="0.2">
      <c r="A9710" t="s">
        <v>19306</v>
      </c>
      <c r="B9710" t="s">
        <v>19307</v>
      </c>
      <c r="C9710">
        <v>187</v>
      </c>
      <c r="D9710">
        <v>280</v>
      </c>
      <c r="E9710">
        <v>135</v>
      </c>
      <c r="F9710">
        <v>43</v>
      </c>
      <c r="G9710">
        <v>0.25557465710124799</v>
      </c>
      <c r="H9710">
        <v>-0.63576584781989598</v>
      </c>
      <c r="I9710">
        <v>-1.5225703239189099</v>
      </c>
      <c r="J9710">
        <v>321</v>
      </c>
      <c r="K9710">
        <v>475</v>
      </c>
      <c r="L9710">
        <v>454</v>
      </c>
      <c r="M9710">
        <v>67</v>
      </c>
      <c r="N9710">
        <v>0.24741668064171601</v>
      </c>
      <c r="O9710">
        <v>-0.44153795669215801</v>
      </c>
      <c r="P9710">
        <v>-1.6906558982959301</v>
      </c>
      <c r="Q9710">
        <v>0.62711864406779605</v>
      </c>
      <c r="R9710">
        <v>0.13559322033898299</v>
      </c>
      <c r="S9710">
        <f t="shared" si="151"/>
        <v>0.10869315336249481</v>
      </c>
    </row>
    <row r="9711" spans="1:19" x14ac:dyDescent="0.2">
      <c r="A9711" t="s">
        <v>19308</v>
      </c>
      <c r="B9711" t="s">
        <v>19309</v>
      </c>
      <c r="C9711">
        <v>185</v>
      </c>
      <c r="D9711">
        <v>193</v>
      </c>
      <c r="E9711">
        <v>958</v>
      </c>
      <c r="F9711">
        <v>2640</v>
      </c>
      <c r="G9711">
        <v>9.8643812900288397E-2</v>
      </c>
      <c r="H9711">
        <v>0.21993577089712699</v>
      </c>
      <c r="I9711">
        <v>0.27023502550481798</v>
      </c>
      <c r="J9711">
        <v>512</v>
      </c>
      <c r="K9711">
        <v>507</v>
      </c>
      <c r="L9711">
        <v>2471</v>
      </c>
      <c r="M9711">
        <v>6102</v>
      </c>
      <c r="N9711">
        <v>7.2966101779226994E-2</v>
      </c>
      <c r="O9711">
        <v>9.1514007281858198E-2</v>
      </c>
      <c r="P9711">
        <v>6.5976573738664501E-2</v>
      </c>
      <c r="Q9711">
        <v>0.84745762711864403</v>
      </c>
      <c r="R9711">
        <v>0.71186440677966101</v>
      </c>
      <c r="S9711">
        <f t="shared" si="151"/>
        <v>1.0955789543679568</v>
      </c>
    </row>
    <row r="9712" spans="1:19" x14ac:dyDescent="0.2">
      <c r="A9712" t="s">
        <v>19310</v>
      </c>
      <c r="B9712" t="s">
        <v>19311</v>
      </c>
      <c r="C9712">
        <v>65</v>
      </c>
      <c r="D9712">
        <v>48</v>
      </c>
      <c r="E9712">
        <v>57</v>
      </c>
      <c r="F9712">
        <v>18</v>
      </c>
      <c r="G9712">
        <v>-5.1413886971739903E-2</v>
      </c>
      <c r="H9712">
        <v>-0.55129651074876695</v>
      </c>
      <c r="I9712">
        <v>-1.4418380245015401</v>
      </c>
      <c r="J9712">
        <v>177</v>
      </c>
      <c r="K9712">
        <v>237</v>
      </c>
      <c r="L9712">
        <v>161</v>
      </c>
      <c r="M9712">
        <v>24</v>
      </c>
      <c r="N9712">
        <v>0.204003183070019</v>
      </c>
      <c r="O9712">
        <v>-0.63323616747434697</v>
      </c>
      <c r="P9712">
        <v>-1.87798769324209</v>
      </c>
      <c r="Q9712">
        <v>0.69491525423728795</v>
      </c>
      <c r="R9712">
        <v>0.42372881355932202</v>
      </c>
      <c r="S9712">
        <f t="shared" si="151"/>
        <v>8.1866816400011463E-2</v>
      </c>
    </row>
    <row r="9713" spans="1:19" x14ac:dyDescent="0.2">
      <c r="A9713" t="s">
        <v>19312</v>
      </c>
      <c r="B9713" t="s">
        <v>19313</v>
      </c>
      <c r="C9713">
        <v>32</v>
      </c>
      <c r="D9713">
        <v>33</v>
      </c>
      <c r="E9713">
        <v>24</v>
      </c>
      <c r="F9713">
        <v>3</v>
      </c>
      <c r="G9713">
        <v>9.3622193853509894E-2</v>
      </c>
      <c r="H9713">
        <v>-0.61919674638670297</v>
      </c>
      <c r="I9713">
        <v>-1.9122258965622401</v>
      </c>
      <c r="J9713">
        <v>82</v>
      </c>
      <c r="K9713">
        <v>115</v>
      </c>
      <c r="L9713">
        <v>25</v>
      </c>
      <c r="M9713">
        <v>5</v>
      </c>
      <c r="N9713">
        <v>0.224112091391616</v>
      </c>
      <c r="O9713">
        <v>-1.10796262085606</v>
      </c>
      <c r="P9713">
        <v>-2.2250695166395902</v>
      </c>
      <c r="Q9713">
        <v>0.79661016949152497</v>
      </c>
      <c r="R9713">
        <v>0.28813559322033899</v>
      </c>
      <c r="S9713">
        <f t="shared" si="151"/>
        <v>-0.14662395870756145</v>
      </c>
    </row>
    <row r="9714" spans="1:19" x14ac:dyDescent="0.2">
      <c r="A9714" t="s">
        <v>19314</v>
      </c>
      <c r="B9714" t="s">
        <v>19315</v>
      </c>
      <c r="C9714">
        <v>46</v>
      </c>
      <c r="D9714">
        <v>66</v>
      </c>
      <c r="E9714">
        <v>48</v>
      </c>
      <c r="F9714">
        <v>0</v>
      </c>
      <c r="G9714">
        <v>0.23704433615582299</v>
      </c>
      <c r="H9714">
        <v>-0.47577460408438998</v>
      </c>
      <c r="I9714" t="e">
        <f>-inf</f>
        <v>#NAME?</v>
      </c>
      <c r="J9714">
        <v>115</v>
      </c>
      <c r="K9714">
        <v>171</v>
      </c>
      <c r="L9714">
        <v>41</v>
      </c>
      <c r="M9714">
        <v>13</v>
      </c>
      <c r="N9714">
        <v>0.24952637346026299</v>
      </c>
      <c r="O9714">
        <v>-1.04000276077826</v>
      </c>
      <c r="P9714">
        <v>-1.95698015663866</v>
      </c>
      <c r="Q9714">
        <v>0.61016949152542299</v>
      </c>
      <c r="R9714">
        <v>0.37288135593220301</v>
      </c>
      <c r="S9714" t="e">
        <f t="shared" si="151"/>
        <v>#NAME?</v>
      </c>
    </row>
    <row r="9715" spans="1:19" x14ac:dyDescent="0.2">
      <c r="A9715" t="s">
        <v>19316</v>
      </c>
      <c r="B9715" t="s">
        <v>19317</v>
      </c>
      <c r="C9715">
        <v>134</v>
      </c>
      <c r="D9715">
        <v>121</v>
      </c>
      <c r="E9715">
        <v>127</v>
      </c>
      <c r="F9715">
        <v>13</v>
      </c>
      <c r="G9715">
        <v>3.5938804247170997E-2</v>
      </c>
      <c r="H9715">
        <v>-0.51755908718725396</v>
      </c>
      <c r="I9715">
        <v>-1.8973586190199601</v>
      </c>
      <c r="J9715">
        <v>173</v>
      </c>
      <c r="K9715">
        <v>271</v>
      </c>
      <c r="L9715">
        <v>124</v>
      </c>
      <c r="M9715">
        <v>14</v>
      </c>
      <c r="N9715">
        <v>0.272151291167332</v>
      </c>
      <c r="O9715">
        <v>-0.73671319511095001</v>
      </c>
      <c r="P9715">
        <v>-2.10214373604245</v>
      </c>
      <c r="Q9715">
        <v>0.88135593220338904</v>
      </c>
      <c r="R9715">
        <v>0.186440677966101</v>
      </c>
      <c r="S9715">
        <f t="shared" si="151"/>
        <v>-0.10945584542546201</v>
      </c>
    </row>
    <row r="9716" spans="1:19" x14ac:dyDescent="0.2">
      <c r="A9716" t="s">
        <v>19318</v>
      </c>
      <c r="B9716" t="s">
        <v>19319</v>
      </c>
      <c r="C9716">
        <v>2</v>
      </c>
      <c r="D9716">
        <v>0</v>
      </c>
      <c r="E9716">
        <v>5</v>
      </c>
      <c r="F9716">
        <v>0</v>
      </c>
      <c r="G9716" t="e">
        <f>-inf</f>
        <v>#NAME?</v>
      </c>
      <c r="H9716">
        <v>-9.6318001106366E-2</v>
      </c>
      <c r="I9716" t="e">
        <f>-inf</f>
        <v>#NAME?</v>
      </c>
      <c r="J9716">
        <v>16</v>
      </c>
      <c r="K9716">
        <v>3</v>
      </c>
      <c r="L9716">
        <v>0</v>
      </c>
      <c r="M9716">
        <v>4</v>
      </c>
      <c r="N9716">
        <v>-0.64977062451454004</v>
      </c>
      <c r="O9716" t="e">
        <f>-inf</f>
        <v>#NAME?</v>
      </c>
      <c r="P9716">
        <v>-1.6122856599198501</v>
      </c>
      <c r="Q9716">
        <v>0.84745762711864403</v>
      </c>
      <c r="R9716">
        <v>0.305084745762711</v>
      </c>
      <c r="S9716" t="e">
        <f t="shared" si="151"/>
        <v>#NAME?</v>
      </c>
    </row>
    <row r="9717" spans="1:19" x14ac:dyDescent="0.2">
      <c r="A9717" t="s">
        <v>19320</v>
      </c>
      <c r="B9717" t="s">
        <v>19321</v>
      </c>
      <c r="C9717">
        <v>50</v>
      </c>
      <c r="D9717">
        <v>29</v>
      </c>
      <c r="E9717">
        <v>28</v>
      </c>
      <c r="F9717">
        <v>4</v>
      </c>
      <c r="G9717">
        <v>-0.156313774141534</v>
      </c>
      <c r="H9717">
        <v>-0.74606998277220304</v>
      </c>
      <c r="I9717">
        <v>-1.98110718597005</v>
      </c>
      <c r="J9717">
        <v>79</v>
      </c>
      <c r="K9717">
        <v>52</v>
      </c>
      <c r="L9717">
        <v>89</v>
      </c>
      <c r="M9717">
        <v>8</v>
      </c>
      <c r="N9717">
        <v>-0.10439564423392</v>
      </c>
      <c r="O9717">
        <v>-0.54032586178991904</v>
      </c>
      <c r="P9717">
        <v>-2.0047627728903898</v>
      </c>
      <c r="Q9717">
        <v>0.71186440677966101</v>
      </c>
      <c r="R9717">
        <v>0.25423728813559299</v>
      </c>
      <c r="S9717">
        <f t="shared" si="151"/>
        <v>-0.10755972720382367</v>
      </c>
    </row>
    <row r="9718" spans="1:19" x14ac:dyDescent="0.2">
      <c r="A9718" t="s">
        <v>19322</v>
      </c>
      <c r="B9718" t="s">
        <v>19323</v>
      </c>
      <c r="C9718">
        <v>106</v>
      </c>
      <c r="D9718">
        <v>88</v>
      </c>
      <c r="E9718">
        <v>111</v>
      </c>
      <c r="F9718">
        <v>12</v>
      </c>
      <c r="G9718">
        <v>-5.6496081907315705E-4</v>
      </c>
      <c r="H9718">
        <v>-0.474240896256516</v>
      </c>
      <c r="I9718">
        <v>-1.8303217921791399</v>
      </c>
      <c r="J9718">
        <v>185</v>
      </c>
      <c r="K9718">
        <v>250</v>
      </c>
      <c r="L9718">
        <v>160</v>
      </c>
      <c r="M9718">
        <v>16</v>
      </c>
      <c r="N9718">
        <v>0.207996383690745</v>
      </c>
      <c r="O9718">
        <v>-0.65514052289147895</v>
      </c>
      <c r="P9718">
        <v>-2.0732774143389801</v>
      </c>
      <c r="Q9718">
        <v>0.644067796610169</v>
      </c>
      <c r="R9718">
        <v>0.38983050847457601</v>
      </c>
      <c r="S9718">
        <f t="shared" si="151"/>
        <v>-8.2402267197746321E-2</v>
      </c>
    </row>
    <row r="9719" spans="1:19" x14ac:dyDescent="0.2">
      <c r="A9719" t="s">
        <v>19324</v>
      </c>
      <c r="B9719" t="s">
        <v>19325</v>
      </c>
      <c r="C9719">
        <v>217</v>
      </c>
      <c r="D9719">
        <v>445</v>
      </c>
      <c r="E9719">
        <v>271</v>
      </c>
      <c r="F9719">
        <v>26</v>
      </c>
      <c r="G9719">
        <v>0.39215850942793001</v>
      </c>
      <c r="H9719">
        <v>-0.39774845275252702</v>
      </c>
      <c r="I9719">
        <v>-1.80568355883971</v>
      </c>
      <c r="J9719">
        <v>509</v>
      </c>
      <c r="K9719">
        <v>522</v>
      </c>
      <c r="L9719">
        <v>326</v>
      </c>
      <c r="M9719">
        <v>65</v>
      </c>
      <c r="N9719">
        <v>8.8180824087225204E-2</v>
      </c>
      <c r="O9719">
        <v>-0.78558895941321005</v>
      </c>
      <c r="P9719">
        <v>-1.90403009428579</v>
      </c>
      <c r="Q9719">
        <v>0.69491525423728795</v>
      </c>
      <c r="R9719">
        <v>0.35593220338983</v>
      </c>
      <c r="S9719">
        <f t="shared" si="151"/>
        <v>-3.0026117667415871E-2</v>
      </c>
    </row>
    <row r="9720" spans="1:19" x14ac:dyDescent="0.2">
      <c r="A9720" t="s">
        <v>19326</v>
      </c>
      <c r="B9720" t="s">
        <v>19327</v>
      </c>
      <c r="C9720">
        <v>4</v>
      </c>
      <c r="D9720">
        <v>10</v>
      </c>
      <c r="E9720">
        <v>5</v>
      </c>
      <c r="F9720">
        <v>1</v>
      </c>
      <c r="G9720">
        <v>0.47819824096756602</v>
      </c>
      <c r="H9720">
        <v>-0.39734799677034699</v>
      </c>
      <c r="I9720">
        <v>-1.48625716428996</v>
      </c>
      <c r="J9720">
        <v>40</v>
      </c>
      <c r="K9720">
        <v>72</v>
      </c>
      <c r="L9720">
        <v>7</v>
      </c>
      <c r="M9720">
        <v>2</v>
      </c>
      <c r="N9720">
        <v>0.332500608525027</v>
      </c>
      <c r="O9720">
        <v>-1.3490507284580899</v>
      </c>
      <c r="P9720">
        <v>-2.3112556642558699</v>
      </c>
      <c r="Q9720">
        <v>0.88135593220338904</v>
      </c>
      <c r="R9720">
        <v>0.152542372881355</v>
      </c>
      <c r="S9720">
        <f t="shared" si="151"/>
        <v>-4.6835027045573144E-2</v>
      </c>
    </row>
    <row r="9721" spans="1:19" x14ac:dyDescent="0.2">
      <c r="A9721" t="s">
        <v>19328</v>
      </c>
      <c r="B9721" t="s">
        <v>19329</v>
      </c>
      <c r="C9721">
        <v>87</v>
      </c>
      <c r="D9721">
        <v>204</v>
      </c>
      <c r="E9721">
        <v>125</v>
      </c>
      <c r="F9721">
        <v>14</v>
      </c>
      <c r="G9721">
        <v>0.45036914710280801</v>
      </c>
      <c r="H9721">
        <v>-0.33686724938896501</v>
      </c>
      <c r="I9721">
        <v>-1.67758838990237</v>
      </c>
      <c r="J9721">
        <v>206</v>
      </c>
      <c r="K9721">
        <v>401</v>
      </c>
      <c r="L9721">
        <v>213</v>
      </c>
      <c r="M9721">
        <v>38</v>
      </c>
      <c r="N9721">
        <v>0.36650525567275</v>
      </c>
      <c r="O9721">
        <v>-0.57757639407480599</v>
      </c>
      <c r="P9721">
        <v>-1.74430929234423</v>
      </c>
      <c r="Q9721">
        <v>0.76271186440677896</v>
      </c>
      <c r="R9721">
        <v>0.37288135593220301</v>
      </c>
      <c r="S9721">
        <f t="shared" si="151"/>
        <v>4.9637108303226839E-2</v>
      </c>
    </row>
    <row r="9722" spans="1:19" x14ac:dyDescent="0.2">
      <c r="A9722" t="s">
        <v>19330</v>
      </c>
      <c r="B9722" t="s">
        <v>19331</v>
      </c>
      <c r="C9722">
        <v>314</v>
      </c>
      <c r="D9722">
        <v>404</v>
      </c>
      <c r="E9722">
        <v>214</v>
      </c>
      <c r="F9722">
        <v>31</v>
      </c>
      <c r="G9722">
        <v>0.18970994933291799</v>
      </c>
      <c r="H9722">
        <v>-0.66077388450242702</v>
      </c>
      <c r="I9722">
        <v>-1.8897651272009399</v>
      </c>
      <c r="J9722">
        <v>567</v>
      </c>
      <c r="K9722">
        <v>781</v>
      </c>
      <c r="L9722">
        <v>353</v>
      </c>
      <c r="M9722">
        <v>73</v>
      </c>
      <c r="N9722">
        <v>0.21629607840611501</v>
      </c>
      <c r="O9722">
        <v>-0.79789713064947398</v>
      </c>
      <c r="P9722">
        <v>-1.9004858673643401</v>
      </c>
      <c r="Q9722">
        <v>0.74576271186440601</v>
      </c>
      <c r="R9722">
        <v>0.28813559322033899</v>
      </c>
      <c r="S9722">
        <f t="shared" si="151"/>
        <v>-5.3325824660663677E-2</v>
      </c>
    </row>
    <row r="9723" spans="1:19" x14ac:dyDescent="0.2">
      <c r="A9723" t="s">
        <v>19332</v>
      </c>
      <c r="B9723" t="s">
        <v>19333</v>
      </c>
      <c r="C9723">
        <v>20</v>
      </c>
      <c r="D9723">
        <v>31</v>
      </c>
      <c r="E9723">
        <v>20</v>
      </c>
      <c r="F9723">
        <v>1</v>
      </c>
      <c r="G9723">
        <v>0.27058993046581897</v>
      </c>
      <c r="H9723">
        <v>-0.49425800977840301</v>
      </c>
      <c r="I9723">
        <v>-2.1852271686259801</v>
      </c>
      <c r="J9723">
        <v>52</v>
      </c>
      <c r="K9723">
        <v>72</v>
      </c>
      <c r="L9723">
        <v>32</v>
      </c>
      <c r="M9723">
        <v>7</v>
      </c>
      <c r="N9723">
        <v>0.218557256218191</v>
      </c>
      <c r="O9723">
        <v>-0.80294214245928297</v>
      </c>
      <c r="P9723">
        <v>-1.8811309722124301</v>
      </c>
      <c r="Q9723">
        <v>0.79661016949152497</v>
      </c>
      <c r="R9723">
        <v>0.338983050847457</v>
      </c>
      <c r="S9723">
        <f t="shared" si="151"/>
        <v>-0.13335505887134805</v>
      </c>
    </row>
    <row r="9724" spans="1:19" x14ac:dyDescent="0.2">
      <c r="A9724" t="s">
        <v>19334</v>
      </c>
      <c r="B9724" t="s">
        <v>19335</v>
      </c>
      <c r="C9724">
        <v>311</v>
      </c>
      <c r="D9724">
        <v>277</v>
      </c>
      <c r="E9724">
        <v>277</v>
      </c>
      <c r="F9724">
        <v>37</v>
      </c>
      <c r="G9724">
        <v>2.9977612333139499E-2</v>
      </c>
      <c r="H9724">
        <v>-0.54453862974079204</v>
      </c>
      <c r="I9724">
        <v>-1.80875583792184</v>
      </c>
      <c r="J9724">
        <v>510</v>
      </c>
      <c r="K9724">
        <v>766</v>
      </c>
      <c r="L9724">
        <v>263</v>
      </c>
      <c r="M9724">
        <v>87</v>
      </c>
      <c r="N9724">
        <v>0.25388669695638899</v>
      </c>
      <c r="O9724">
        <v>-0.87970320475256802</v>
      </c>
      <c r="P9724">
        <v>-1.77827659207121</v>
      </c>
      <c r="Q9724">
        <v>0.77966101694915202</v>
      </c>
      <c r="R9724">
        <v>0.25423728813559299</v>
      </c>
      <c r="S9724">
        <f t="shared" si="151"/>
        <v>2.7248943366402108E-3</v>
      </c>
    </row>
    <row r="9725" spans="1:19" x14ac:dyDescent="0.2">
      <c r="A9725" t="s">
        <v>19336</v>
      </c>
      <c r="B9725" t="s">
        <v>19337</v>
      </c>
      <c r="C9725">
        <v>76</v>
      </c>
      <c r="D9725">
        <v>93</v>
      </c>
      <c r="E9725">
        <v>53</v>
      </c>
      <c r="F9725">
        <v>4</v>
      </c>
      <c r="G9725">
        <v>0.16792758856867199</v>
      </c>
      <c r="H9725">
        <v>-0.65079573245840505</v>
      </c>
      <c r="I9725">
        <v>-2.1629507739148202</v>
      </c>
      <c r="J9725">
        <v>138</v>
      </c>
      <c r="K9725">
        <v>150</v>
      </c>
      <c r="L9725">
        <v>42</v>
      </c>
      <c r="M9725">
        <v>26</v>
      </c>
      <c r="N9725">
        <v>0.113440276076166</v>
      </c>
      <c r="O9725">
        <v>-1.10871857314772</v>
      </c>
      <c r="P9725">
        <v>-1.7351314070223101</v>
      </c>
      <c r="Q9725">
        <v>0.89830508474576198</v>
      </c>
      <c r="R9725">
        <v>0.23728813559322001</v>
      </c>
      <c r="S9725">
        <f t="shared" si="151"/>
        <v>-8.7878418857744611E-2</v>
      </c>
    </row>
    <row r="9726" spans="1:19" x14ac:dyDescent="0.2">
      <c r="A9726" t="s">
        <v>19338</v>
      </c>
      <c r="B9726" t="s">
        <v>19339</v>
      </c>
      <c r="C9726">
        <v>88</v>
      </c>
      <c r="D9726">
        <v>77</v>
      </c>
      <c r="E9726">
        <v>39</v>
      </c>
      <c r="F9726">
        <v>9</v>
      </c>
      <c r="G9726">
        <v>2.2266285317841701E-2</v>
      </c>
      <c r="H9726">
        <v>-0.84767607490207297</v>
      </c>
      <c r="I9726">
        <v>-1.8744373356728401</v>
      </c>
      <c r="J9726">
        <v>125</v>
      </c>
      <c r="K9726">
        <v>107</v>
      </c>
      <c r="L9726">
        <v>104</v>
      </c>
      <c r="M9726">
        <v>13</v>
      </c>
      <c r="N9726">
        <v>9.7018680988749592E-3</v>
      </c>
      <c r="O9726">
        <v>-0.67196545085366599</v>
      </c>
      <c r="P9726">
        <v>-1.99319232929311</v>
      </c>
      <c r="Q9726">
        <v>0.62711864406779605</v>
      </c>
      <c r="R9726">
        <v>0.305084745762711</v>
      </c>
      <c r="S9726">
        <f t="shared" si="151"/>
        <v>-7.370300703649893E-2</v>
      </c>
    </row>
    <row r="9727" spans="1:19" x14ac:dyDescent="0.2">
      <c r="A9727" t="s">
        <v>19340</v>
      </c>
      <c r="B9727" t="s">
        <v>19341</v>
      </c>
      <c r="C9727">
        <v>24</v>
      </c>
      <c r="D9727">
        <v>38</v>
      </c>
      <c r="E9727">
        <v>29</v>
      </c>
      <c r="F9727">
        <v>2</v>
      </c>
      <c r="G9727">
        <v>0.27983058720073201</v>
      </c>
      <c r="H9727">
        <v>-0.41207125359105301</v>
      </c>
      <c r="I9727">
        <v>-1.96337841900962</v>
      </c>
      <c r="J9727">
        <v>112</v>
      </c>
      <c r="K9727">
        <v>81</v>
      </c>
      <c r="L9727">
        <v>100</v>
      </c>
      <c r="M9727">
        <v>33</v>
      </c>
      <c r="N9727">
        <v>-6.3504900369810102E-2</v>
      </c>
      <c r="O9727">
        <v>-0.64130679981457195</v>
      </c>
      <c r="P9727">
        <v>-1.54092975138418</v>
      </c>
      <c r="Q9727">
        <v>0.91525423728813504</v>
      </c>
      <c r="R9727">
        <v>0.22033898305084701</v>
      </c>
      <c r="S9727">
        <f t="shared" si="151"/>
        <v>2.1620706802004966E-2</v>
      </c>
    </row>
    <row r="9728" spans="1:19" x14ac:dyDescent="0.2">
      <c r="A9728" t="s">
        <v>19342</v>
      </c>
      <c r="B9728" t="s">
        <v>19343</v>
      </c>
      <c r="C9728">
        <v>195</v>
      </c>
      <c r="D9728">
        <v>132</v>
      </c>
      <c r="E9728">
        <v>121</v>
      </c>
      <c r="F9728">
        <v>15</v>
      </c>
      <c r="G9728">
        <v>-8.9202447861139594E-2</v>
      </c>
      <c r="H9728">
        <v>-0.70150725082447096</v>
      </c>
      <c r="I9728">
        <v>-1.99814052526883</v>
      </c>
      <c r="J9728">
        <v>393</v>
      </c>
      <c r="K9728">
        <v>429</v>
      </c>
      <c r="L9728">
        <v>254</v>
      </c>
      <c r="M9728">
        <v>10</v>
      </c>
      <c r="N9728">
        <v>0.115292845231019</v>
      </c>
      <c r="O9728">
        <v>-0.781647610899879</v>
      </c>
      <c r="P9728">
        <v>-2.6046182189673099</v>
      </c>
      <c r="Q9728">
        <v>0.66101694915254205</v>
      </c>
      <c r="R9728">
        <v>0.305084745762711</v>
      </c>
      <c r="S9728">
        <f t="shared" si="151"/>
        <v>-0.27292338662093441</v>
      </c>
    </row>
    <row r="9729" spans="1:19" x14ac:dyDescent="0.2">
      <c r="A9729" t="s">
        <v>19344</v>
      </c>
      <c r="B9729" t="s">
        <v>19345</v>
      </c>
      <c r="C9729">
        <v>34</v>
      </c>
      <c r="D9729">
        <v>15</v>
      </c>
      <c r="E9729">
        <v>13</v>
      </c>
      <c r="F9729">
        <v>4</v>
      </c>
      <c r="G9729">
        <v>-0.27512942569104498</v>
      </c>
      <c r="H9729">
        <v>-0.91179357451382104</v>
      </c>
      <c r="I9729">
        <v>-1.8136160986762899</v>
      </c>
      <c r="J9729">
        <v>123</v>
      </c>
      <c r="K9729">
        <v>156</v>
      </c>
      <c r="L9729">
        <v>22</v>
      </c>
      <c r="M9729">
        <v>4</v>
      </c>
      <c r="N9729">
        <v>0.18044759033678501</v>
      </c>
      <c r="O9729">
        <v>-1.33957120776158</v>
      </c>
      <c r="P9729">
        <v>-2.4980707887033198</v>
      </c>
      <c r="Q9729">
        <v>0.84745762711864403</v>
      </c>
      <c r="R9729">
        <v>0.28813559322033899</v>
      </c>
      <c r="S9729">
        <f t="shared" si="151"/>
        <v>-0.19120990643917141</v>
      </c>
    </row>
    <row r="9730" spans="1:19" x14ac:dyDescent="0.2">
      <c r="A9730" t="s">
        <v>19346</v>
      </c>
      <c r="B9730" t="s">
        <v>19347</v>
      </c>
      <c r="C9730">
        <v>125</v>
      </c>
      <c r="D9730">
        <v>136</v>
      </c>
      <c r="E9730">
        <v>100</v>
      </c>
      <c r="F9730">
        <v>11</v>
      </c>
      <c r="G9730">
        <v>0.11688712765768899</v>
      </c>
      <c r="H9730">
        <v>-0.59116802278645997</v>
      </c>
      <c r="I9730">
        <v>-1.9397145008118299</v>
      </c>
      <c r="J9730">
        <v>230</v>
      </c>
      <c r="K9730">
        <v>284</v>
      </c>
      <c r="L9730">
        <v>166</v>
      </c>
      <c r="M9730">
        <v>39</v>
      </c>
      <c r="N9730">
        <v>0.168818607451166</v>
      </c>
      <c r="O9730">
        <v>-0.73370852512192797</v>
      </c>
      <c r="P9730">
        <v>-1.78088889758298</v>
      </c>
      <c r="Q9730">
        <v>0.71186440677966101</v>
      </c>
      <c r="R9730">
        <v>0.186440677966101</v>
      </c>
      <c r="S9730">
        <f t="shared" si="151"/>
        <v>-3.5740161022724912E-2</v>
      </c>
    </row>
    <row r="9731" spans="1:19" x14ac:dyDescent="0.2">
      <c r="A9731" t="s">
        <v>19348</v>
      </c>
      <c r="B9731" t="s">
        <v>19349</v>
      </c>
      <c r="C9731">
        <v>101</v>
      </c>
      <c r="D9731">
        <v>108</v>
      </c>
      <c r="E9731">
        <v>55</v>
      </c>
      <c r="F9731">
        <v>12</v>
      </c>
      <c r="G9731">
        <v>0.109360613999835</v>
      </c>
      <c r="H9731">
        <v>-0.75821669406680203</v>
      </c>
      <c r="I9731">
        <v>-1.8093373006970099</v>
      </c>
      <c r="J9731">
        <v>144</v>
      </c>
      <c r="K9731">
        <v>218</v>
      </c>
      <c r="L9731">
        <v>111</v>
      </c>
      <c r="M9731">
        <v>38</v>
      </c>
      <c r="N9731">
        <v>0.25732210493107699</v>
      </c>
      <c r="O9731">
        <v>-0.70512829045298198</v>
      </c>
      <c r="P9731">
        <v>-1.5888045640703301</v>
      </c>
      <c r="Q9731">
        <v>0.71186440677966101</v>
      </c>
      <c r="R9731">
        <v>0.186440677966101</v>
      </c>
      <c r="S9731">
        <f t="shared" ref="S9731:S9794" si="152">((I9731+1.7338029)/1.7338029+(P9731+1.8692731)/1.8692731)/2</f>
        <v>5.3237880586740761E-2</v>
      </c>
    </row>
    <row r="9732" spans="1:19" x14ac:dyDescent="0.2">
      <c r="A9732" t="s">
        <v>19350</v>
      </c>
      <c r="B9732" t="s">
        <v>19351</v>
      </c>
      <c r="C9732">
        <v>33</v>
      </c>
      <c r="D9732">
        <v>35</v>
      </c>
      <c r="E9732">
        <v>21</v>
      </c>
      <c r="F9732">
        <v>2</v>
      </c>
      <c r="G9732">
        <v>0.105812336767916</v>
      </c>
      <c r="H9732">
        <v>-0.69055265492237095</v>
      </c>
      <c r="I9732">
        <v>-2.1016811171758998</v>
      </c>
      <c r="J9732">
        <v>107</v>
      </c>
      <c r="K9732">
        <v>121</v>
      </c>
      <c r="L9732">
        <v>63</v>
      </c>
      <c r="M9732">
        <v>4</v>
      </c>
      <c r="N9732">
        <v>0.13062969605296201</v>
      </c>
      <c r="O9732">
        <v>-0.82213200537601805</v>
      </c>
      <c r="P9732">
        <v>-2.4375494549491399</v>
      </c>
      <c r="Q9732">
        <v>0.62711864406779605</v>
      </c>
      <c r="R9732">
        <v>0.25423728813559299</v>
      </c>
      <c r="S9732">
        <f t="shared" si="152"/>
        <v>-0.2580946124840125</v>
      </c>
    </row>
    <row r="9733" spans="1:19" x14ac:dyDescent="0.2">
      <c r="A9733" t="s">
        <v>19352</v>
      </c>
      <c r="B9733" t="s">
        <v>19353</v>
      </c>
      <c r="C9733">
        <v>75</v>
      </c>
      <c r="D9733">
        <v>75</v>
      </c>
      <c r="E9733">
        <v>25</v>
      </c>
      <c r="F9733">
        <v>16</v>
      </c>
      <c r="G9733">
        <v>8.0258232295528406E-2</v>
      </c>
      <c r="H9733">
        <v>-0.971379264498066</v>
      </c>
      <c r="I9733">
        <v>-1.5551384536977699</v>
      </c>
      <c r="J9733">
        <v>236</v>
      </c>
      <c r="K9733">
        <v>305</v>
      </c>
      <c r="L9733">
        <v>117</v>
      </c>
      <c r="M9733">
        <v>48</v>
      </c>
      <c r="N9733">
        <v>0.18861593979840099</v>
      </c>
      <c r="O9733">
        <v>-0.89681491836833505</v>
      </c>
      <c r="P9733">
        <v>-1.70189643418641</v>
      </c>
      <c r="Q9733">
        <v>0.52542372881355903</v>
      </c>
      <c r="R9733">
        <v>0.186440677966101</v>
      </c>
      <c r="S9733">
        <f t="shared" si="152"/>
        <v>9.6294385281731704E-2</v>
      </c>
    </row>
    <row r="9734" spans="1:19" x14ac:dyDescent="0.2">
      <c r="A9734" t="s">
        <v>19354</v>
      </c>
      <c r="B9734" t="s">
        <v>19355</v>
      </c>
      <c r="C9734">
        <v>64</v>
      </c>
      <c r="D9734">
        <v>67</v>
      </c>
      <c r="E9734">
        <v>31</v>
      </c>
      <c r="F9734">
        <v>17</v>
      </c>
      <c r="G9734">
        <v>0.100153061012467</v>
      </c>
      <c r="H9734">
        <v>-0.80907628992801806</v>
      </c>
      <c r="I9734">
        <v>-1.45992822556761</v>
      </c>
      <c r="J9734">
        <v>54</v>
      </c>
      <c r="K9734">
        <v>81</v>
      </c>
      <c r="L9734">
        <v>54</v>
      </c>
      <c r="M9734">
        <v>11</v>
      </c>
      <c r="N9734">
        <v>0.253319362477403</v>
      </c>
      <c r="O9734">
        <v>-0.59208877714439001</v>
      </c>
      <c r="P9734">
        <v>-1.7012267432566299</v>
      </c>
      <c r="Q9734">
        <v>0.79661016949152497</v>
      </c>
      <c r="R9734">
        <v>0.338983050847457</v>
      </c>
      <c r="S9734">
        <f t="shared" si="152"/>
        <v>0.12393056732206942</v>
      </c>
    </row>
    <row r="9735" spans="1:19" x14ac:dyDescent="0.2">
      <c r="A9735" t="s">
        <v>19356</v>
      </c>
      <c r="B9735" t="s">
        <v>19357</v>
      </c>
      <c r="C9735">
        <v>164</v>
      </c>
      <c r="D9735">
        <v>166</v>
      </c>
      <c r="E9735">
        <v>121</v>
      </c>
      <c r="F9735">
        <v>9</v>
      </c>
      <c r="G9735">
        <v>8.5522472287885704E-2</v>
      </c>
      <c r="H9735">
        <v>-0.62631648750965097</v>
      </c>
      <c r="I9735">
        <v>-2.1447985115703698</v>
      </c>
      <c r="J9735">
        <v>425</v>
      </c>
      <c r="K9735">
        <v>394</v>
      </c>
      <c r="L9735">
        <v>253</v>
      </c>
      <c r="M9735">
        <v>38</v>
      </c>
      <c r="N9735">
        <v>4.4335395196984401E-2</v>
      </c>
      <c r="O9735">
        <v>-0.81735718601888396</v>
      </c>
      <c r="P9735">
        <v>-2.0588310020253902</v>
      </c>
      <c r="Q9735">
        <v>0.57627118644067798</v>
      </c>
      <c r="R9735">
        <v>0.27118644067796599</v>
      </c>
      <c r="S9735">
        <f t="shared" si="152"/>
        <v>-0.16922795808938082</v>
      </c>
    </row>
    <row r="9736" spans="1:19" x14ac:dyDescent="0.2">
      <c r="A9736" t="s">
        <v>19358</v>
      </c>
      <c r="B9736" t="s">
        <v>19359</v>
      </c>
      <c r="C9736">
        <v>205</v>
      </c>
      <c r="D9736">
        <v>145</v>
      </c>
      <c r="E9736">
        <v>166</v>
      </c>
      <c r="F9736">
        <v>15</v>
      </c>
      <c r="G9736">
        <v>-7.0127626525250994E-2</v>
      </c>
      <c r="H9736">
        <v>-0.58590378279410205</v>
      </c>
      <c r="I9736">
        <v>-2.0198597749620699</v>
      </c>
      <c r="J9736">
        <v>348</v>
      </c>
      <c r="K9736">
        <v>272</v>
      </c>
      <c r="L9736">
        <v>187</v>
      </c>
      <c r="M9736">
        <v>32</v>
      </c>
      <c r="N9736">
        <v>-2.9782236490660401E-2</v>
      </c>
      <c r="O9736">
        <v>-0.86182641455447195</v>
      </c>
      <c r="P9736">
        <v>-2.04665493421856</v>
      </c>
      <c r="Q9736">
        <v>0.61016949152542299</v>
      </c>
      <c r="R9736">
        <v>0.322033898305084</v>
      </c>
      <c r="S9736">
        <f t="shared" si="152"/>
        <v>-0.12994079953566226</v>
      </c>
    </row>
    <row r="9737" spans="1:19" x14ac:dyDescent="0.2">
      <c r="A9737" t="s">
        <v>19360</v>
      </c>
      <c r="B9737" t="s">
        <v>19361</v>
      </c>
      <c r="C9737">
        <v>200</v>
      </c>
      <c r="D9737">
        <v>195</v>
      </c>
      <c r="E9737">
        <v>134</v>
      </c>
      <c r="F9737">
        <v>45</v>
      </c>
      <c r="G9737">
        <v>6.9262847994065305E-2</v>
      </c>
      <c r="H9737">
        <v>-0.66818320707757695</v>
      </c>
      <c r="I9737">
        <v>-1.5320146548506299</v>
      </c>
      <c r="J9737">
        <v>311</v>
      </c>
      <c r="K9737">
        <v>433</v>
      </c>
      <c r="L9737">
        <v>290</v>
      </c>
      <c r="M9737">
        <v>60</v>
      </c>
      <c r="N9737">
        <v>0.22095561074824899</v>
      </c>
      <c r="O9737">
        <v>-0.62245116827227098</v>
      </c>
      <c r="P9737">
        <v>-1.7248348072350801</v>
      </c>
      <c r="Q9737">
        <v>0.71186440677966101</v>
      </c>
      <c r="R9737">
        <v>0.186440677966101</v>
      </c>
      <c r="S9737">
        <f t="shared" si="152"/>
        <v>9.682726549374826E-2</v>
      </c>
    </row>
    <row r="9738" spans="1:19" x14ac:dyDescent="0.2">
      <c r="A9738" t="s">
        <v>19362</v>
      </c>
      <c r="B9738" t="s">
        <v>19363</v>
      </c>
      <c r="C9738">
        <v>90</v>
      </c>
      <c r="D9738">
        <v>218</v>
      </c>
      <c r="E9738">
        <v>70</v>
      </c>
      <c r="F9738">
        <v>2</v>
      </c>
      <c r="G9738">
        <v>0.464472216460808</v>
      </c>
      <c r="H9738">
        <v>-0.60340247920347101</v>
      </c>
      <c r="I9738">
        <v>-2.5374096867373401</v>
      </c>
      <c r="J9738">
        <v>167</v>
      </c>
      <c r="K9738">
        <v>254</v>
      </c>
      <c r="L9738">
        <v>143</v>
      </c>
      <c r="M9738">
        <v>24</v>
      </c>
      <c r="N9738">
        <v>0.25934534889407601</v>
      </c>
      <c r="O9738">
        <v>-0.65946921082691101</v>
      </c>
      <c r="P9738">
        <v>-1.8527308980278701</v>
      </c>
      <c r="Q9738">
        <v>0.57627118644067798</v>
      </c>
      <c r="R9738">
        <v>0.305084745762711</v>
      </c>
      <c r="S9738">
        <f t="shared" si="152"/>
        <v>-0.22732210026569633</v>
      </c>
    </row>
    <row r="9739" spans="1:19" x14ac:dyDescent="0.2">
      <c r="A9739" t="s">
        <v>19364</v>
      </c>
      <c r="B9739" t="s">
        <v>19365</v>
      </c>
      <c r="C9739">
        <v>189</v>
      </c>
      <c r="D9739">
        <v>186</v>
      </c>
      <c r="E9739">
        <v>170</v>
      </c>
      <c r="F9739">
        <v>25</v>
      </c>
      <c r="G9739">
        <v>7.3309372340200601E-2</v>
      </c>
      <c r="H9739">
        <v>-0.54027089257337302</v>
      </c>
      <c r="I9739">
        <v>-1.7627189684632001</v>
      </c>
      <c r="J9739">
        <v>293</v>
      </c>
      <c r="K9739">
        <v>407</v>
      </c>
      <c r="L9739">
        <v>259</v>
      </c>
      <c r="M9739">
        <v>37</v>
      </c>
      <c r="N9739">
        <v>0.21995489229283199</v>
      </c>
      <c r="O9739">
        <v>-0.64565663341724799</v>
      </c>
      <c r="P9739">
        <v>-1.9088915648789999</v>
      </c>
      <c r="Q9739">
        <v>0.79661016949152497</v>
      </c>
      <c r="R9739">
        <v>0.27118644067796599</v>
      </c>
      <c r="S9739">
        <f t="shared" si="152"/>
        <v>-1.8936206321657555E-2</v>
      </c>
    </row>
    <row r="9740" spans="1:19" x14ac:dyDescent="0.2">
      <c r="A9740" t="s">
        <v>19366</v>
      </c>
      <c r="B9740" t="s">
        <v>19367</v>
      </c>
      <c r="C9740">
        <v>110</v>
      </c>
      <c r="D9740">
        <v>89</v>
      </c>
      <c r="E9740">
        <v>127</v>
      </c>
      <c r="F9740">
        <v>10</v>
      </c>
      <c r="G9740">
        <v>-1.1744446217783699E-2</v>
      </c>
      <c r="H9740">
        <v>-0.43184697398067101</v>
      </c>
      <c r="I9740">
        <v>-1.92558985812022</v>
      </c>
      <c r="J9740">
        <v>221</v>
      </c>
      <c r="K9740">
        <v>211</v>
      </c>
      <c r="L9740">
        <v>88</v>
      </c>
      <c r="M9740">
        <v>31</v>
      </c>
      <c r="N9740">
        <v>5.7118285034303697E-2</v>
      </c>
      <c r="O9740">
        <v>-0.99199837867933205</v>
      </c>
      <c r="P9740">
        <v>-1.86325624844273</v>
      </c>
      <c r="Q9740">
        <v>0.69491525423728795</v>
      </c>
      <c r="R9740">
        <v>0.305084745762711</v>
      </c>
      <c r="S9740">
        <f t="shared" si="152"/>
        <v>-5.369876835515526E-2</v>
      </c>
    </row>
    <row r="9741" spans="1:19" x14ac:dyDescent="0.2">
      <c r="A9741" t="s">
        <v>19368</v>
      </c>
      <c r="B9741" t="s">
        <v>19369</v>
      </c>
      <c r="C9741">
        <v>188</v>
      </c>
      <c r="D9741">
        <v>247</v>
      </c>
      <c r="E9741">
        <v>162</v>
      </c>
      <c r="F9741">
        <v>25</v>
      </c>
      <c r="G9741">
        <v>0.198797336291514</v>
      </c>
      <c r="H9741">
        <v>-0.55890084449945199</v>
      </c>
      <c r="I9741">
        <v>-1.7604150135536401</v>
      </c>
      <c r="J9741">
        <v>479</v>
      </c>
      <c r="K9741">
        <v>351</v>
      </c>
      <c r="L9741">
        <v>246</v>
      </c>
      <c r="M9741">
        <v>54</v>
      </c>
      <c r="N9741">
        <v>-5.78002935270173E-2</v>
      </c>
      <c r="O9741">
        <v>-0.88148918345557403</v>
      </c>
      <c r="P9741">
        <v>-1.9581674221834799</v>
      </c>
      <c r="Q9741">
        <v>0.71186440677966101</v>
      </c>
      <c r="R9741">
        <v>0.38983050847457601</v>
      </c>
      <c r="S9741">
        <f t="shared" si="152"/>
        <v>-3.1452270327674822E-2</v>
      </c>
    </row>
    <row r="9742" spans="1:19" x14ac:dyDescent="0.2">
      <c r="A9742" t="s">
        <v>19370</v>
      </c>
      <c r="B9742" t="s">
        <v>19371</v>
      </c>
      <c r="C9742">
        <v>138</v>
      </c>
      <c r="D9742">
        <v>201</v>
      </c>
      <c r="E9742">
        <v>92</v>
      </c>
      <c r="F9742">
        <v>13</v>
      </c>
      <c r="G9742">
        <v>0.24357520331478</v>
      </c>
      <c r="H9742">
        <v>-0.67034926883408397</v>
      </c>
      <c r="I9742">
        <v>-1.9101329070563899</v>
      </c>
      <c r="J9742">
        <v>210</v>
      </c>
      <c r="K9742">
        <v>263</v>
      </c>
      <c r="L9742">
        <v>152</v>
      </c>
      <c r="M9742">
        <v>26</v>
      </c>
      <c r="N9742">
        <v>0.17496455717755999</v>
      </c>
      <c r="O9742">
        <v>-0.73246448393353702</v>
      </c>
      <c r="P9742">
        <v>-1.91747161535499</v>
      </c>
      <c r="Q9742">
        <v>0.88135593220338904</v>
      </c>
      <c r="R9742">
        <v>0.38983050847457601</v>
      </c>
      <c r="S9742">
        <f t="shared" si="152"/>
        <v>-6.3742964503324728E-2</v>
      </c>
    </row>
    <row r="9743" spans="1:19" x14ac:dyDescent="0.2">
      <c r="A9743" t="s">
        <v>19372</v>
      </c>
      <c r="B9743" t="s">
        <v>19373</v>
      </c>
      <c r="C9743">
        <v>185</v>
      </c>
      <c r="D9743">
        <v>160</v>
      </c>
      <c r="E9743">
        <v>99</v>
      </c>
      <c r="F9743">
        <v>22</v>
      </c>
      <c r="G9743">
        <v>1.7206486548439402E-2</v>
      </c>
      <c r="H9743">
        <v>-0.765794543583867</v>
      </c>
      <c r="I9743">
        <v>-1.8089462205428</v>
      </c>
      <c r="J9743">
        <v>316</v>
      </c>
      <c r="K9743">
        <v>410</v>
      </c>
      <c r="L9743">
        <v>149</v>
      </c>
      <c r="M9743">
        <v>121</v>
      </c>
      <c r="N9743">
        <v>0.19032487752305299</v>
      </c>
      <c r="O9743">
        <v>-0.91858959135051999</v>
      </c>
      <c r="P9743">
        <v>-1.4271273808938401</v>
      </c>
      <c r="Q9743">
        <v>0.72881355932203395</v>
      </c>
      <c r="R9743">
        <v>0.338983050847457</v>
      </c>
      <c r="S9743">
        <f t="shared" si="152"/>
        <v>9.6596665418158895E-2</v>
      </c>
    </row>
    <row r="9744" spans="1:19" x14ac:dyDescent="0.2">
      <c r="A9744" t="s">
        <v>19374</v>
      </c>
      <c r="B9744" t="s">
        <v>19375</v>
      </c>
      <c r="C9744">
        <v>48</v>
      </c>
      <c r="D9744">
        <v>27</v>
      </c>
      <c r="E9744">
        <v>39</v>
      </c>
      <c r="F9744">
        <v>6</v>
      </c>
      <c r="G9744">
        <v>-0.169619240921071</v>
      </c>
      <c r="H9744">
        <v>-0.58443464012749102</v>
      </c>
      <c r="I9744">
        <v>-1.7872871599539399</v>
      </c>
      <c r="J9744">
        <v>107</v>
      </c>
      <c r="K9744">
        <v>134</v>
      </c>
      <c r="L9744">
        <v>57</v>
      </c>
      <c r="M9744">
        <v>18</v>
      </c>
      <c r="N9744">
        <v>0.17494912410131899</v>
      </c>
      <c r="O9744">
        <v>-0.86559769915710805</v>
      </c>
      <c r="P9744">
        <v>-1.7843369411737899</v>
      </c>
      <c r="Q9744">
        <v>0.86440677966101698</v>
      </c>
      <c r="R9744">
        <v>0.28813559322033899</v>
      </c>
      <c r="S9744">
        <f t="shared" si="152"/>
        <v>7.2950606638648996E-3</v>
      </c>
    </row>
    <row r="9745" spans="1:19" x14ac:dyDescent="0.2">
      <c r="A9745" t="s">
        <v>19376</v>
      </c>
      <c r="B9745" t="s">
        <v>19377</v>
      </c>
      <c r="C9745">
        <v>355</v>
      </c>
      <c r="D9745">
        <v>429</v>
      </c>
      <c r="E9745">
        <v>259</v>
      </c>
      <c r="F9745">
        <v>41</v>
      </c>
      <c r="G9745">
        <v>0.16248717142515801</v>
      </c>
      <c r="H9745">
        <v>-0.63118659875224503</v>
      </c>
      <c r="I9745">
        <v>-1.8216416692973501</v>
      </c>
      <c r="J9745">
        <v>620</v>
      </c>
      <c r="K9745">
        <v>783</v>
      </c>
      <c r="L9745">
        <v>413</v>
      </c>
      <c r="M9745">
        <v>82</v>
      </c>
      <c r="N9745">
        <v>0.17859817598141101</v>
      </c>
      <c r="O9745">
        <v>-0.76853041498624297</v>
      </c>
      <c r="P9745">
        <v>-1.8888035057064301</v>
      </c>
      <c r="Q9745">
        <v>0.69491525423728795</v>
      </c>
      <c r="R9745">
        <v>0.35593220338983</v>
      </c>
      <c r="S9745">
        <f t="shared" si="152"/>
        <v>-3.0555308488338314E-2</v>
      </c>
    </row>
    <row r="9746" spans="1:19" x14ac:dyDescent="0.2">
      <c r="A9746" t="s">
        <v>19378</v>
      </c>
      <c r="B9746" t="s">
        <v>19379</v>
      </c>
      <c r="C9746">
        <v>132</v>
      </c>
      <c r="D9746">
        <v>103</v>
      </c>
      <c r="E9746">
        <v>138</v>
      </c>
      <c r="F9746">
        <v>6</v>
      </c>
      <c r="G9746">
        <v>-2.7478474205149199E-2</v>
      </c>
      <c r="H9746">
        <v>-0.474952854583017</v>
      </c>
      <c r="I9746">
        <v>-2.2266198537842001</v>
      </c>
      <c r="J9746">
        <v>212</v>
      </c>
      <c r="K9746">
        <v>204</v>
      </c>
      <c r="L9746">
        <v>105</v>
      </c>
      <c r="M9746">
        <v>32</v>
      </c>
      <c r="N9746">
        <v>6.0522409918869001E-2</v>
      </c>
      <c r="O9746">
        <v>-0.89723533900320296</v>
      </c>
      <c r="P9746">
        <v>-1.8314115512007301</v>
      </c>
      <c r="Q9746">
        <v>0.52542372881355903</v>
      </c>
      <c r="R9746">
        <v>0.152542372881355</v>
      </c>
      <c r="S9746">
        <f t="shared" si="152"/>
        <v>-0.13199289031312225</v>
      </c>
    </row>
    <row r="9747" spans="1:19" x14ac:dyDescent="0.2">
      <c r="A9747" t="s">
        <v>19380</v>
      </c>
      <c r="B9747" t="s">
        <v>19381</v>
      </c>
      <c r="C9747">
        <v>37</v>
      </c>
      <c r="D9747">
        <v>50</v>
      </c>
      <c r="E9747">
        <v>30</v>
      </c>
      <c r="F9747">
        <v>6</v>
      </c>
      <c r="G9747">
        <v>0.21102651256455199</v>
      </c>
      <c r="H9747">
        <v>-0.585338479125736</v>
      </c>
      <c r="I9747">
        <v>-1.67424764664535</v>
      </c>
      <c r="J9747">
        <v>92</v>
      </c>
      <c r="K9747">
        <v>70</v>
      </c>
      <c r="L9747">
        <v>61</v>
      </c>
      <c r="M9747">
        <v>9</v>
      </c>
      <c r="N9747">
        <v>-4.1461683909576698E-2</v>
      </c>
      <c r="O9747">
        <v>-0.770546769479178</v>
      </c>
      <c r="P9747">
        <v>-2.0197709864981199</v>
      </c>
      <c r="Q9747">
        <v>0.677966101694915</v>
      </c>
      <c r="R9747">
        <v>0.305084745762711</v>
      </c>
      <c r="S9747">
        <f t="shared" si="152"/>
        <v>-2.3080977370247547E-2</v>
      </c>
    </row>
    <row r="9748" spans="1:19" x14ac:dyDescent="0.2">
      <c r="A9748" t="s">
        <v>19382</v>
      </c>
      <c r="B9748" t="s">
        <v>19383</v>
      </c>
      <c r="C9748">
        <v>45</v>
      </c>
      <c r="D9748">
        <v>26</v>
      </c>
      <c r="E9748">
        <v>34</v>
      </c>
      <c r="F9748">
        <v>0</v>
      </c>
      <c r="G9748">
        <v>-0.157980933508997</v>
      </c>
      <c r="H9748">
        <v>-0.61599160651149198</v>
      </c>
      <c r="I9748" t="e">
        <f>-inf</f>
        <v>#NAME?</v>
      </c>
      <c r="J9748">
        <v>113</v>
      </c>
      <c r="K9748">
        <v>73</v>
      </c>
      <c r="L9748">
        <v>37</v>
      </c>
      <c r="M9748">
        <v>5</v>
      </c>
      <c r="N9748">
        <v>-0.112527479941242</v>
      </c>
      <c r="O9748">
        <v>-1.07696549656081</v>
      </c>
      <c r="P9748">
        <v>-2.3643341077392899</v>
      </c>
      <c r="Q9748">
        <v>0.69491525423728795</v>
      </c>
      <c r="R9748">
        <v>0.40677966101694901</v>
      </c>
      <c r="S9748" t="e">
        <f t="shared" si="152"/>
        <v>#NAME?</v>
      </c>
    </row>
    <row r="9749" spans="1:19" x14ac:dyDescent="0.2">
      <c r="A9749" t="s">
        <v>19384</v>
      </c>
      <c r="B9749" t="s">
        <v>19385</v>
      </c>
      <c r="C9749">
        <v>338</v>
      </c>
      <c r="D9749">
        <v>365</v>
      </c>
      <c r="E9749">
        <v>298</v>
      </c>
      <c r="F9749">
        <v>21</v>
      </c>
      <c r="G9749">
        <v>0.113634396474348</v>
      </c>
      <c r="H9749">
        <v>-0.54895844597980303</v>
      </c>
      <c r="I9749">
        <v>-2.09089457850573</v>
      </c>
      <c r="J9749">
        <v>478</v>
      </c>
      <c r="K9749">
        <v>742</v>
      </c>
      <c r="L9749">
        <v>395</v>
      </c>
      <c r="M9749">
        <v>68</v>
      </c>
      <c r="N9749">
        <v>0.26820411208862999</v>
      </c>
      <c r="O9749">
        <v>-0.67491957813004899</v>
      </c>
      <c r="P9749">
        <v>-1.8571446524977699</v>
      </c>
      <c r="Q9749">
        <v>0.644067796610169</v>
      </c>
      <c r="R9749">
        <v>0.20338983050847401</v>
      </c>
      <c r="S9749">
        <f t="shared" si="152"/>
        <v>-9.9735155999395766E-2</v>
      </c>
    </row>
    <row r="9750" spans="1:19" x14ac:dyDescent="0.2">
      <c r="A9750" t="s">
        <v>19386</v>
      </c>
      <c r="B9750" t="s">
        <v>19387</v>
      </c>
      <c r="C9750">
        <v>55</v>
      </c>
      <c r="D9750">
        <v>24</v>
      </c>
      <c r="E9750">
        <v>249</v>
      </c>
      <c r="F9750">
        <v>441</v>
      </c>
      <c r="G9750">
        <v>-0.27989321548710899</v>
      </c>
      <c r="H9750">
        <v>0.16157864782308801</v>
      </c>
      <c r="I9750">
        <v>1.9878727011595699E-2</v>
      </c>
      <c r="J9750">
        <v>78</v>
      </c>
      <c r="K9750">
        <v>59</v>
      </c>
      <c r="L9750">
        <v>544</v>
      </c>
      <c r="M9750">
        <v>598</v>
      </c>
      <c r="N9750">
        <v>-4.4014487626614397E-2</v>
      </c>
      <c r="O9750">
        <v>0.25141551986330901</v>
      </c>
      <c r="P9750">
        <v>-0.12561908729396201</v>
      </c>
      <c r="Q9750">
        <v>0.79661016949152497</v>
      </c>
      <c r="R9750">
        <v>0.77966101694915202</v>
      </c>
      <c r="S9750">
        <f t="shared" si="152"/>
        <v>0.97213164262603657</v>
      </c>
    </row>
    <row r="9751" spans="1:19" x14ac:dyDescent="0.2">
      <c r="A9751" t="s">
        <v>19388</v>
      </c>
      <c r="B9751" t="s">
        <v>19389</v>
      </c>
      <c r="C9751">
        <v>206</v>
      </c>
      <c r="D9751">
        <v>191</v>
      </c>
      <c r="E9751">
        <v>216</v>
      </c>
      <c r="F9751">
        <v>21</v>
      </c>
      <c r="G9751">
        <v>4.7424379174102499E-2</v>
      </c>
      <c r="H9751">
        <v>-0.47367147899662598</v>
      </c>
      <c r="I9751">
        <v>-1.8758450985972299</v>
      </c>
      <c r="J9751">
        <v>371</v>
      </c>
      <c r="K9751">
        <v>458</v>
      </c>
      <c r="L9751">
        <v>270</v>
      </c>
      <c r="M9751">
        <v>60</v>
      </c>
      <c r="N9751">
        <v>0.16871967181054501</v>
      </c>
      <c r="O9751">
        <v>-0.73009892260044895</v>
      </c>
      <c r="P9751">
        <v>-1.80144832782329</v>
      </c>
      <c r="Q9751">
        <v>0.89830508474576198</v>
      </c>
      <c r="R9751">
        <v>0.322033898305084</v>
      </c>
      <c r="S9751">
        <f t="shared" si="152"/>
        <v>-2.2820596278312438E-2</v>
      </c>
    </row>
    <row r="9752" spans="1:19" x14ac:dyDescent="0.2">
      <c r="A9752" t="s">
        <v>19390</v>
      </c>
      <c r="B9752" t="e">
        <f>---MEAIALHDFNATADDEDELSFRRGQILKVLNMVDNWLRGELADGREGLIPSNYIEMKNH</f>
        <v>#NAME?</v>
      </c>
      <c r="C9752">
        <v>73</v>
      </c>
      <c r="D9752">
        <v>60</v>
      </c>
      <c r="E9752">
        <v>57</v>
      </c>
      <c r="F9752">
        <v>5</v>
      </c>
      <c r="G9752">
        <v>-4.9133774412838003E-3</v>
      </c>
      <c r="H9752">
        <v>-0.60170601422636805</v>
      </c>
      <c r="I9752">
        <v>-2.0485500287464302</v>
      </c>
      <c r="J9752">
        <v>178</v>
      </c>
      <c r="K9752">
        <v>241</v>
      </c>
      <c r="L9752">
        <v>55</v>
      </c>
      <c r="M9752">
        <v>17</v>
      </c>
      <c r="N9752">
        <v>0.208825143687696</v>
      </c>
      <c r="O9752">
        <v>-1.1021460899590401</v>
      </c>
      <c r="P9752">
        <v>-2.0301967495225099</v>
      </c>
      <c r="Q9752">
        <v>0.86440677966101698</v>
      </c>
      <c r="R9752">
        <v>0.305084745762711</v>
      </c>
      <c r="S9752">
        <f t="shared" si="152"/>
        <v>-0.13381229749018625</v>
      </c>
    </row>
    <row r="9753" spans="1:19" x14ac:dyDescent="0.2">
      <c r="A9753" t="s">
        <v>19391</v>
      </c>
      <c r="B9753" t="s">
        <v>19392</v>
      </c>
      <c r="C9753">
        <v>103</v>
      </c>
      <c r="D9753">
        <v>125</v>
      </c>
      <c r="E9753">
        <v>110</v>
      </c>
      <c r="F9753">
        <v>18</v>
      </c>
      <c r="G9753">
        <v>0.16433102059841201</v>
      </c>
      <c r="H9753">
        <v>-0.46570254932534999</v>
      </c>
      <c r="I9753">
        <v>-1.64176189256386</v>
      </c>
      <c r="J9753">
        <v>281</v>
      </c>
      <c r="K9753">
        <v>319</v>
      </c>
      <c r="L9753">
        <v>129</v>
      </c>
      <c r="M9753">
        <v>22</v>
      </c>
      <c r="N9753">
        <v>0.13231246657382301</v>
      </c>
      <c r="O9753">
        <v>-0.93020538675022102</v>
      </c>
      <c r="P9753">
        <v>-2.1165093076747601</v>
      </c>
      <c r="Q9753">
        <v>0.644067796610169</v>
      </c>
      <c r="R9753">
        <v>0.25423728813559299</v>
      </c>
      <c r="S9753">
        <f t="shared" si="152"/>
        <v>-3.958854436870396E-2</v>
      </c>
    </row>
    <row r="9754" spans="1:19" x14ac:dyDescent="0.2">
      <c r="A9754" t="s">
        <v>19393</v>
      </c>
      <c r="B9754" t="s">
        <v>19394</v>
      </c>
      <c r="C9754">
        <v>74</v>
      </c>
      <c r="D9754">
        <v>95</v>
      </c>
      <c r="E9754">
        <v>75</v>
      </c>
      <c r="F9754">
        <v>8</v>
      </c>
      <c r="G9754">
        <v>0.18875011785340001</v>
      </c>
      <c r="H9754">
        <v>-0.48842846611767898</v>
      </c>
      <c r="I9754">
        <v>-1.85033890570103</v>
      </c>
      <c r="J9754">
        <v>179</v>
      </c>
      <c r="K9754">
        <v>310</v>
      </c>
      <c r="L9754">
        <v>47</v>
      </c>
      <c r="M9754">
        <v>24</v>
      </c>
      <c r="N9754">
        <v>0.31573676627610098</v>
      </c>
      <c r="O9754">
        <v>-1.1728439501885599</v>
      </c>
      <c r="P9754">
        <v>-1.8828674578601801</v>
      </c>
      <c r="Q9754">
        <v>0.96610169491525399</v>
      </c>
      <c r="R9754">
        <v>0.322033898305084</v>
      </c>
      <c r="S9754">
        <f t="shared" si="152"/>
        <v>-3.7243319731933996E-2</v>
      </c>
    </row>
    <row r="9755" spans="1:19" x14ac:dyDescent="0.2">
      <c r="A9755" t="s">
        <v>19395</v>
      </c>
      <c r="B9755" t="s">
        <v>19396</v>
      </c>
      <c r="C9755">
        <v>187</v>
      </c>
      <c r="D9755">
        <v>260</v>
      </c>
      <c r="E9755">
        <v>128</v>
      </c>
      <c r="F9755">
        <v>28</v>
      </c>
      <c r="G9755">
        <v>0.22338997372984701</v>
      </c>
      <c r="H9755">
        <v>-0.65888964666703398</v>
      </c>
      <c r="I9755">
        <v>-1.70888074815627</v>
      </c>
      <c r="J9755">
        <v>498</v>
      </c>
      <c r="K9755">
        <v>622</v>
      </c>
      <c r="L9755">
        <v>345</v>
      </c>
      <c r="M9755">
        <v>75</v>
      </c>
      <c r="N9755">
        <v>0.173789145352823</v>
      </c>
      <c r="O9755">
        <v>-0.75149902483083297</v>
      </c>
      <c r="P9755">
        <v>-1.8323937479599099</v>
      </c>
      <c r="Q9755">
        <v>0.81355932203389802</v>
      </c>
      <c r="R9755">
        <v>0.28813559322033899</v>
      </c>
      <c r="S9755">
        <f t="shared" si="152"/>
        <v>1.7051759098392093E-2</v>
      </c>
    </row>
    <row r="9756" spans="1:19" x14ac:dyDescent="0.2">
      <c r="A9756" t="s">
        <v>19397</v>
      </c>
      <c r="B9756" t="s">
        <v>19398</v>
      </c>
      <c r="C9756">
        <v>157</v>
      </c>
      <c r="D9756">
        <v>103</v>
      </c>
      <c r="E9756">
        <v>101</v>
      </c>
      <c r="F9756">
        <v>3</v>
      </c>
      <c r="G9756">
        <v>-0.102804195408533</v>
      </c>
      <c r="H9756">
        <v>-0.685836288404994</v>
      </c>
      <c r="I9756">
        <v>-2.6029755706515698</v>
      </c>
      <c r="J9756">
        <v>301</v>
      </c>
      <c r="K9756">
        <v>225</v>
      </c>
      <c r="L9756">
        <v>108</v>
      </c>
      <c r="M9756">
        <v>32</v>
      </c>
      <c r="N9756">
        <v>-4.9155874060759101E-2</v>
      </c>
      <c r="O9756">
        <v>-1.03723151725128</v>
      </c>
      <c r="P9756">
        <v>-1.98364218586583</v>
      </c>
      <c r="Q9756">
        <v>0.57627118644067798</v>
      </c>
      <c r="R9756">
        <v>0.37288135593220301</v>
      </c>
      <c r="S9756">
        <f t="shared" si="152"/>
        <v>-0.28124684341246409</v>
      </c>
    </row>
    <row r="9757" spans="1:19" x14ac:dyDescent="0.2">
      <c r="A9757" t="s">
        <v>19399</v>
      </c>
      <c r="B9757" t="s">
        <v>19400</v>
      </c>
      <c r="C9757">
        <v>184</v>
      </c>
      <c r="D9757">
        <v>160</v>
      </c>
      <c r="E9757">
        <v>104</v>
      </c>
      <c r="F9757">
        <v>13</v>
      </c>
      <c r="G9757">
        <v>1.9560391941916701E-2</v>
      </c>
      <c r="H9757">
        <v>-0.74204249348915896</v>
      </c>
      <c r="I9757">
        <v>-2.0350716436646898</v>
      </c>
      <c r="J9757">
        <v>437</v>
      </c>
      <c r="K9757">
        <v>297</v>
      </c>
      <c r="L9757">
        <v>199</v>
      </c>
      <c r="M9757">
        <v>43</v>
      </c>
      <c r="N9757">
        <v>-9.0496884231487704E-2</v>
      </c>
      <c r="O9757">
        <v>-0.933717137705105</v>
      </c>
      <c r="P9757">
        <v>-2.01723864998272</v>
      </c>
      <c r="Q9757">
        <v>0.66101694915254205</v>
      </c>
      <c r="R9757">
        <v>0.27118644067796599</v>
      </c>
      <c r="S9757">
        <f t="shared" si="152"/>
        <v>-0.12645927496130485</v>
      </c>
    </row>
    <row r="9758" spans="1:19" x14ac:dyDescent="0.2">
      <c r="A9758" t="s">
        <v>19401</v>
      </c>
      <c r="B9758" t="s">
        <v>19402</v>
      </c>
      <c r="C9758">
        <v>40</v>
      </c>
      <c r="D9758">
        <v>31</v>
      </c>
      <c r="E9758">
        <v>46</v>
      </c>
      <c r="F9758">
        <v>17</v>
      </c>
      <c r="G9758">
        <v>-3.0440065198161202E-2</v>
      </c>
      <c r="H9758">
        <v>-0.43356016942479098</v>
      </c>
      <c r="I9758">
        <v>-1.2558082429116799</v>
      </c>
      <c r="J9758">
        <v>52</v>
      </c>
      <c r="K9758">
        <v>48</v>
      </c>
      <c r="L9758">
        <v>38</v>
      </c>
      <c r="M9758">
        <v>14</v>
      </c>
      <c r="N9758">
        <v>4.24659971625099E-2</v>
      </c>
      <c r="O9758">
        <v>-0.72830852416237901</v>
      </c>
      <c r="P9758">
        <v>-1.5801009765484499</v>
      </c>
      <c r="Q9758">
        <v>0.79661016949152497</v>
      </c>
      <c r="R9758">
        <v>0.322033898305084</v>
      </c>
      <c r="S9758">
        <f t="shared" si="152"/>
        <v>0.21519454757447409</v>
      </c>
    </row>
    <row r="9759" spans="1:19" x14ac:dyDescent="0.2">
      <c r="A9759" t="s">
        <v>19403</v>
      </c>
      <c r="B9759" t="s">
        <v>19404</v>
      </c>
      <c r="C9759">
        <v>166</v>
      </c>
      <c r="D9759">
        <v>261</v>
      </c>
      <c r="E9759">
        <v>159</v>
      </c>
      <c r="F9759">
        <v>26</v>
      </c>
      <c r="G9759">
        <v>0.27679065159375399</v>
      </c>
      <c r="H9759">
        <v>-0.51296897349800696</v>
      </c>
      <c r="I9759">
        <v>-1.6893319130312301</v>
      </c>
      <c r="J9759">
        <v>354</v>
      </c>
      <c r="K9759">
        <v>431</v>
      </c>
      <c r="L9759">
        <v>270</v>
      </c>
      <c r="M9759">
        <v>51</v>
      </c>
      <c r="N9759">
        <v>0.162702111556665</v>
      </c>
      <c r="O9759">
        <v>-0.70972827501119096</v>
      </c>
      <c r="P9759">
        <v>-1.85165875451974</v>
      </c>
      <c r="Q9759">
        <v>0.89830508474576198</v>
      </c>
      <c r="R9759">
        <v>0.322033898305084</v>
      </c>
      <c r="S9759">
        <f t="shared" si="152"/>
        <v>1.7536244558944133E-2</v>
      </c>
    </row>
    <row r="9760" spans="1:19" x14ac:dyDescent="0.2">
      <c r="A9760" t="s">
        <v>19405</v>
      </c>
      <c r="B9760" t="s">
        <v>19406</v>
      </c>
      <c r="C9760">
        <v>71</v>
      </c>
      <c r="D9760">
        <v>55</v>
      </c>
      <c r="E9760">
        <v>24</v>
      </c>
      <c r="F9760">
        <v>5</v>
      </c>
      <c r="G9760">
        <v>-3.0637426929303001E-2</v>
      </c>
      <c r="H9760">
        <v>-0.96530511678587205</v>
      </c>
      <c r="I9760">
        <v>-2.0364855173450498</v>
      </c>
      <c r="J9760">
        <v>127</v>
      </c>
      <c r="K9760">
        <v>79</v>
      </c>
      <c r="L9760">
        <v>44</v>
      </c>
      <c r="M9760">
        <v>11</v>
      </c>
      <c r="N9760">
        <v>-0.12894852624379299</v>
      </c>
      <c r="O9760">
        <v>-1.05243982161415</v>
      </c>
      <c r="P9760">
        <v>-2.0726367043896201</v>
      </c>
      <c r="Q9760">
        <v>0.72881355932203395</v>
      </c>
      <c r="R9760">
        <v>0.28813559322033899</v>
      </c>
      <c r="S9760">
        <f t="shared" si="152"/>
        <v>-0.14168508672418345</v>
      </c>
    </row>
    <row r="9761" spans="1:19" x14ac:dyDescent="0.2">
      <c r="A9761" t="s">
        <v>19407</v>
      </c>
      <c r="B9761" t="s">
        <v>19408</v>
      </c>
      <c r="C9761">
        <v>133</v>
      </c>
      <c r="D9761">
        <v>124</v>
      </c>
      <c r="E9761">
        <v>64</v>
      </c>
      <c r="F9761">
        <v>10</v>
      </c>
      <c r="G9761">
        <v>4.9828276490677698E-2</v>
      </c>
      <c r="H9761">
        <v>-0.81192967676160199</v>
      </c>
      <c r="I9761">
        <v>-2.0080488139290802</v>
      </c>
      <c r="J9761">
        <v>194</v>
      </c>
      <c r="K9761">
        <v>301</v>
      </c>
      <c r="L9761">
        <v>226</v>
      </c>
      <c r="M9761">
        <v>31</v>
      </c>
      <c r="N9761">
        <v>0.26799286908533898</v>
      </c>
      <c r="O9761">
        <v>-0.52578206792721505</v>
      </c>
      <c r="P9761">
        <v>-1.80666570468784</v>
      </c>
      <c r="Q9761">
        <v>0.88135593220338904</v>
      </c>
      <c r="R9761">
        <v>0.305084745762711</v>
      </c>
      <c r="S9761">
        <f t="shared" si="152"/>
        <v>-6.2341518117435671E-2</v>
      </c>
    </row>
    <row r="9762" spans="1:19" x14ac:dyDescent="0.2">
      <c r="A9762" t="s">
        <v>19409</v>
      </c>
      <c r="B9762" t="s">
        <v>19410</v>
      </c>
      <c r="C9762">
        <v>108</v>
      </c>
      <c r="D9762">
        <v>98</v>
      </c>
      <c r="E9762">
        <v>102</v>
      </c>
      <c r="F9762">
        <v>11</v>
      </c>
      <c r="G9762">
        <v>3.8060552501073597E-2</v>
      </c>
      <c r="H9762">
        <v>-0.51908159350343497</v>
      </c>
      <c r="I9762">
        <v>-1.87622824329072</v>
      </c>
      <c r="J9762">
        <v>269</v>
      </c>
      <c r="K9762">
        <v>235</v>
      </c>
      <c r="L9762">
        <v>191</v>
      </c>
      <c r="M9762">
        <v>26</v>
      </c>
      <c r="N9762">
        <v>1.85436856910501E-2</v>
      </c>
      <c r="O9762">
        <v>-0.74080768989906998</v>
      </c>
      <c r="P9762">
        <v>-2.0250046006234799</v>
      </c>
      <c r="Q9762">
        <v>0.77966101694915202</v>
      </c>
      <c r="R9762">
        <v>0.25423728813559299</v>
      </c>
      <c r="S9762">
        <f t="shared" si="152"/>
        <v>-8.2728737682613754E-2</v>
      </c>
    </row>
    <row r="9763" spans="1:19" x14ac:dyDescent="0.2">
      <c r="A9763" t="s">
        <v>19411</v>
      </c>
      <c r="B9763" t="s">
        <v>19412</v>
      </c>
      <c r="C9763">
        <v>108</v>
      </c>
      <c r="D9763">
        <v>103</v>
      </c>
      <c r="E9763">
        <v>33</v>
      </c>
      <c r="F9763">
        <v>3</v>
      </c>
      <c r="G9763">
        <v>5.9671701513750897E-2</v>
      </c>
      <c r="H9763">
        <v>-1.0091678253874601</v>
      </c>
      <c r="I9763">
        <v>-2.4404996737292799</v>
      </c>
      <c r="J9763">
        <v>233</v>
      </c>
      <c r="K9763">
        <v>187</v>
      </c>
      <c r="L9763">
        <v>111</v>
      </c>
      <c r="M9763">
        <v>23</v>
      </c>
      <c r="N9763">
        <v>-1.8286211067798201E-2</v>
      </c>
      <c r="O9763">
        <v>-0.91412171938375197</v>
      </c>
      <c r="P9763">
        <v>-2.01585375360031</v>
      </c>
      <c r="Q9763">
        <v>0.71186440677966101</v>
      </c>
      <c r="R9763">
        <v>0.305084745762711</v>
      </c>
      <c r="S9763">
        <f t="shared" si="152"/>
        <v>-0.24300755737291563</v>
      </c>
    </row>
    <row r="9764" spans="1:19" x14ac:dyDescent="0.2">
      <c r="A9764" t="s">
        <v>19413</v>
      </c>
      <c r="B9764" t="s">
        <v>19414</v>
      </c>
      <c r="C9764">
        <v>140</v>
      </c>
      <c r="D9764">
        <v>168</v>
      </c>
      <c r="E9764">
        <v>97</v>
      </c>
      <c r="F9764">
        <v>4</v>
      </c>
      <c r="G9764">
        <v>0.159439478343153</v>
      </c>
      <c r="H9764">
        <v>-0.65361431119039604</v>
      </c>
      <c r="I9764">
        <v>-2.4282652173122701</v>
      </c>
      <c r="J9764">
        <v>247</v>
      </c>
      <c r="K9764">
        <v>214</v>
      </c>
      <c r="L9764">
        <v>127</v>
      </c>
      <c r="M9764">
        <v>25</v>
      </c>
      <c r="N9764">
        <v>1.4944923511246801E-2</v>
      </c>
      <c r="O9764">
        <v>-0.88098200944809901</v>
      </c>
      <c r="P9764">
        <v>-2.0049826131795201</v>
      </c>
      <c r="Q9764">
        <v>0.89830508474576198</v>
      </c>
      <c r="R9764">
        <v>0.338983050847457</v>
      </c>
      <c r="S9764">
        <f t="shared" si="152"/>
        <v>-0.23657149069138705</v>
      </c>
    </row>
    <row r="9765" spans="1:19" x14ac:dyDescent="0.2">
      <c r="A9765" t="s">
        <v>19415</v>
      </c>
      <c r="B9765" t="s">
        <v>19416</v>
      </c>
      <c r="C9765">
        <v>167</v>
      </c>
      <c r="D9765">
        <v>165</v>
      </c>
      <c r="E9765">
        <v>134</v>
      </c>
      <c r="F9765">
        <v>23</v>
      </c>
      <c r="G9765">
        <v>7.5025705361851394E-2</v>
      </c>
      <c r="H9765">
        <v>-0.589869682561179</v>
      </c>
      <c r="I9765">
        <v>-1.74518580809198</v>
      </c>
      <c r="J9765">
        <v>310</v>
      </c>
      <c r="K9765">
        <v>414</v>
      </c>
      <c r="L9765">
        <v>296</v>
      </c>
      <c r="M9765">
        <v>22</v>
      </c>
      <c r="N9765">
        <v>0.202866750708348</v>
      </c>
      <c r="O9765">
        <v>-0.61215875991972402</v>
      </c>
      <c r="P9765">
        <v>-2.1591646816039498</v>
      </c>
      <c r="Q9765">
        <v>0.91525423728813504</v>
      </c>
      <c r="R9765">
        <v>0.338983050847457</v>
      </c>
      <c r="S9765">
        <f t="shared" si="152"/>
        <v>-8.0823901549053903E-2</v>
      </c>
    </row>
    <row r="9766" spans="1:19" x14ac:dyDescent="0.2">
      <c r="A9766" t="s">
        <v>19417</v>
      </c>
      <c r="B9766" t="s">
        <v>19418</v>
      </c>
      <c r="C9766">
        <v>228</v>
      </c>
      <c r="D9766">
        <v>287</v>
      </c>
      <c r="E9766">
        <v>124</v>
      </c>
      <c r="F9766">
        <v>19</v>
      </c>
      <c r="G9766">
        <v>0.18020528202906699</v>
      </c>
      <c r="H9766">
        <v>-0.758771171616622</v>
      </c>
      <c r="I9766">
        <v>-1.96337841900962</v>
      </c>
      <c r="J9766">
        <v>302</v>
      </c>
      <c r="K9766">
        <v>320</v>
      </c>
      <c r="L9766">
        <v>179</v>
      </c>
      <c r="M9766">
        <v>72</v>
      </c>
      <c r="N9766">
        <v>0.102371138784477</v>
      </c>
      <c r="O9766">
        <v>-0.81924268912164699</v>
      </c>
      <c r="P9766">
        <v>-1.63290011511777</v>
      </c>
      <c r="Q9766">
        <v>0.84745762711864403</v>
      </c>
      <c r="R9766">
        <v>0.23728813559322001</v>
      </c>
      <c r="S9766">
        <f t="shared" si="152"/>
        <v>-2.97986219285995E-3</v>
      </c>
    </row>
    <row r="9767" spans="1:19" x14ac:dyDescent="0.2">
      <c r="A9767" t="s">
        <v>19419</v>
      </c>
      <c r="B9767" t="s">
        <v>19420</v>
      </c>
      <c r="C9767">
        <v>163</v>
      </c>
      <c r="D9767">
        <v>129</v>
      </c>
      <c r="E9767">
        <v>98</v>
      </c>
      <c r="F9767">
        <v>8</v>
      </c>
      <c r="G9767">
        <v>-2.1339661809180299E-2</v>
      </c>
      <c r="H9767">
        <v>-0.71521953848986597</v>
      </c>
      <c r="I9767">
        <v>-2.1932947903740101</v>
      </c>
      <c r="J9767">
        <v>315</v>
      </c>
      <c r="K9767">
        <v>336</v>
      </c>
      <c r="L9767">
        <v>113</v>
      </c>
      <c r="M9767">
        <v>35</v>
      </c>
      <c r="N9767">
        <v>0.105256827021965</v>
      </c>
      <c r="O9767">
        <v>-1.0373208874505699</v>
      </c>
      <c r="P9767">
        <v>-1.9644681780312101</v>
      </c>
      <c r="Q9767">
        <v>0.71186440677966101</v>
      </c>
      <c r="R9767">
        <v>0.305084745762711</v>
      </c>
      <c r="S9767">
        <f t="shared" si="152"/>
        <v>-0.15797296754235929</v>
      </c>
    </row>
    <row r="9768" spans="1:19" x14ac:dyDescent="0.2">
      <c r="A9768" t="s">
        <v>19421</v>
      </c>
      <c r="B9768" t="s">
        <v>19422</v>
      </c>
      <c r="C9768">
        <v>473</v>
      </c>
      <c r="D9768">
        <v>495</v>
      </c>
      <c r="E9768">
        <v>422</v>
      </c>
      <c r="F9768">
        <v>45</v>
      </c>
      <c r="G9768">
        <v>0.10000229049128501</v>
      </c>
      <c r="H9768">
        <v>-0.54380669955454097</v>
      </c>
      <c r="I9768">
        <v>-1.90584579992446</v>
      </c>
      <c r="J9768">
        <v>951</v>
      </c>
      <c r="K9768">
        <v>1187</v>
      </c>
      <c r="L9768">
        <v>681</v>
      </c>
      <c r="M9768">
        <v>138</v>
      </c>
      <c r="N9768">
        <v>0.17349830543889899</v>
      </c>
      <c r="O9768">
        <v>-0.73712218216901904</v>
      </c>
      <c r="P9768">
        <v>-1.84852709912807</v>
      </c>
      <c r="Q9768">
        <v>0.89830508474576198</v>
      </c>
      <c r="R9768">
        <v>0.305084745762711</v>
      </c>
      <c r="S9768">
        <f t="shared" si="152"/>
        <v>-4.4065102754816877E-2</v>
      </c>
    </row>
    <row r="9769" spans="1:19" x14ac:dyDescent="0.2">
      <c r="A9769" t="s">
        <v>19423</v>
      </c>
      <c r="B9769" t="s">
        <v>19424</v>
      </c>
      <c r="C9769">
        <v>279</v>
      </c>
      <c r="D9769">
        <v>300</v>
      </c>
      <c r="E9769">
        <v>250</v>
      </c>
      <c r="F9769">
        <v>16</v>
      </c>
      <c r="G9769">
        <v>0.111775283741593</v>
      </c>
      <c r="H9769">
        <v>-0.54192220437996297</v>
      </c>
      <c r="I9769">
        <v>-2.1256813935796699</v>
      </c>
      <c r="J9769">
        <v>409</v>
      </c>
      <c r="K9769">
        <v>525</v>
      </c>
      <c r="L9769">
        <v>250</v>
      </c>
      <c r="M9769">
        <v>43</v>
      </c>
      <c r="N9769">
        <v>0.18566409882033599</v>
      </c>
      <c r="O9769">
        <v>-0.80587207647969405</v>
      </c>
      <c r="P9769">
        <v>-1.9884805210196399</v>
      </c>
      <c r="Q9769">
        <v>0.66101694915254205</v>
      </c>
      <c r="R9769">
        <v>0.186440677966101</v>
      </c>
      <c r="S9769">
        <f t="shared" si="152"/>
        <v>-0.1448972945784259</v>
      </c>
    </row>
    <row r="9770" spans="1:19" x14ac:dyDescent="0.2">
      <c r="A9770" t="s">
        <v>19425</v>
      </c>
      <c r="B9770" t="s">
        <v>19426</v>
      </c>
      <c r="C9770">
        <v>275</v>
      </c>
      <c r="D9770">
        <v>137</v>
      </c>
      <c r="E9770">
        <v>148</v>
      </c>
      <c r="F9770">
        <v>28</v>
      </c>
      <c r="G9770">
        <v>-0.222353894378327</v>
      </c>
      <c r="H9770">
        <v>-0.76332898821370798</v>
      </c>
      <c r="I9770">
        <v>-1.87637183545004</v>
      </c>
      <c r="J9770">
        <v>436</v>
      </c>
      <c r="K9770">
        <v>705</v>
      </c>
      <c r="L9770">
        <v>329</v>
      </c>
      <c r="M9770">
        <v>59</v>
      </c>
      <c r="N9770">
        <v>0.28593073114453399</v>
      </c>
      <c r="O9770">
        <v>-0.71437936846300198</v>
      </c>
      <c r="P9770">
        <v>-1.8788601462183301</v>
      </c>
      <c r="Q9770">
        <v>0.644067796610169</v>
      </c>
      <c r="R9770">
        <v>0.338983050847457</v>
      </c>
      <c r="S9770">
        <f t="shared" si="152"/>
        <v>-4.3678894534223911E-2</v>
      </c>
    </row>
    <row r="9771" spans="1:19" x14ac:dyDescent="0.2">
      <c r="A9771" t="s">
        <v>19427</v>
      </c>
      <c r="B9771" t="s">
        <v>19428</v>
      </c>
      <c r="C9771">
        <v>323</v>
      </c>
      <c r="D9771">
        <v>440</v>
      </c>
      <c r="E9771">
        <v>227</v>
      </c>
      <c r="F9771">
        <v>38</v>
      </c>
      <c r="G9771">
        <v>0.21450838645061299</v>
      </c>
      <c r="H9771">
        <v>-0.64743467491638296</v>
      </c>
      <c r="I9771">
        <v>-1.8136160986762899</v>
      </c>
      <c r="J9771">
        <v>607</v>
      </c>
      <c r="K9771">
        <v>937</v>
      </c>
      <c r="L9771">
        <v>495</v>
      </c>
      <c r="M9771">
        <v>91</v>
      </c>
      <c r="N9771">
        <v>0.26577900323424197</v>
      </c>
      <c r="O9771">
        <v>-0.68067226928607905</v>
      </c>
      <c r="P9771">
        <v>-1.83437296734605</v>
      </c>
      <c r="Q9771">
        <v>0.677966101694915</v>
      </c>
      <c r="R9771">
        <v>0.35593220338983</v>
      </c>
      <c r="S9771">
        <f t="shared" si="152"/>
        <v>-1.3681587715366468E-2</v>
      </c>
    </row>
    <row r="9772" spans="1:19" x14ac:dyDescent="0.2">
      <c r="A9772" t="s">
        <v>19429</v>
      </c>
      <c r="B9772" t="s">
        <v>19430</v>
      </c>
      <c r="C9772">
        <v>49</v>
      </c>
      <c r="D9772">
        <v>29</v>
      </c>
      <c r="E9772">
        <v>17</v>
      </c>
      <c r="F9772">
        <v>2</v>
      </c>
      <c r="G9772">
        <v>-0.14753984983402901</v>
      </c>
      <c r="H9772">
        <v>-0.95400516842864302</v>
      </c>
      <c r="I9772">
        <v>-2.2733632573265301</v>
      </c>
      <c r="J9772">
        <v>88</v>
      </c>
      <c r="K9772">
        <v>69</v>
      </c>
      <c r="L9772">
        <v>56</v>
      </c>
      <c r="M9772">
        <v>7</v>
      </c>
      <c r="N9772">
        <v>-2.8405477991191499E-2</v>
      </c>
      <c r="O9772">
        <v>-0.788383422288358</v>
      </c>
      <c r="P9772">
        <v>-2.1096103007278</v>
      </c>
      <c r="Q9772">
        <v>0.74576271186440601</v>
      </c>
      <c r="R9772">
        <v>0.35593220338983</v>
      </c>
      <c r="S9772">
        <f t="shared" si="152"/>
        <v>-0.21988653081588538</v>
      </c>
    </row>
    <row r="9773" spans="1:19" x14ac:dyDescent="0.2">
      <c r="A9773" t="s">
        <v>19431</v>
      </c>
      <c r="B9773" t="s">
        <v>19432</v>
      </c>
      <c r="C9773">
        <v>39</v>
      </c>
      <c r="D9773">
        <v>64</v>
      </c>
      <c r="E9773">
        <v>58</v>
      </c>
      <c r="F9773">
        <v>4</v>
      </c>
      <c r="G9773">
        <v>0.29537359925291601</v>
      </c>
      <c r="H9773">
        <v>-0.32189462324196499</v>
      </c>
      <c r="I9773">
        <v>-1.8732017886605301</v>
      </c>
      <c r="J9773">
        <v>64</v>
      </c>
      <c r="K9773">
        <v>94</v>
      </c>
      <c r="L9773">
        <v>61</v>
      </c>
      <c r="M9773">
        <v>3</v>
      </c>
      <c r="N9773">
        <v>0.24417598303753299</v>
      </c>
      <c r="O9773">
        <v>-0.61293891611750995</v>
      </c>
      <c r="P9773">
        <v>-2.33928438785611</v>
      </c>
      <c r="Q9773">
        <v>0.81355932203389802</v>
      </c>
      <c r="R9773">
        <v>0.22033898305084701</v>
      </c>
      <c r="S9773">
        <f t="shared" si="152"/>
        <v>-0.16592066437982056</v>
      </c>
    </row>
    <row r="9774" spans="1:19" x14ac:dyDescent="0.2">
      <c r="A9774" t="s">
        <v>19433</v>
      </c>
      <c r="B9774" t="s">
        <v>19434</v>
      </c>
      <c r="C9774">
        <v>219</v>
      </c>
      <c r="D9774">
        <v>304</v>
      </c>
      <c r="E9774">
        <v>187</v>
      </c>
      <c r="F9774">
        <v>14</v>
      </c>
      <c r="G9774">
        <v>0.222687701064163</v>
      </c>
      <c r="H9774">
        <v>-0.56286051808202298</v>
      </c>
      <c r="I9774">
        <v>-2.0785132521238698</v>
      </c>
      <c r="J9774">
        <v>259</v>
      </c>
      <c r="K9774">
        <v>389</v>
      </c>
      <c r="L9774">
        <v>172</v>
      </c>
      <c r="M9774">
        <v>69</v>
      </c>
      <c r="N9774">
        <v>0.25387794066617703</v>
      </c>
      <c r="O9774">
        <v>-0.76986009431809299</v>
      </c>
      <c r="P9774">
        <v>-1.58467634193588</v>
      </c>
      <c r="Q9774">
        <v>0.69491525423728795</v>
      </c>
      <c r="R9774">
        <v>0.28813559322033899</v>
      </c>
      <c r="S9774">
        <f t="shared" si="152"/>
        <v>-2.3283767386261575E-2</v>
      </c>
    </row>
    <row r="9775" spans="1:19" x14ac:dyDescent="0.2">
      <c r="A9775" t="s">
        <v>19435</v>
      </c>
      <c r="B9775" t="s">
        <v>19436</v>
      </c>
      <c r="C9775">
        <v>357</v>
      </c>
      <c r="D9775">
        <v>429</v>
      </c>
      <c r="E9775">
        <v>286</v>
      </c>
      <c r="F9775">
        <v>46</v>
      </c>
      <c r="G9775">
        <v>0.160047308368059</v>
      </c>
      <c r="H9775">
        <v>-0.59056019276155303</v>
      </c>
      <c r="I9775">
        <v>-1.7741075573926099</v>
      </c>
      <c r="J9775">
        <v>723</v>
      </c>
      <c r="K9775">
        <v>1181</v>
      </c>
      <c r="L9775">
        <v>495</v>
      </c>
      <c r="M9775">
        <v>67</v>
      </c>
      <c r="N9775">
        <v>0.290339703740705</v>
      </c>
      <c r="O9775">
        <v>-0.75662187550535198</v>
      </c>
      <c r="P9775">
        <v>-2.0432891631855901</v>
      </c>
      <c r="Q9775">
        <v>0.72881355932203395</v>
      </c>
      <c r="R9775">
        <v>0.338983050847457</v>
      </c>
      <c r="S9775">
        <f t="shared" si="152"/>
        <v>-5.8169647228737464E-2</v>
      </c>
    </row>
    <row r="9776" spans="1:19" x14ac:dyDescent="0.2">
      <c r="A9776" t="s">
        <v>19437</v>
      </c>
      <c r="B9776" t="s">
        <v>19438</v>
      </c>
      <c r="C9776">
        <v>187</v>
      </c>
      <c r="D9776">
        <v>167</v>
      </c>
      <c r="E9776">
        <v>142</v>
      </c>
      <c r="F9776">
        <v>10</v>
      </c>
      <c r="G9776">
        <v>3.1133096906612701E-2</v>
      </c>
      <c r="H9776">
        <v>-0.61381127193184604</v>
      </c>
      <c r="I9776">
        <v>-2.1560387794984899</v>
      </c>
      <c r="J9776">
        <v>394</v>
      </c>
      <c r="K9776">
        <v>365</v>
      </c>
      <c r="L9776">
        <v>183</v>
      </c>
      <c r="M9776">
        <v>20</v>
      </c>
      <c r="N9776">
        <v>4.4024746052622403E-2</v>
      </c>
      <c r="O9776">
        <v>-0.92513390923953498</v>
      </c>
      <c r="P9776">
        <v>-2.3046918947534798</v>
      </c>
      <c r="Q9776">
        <v>0.76271186440677896</v>
      </c>
      <c r="R9776">
        <v>0.28813559322033899</v>
      </c>
      <c r="S9776">
        <f t="shared" si="152"/>
        <v>-0.23823323501139532</v>
      </c>
    </row>
    <row r="9777" spans="1:19" x14ac:dyDescent="0.2">
      <c r="A9777" t="s">
        <v>19439</v>
      </c>
      <c r="B9777" t="s">
        <v>19440</v>
      </c>
      <c r="C9777">
        <v>122</v>
      </c>
      <c r="D9777">
        <v>54</v>
      </c>
      <c r="E9777">
        <v>41</v>
      </c>
      <c r="F9777">
        <v>2</v>
      </c>
      <c r="G9777">
        <v>-0.27370783855625103</v>
      </c>
      <c r="H9777">
        <v>-0.967833983733416</v>
      </c>
      <c r="I9777">
        <v>-2.6695270079727602</v>
      </c>
      <c r="J9777">
        <v>215</v>
      </c>
      <c r="K9777">
        <v>225</v>
      </c>
      <c r="L9777">
        <v>96</v>
      </c>
      <c r="M9777">
        <v>18</v>
      </c>
      <c r="N9777">
        <v>9.6972161617478805E-2</v>
      </c>
      <c r="O9777">
        <v>-0.94225600402042697</v>
      </c>
      <c r="P9777">
        <v>-2.0873916234041898</v>
      </c>
      <c r="Q9777">
        <v>0.61016949152542299</v>
      </c>
      <c r="R9777">
        <v>0.322033898305084</v>
      </c>
      <c r="S9777">
        <f t="shared" si="152"/>
        <v>-0.32819045283524917</v>
      </c>
    </row>
    <row r="9778" spans="1:19" x14ac:dyDescent="0.2">
      <c r="A9778" t="s">
        <v>19441</v>
      </c>
      <c r="B9778" t="s">
        <v>19442</v>
      </c>
      <c r="C9778">
        <v>76</v>
      </c>
      <c r="D9778">
        <v>74</v>
      </c>
      <c r="E9778">
        <v>33</v>
      </c>
      <c r="F9778">
        <v>1</v>
      </c>
      <c r="G9778">
        <v>6.8676359745713303E-2</v>
      </c>
      <c r="H9778">
        <v>-0.85655766218130702</v>
      </c>
      <c r="I9778">
        <v>-2.7650107652427902</v>
      </c>
      <c r="J9778">
        <v>166</v>
      </c>
      <c r="K9778">
        <v>123</v>
      </c>
      <c r="L9778">
        <v>60</v>
      </c>
      <c r="M9778">
        <v>35</v>
      </c>
      <c r="N9778">
        <v>-5.29748731789354E-2</v>
      </c>
      <c r="O9778">
        <v>-1.0340456148007999</v>
      </c>
      <c r="P9778">
        <v>-1.68626571228167</v>
      </c>
      <c r="Q9778">
        <v>0.62711864406779605</v>
      </c>
      <c r="R9778">
        <v>0.27118644067796599</v>
      </c>
      <c r="S9778">
        <f t="shared" si="152"/>
        <v>-0.24843176015387683</v>
      </c>
    </row>
    <row r="9779" spans="1:19" x14ac:dyDescent="0.2">
      <c r="A9779" t="s">
        <v>19443</v>
      </c>
      <c r="B9779" t="s">
        <v>19444</v>
      </c>
      <c r="C9779">
        <v>194</v>
      </c>
      <c r="D9779">
        <v>110</v>
      </c>
      <c r="E9779">
        <v>103</v>
      </c>
      <c r="F9779">
        <v>6</v>
      </c>
      <c r="G9779">
        <v>-0.16615081247647201</v>
      </c>
      <c r="H9779">
        <v>-0.76922251500345695</v>
      </c>
      <c r="I9779">
        <v>-2.3938476525085801</v>
      </c>
      <c r="J9779">
        <v>375</v>
      </c>
      <c r="K9779">
        <v>344</v>
      </c>
      <c r="L9779">
        <v>327</v>
      </c>
      <c r="M9779">
        <v>27</v>
      </c>
      <c r="N9779">
        <v>3.9755278265532899E-2</v>
      </c>
      <c r="O9779">
        <v>-0.651572292211823</v>
      </c>
      <c r="P9779">
        <v>-2.1528931721606201</v>
      </c>
      <c r="Q9779">
        <v>0.71186440677966101</v>
      </c>
      <c r="R9779">
        <v>0.338983050847457</v>
      </c>
      <c r="S9779">
        <f t="shared" si="152"/>
        <v>-0.26620969269362804</v>
      </c>
    </row>
    <row r="9780" spans="1:19" x14ac:dyDescent="0.2">
      <c r="A9780" t="s">
        <v>19445</v>
      </c>
      <c r="B9780" t="s">
        <v>19446</v>
      </c>
      <c r="C9780">
        <v>75</v>
      </c>
      <c r="D9780">
        <v>80</v>
      </c>
      <c r="E9780">
        <v>536</v>
      </c>
      <c r="F9780">
        <v>1067</v>
      </c>
      <c r="G9780">
        <v>0.108286955895772</v>
      </c>
      <c r="H9780">
        <v>0.359845516522666</v>
      </c>
      <c r="I9780">
        <v>0.26890598307077002</v>
      </c>
      <c r="J9780">
        <v>137</v>
      </c>
      <c r="K9780">
        <v>112</v>
      </c>
      <c r="L9780">
        <v>709</v>
      </c>
      <c r="M9780">
        <v>1468</v>
      </c>
      <c r="N9780">
        <v>-1.0274441064503301E-2</v>
      </c>
      <c r="O9780">
        <v>0.121836890882269</v>
      </c>
      <c r="P9780">
        <v>1.9779819831752001E-2</v>
      </c>
      <c r="Q9780">
        <v>0.86440677966101698</v>
      </c>
      <c r="R9780">
        <v>0.77966101694915202</v>
      </c>
      <c r="S9780">
        <f t="shared" si="152"/>
        <v>1.0828388040131878</v>
      </c>
    </row>
    <row r="9781" spans="1:19" x14ac:dyDescent="0.2">
      <c r="A9781" t="s">
        <v>19447</v>
      </c>
      <c r="B9781" t="s">
        <v>19448</v>
      </c>
      <c r="C9781">
        <v>164</v>
      </c>
      <c r="D9781">
        <v>139</v>
      </c>
      <c r="E9781">
        <v>113</v>
      </c>
      <c r="F9781">
        <v>21</v>
      </c>
      <c r="G9781">
        <v>8.42918450192566E-3</v>
      </c>
      <c r="H9781">
        <v>-0.65602341434268097</v>
      </c>
      <c r="I9781">
        <v>-1.77682172627577</v>
      </c>
      <c r="J9781">
        <v>177</v>
      </c>
      <c r="K9781">
        <v>403</v>
      </c>
      <c r="L9781">
        <v>135</v>
      </c>
      <c r="M9781">
        <v>34</v>
      </c>
      <c r="N9781">
        <v>0.43455988320102401</v>
      </c>
      <c r="O9781">
        <v>-0.70972827501119096</v>
      </c>
      <c r="P9781">
        <v>-1.7267200179114399</v>
      </c>
      <c r="Q9781">
        <v>0.96610169491525399</v>
      </c>
      <c r="R9781">
        <v>0.27118644067796599</v>
      </c>
      <c r="S9781">
        <f t="shared" si="152"/>
        <v>2.5724703353778224E-2</v>
      </c>
    </row>
    <row r="9782" spans="1:19" x14ac:dyDescent="0.2">
      <c r="A9782" t="s">
        <v>19449</v>
      </c>
      <c r="B9782" t="s">
        <v>19450</v>
      </c>
      <c r="C9782">
        <v>178</v>
      </c>
      <c r="D9782">
        <v>115</v>
      </c>
      <c r="E9782">
        <v>125</v>
      </c>
      <c r="F9782">
        <v>23</v>
      </c>
      <c r="G9782">
        <v>-0.109463929659753</v>
      </c>
      <c r="H9782">
        <v>-0.64776799907924099</v>
      </c>
      <c r="I9782">
        <v>-1.7728893392533001</v>
      </c>
      <c r="J9782">
        <v>297</v>
      </c>
      <c r="K9782">
        <v>319</v>
      </c>
      <c r="L9782">
        <v>117</v>
      </c>
      <c r="M9782">
        <v>38</v>
      </c>
      <c r="N9782">
        <v>0.10826233716168999</v>
      </c>
      <c r="O9782">
        <v>-0.99665936471544103</v>
      </c>
      <c r="P9782">
        <v>-1.9031985212922899</v>
      </c>
      <c r="Q9782">
        <v>0.74576271186440601</v>
      </c>
      <c r="R9782">
        <v>0.38983050847457601</v>
      </c>
      <c r="S9782">
        <f t="shared" si="152"/>
        <v>-2.0346376470996293E-2</v>
      </c>
    </row>
    <row r="9783" spans="1:19" x14ac:dyDescent="0.2">
      <c r="A9783" t="s">
        <v>19451</v>
      </c>
      <c r="B9783" t="s">
        <v>19452</v>
      </c>
      <c r="C9783">
        <v>43</v>
      </c>
      <c r="D9783">
        <v>52</v>
      </c>
      <c r="E9783">
        <v>42</v>
      </c>
      <c r="F9783">
        <v>5</v>
      </c>
      <c r="G9783">
        <v>0.16279312035074101</v>
      </c>
      <c r="H9783">
        <v>-0.50447717496008904</v>
      </c>
      <c r="I9783">
        <v>-1.8186956242055601</v>
      </c>
      <c r="J9783">
        <v>91</v>
      </c>
      <c r="K9783">
        <v>134</v>
      </c>
      <c r="L9783">
        <v>25</v>
      </c>
      <c r="M9783">
        <v>5</v>
      </c>
      <c r="N9783">
        <v>0.24529150946543499</v>
      </c>
      <c r="O9783">
        <v>-1.1531901607934401</v>
      </c>
      <c r="P9783">
        <v>-2.2702970565769598</v>
      </c>
      <c r="Q9783">
        <v>0.84745762711864403</v>
      </c>
      <c r="R9783">
        <v>0.338983050847457</v>
      </c>
      <c r="S9783">
        <f t="shared" si="152"/>
        <v>-0.13174900709166101</v>
      </c>
    </row>
    <row r="9784" spans="1:19" x14ac:dyDescent="0.2">
      <c r="A9784" t="s">
        <v>19453</v>
      </c>
      <c r="B9784" t="s">
        <v>19454</v>
      </c>
      <c r="C9784">
        <v>197</v>
      </c>
      <c r="D9784">
        <v>210</v>
      </c>
      <c r="E9784">
        <v>193</v>
      </c>
      <c r="F9784">
        <v>24</v>
      </c>
      <c r="G9784">
        <v>0.108011300867854</v>
      </c>
      <c r="H9784">
        <v>-0.50316692693222198</v>
      </c>
      <c r="I9784">
        <v>-1.7984521574119801</v>
      </c>
      <c r="J9784">
        <v>597</v>
      </c>
      <c r="K9784">
        <v>455</v>
      </c>
      <c r="L9784">
        <v>350</v>
      </c>
      <c r="M9784">
        <v>42</v>
      </c>
      <c r="N9784">
        <v>-4.0734831050534798E-2</v>
      </c>
      <c r="O9784">
        <v>-0.82399506392348298</v>
      </c>
      <c r="P9784">
        <v>-2.16295070932336</v>
      </c>
      <c r="Q9784">
        <v>0.77966101694915202</v>
      </c>
      <c r="R9784">
        <v>0.23728813559322001</v>
      </c>
      <c r="S9784">
        <f t="shared" si="152"/>
        <v>-9.7197733762808394E-2</v>
      </c>
    </row>
    <row r="9785" spans="1:19" x14ac:dyDescent="0.2">
      <c r="A9785" t="s">
        <v>19455</v>
      </c>
      <c r="B9785" t="s">
        <v>19456</v>
      </c>
      <c r="C9785">
        <v>62</v>
      </c>
      <c r="D9785">
        <v>51</v>
      </c>
      <c r="E9785">
        <v>35</v>
      </c>
      <c r="F9785">
        <v>5</v>
      </c>
      <c r="G9785">
        <v>-4.5632811047891103E-3</v>
      </c>
      <c r="H9785">
        <v>-0.74258165492638095</v>
      </c>
      <c r="I9785">
        <v>-1.97761885812423</v>
      </c>
      <c r="J9785">
        <v>77</v>
      </c>
      <c r="K9785">
        <v>199</v>
      </c>
      <c r="L9785">
        <v>83</v>
      </c>
      <c r="M9785">
        <v>21</v>
      </c>
      <c r="N9785">
        <v>0.48959045465894602</v>
      </c>
      <c r="O9785">
        <v>-0.559501409940798</v>
      </c>
      <c r="P9785">
        <v>-1.5744970990304501</v>
      </c>
      <c r="Q9785">
        <v>0.61016949152542299</v>
      </c>
      <c r="R9785">
        <v>0.338983050847457</v>
      </c>
      <c r="S9785">
        <f t="shared" si="152"/>
        <v>8.535283529749263E-3</v>
      </c>
    </row>
    <row r="9786" spans="1:19" x14ac:dyDescent="0.2">
      <c r="A9786" t="s">
        <v>19457</v>
      </c>
      <c r="B9786" t="s">
        <v>19458</v>
      </c>
      <c r="C9786">
        <v>80</v>
      </c>
      <c r="D9786">
        <v>82</v>
      </c>
      <c r="E9786">
        <v>69</v>
      </c>
      <c r="F9786">
        <v>12</v>
      </c>
      <c r="G9786">
        <v>9.0982097687301505E-2</v>
      </c>
      <c r="H9786">
        <v>-0.55849890603309105</v>
      </c>
      <c r="I9786">
        <v>-1.7081059139063099</v>
      </c>
      <c r="J9786">
        <v>149</v>
      </c>
      <c r="K9786">
        <v>357</v>
      </c>
      <c r="L9786">
        <v>88</v>
      </c>
      <c r="M9786">
        <v>54</v>
      </c>
      <c r="N9786">
        <v>0.45671005112163998</v>
      </c>
      <c r="O9786">
        <v>-0.82079237340649502</v>
      </c>
      <c r="P9786">
        <v>-1.4510181771811901</v>
      </c>
      <c r="Q9786">
        <v>0.93220338983050799</v>
      </c>
      <c r="R9786">
        <v>0.305084745762711</v>
      </c>
      <c r="S9786">
        <f t="shared" si="152"/>
        <v>0.11928693984432021</v>
      </c>
    </row>
    <row r="9787" spans="1:19" x14ac:dyDescent="0.2">
      <c r="A9787" t="s">
        <v>19459</v>
      </c>
      <c r="B9787" t="s">
        <v>19460</v>
      </c>
      <c r="C9787">
        <v>222</v>
      </c>
      <c r="D9787">
        <v>169</v>
      </c>
      <c r="E9787">
        <v>183</v>
      </c>
      <c r="F9787">
        <v>22</v>
      </c>
      <c r="G9787">
        <v>-3.8208037541436597E-2</v>
      </c>
      <c r="H9787">
        <v>-0.57815989449861205</v>
      </c>
      <c r="I9787">
        <v>-1.88812746659043</v>
      </c>
      <c r="J9787">
        <v>321</v>
      </c>
      <c r="K9787">
        <v>524</v>
      </c>
      <c r="L9787">
        <v>246</v>
      </c>
      <c r="M9787">
        <v>55</v>
      </c>
      <c r="N9787">
        <v>0.290054358000576</v>
      </c>
      <c r="O9787">
        <v>-0.70765870244588303</v>
      </c>
      <c r="P9787">
        <v>-1.77636801150252</v>
      </c>
      <c r="Q9787">
        <v>0.61016949152542299</v>
      </c>
      <c r="R9787">
        <v>0.152542372881355</v>
      </c>
      <c r="S9787">
        <f t="shared" si="152"/>
        <v>-1.9654052830830621E-2</v>
      </c>
    </row>
    <row r="9788" spans="1:19" x14ac:dyDescent="0.2">
      <c r="A9788" t="s">
        <v>19461</v>
      </c>
      <c r="B9788" t="s">
        <v>19462</v>
      </c>
      <c r="C9788">
        <v>6</v>
      </c>
      <c r="D9788">
        <v>31</v>
      </c>
      <c r="E9788">
        <v>3</v>
      </c>
      <c r="F9788">
        <v>2</v>
      </c>
      <c r="G9788">
        <v>0.79346867574615698</v>
      </c>
      <c r="H9788">
        <v>-0.79528800544238398</v>
      </c>
      <c r="I9788">
        <v>-1.3613184276816599</v>
      </c>
      <c r="J9788">
        <v>1</v>
      </c>
      <c r="K9788">
        <v>13</v>
      </c>
      <c r="L9788">
        <v>8</v>
      </c>
      <c r="M9788">
        <v>0</v>
      </c>
      <c r="N9788">
        <v>1.19117145572855</v>
      </c>
      <c r="O9788">
        <v>0.31100120984755297</v>
      </c>
      <c r="P9788" t="e">
        <f>-inf</f>
        <v>#NAME?</v>
      </c>
      <c r="Q9788">
        <v>0.81355932203389802</v>
      </c>
      <c r="R9788">
        <v>0.37288135593220301</v>
      </c>
      <c r="S9788" t="e">
        <f t="shared" si="152"/>
        <v>#NAME?</v>
      </c>
    </row>
    <row r="9789" spans="1:19" x14ac:dyDescent="0.2">
      <c r="A9789" t="s">
        <v>19463</v>
      </c>
      <c r="B9789" t="e">
        <f>---MEARALSAFVATADDPQELSFRKGQFLKVLNDADDWYRAHLATGAEGLVPKNMIEEFNK</f>
        <v>#NAME?</v>
      </c>
      <c r="C9789">
        <v>129</v>
      </c>
      <c r="D9789">
        <v>161</v>
      </c>
      <c r="E9789">
        <v>164</v>
      </c>
      <c r="F9789">
        <v>7</v>
      </c>
      <c r="G9789">
        <v>0.176494398028129</v>
      </c>
      <c r="H9789">
        <v>-0.39000387202995401</v>
      </c>
      <c r="I9789">
        <v>-2.1496888432469898</v>
      </c>
      <c r="J9789">
        <v>191</v>
      </c>
      <c r="K9789">
        <v>326</v>
      </c>
      <c r="L9789">
        <v>166</v>
      </c>
      <c r="M9789">
        <v>31</v>
      </c>
      <c r="N9789">
        <v>0.30941233624193298</v>
      </c>
      <c r="O9789">
        <v>-0.653014056352062</v>
      </c>
      <c r="P9789">
        <v>-1.7998973420053399</v>
      </c>
      <c r="Q9789">
        <v>0.59322033898305004</v>
      </c>
      <c r="R9789">
        <v>0.25423728813559299</v>
      </c>
      <c r="S9789">
        <f t="shared" si="152"/>
        <v>-0.10137772698649647</v>
      </c>
    </row>
    <row r="9790" spans="1:19" x14ac:dyDescent="0.2">
      <c r="A9790" t="s">
        <v>19464</v>
      </c>
      <c r="B9790" t="s">
        <v>19465</v>
      </c>
      <c r="C9790">
        <v>108</v>
      </c>
      <c r="D9790">
        <v>139</v>
      </c>
      <c r="E9790">
        <v>66</v>
      </c>
      <c r="F9790">
        <v>7</v>
      </c>
      <c r="G9790">
        <v>0.18984927706267299</v>
      </c>
      <c r="H9790">
        <v>-0.70813782972348405</v>
      </c>
      <c r="I9790">
        <v>-2.07252288843469</v>
      </c>
      <c r="J9790">
        <v>309</v>
      </c>
      <c r="K9790">
        <v>263</v>
      </c>
      <c r="L9790">
        <v>188</v>
      </c>
      <c r="M9790">
        <v>27</v>
      </c>
      <c r="N9790">
        <v>7.2253724866450401E-3</v>
      </c>
      <c r="O9790">
        <v>-0.80788940730554504</v>
      </c>
      <c r="P9790">
        <v>-2.0688203838577399</v>
      </c>
      <c r="Q9790">
        <v>0.61016949152542299</v>
      </c>
      <c r="R9790">
        <v>0.40677966101694901</v>
      </c>
      <c r="S9790">
        <f t="shared" si="152"/>
        <v>-0.15105686347836972</v>
      </c>
    </row>
    <row r="9791" spans="1:19" x14ac:dyDescent="0.2">
      <c r="A9791" t="s">
        <v>19466</v>
      </c>
      <c r="B9791" t="s">
        <v>19467</v>
      </c>
      <c r="C9791">
        <v>208</v>
      </c>
      <c r="D9791">
        <v>232</v>
      </c>
      <c r="E9791">
        <v>1253</v>
      </c>
      <c r="F9791">
        <v>2558</v>
      </c>
      <c r="G9791">
        <v>0.127682882223666</v>
      </c>
      <c r="H9791">
        <v>0.285629726252984</v>
      </c>
      <c r="I9791">
        <v>0.205640032217874</v>
      </c>
      <c r="J9791">
        <v>449</v>
      </c>
      <c r="K9791">
        <v>579</v>
      </c>
      <c r="L9791">
        <v>1872</v>
      </c>
      <c r="M9791">
        <v>4711</v>
      </c>
      <c r="N9791">
        <v>0.187660326145834</v>
      </c>
      <c r="O9791">
        <v>2.7970726254372798E-2</v>
      </c>
      <c r="P9791">
        <v>1.0641094643017501E-2</v>
      </c>
      <c r="Q9791">
        <v>0.91525423728813504</v>
      </c>
      <c r="R9791">
        <v>0.54237288135593198</v>
      </c>
      <c r="S9791">
        <f t="shared" si="152"/>
        <v>1.0621494934874884</v>
      </c>
    </row>
    <row r="9792" spans="1:19" x14ac:dyDescent="0.2">
      <c r="A9792" t="s">
        <v>19468</v>
      </c>
      <c r="B9792" t="s">
        <v>19469</v>
      </c>
      <c r="C9792">
        <v>21</v>
      </c>
      <c r="D9792">
        <v>30</v>
      </c>
      <c r="E9792">
        <v>18</v>
      </c>
      <c r="F9792">
        <v>2</v>
      </c>
      <c r="G9792">
        <v>0.235160192281271</v>
      </c>
      <c r="H9792">
        <v>-0.56120479940901602</v>
      </c>
      <c r="I9792">
        <v>-1.90538647203193</v>
      </c>
      <c r="J9792">
        <v>389</v>
      </c>
      <c r="K9792">
        <v>612</v>
      </c>
      <c r="L9792">
        <v>346</v>
      </c>
      <c r="M9792">
        <v>90</v>
      </c>
      <c r="N9792">
        <v>0.27402992424157502</v>
      </c>
      <c r="O9792">
        <v>-0.642962279677321</v>
      </c>
      <c r="P9792">
        <v>-1.6459327604782701</v>
      </c>
      <c r="Q9792">
        <v>0.88135593220338904</v>
      </c>
      <c r="R9792">
        <v>0.20338983050847401</v>
      </c>
      <c r="S9792">
        <f t="shared" si="152"/>
        <v>1.0258033869122045E-2</v>
      </c>
    </row>
    <row r="9793" spans="1:19" x14ac:dyDescent="0.2">
      <c r="A9793" t="s">
        <v>19470</v>
      </c>
      <c r="B9793" t="s">
        <v>19471</v>
      </c>
      <c r="C9793">
        <v>178</v>
      </c>
      <c r="D9793">
        <v>279</v>
      </c>
      <c r="E9793">
        <v>229</v>
      </c>
      <c r="F9793">
        <v>21</v>
      </c>
      <c r="G9793">
        <v>0.27544243326023199</v>
      </c>
      <c r="H9793">
        <v>-0.38484252974740901</v>
      </c>
      <c r="I9793">
        <v>-1.81239788053697</v>
      </c>
      <c r="J9793">
        <v>506</v>
      </c>
      <c r="K9793">
        <v>476</v>
      </c>
      <c r="L9793">
        <v>291</v>
      </c>
      <c r="M9793">
        <v>40</v>
      </c>
      <c r="N9793">
        <v>5.0684539302415801E-2</v>
      </c>
      <c r="O9793">
        <v>-0.83234630499828199</v>
      </c>
      <c r="P9793">
        <v>-2.1123161941037201</v>
      </c>
      <c r="Q9793">
        <v>0.72881355932203395</v>
      </c>
      <c r="R9793">
        <v>0.38983050847457601</v>
      </c>
      <c r="S9793">
        <f t="shared" si="152"/>
        <v>-8.7675543838748066E-2</v>
      </c>
    </row>
    <row r="9794" spans="1:19" x14ac:dyDescent="0.2">
      <c r="A9794" t="s">
        <v>19472</v>
      </c>
      <c r="B9794" t="s">
        <v>19473</v>
      </c>
      <c r="C9794">
        <v>9</v>
      </c>
      <c r="D9794">
        <v>2</v>
      </c>
      <c r="E9794">
        <v>3</v>
      </c>
      <c r="F9794">
        <v>2</v>
      </c>
      <c r="G9794">
        <v>-0.57295428147981498</v>
      </c>
      <c r="H9794">
        <v>-0.971379264498066</v>
      </c>
      <c r="I9794">
        <v>-1.5374096867373399</v>
      </c>
      <c r="J9794">
        <v>18</v>
      </c>
      <c r="K9794">
        <v>66</v>
      </c>
      <c r="L9794">
        <v>0</v>
      </c>
      <c r="M9794">
        <v>4</v>
      </c>
      <c r="N9794">
        <v>0.64149953386028402</v>
      </c>
      <c r="O9794" t="e">
        <f>-inf</f>
        <v>#NAME?</v>
      </c>
      <c r="P9794">
        <v>-1.66343818236723</v>
      </c>
      <c r="Q9794">
        <v>0.59322033898305004</v>
      </c>
      <c r="R9794">
        <v>0.28813559322033899</v>
      </c>
      <c r="S9794">
        <f t="shared" si="152"/>
        <v>0.1116940213701694</v>
      </c>
    </row>
    <row r="9795" spans="1:19" x14ac:dyDescent="0.2">
      <c r="A9795" t="s">
        <v>19474</v>
      </c>
      <c r="B9795" t="s">
        <v>19475</v>
      </c>
      <c r="C9795">
        <v>57</v>
      </c>
      <c r="D9795">
        <v>88</v>
      </c>
      <c r="E9795">
        <v>41</v>
      </c>
      <c r="F9795">
        <v>4</v>
      </c>
      <c r="G9795">
        <v>0.26886604877320502</v>
      </c>
      <c r="H9795">
        <v>-0.63734900873115896</v>
      </c>
      <c r="I9795">
        <v>-2.0380120373065198</v>
      </c>
      <c r="J9795">
        <v>139</v>
      </c>
      <c r="K9795">
        <v>155</v>
      </c>
      <c r="L9795">
        <v>94</v>
      </c>
      <c r="M9795">
        <v>12</v>
      </c>
      <c r="N9795">
        <v>0.124545001337918</v>
      </c>
      <c r="O9795">
        <v>-0.76197572379878598</v>
      </c>
      <c r="P9795">
        <v>-2.0740592227983599</v>
      </c>
      <c r="Q9795">
        <v>0.83050847457627097</v>
      </c>
      <c r="R9795">
        <v>0.305084745762711</v>
      </c>
      <c r="S9795">
        <f t="shared" ref="S9795:S9858" si="153">((I9795+1.7338029)/1.7338029+(P9795+1.8692731)/1.8692731)/2</f>
        <v>-0.14250581018517489</v>
      </c>
    </row>
    <row r="9796" spans="1:19" x14ac:dyDescent="0.2">
      <c r="A9796" t="s">
        <v>19476</v>
      </c>
      <c r="B9796" t="e">
        <f>-MVCVVRALYPFTSTDDDPSSLSFQKGDIIQVLTQLEGWWDGLCANGERGWFPSNYVRPVEL</f>
        <v>#NAME?</v>
      </c>
      <c r="C9796">
        <v>84</v>
      </c>
      <c r="D9796">
        <v>80</v>
      </c>
      <c r="E9796">
        <v>97</v>
      </c>
      <c r="F9796">
        <v>8</v>
      </c>
      <c r="G9796">
        <v>5.9068933225590398E-2</v>
      </c>
      <c r="H9796">
        <v>-0.43176556157404</v>
      </c>
      <c r="I9796">
        <v>-1.90538647203193</v>
      </c>
      <c r="J9796">
        <v>207</v>
      </c>
      <c r="K9796">
        <v>236</v>
      </c>
      <c r="L9796">
        <v>84</v>
      </c>
      <c r="M9796">
        <v>23</v>
      </c>
      <c r="N9796">
        <v>0.13416976093491001</v>
      </c>
      <c r="O9796">
        <v>-0.98377983653942602</v>
      </c>
      <c r="P9796">
        <v>-1.9644681780312101</v>
      </c>
      <c r="Q9796">
        <v>0.71186440677966101</v>
      </c>
      <c r="R9796">
        <v>0.35593220338983</v>
      </c>
      <c r="S9796">
        <f t="shared" si="153"/>
        <v>-7.4944983697690426E-2</v>
      </c>
    </row>
    <row r="9797" spans="1:19" x14ac:dyDescent="0.2">
      <c r="A9797" t="s">
        <v>19477</v>
      </c>
      <c r="B9797" t="s">
        <v>19478</v>
      </c>
      <c r="C9797">
        <v>248</v>
      </c>
      <c r="D9797">
        <v>460</v>
      </c>
      <c r="E9797">
        <v>228</v>
      </c>
      <c r="F9797">
        <v>34</v>
      </c>
      <c r="G9797">
        <v>0.348564383150886</v>
      </c>
      <c r="H9797">
        <v>-0.53077484360416605</v>
      </c>
      <c r="I9797">
        <v>-1.7471699367459601</v>
      </c>
      <c r="J9797">
        <v>415</v>
      </c>
      <c r="K9797">
        <v>602</v>
      </c>
      <c r="L9797">
        <v>253</v>
      </c>
      <c r="M9797">
        <v>72</v>
      </c>
      <c r="N9797">
        <v>0.23877649796745301</v>
      </c>
      <c r="O9797">
        <v>-0.80701635268066496</v>
      </c>
      <c r="P9797">
        <v>-1.77094126887271</v>
      </c>
      <c r="Q9797">
        <v>0.98305084745762705</v>
      </c>
      <c r="R9797">
        <v>0.23728813559322001</v>
      </c>
      <c r="S9797">
        <f t="shared" si="153"/>
        <v>2.2447325845477029E-2</v>
      </c>
    </row>
    <row r="9798" spans="1:19" x14ac:dyDescent="0.2">
      <c r="A9798" t="s">
        <v>19479</v>
      </c>
      <c r="B9798" t="s">
        <v>19480</v>
      </c>
      <c r="C9798">
        <v>133</v>
      </c>
      <c r="D9798">
        <v>158</v>
      </c>
      <c r="E9798">
        <v>52</v>
      </c>
      <c r="F9798">
        <v>2</v>
      </c>
      <c r="G9798">
        <v>0.15506367828286499</v>
      </c>
      <c r="H9798">
        <v>-0.90210630711068995</v>
      </c>
      <c r="I9798">
        <v>-2.7070188182650998</v>
      </c>
      <c r="J9798">
        <v>167</v>
      </c>
      <c r="K9798">
        <v>213</v>
      </c>
      <c r="L9798">
        <v>142</v>
      </c>
      <c r="M9798">
        <v>25</v>
      </c>
      <c r="N9798">
        <v>0.18289123571287599</v>
      </c>
      <c r="O9798">
        <v>-0.66251690390891704</v>
      </c>
      <c r="P9798">
        <v>-1.83500213106743</v>
      </c>
      <c r="Q9798">
        <v>0.644067796610169</v>
      </c>
      <c r="R9798">
        <v>0.25423728813559299</v>
      </c>
      <c r="S9798">
        <f t="shared" si="153"/>
        <v>-0.27149240533374425</v>
      </c>
    </row>
    <row r="9799" spans="1:19" x14ac:dyDescent="0.2">
      <c r="A9799" t="s">
        <v>19481</v>
      </c>
      <c r="B9799" t="s">
        <v>19482</v>
      </c>
      <c r="C9799">
        <v>96</v>
      </c>
      <c r="D9799">
        <v>80</v>
      </c>
      <c r="E9799">
        <v>51</v>
      </c>
      <c r="F9799">
        <v>11</v>
      </c>
      <c r="G9799">
        <v>1.0769862479036399E-3</v>
      </c>
      <c r="H9799">
        <v>-0.768959066720035</v>
      </c>
      <c r="I9799">
        <v>-1.8250757208433399</v>
      </c>
      <c r="J9799">
        <v>192</v>
      </c>
      <c r="K9799">
        <v>158</v>
      </c>
      <c r="L9799">
        <v>98</v>
      </c>
      <c r="M9799">
        <v>15</v>
      </c>
      <c r="N9799">
        <v>-7.4160383274052104E-3</v>
      </c>
      <c r="O9799">
        <v>-0.88416393015544503</v>
      </c>
      <c r="P9799">
        <v>-2.1174356382397601</v>
      </c>
      <c r="Q9799">
        <v>0.61016949152542299</v>
      </c>
      <c r="R9799">
        <v>0.38983050847457601</v>
      </c>
      <c r="S9799">
        <f t="shared" si="153"/>
        <v>-9.2700990338453707E-2</v>
      </c>
    </row>
    <row r="9800" spans="1:19" x14ac:dyDescent="0.2">
      <c r="A9800" t="s">
        <v>19483</v>
      </c>
      <c r="B9800" t="s">
        <v>19484</v>
      </c>
      <c r="C9800">
        <v>427</v>
      </c>
      <c r="D9800">
        <v>399</v>
      </c>
      <c r="E9800">
        <v>393</v>
      </c>
      <c r="F9800">
        <v>128</v>
      </c>
      <c r="G9800">
        <v>5.0803252957252701E-2</v>
      </c>
      <c r="H9800">
        <v>-0.53029333442799997</v>
      </c>
      <c r="I9800">
        <v>-1.4074150783391499</v>
      </c>
      <c r="J9800">
        <v>763</v>
      </c>
      <c r="K9800">
        <v>1018</v>
      </c>
      <c r="L9800">
        <v>388</v>
      </c>
      <c r="M9800">
        <v>86</v>
      </c>
      <c r="N9800">
        <v>0.20245134346758101</v>
      </c>
      <c r="O9800">
        <v>-0.88578158950506303</v>
      </c>
      <c r="P9800">
        <v>-1.9582517553031999</v>
      </c>
      <c r="Q9800">
        <v>0.86440677966101698</v>
      </c>
      <c r="R9800">
        <v>0.28813559322033899</v>
      </c>
      <c r="S9800">
        <f t="shared" si="153"/>
        <v>7.0324498500963534E-2</v>
      </c>
    </row>
    <row r="9801" spans="1:19" x14ac:dyDescent="0.2">
      <c r="A9801" t="s">
        <v>19485</v>
      </c>
      <c r="B9801" t="s">
        <v>19486</v>
      </c>
      <c r="C9801">
        <v>25</v>
      </c>
      <c r="D9801">
        <v>45</v>
      </c>
      <c r="E9801">
        <v>56</v>
      </c>
      <c r="F9801">
        <v>3</v>
      </c>
      <c r="G9801">
        <v>0.33553073739883399</v>
      </c>
      <c r="H9801">
        <v>-0.14400999144424001</v>
      </c>
      <c r="I9801">
        <v>-1.80501592691437</v>
      </c>
      <c r="J9801">
        <v>91</v>
      </c>
      <c r="K9801">
        <v>89</v>
      </c>
      <c r="L9801">
        <v>32</v>
      </c>
      <c r="M9801">
        <v>8</v>
      </c>
      <c r="N9801">
        <v>6.7576717745540901E-2</v>
      </c>
      <c r="O9801">
        <v>-1.0459801911455699</v>
      </c>
      <c r="P9801">
        <v>-2.0661770739210401</v>
      </c>
      <c r="Q9801">
        <v>0.71186440677966101</v>
      </c>
      <c r="R9801">
        <v>0.28813559322033899</v>
      </c>
      <c r="S9801">
        <f t="shared" si="153"/>
        <v>-7.320525036823676E-2</v>
      </c>
    </row>
    <row r="9802" spans="1:19" x14ac:dyDescent="0.2">
      <c r="A9802" t="s">
        <v>19487</v>
      </c>
      <c r="B9802" t="s">
        <v>19488</v>
      </c>
      <c r="C9802">
        <v>208</v>
      </c>
      <c r="D9802">
        <v>282</v>
      </c>
      <c r="E9802">
        <v>215</v>
      </c>
      <c r="F9802">
        <v>27</v>
      </c>
      <c r="G9802">
        <v>0.21244400565212701</v>
      </c>
      <c r="H9802">
        <v>-0.47988288482555902</v>
      </c>
      <c r="I9802">
        <v>-1.7708967437657701</v>
      </c>
      <c r="J9802">
        <v>361</v>
      </c>
      <c r="K9802">
        <v>580</v>
      </c>
      <c r="L9802">
        <v>259</v>
      </c>
      <c r="M9802">
        <v>50</v>
      </c>
      <c r="N9802">
        <v>0.28314889507900098</v>
      </c>
      <c r="O9802">
        <v>-0.73629621496879605</v>
      </c>
      <c r="P9802">
        <v>-1.8687628661615301</v>
      </c>
      <c r="Q9802">
        <v>0.77966101694915202</v>
      </c>
      <c r="R9802">
        <v>0.322033898305084</v>
      </c>
      <c r="S9802">
        <f t="shared" si="153"/>
        <v>-1.0560770102392751E-2</v>
      </c>
    </row>
    <row r="9803" spans="1:19" x14ac:dyDescent="0.2">
      <c r="A9803" t="s">
        <v>19489</v>
      </c>
      <c r="B9803" t="s">
        <v>19490</v>
      </c>
      <c r="C9803">
        <v>58</v>
      </c>
      <c r="D9803">
        <v>53</v>
      </c>
      <c r="E9803">
        <v>265</v>
      </c>
      <c r="F9803">
        <v>410</v>
      </c>
      <c r="G9803">
        <v>4.1106108333380201E-2</v>
      </c>
      <c r="H9803">
        <v>0.16555987059546601</v>
      </c>
      <c r="I9803">
        <v>-3.4841309805200699E-2</v>
      </c>
      <c r="J9803">
        <v>136</v>
      </c>
      <c r="K9803">
        <v>121</v>
      </c>
      <c r="L9803">
        <v>509</v>
      </c>
      <c r="M9803">
        <v>681</v>
      </c>
      <c r="N9803">
        <v>2.6474565367954301E-2</v>
      </c>
      <c r="O9803">
        <v>-1.8909903177849099E-2</v>
      </c>
      <c r="P9803">
        <v>-0.31061746504932503</v>
      </c>
      <c r="Q9803">
        <v>0.76271186440677896</v>
      </c>
      <c r="R9803">
        <v>0.71186440677966101</v>
      </c>
      <c r="S9803">
        <f t="shared" si="153"/>
        <v>0.90686724942501407</v>
      </c>
    </row>
    <row r="9804" spans="1:19" x14ac:dyDescent="0.2">
      <c r="A9804" t="s">
        <v>19491</v>
      </c>
      <c r="B9804" t="e">
        <f>---MEARALHDFNARADDEDELSFRAGQILKVLNMVDGWLRGELADGKEGWFPENFIEMKNH</f>
        <v>#NAME?</v>
      </c>
      <c r="C9804">
        <v>36</v>
      </c>
      <c r="D9804">
        <v>23</v>
      </c>
      <c r="E9804">
        <v>6</v>
      </c>
      <c r="F9804">
        <v>1</v>
      </c>
      <c r="G9804">
        <v>-0.11431643245416501</v>
      </c>
      <c r="H9804">
        <v>-1.27240926016204</v>
      </c>
      <c r="I9804">
        <v>-2.4404996737292799</v>
      </c>
      <c r="J9804">
        <v>8</v>
      </c>
      <c r="K9804">
        <v>13</v>
      </c>
      <c r="L9804">
        <v>28</v>
      </c>
      <c r="M9804">
        <v>0</v>
      </c>
      <c r="N9804">
        <v>0.288081468736615</v>
      </c>
      <c r="O9804">
        <v>-4.8020732794114701E-2</v>
      </c>
      <c r="P9804" t="e">
        <f>-inf</f>
        <v>#NAME?</v>
      </c>
      <c r="Q9804">
        <v>0.71186440677966101</v>
      </c>
      <c r="R9804">
        <v>0.25423728813559299</v>
      </c>
      <c r="S9804" t="e">
        <f t="shared" si="153"/>
        <v>#NAME?</v>
      </c>
    </row>
    <row r="9805" spans="1:19" x14ac:dyDescent="0.2">
      <c r="A9805" t="s">
        <v>19492</v>
      </c>
      <c r="B9805" t="s">
        <v>19493</v>
      </c>
      <c r="C9805">
        <v>37</v>
      </c>
      <c r="D9805">
        <v>32</v>
      </c>
      <c r="E9805">
        <v>45</v>
      </c>
      <c r="F9805">
        <v>0</v>
      </c>
      <c r="G9805">
        <v>1.7206486548439301E-2</v>
      </c>
      <c r="H9805">
        <v>-0.40924722007005399</v>
      </c>
      <c r="I9805" t="e">
        <f>-inf</f>
        <v>#NAME?</v>
      </c>
      <c r="J9805">
        <v>89</v>
      </c>
      <c r="K9805">
        <v>107</v>
      </c>
      <c r="L9805">
        <v>38</v>
      </c>
      <c r="M9805">
        <v>13</v>
      </c>
      <c r="N9805">
        <v>0.15722187446201799</v>
      </c>
      <c r="O9805">
        <v>-0.96169518717249203</v>
      </c>
      <c r="P9805">
        <v>-1.8456723229299601</v>
      </c>
      <c r="Q9805">
        <v>0.66101694915254205</v>
      </c>
      <c r="R9805">
        <v>0.338983050847457</v>
      </c>
      <c r="S9805" t="e">
        <f t="shared" si="153"/>
        <v>#NAME?</v>
      </c>
    </row>
    <row r="9806" spans="1:19" x14ac:dyDescent="0.2">
      <c r="A9806" t="s">
        <v>19494</v>
      </c>
      <c r="B9806" t="s">
        <v>19495</v>
      </c>
      <c r="C9806">
        <v>129</v>
      </c>
      <c r="D9806">
        <v>228</v>
      </c>
      <c r="E9806">
        <v>79</v>
      </c>
      <c r="F9806">
        <v>18</v>
      </c>
      <c r="G9806">
        <v>0.32760336899673298</v>
      </c>
      <c r="H9806">
        <v>-0.70722062878721104</v>
      </c>
      <c r="I9806">
        <v>-1.7395143781579401</v>
      </c>
      <c r="J9806">
        <v>227</v>
      </c>
      <c r="K9806">
        <v>350</v>
      </c>
      <c r="L9806">
        <v>125</v>
      </c>
      <c r="M9806">
        <v>14</v>
      </c>
      <c r="N9806">
        <v>0.26527029057887402</v>
      </c>
      <c r="O9806">
        <v>-0.85120462132945596</v>
      </c>
      <c r="P9806">
        <v>-2.2201234901067699</v>
      </c>
      <c r="Q9806">
        <v>0.93220338983050799</v>
      </c>
      <c r="R9806">
        <v>0.23728813559322001</v>
      </c>
      <c r="S9806">
        <f t="shared" si="153"/>
        <v>-9.5493840091576965E-2</v>
      </c>
    </row>
    <row r="9807" spans="1:19" x14ac:dyDescent="0.2">
      <c r="A9807" t="s">
        <v>19496</v>
      </c>
      <c r="B9807" t="s">
        <v>19497</v>
      </c>
      <c r="C9807">
        <v>42</v>
      </c>
      <c r="D9807">
        <v>32</v>
      </c>
      <c r="E9807">
        <v>5</v>
      </c>
      <c r="F9807">
        <v>2</v>
      </c>
      <c r="G9807">
        <v>-3.7841079782466001E-2</v>
      </c>
      <c r="H9807">
        <v>-1.41853729584028</v>
      </c>
      <c r="I9807">
        <v>-2.2064164676959099</v>
      </c>
      <c r="J9807">
        <v>64</v>
      </c>
      <c r="K9807">
        <v>96</v>
      </c>
      <c r="L9807">
        <v>111</v>
      </c>
      <c r="M9807">
        <v>6</v>
      </c>
      <c r="N9807">
        <v>0.253319362477403</v>
      </c>
      <c r="O9807">
        <v>-0.35294577234162</v>
      </c>
      <c r="P9807">
        <v>-2.0382543921921301</v>
      </c>
      <c r="Q9807">
        <v>0.79661016949152497</v>
      </c>
      <c r="R9807">
        <v>0.27118644067796599</v>
      </c>
      <c r="S9807">
        <f t="shared" si="153"/>
        <v>-0.18149364786324593</v>
      </c>
    </row>
    <row r="9808" spans="1:19" x14ac:dyDescent="0.2">
      <c r="A9808" t="s">
        <v>19498</v>
      </c>
      <c r="B9808" t="s">
        <v>19499</v>
      </c>
      <c r="C9808">
        <v>102</v>
      </c>
      <c r="D9808">
        <v>129</v>
      </c>
      <c r="E9808">
        <v>79</v>
      </c>
      <c r="F9808">
        <v>6</v>
      </c>
      <c r="G9808">
        <v>0.18224777083285901</v>
      </c>
      <c r="H9808">
        <v>-0.60523109024987898</v>
      </c>
      <c r="I9808">
        <v>-2.1146460943402698</v>
      </c>
      <c r="J9808">
        <v>82</v>
      </c>
      <c r="K9808">
        <v>228</v>
      </c>
      <c r="L9808">
        <v>33</v>
      </c>
      <c r="M9808">
        <v>19</v>
      </c>
      <c r="N9808">
        <v>0.52134909803845797</v>
      </c>
      <c r="O9808">
        <v>-0.98738868965021898</v>
      </c>
      <c r="P9808">
        <v>-1.6452859200227801</v>
      </c>
      <c r="Q9808">
        <v>0.83050847457627097</v>
      </c>
      <c r="R9808">
        <v>0.305084745762711</v>
      </c>
      <c r="S9808">
        <f t="shared" si="153"/>
        <v>-4.9915951235342149E-2</v>
      </c>
    </row>
    <row r="9809" spans="1:19" x14ac:dyDescent="0.2">
      <c r="A9809" t="s">
        <v>19500</v>
      </c>
      <c r="B9809" t="s">
        <v>19501</v>
      </c>
      <c r="C9809">
        <v>98</v>
      </c>
      <c r="D9809">
        <v>81</v>
      </c>
      <c r="E9809">
        <v>61</v>
      </c>
      <c r="F9809">
        <v>7</v>
      </c>
      <c r="G9809">
        <v>-2.4828245183167001E-3</v>
      </c>
      <c r="H9809">
        <v>-0.70015425046013102</v>
      </c>
      <c r="I9809">
        <v>-2.0303252086402299</v>
      </c>
      <c r="J9809">
        <v>169</v>
      </c>
      <c r="K9809">
        <v>226</v>
      </c>
      <c r="L9809">
        <v>72</v>
      </c>
      <c r="M9809">
        <v>47</v>
      </c>
      <c r="N9809">
        <v>0.20344983795544899</v>
      </c>
      <c r="O9809">
        <v>-0.96264298532679504</v>
      </c>
      <c r="P9809">
        <v>-1.5660145152698399</v>
      </c>
      <c r="Q9809">
        <v>0.74576271186440601</v>
      </c>
      <c r="R9809">
        <v>0.37288135593220301</v>
      </c>
      <c r="S9809">
        <f t="shared" si="153"/>
        <v>-4.3954012829008904E-3</v>
      </c>
    </row>
    <row r="9810" spans="1:19" x14ac:dyDescent="0.2">
      <c r="A9810" t="s">
        <v>19502</v>
      </c>
      <c r="B9810" t="s">
        <v>19503</v>
      </c>
      <c r="C9810">
        <v>132</v>
      </c>
      <c r="D9810">
        <v>124</v>
      </c>
      <c r="E9810">
        <v>114</v>
      </c>
      <c r="F9810">
        <v>8</v>
      </c>
      <c r="G9810">
        <v>5.3105986251913699E-2</v>
      </c>
      <c r="H9810">
        <v>-0.55792708964778004</v>
      </c>
      <c r="I9810">
        <v>-2.1016811171758998</v>
      </c>
      <c r="J9810">
        <v>309</v>
      </c>
      <c r="K9810">
        <v>333</v>
      </c>
      <c r="L9810">
        <v>180</v>
      </c>
      <c r="M9810">
        <v>15</v>
      </c>
      <c r="N9810">
        <v>0.109713857503207</v>
      </c>
      <c r="O9810">
        <v>-0.82677475146591795</v>
      </c>
      <c r="P9810">
        <v>-2.3240928889610402</v>
      </c>
      <c r="Q9810">
        <v>0.84745762711864403</v>
      </c>
      <c r="R9810">
        <v>0.23728813559322001</v>
      </c>
      <c r="S9810">
        <f t="shared" si="153"/>
        <v>-0.22774683558932018</v>
      </c>
    </row>
    <row r="9811" spans="1:19" x14ac:dyDescent="0.2">
      <c r="A9811" t="s">
        <v>19504</v>
      </c>
      <c r="B9811" t="s">
        <v>19505</v>
      </c>
      <c r="C9811">
        <v>49</v>
      </c>
      <c r="D9811">
        <v>64</v>
      </c>
      <c r="E9811">
        <v>27</v>
      </c>
      <c r="F9811">
        <v>15</v>
      </c>
      <c r="G9811">
        <v>0.19624212625090101</v>
      </c>
      <c r="H9811">
        <v>-0.75309032564792899</v>
      </c>
      <c r="I9811">
        <v>-1.39830199393483</v>
      </c>
      <c r="J9811">
        <v>113</v>
      </c>
      <c r="K9811">
        <v>135</v>
      </c>
      <c r="L9811">
        <v>58</v>
      </c>
      <c r="M9811">
        <v>22</v>
      </c>
      <c r="N9811">
        <v>0.15448342843330801</v>
      </c>
      <c r="O9811">
        <v>-0.88173922706487196</v>
      </c>
      <c r="P9811">
        <v>-1.7208814312531</v>
      </c>
      <c r="Q9811">
        <v>0.74576271186440601</v>
      </c>
      <c r="R9811">
        <v>0.186440677966101</v>
      </c>
      <c r="S9811">
        <f t="shared" si="153"/>
        <v>0.1364452426370123</v>
      </c>
    </row>
    <row r="9812" spans="1:19" x14ac:dyDescent="0.2">
      <c r="A9812" t="s">
        <v>19506</v>
      </c>
      <c r="B9812" t="s">
        <v>19507</v>
      </c>
      <c r="C9812">
        <v>107</v>
      </c>
      <c r="D9812">
        <v>152</v>
      </c>
      <c r="E9812">
        <v>85</v>
      </c>
      <c r="F9812">
        <v>21</v>
      </c>
      <c r="G9812">
        <v>0.23271804255509099</v>
      </c>
      <c r="H9812">
        <v>-0.59422286174932004</v>
      </c>
      <c r="I9812">
        <v>-1.5913616559132799</v>
      </c>
      <c r="J9812">
        <v>243</v>
      </c>
      <c r="K9812">
        <v>234</v>
      </c>
      <c r="L9812">
        <v>89</v>
      </c>
      <c r="M9812">
        <v>26</v>
      </c>
      <c r="N9812">
        <v>6.0837687233552401E-2</v>
      </c>
      <c r="O9812">
        <v>-1.0283050440977799</v>
      </c>
      <c r="P9812">
        <v>-1.9808585942193799</v>
      </c>
      <c r="Q9812">
        <v>0.677966101694915</v>
      </c>
      <c r="R9812">
        <v>0.49152542372881303</v>
      </c>
      <c r="S9812">
        <f t="shared" si="153"/>
        <v>1.1230396524584331E-2</v>
      </c>
    </row>
    <row r="9813" spans="1:19" x14ac:dyDescent="0.2">
      <c r="A9813" t="s">
        <v>19508</v>
      </c>
      <c r="B9813" t="s">
        <v>19509</v>
      </c>
      <c r="C9813">
        <v>134</v>
      </c>
      <c r="D9813">
        <v>126</v>
      </c>
      <c r="E9813">
        <v>125</v>
      </c>
      <c r="F9813">
        <v>8</v>
      </c>
      <c r="G9813">
        <v>5.3523979048283703E-2</v>
      </c>
      <c r="H9813">
        <v>-0.52445279513515397</v>
      </c>
      <c r="I9813">
        <v>-2.1082119843348601</v>
      </c>
      <c r="J9813">
        <v>209</v>
      </c>
      <c r="K9813">
        <v>256</v>
      </c>
      <c r="L9813">
        <v>177</v>
      </c>
      <c r="M9813">
        <v>26</v>
      </c>
      <c r="N9813">
        <v>0.16532178262251701</v>
      </c>
      <c r="O9813">
        <v>-0.66426179689363696</v>
      </c>
      <c r="P9813">
        <v>-1.91539860673212</v>
      </c>
      <c r="Q9813">
        <v>0.61016949152542299</v>
      </c>
      <c r="R9813">
        <v>0.27118644067796599</v>
      </c>
      <c r="S9813">
        <f t="shared" si="153"/>
        <v>-0.12031118918519614</v>
      </c>
    </row>
    <row r="9814" spans="1:19" x14ac:dyDescent="0.2">
      <c r="A9814" t="s">
        <v>19510</v>
      </c>
      <c r="B9814" t="s">
        <v>19511</v>
      </c>
      <c r="C9814">
        <v>27</v>
      </c>
      <c r="D9814">
        <v>15</v>
      </c>
      <c r="E9814">
        <v>48</v>
      </c>
      <c r="F9814">
        <v>0</v>
      </c>
      <c r="G9814">
        <v>-0.17501427280777701</v>
      </c>
      <c r="H9814">
        <v>-0.244380536561803</v>
      </c>
      <c r="I9814" t="e">
        <f>-inf</f>
        <v>#NAME?</v>
      </c>
      <c r="J9814">
        <v>62</v>
      </c>
      <c r="K9814">
        <v>55</v>
      </c>
      <c r="L9814">
        <v>20</v>
      </c>
      <c r="M9814">
        <v>6</v>
      </c>
      <c r="N9814">
        <v>2.5199103417711699E-2</v>
      </c>
      <c r="O9814">
        <v>-1.0834504709786601</v>
      </c>
      <c r="P9814">
        <v>-2.0244661077065</v>
      </c>
      <c r="Q9814">
        <v>0.644067796610169</v>
      </c>
      <c r="R9814">
        <v>0.322033898305084</v>
      </c>
      <c r="S9814" t="e">
        <f t="shared" si="153"/>
        <v>#NAME?</v>
      </c>
    </row>
    <row r="9815" spans="1:19" x14ac:dyDescent="0.2">
      <c r="A9815" t="s">
        <v>19512</v>
      </c>
      <c r="B9815" t="s">
        <v>19513</v>
      </c>
      <c r="C9815">
        <v>218</v>
      </c>
      <c r="D9815">
        <v>155</v>
      </c>
      <c r="E9815">
        <v>153</v>
      </c>
      <c r="F9815">
        <v>21</v>
      </c>
      <c r="G9815">
        <v>-6.7866563138784794E-2</v>
      </c>
      <c r="H9815">
        <v>-0.64802307256540903</v>
      </c>
      <c r="I9815">
        <v>-1.9004343718326799</v>
      </c>
      <c r="J9815">
        <v>350</v>
      </c>
      <c r="K9815">
        <v>475</v>
      </c>
      <c r="L9815">
        <v>216</v>
      </c>
      <c r="M9815">
        <v>45</v>
      </c>
      <c r="N9815">
        <v>0.209853668696312</v>
      </c>
      <c r="O9815">
        <v>-0.801703070343735</v>
      </c>
      <c r="P9815">
        <v>-1.9010811991668199</v>
      </c>
      <c r="Q9815">
        <v>0.83050847457627097</v>
      </c>
      <c r="R9815">
        <v>0.23728813559322001</v>
      </c>
      <c r="S9815">
        <f t="shared" si="153"/>
        <v>-5.6561899381564043E-2</v>
      </c>
    </row>
    <row r="9816" spans="1:19" x14ac:dyDescent="0.2">
      <c r="A9816" t="s">
        <v>19514</v>
      </c>
      <c r="B9816" t="s">
        <v>19515</v>
      </c>
      <c r="C9816">
        <v>187</v>
      </c>
      <c r="D9816">
        <v>160</v>
      </c>
      <c r="E9816">
        <v>158</v>
      </c>
      <c r="F9816">
        <v>21</v>
      </c>
      <c r="G9816">
        <v>1.2536608414954201E-2</v>
      </c>
      <c r="H9816">
        <v>-0.56744252936048001</v>
      </c>
      <c r="I9816">
        <v>-1.8338194847645699</v>
      </c>
      <c r="J9816">
        <v>264</v>
      </c>
      <c r="K9816">
        <v>291</v>
      </c>
      <c r="L9816">
        <v>223</v>
      </c>
      <c r="M9816">
        <v>32</v>
      </c>
      <c r="N9816">
        <v>0.119517165537797</v>
      </c>
      <c r="O9816">
        <v>-0.66538784096605996</v>
      </c>
      <c r="P9816">
        <v>-1.9266796171418099</v>
      </c>
      <c r="Q9816">
        <v>0.77966101694915202</v>
      </c>
      <c r="R9816">
        <v>0.338983050847457</v>
      </c>
      <c r="S9816">
        <f t="shared" si="153"/>
        <v>-4.4198429195354778E-2</v>
      </c>
    </row>
    <row r="9817" spans="1:19" x14ac:dyDescent="0.2">
      <c r="A9817" t="s">
        <v>19516</v>
      </c>
      <c r="B9817" t="s">
        <v>19517</v>
      </c>
      <c r="C9817">
        <v>67</v>
      </c>
      <c r="D9817">
        <v>86</v>
      </c>
      <c r="E9817">
        <v>73</v>
      </c>
      <c r="F9817">
        <v>11</v>
      </c>
      <c r="G9817">
        <v>0.18868188083826901</v>
      </c>
      <c r="H9817">
        <v>-0.45700995235877401</v>
      </c>
      <c r="I9817">
        <v>-1.6688792905045999</v>
      </c>
      <c r="J9817">
        <v>185</v>
      </c>
      <c r="K9817">
        <v>90</v>
      </c>
      <c r="L9817">
        <v>82</v>
      </c>
      <c r="M9817">
        <v>11</v>
      </c>
      <c r="N9817">
        <v>-0.23570111554196699</v>
      </c>
      <c r="O9817">
        <v>-0.94544665316368703</v>
      </c>
      <c r="P9817">
        <v>-2.2360047118366801</v>
      </c>
      <c r="Q9817">
        <v>0.57627118644067798</v>
      </c>
      <c r="R9817">
        <v>0.38983050847457601</v>
      </c>
      <c r="S9817">
        <f t="shared" si="153"/>
        <v>-7.9371819571601054E-2</v>
      </c>
    </row>
    <row r="9818" spans="1:19" x14ac:dyDescent="0.2">
      <c r="A9818" t="s">
        <v>19518</v>
      </c>
      <c r="B9818" t="s">
        <v>19519</v>
      </c>
      <c r="C9818">
        <v>272</v>
      </c>
      <c r="D9818">
        <v>273</v>
      </c>
      <c r="E9818">
        <v>252</v>
      </c>
      <c r="F9818">
        <v>42</v>
      </c>
      <c r="G9818">
        <v>8.18519753020856E-2</v>
      </c>
      <c r="H9818">
        <v>-0.52742637303105799</v>
      </c>
      <c r="I9818">
        <v>-1.6955167865982901</v>
      </c>
      <c r="J9818">
        <v>364</v>
      </c>
      <c r="K9818">
        <v>493</v>
      </c>
      <c r="L9818">
        <v>221</v>
      </c>
      <c r="M9818">
        <v>49</v>
      </c>
      <c r="N9818">
        <v>0.20897363904989499</v>
      </c>
      <c r="O9818">
        <v>-0.808797887108335</v>
      </c>
      <c r="P9818">
        <v>-1.8811309722124301</v>
      </c>
      <c r="Q9818">
        <v>0.54237288135593198</v>
      </c>
      <c r="R9818">
        <v>0.22033898305084701</v>
      </c>
      <c r="S9818">
        <f t="shared" si="153"/>
        <v>7.8692931088251462E-3</v>
      </c>
    </row>
    <row r="9819" spans="1:19" x14ac:dyDescent="0.2">
      <c r="A9819" t="s">
        <v>19520</v>
      </c>
      <c r="B9819" t="s">
        <v>19521</v>
      </c>
      <c r="C9819">
        <v>149</v>
      </c>
      <c r="D9819">
        <v>272</v>
      </c>
      <c r="E9819">
        <v>114</v>
      </c>
      <c r="F9819">
        <v>15</v>
      </c>
      <c r="G9819">
        <v>0.34164086791745302</v>
      </c>
      <c r="H9819">
        <v>-0.61053942685420504</v>
      </c>
      <c r="I9819">
        <v>-1.88129218231859</v>
      </c>
      <c r="J9819">
        <v>265</v>
      </c>
      <c r="K9819">
        <v>415</v>
      </c>
      <c r="L9819">
        <v>207</v>
      </c>
      <c r="M9819">
        <v>36</v>
      </c>
      <c r="N9819">
        <v>0.27203032619700601</v>
      </c>
      <c r="O9819">
        <v>-0.69936430562427998</v>
      </c>
      <c r="P9819">
        <v>-1.87716904176141</v>
      </c>
      <c r="Q9819">
        <v>0.83050847457627097</v>
      </c>
      <c r="R9819">
        <v>0.27118644067796599</v>
      </c>
      <c r="S9819">
        <f t="shared" si="153"/>
        <v>-4.4645498163408896E-2</v>
      </c>
    </row>
    <row r="9820" spans="1:19" x14ac:dyDescent="0.2">
      <c r="A9820" t="s">
        <v>19522</v>
      </c>
      <c r="B9820" t="s">
        <v>19523</v>
      </c>
      <c r="C9820">
        <v>44</v>
      </c>
      <c r="D9820">
        <v>89</v>
      </c>
      <c r="E9820">
        <v>72</v>
      </c>
      <c r="F9820">
        <v>8</v>
      </c>
      <c r="G9820">
        <v>0.38619556245425302</v>
      </c>
      <c r="H9820">
        <v>-0.28037818983332202</v>
      </c>
      <c r="I9820">
        <v>-1.6245598624562401</v>
      </c>
      <c r="J9820">
        <v>256</v>
      </c>
      <c r="K9820">
        <v>274</v>
      </c>
      <c r="L9820">
        <v>171</v>
      </c>
      <c r="M9820">
        <v>30</v>
      </c>
      <c r="N9820">
        <v>0.10673870093026</v>
      </c>
      <c r="O9820">
        <v>-0.76733263206408597</v>
      </c>
      <c r="P9820">
        <v>-1.9413443791840801</v>
      </c>
      <c r="Q9820">
        <v>0.89830508474576198</v>
      </c>
      <c r="R9820">
        <v>0.27118644067796599</v>
      </c>
      <c r="S9820">
        <f t="shared" si="153"/>
        <v>1.2225991014929168E-2</v>
      </c>
    </row>
    <row r="9821" spans="1:19" x14ac:dyDescent="0.2">
      <c r="A9821" t="s">
        <v>19524</v>
      </c>
      <c r="B9821" t="s">
        <v>19525</v>
      </c>
      <c r="C9821">
        <v>82</v>
      </c>
      <c r="D9821">
        <v>76</v>
      </c>
      <c r="E9821">
        <v>53</v>
      </c>
      <c r="F9821">
        <v>12</v>
      </c>
      <c r="G9821">
        <v>4.7257972192603102E-2</v>
      </c>
      <c r="H9821">
        <v>-0.68379599256133095</v>
      </c>
      <c r="I9821">
        <v>-1.71882977929809</v>
      </c>
      <c r="J9821">
        <v>88</v>
      </c>
      <c r="K9821">
        <v>129</v>
      </c>
      <c r="L9821">
        <v>92</v>
      </c>
      <c r="M9821">
        <v>19</v>
      </c>
      <c r="N9821">
        <v>0.24333514157080199</v>
      </c>
      <c r="O9821">
        <v>-0.57278362194900301</v>
      </c>
      <c r="P9821">
        <v>-1.67595473978923</v>
      </c>
      <c r="Q9821">
        <v>0.91525423728813504</v>
      </c>
      <c r="R9821">
        <v>8.4745762711864403E-2</v>
      </c>
      <c r="S9821">
        <f t="shared" si="153"/>
        <v>5.6027501136835425E-2</v>
      </c>
    </row>
    <row r="9822" spans="1:19" x14ac:dyDescent="0.2">
      <c r="A9822" t="s">
        <v>19526</v>
      </c>
      <c r="B9822" t="s">
        <v>19527</v>
      </c>
      <c r="C9822">
        <v>247</v>
      </c>
      <c r="D9822">
        <v>220</v>
      </c>
      <c r="E9822">
        <v>169</v>
      </c>
      <c r="F9822">
        <v>24</v>
      </c>
      <c r="G9822">
        <v>2.9983959858068902E-2</v>
      </c>
      <c r="H9822">
        <v>-0.65906825842439498</v>
      </c>
      <c r="I9822">
        <v>-1.8966828845100501</v>
      </c>
      <c r="J9822">
        <v>510</v>
      </c>
      <c r="K9822">
        <v>491</v>
      </c>
      <c r="L9822">
        <v>332</v>
      </c>
      <c r="M9822">
        <v>58</v>
      </c>
      <c r="N9822">
        <v>6.0739419446753901E-2</v>
      </c>
      <c r="O9822">
        <v>-0.77852086953829003</v>
      </c>
      <c r="P9822">
        <v>-1.95436785112689</v>
      </c>
      <c r="Q9822">
        <v>0.76271186440677896</v>
      </c>
      <c r="R9822">
        <v>0.28813559322033899</v>
      </c>
      <c r="S9822">
        <f t="shared" si="153"/>
        <v>-6.9733341059837819E-2</v>
      </c>
    </row>
    <row r="9823" spans="1:19" x14ac:dyDescent="0.2">
      <c r="A9823" t="s">
        <v>19528</v>
      </c>
      <c r="B9823" t="s">
        <v>19529</v>
      </c>
      <c r="C9823">
        <v>19</v>
      </c>
      <c r="D9823">
        <v>44</v>
      </c>
      <c r="E9823">
        <v>3</v>
      </c>
      <c r="F9823">
        <v>1</v>
      </c>
      <c r="G9823">
        <v>0.44495730782888598</v>
      </c>
      <c r="H9823">
        <v>-1.29589035601157</v>
      </c>
      <c r="I9823">
        <v>-2.1629507739148202</v>
      </c>
      <c r="J9823">
        <v>47</v>
      </c>
      <c r="K9823">
        <v>49</v>
      </c>
      <c r="L9823">
        <v>53</v>
      </c>
      <c r="M9823">
        <v>6</v>
      </c>
      <c r="N9823">
        <v>9.5326325514518001E-2</v>
      </c>
      <c r="O9823">
        <v>-0.53991076547931804</v>
      </c>
      <c r="P9823">
        <v>-1.9041722761439599</v>
      </c>
      <c r="Q9823">
        <v>0.79661016949152497</v>
      </c>
      <c r="R9823">
        <v>0.305084745762711</v>
      </c>
      <c r="S9823">
        <f t="shared" si="153"/>
        <v>-0.13309408828605068</v>
      </c>
    </row>
    <row r="9824" spans="1:19" x14ac:dyDescent="0.2">
      <c r="A9824" t="s">
        <v>19530</v>
      </c>
      <c r="B9824" t="s">
        <v>19531</v>
      </c>
      <c r="C9824">
        <v>44</v>
      </c>
      <c r="D9824">
        <v>56</v>
      </c>
      <c r="E9824">
        <v>42</v>
      </c>
      <c r="F9824">
        <v>7</v>
      </c>
      <c r="G9824">
        <v>0.18499358281554101</v>
      </c>
      <c r="H9824">
        <v>-0.51446139586669004</v>
      </c>
      <c r="I9824">
        <v>-1.68255180943392</v>
      </c>
      <c r="J9824">
        <v>74</v>
      </c>
      <c r="K9824">
        <v>124</v>
      </c>
      <c r="L9824">
        <v>63</v>
      </c>
      <c r="M9824">
        <v>18</v>
      </c>
      <c r="N9824">
        <v>0.30141806885298</v>
      </c>
      <c r="O9824">
        <v>-0.66197994742178401</v>
      </c>
      <c r="P9824">
        <v>-1.62418488321956</v>
      </c>
      <c r="Q9824">
        <v>0.61016949152542299</v>
      </c>
      <c r="R9824">
        <v>0.23728813559322001</v>
      </c>
      <c r="S9824">
        <f t="shared" si="153"/>
        <v>8.0337056376516253E-2</v>
      </c>
    </row>
    <row r="9825" spans="1:19" x14ac:dyDescent="0.2">
      <c r="A9825" t="s">
        <v>19532</v>
      </c>
      <c r="B9825" t="s">
        <v>19533</v>
      </c>
      <c r="C9825">
        <v>144</v>
      </c>
      <c r="D9825">
        <v>146</v>
      </c>
      <c r="E9825">
        <v>163</v>
      </c>
      <c r="F9825">
        <v>6</v>
      </c>
      <c r="G9825">
        <v>8.6248595984715806E-2</v>
      </c>
      <c r="H9825">
        <v>-0.44043289746969499</v>
      </c>
      <c r="I9825">
        <v>-2.2644084146735999</v>
      </c>
      <c r="J9825">
        <v>285</v>
      </c>
      <c r="K9825">
        <v>391</v>
      </c>
      <c r="L9825">
        <v>221</v>
      </c>
      <c r="M9825">
        <v>42</v>
      </c>
      <c r="N9825">
        <v>0.214560000809078</v>
      </c>
      <c r="O9825">
        <v>-0.70254136346778895</v>
      </c>
      <c r="P9825">
        <v>-1.8418212382025001</v>
      </c>
      <c r="Q9825">
        <v>0.83050847457627097</v>
      </c>
      <c r="R9825">
        <v>0.305084745762711</v>
      </c>
      <c r="S9825">
        <f t="shared" si="153"/>
        <v>-0.14567490564451605</v>
      </c>
    </row>
    <row r="9826" spans="1:19" x14ac:dyDescent="0.2">
      <c r="A9826" t="s">
        <v>19534</v>
      </c>
      <c r="B9826" t="s">
        <v>19535</v>
      </c>
      <c r="C9826">
        <v>656</v>
      </c>
      <c r="D9826">
        <v>851</v>
      </c>
      <c r="E9826">
        <v>623</v>
      </c>
      <c r="F9826">
        <v>72</v>
      </c>
      <c r="G9826">
        <v>0.193283953004456</v>
      </c>
      <c r="H9826">
        <v>-0.51667380249489403</v>
      </c>
      <c r="I9826">
        <v>-1.8437685159063899</v>
      </c>
      <c r="J9826">
        <v>820</v>
      </c>
      <c r="K9826">
        <v>1475</v>
      </c>
      <c r="L9826">
        <v>765</v>
      </c>
      <c r="M9826">
        <v>153</v>
      </c>
      <c r="N9826">
        <v>0.332206271352186</v>
      </c>
      <c r="O9826">
        <v>-0.62224119437448899</v>
      </c>
      <c r="P9826">
        <v>-1.7393480901580101</v>
      </c>
      <c r="Q9826">
        <v>0.69491525423728795</v>
      </c>
      <c r="R9826">
        <v>0.169491525423728</v>
      </c>
      <c r="S9826">
        <f t="shared" si="153"/>
        <v>3.0405566711626669E-3</v>
      </c>
    </row>
    <row r="9827" spans="1:19" x14ac:dyDescent="0.2">
      <c r="A9827" t="s">
        <v>19536</v>
      </c>
      <c r="B9827" t="s">
        <v>19537</v>
      </c>
      <c r="C9827">
        <v>263</v>
      </c>
      <c r="D9827">
        <v>362</v>
      </c>
      <c r="E9827">
        <v>307</v>
      </c>
      <c r="F9827">
        <v>36</v>
      </c>
      <c r="G9827">
        <v>0.219011054338936</v>
      </c>
      <c r="H9827">
        <v>-0.42707538279097501</v>
      </c>
      <c r="I9827">
        <v>-1.7478504206844601</v>
      </c>
      <c r="J9827">
        <v>658</v>
      </c>
      <c r="K9827">
        <v>1130</v>
      </c>
      <c r="L9827">
        <v>580</v>
      </c>
      <c r="M9827">
        <v>85</v>
      </c>
      <c r="N9827">
        <v>0.31208065329118601</v>
      </c>
      <c r="O9827">
        <v>-0.64688667719540804</v>
      </c>
      <c r="P9827">
        <v>-1.89903263649155</v>
      </c>
      <c r="Q9827">
        <v>0.79661016949152497</v>
      </c>
      <c r="R9827">
        <v>0.25423728813559299</v>
      </c>
      <c r="S9827">
        <f t="shared" si="153"/>
        <v>-1.2011261553474867E-2</v>
      </c>
    </row>
    <row r="9828" spans="1:19" x14ac:dyDescent="0.2">
      <c r="A9828" t="s">
        <v>19538</v>
      </c>
      <c r="B9828" t="s">
        <v>19539</v>
      </c>
      <c r="C9828">
        <v>28</v>
      </c>
      <c r="D9828">
        <v>31</v>
      </c>
      <c r="E9828">
        <v>17</v>
      </c>
      <c r="F9828">
        <v>0</v>
      </c>
      <c r="G9828">
        <v>0.124461894787581</v>
      </c>
      <c r="H9828">
        <v>-0.71096711974234805</v>
      </c>
      <c r="I9828" t="e">
        <f>-inf</f>
        <v>#NAME?</v>
      </c>
      <c r="J9828">
        <v>121</v>
      </c>
      <c r="K9828">
        <v>66</v>
      </c>
      <c r="L9828">
        <v>37</v>
      </c>
      <c r="M9828">
        <v>4</v>
      </c>
      <c r="N9828">
        <v>-0.186013331352859</v>
      </c>
      <c r="O9828">
        <v>-1.1066724233938401</v>
      </c>
      <c r="P9828">
        <v>-2.49095104758038</v>
      </c>
      <c r="Q9828">
        <v>0.66101694915254205</v>
      </c>
      <c r="R9828">
        <v>0.27118644067796599</v>
      </c>
      <c r="S9828" t="e">
        <f t="shared" si="153"/>
        <v>#NAME?</v>
      </c>
    </row>
    <row r="9829" spans="1:19" x14ac:dyDescent="0.2">
      <c r="A9829" t="s">
        <v>19540</v>
      </c>
      <c r="B9829" t="s">
        <v>19541</v>
      </c>
      <c r="C9829">
        <v>79</v>
      </c>
      <c r="D9829">
        <v>51</v>
      </c>
      <c r="E9829">
        <v>96</v>
      </c>
      <c r="F9829">
        <v>5</v>
      </c>
      <c r="G9829">
        <v>-0.109798682896976</v>
      </c>
      <c r="H9829">
        <v>-0.40961386802927602</v>
      </c>
      <c r="I9829">
        <v>-2.0828542599164201</v>
      </c>
      <c r="J9829">
        <v>155</v>
      </c>
      <c r="K9829">
        <v>230</v>
      </c>
      <c r="L9829">
        <v>96</v>
      </c>
      <c r="M9829">
        <v>10</v>
      </c>
      <c r="N9829">
        <v>0.24862424126902299</v>
      </c>
      <c r="O9829">
        <v>-0.80014924227511297</v>
      </c>
      <c r="P9829">
        <v>-2.2005573667621801</v>
      </c>
      <c r="Q9829">
        <v>0.72881355932203395</v>
      </c>
      <c r="R9829">
        <v>0.322033898305084</v>
      </c>
      <c r="S9829">
        <f t="shared" si="153"/>
        <v>-0.18927374927732576</v>
      </c>
    </row>
    <row r="9830" spans="1:19" x14ac:dyDescent="0.2">
      <c r="A9830" t="s">
        <v>19542</v>
      </c>
      <c r="B9830" t="s">
        <v>19543</v>
      </c>
      <c r="C9830">
        <v>190</v>
      </c>
      <c r="D9830">
        <v>236</v>
      </c>
      <c r="E9830">
        <v>167</v>
      </c>
      <c r="F9830">
        <v>31</v>
      </c>
      <c r="G9830">
        <v>0.17441663431280599</v>
      </c>
      <c r="H9830">
        <v>-0.55029513958364895</v>
      </c>
      <c r="I9830">
        <v>-1.67158908008055</v>
      </c>
      <c r="J9830">
        <v>314</v>
      </c>
      <c r="K9830">
        <v>497</v>
      </c>
      <c r="L9830">
        <v>358</v>
      </c>
      <c r="M9830">
        <v>37</v>
      </c>
      <c r="N9830">
        <v>0.27665484408183899</v>
      </c>
      <c r="O9830">
        <v>-0.53513539857373005</v>
      </c>
      <c r="P9830">
        <v>-1.9389535925981101</v>
      </c>
      <c r="Q9830">
        <v>0.76271186440677896</v>
      </c>
      <c r="R9830">
        <v>0.186440677966101</v>
      </c>
      <c r="S9830">
        <f t="shared" si="153"/>
        <v>-6.9695900165706731E-4</v>
      </c>
    </row>
    <row r="9831" spans="1:19" x14ac:dyDescent="0.2">
      <c r="A9831" t="s">
        <v>19544</v>
      </c>
      <c r="B9831" t="s">
        <v>19545</v>
      </c>
      <c r="C9831">
        <v>71</v>
      </c>
      <c r="D9831">
        <v>67</v>
      </c>
      <c r="E9831">
        <v>48</v>
      </c>
      <c r="F9831">
        <v>47</v>
      </c>
      <c r="G9831">
        <v>5.5074686277279503E-2</v>
      </c>
      <c r="H9831">
        <v>-0.66427512112189102</v>
      </c>
      <c r="I9831">
        <v>-1.0633576637453499</v>
      </c>
      <c r="J9831">
        <v>86</v>
      </c>
      <c r="K9831">
        <v>112</v>
      </c>
      <c r="L9831">
        <v>89</v>
      </c>
      <c r="M9831">
        <v>57</v>
      </c>
      <c r="N9831">
        <v>0.191947674848335</v>
      </c>
      <c r="O9831">
        <v>-0.577197221743045</v>
      </c>
      <c r="P9831">
        <v>-1.18884926416296</v>
      </c>
      <c r="Q9831">
        <v>0.55932203389830504</v>
      </c>
      <c r="R9831">
        <v>0.322033898305084</v>
      </c>
      <c r="S9831">
        <f t="shared" si="153"/>
        <v>0.37534754052418284</v>
      </c>
    </row>
    <row r="9832" spans="1:19" x14ac:dyDescent="0.2">
      <c r="A9832" t="s">
        <v>19546</v>
      </c>
      <c r="B9832" t="s">
        <v>19547</v>
      </c>
      <c r="C9832">
        <v>30</v>
      </c>
      <c r="D9832">
        <v>75</v>
      </c>
      <c r="E9832">
        <v>17</v>
      </c>
      <c r="F9832">
        <v>6</v>
      </c>
      <c r="G9832">
        <v>0.47819824096756602</v>
      </c>
      <c r="H9832">
        <v>-0.740930343119792</v>
      </c>
      <c r="I9832">
        <v>-1.58316717729801</v>
      </c>
      <c r="J9832">
        <v>119</v>
      </c>
      <c r="K9832">
        <v>184</v>
      </c>
      <c r="L9832">
        <v>34</v>
      </c>
      <c r="M9832">
        <v>11</v>
      </c>
      <c r="N9832">
        <v>0.266498965038727</v>
      </c>
      <c r="O9832">
        <v>-1.13615682149466</v>
      </c>
      <c r="P9832">
        <v>-2.0443799448261899</v>
      </c>
      <c r="Q9832">
        <v>0.71186440677966101</v>
      </c>
      <c r="R9832">
        <v>0.305084745762711</v>
      </c>
      <c r="S9832">
        <f t="shared" si="153"/>
        <v>-3.3973747515587752E-3</v>
      </c>
    </row>
    <row r="9833" spans="1:19" x14ac:dyDescent="0.2">
      <c r="A9833" t="s">
        <v>19548</v>
      </c>
      <c r="B9833" t="s">
        <v>19549</v>
      </c>
      <c r="C9833">
        <v>315</v>
      </c>
      <c r="D9833">
        <v>388</v>
      </c>
      <c r="E9833">
        <v>1429</v>
      </c>
      <c r="F9833">
        <v>3799</v>
      </c>
      <c r="G9833">
        <v>0.17077940410013501</v>
      </c>
      <c r="H9833">
        <v>0.16246366522296601</v>
      </c>
      <c r="I9833">
        <v>0.19716156680312</v>
      </c>
      <c r="J9833">
        <v>568</v>
      </c>
      <c r="K9833">
        <v>786</v>
      </c>
      <c r="L9833">
        <v>2467</v>
      </c>
      <c r="M9833">
        <v>6940</v>
      </c>
      <c r="N9833">
        <v>0.21830231375011</v>
      </c>
      <c r="O9833">
        <v>4.5732036634326699E-2</v>
      </c>
      <c r="P9833">
        <v>7.6785466151942997E-2</v>
      </c>
      <c r="Q9833">
        <v>0.79661016949152497</v>
      </c>
      <c r="R9833">
        <v>0.50847457627118597</v>
      </c>
      <c r="S9833">
        <f t="shared" si="153"/>
        <v>1.0773969828974468</v>
      </c>
    </row>
    <row r="9834" spans="1:19" x14ac:dyDescent="0.2">
      <c r="A9834" t="s">
        <v>19550</v>
      </c>
      <c r="B9834" t="s">
        <v>19551</v>
      </c>
      <c r="C9834">
        <v>200</v>
      </c>
      <c r="D9834">
        <v>274</v>
      </c>
      <c r="E9834">
        <v>154</v>
      </c>
      <c r="F9834">
        <v>20</v>
      </c>
      <c r="G9834">
        <v>0.21697879945193499</v>
      </c>
      <c r="H9834">
        <v>-0.607767284605921</v>
      </c>
      <c r="I9834">
        <v>-1.88419717296199</v>
      </c>
      <c r="J9834">
        <v>441</v>
      </c>
      <c r="K9834">
        <v>402</v>
      </c>
      <c r="L9834">
        <v>330</v>
      </c>
      <c r="M9834">
        <v>56</v>
      </c>
      <c r="N9834">
        <v>3.7015567038353202E-2</v>
      </c>
      <c r="O9834">
        <v>-0.71801342673434099</v>
      </c>
      <c r="P9834">
        <v>-1.9064762310535299</v>
      </c>
      <c r="Q9834">
        <v>0.72881355932203395</v>
      </c>
      <c r="R9834">
        <v>0.27118644067796599</v>
      </c>
      <c r="S9834">
        <f t="shared" si="153"/>
        <v>-5.3322443377869636E-2</v>
      </c>
    </row>
    <row r="9835" spans="1:19" x14ac:dyDescent="0.2">
      <c r="A9835" t="s">
        <v>19552</v>
      </c>
      <c r="B9835" t="s">
        <v>19553</v>
      </c>
      <c r="C9835">
        <v>44</v>
      </c>
      <c r="D9835">
        <v>86</v>
      </c>
      <c r="E9835">
        <v>64</v>
      </c>
      <c r="F9835">
        <v>1</v>
      </c>
      <c r="G9835">
        <v>0.371304007052908</v>
      </c>
      <c r="H9835">
        <v>-0.33153071228070302</v>
      </c>
      <c r="I9835">
        <v>-2.5276498494481801</v>
      </c>
      <c r="J9835">
        <v>250</v>
      </c>
      <c r="K9835">
        <v>300</v>
      </c>
      <c r="L9835">
        <v>104</v>
      </c>
      <c r="M9835">
        <v>31</v>
      </c>
      <c r="N9835">
        <v>0.15640934946934601</v>
      </c>
      <c r="O9835">
        <v>-0.97299544651764702</v>
      </c>
      <c r="P9835">
        <v>-1.91680398342965</v>
      </c>
      <c r="Q9835">
        <v>0.81355932203389802</v>
      </c>
      <c r="R9835">
        <v>0.305084745762711</v>
      </c>
      <c r="S9835">
        <f t="shared" si="153"/>
        <v>-0.24164602810214128</v>
      </c>
    </row>
    <row r="9836" spans="1:19" x14ac:dyDescent="0.2">
      <c r="A9836" t="s">
        <v>19554</v>
      </c>
      <c r="B9836" t="s">
        <v>19555</v>
      </c>
      <c r="C9836">
        <v>223</v>
      </c>
      <c r="D9836">
        <v>224</v>
      </c>
      <c r="E9836">
        <v>152</v>
      </c>
      <c r="F9836">
        <v>38</v>
      </c>
      <c r="G9836">
        <v>8.2201387581530602E-2</v>
      </c>
      <c r="H9836">
        <v>-0.66071928488179099</v>
      </c>
      <c r="I9836">
        <v>-1.6527184393933401</v>
      </c>
      <c r="J9836">
        <v>404</v>
      </c>
      <c r="K9836">
        <v>628</v>
      </c>
      <c r="L9836">
        <v>306</v>
      </c>
      <c r="M9836">
        <v>46</v>
      </c>
      <c r="N9836">
        <v>0.26880638204831298</v>
      </c>
      <c r="O9836">
        <v>-0.71274871577341503</v>
      </c>
      <c r="P9836">
        <v>-1.9538492020209199</v>
      </c>
      <c r="Q9836">
        <v>0.644067796610169</v>
      </c>
      <c r="R9836">
        <v>0.28813559322033899</v>
      </c>
      <c r="S9836">
        <f t="shared" si="153"/>
        <v>7.6068874542736115E-4</v>
      </c>
    </row>
    <row r="9837" spans="1:19" x14ac:dyDescent="0.2">
      <c r="A9837" t="s">
        <v>19556</v>
      </c>
      <c r="B9837" t="s">
        <v>19557</v>
      </c>
      <c r="C9837">
        <v>238</v>
      </c>
      <c r="D9837">
        <v>220</v>
      </c>
      <c r="E9837">
        <v>196</v>
      </c>
      <c r="F9837">
        <v>23</v>
      </c>
      <c r="G9837">
        <v>4.6103956061222702E-2</v>
      </c>
      <c r="H9837">
        <v>-0.57857889547843899</v>
      </c>
      <c r="I9837">
        <v>-1.8990462940009101</v>
      </c>
      <c r="J9837">
        <v>335</v>
      </c>
      <c r="K9837">
        <v>459</v>
      </c>
      <c r="L9837">
        <v>274</v>
      </c>
      <c r="M9837">
        <v>62</v>
      </c>
      <c r="N9837">
        <v>0.21399598192213701</v>
      </c>
      <c r="O9837">
        <v>-0.67938302136084705</v>
      </c>
      <c r="P9837">
        <v>-1.74287878613048</v>
      </c>
      <c r="Q9837">
        <v>0.644067796610169</v>
      </c>
      <c r="R9837">
        <v>0.28813559322033899</v>
      </c>
      <c r="S9837">
        <f t="shared" si="153"/>
        <v>-1.3845041171404816E-2</v>
      </c>
    </row>
    <row r="9838" spans="1:19" x14ac:dyDescent="0.2">
      <c r="A9838" t="s">
        <v>19558</v>
      </c>
      <c r="B9838" t="s">
        <v>19559</v>
      </c>
      <c r="C9838">
        <v>156</v>
      </c>
      <c r="D9838">
        <v>128</v>
      </c>
      <c r="E9838">
        <v>195</v>
      </c>
      <c r="F9838">
        <v>27</v>
      </c>
      <c r="G9838">
        <v>-5.65639641106479E-3</v>
      </c>
      <c r="H9838">
        <v>-0.39734799677034699</v>
      </c>
      <c r="I9838">
        <v>-1.64595800715747</v>
      </c>
      <c r="J9838">
        <v>166</v>
      </c>
      <c r="K9838">
        <v>298</v>
      </c>
      <c r="L9838">
        <v>281</v>
      </c>
      <c r="M9838">
        <v>44</v>
      </c>
      <c r="N9838">
        <v>0.33133627945792099</v>
      </c>
      <c r="O9838">
        <v>-0.36349054527936497</v>
      </c>
      <c r="P9838">
        <v>-1.58688108014576</v>
      </c>
      <c r="Q9838">
        <v>0.81355932203389802</v>
      </c>
      <c r="R9838">
        <v>0.38983050847457601</v>
      </c>
      <c r="S9838">
        <f t="shared" si="153"/>
        <v>0.10086825959068478</v>
      </c>
    </row>
    <row r="9839" spans="1:19" x14ac:dyDescent="0.2">
      <c r="A9839" t="s">
        <v>19560</v>
      </c>
      <c r="B9839" t="s">
        <v>19561</v>
      </c>
      <c r="C9839">
        <v>0</v>
      </c>
      <c r="D9839">
        <v>1</v>
      </c>
      <c r="E9839">
        <v>0</v>
      </c>
      <c r="F9839">
        <v>0</v>
      </c>
      <c r="G9839" t="s">
        <v>599</v>
      </c>
      <c r="H9839" t="s">
        <v>373</v>
      </c>
      <c r="I9839" t="s">
        <v>373</v>
      </c>
      <c r="J9839">
        <v>11</v>
      </c>
      <c r="K9839">
        <v>0</v>
      </c>
      <c r="L9839">
        <v>21</v>
      </c>
      <c r="M9839">
        <v>3</v>
      </c>
      <c r="N9839" t="e">
        <f>-inf</f>
        <v>#NAME?</v>
      </c>
      <c r="O9839">
        <v>-0.31126216756869601</v>
      </c>
      <c r="P9839">
        <v>-1.5744970990304501</v>
      </c>
      <c r="Q9839">
        <v>0.86440677966101698</v>
      </c>
      <c r="R9839">
        <v>0.28813559322033899</v>
      </c>
      <c r="S9839" t="e">
        <f t="shared" si="153"/>
        <v>#VALUE!</v>
      </c>
    </row>
    <row r="9840" spans="1:19" x14ac:dyDescent="0.2">
      <c r="A9840" t="s">
        <v>19562</v>
      </c>
      <c r="B9840" t="e">
        <f>-EGVLVEALYSWTRDVDDPDDLSFPEGAIIKIVEKIEDWWTGRYAAGQRGLFPATYVKVVEE</f>
        <v>#NAME?</v>
      </c>
      <c r="C9840">
        <v>107</v>
      </c>
      <c r="D9840">
        <v>74</v>
      </c>
      <c r="E9840">
        <v>110</v>
      </c>
      <c r="F9840">
        <v>15</v>
      </c>
      <c r="G9840">
        <v>-7.9893825658704995E-2</v>
      </c>
      <c r="H9840">
        <v>-0.48224910230538798</v>
      </c>
      <c r="I9840">
        <v>-1.7374896915915199</v>
      </c>
      <c r="J9840">
        <v>223</v>
      </c>
      <c r="K9840">
        <v>263</v>
      </c>
      <c r="L9840">
        <v>98</v>
      </c>
      <c r="M9840">
        <v>15</v>
      </c>
      <c r="N9840">
        <v>0.14887898886331899</v>
      </c>
      <c r="O9840">
        <v>-0.94916756450005602</v>
      </c>
      <c r="P9840">
        <v>-2.1824392725843702</v>
      </c>
      <c r="Q9840">
        <v>0.57627118644067798</v>
      </c>
      <c r="R9840">
        <v>0.25423728813559299</v>
      </c>
      <c r="S9840">
        <f t="shared" si="153"/>
        <v>-8.4830041847768739E-2</v>
      </c>
    </row>
    <row r="9841" spans="1:19" x14ac:dyDescent="0.2">
      <c r="A9841" t="s">
        <v>19563</v>
      </c>
      <c r="B9841" t="s">
        <v>19564</v>
      </c>
      <c r="C9841">
        <v>37</v>
      </c>
      <c r="D9841">
        <v>55</v>
      </c>
      <c r="E9841">
        <v>34</v>
      </c>
      <c r="F9841">
        <v>2</v>
      </c>
      <c r="G9841">
        <v>0.25241919772277699</v>
      </c>
      <c r="H9841">
        <v>-0.53098081680314302</v>
      </c>
      <c r="I9841">
        <v>-2.1513689013650099</v>
      </c>
      <c r="J9841">
        <v>81</v>
      </c>
      <c r="K9841">
        <v>130</v>
      </c>
      <c r="L9841">
        <v>26</v>
      </c>
      <c r="M9841">
        <v>8</v>
      </c>
      <c r="N9841">
        <v>0.28268643684990802</v>
      </c>
      <c r="O9841">
        <v>-1.0856004480522199</v>
      </c>
      <c r="P9841">
        <v>-2.01562070047859</v>
      </c>
      <c r="Q9841">
        <v>0.91525423728813504</v>
      </c>
      <c r="R9841">
        <v>0.22033898305084701</v>
      </c>
      <c r="S9841">
        <f t="shared" si="153"/>
        <v>-0.15956470016283614</v>
      </c>
    </row>
    <row r="9842" spans="1:19" x14ac:dyDescent="0.2">
      <c r="A9842" t="s">
        <v>19565</v>
      </c>
      <c r="B9842" t="s">
        <v>19566</v>
      </c>
      <c r="C9842">
        <v>100</v>
      </c>
      <c r="D9842">
        <v>172</v>
      </c>
      <c r="E9842">
        <v>137</v>
      </c>
      <c r="F9842">
        <v>25</v>
      </c>
      <c r="G9842">
        <v>0.31578667920307701</v>
      </c>
      <c r="H9842">
        <v>-0.35753744262199599</v>
      </c>
      <c r="I9842">
        <v>-1.48625716428996</v>
      </c>
      <c r="J9842">
        <v>158</v>
      </c>
      <c r="K9842">
        <v>121</v>
      </c>
      <c r="L9842">
        <v>110</v>
      </c>
      <c r="M9842">
        <v>42</v>
      </c>
      <c r="N9842">
        <v>-3.8643613216250698E-2</v>
      </c>
      <c r="O9842">
        <v>-0.74935317894058795</v>
      </c>
      <c r="P9842">
        <v>-1.5856334651484101</v>
      </c>
      <c r="Q9842">
        <v>0.71186440677966101</v>
      </c>
      <c r="R9842">
        <v>0.45762711864406702</v>
      </c>
      <c r="S9842">
        <f t="shared" si="153"/>
        <v>0.14725705053994922</v>
      </c>
    </row>
    <row r="9843" spans="1:19" x14ac:dyDescent="0.2">
      <c r="A9843" t="s">
        <v>19567</v>
      </c>
      <c r="B9843" t="s">
        <v>19568</v>
      </c>
      <c r="C9843">
        <v>137</v>
      </c>
      <c r="D9843">
        <v>116</v>
      </c>
      <c r="E9843">
        <v>105</v>
      </c>
      <c r="F9843">
        <v>14</v>
      </c>
      <c r="G9843">
        <v>7.9956543660401804E-3</v>
      </c>
      <c r="H9843">
        <v>-0.60978927786487203</v>
      </c>
      <c r="I9843">
        <v>-1.87478970444016</v>
      </c>
      <c r="J9843">
        <v>196</v>
      </c>
      <c r="K9843">
        <v>231</v>
      </c>
      <c r="L9843">
        <v>144</v>
      </c>
      <c r="M9843">
        <v>29</v>
      </c>
      <c r="N9843">
        <v>0.14858401195738999</v>
      </c>
      <c r="O9843">
        <v>-0.72598235640561604</v>
      </c>
      <c r="P9843">
        <v>-1.8400837420494101</v>
      </c>
      <c r="Q9843">
        <v>0.47457627118644002</v>
      </c>
      <c r="R9843">
        <v>0.152542372881355</v>
      </c>
      <c r="S9843">
        <f t="shared" si="153"/>
        <v>-3.2850579897241584E-2</v>
      </c>
    </row>
    <row r="9844" spans="1:19" x14ac:dyDescent="0.2">
      <c r="A9844" t="s">
        <v>19569</v>
      </c>
      <c r="B9844" t="s">
        <v>19570</v>
      </c>
      <c r="C9844">
        <v>75</v>
      </c>
      <c r="D9844">
        <v>110</v>
      </c>
      <c r="E9844">
        <v>55</v>
      </c>
      <c r="F9844">
        <v>9</v>
      </c>
      <c r="G9844">
        <v>0.24658965406205299</v>
      </c>
      <c r="H9844">
        <v>-0.62895658367585905</v>
      </c>
      <c r="I9844">
        <v>-1.80501592691437</v>
      </c>
      <c r="J9844">
        <v>215</v>
      </c>
      <c r="K9844">
        <v>189</v>
      </c>
      <c r="L9844">
        <v>148</v>
      </c>
      <c r="M9844">
        <v>31</v>
      </c>
      <c r="N9844">
        <v>2.1251447679360502E-2</v>
      </c>
      <c r="O9844">
        <v>-0.75426552166503802</v>
      </c>
      <c r="P9844">
        <v>-1.8513024346732201</v>
      </c>
      <c r="Q9844">
        <v>0.81355932203389802</v>
      </c>
      <c r="R9844">
        <v>0.338983050847457</v>
      </c>
      <c r="S9844">
        <f t="shared" si="153"/>
        <v>-1.5729796608211003E-2</v>
      </c>
    </row>
    <row r="9845" spans="1:19" x14ac:dyDescent="0.2">
      <c r="A9845" t="s">
        <v>19571</v>
      </c>
      <c r="B9845" t="s">
        <v>19572</v>
      </c>
      <c r="C9845">
        <v>45</v>
      </c>
      <c r="D9845">
        <v>49</v>
      </c>
      <c r="E9845">
        <v>53</v>
      </c>
      <c r="F9845">
        <v>10</v>
      </c>
      <c r="G9845">
        <v>0.117241798548698</v>
      </c>
      <c r="H9845">
        <v>-0.42319465395295802</v>
      </c>
      <c r="I9845">
        <v>-1.5374096867373399</v>
      </c>
      <c r="J9845">
        <v>100</v>
      </c>
      <c r="K9845">
        <v>142</v>
      </c>
      <c r="L9845">
        <v>52</v>
      </c>
      <c r="M9845">
        <v>20</v>
      </c>
      <c r="N9845">
        <v>0.22951644780477801</v>
      </c>
      <c r="O9845">
        <v>-0.87608543350959101</v>
      </c>
      <c r="P9845">
        <v>-1.7091956729279101</v>
      </c>
      <c r="Q9845">
        <v>0.59322033898305004</v>
      </c>
      <c r="R9845">
        <v>0.25423728813559299</v>
      </c>
      <c r="S9845">
        <f t="shared" si="153"/>
        <v>9.9454640575388761E-2</v>
      </c>
    </row>
    <row r="9846" spans="1:19" x14ac:dyDescent="0.2">
      <c r="A9846" t="s">
        <v>19573</v>
      </c>
      <c r="B9846" t="s">
        <v>19574</v>
      </c>
      <c r="C9846">
        <v>75</v>
      </c>
      <c r="D9846">
        <v>50</v>
      </c>
      <c r="E9846">
        <v>28</v>
      </c>
      <c r="F9846">
        <v>6</v>
      </c>
      <c r="G9846">
        <v>-9.5833026760152804E-2</v>
      </c>
      <c r="H9846">
        <v>-0.92216124182788395</v>
      </c>
      <c r="I9846">
        <v>-1.98110718597005</v>
      </c>
      <c r="J9846">
        <v>221</v>
      </c>
      <c r="K9846">
        <v>216</v>
      </c>
      <c r="L9846">
        <v>109</v>
      </c>
      <c r="M9846">
        <v>13</v>
      </c>
      <c r="N9846">
        <v>6.7289580887541903E-2</v>
      </c>
      <c r="O9846">
        <v>-0.89905455288887703</v>
      </c>
      <c r="P9846">
        <v>-2.2406745899701601</v>
      </c>
      <c r="Q9846">
        <v>0.59322033898305004</v>
      </c>
      <c r="R9846">
        <v>0.35593220338983</v>
      </c>
      <c r="S9846">
        <f t="shared" si="153"/>
        <v>-0.17066228217018206</v>
      </c>
    </row>
    <row r="9847" spans="1:19" x14ac:dyDescent="0.2">
      <c r="A9847" t="s">
        <v>19575</v>
      </c>
      <c r="B9847" t="s">
        <v>19576</v>
      </c>
      <c r="C9847">
        <v>136</v>
      </c>
      <c r="D9847">
        <v>163</v>
      </c>
      <c r="E9847">
        <v>101</v>
      </c>
      <c r="F9847">
        <v>7</v>
      </c>
      <c r="G9847">
        <v>0.158906928329268</v>
      </c>
      <c r="H9847">
        <v>-0.62347554436597796</v>
      </c>
      <c r="I9847">
        <v>-2.1726380413179598</v>
      </c>
      <c r="J9847">
        <v>279</v>
      </c>
      <c r="K9847">
        <v>336</v>
      </c>
      <c r="L9847">
        <v>151</v>
      </c>
      <c r="M9847">
        <v>24</v>
      </c>
      <c r="N9847">
        <v>0.15796317753796801</v>
      </c>
      <c r="O9847">
        <v>-0.85871603312481803</v>
      </c>
      <c r="P9847">
        <v>-2.0756186301538802</v>
      </c>
      <c r="Q9847">
        <v>0.83050847457627097</v>
      </c>
      <c r="R9847">
        <v>0.322033898305084</v>
      </c>
      <c r="S9847">
        <f t="shared" si="153"/>
        <v>-0.18174683285186943</v>
      </c>
    </row>
    <row r="9848" spans="1:19" x14ac:dyDescent="0.2">
      <c r="A9848" t="s">
        <v>19577</v>
      </c>
      <c r="B9848" t="s">
        <v>19578</v>
      </c>
      <c r="C9848">
        <v>12</v>
      </c>
      <c r="D9848">
        <v>23</v>
      </c>
      <c r="E9848">
        <v>33</v>
      </c>
      <c r="F9848">
        <v>3</v>
      </c>
      <c r="G9848">
        <v>0.36280482226549599</v>
      </c>
      <c r="H9848">
        <v>-5.4925315948140999E-2</v>
      </c>
      <c r="I9848">
        <v>-1.48625716428996</v>
      </c>
      <c r="J9848">
        <v>101</v>
      </c>
      <c r="K9848">
        <v>56</v>
      </c>
      <c r="L9848">
        <v>88</v>
      </c>
      <c r="M9848">
        <v>6</v>
      </c>
      <c r="N9848">
        <v>-0.17890524335471999</v>
      </c>
      <c r="O9848">
        <v>-0.65192747877686397</v>
      </c>
      <c r="P9848">
        <v>-2.2363957919908901</v>
      </c>
      <c r="Q9848">
        <v>0.49152542372881303</v>
      </c>
      <c r="R9848">
        <v>0.20338983050847401</v>
      </c>
      <c r="S9848">
        <f t="shared" si="153"/>
        <v>-2.6811234838597126E-2</v>
      </c>
    </row>
    <row r="9849" spans="1:19" x14ac:dyDescent="0.2">
      <c r="A9849" t="s">
        <v>19579</v>
      </c>
      <c r="B9849" t="s">
        <v>19580</v>
      </c>
      <c r="C9849">
        <v>96</v>
      </c>
      <c r="D9849">
        <v>44</v>
      </c>
      <c r="E9849">
        <v>44</v>
      </c>
      <c r="F9849">
        <v>3</v>
      </c>
      <c r="G9849">
        <v>-0.25856032425785203</v>
      </c>
      <c r="H9849">
        <v>-0.83307656633178395</v>
      </c>
      <c r="I9849">
        <v>-2.3893471512818998</v>
      </c>
      <c r="J9849">
        <v>215</v>
      </c>
      <c r="K9849">
        <v>121</v>
      </c>
      <c r="L9849">
        <v>141</v>
      </c>
      <c r="M9849">
        <v>13</v>
      </c>
      <c r="N9849">
        <v>-0.17242498617743299</v>
      </c>
      <c r="O9849">
        <v>-0.77530812440461505</v>
      </c>
      <c r="P9849">
        <v>-2.2287207762006598</v>
      </c>
      <c r="Q9849">
        <v>0.84745762711864403</v>
      </c>
      <c r="R9849">
        <v>0.23728813559322001</v>
      </c>
      <c r="S9849">
        <f t="shared" si="153"/>
        <v>-0.28519446742260279</v>
      </c>
    </row>
    <row r="9850" spans="1:19" x14ac:dyDescent="0.2">
      <c r="A9850" t="s">
        <v>19581</v>
      </c>
      <c r="B9850" t="s">
        <v>19582</v>
      </c>
      <c r="C9850">
        <v>66</v>
      </c>
      <c r="D9850">
        <v>59</v>
      </c>
      <c r="E9850">
        <v>80</v>
      </c>
      <c r="F9850">
        <v>30</v>
      </c>
      <c r="G9850">
        <v>3.1566308395804002E-2</v>
      </c>
      <c r="H9850">
        <v>-0.41071195832832802</v>
      </c>
      <c r="I9850">
        <v>-1.2266198537841999</v>
      </c>
      <c r="J9850">
        <v>75</v>
      </c>
      <c r="K9850">
        <v>73</v>
      </c>
      <c r="L9850">
        <v>59</v>
      </c>
      <c r="M9850">
        <v>22</v>
      </c>
      <c r="N9850">
        <v>6.5489700150477601E-2</v>
      </c>
      <c r="O9850">
        <v>-0.69629802889394599</v>
      </c>
      <c r="P9850">
        <v>-1.5428642511613799</v>
      </c>
      <c r="Q9850">
        <v>0.59322033898305004</v>
      </c>
      <c r="R9850">
        <v>0.37288135593220301</v>
      </c>
      <c r="S9850">
        <f t="shared" si="153"/>
        <v>0.23357221027576808</v>
      </c>
    </row>
    <row r="9851" spans="1:19" x14ac:dyDescent="0.2">
      <c r="A9851" t="s">
        <v>19583</v>
      </c>
      <c r="B9851" t="s">
        <v>19584</v>
      </c>
      <c r="C9851">
        <v>71</v>
      </c>
      <c r="D9851">
        <v>133</v>
      </c>
      <c r="E9851">
        <v>85</v>
      </c>
      <c r="F9851">
        <v>9</v>
      </c>
      <c r="G9851">
        <v>0.35285152454353802</v>
      </c>
      <c r="H9851">
        <v>-0.41609743278318601</v>
      </c>
      <c r="I9851">
        <v>-1.78121301224174</v>
      </c>
      <c r="J9851">
        <v>136</v>
      </c>
      <c r="K9851">
        <v>180</v>
      </c>
      <c r="L9851">
        <v>102</v>
      </c>
      <c r="M9851">
        <v>10</v>
      </c>
      <c r="N9851">
        <v>0.19896170015480999</v>
      </c>
      <c r="O9851">
        <v>-0.71702751375269003</v>
      </c>
      <c r="P9851">
        <v>-2.1437645769621101</v>
      </c>
      <c r="Q9851">
        <v>0.79661016949152497</v>
      </c>
      <c r="R9851">
        <v>0.28813559322033899</v>
      </c>
      <c r="S9851">
        <f t="shared" si="153"/>
        <v>-8.7094273420022073E-2</v>
      </c>
    </row>
    <row r="9852" spans="1:19" x14ac:dyDescent="0.2">
      <c r="A9852" t="s">
        <v>19585</v>
      </c>
      <c r="B9852" t="s">
        <v>19586</v>
      </c>
      <c r="C9852">
        <v>191</v>
      </c>
      <c r="D9852">
        <v>134</v>
      </c>
      <c r="E9852">
        <v>137</v>
      </c>
      <c r="F9852">
        <v>11</v>
      </c>
      <c r="G9852">
        <v>-7.3670336587391402E-2</v>
      </c>
      <c r="H9852">
        <v>-0.63857080986972403</v>
      </c>
      <c r="I9852">
        <v>-2.1238378550514998</v>
      </c>
      <c r="J9852">
        <v>237</v>
      </c>
      <c r="K9852">
        <v>196</v>
      </c>
      <c r="L9852">
        <v>129</v>
      </c>
      <c r="M9852">
        <v>15</v>
      </c>
      <c r="N9852">
        <v>-5.2641712319060098E-3</v>
      </c>
      <c r="O9852">
        <v>-0.85624741285524497</v>
      </c>
      <c r="P9852">
        <v>-2.20888275554631</v>
      </c>
      <c r="Q9852">
        <v>0.54237288135593198</v>
      </c>
      <c r="R9852">
        <v>0.35593220338983</v>
      </c>
      <c r="S9852">
        <f t="shared" si="153"/>
        <v>-0.20331964378897735</v>
      </c>
    </row>
    <row r="9853" spans="1:19" x14ac:dyDescent="0.2">
      <c r="A9853" t="s">
        <v>19587</v>
      </c>
      <c r="B9853" t="s">
        <v>19588</v>
      </c>
      <c r="C9853">
        <v>105</v>
      </c>
      <c r="D9853">
        <v>78</v>
      </c>
      <c r="E9853">
        <v>62</v>
      </c>
      <c r="F9853">
        <v>1</v>
      </c>
      <c r="G9853">
        <v>-4.8836464083929103E-2</v>
      </c>
      <c r="H9853">
        <v>-0.723055619350087</v>
      </c>
      <c r="I9853">
        <v>-2.90538647203193</v>
      </c>
      <c r="J9853">
        <v>127</v>
      </c>
      <c r="K9853">
        <v>133</v>
      </c>
      <c r="L9853">
        <v>69</v>
      </c>
      <c r="M9853">
        <v>21</v>
      </c>
      <c r="N9853">
        <v>9.7276023432850703E-2</v>
      </c>
      <c r="O9853">
        <v>-0.85704340736309104</v>
      </c>
      <c r="P9853">
        <v>-1.7918100948139299</v>
      </c>
      <c r="Q9853">
        <v>0.77966101694915202</v>
      </c>
      <c r="R9853">
        <v>0.28813559322033899</v>
      </c>
      <c r="S9853">
        <f t="shared" si="153"/>
        <v>-0.31714518290950788</v>
      </c>
    </row>
    <row r="9854" spans="1:19" x14ac:dyDescent="0.2">
      <c r="A9854" t="s">
        <v>19589</v>
      </c>
      <c r="B9854" t="s">
        <v>19590</v>
      </c>
      <c r="C9854">
        <v>47</v>
      </c>
      <c r="D9854">
        <v>72</v>
      </c>
      <c r="E9854">
        <v>72</v>
      </c>
      <c r="F9854">
        <v>6</v>
      </c>
      <c r="G9854">
        <v>0.26549287079107903</v>
      </c>
      <c r="H9854">
        <v>-0.30902337128285201</v>
      </c>
      <c r="I9854">
        <v>-1.7781437805140701</v>
      </c>
      <c r="J9854">
        <v>180</v>
      </c>
      <c r="K9854">
        <v>170</v>
      </c>
      <c r="L9854">
        <v>95</v>
      </c>
      <c r="M9854">
        <v>28</v>
      </c>
      <c r="N9854">
        <v>5.2404519696689598E-2</v>
      </c>
      <c r="O9854">
        <v>-0.86963767695884797</v>
      </c>
      <c r="P9854">
        <v>-1.8183401423529699</v>
      </c>
      <c r="Q9854">
        <v>0.72881355932203395</v>
      </c>
      <c r="R9854">
        <v>0.28813559322033899</v>
      </c>
      <c r="S9854">
        <f t="shared" si="153"/>
        <v>8.365591295827722E-4</v>
      </c>
    </row>
    <row r="9855" spans="1:19" x14ac:dyDescent="0.2">
      <c r="A9855" t="s">
        <v>19591</v>
      </c>
      <c r="B9855" t="s">
        <v>19592</v>
      </c>
      <c r="C9855">
        <v>139</v>
      </c>
      <c r="D9855">
        <v>137</v>
      </c>
      <c r="E9855">
        <v>70</v>
      </c>
      <c r="F9855">
        <v>11</v>
      </c>
      <c r="G9855">
        <v>7.3963999197839997E-2</v>
      </c>
      <c r="H9855">
        <v>-0.79217477001824099</v>
      </c>
      <c r="I9855">
        <v>-1.98581928805786</v>
      </c>
      <c r="J9855">
        <v>257</v>
      </c>
      <c r="K9855">
        <v>272</v>
      </c>
      <c r="L9855">
        <v>168</v>
      </c>
      <c r="M9855">
        <v>24</v>
      </c>
      <c r="N9855">
        <v>0.10186388412462501</v>
      </c>
      <c r="O9855">
        <v>-0.776712618749822</v>
      </c>
      <c r="P9855">
        <v>-2.03994755021158</v>
      </c>
      <c r="Q9855">
        <v>0.81355932203389802</v>
      </c>
      <c r="R9855">
        <v>0.338983050847457</v>
      </c>
      <c r="S9855">
        <f t="shared" si="153"/>
        <v>-0.11832997211213248</v>
      </c>
    </row>
    <row r="9856" spans="1:19" x14ac:dyDescent="0.2">
      <c r="A9856" t="s">
        <v>19593</v>
      </c>
      <c r="B9856" t="s">
        <v>19594</v>
      </c>
      <c r="C9856">
        <v>113</v>
      </c>
      <c r="D9856">
        <v>131</v>
      </c>
      <c r="E9856">
        <v>136</v>
      </c>
      <c r="F9856">
        <v>43</v>
      </c>
      <c r="G9856">
        <v>0.144451084467872</v>
      </c>
      <c r="H9856">
        <v>-0.41379754489160497</v>
      </c>
      <c r="I9856">
        <v>-1.3038071608658299</v>
      </c>
      <c r="J9856">
        <v>313</v>
      </c>
      <c r="K9856">
        <v>248</v>
      </c>
      <c r="L9856">
        <v>289</v>
      </c>
      <c r="M9856">
        <v>116</v>
      </c>
      <c r="N9856">
        <v>-2.38645532985103E-2</v>
      </c>
      <c r="O9856">
        <v>-0.62673527193429102</v>
      </c>
      <c r="P9856">
        <v>-1.44131201691142</v>
      </c>
      <c r="Q9856">
        <v>0.74576271186440601</v>
      </c>
      <c r="R9856">
        <v>0.44067796610169402</v>
      </c>
      <c r="S9856">
        <f t="shared" si="153"/>
        <v>0.23847623385735953</v>
      </c>
    </row>
    <row r="9857" spans="1:19" x14ac:dyDescent="0.2">
      <c r="A9857" t="s">
        <v>19595</v>
      </c>
      <c r="B9857" t="s">
        <v>19596</v>
      </c>
      <c r="C9857">
        <v>114</v>
      </c>
      <c r="D9857">
        <v>76</v>
      </c>
      <c r="E9857">
        <v>73</v>
      </c>
      <c r="F9857">
        <v>7</v>
      </c>
      <c r="G9857">
        <v>-9.5833026760152804E-2</v>
      </c>
      <c r="H9857">
        <v>-0.68784000099442</v>
      </c>
      <c r="I9857">
        <v>-2.0960039842842102</v>
      </c>
      <c r="J9857">
        <v>162</v>
      </c>
      <c r="K9857">
        <v>283</v>
      </c>
      <c r="L9857">
        <v>132</v>
      </c>
      <c r="M9857">
        <v>34</v>
      </c>
      <c r="N9857">
        <v>0.31949952440338097</v>
      </c>
      <c r="O9857">
        <v>-0.68102986048117098</v>
      </c>
      <c r="P9857">
        <v>-1.6882617660922601</v>
      </c>
      <c r="Q9857">
        <v>0.93220338983050799</v>
      </c>
      <c r="R9857">
        <v>0.23728813559322001</v>
      </c>
      <c r="S9857">
        <f t="shared" si="153"/>
        <v>-5.6035212248714591E-2</v>
      </c>
    </row>
    <row r="9858" spans="1:19" x14ac:dyDescent="0.2">
      <c r="A9858" t="s">
        <v>19597</v>
      </c>
      <c r="B9858" t="s">
        <v>19598</v>
      </c>
      <c r="C9858">
        <v>286</v>
      </c>
      <c r="D9858">
        <v>353</v>
      </c>
      <c r="E9858">
        <v>285</v>
      </c>
      <c r="F9858">
        <v>50</v>
      </c>
      <c r="G9858">
        <v>0.171666904554308</v>
      </c>
      <c r="H9858">
        <v>-0.49577918289893602</v>
      </c>
      <c r="I9858">
        <v>-1.6415932017550201</v>
      </c>
      <c r="J9858">
        <v>545</v>
      </c>
      <c r="K9858">
        <v>644</v>
      </c>
      <c r="L9858">
        <v>402</v>
      </c>
      <c r="M9858">
        <v>60</v>
      </c>
      <c r="N9858">
        <v>0.14971746850489101</v>
      </c>
      <c r="O9858">
        <v>-0.72425922633656203</v>
      </c>
      <c r="P9858">
        <v>-1.96847092048489</v>
      </c>
      <c r="Q9858">
        <v>0.77966101694915202</v>
      </c>
      <c r="R9858">
        <v>0.28813559322033899</v>
      </c>
      <c r="S9858">
        <f t="shared" si="153"/>
        <v>5.7952070854204452E-5</v>
      </c>
    </row>
    <row r="9859" spans="1:19" x14ac:dyDescent="0.2">
      <c r="A9859" t="s">
        <v>19599</v>
      </c>
      <c r="B9859" t="s">
        <v>19600</v>
      </c>
      <c r="C9859">
        <v>82</v>
      </c>
      <c r="D9859">
        <v>73</v>
      </c>
      <c r="E9859">
        <v>76</v>
      </c>
      <c r="F9859">
        <v>4</v>
      </c>
      <c r="G9859">
        <v>2.9767240032267599E-2</v>
      </c>
      <c r="H9859">
        <v>-0.52725826988132896</v>
      </c>
      <c r="I9859">
        <v>-2.1959510340177499</v>
      </c>
      <c r="J9859">
        <v>205</v>
      </c>
      <c r="K9859">
        <v>338</v>
      </c>
      <c r="L9859">
        <v>128</v>
      </c>
      <c r="M9859">
        <v>40</v>
      </c>
      <c r="N9859">
        <v>0.29439094264362198</v>
      </c>
      <c r="O9859">
        <v>-0.79663266855227599</v>
      </c>
      <c r="P9859">
        <v>-1.7199195383196799</v>
      </c>
      <c r="Q9859">
        <v>0.79661016949152497</v>
      </c>
      <c r="R9859">
        <v>0.27118644067796599</v>
      </c>
      <c r="S9859">
        <f t="shared" ref="S9859:S9922" si="154">((I9859+1.7338029)/1.7338029+(P9859+1.8692731)/1.8692731)/2</f>
        <v>-9.3326220306560209E-2</v>
      </c>
    </row>
    <row r="9860" spans="1:19" x14ac:dyDescent="0.2">
      <c r="A9860" t="s">
        <v>19601</v>
      </c>
      <c r="B9860" t="s">
        <v>19602</v>
      </c>
      <c r="C9860">
        <v>96</v>
      </c>
      <c r="D9860">
        <v>52</v>
      </c>
      <c r="E9860">
        <v>2</v>
      </c>
      <c r="F9860">
        <v>4</v>
      </c>
      <c r="G9860">
        <v>-0.18600965710924</v>
      </c>
      <c r="H9860">
        <v>-2.17549924715399</v>
      </c>
      <c r="I9860">
        <v>-2.2644084146735999</v>
      </c>
      <c r="J9860">
        <v>148</v>
      </c>
      <c r="K9860">
        <v>142</v>
      </c>
      <c r="L9860">
        <v>70</v>
      </c>
      <c r="M9860">
        <v>13</v>
      </c>
      <c r="N9860">
        <v>5.92547324098208E-2</v>
      </c>
      <c r="O9860">
        <v>-0.91725245252509002</v>
      </c>
      <c r="P9860">
        <v>-2.0665440316800101</v>
      </c>
      <c r="Q9860">
        <v>0.93220338983050799</v>
      </c>
      <c r="R9860">
        <v>0.28813559322033899</v>
      </c>
      <c r="S9860">
        <f t="shared" si="154"/>
        <v>-0.2057845796877337</v>
      </c>
    </row>
    <row r="9861" spans="1:19" x14ac:dyDescent="0.2">
      <c r="A9861" t="s">
        <v>19603</v>
      </c>
      <c r="B9861" t="s">
        <v>19604</v>
      </c>
      <c r="C9861">
        <v>21</v>
      </c>
      <c r="D9861">
        <v>44</v>
      </c>
      <c r="E9861">
        <v>17</v>
      </c>
      <c r="F9861">
        <v>2</v>
      </c>
      <c r="G9861">
        <v>0.40149161404779599</v>
      </c>
      <c r="H9861">
        <v>-0.58602838313404804</v>
      </c>
      <c r="I9861">
        <v>-1.90538647203193</v>
      </c>
      <c r="J9861">
        <v>54</v>
      </c>
      <c r="K9861">
        <v>54</v>
      </c>
      <c r="L9861">
        <v>29</v>
      </c>
      <c r="M9861">
        <v>8</v>
      </c>
      <c r="N9861">
        <v>7.7228103421721706E-2</v>
      </c>
      <c r="O9861">
        <v>-0.86208453906840199</v>
      </c>
      <c r="P9861">
        <v>-1.83952944142291</v>
      </c>
      <c r="Q9861">
        <v>0.86440677966101698</v>
      </c>
      <c r="R9861">
        <v>0.22033898305084701</v>
      </c>
      <c r="S9861">
        <f t="shared" si="154"/>
        <v>-4.1525913844200291E-2</v>
      </c>
    </row>
    <row r="9862" spans="1:19" x14ac:dyDescent="0.2">
      <c r="A9862" t="s">
        <v>19605</v>
      </c>
      <c r="B9862" t="s">
        <v>19606</v>
      </c>
      <c r="C9862">
        <v>82</v>
      </c>
      <c r="D9862">
        <v>138</v>
      </c>
      <c r="E9862">
        <v>35</v>
      </c>
      <c r="F9862">
        <v>3</v>
      </c>
      <c r="G9862">
        <v>0.30632346631304802</v>
      </c>
      <c r="H9862">
        <v>-0.86400381781184399</v>
      </c>
      <c r="I9862">
        <v>-2.3208897706260498</v>
      </c>
      <c r="J9862">
        <v>97</v>
      </c>
      <c r="K9862">
        <v>176</v>
      </c>
      <c r="L9862">
        <v>124</v>
      </c>
      <c r="M9862">
        <v>26</v>
      </c>
      <c r="N9862">
        <v>0.33596903696962599</v>
      </c>
      <c r="O9862">
        <v>-0.48543882624840001</v>
      </c>
      <c r="P9862">
        <v>-1.5820240548873199</v>
      </c>
      <c r="Q9862">
        <v>0.57627118644067798</v>
      </c>
      <c r="R9862">
        <v>0.28813559322033899</v>
      </c>
      <c r="S9862">
        <f t="shared" si="154"/>
        <v>-9.2471691902072897E-2</v>
      </c>
    </row>
    <row r="9863" spans="1:19" x14ac:dyDescent="0.2">
      <c r="A9863" t="s">
        <v>19607</v>
      </c>
      <c r="B9863" t="s">
        <v>19608</v>
      </c>
      <c r="C9863">
        <v>151</v>
      </c>
      <c r="D9863">
        <v>172</v>
      </c>
      <c r="E9863">
        <v>81</v>
      </c>
      <c r="F9863">
        <v>16</v>
      </c>
      <c r="G9863">
        <v>0.136809731909907</v>
      </c>
      <c r="H9863">
        <v>-0.76474993819292303</v>
      </c>
      <c r="I9863">
        <v>-1.85905413759924</v>
      </c>
      <c r="J9863">
        <v>262</v>
      </c>
      <c r="K9863">
        <v>259</v>
      </c>
      <c r="L9863">
        <v>206</v>
      </c>
      <c r="M9863">
        <v>28</v>
      </c>
      <c r="N9863">
        <v>7.22265761832281E-2</v>
      </c>
      <c r="O9863">
        <v>-0.69652284809498199</v>
      </c>
      <c r="P9863">
        <v>-1.98136892856941</v>
      </c>
      <c r="Q9863">
        <v>0.66101694915254205</v>
      </c>
      <c r="R9863">
        <v>0.35593220338983</v>
      </c>
      <c r="S9863">
        <f t="shared" si="154"/>
        <v>-6.6104181419506094E-2</v>
      </c>
    </row>
    <row r="9864" spans="1:19" x14ac:dyDescent="0.2">
      <c r="A9864" t="s">
        <v>19609</v>
      </c>
      <c r="B9864" t="s">
        <v>19610</v>
      </c>
      <c r="C9864">
        <v>90</v>
      </c>
      <c r="D9864">
        <v>117</v>
      </c>
      <c r="E9864">
        <v>129</v>
      </c>
      <c r="F9864">
        <v>16</v>
      </c>
      <c r="G9864">
        <v>0.194201584602365</v>
      </c>
      <c r="H9864">
        <v>-0.33791080891847902</v>
      </c>
      <c r="I9864">
        <v>-1.6343196997453899</v>
      </c>
      <c r="J9864">
        <v>230</v>
      </c>
      <c r="K9864">
        <v>213</v>
      </c>
      <c r="L9864">
        <v>103</v>
      </c>
      <c r="M9864">
        <v>33</v>
      </c>
      <c r="N9864">
        <v>4.3879870842866597E-2</v>
      </c>
      <c r="O9864">
        <v>-0.94097938845681095</v>
      </c>
      <c r="P9864">
        <v>-1.85343956473159</v>
      </c>
      <c r="Q9864">
        <v>0.677966101694915</v>
      </c>
      <c r="R9864">
        <v>0.28813559322033899</v>
      </c>
      <c r="S9864">
        <f t="shared" si="154"/>
        <v>3.2924516830321444E-2</v>
      </c>
    </row>
    <row r="9865" spans="1:19" x14ac:dyDescent="0.2">
      <c r="A9865" t="s">
        <v>19611</v>
      </c>
      <c r="B9865" t="s">
        <v>19612</v>
      </c>
      <c r="C9865">
        <v>184</v>
      </c>
      <c r="D9865">
        <v>223</v>
      </c>
      <c r="E9865">
        <v>162</v>
      </c>
      <c r="F9865">
        <v>21</v>
      </c>
      <c r="G9865">
        <v>0.16374527233415201</v>
      </c>
      <c r="H9865">
        <v>-0.549560818245309</v>
      </c>
      <c r="I9865">
        <v>-1.8267957012376099</v>
      </c>
      <c r="J9865">
        <v>353</v>
      </c>
      <c r="K9865">
        <v>408</v>
      </c>
      <c r="L9865">
        <v>282</v>
      </c>
      <c r="M9865">
        <v>66</v>
      </c>
      <c r="N9865">
        <v>0.14011356112377901</v>
      </c>
      <c r="O9865">
        <v>-0.68961437421285099</v>
      </c>
      <c r="P9865">
        <v>-1.73845643843784</v>
      </c>
      <c r="Q9865">
        <v>0.91525423728813504</v>
      </c>
      <c r="R9865">
        <v>0.28813559322033899</v>
      </c>
      <c r="S9865">
        <f t="shared" si="154"/>
        <v>8.173737176009558E-3</v>
      </c>
    </row>
    <row r="9866" spans="1:19" x14ac:dyDescent="0.2">
      <c r="A9866" t="s">
        <v>19613</v>
      </c>
      <c r="B9866" t="s">
        <v>19614</v>
      </c>
      <c r="C9866">
        <v>87</v>
      </c>
      <c r="D9866">
        <v>95</v>
      </c>
      <c r="E9866">
        <v>88</v>
      </c>
      <c r="F9866">
        <v>13</v>
      </c>
      <c r="G9866">
        <v>0.118462584965757</v>
      </c>
      <c r="H9866">
        <v>-0.48929459024685301</v>
      </c>
      <c r="I9866">
        <v>-1.7097730732737799</v>
      </c>
      <c r="J9866">
        <v>281</v>
      </c>
      <c r="K9866">
        <v>381</v>
      </c>
      <c r="L9866">
        <v>155</v>
      </c>
      <c r="M9866">
        <v>31</v>
      </c>
      <c r="N9866">
        <v>0.209446759192261</v>
      </c>
      <c r="O9866">
        <v>-0.85046339887917799</v>
      </c>
      <c r="P9866">
        <v>-1.9675702946627001</v>
      </c>
      <c r="Q9866">
        <v>0.52542372881355903</v>
      </c>
      <c r="R9866">
        <v>0.169491525423728</v>
      </c>
      <c r="S9866">
        <f t="shared" si="154"/>
        <v>-1.936308937703447E-2</v>
      </c>
    </row>
    <row r="9867" spans="1:19" x14ac:dyDescent="0.2">
      <c r="A9867" t="s">
        <v>19615</v>
      </c>
      <c r="B9867" t="s">
        <v>19616</v>
      </c>
      <c r="C9867">
        <v>121</v>
      </c>
      <c r="D9867">
        <v>148</v>
      </c>
      <c r="E9867">
        <v>98</v>
      </c>
      <c r="F9867">
        <v>2</v>
      </c>
      <c r="G9867">
        <v>0.16773457737403499</v>
      </c>
      <c r="H9867">
        <v>-0.58581730440235802</v>
      </c>
      <c r="I9867">
        <v>-2.6659525476144599</v>
      </c>
      <c r="J9867">
        <v>201</v>
      </c>
      <c r="K9867">
        <v>221</v>
      </c>
      <c r="L9867">
        <v>198</v>
      </c>
      <c r="M9867">
        <v>29</v>
      </c>
      <c r="N9867">
        <v>0.118424319686343</v>
      </c>
      <c r="O9867">
        <v>-0.59861964430334802</v>
      </c>
      <c r="P9867">
        <v>-1.8510237281134201</v>
      </c>
      <c r="Q9867">
        <v>0.84745762711864403</v>
      </c>
      <c r="R9867">
        <v>0.38983050847457601</v>
      </c>
      <c r="S9867">
        <f t="shared" si="154"/>
        <v>-0.26393508931993159</v>
      </c>
    </row>
    <row r="9868" spans="1:19" x14ac:dyDescent="0.2">
      <c r="A9868" t="s">
        <v>19617</v>
      </c>
      <c r="B9868" t="s">
        <v>19618</v>
      </c>
      <c r="C9868">
        <v>194</v>
      </c>
      <c r="D9868">
        <v>206</v>
      </c>
      <c r="E9868">
        <v>179</v>
      </c>
      <c r="F9868">
        <v>17</v>
      </c>
      <c r="G9868">
        <v>0.10632372273445501</v>
      </c>
      <c r="H9868">
        <v>-0.52920670872873599</v>
      </c>
      <c r="I9868">
        <v>-1.9415499815139501</v>
      </c>
      <c r="J9868">
        <v>482</v>
      </c>
      <c r="K9868">
        <v>458</v>
      </c>
      <c r="L9868">
        <v>225</v>
      </c>
      <c r="M9868">
        <v>48</v>
      </c>
      <c r="N9868">
        <v>5.5046543186741299E-2</v>
      </c>
      <c r="O9868">
        <v>-0.92295329727187703</v>
      </c>
      <c r="P9868">
        <v>-2.0120314694551502</v>
      </c>
      <c r="Q9868">
        <v>0.52542372881355903</v>
      </c>
      <c r="R9868">
        <v>0.20338983050847401</v>
      </c>
      <c r="S9868">
        <f t="shared" si="154"/>
        <v>-9.8096343043599016E-2</v>
      </c>
    </row>
    <row r="9869" spans="1:19" x14ac:dyDescent="0.2">
      <c r="A9869" t="s">
        <v>19619</v>
      </c>
      <c r="B9869" t="s">
        <v>19620</v>
      </c>
      <c r="C9869">
        <v>121</v>
      </c>
      <c r="D9869">
        <v>77</v>
      </c>
      <c r="E9869">
        <v>119</v>
      </c>
      <c r="F9869">
        <v>4</v>
      </c>
      <c r="G9869">
        <v>-0.11603641284843901</v>
      </c>
      <c r="H9869">
        <v>-0.50149641870232298</v>
      </c>
      <c r="I9869">
        <v>-2.36492255195048</v>
      </c>
      <c r="J9869">
        <v>216</v>
      </c>
      <c r="K9869">
        <v>309</v>
      </c>
      <c r="L9869">
        <v>133</v>
      </c>
      <c r="M9869">
        <v>21</v>
      </c>
      <c r="N9869">
        <v>0.232732831695625</v>
      </c>
      <c r="O9869">
        <v>-0.80269088732823501</v>
      </c>
      <c r="P9869">
        <v>-2.0224601250088998</v>
      </c>
      <c r="Q9869">
        <v>0.71186440677966101</v>
      </c>
      <c r="R9869">
        <v>0.305084745762711</v>
      </c>
      <c r="S9869">
        <f t="shared" si="154"/>
        <v>-0.22297946531966811</v>
      </c>
    </row>
    <row r="9870" spans="1:19" x14ac:dyDescent="0.2">
      <c r="A9870" t="s">
        <v>19621</v>
      </c>
      <c r="B9870" t="s">
        <v>19622</v>
      </c>
      <c r="C9870">
        <v>45</v>
      </c>
      <c r="D9870">
        <v>106</v>
      </c>
      <c r="E9870">
        <v>86</v>
      </c>
      <c r="F9870">
        <v>14</v>
      </c>
      <c r="G9870">
        <v>0.45235158378495499</v>
      </c>
      <c r="H9870">
        <v>-0.21297207231017901</v>
      </c>
      <c r="I9870">
        <v>-1.3912816510591</v>
      </c>
      <c r="J9870">
        <v>239</v>
      </c>
      <c r="K9870">
        <v>173</v>
      </c>
      <c r="L9870">
        <v>195</v>
      </c>
      <c r="M9870">
        <v>30</v>
      </c>
      <c r="N9870">
        <v>-6.3123694397620403E-2</v>
      </c>
      <c r="O9870">
        <v>-0.68045206673001002</v>
      </c>
      <c r="P9870">
        <v>-1.91150231482036</v>
      </c>
      <c r="Q9870">
        <v>0.84745762711864403</v>
      </c>
      <c r="R9870">
        <v>0.23728813559322001</v>
      </c>
      <c r="S9870">
        <f t="shared" si="154"/>
        <v>8.7481822529126452E-2</v>
      </c>
    </row>
    <row r="9871" spans="1:19" x14ac:dyDescent="0.2">
      <c r="A9871" t="s">
        <v>19623</v>
      </c>
      <c r="B9871" t="s">
        <v>19624</v>
      </c>
      <c r="C9871">
        <v>405</v>
      </c>
      <c r="D9871">
        <v>442</v>
      </c>
      <c r="E9871">
        <v>260</v>
      </c>
      <c r="F9871">
        <v>37</v>
      </c>
      <c r="G9871">
        <v>0.118225478429951</v>
      </c>
      <c r="H9871">
        <v>-0.68673968502225402</v>
      </c>
      <c r="I9871">
        <v>-1.9234504721096699</v>
      </c>
      <c r="J9871">
        <v>688</v>
      </c>
      <c r="K9871">
        <v>840</v>
      </c>
      <c r="L9871">
        <v>480</v>
      </c>
      <c r="M9871">
        <v>128</v>
      </c>
      <c r="N9871">
        <v>0.163918951248092</v>
      </c>
      <c r="O9871">
        <v>-0.74843597800431405</v>
      </c>
      <c r="P9871">
        <v>-1.74060413717953</v>
      </c>
      <c r="Q9871">
        <v>0.74576271186440601</v>
      </c>
      <c r="R9871">
        <v>0.37288135593220301</v>
      </c>
      <c r="S9871">
        <f t="shared" si="154"/>
        <v>-2.0274369963190958E-2</v>
      </c>
    </row>
    <row r="9872" spans="1:19" x14ac:dyDescent="0.2">
      <c r="A9872" t="s">
        <v>19625</v>
      </c>
      <c r="B9872" t="s">
        <v>19626</v>
      </c>
      <c r="C9872">
        <v>204</v>
      </c>
      <c r="D9872">
        <v>286</v>
      </c>
      <c r="E9872">
        <v>131</v>
      </c>
      <c r="F9872">
        <v>17</v>
      </c>
      <c r="G9872">
        <v>0.22699409799867201</v>
      </c>
      <c r="H9872">
        <v>-0.68661688154853795</v>
      </c>
      <c r="I9872">
        <v>-1.96337841900962</v>
      </c>
      <c r="J9872">
        <v>372</v>
      </c>
      <c r="K9872">
        <v>599</v>
      </c>
      <c r="L9872">
        <v>279</v>
      </c>
      <c r="M9872">
        <v>48</v>
      </c>
      <c r="N9872">
        <v>0.284111985929135</v>
      </c>
      <c r="O9872">
        <v>-0.71702751375269003</v>
      </c>
      <c r="P9872">
        <v>-1.8995273710981999</v>
      </c>
      <c r="Q9872">
        <v>0.71186440677966101</v>
      </c>
      <c r="R9872">
        <v>0.38983050847457601</v>
      </c>
      <c r="S9872">
        <f t="shared" si="154"/>
        <v>-7.4298295005173431E-2</v>
      </c>
    </row>
    <row r="9873" spans="1:19" x14ac:dyDescent="0.2">
      <c r="A9873" t="s">
        <v>19627</v>
      </c>
      <c r="B9873" t="s">
        <v>19628</v>
      </c>
      <c r="C9873">
        <v>24</v>
      </c>
      <c r="D9873">
        <v>20</v>
      </c>
      <c r="E9873">
        <v>18</v>
      </c>
      <c r="F9873">
        <v>9</v>
      </c>
      <c r="G9873">
        <v>1.0769862479036399E-3</v>
      </c>
      <c r="H9873">
        <v>-0.61919674638670297</v>
      </c>
      <c r="I9873">
        <v>-1.31016590523428</v>
      </c>
      <c r="J9873">
        <v>30</v>
      </c>
      <c r="K9873">
        <v>74</v>
      </c>
      <c r="L9873">
        <v>22</v>
      </c>
      <c r="M9873">
        <v>2</v>
      </c>
      <c r="N9873">
        <v>0.46933856843303501</v>
      </c>
      <c r="O9873">
        <v>-0.726787351041846</v>
      </c>
      <c r="P9873">
        <v>-2.18631692764757</v>
      </c>
      <c r="Q9873">
        <v>0.57627118644067798</v>
      </c>
      <c r="R9873">
        <v>0.338983050847457</v>
      </c>
      <c r="S9873">
        <f t="shared" si="154"/>
        <v>3.7365841320216114E-2</v>
      </c>
    </row>
    <row r="9874" spans="1:19" x14ac:dyDescent="0.2">
      <c r="A9874" t="s">
        <v>19629</v>
      </c>
      <c r="B9874" t="s">
        <v>19630</v>
      </c>
      <c r="C9874">
        <v>58</v>
      </c>
      <c r="D9874">
        <v>46</v>
      </c>
      <c r="E9874">
        <v>80</v>
      </c>
      <c r="F9874">
        <v>3</v>
      </c>
      <c r="G9874">
        <v>-2.0411929585834598E-2</v>
      </c>
      <c r="H9874">
        <v>-0.35459601634939703</v>
      </c>
      <c r="I9874">
        <v>-2.17050391180527</v>
      </c>
      <c r="J9874">
        <v>219</v>
      </c>
      <c r="K9874">
        <v>188</v>
      </c>
      <c r="L9874">
        <v>98</v>
      </c>
      <c r="M9874">
        <v>20</v>
      </c>
      <c r="N9874">
        <v>1.09418378452832E-2</v>
      </c>
      <c r="O9874">
        <v>-0.94130681629201296</v>
      </c>
      <c r="P9874">
        <v>-2.0496397877680299</v>
      </c>
      <c r="Q9874">
        <v>0.83050847457627097</v>
      </c>
      <c r="R9874">
        <v>0.27118644067796599</v>
      </c>
      <c r="S9874">
        <f t="shared" si="154"/>
        <v>-0.17418246959607278</v>
      </c>
    </row>
    <row r="9875" spans="1:19" x14ac:dyDescent="0.2">
      <c r="A9875" t="s">
        <v>19631</v>
      </c>
      <c r="B9875" t="s">
        <v>19632</v>
      </c>
      <c r="C9875">
        <v>70</v>
      </c>
      <c r="D9875">
        <v>75</v>
      </c>
      <c r="E9875">
        <v>32</v>
      </c>
      <c r="F9875">
        <v>8</v>
      </c>
      <c r="G9875">
        <v>0.11022145567297099</v>
      </c>
      <c r="H9875">
        <v>-0.83420607147275405</v>
      </c>
      <c r="I9875">
        <v>-1.82620522598431</v>
      </c>
      <c r="J9875">
        <v>508</v>
      </c>
      <c r="K9875">
        <v>481</v>
      </c>
      <c r="L9875">
        <v>290</v>
      </c>
      <c r="M9875">
        <v>55</v>
      </c>
      <c r="N9875">
        <v>5.3509467511634302E-2</v>
      </c>
      <c r="O9875">
        <v>-0.83555449152935302</v>
      </c>
      <c r="P9875">
        <v>-1.9757266913815601</v>
      </c>
      <c r="Q9875">
        <v>0.677966101694915</v>
      </c>
      <c r="R9875">
        <v>0.322033898305084</v>
      </c>
      <c r="S9875">
        <f t="shared" si="154"/>
        <v>-5.5121893910010468E-2</v>
      </c>
    </row>
    <row r="9876" spans="1:19" x14ac:dyDescent="0.2">
      <c r="A9876" t="s">
        <v>19633</v>
      </c>
      <c r="B9876" t="s">
        <v>19634</v>
      </c>
      <c r="C9876">
        <v>29</v>
      </c>
      <c r="D9876">
        <v>20</v>
      </c>
      <c r="E9876">
        <v>5</v>
      </c>
      <c r="F9876">
        <v>2</v>
      </c>
      <c r="G9876">
        <v>-8.1109769939446394E-2</v>
      </c>
      <c r="H9876">
        <v>-1.25768600334134</v>
      </c>
      <c r="I9876">
        <v>-2.0455651751969701</v>
      </c>
      <c r="J9876">
        <v>53</v>
      </c>
      <c r="K9876">
        <v>90</v>
      </c>
      <c r="L9876">
        <v>29</v>
      </c>
      <c r="M9876">
        <v>19</v>
      </c>
      <c r="N9876">
        <v>0.30719474326025697</v>
      </c>
      <c r="O9876">
        <v>-0.85396664884622298</v>
      </c>
      <c r="P9876">
        <v>-1.4557479372398501</v>
      </c>
      <c r="Q9876">
        <v>0.81355932203389802</v>
      </c>
      <c r="R9876">
        <v>0.35593220338983</v>
      </c>
      <c r="S9876">
        <f t="shared" si="154"/>
        <v>2.070415238579594E-2</v>
      </c>
    </row>
    <row r="9877" spans="1:19" x14ac:dyDescent="0.2">
      <c r="A9877" t="s">
        <v>19635</v>
      </c>
      <c r="B9877" t="s">
        <v>19636</v>
      </c>
      <c r="C9877">
        <v>80</v>
      </c>
      <c r="D9877">
        <v>69</v>
      </c>
      <c r="E9877">
        <v>57</v>
      </c>
      <c r="F9877">
        <v>7</v>
      </c>
      <c r="G9877">
        <v>1.6017336040840099E-2</v>
      </c>
      <c r="H9877">
        <v>-0.64147314109785503</v>
      </c>
      <c r="I9877">
        <v>-1.9421891199396799</v>
      </c>
      <c r="J9877">
        <v>127</v>
      </c>
      <c r="K9877">
        <v>137</v>
      </c>
      <c r="L9877">
        <v>111</v>
      </c>
      <c r="M9877">
        <v>22</v>
      </c>
      <c r="N9877">
        <v>0.110144949622171</v>
      </c>
      <c r="O9877">
        <v>-0.650569519313689</v>
      </c>
      <c r="P9877">
        <v>-1.77160670872564</v>
      </c>
      <c r="Q9877">
        <v>0.677966101694915</v>
      </c>
      <c r="R9877">
        <v>0.338983050847457</v>
      </c>
      <c r="S9877">
        <f t="shared" si="154"/>
        <v>-3.3970966338780981E-2</v>
      </c>
    </row>
    <row r="9878" spans="1:19" x14ac:dyDescent="0.2">
      <c r="A9878" t="s">
        <v>19637</v>
      </c>
      <c r="B9878" t="s">
        <v>19638</v>
      </c>
      <c r="C9878">
        <v>104</v>
      </c>
      <c r="D9878">
        <v>181</v>
      </c>
      <c r="E9878">
        <v>68</v>
      </c>
      <c r="F9878">
        <v>7</v>
      </c>
      <c r="G9878">
        <v>0.32090346786593199</v>
      </c>
      <c r="H9878">
        <v>-0.67878243637094704</v>
      </c>
      <c r="I9878">
        <v>-2.05613247224652</v>
      </c>
      <c r="J9878">
        <v>406</v>
      </c>
      <c r="K9878">
        <v>422</v>
      </c>
      <c r="L9878">
        <v>249</v>
      </c>
      <c r="M9878">
        <v>60</v>
      </c>
      <c r="N9878">
        <v>9.4014520806201402E-2</v>
      </c>
      <c r="O9878">
        <v>-0.80441546362584804</v>
      </c>
      <c r="P9878">
        <v>-1.84060045178544</v>
      </c>
      <c r="Q9878">
        <v>0.84745762711864403</v>
      </c>
      <c r="R9878">
        <v>0.27118644067796599</v>
      </c>
      <c r="S9878">
        <f t="shared" si="154"/>
        <v>-8.5285037841707878E-2</v>
      </c>
    </row>
    <row r="9879" spans="1:19" x14ac:dyDescent="0.2">
      <c r="A9879" t="s">
        <v>19639</v>
      </c>
      <c r="B9879" t="s">
        <v>19640</v>
      </c>
      <c r="C9879">
        <v>28</v>
      </c>
      <c r="D9879">
        <v>35</v>
      </c>
      <c r="E9879">
        <v>11</v>
      </c>
      <c r="F9879">
        <v>3</v>
      </c>
      <c r="G9879">
        <v>0.17716824530358399</v>
      </c>
      <c r="H9879">
        <v>-0.90002335596239702</v>
      </c>
      <c r="I9879">
        <v>-1.8542339495845499</v>
      </c>
      <c r="J9879">
        <v>61</v>
      </c>
      <c r="K9879">
        <v>81</v>
      </c>
      <c r="L9879">
        <v>27</v>
      </c>
      <c r="M9879">
        <v>10</v>
      </c>
      <c r="N9879">
        <v>0.200383287289604</v>
      </c>
      <c r="O9879">
        <v>-0.94605484799617001</v>
      </c>
      <c r="P9879">
        <v>-1.79555550360265</v>
      </c>
      <c r="Q9879">
        <v>0.77966101694915202</v>
      </c>
      <c r="R9879">
        <v>0.27118644067796599</v>
      </c>
      <c r="S9879">
        <f t="shared" si="154"/>
        <v>-1.5012065181688156E-2</v>
      </c>
    </row>
    <row r="9880" spans="1:19" x14ac:dyDescent="0.2">
      <c r="A9880" t="s">
        <v>19641</v>
      </c>
      <c r="B9880" t="s">
        <v>19642</v>
      </c>
      <c r="C9880">
        <v>81</v>
      </c>
      <c r="D9880">
        <v>77</v>
      </c>
      <c r="E9880">
        <v>81</v>
      </c>
      <c r="F9880">
        <v>8</v>
      </c>
      <c r="G9880">
        <v>5.8263938589360499E-2</v>
      </c>
      <c r="H9880">
        <v>-0.49425800977840301</v>
      </c>
      <c r="I9880">
        <v>-1.8895922048486999</v>
      </c>
      <c r="J9880">
        <v>164</v>
      </c>
      <c r="K9880">
        <v>252</v>
      </c>
      <c r="L9880">
        <v>66</v>
      </c>
      <c r="M9880">
        <v>42</v>
      </c>
      <c r="N9880">
        <v>0.26378479615556799</v>
      </c>
      <c r="O9880">
        <v>-0.98738868965021898</v>
      </c>
      <c r="P9880">
        <v>-1.6018202262416901</v>
      </c>
      <c r="Q9880">
        <v>0.49152542372881303</v>
      </c>
      <c r="R9880">
        <v>0.23728813559322001</v>
      </c>
      <c r="S9880">
        <f t="shared" si="154"/>
        <v>2.6612220431316842E-2</v>
      </c>
    </row>
    <row r="9881" spans="1:19" x14ac:dyDescent="0.2">
      <c r="A9881" t="s">
        <v>19643</v>
      </c>
      <c r="B9881" t="e">
        <f>-MICVVRALYPYTATDDDPSSLSFQKGDIIQVLAKLEGWWDGLCANGERGWFPSNYVSPVEL</f>
        <v>#NAME?</v>
      </c>
      <c r="C9881">
        <v>227</v>
      </c>
      <c r="D9881">
        <v>221</v>
      </c>
      <c r="E9881">
        <v>121</v>
      </c>
      <c r="F9881">
        <v>15</v>
      </c>
      <c r="G9881">
        <v>6.8624648787516396E-2</v>
      </c>
      <c r="H9881">
        <v>-0.76749849665507597</v>
      </c>
      <c r="I9881">
        <v>-2.06413177109944</v>
      </c>
      <c r="J9881">
        <v>265</v>
      </c>
      <c r="K9881">
        <v>513</v>
      </c>
      <c r="L9881">
        <v>265</v>
      </c>
      <c r="M9881">
        <v>32</v>
      </c>
      <c r="N9881">
        <v>0.36409959459673003</v>
      </c>
      <c r="O9881">
        <v>-0.59208877714439001</v>
      </c>
      <c r="P9881">
        <v>-1.9283215642087901</v>
      </c>
      <c r="Q9881">
        <v>0.69491525423728795</v>
      </c>
      <c r="R9881">
        <v>0.40677966101694901</v>
      </c>
      <c r="S9881">
        <f t="shared" si="154"/>
        <v>-0.1110558666824214</v>
      </c>
    </row>
    <row r="9882" spans="1:19" x14ac:dyDescent="0.2">
      <c r="A9882" t="s">
        <v>19644</v>
      </c>
      <c r="B9882" t="s">
        <v>19645</v>
      </c>
      <c r="C9882">
        <v>183</v>
      </c>
      <c r="D9882">
        <v>230</v>
      </c>
      <c r="E9882">
        <v>124</v>
      </c>
      <c r="F9882">
        <v>37</v>
      </c>
      <c r="G9882">
        <v>0.17953497858269099</v>
      </c>
      <c r="H9882">
        <v>-0.66328741434659799</v>
      </c>
      <c r="I9882">
        <v>-1.5784465386254301</v>
      </c>
      <c r="J9882">
        <v>246</v>
      </c>
      <c r="K9882">
        <v>488</v>
      </c>
      <c r="L9882">
        <v>149</v>
      </c>
      <c r="M9882">
        <v>26</v>
      </c>
      <c r="N9882">
        <v>0.37471281832105302</v>
      </c>
      <c r="O9882">
        <v>-0.80983761583549496</v>
      </c>
      <c r="P9882">
        <v>-1.98618742772445</v>
      </c>
      <c r="Q9882">
        <v>0.71186440677966101</v>
      </c>
      <c r="R9882">
        <v>0.25423728813559299</v>
      </c>
      <c r="S9882">
        <f t="shared" si="154"/>
        <v>1.3529526283925911E-2</v>
      </c>
    </row>
    <row r="9883" spans="1:19" x14ac:dyDescent="0.2">
      <c r="A9883" t="s">
        <v>19646</v>
      </c>
      <c r="B9883" t="s">
        <v>19647</v>
      </c>
      <c r="C9883">
        <v>230</v>
      </c>
      <c r="D9883">
        <v>190</v>
      </c>
      <c r="E9883">
        <v>175</v>
      </c>
      <c r="F9883">
        <v>9</v>
      </c>
      <c r="G9883">
        <v>-2.71600276923544E-3</v>
      </c>
      <c r="H9883">
        <v>-0.61294779710970204</v>
      </c>
      <c r="I9883">
        <v>-2.29168249954026</v>
      </c>
      <c r="J9883">
        <v>331</v>
      </c>
      <c r="K9883">
        <v>361</v>
      </c>
      <c r="L9883">
        <v>255</v>
      </c>
      <c r="M9883">
        <v>41</v>
      </c>
      <c r="N9883">
        <v>0.11490731155165999</v>
      </c>
      <c r="O9883">
        <v>-0.70537659048615398</v>
      </c>
      <c r="P9883">
        <v>-1.9172698056478701</v>
      </c>
      <c r="Q9883">
        <v>0.77966101694915202</v>
      </c>
      <c r="R9883">
        <v>0.11864406779661001</v>
      </c>
      <c r="S9883">
        <f t="shared" si="154"/>
        <v>-0.17372155790507307</v>
      </c>
    </row>
    <row r="9884" spans="1:19" x14ac:dyDescent="0.2">
      <c r="A9884" t="s">
        <v>19648</v>
      </c>
      <c r="B9884" t="s">
        <v>19649</v>
      </c>
      <c r="C9884">
        <v>294</v>
      </c>
      <c r="D9884">
        <v>329</v>
      </c>
      <c r="E9884">
        <v>242</v>
      </c>
      <c r="F9884">
        <v>50</v>
      </c>
      <c r="G9884">
        <v>0.129106799833345</v>
      </c>
      <c r="H9884">
        <v>-0.57878997421012901</v>
      </c>
      <c r="I9884">
        <v>-1.65357449903813</v>
      </c>
      <c r="J9884">
        <v>502</v>
      </c>
      <c r="K9884">
        <v>852</v>
      </c>
      <c r="L9884">
        <v>364</v>
      </c>
      <c r="M9884">
        <v>76</v>
      </c>
      <c r="N9884">
        <v>0.306963981043402</v>
      </c>
      <c r="O9884">
        <v>-0.73169111064035297</v>
      </c>
      <c r="P9884">
        <v>-1.8301157934561201</v>
      </c>
      <c r="Q9884">
        <v>0.71186440677966101</v>
      </c>
      <c r="R9884">
        <v>0.49152542372881303</v>
      </c>
      <c r="S9884">
        <f t="shared" si="154"/>
        <v>3.3610479645804221E-2</v>
      </c>
    </row>
    <row r="9885" spans="1:19" x14ac:dyDescent="0.2">
      <c r="A9885" t="s">
        <v>19650</v>
      </c>
      <c r="B9885" t="s">
        <v>19651</v>
      </c>
      <c r="C9885">
        <v>224</v>
      </c>
      <c r="D9885">
        <v>253</v>
      </c>
      <c r="E9885">
        <v>233</v>
      </c>
      <c r="F9885">
        <v>18</v>
      </c>
      <c r="G9885">
        <v>0.13313073513718299</v>
      </c>
      <c r="H9885">
        <v>-0.47715010708654698</v>
      </c>
      <c r="I9885">
        <v>-1.97917268619285</v>
      </c>
      <c r="J9885">
        <v>325</v>
      </c>
      <c r="K9885">
        <v>525</v>
      </c>
      <c r="L9885">
        <v>266</v>
      </c>
      <c r="M9885">
        <v>50</v>
      </c>
      <c r="N9885">
        <v>0.28550404584880401</v>
      </c>
      <c r="O9885">
        <v>-0.67909050149219696</v>
      </c>
      <c r="P9885">
        <v>-1.8231390252347399</v>
      </c>
      <c r="Q9885">
        <v>0.83050847457627097</v>
      </c>
      <c r="R9885">
        <v>0.186440677966101</v>
      </c>
      <c r="S9885">
        <f t="shared" si="154"/>
        <v>-5.8420465790743628E-2</v>
      </c>
    </row>
    <row r="9886" spans="1:19" x14ac:dyDescent="0.2">
      <c r="A9886" t="s">
        <v>19652</v>
      </c>
      <c r="B9886" t="s">
        <v>19653</v>
      </c>
      <c r="C9886">
        <v>167</v>
      </c>
      <c r="D9886">
        <v>213</v>
      </c>
      <c r="E9886">
        <v>170</v>
      </c>
      <c r="F9886">
        <v>10</v>
      </c>
      <c r="G9886">
        <v>0.18592136458668199</v>
      </c>
      <c r="H9886">
        <v>-0.48652555954771198</v>
      </c>
      <c r="I9886">
        <v>-2.1069136441095799</v>
      </c>
      <c r="J9886">
        <v>330</v>
      </c>
      <c r="K9886">
        <v>393</v>
      </c>
      <c r="L9886">
        <v>336</v>
      </c>
      <c r="M9886">
        <v>31</v>
      </c>
      <c r="N9886">
        <v>0.15310671391926001</v>
      </c>
      <c r="O9886">
        <v>-0.58426343963243299</v>
      </c>
      <c r="P9886">
        <v>-2.0373779146355</v>
      </c>
      <c r="Q9886">
        <v>0.62711864406779605</v>
      </c>
      <c r="R9886">
        <v>0.25423728813559299</v>
      </c>
      <c r="S9886">
        <f t="shared" si="154"/>
        <v>-0.1525642404464653</v>
      </c>
    </row>
    <row r="9887" spans="1:19" x14ac:dyDescent="0.2">
      <c r="A9887" t="s">
        <v>19654</v>
      </c>
      <c r="B9887" t="s">
        <v>19655</v>
      </c>
      <c r="C9887">
        <v>184</v>
      </c>
      <c r="D9887">
        <v>212</v>
      </c>
      <c r="E9887">
        <v>149</v>
      </c>
      <c r="F9887">
        <v>14</v>
      </c>
      <c r="G9887">
        <v>0.14177627021474301</v>
      </c>
      <c r="H9887">
        <v>-0.58588956437566597</v>
      </c>
      <c r="I9887">
        <v>-2.0028869602932899</v>
      </c>
      <c r="J9887">
        <v>509</v>
      </c>
      <c r="K9887">
        <v>571</v>
      </c>
      <c r="L9887">
        <v>271</v>
      </c>
      <c r="M9887">
        <v>39</v>
      </c>
      <c r="N9887">
        <v>0.12714642933081099</v>
      </c>
      <c r="O9887">
        <v>-0.86583726860674304</v>
      </c>
      <c r="P9887">
        <v>-2.1258788439021501</v>
      </c>
      <c r="Q9887">
        <v>0.71186440677966101</v>
      </c>
      <c r="R9887">
        <v>0.169491525423728</v>
      </c>
      <c r="S9887">
        <f t="shared" si="154"/>
        <v>-0.14623722217541743</v>
      </c>
    </row>
    <row r="9888" spans="1:19" x14ac:dyDescent="0.2">
      <c r="A9888" t="s">
        <v>19656</v>
      </c>
      <c r="B9888" t="e">
        <f>---MEAIAKHDFNATADDEDELSFKRGQILKVLNKDENWYKAELADGREGLIPSNYIEMKDH</f>
        <v>#NAME?</v>
      </c>
      <c r="C9888">
        <v>26</v>
      </c>
      <c r="D9888">
        <v>24</v>
      </c>
      <c r="E9888">
        <v>19</v>
      </c>
      <c r="F9888">
        <v>1</v>
      </c>
      <c r="G9888">
        <v>4.5496126036316399E-2</v>
      </c>
      <c r="H9888">
        <v>-0.63047775679639195</v>
      </c>
      <c r="I9888">
        <v>-2.2991705209328099</v>
      </c>
      <c r="J9888">
        <v>93</v>
      </c>
      <c r="K9888">
        <v>58</v>
      </c>
      <c r="L9888">
        <v>22</v>
      </c>
      <c r="M9888">
        <v>7</v>
      </c>
      <c r="N9888">
        <v>-0.12782685156927601</v>
      </c>
      <c r="O9888">
        <v>-1.2181490448761101</v>
      </c>
      <c r="P9888">
        <v>-2.1336105771315701</v>
      </c>
      <c r="Q9888">
        <v>0.86440677966101698</v>
      </c>
      <c r="R9888">
        <v>0.338983050847457</v>
      </c>
      <c r="S9888">
        <f t="shared" si="154"/>
        <v>-0.23374859924892172</v>
      </c>
    </row>
    <row r="9889" spans="1:19" x14ac:dyDescent="0.2">
      <c r="A9889" t="s">
        <v>19657</v>
      </c>
      <c r="B9889" t="s">
        <v>19658</v>
      </c>
      <c r="C9889">
        <v>407</v>
      </c>
      <c r="D9889">
        <v>466</v>
      </c>
      <c r="E9889">
        <v>336</v>
      </c>
      <c r="F9889">
        <v>87</v>
      </c>
      <c r="G9889">
        <v>0.13904973976030799</v>
      </c>
      <c r="H9889">
        <v>-0.57751314161377898</v>
      </c>
      <c r="I9889">
        <v>-1.5542723295686001</v>
      </c>
      <c r="J9889">
        <v>503</v>
      </c>
      <c r="K9889">
        <v>798</v>
      </c>
      <c r="L9889">
        <v>388</v>
      </c>
      <c r="M9889">
        <v>153</v>
      </c>
      <c r="N9889">
        <v>0.27766300971652302</v>
      </c>
      <c r="O9889">
        <v>-0.70482503660610996</v>
      </c>
      <c r="P9889">
        <v>-1.52710222283022</v>
      </c>
      <c r="Q9889">
        <v>0.677966101694915</v>
      </c>
      <c r="R9889">
        <v>0.27118644067796599</v>
      </c>
      <c r="S9889">
        <f t="shared" si="154"/>
        <v>0.14329875554994354</v>
      </c>
    </row>
    <row r="9890" spans="1:19" x14ac:dyDescent="0.2">
      <c r="A9890" t="s">
        <v>19659</v>
      </c>
      <c r="B9890" t="s">
        <v>19660</v>
      </c>
      <c r="C9890">
        <v>58</v>
      </c>
      <c r="D9890">
        <v>77</v>
      </c>
      <c r="E9890">
        <v>65</v>
      </c>
      <c r="F9890">
        <v>2</v>
      </c>
      <c r="G9890">
        <v>0.20332096390507301</v>
      </c>
      <c r="H9890">
        <v>-0.44477264669848499</v>
      </c>
      <c r="I9890">
        <v>-2.34659517086095</v>
      </c>
      <c r="J9890">
        <v>91</v>
      </c>
      <c r="K9890">
        <v>144</v>
      </c>
      <c r="L9890">
        <v>67</v>
      </c>
      <c r="M9890">
        <v>15</v>
      </c>
      <c r="N9890">
        <v>0.276549203195877</v>
      </c>
      <c r="O9890">
        <v>-0.72505536676465698</v>
      </c>
      <c r="P9890">
        <v>-1.7931758018573001</v>
      </c>
      <c r="Q9890">
        <v>0.71186440677966101</v>
      </c>
      <c r="R9890">
        <v>0.23728813559322001</v>
      </c>
      <c r="S9890">
        <f t="shared" si="154"/>
        <v>-0.15636434391571924</v>
      </c>
    </row>
    <row r="9891" spans="1:19" x14ac:dyDescent="0.2">
      <c r="A9891" t="s">
        <v>19661</v>
      </c>
      <c r="B9891" t="s">
        <v>19662</v>
      </c>
      <c r="C9891">
        <v>430</v>
      </c>
      <c r="D9891">
        <v>505</v>
      </c>
      <c r="E9891">
        <v>499</v>
      </c>
      <c r="F9891">
        <v>369</v>
      </c>
      <c r="G9891">
        <v>0.15008115483460299</v>
      </c>
      <c r="H9891">
        <v>-0.42962591973460001</v>
      </c>
      <c r="I9891">
        <v>-0.95063926238252505</v>
      </c>
      <c r="J9891">
        <v>927</v>
      </c>
      <c r="K9891">
        <v>1230</v>
      </c>
      <c r="L9891">
        <v>1283</v>
      </c>
      <c r="M9891">
        <v>652</v>
      </c>
      <c r="N9891">
        <v>0.20005348071662199</v>
      </c>
      <c r="O9891">
        <v>-0.45094185491395899</v>
      </c>
      <c r="P9891">
        <v>-1.1630578070044699</v>
      </c>
      <c r="Q9891">
        <v>0.93220338983050799</v>
      </c>
      <c r="R9891">
        <v>0.44067796610169402</v>
      </c>
      <c r="S9891">
        <f t="shared" si="154"/>
        <v>0.4147524511769819</v>
      </c>
    </row>
    <row r="9892" spans="1:19" x14ac:dyDescent="0.2">
      <c r="A9892" t="s">
        <v>19663</v>
      </c>
      <c r="B9892" t="s">
        <v>19664</v>
      </c>
      <c r="C9892">
        <v>80</v>
      </c>
      <c r="D9892">
        <v>111</v>
      </c>
      <c r="E9892">
        <v>67</v>
      </c>
      <c r="F9892">
        <v>4</v>
      </c>
      <c r="G9892">
        <v>0.222491224090242</v>
      </c>
      <c r="H9892">
        <v>-0.57127319406952004</v>
      </c>
      <c r="I9892">
        <v>-2.1852271686259801</v>
      </c>
      <c r="J9892">
        <v>136</v>
      </c>
      <c r="K9892">
        <v>215</v>
      </c>
      <c r="L9892">
        <v>99</v>
      </c>
      <c r="M9892">
        <v>13</v>
      </c>
      <c r="N9892">
        <v>0.276127654967109</v>
      </c>
      <c r="O9892">
        <v>-0.72999249091705798</v>
      </c>
      <c r="P9892">
        <v>-2.02982122465527</v>
      </c>
      <c r="Q9892">
        <v>0.677966101694915</v>
      </c>
      <c r="R9892">
        <v>0.23728813559322001</v>
      </c>
      <c r="S9892">
        <f t="shared" si="154"/>
        <v>-0.17312727097958414</v>
      </c>
    </row>
    <row r="9893" spans="1:19" x14ac:dyDescent="0.2">
      <c r="A9893" t="s">
        <v>19665</v>
      </c>
      <c r="B9893" t="s">
        <v>19666</v>
      </c>
      <c r="C9893">
        <v>113</v>
      </c>
      <c r="D9893">
        <v>81</v>
      </c>
      <c r="E9893">
        <v>87</v>
      </c>
      <c r="F9893">
        <v>16</v>
      </c>
      <c r="G9893">
        <v>-6.4335192309241507E-2</v>
      </c>
      <c r="H9893">
        <v>-0.60781720064320399</v>
      </c>
      <c r="I9893">
        <v>-1.73315563378949</v>
      </c>
      <c r="J9893">
        <v>284</v>
      </c>
      <c r="K9893">
        <v>337</v>
      </c>
      <c r="L9893">
        <v>123</v>
      </c>
      <c r="M9893">
        <v>22</v>
      </c>
      <c r="N9893">
        <v>0.151539664246022</v>
      </c>
      <c r="O9893">
        <v>-0.95550200575203004</v>
      </c>
      <c r="P9893">
        <v>-2.12112132781672</v>
      </c>
      <c r="Q9893">
        <v>0.49152542372881303</v>
      </c>
      <c r="R9893">
        <v>0.152542372881355</v>
      </c>
      <c r="S9893">
        <f t="shared" si="154"/>
        <v>-6.7178623509755481E-2</v>
      </c>
    </row>
    <row r="9894" spans="1:19" x14ac:dyDescent="0.2">
      <c r="A9894" t="s">
        <v>19667</v>
      </c>
      <c r="B9894" t="s">
        <v>19668</v>
      </c>
      <c r="C9894">
        <v>70</v>
      </c>
      <c r="D9894">
        <v>92</v>
      </c>
      <c r="E9894">
        <v>113</v>
      </c>
      <c r="F9894">
        <v>15</v>
      </c>
      <c r="G9894">
        <v>0.19894801962682601</v>
      </c>
      <c r="H9894">
        <v>-0.28627760630923998</v>
      </c>
      <c r="I9894">
        <v>-1.55320395392057</v>
      </c>
      <c r="J9894">
        <v>214</v>
      </c>
      <c r="K9894">
        <v>183</v>
      </c>
      <c r="L9894">
        <v>71</v>
      </c>
      <c r="M9894">
        <v>34</v>
      </c>
      <c r="N9894">
        <v>9.2654198029604104E-3</v>
      </c>
      <c r="O9894">
        <v>-1.0712442017745001</v>
      </c>
      <c r="P9894">
        <v>-1.8091605248988201</v>
      </c>
      <c r="Q9894">
        <v>0.79661016949152497</v>
      </c>
      <c r="R9894">
        <v>0.22033898305084701</v>
      </c>
      <c r="S9894">
        <f t="shared" si="154"/>
        <v>6.8160871954710919E-2</v>
      </c>
    </row>
    <row r="9895" spans="1:19" x14ac:dyDescent="0.2">
      <c r="A9895" t="s">
        <v>19669</v>
      </c>
      <c r="B9895" t="s">
        <v>19670</v>
      </c>
      <c r="C9895">
        <v>188</v>
      </c>
      <c r="D9895">
        <v>128</v>
      </c>
      <c r="E9895">
        <v>102</v>
      </c>
      <c r="F9895">
        <v>12</v>
      </c>
      <c r="G9895">
        <v>-8.6689647320283003E-2</v>
      </c>
      <c r="H9895">
        <v>-0.75981568728016502</v>
      </c>
      <c r="I9895">
        <v>-2.0791737761780502</v>
      </c>
      <c r="J9895">
        <v>259</v>
      </c>
      <c r="K9895">
        <v>380</v>
      </c>
      <c r="L9895">
        <v>136</v>
      </c>
      <c r="M9895">
        <v>15</v>
      </c>
      <c r="N9895">
        <v>0.24371193595728</v>
      </c>
      <c r="O9895">
        <v>-0.87184963285542405</v>
      </c>
      <c r="P9895">
        <v>-2.2474341736174601</v>
      </c>
      <c r="Q9895">
        <v>0.74576271186440601</v>
      </c>
      <c r="R9895">
        <v>0.338983050847457</v>
      </c>
      <c r="S9895">
        <f t="shared" si="154"/>
        <v>-0.20075113841840636</v>
      </c>
    </row>
    <row r="9896" spans="1:19" x14ac:dyDescent="0.2">
      <c r="A9896" t="s">
        <v>19671</v>
      </c>
      <c r="B9896" t="s">
        <v>19672</v>
      </c>
      <c r="C9896">
        <v>108</v>
      </c>
      <c r="D9896">
        <v>173</v>
      </c>
      <c r="E9896">
        <v>135</v>
      </c>
      <c r="F9896">
        <v>13</v>
      </c>
      <c r="G9896">
        <v>0.28488057993737398</v>
      </c>
      <c r="H9896">
        <v>-0.39734799677034699</v>
      </c>
      <c r="I9896">
        <v>-1.80367757614211</v>
      </c>
      <c r="J9896">
        <v>220</v>
      </c>
      <c r="K9896">
        <v>381</v>
      </c>
      <c r="L9896">
        <v>134</v>
      </c>
      <c r="M9896">
        <v>30</v>
      </c>
      <c r="N9896">
        <v>0.31573039827513399</v>
      </c>
      <c r="O9896">
        <v>-0.80740665960178903</v>
      </c>
      <c r="P9896">
        <v>-1.87552709469443</v>
      </c>
      <c r="Q9896">
        <v>0.84745762711864403</v>
      </c>
      <c r="R9896">
        <v>0.27118644067796599</v>
      </c>
      <c r="S9896">
        <f t="shared" si="154"/>
        <v>-2.1823539033885214E-2</v>
      </c>
    </row>
    <row r="9897" spans="1:19" x14ac:dyDescent="0.2">
      <c r="A9897" t="s">
        <v>19673</v>
      </c>
      <c r="B9897" t="s">
        <v>19674</v>
      </c>
      <c r="C9897">
        <v>48</v>
      </c>
      <c r="D9897">
        <v>36</v>
      </c>
      <c r="E9897">
        <v>20</v>
      </c>
      <c r="F9897">
        <v>9</v>
      </c>
      <c r="G9897">
        <v>-4.4680504312771499E-2</v>
      </c>
      <c r="H9897">
        <v>-0.87446925149000898</v>
      </c>
      <c r="I9897">
        <v>-1.6111959008982599</v>
      </c>
      <c r="J9897">
        <v>116</v>
      </c>
      <c r="K9897">
        <v>83</v>
      </c>
      <c r="L9897">
        <v>88</v>
      </c>
      <c r="M9897">
        <v>20</v>
      </c>
      <c r="N9897">
        <v>-6.8151793429122795E-2</v>
      </c>
      <c r="O9897">
        <v>-0.71206409422114003</v>
      </c>
      <c r="P9897">
        <v>-1.77365366215483</v>
      </c>
      <c r="Q9897">
        <v>0.644067796610169</v>
      </c>
      <c r="R9897">
        <v>0.338983050847457</v>
      </c>
      <c r="S9897">
        <f t="shared" si="154"/>
        <v>6.0934461689932655E-2</v>
      </c>
    </row>
    <row r="9898" spans="1:19" x14ac:dyDescent="0.2">
      <c r="A9898" t="s">
        <v>19675</v>
      </c>
      <c r="B9898" t="s">
        <v>19676</v>
      </c>
      <c r="C9898">
        <v>103</v>
      </c>
      <c r="D9898">
        <v>106</v>
      </c>
      <c r="E9898">
        <v>108</v>
      </c>
      <c r="F9898">
        <v>16</v>
      </c>
      <c r="G9898">
        <v>9.2726872855126499E-2</v>
      </c>
      <c r="H9898">
        <v>-0.47367147899662598</v>
      </c>
      <c r="I9898">
        <v>-1.6929144150112401</v>
      </c>
      <c r="J9898">
        <v>168</v>
      </c>
      <c r="K9898">
        <v>290</v>
      </c>
      <c r="L9898">
        <v>176</v>
      </c>
      <c r="M9898">
        <v>33</v>
      </c>
      <c r="N9898">
        <v>0.314316819594815</v>
      </c>
      <c r="O9898">
        <v>-0.57188539105610303</v>
      </c>
      <c r="P9898">
        <v>-1.71702101043986</v>
      </c>
      <c r="Q9898">
        <v>0.79661016949152497</v>
      </c>
      <c r="R9898">
        <v>0.37288135593220301</v>
      </c>
      <c r="S9898">
        <f t="shared" si="154"/>
        <v>5.2516506223034144E-2</v>
      </c>
    </row>
    <row r="9899" spans="1:19" x14ac:dyDescent="0.2">
      <c r="A9899" t="s">
        <v>19677</v>
      </c>
      <c r="B9899" t="s">
        <v>19678</v>
      </c>
      <c r="C9899">
        <v>44</v>
      </c>
      <c r="D9899">
        <v>38</v>
      </c>
      <c r="E9899">
        <v>4</v>
      </c>
      <c r="F9899">
        <v>0</v>
      </c>
      <c r="G9899">
        <v>1.6589152426151201E-2</v>
      </c>
      <c r="H9899">
        <v>-1.53565069493662</v>
      </c>
      <c r="I9899" t="e">
        <f>-inf</f>
        <v>#NAME?</v>
      </c>
      <c r="J9899">
        <v>41</v>
      </c>
      <c r="K9899">
        <v>66</v>
      </c>
      <c r="L9899">
        <v>32</v>
      </c>
      <c r="M9899">
        <v>5</v>
      </c>
      <c r="N9899">
        <v>0.28398818224385403</v>
      </c>
      <c r="O9899">
        <v>-0.69972265554421897</v>
      </c>
      <c r="P9899">
        <v>-1.9240395209756</v>
      </c>
      <c r="Q9899">
        <v>0.77966101694915202</v>
      </c>
      <c r="R9899">
        <v>0.305084745762711</v>
      </c>
      <c r="S9899" t="e">
        <f t="shared" si="154"/>
        <v>#NAME?</v>
      </c>
    </row>
    <row r="9900" spans="1:19" x14ac:dyDescent="0.2">
      <c r="A9900" t="s">
        <v>19679</v>
      </c>
      <c r="B9900" t="s">
        <v>19680</v>
      </c>
      <c r="C9900">
        <v>110</v>
      </c>
      <c r="D9900">
        <v>126</v>
      </c>
      <c r="E9900">
        <v>73</v>
      </c>
      <c r="F9900">
        <v>24</v>
      </c>
      <c r="G9900">
        <v>0.139236092254866</v>
      </c>
      <c r="H9900">
        <v>-0.67232783481617198</v>
      </c>
      <c r="I9900">
        <v>-1.5453786164086101</v>
      </c>
      <c r="J9900">
        <v>410</v>
      </c>
      <c r="K9900">
        <v>418</v>
      </c>
      <c r="L9900">
        <v>202</v>
      </c>
      <c r="M9900">
        <v>27</v>
      </c>
      <c r="N9900">
        <v>8.5620528477021396E-2</v>
      </c>
      <c r="O9900">
        <v>-0.89952126441750202</v>
      </c>
      <c r="P9900">
        <v>-2.1916457611526399</v>
      </c>
      <c r="Q9900">
        <v>0.93220338983050799</v>
      </c>
      <c r="R9900">
        <v>0.338983050847457</v>
      </c>
      <c r="S9900">
        <f t="shared" si="154"/>
        <v>-3.1890979271598063E-2</v>
      </c>
    </row>
    <row r="9901" spans="1:19" x14ac:dyDescent="0.2">
      <c r="A9901" t="s">
        <v>19681</v>
      </c>
      <c r="B9901" t="s">
        <v>19682</v>
      </c>
      <c r="C9901">
        <v>223</v>
      </c>
      <c r="D9901">
        <v>174</v>
      </c>
      <c r="E9901">
        <v>183</v>
      </c>
      <c r="F9901">
        <v>12</v>
      </c>
      <c r="G9901">
        <v>-2.74973824700325E-2</v>
      </c>
      <c r="H9901">
        <v>-0.58011178309613398</v>
      </c>
      <c r="I9901">
        <v>-2.15332078996253</v>
      </c>
      <c r="J9901">
        <v>465</v>
      </c>
      <c r="K9901">
        <v>330</v>
      </c>
      <c r="L9901">
        <v>370</v>
      </c>
      <c r="M9901">
        <v>41</v>
      </c>
      <c r="N9901">
        <v>-7.1710909590344596E-2</v>
      </c>
      <c r="O9901">
        <v>-0.69134000596734901</v>
      </c>
      <c r="P9901">
        <v>-2.0648947647621099</v>
      </c>
      <c r="Q9901">
        <v>0.59322033898305004</v>
      </c>
      <c r="R9901">
        <v>0.27118644067796599</v>
      </c>
      <c r="S9901">
        <f t="shared" si="154"/>
        <v>-0.17330759924629072</v>
      </c>
    </row>
    <row r="9902" spans="1:19" x14ac:dyDescent="0.2">
      <c r="A9902" t="s">
        <v>19683</v>
      </c>
      <c r="B9902" t="s">
        <v>19684</v>
      </c>
      <c r="C9902">
        <v>71</v>
      </c>
      <c r="D9902">
        <v>122</v>
      </c>
      <c r="E9902">
        <v>58</v>
      </c>
      <c r="F9902">
        <v>8</v>
      </c>
      <c r="G9902">
        <v>0.31535971425120102</v>
      </c>
      <c r="H9902">
        <v>-0.58208836493454097</v>
      </c>
      <c r="I9902">
        <v>-1.8323655346891301</v>
      </c>
      <c r="J9902">
        <v>261</v>
      </c>
      <c r="K9902">
        <v>304</v>
      </c>
      <c r="L9902">
        <v>163</v>
      </c>
      <c r="M9902">
        <v>26</v>
      </c>
      <c r="N9902">
        <v>0.14346117969219399</v>
      </c>
      <c r="O9902">
        <v>-0.79654168007871295</v>
      </c>
      <c r="P9902">
        <v>-2.01189282795935</v>
      </c>
      <c r="Q9902">
        <v>0.62711864406779605</v>
      </c>
      <c r="R9902">
        <v>0.169491525423728</v>
      </c>
      <c r="S9902">
        <f t="shared" si="154"/>
        <v>-6.6572275147431664E-2</v>
      </c>
    </row>
    <row r="9903" spans="1:19" x14ac:dyDescent="0.2">
      <c r="A9903" t="s">
        <v>19685</v>
      </c>
      <c r="B9903" t="s">
        <v>19686</v>
      </c>
      <c r="C9903">
        <v>107</v>
      </c>
      <c r="D9903">
        <v>63</v>
      </c>
      <c r="E9903">
        <v>89</v>
      </c>
      <c r="F9903">
        <v>13</v>
      </c>
      <c r="G9903">
        <v>-0.14978499593609901</v>
      </c>
      <c r="H9903">
        <v>-0.57425178081869999</v>
      </c>
      <c r="I9903">
        <v>-1.7996375983403701</v>
      </c>
      <c r="J9903">
        <v>249</v>
      </c>
      <c r="K9903">
        <v>172</v>
      </c>
      <c r="L9903">
        <v>117</v>
      </c>
      <c r="M9903">
        <v>15</v>
      </c>
      <c r="N9903">
        <v>-8.3442796766465599E-2</v>
      </c>
      <c r="O9903">
        <v>-0.92010226249396498</v>
      </c>
      <c r="P9903">
        <v>-2.2303337566319401</v>
      </c>
      <c r="Q9903">
        <v>0.93220338983050799</v>
      </c>
      <c r="R9903">
        <v>0.23728813559322001</v>
      </c>
      <c r="S9903">
        <f t="shared" si="154"/>
        <v>-0.1155634590089388</v>
      </c>
    </row>
    <row r="9904" spans="1:19" x14ac:dyDescent="0.2">
      <c r="A9904" t="s">
        <v>19687</v>
      </c>
      <c r="B9904" t="s">
        <v>19688</v>
      </c>
      <c r="C9904">
        <v>40</v>
      </c>
      <c r="D9904">
        <v>57</v>
      </c>
      <c r="E9904">
        <v>49</v>
      </c>
      <c r="F9904">
        <v>2</v>
      </c>
      <c r="G9904">
        <v>0.23407309664005699</v>
      </c>
      <c r="H9904">
        <v>-0.406121921077852</v>
      </c>
      <c r="I9904">
        <v>-2.1852271686259801</v>
      </c>
      <c r="J9904">
        <v>150</v>
      </c>
      <c r="K9904">
        <v>118</v>
      </c>
      <c r="L9904">
        <v>65</v>
      </c>
      <c r="M9904">
        <v>18</v>
      </c>
      <c r="N9904">
        <v>-2.6981148327833999E-2</v>
      </c>
      <c r="O9904">
        <v>-0.955266679557216</v>
      </c>
      <c r="P9904">
        <v>-1.93104442254426</v>
      </c>
      <c r="Q9904">
        <v>0.81355932203389802</v>
      </c>
      <c r="R9904">
        <v>0.23728813559322001</v>
      </c>
      <c r="S9904">
        <f t="shared" si="154"/>
        <v>-0.14670609097356735</v>
      </c>
    </row>
    <row r="9905" spans="1:19" x14ac:dyDescent="0.2">
      <c r="A9905" t="s">
        <v>19689</v>
      </c>
      <c r="B9905" t="s">
        <v>19690</v>
      </c>
      <c r="C9905">
        <v>60</v>
      </c>
      <c r="D9905">
        <v>62</v>
      </c>
      <c r="E9905">
        <v>26</v>
      </c>
      <c r="F9905">
        <v>4</v>
      </c>
      <c r="G9905">
        <v>9.4498671410138693E-2</v>
      </c>
      <c r="H9905">
        <v>-0.85743591219122905</v>
      </c>
      <c r="I9905">
        <v>-2.0602884320176802</v>
      </c>
      <c r="J9905">
        <v>119</v>
      </c>
      <c r="K9905">
        <v>152</v>
      </c>
      <c r="L9905">
        <v>75</v>
      </c>
      <c r="M9905">
        <v>11</v>
      </c>
      <c r="N9905">
        <v>0.18352472997396299</v>
      </c>
      <c r="O9905">
        <v>-0.79257447514522095</v>
      </c>
      <c r="P9905">
        <v>-2.0443799448261899</v>
      </c>
      <c r="Q9905">
        <v>0.66101694915254205</v>
      </c>
      <c r="R9905">
        <v>0.37288135593220301</v>
      </c>
      <c r="S9905">
        <f t="shared" si="154"/>
        <v>-0.14099123121577112</v>
      </c>
    </row>
    <row r="9906" spans="1:19" x14ac:dyDescent="0.2">
      <c r="A9906" t="s">
        <v>19691</v>
      </c>
      <c r="B9906" t="s">
        <v>19692</v>
      </c>
      <c r="C9906">
        <v>127</v>
      </c>
      <c r="D9906">
        <v>145</v>
      </c>
      <c r="E9906">
        <v>234</v>
      </c>
      <c r="F9906">
        <v>14</v>
      </c>
      <c r="G9906">
        <v>0.137822513574546</v>
      </c>
      <c r="H9906">
        <v>-0.22884587332421699</v>
      </c>
      <c r="I9906">
        <v>-1.8418728582397099</v>
      </c>
      <c r="J9906">
        <v>312</v>
      </c>
      <c r="K9906">
        <v>438</v>
      </c>
      <c r="L9906">
        <v>281</v>
      </c>
      <c r="M9906">
        <v>38</v>
      </c>
      <c r="N9906">
        <v>0.22454761990737801</v>
      </c>
      <c r="O9906">
        <v>-0.63753705125775295</v>
      </c>
      <c r="P9906">
        <v>-1.9245966659935201</v>
      </c>
      <c r="Q9906">
        <v>0.69491525423728795</v>
      </c>
      <c r="R9906">
        <v>0.305084745762711</v>
      </c>
      <c r="S9906">
        <f t="shared" si="154"/>
        <v>-4.5963733149393796E-2</v>
      </c>
    </row>
    <row r="9907" spans="1:19" x14ac:dyDescent="0.2">
      <c r="A9907" t="s">
        <v>19693</v>
      </c>
      <c r="B9907" t="s">
        <v>19694</v>
      </c>
      <c r="C9907">
        <v>192</v>
      </c>
      <c r="D9907">
        <v>208</v>
      </c>
      <c r="E9907">
        <v>119</v>
      </c>
      <c r="F9907">
        <v>36</v>
      </c>
      <c r="G9907">
        <v>0.11502033855474</v>
      </c>
      <c r="H9907">
        <v>-0.70201227708942204</v>
      </c>
      <c r="I9907">
        <v>-1.6111959008982599</v>
      </c>
      <c r="J9907">
        <v>377</v>
      </c>
      <c r="K9907">
        <v>390</v>
      </c>
      <c r="L9907">
        <v>303</v>
      </c>
      <c r="M9907">
        <v>31</v>
      </c>
      <c r="N9907">
        <v>9.1951360242428101E-2</v>
      </c>
      <c r="O9907">
        <v>-0.68698749884787802</v>
      </c>
      <c r="P9907">
        <v>-2.0952053249634099</v>
      </c>
      <c r="Q9907">
        <v>0.94915254237288105</v>
      </c>
      <c r="R9907">
        <v>0.152542372881355</v>
      </c>
      <c r="S9907">
        <f t="shared" si="154"/>
        <v>-2.5075352180651565E-2</v>
      </c>
    </row>
    <row r="9908" spans="1:19" x14ac:dyDescent="0.2">
      <c r="A9908" t="s">
        <v>19695</v>
      </c>
      <c r="B9908" t="s">
        <v>19696</v>
      </c>
      <c r="C9908">
        <v>213</v>
      </c>
      <c r="D9908">
        <v>321</v>
      </c>
      <c r="E9908">
        <v>188</v>
      </c>
      <c r="F9908">
        <v>33</v>
      </c>
      <c r="G9908">
        <v>0.25838366126166201</v>
      </c>
      <c r="H9908">
        <v>-0.54847976395346099</v>
      </c>
      <c r="I9908">
        <v>-1.6940628365228401</v>
      </c>
      <c r="J9908">
        <v>324</v>
      </c>
      <c r="K9908">
        <v>404</v>
      </c>
      <c r="L9908">
        <v>218</v>
      </c>
      <c r="M9908">
        <v>52</v>
      </c>
      <c r="N9908">
        <v>0.17306445832571399</v>
      </c>
      <c r="O9908">
        <v>-0.76417729374639698</v>
      </c>
      <c r="P9908">
        <v>-1.8047673351636999</v>
      </c>
      <c r="Q9908">
        <v>0.59322033898305004</v>
      </c>
      <c r="R9908">
        <v>0.28813559322033899</v>
      </c>
      <c r="S9908">
        <f t="shared" si="154"/>
        <v>2.8714612902588522E-2</v>
      </c>
    </row>
    <row r="9909" spans="1:19" x14ac:dyDescent="0.2">
      <c r="A9909" t="s">
        <v>19697</v>
      </c>
      <c r="B9909" t="s">
        <v>19698</v>
      </c>
      <c r="C9909">
        <v>131</v>
      </c>
      <c r="D9909">
        <v>165</v>
      </c>
      <c r="E9909">
        <v>161</v>
      </c>
      <c r="F9909">
        <v>42</v>
      </c>
      <c r="G9909">
        <v>0.18047088085367</v>
      </c>
      <c r="H9909">
        <v>-0.40470342940231802</v>
      </c>
      <c r="I9909">
        <v>-1.3782191782198601</v>
      </c>
      <c r="J9909">
        <v>240</v>
      </c>
      <c r="K9909">
        <v>223</v>
      </c>
      <c r="L9909">
        <v>135</v>
      </c>
      <c r="M9909">
        <v>52</v>
      </c>
      <c r="N9909">
        <v>4.5321724758276401E-2</v>
      </c>
      <c r="O9909">
        <v>-0.84196625036099004</v>
      </c>
      <c r="P9909">
        <v>-1.67443356666869</v>
      </c>
      <c r="Q9909">
        <v>0.88135593220338904</v>
      </c>
      <c r="R9909">
        <v>0.186440677966101</v>
      </c>
      <c r="S9909">
        <f t="shared" si="154"/>
        <v>0.15466083816296322</v>
      </c>
    </row>
    <row r="9910" spans="1:19" x14ac:dyDescent="0.2">
      <c r="A9910" t="s">
        <v>19699</v>
      </c>
      <c r="B9910" t="s">
        <v>19700</v>
      </c>
      <c r="C9910">
        <v>5</v>
      </c>
      <c r="D9910">
        <v>24</v>
      </c>
      <c r="E9910">
        <v>4</v>
      </c>
      <c r="F9910">
        <v>2</v>
      </c>
      <c r="G9910">
        <v>0.76149946967111504</v>
      </c>
      <c r="H9910">
        <v>-0.59116802278645997</v>
      </c>
      <c r="I9910">
        <v>-1.2821371816340299</v>
      </c>
      <c r="J9910">
        <v>22</v>
      </c>
      <c r="K9910">
        <v>9</v>
      </c>
      <c r="L9910">
        <v>10</v>
      </c>
      <c r="M9910">
        <v>0</v>
      </c>
      <c r="N9910">
        <v>-0.31095206796115898</v>
      </c>
      <c r="O9910">
        <v>-0.93451145796659596</v>
      </c>
      <c r="P9910" t="e">
        <f>-inf</f>
        <v>#NAME?</v>
      </c>
      <c r="Q9910">
        <v>0.49152542372881303</v>
      </c>
      <c r="R9910">
        <v>0.27118644067796599</v>
      </c>
      <c r="S9910" t="e">
        <f t="shared" si="154"/>
        <v>#NAME?</v>
      </c>
    </row>
    <row r="9911" spans="1:19" x14ac:dyDescent="0.2">
      <c r="A9911" t="s">
        <v>19701</v>
      </c>
      <c r="B9911" t="s">
        <v>19702</v>
      </c>
      <c r="C9911">
        <v>175</v>
      </c>
      <c r="D9911">
        <v>206</v>
      </c>
      <c r="E9911">
        <v>232</v>
      </c>
      <c r="F9911">
        <v>21</v>
      </c>
      <c r="G9911">
        <v>0.15108740397838699</v>
      </c>
      <c r="H9911">
        <v>-0.37180807357379803</v>
      </c>
      <c r="I9911">
        <v>-1.80501592691437</v>
      </c>
      <c r="J9911">
        <v>349</v>
      </c>
      <c r="K9911">
        <v>464</v>
      </c>
      <c r="L9911">
        <v>322</v>
      </c>
      <c r="M9911">
        <v>59</v>
      </c>
      <c r="N9911">
        <v>0.20092065701742201</v>
      </c>
      <c r="O9911">
        <v>-0.62705833240773901</v>
      </c>
      <c r="P9911">
        <v>-1.7821990839089199</v>
      </c>
      <c r="Q9911">
        <v>0.83050847457627097</v>
      </c>
      <c r="R9911">
        <v>0.22033898305084701</v>
      </c>
      <c r="S9911">
        <f t="shared" si="154"/>
        <v>2.7542201906987397E-3</v>
      </c>
    </row>
    <row r="9912" spans="1:19" x14ac:dyDescent="0.2">
      <c r="A9912" t="s">
        <v>19703</v>
      </c>
      <c r="B9912" t="s">
        <v>19704</v>
      </c>
      <c r="C9912">
        <v>201</v>
      </c>
      <c r="D9912">
        <v>246</v>
      </c>
      <c r="E9912">
        <v>184</v>
      </c>
      <c r="F9912">
        <v>29</v>
      </c>
      <c r="G9912">
        <v>0.16799728197841801</v>
      </c>
      <c r="H9912">
        <v>-0.53263624418935596</v>
      </c>
      <c r="I9912">
        <v>-1.72499523248353</v>
      </c>
      <c r="J9912">
        <v>380</v>
      </c>
      <c r="K9912">
        <v>474</v>
      </c>
      <c r="L9912">
        <v>347</v>
      </c>
      <c r="M9912">
        <v>72</v>
      </c>
      <c r="N9912">
        <v>0.17322284847899599</v>
      </c>
      <c r="O9912">
        <v>-0.63154289897032601</v>
      </c>
      <c r="P9912">
        <v>-1.73267676877743</v>
      </c>
      <c r="Q9912">
        <v>0.83050847457627097</v>
      </c>
      <c r="R9912">
        <v>0.28813559322033899</v>
      </c>
      <c r="S9912">
        <f t="shared" si="154"/>
        <v>3.9077271093594851E-2</v>
      </c>
    </row>
    <row r="9913" spans="1:19" x14ac:dyDescent="0.2">
      <c r="A9913" t="s">
        <v>19705</v>
      </c>
      <c r="B9913" t="s">
        <v>19706</v>
      </c>
      <c r="C9913">
        <v>123</v>
      </c>
      <c r="D9913">
        <v>104</v>
      </c>
      <c r="E9913">
        <v>89</v>
      </c>
      <c r="F9913">
        <v>6</v>
      </c>
      <c r="G9913">
        <v>7.3864601549109296E-3</v>
      </c>
      <c r="H9913">
        <v>-0.63477311457288799</v>
      </c>
      <c r="I9913">
        <v>-2.1959510340177499</v>
      </c>
      <c r="J9913">
        <v>195</v>
      </c>
      <c r="K9913">
        <v>264</v>
      </c>
      <c r="L9913">
        <v>90</v>
      </c>
      <c r="M9913">
        <v>24</v>
      </c>
      <c r="N9913">
        <v>0.208797418929034</v>
      </c>
      <c r="O9913">
        <v>-0.92788087906758299</v>
      </c>
      <c r="P9913">
        <v>-1.9200490382427999</v>
      </c>
      <c r="Q9913">
        <v>0.86440677966101698</v>
      </c>
      <c r="R9913">
        <v>0.28813559322033899</v>
      </c>
      <c r="S9913">
        <f t="shared" si="154"/>
        <v>-0.1468575903142707</v>
      </c>
    </row>
    <row r="9914" spans="1:19" x14ac:dyDescent="0.2">
      <c r="A9914" t="s">
        <v>19707</v>
      </c>
      <c r="B9914" t="s">
        <v>19708</v>
      </c>
      <c r="C9914">
        <v>95</v>
      </c>
      <c r="D9914">
        <v>191</v>
      </c>
      <c r="E9914">
        <v>75</v>
      </c>
      <c r="F9914">
        <v>7</v>
      </c>
      <c r="G9914">
        <v>0.38356799425440802</v>
      </c>
      <c r="H9914">
        <v>-0.59692035167555102</v>
      </c>
      <c r="I9914">
        <v>-2.01682273823659</v>
      </c>
      <c r="J9914">
        <v>229</v>
      </c>
      <c r="K9914">
        <v>304</v>
      </c>
      <c r="L9914">
        <v>154</v>
      </c>
      <c r="M9914">
        <v>49</v>
      </c>
      <c r="N9914">
        <v>0.20026620469058701</v>
      </c>
      <c r="O9914">
        <v>-0.76440353864781496</v>
      </c>
      <c r="P9914">
        <v>-1.6798650709032601</v>
      </c>
      <c r="Q9914">
        <v>0.77966101694915202</v>
      </c>
      <c r="R9914">
        <v>0.338983050847457</v>
      </c>
      <c r="S9914">
        <f t="shared" si="154"/>
        <v>-3.0954675451459038E-2</v>
      </c>
    </row>
    <row r="9915" spans="1:19" x14ac:dyDescent="0.2">
      <c r="A9915" t="s">
        <v>19709</v>
      </c>
      <c r="B9915" t="s">
        <v>19710</v>
      </c>
      <c r="C9915">
        <v>116</v>
      </c>
      <c r="D9915">
        <v>131</v>
      </c>
      <c r="E9915">
        <v>112</v>
      </c>
      <c r="F9915">
        <v>16</v>
      </c>
      <c r="G9915">
        <v>0.13307153872437399</v>
      </c>
      <c r="H9915">
        <v>-0.50949797633514005</v>
      </c>
      <c r="I9915">
        <v>-1.74453517953299</v>
      </c>
      <c r="J9915">
        <v>151</v>
      </c>
      <c r="K9915">
        <v>191</v>
      </c>
      <c r="L9915">
        <v>189</v>
      </c>
      <c r="M9915">
        <v>40</v>
      </c>
      <c r="N9915">
        <v>0.17928452337627901</v>
      </c>
      <c r="O9915">
        <v>-0.49460392026431499</v>
      </c>
      <c r="P9915">
        <v>-1.5871426245570901</v>
      </c>
      <c r="Q9915">
        <v>0.76271186440677896</v>
      </c>
      <c r="R9915">
        <v>0.322033898305084</v>
      </c>
      <c r="S9915">
        <f t="shared" si="154"/>
        <v>7.2370279195477713E-2</v>
      </c>
    </row>
    <row r="9916" spans="1:19" x14ac:dyDescent="0.2">
      <c r="A9916" t="s">
        <v>19711</v>
      </c>
      <c r="B9916" t="s">
        <v>19712</v>
      </c>
      <c r="C9916">
        <v>141</v>
      </c>
      <c r="D9916">
        <v>83</v>
      </c>
      <c r="E9916">
        <v>41</v>
      </c>
      <c r="F9916">
        <v>13</v>
      </c>
      <c r="G9916">
        <v>-0.14988278798377699</v>
      </c>
      <c r="H9916">
        <v>-1.03069326571404</v>
      </c>
      <c r="I9916">
        <v>-1.91947293331054</v>
      </c>
      <c r="J9916">
        <v>186</v>
      </c>
      <c r="K9916">
        <v>240</v>
      </c>
      <c r="L9916">
        <v>94</v>
      </c>
      <c r="M9916">
        <v>24</v>
      </c>
      <c r="N9916">
        <v>0.18792640091541099</v>
      </c>
      <c r="O9916">
        <v>-0.88847386776260795</v>
      </c>
      <c r="P9916">
        <v>-1.8995273710981999</v>
      </c>
      <c r="Q9916">
        <v>0.77966101694915202</v>
      </c>
      <c r="R9916">
        <v>0.23728813559322001</v>
      </c>
      <c r="S9916">
        <f t="shared" si="154"/>
        <v>-6.1636681133412141E-2</v>
      </c>
    </row>
    <row r="9917" spans="1:19" x14ac:dyDescent="0.2">
      <c r="A9917" t="s">
        <v>19713</v>
      </c>
      <c r="B9917" t="s">
        <v>19714</v>
      </c>
      <c r="C9917">
        <v>383</v>
      </c>
      <c r="D9917">
        <v>246</v>
      </c>
      <c r="E9917">
        <v>248</v>
      </c>
      <c r="F9917">
        <v>18</v>
      </c>
      <c r="G9917">
        <v>-0.112005434569715</v>
      </c>
      <c r="H9917">
        <v>-0.68300510292080996</v>
      </c>
      <c r="I9917">
        <v>-2.2121234418273099</v>
      </c>
      <c r="J9917">
        <v>546</v>
      </c>
      <c r="K9917">
        <v>509</v>
      </c>
      <c r="L9917">
        <v>322</v>
      </c>
      <c r="M9917">
        <v>52</v>
      </c>
      <c r="N9917">
        <v>4.6753243053743197E-2</v>
      </c>
      <c r="O9917">
        <v>-0.82142554815329605</v>
      </c>
      <c r="P9917">
        <v>-2.0314149676618301</v>
      </c>
      <c r="Q9917">
        <v>0.49152542372881303</v>
      </c>
      <c r="R9917">
        <v>0.23728813559322001</v>
      </c>
      <c r="S9917">
        <f t="shared" si="154"/>
        <v>-0.18131001028062643</v>
      </c>
    </row>
    <row r="9918" spans="1:19" x14ac:dyDescent="0.2">
      <c r="A9918" t="s">
        <v>19715</v>
      </c>
      <c r="B9918" t="s">
        <v>19716</v>
      </c>
      <c r="C9918">
        <v>364</v>
      </c>
      <c r="D9918">
        <v>453</v>
      </c>
      <c r="E9918">
        <v>2453</v>
      </c>
      <c r="F9918">
        <v>6180</v>
      </c>
      <c r="G9918">
        <v>0.175255050659304</v>
      </c>
      <c r="H9918">
        <v>0.33433815477892598</v>
      </c>
      <c r="I9918">
        <v>0.34568991847775998</v>
      </c>
      <c r="J9918">
        <v>468</v>
      </c>
      <c r="K9918">
        <v>555</v>
      </c>
      <c r="L9918">
        <v>3124</v>
      </c>
      <c r="M9918">
        <v>8396</v>
      </c>
      <c r="N9918">
        <v>0.151275233470274</v>
      </c>
      <c r="O9918">
        <v>0.232376394986748</v>
      </c>
      <c r="P9918">
        <v>0.24360090824434499</v>
      </c>
      <c r="Q9918">
        <v>0.81355932203389802</v>
      </c>
      <c r="R9918">
        <v>0.72881355932203296</v>
      </c>
      <c r="S9918">
        <f t="shared" si="154"/>
        <v>1.1648505001453233</v>
      </c>
    </row>
    <row r="9919" spans="1:19" x14ac:dyDescent="0.2">
      <c r="A9919" t="s">
        <v>19717</v>
      </c>
      <c r="B9919" t="s">
        <v>19718</v>
      </c>
      <c r="C9919">
        <v>26</v>
      </c>
      <c r="D9919">
        <v>30</v>
      </c>
      <c r="E9919">
        <v>24</v>
      </c>
      <c r="F9919">
        <v>23</v>
      </c>
      <c r="G9919">
        <v>0.14240613904437199</v>
      </c>
      <c r="H9919">
        <v>-0.52902011603761501</v>
      </c>
      <c r="I9919">
        <v>-0.93744268491522398</v>
      </c>
      <c r="J9919">
        <v>67</v>
      </c>
      <c r="K9919">
        <v>137</v>
      </c>
      <c r="L9919">
        <v>84</v>
      </c>
      <c r="M9919">
        <v>57</v>
      </c>
      <c r="N9919">
        <v>0.38787386787730199</v>
      </c>
      <c r="O9919">
        <v>-0.49388429378333498</v>
      </c>
      <c r="P9919">
        <v>-1.0804256156202201</v>
      </c>
      <c r="Q9919">
        <v>0.96610169491525399</v>
      </c>
      <c r="R9919">
        <v>0.322033898305084</v>
      </c>
      <c r="S9919">
        <f t="shared" si="154"/>
        <v>0.44066088577262963</v>
      </c>
    </row>
    <row r="9920" spans="1:19" x14ac:dyDescent="0.2">
      <c r="A9920" t="s">
        <v>19719</v>
      </c>
      <c r="B9920" t="s">
        <v>19720</v>
      </c>
      <c r="C9920">
        <v>367</v>
      </c>
      <c r="D9920">
        <v>461</v>
      </c>
      <c r="E9920">
        <v>338</v>
      </c>
      <c r="F9920">
        <v>46</v>
      </c>
      <c r="G9920">
        <v>0.179293093433087</v>
      </c>
      <c r="H9920">
        <v>-0.53000737375283802</v>
      </c>
      <c r="I9920">
        <v>-1.7861054055325101</v>
      </c>
      <c r="J9920">
        <v>587</v>
      </c>
      <c r="K9920">
        <v>909</v>
      </c>
      <c r="L9920">
        <v>399</v>
      </c>
      <c r="M9920">
        <v>56</v>
      </c>
      <c r="N9920">
        <v>0.26715388539607399</v>
      </c>
      <c r="O9920">
        <v>-0.75975398270525596</v>
      </c>
      <c r="P9920">
        <v>-2.0306757428333002</v>
      </c>
      <c r="Q9920">
        <v>0.86440677966101698</v>
      </c>
      <c r="R9920">
        <v>8.4745762711864403E-2</v>
      </c>
      <c r="S9920">
        <f t="shared" si="154"/>
        <v>-5.8255743868139004E-2</v>
      </c>
    </row>
    <row r="9921" spans="1:19" x14ac:dyDescent="0.2">
      <c r="A9921" t="s">
        <v>19721</v>
      </c>
      <c r="B9921" t="s">
        <v>19722</v>
      </c>
      <c r="C9921">
        <v>75</v>
      </c>
      <c r="D9921">
        <v>105</v>
      </c>
      <c r="E9921">
        <v>60</v>
      </c>
      <c r="F9921">
        <v>6</v>
      </c>
      <c r="G9921">
        <v>0.22638626797376599</v>
      </c>
      <c r="H9921">
        <v>-0.59116802278645997</v>
      </c>
      <c r="I9921">
        <v>-1.98110718597005</v>
      </c>
      <c r="J9921">
        <v>139</v>
      </c>
      <c r="K9921">
        <v>137</v>
      </c>
      <c r="L9921">
        <v>87</v>
      </c>
      <c r="M9921">
        <v>21</v>
      </c>
      <c r="N9921">
        <v>7.0933870324033393E-2</v>
      </c>
      <c r="O9921">
        <v>-0.79558432477986696</v>
      </c>
      <c r="P9921">
        <v>-1.8310211741120599</v>
      </c>
      <c r="Q9921">
        <v>0.76271186440677896</v>
      </c>
      <c r="R9921">
        <v>0.186440677966101</v>
      </c>
      <c r="S9921">
        <f t="shared" si="154"/>
        <v>-6.1086689428249324E-2</v>
      </c>
    </row>
    <row r="9922" spans="1:19" x14ac:dyDescent="0.2">
      <c r="A9922" t="s">
        <v>19723</v>
      </c>
      <c r="B9922" t="s">
        <v>19724</v>
      </c>
      <c r="C9922">
        <v>97</v>
      </c>
      <c r="D9922">
        <v>75</v>
      </c>
      <c r="E9922">
        <v>61</v>
      </c>
      <c r="F9922">
        <v>16</v>
      </c>
      <c r="G9922">
        <v>-3.1452238579016301E-2</v>
      </c>
      <c r="H9922">
        <v>-0.69569990903388101</v>
      </c>
      <c r="I9922">
        <v>-1.6668489245723099</v>
      </c>
      <c r="J9922">
        <v>182</v>
      </c>
      <c r="K9922">
        <v>213</v>
      </c>
      <c r="L9922">
        <v>130</v>
      </c>
      <c r="M9922">
        <v>27</v>
      </c>
      <c r="N9922">
        <v>0.14553631887538401</v>
      </c>
      <c r="O9922">
        <v>-0.73821681282262797</v>
      </c>
      <c r="P9922">
        <v>-1.83893329241798</v>
      </c>
      <c r="Q9922">
        <v>0.71186440677966101</v>
      </c>
      <c r="R9922">
        <v>0.23728813559322001</v>
      </c>
      <c r="S9922">
        <f t="shared" si="154"/>
        <v>2.7423818641930879E-2</v>
      </c>
    </row>
    <row r="9923" spans="1:19" x14ac:dyDescent="0.2">
      <c r="A9923" t="s">
        <v>19725</v>
      </c>
      <c r="B9923" t="s">
        <v>19726</v>
      </c>
      <c r="C9923">
        <v>114</v>
      </c>
      <c r="D9923">
        <v>138</v>
      </c>
      <c r="E9923">
        <v>92</v>
      </c>
      <c r="F9923">
        <v>0</v>
      </c>
      <c r="G9923">
        <v>0.16323246736029201</v>
      </c>
      <c r="H9923">
        <v>-0.58737503376931999</v>
      </c>
      <c r="I9923" t="e">
        <f>-inf</f>
        <v>#NAME?</v>
      </c>
      <c r="J9923">
        <v>152</v>
      </c>
      <c r="K9923">
        <v>149</v>
      </c>
      <c r="L9923">
        <v>70</v>
      </c>
      <c r="M9923">
        <v>22</v>
      </c>
      <c r="N9923">
        <v>6.8570783889223302E-2</v>
      </c>
      <c r="O9923">
        <v>-0.92883432507490604</v>
      </c>
      <c r="P9923">
        <v>-1.84964657571445</v>
      </c>
      <c r="Q9923">
        <v>0.677966101694915</v>
      </c>
      <c r="R9923">
        <v>0.27118644067796599</v>
      </c>
      <c r="S9923" t="e">
        <f t="shared" ref="S9923:S9986" si="155">((I9923+1.7338029)/1.7338029+(P9923+1.8692731)/1.8692731)/2</f>
        <v>#NAME?</v>
      </c>
    </row>
    <row r="9924" spans="1:19" x14ac:dyDescent="0.2">
      <c r="A9924" t="s">
        <v>19727</v>
      </c>
      <c r="B9924" t="s">
        <v>19728</v>
      </c>
      <c r="C9924">
        <v>384</v>
      </c>
      <c r="D9924">
        <v>334</v>
      </c>
      <c r="E9924">
        <v>275</v>
      </c>
      <c r="F9924">
        <v>22</v>
      </c>
      <c r="G9924">
        <v>1.9673474739562099E-2</v>
      </c>
      <c r="H9924">
        <v>-0.63925654031567103</v>
      </c>
      <c r="I9924">
        <v>-2.1261057165073201</v>
      </c>
      <c r="J9924">
        <v>890</v>
      </c>
      <c r="K9924">
        <v>1104</v>
      </c>
      <c r="L9924">
        <v>450</v>
      </c>
      <c r="M9924">
        <v>109</v>
      </c>
      <c r="N9924">
        <v>0.170807170169989</v>
      </c>
      <c r="O9924">
        <v>-0.88826627001395897</v>
      </c>
      <c r="P9924">
        <v>-1.9221891772961801</v>
      </c>
      <c r="Q9924">
        <v>0.86440677966101698</v>
      </c>
      <c r="R9924">
        <v>0.169491525423728</v>
      </c>
      <c r="S9924">
        <f t="shared" si="155"/>
        <v>-0.12728781139384521</v>
      </c>
    </row>
    <row r="9925" spans="1:19" x14ac:dyDescent="0.2">
      <c r="A9925" t="s">
        <v>19729</v>
      </c>
      <c r="B9925" t="s">
        <v>19730</v>
      </c>
      <c r="C9925">
        <v>157</v>
      </c>
      <c r="D9925">
        <v>131</v>
      </c>
      <c r="E9925">
        <v>144</v>
      </c>
      <c r="F9925">
        <v>17</v>
      </c>
      <c r="G9925">
        <v>1.6298755420589401E-3</v>
      </c>
      <c r="H9925">
        <v>-0.53179517009238697</v>
      </c>
      <c r="I9925">
        <v>-1.8496479039929501</v>
      </c>
      <c r="J9925">
        <v>384</v>
      </c>
      <c r="K9925">
        <v>444</v>
      </c>
      <c r="L9925">
        <v>190</v>
      </c>
      <c r="M9925">
        <v>34</v>
      </c>
      <c r="N9925">
        <v>0.14027984916881001</v>
      </c>
      <c r="O9925">
        <v>-0.89766640055909197</v>
      </c>
      <c r="P9925">
        <v>-2.0630779759171598</v>
      </c>
      <c r="Q9925">
        <v>0.69491525423728795</v>
      </c>
      <c r="R9925">
        <v>0.28813559322033899</v>
      </c>
      <c r="S9925">
        <f t="shared" si="155"/>
        <v>-8.5247414244812872E-2</v>
      </c>
    </row>
    <row r="9926" spans="1:19" x14ac:dyDescent="0.2">
      <c r="A9926" t="s">
        <v>19731</v>
      </c>
      <c r="B9926" t="s">
        <v>19732</v>
      </c>
      <c r="C9926">
        <v>26</v>
      </c>
      <c r="D9926">
        <v>46</v>
      </c>
      <c r="E9926">
        <v>26</v>
      </c>
      <c r="F9926">
        <v>6</v>
      </c>
      <c r="G9926">
        <v>0.32804271600628399</v>
      </c>
      <c r="H9926">
        <v>-0.49425800977840301</v>
      </c>
      <c r="I9926">
        <v>-1.5210192705491701</v>
      </c>
      <c r="J9926">
        <v>117</v>
      </c>
      <c r="K9926">
        <v>138</v>
      </c>
      <c r="L9926">
        <v>82</v>
      </c>
      <c r="M9926">
        <v>8</v>
      </c>
      <c r="N9926">
        <v>0.14892132807679601</v>
      </c>
      <c r="O9926">
        <v>-0.74646078650683501</v>
      </c>
      <c r="P9926">
        <v>-2.1753215433461102</v>
      </c>
      <c r="Q9926">
        <v>0.81355932203389802</v>
      </c>
      <c r="R9926">
        <v>0.186440677966101</v>
      </c>
      <c r="S9926">
        <f t="shared" si="155"/>
        <v>-2.0499686507554751E-2</v>
      </c>
    </row>
    <row r="9927" spans="1:19" x14ac:dyDescent="0.2">
      <c r="A9927" t="s">
        <v>19733</v>
      </c>
      <c r="B9927" t="s">
        <v>19734</v>
      </c>
      <c r="C9927">
        <v>213</v>
      </c>
      <c r="D9927">
        <v>358</v>
      </c>
      <c r="E9927">
        <v>181</v>
      </c>
      <c r="F9927">
        <v>49</v>
      </c>
      <c r="G9927">
        <v>0.30576165550066498</v>
      </c>
      <c r="H9927">
        <v>-0.56495903834795602</v>
      </c>
      <c r="I9927">
        <v>-1.52238069637222</v>
      </c>
      <c r="J9927">
        <v>296</v>
      </c>
      <c r="K9927">
        <v>486</v>
      </c>
      <c r="L9927">
        <v>278</v>
      </c>
      <c r="M9927">
        <v>46</v>
      </c>
      <c r="N9927">
        <v>0.292572661625076</v>
      </c>
      <c r="O9927">
        <v>-0.61933569228525198</v>
      </c>
      <c r="P9927">
        <v>-1.81875954796925</v>
      </c>
      <c r="Q9927">
        <v>0.81355932203389802</v>
      </c>
      <c r="R9927">
        <v>0.37288135593220301</v>
      </c>
      <c r="S9927">
        <f t="shared" si="155"/>
        <v>7.4482206435634205E-2</v>
      </c>
    </row>
    <row r="9928" spans="1:19" x14ac:dyDescent="0.2">
      <c r="A9928" t="s">
        <v>19735</v>
      </c>
      <c r="B9928" t="s">
        <v>19736</v>
      </c>
      <c r="C9928">
        <v>137</v>
      </c>
      <c r="D9928">
        <v>149</v>
      </c>
      <c r="E9928">
        <v>135</v>
      </c>
      <c r="F9928">
        <v>23</v>
      </c>
      <c r="G9928">
        <v>0.116723933551395</v>
      </c>
      <c r="H9928">
        <v>-0.50064480843980397</v>
      </c>
      <c r="I9928">
        <v>-1.65918990410081</v>
      </c>
      <c r="J9928">
        <v>264</v>
      </c>
      <c r="K9928">
        <v>315</v>
      </c>
      <c r="L9928">
        <v>217</v>
      </c>
      <c r="M9928">
        <v>33</v>
      </c>
      <c r="N9928">
        <v>0.15393473034149099</v>
      </c>
      <c r="O9928">
        <v>-0.67723297016569095</v>
      </c>
      <c r="P9928">
        <v>-1.91331565558383</v>
      </c>
      <c r="Q9928">
        <v>0.83050847457627097</v>
      </c>
      <c r="R9928">
        <v>0.20338983050847401</v>
      </c>
      <c r="S9928">
        <f t="shared" si="155"/>
        <v>9.7364867874884502E-3</v>
      </c>
    </row>
    <row r="9929" spans="1:19" x14ac:dyDescent="0.2">
      <c r="A9929" t="s">
        <v>19737</v>
      </c>
      <c r="B9929" t="s">
        <v>19738</v>
      </c>
      <c r="C9929">
        <v>75</v>
      </c>
      <c r="D9929">
        <v>139</v>
      </c>
      <c r="E9929">
        <v>115</v>
      </c>
      <c r="F9929">
        <v>42</v>
      </c>
      <c r="G9929">
        <v>0.34821176915792301</v>
      </c>
      <c r="H9929">
        <v>-0.30862143281649101</v>
      </c>
      <c r="I9929">
        <v>-1.1360091459557899</v>
      </c>
      <c r="J9929">
        <v>157</v>
      </c>
      <c r="K9929">
        <v>300</v>
      </c>
      <c r="L9929">
        <v>171</v>
      </c>
      <c r="M9929">
        <v>95</v>
      </c>
      <c r="N9929">
        <v>0.35844970573215001</v>
      </c>
      <c r="O9929">
        <v>-0.55499231916146996</v>
      </c>
      <c r="P9929">
        <v>-1.22840171571227</v>
      </c>
      <c r="Q9929">
        <v>0.83050847457627097</v>
      </c>
      <c r="R9929">
        <v>0.27118644067796599</v>
      </c>
      <c r="S9929">
        <f t="shared" si="155"/>
        <v>0.34381642374757926</v>
      </c>
    </row>
    <row r="9930" spans="1:19" x14ac:dyDescent="0.2">
      <c r="A9930" t="s">
        <v>19739</v>
      </c>
      <c r="B9930" t="s">
        <v>19740</v>
      </c>
      <c r="C9930">
        <v>141</v>
      </c>
      <c r="D9930">
        <v>200</v>
      </c>
      <c r="E9930">
        <v>129</v>
      </c>
      <c r="F9930">
        <v>17</v>
      </c>
      <c r="G9930">
        <v>0.23206911530412899</v>
      </c>
      <c r="H9930">
        <v>-0.53288741213453406</v>
      </c>
      <c r="I9930">
        <v>-1.8029673642391</v>
      </c>
      <c r="J9930">
        <v>183</v>
      </c>
      <c r="K9930">
        <v>193</v>
      </c>
      <c r="L9930">
        <v>141</v>
      </c>
      <c r="M9930">
        <v>26</v>
      </c>
      <c r="N9930">
        <v>0.100334322699066</v>
      </c>
      <c r="O9930">
        <v>-0.70532075421943996</v>
      </c>
      <c r="P9930">
        <v>-1.8577034103515</v>
      </c>
      <c r="Q9930">
        <v>0.76271186440677896</v>
      </c>
      <c r="R9930">
        <v>0.27118644067796599</v>
      </c>
      <c r="S9930">
        <f t="shared" si="155"/>
        <v>-1.685118147617147E-2</v>
      </c>
    </row>
    <row r="9931" spans="1:19" x14ac:dyDescent="0.2">
      <c r="A9931" t="s">
        <v>19741</v>
      </c>
      <c r="B9931" t="s">
        <v>19742</v>
      </c>
      <c r="C9931">
        <v>37</v>
      </c>
      <c r="D9931">
        <v>18</v>
      </c>
      <c r="E9931">
        <v>34</v>
      </c>
      <c r="F9931">
        <v>10</v>
      </c>
      <c r="G9931">
        <v>-0.23267098666816</v>
      </c>
      <c r="H9931">
        <v>-0.53098081680314302</v>
      </c>
      <c r="I9931">
        <v>-1.4523988970289901</v>
      </c>
      <c r="J9931">
        <v>41</v>
      </c>
      <c r="K9931">
        <v>49</v>
      </c>
      <c r="L9931">
        <v>24</v>
      </c>
      <c r="M9931">
        <v>13</v>
      </c>
      <c r="N9931">
        <v>0.15464032673049899</v>
      </c>
      <c r="O9931">
        <v>-0.82466139215251899</v>
      </c>
      <c r="P9931">
        <v>-1.5090661730047901</v>
      </c>
      <c r="Q9931">
        <v>0.88135593220338904</v>
      </c>
      <c r="R9931">
        <v>0.83050847457627097</v>
      </c>
      <c r="S9931">
        <f t="shared" si="155"/>
        <v>0.17750171237029486</v>
      </c>
    </row>
    <row r="9932" spans="1:19" x14ac:dyDescent="0.2">
      <c r="A9932" t="s">
        <v>19743</v>
      </c>
      <c r="B9932" t="e">
        <f>-MIDVVRANYDFTGSEDDPDELSFKKGDVIQVLSQVNEWWRGELARGRVGIFPSNYVEPIPE</f>
        <v>#NAME?</v>
      </c>
      <c r="C9932">
        <v>10</v>
      </c>
      <c r="D9932">
        <v>14</v>
      </c>
      <c r="E9932">
        <v>24</v>
      </c>
      <c r="F9932">
        <v>3</v>
      </c>
      <c r="G9932">
        <v>0.22638626797376599</v>
      </c>
      <c r="H9932">
        <v>-0.11404676806679701</v>
      </c>
      <c r="I9932">
        <v>-1.40707591824233</v>
      </c>
      <c r="J9932">
        <v>48</v>
      </c>
      <c r="K9932">
        <v>68</v>
      </c>
      <c r="L9932">
        <v>45</v>
      </c>
      <c r="M9932">
        <v>27</v>
      </c>
      <c r="N9932">
        <v>0.22849577875237001</v>
      </c>
      <c r="O9932">
        <v>-0.62011750074463301</v>
      </c>
      <c r="P9932">
        <v>-1.26010314180849</v>
      </c>
      <c r="Q9932">
        <v>0.66101694915254205</v>
      </c>
      <c r="R9932">
        <v>0.322033898305084</v>
      </c>
      <c r="S9932">
        <f t="shared" si="155"/>
        <v>0.25716564915196327</v>
      </c>
    </row>
    <row r="9933" spans="1:19" x14ac:dyDescent="0.2">
      <c r="A9933" t="s">
        <v>19744</v>
      </c>
      <c r="B9933" t="s">
        <v>19745</v>
      </c>
      <c r="C9933">
        <v>158</v>
      </c>
      <c r="D9933">
        <v>177</v>
      </c>
      <c r="E9933">
        <v>53</v>
      </c>
      <c r="F9933">
        <v>21</v>
      </c>
      <c r="G9933">
        <v>0.12957441170291201</v>
      </c>
      <c r="H9933">
        <v>-0.96863922713203698</v>
      </c>
      <c r="I9933">
        <v>-1.7606349651825</v>
      </c>
      <c r="J9933">
        <v>282</v>
      </c>
      <c r="K9933">
        <v>293</v>
      </c>
      <c r="L9933">
        <v>172</v>
      </c>
      <c r="M9933">
        <v>68</v>
      </c>
      <c r="N9933">
        <v>9.3846615456470106E-2</v>
      </c>
      <c r="O9933">
        <v>-0.80680943855620202</v>
      </c>
      <c r="P9933">
        <v>-1.6279658642050101</v>
      </c>
      <c r="Q9933">
        <v>0.72881355932203395</v>
      </c>
      <c r="R9933">
        <v>0.305084745762711</v>
      </c>
      <c r="S9933">
        <f t="shared" si="155"/>
        <v>5.6807818712069809E-2</v>
      </c>
    </row>
    <row r="9934" spans="1:19" x14ac:dyDescent="0.2">
      <c r="A9934" t="s">
        <v>19746</v>
      </c>
      <c r="B9934" t="s">
        <v>19747</v>
      </c>
      <c r="C9934">
        <v>42</v>
      </c>
      <c r="D9934">
        <v>46</v>
      </c>
      <c r="E9934">
        <v>18</v>
      </c>
      <c r="F9934">
        <v>9</v>
      </c>
      <c r="G9934">
        <v>0.119766773579202</v>
      </c>
      <c r="H9934">
        <v>-0.86223479507299705</v>
      </c>
      <c r="I9934">
        <v>-1.55320395392057</v>
      </c>
      <c r="J9934">
        <v>36</v>
      </c>
      <c r="K9934">
        <v>68</v>
      </c>
      <c r="L9934">
        <v>18</v>
      </c>
      <c r="M9934">
        <v>1</v>
      </c>
      <c r="N9934">
        <v>0.35343451536067</v>
      </c>
      <c r="O9934">
        <v>-0.89311877280837104</v>
      </c>
      <c r="P9934">
        <v>-2.5665281693591799</v>
      </c>
      <c r="Q9934">
        <v>0.74576271186440601</v>
      </c>
      <c r="R9934">
        <v>0.25423728813559299</v>
      </c>
      <c r="S9934">
        <f t="shared" si="155"/>
        <v>-0.13442259336674475</v>
      </c>
    </row>
    <row r="9935" spans="1:19" x14ac:dyDescent="0.2">
      <c r="A9935" t="s">
        <v>19748</v>
      </c>
      <c r="B9935" t="s">
        <v>19749</v>
      </c>
      <c r="C9935">
        <v>57</v>
      </c>
      <c r="D9935">
        <v>50</v>
      </c>
      <c r="E9935">
        <v>33</v>
      </c>
      <c r="F9935">
        <v>2</v>
      </c>
      <c r="G9935">
        <v>2.3353380959055699E-2</v>
      </c>
      <c r="H9935">
        <v>-0.73161892557300701</v>
      </c>
      <c r="I9935">
        <v>-2.3390420329705002</v>
      </c>
      <c r="J9935">
        <v>174</v>
      </c>
      <c r="K9935">
        <v>194</v>
      </c>
      <c r="L9935">
        <v>48</v>
      </c>
      <c r="M9935">
        <v>14</v>
      </c>
      <c r="N9935">
        <v>0.124480585069348</v>
      </c>
      <c r="O9935">
        <v>-1.1513967880514</v>
      </c>
      <c r="P9935">
        <v>-2.10464688119625</v>
      </c>
      <c r="Q9935">
        <v>0.83050847457627097</v>
      </c>
      <c r="R9935">
        <v>0.27118644067796599</v>
      </c>
      <c r="S9935">
        <f t="shared" si="155"/>
        <v>-0.23749956678718886</v>
      </c>
    </row>
    <row r="9936" spans="1:19" x14ac:dyDescent="0.2">
      <c r="A9936" t="s">
        <v>19750</v>
      </c>
      <c r="B9936" t="s">
        <v>19751</v>
      </c>
      <c r="C9936">
        <v>242</v>
      </c>
      <c r="D9936">
        <v>245</v>
      </c>
      <c r="E9936">
        <v>144</v>
      </c>
      <c r="F9936">
        <v>23</v>
      </c>
      <c r="G9936">
        <v>8.5608950679629495E-2</v>
      </c>
      <c r="H9936">
        <v>-0.71971088366358504</v>
      </c>
      <c r="I9936">
        <v>-1.90628470292483</v>
      </c>
      <c r="J9936">
        <v>338</v>
      </c>
      <c r="K9936">
        <v>433</v>
      </c>
      <c r="L9936">
        <v>208</v>
      </c>
      <c r="M9936">
        <v>37</v>
      </c>
      <c r="N9936">
        <v>0.18479929949743201</v>
      </c>
      <c r="O9936">
        <v>-0.80294214245928297</v>
      </c>
      <c r="P9936">
        <v>-1.9709406448025499</v>
      </c>
      <c r="Q9936">
        <v>0.57627118644067798</v>
      </c>
      <c r="R9936">
        <v>0.322033898305084</v>
      </c>
      <c r="S9936">
        <f t="shared" si="155"/>
        <v>-7.6935297654868215E-2</v>
      </c>
    </row>
    <row r="9937" spans="1:19" x14ac:dyDescent="0.2">
      <c r="A9937" t="s">
        <v>19752</v>
      </c>
      <c r="B9937" t="s">
        <v>19753</v>
      </c>
      <c r="C9937">
        <v>143</v>
      </c>
      <c r="D9937">
        <v>113</v>
      </c>
      <c r="E9937">
        <v>94</v>
      </c>
      <c r="F9937">
        <v>10</v>
      </c>
      <c r="G9937">
        <v>-2.1999361686113598E-2</v>
      </c>
      <c r="H9937">
        <v>-0.67646619364376603</v>
      </c>
      <c r="I9937">
        <v>-2.0395332104270598</v>
      </c>
      <c r="J9937">
        <v>289</v>
      </c>
      <c r="K9937">
        <v>300</v>
      </c>
      <c r="L9937">
        <v>246</v>
      </c>
      <c r="M9937">
        <v>30</v>
      </c>
      <c r="N9937">
        <v>9.3451515384836301E-2</v>
      </c>
      <c r="O9937">
        <v>-0.66205151279755903</v>
      </c>
      <c r="P9937">
        <v>-1.9940022566287701</v>
      </c>
      <c r="Q9937">
        <v>0.74576271186440601</v>
      </c>
      <c r="R9937">
        <v>0.338983050847457</v>
      </c>
      <c r="S9937">
        <f t="shared" si="155"/>
        <v>-0.12153056140616408</v>
      </c>
    </row>
    <row r="9938" spans="1:19" x14ac:dyDescent="0.2">
      <c r="A9938" t="s">
        <v>19754</v>
      </c>
      <c r="B9938" t="s">
        <v>19755</v>
      </c>
      <c r="C9938">
        <v>96</v>
      </c>
      <c r="D9938">
        <v>59</v>
      </c>
      <c r="E9938">
        <v>63</v>
      </c>
      <c r="F9938">
        <v>10</v>
      </c>
      <c r="G9938">
        <v>-0.131160989101895</v>
      </c>
      <c r="H9938">
        <v>-0.67718869336439003</v>
      </c>
      <c r="I9938">
        <v>-1.8664684060015599</v>
      </c>
      <c r="J9938">
        <v>120</v>
      </c>
      <c r="K9938">
        <v>89</v>
      </c>
      <c r="L9938">
        <v>88</v>
      </c>
      <c r="M9938">
        <v>13</v>
      </c>
      <c r="N9938">
        <v>-5.2563135980990203E-2</v>
      </c>
      <c r="O9938">
        <v>-0.726787351041846</v>
      </c>
      <c r="P9938">
        <v>-1.9754635623326799</v>
      </c>
      <c r="Q9938">
        <v>0.74576271186440601</v>
      </c>
      <c r="R9938">
        <v>0.338983050847457</v>
      </c>
      <c r="S9938">
        <f t="shared" si="155"/>
        <v>-6.6662744513781347E-2</v>
      </c>
    </row>
    <row r="9939" spans="1:19" x14ac:dyDescent="0.2">
      <c r="A9939" t="s">
        <v>19756</v>
      </c>
      <c r="B9939" t="s">
        <v>19757</v>
      </c>
      <c r="C9939">
        <v>140</v>
      </c>
      <c r="D9939">
        <v>165</v>
      </c>
      <c r="E9939">
        <v>102</v>
      </c>
      <c r="F9939">
        <v>9</v>
      </c>
      <c r="G9939">
        <v>0.15161414083119601</v>
      </c>
      <c r="H9939">
        <v>-0.63178587369472405</v>
      </c>
      <c r="I9939">
        <v>-2.07608269920091</v>
      </c>
      <c r="J9939">
        <v>240</v>
      </c>
      <c r="K9939">
        <v>302</v>
      </c>
      <c r="L9939">
        <v>168</v>
      </c>
      <c r="M9939">
        <v>34</v>
      </c>
      <c r="N9939">
        <v>0.177023804667266</v>
      </c>
      <c r="O9939">
        <v>-0.74699073713013298</v>
      </c>
      <c r="P9939">
        <v>-1.8589579932612399</v>
      </c>
      <c r="Q9939">
        <v>0.74576271186440601</v>
      </c>
      <c r="R9939">
        <v>0.23728813559322001</v>
      </c>
      <c r="S9939">
        <f t="shared" si="155"/>
        <v>-9.5948694687709515E-2</v>
      </c>
    </row>
    <row r="9940" spans="1:19" x14ac:dyDescent="0.2">
      <c r="A9940" t="s">
        <v>19758</v>
      </c>
      <c r="B9940" t="s">
        <v>19759</v>
      </c>
      <c r="C9940">
        <v>81</v>
      </c>
      <c r="D9940">
        <v>115</v>
      </c>
      <c r="E9940">
        <v>47</v>
      </c>
      <c r="F9940">
        <v>12</v>
      </c>
      <c r="G9940">
        <v>0.23247105377048999</v>
      </c>
      <c r="H9940">
        <v>-0.73064517072133595</v>
      </c>
      <c r="I9940">
        <v>-1.7135009457930199</v>
      </c>
      <c r="J9940">
        <v>140</v>
      </c>
      <c r="K9940">
        <v>181</v>
      </c>
      <c r="L9940">
        <v>67</v>
      </c>
      <c r="M9940">
        <v>29</v>
      </c>
      <c r="N9940">
        <v>0.188778642612668</v>
      </c>
      <c r="O9940">
        <v>-0.91214201012180196</v>
      </c>
      <c r="P9940">
        <v>-1.6939557063711701</v>
      </c>
      <c r="Q9940">
        <v>0.69491525423728795</v>
      </c>
      <c r="R9940">
        <v>0.23728813559322001</v>
      </c>
      <c r="S9940">
        <f t="shared" si="155"/>
        <v>5.2749284011764701E-2</v>
      </c>
    </row>
    <row r="9941" spans="1:19" x14ac:dyDescent="0.2">
      <c r="A9941" t="s">
        <v>19760</v>
      </c>
      <c r="B9941" t="s">
        <v>19761</v>
      </c>
      <c r="C9941">
        <v>134</v>
      </c>
      <c r="D9941">
        <v>109</v>
      </c>
      <c r="E9941">
        <v>80</v>
      </c>
      <c r="F9941">
        <v>4</v>
      </c>
      <c r="G9941">
        <v>-9.4200681286555499E-3</v>
      </c>
      <c r="H9941">
        <v>-0.718272821151267</v>
      </c>
      <c r="I9941">
        <v>-2.40924197999884</v>
      </c>
      <c r="J9941">
        <v>238</v>
      </c>
      <c r="K9941">
        <v>274</v>
      </c>
      <c r="L9941">
        <v>76</v>
      </c>
      <c r="M9941">
        <v>16</v>
      </c>
      <c r="N9941">
        <v>0.13840170918559699</v>
      </c>
      <c r="O9941">
        <v>-1.0878521419201099</v>
      </c>
      <c r="P9941">
        <v>-2.1826826429924799</v>
      </c>
      <c r="Q9941">
        <v>0.88135593220338904</v>
      </c>
      <c r="R9941">
        <v>0.27118644067796599</v>
      </c>
      <c r="S9941">
        <f t="shared" si="155"/>
        <v>-0.2786173579388827</v>
      </c>
    </row>
    <row r="9942" spans="1:19" x14ac:dyDescent="0.2">
      <c r="A9942" t="s">
        <v>19762</v>
      </c>
      <c r="B9942" t="s">
        <v>19763</v>
      </c>
      <c r="C9942">
        <v>86</v>
      </c>
      <c r="D9942">
        <v>67</v>
      </c>
      <c r="E9942">
        <v>90</v>
      </c>
      <c r="F9942">
        <v>6</v>
      </c>
      <c r="G9942">
        <v>-2.8165416247212801E-2</v>
      </c>
      <c r="H9942">
        <v>-0.47451395158264598</v>
      </c>
      <c r="I9942">
        <v>-2.0405443738219202</v>
      </c>
      <c r="J9942">
        <v>164</v>
      </c>
      <c r="K9942">
        <v>291</v>
      </c>
      <c r="L9942">
        <v>158</v>
      </c>
      <c r="M9942">
        <v>13</v>
      </c>
      <c r="N9942">
        <v>0.326277244359931</v>
      </c>
      <c r="O9942">
        <v>-0.608275538237665</v>
      </c>
      <c r="P9942">
        <v>-2.1111261643327501</v>
      </c>
      <c r="Q9942">
        <v>0.69491525423728795</v>
      </c>
      <c r="R9942">
        <v>0.322033898305084</v>
      </c>
      <c r="S9942">
        <f t="shared" si="155"/>
        <v>-0.15315089501743934</v>
      </c>
    </row>
    <row r="9943" spans="1:19" x14ac:dyDescent="0.2">
      <c r="A9943" t="s">
        <v>19764</v>
      </c>
      <c r="B9943" t="s">
        <v>19765</v>
      </c>
      <c r="C9943">
        <v>88</v>
      </c>
      <c r="D9943">
        <v>114</v>
      </c>
      <c r="E9943">
        <v>108</v>
      </c>
      <c r="F9943">
        <v>15</v>
      </c>
      <c r="G9943">
        <v>0.19268041148183199</v>
      </c>
      <c r="H9943">
        <v>-0.40531692644162198</v>
      </c>
      <c r="I9943">
        <v>-1.65258858605648</v>
      </c>
      <c r="J9943">
        <v>234</v>
      </c>
      <c r="K9943">
        <v>310</v>
      </c>
      <c r="L9943">
        <v>202</v>
      </c>
      <c r="M9943">
        <v>40</v>
      </c>
      <c r="N9943">
        <v>0.199373939845851</v>
      </c>
      <c r="O9943">
        <v>-0.65595326510790897</v>
      </c>
      <c r="P9943">
        <v>-1.77738153467407</v>
      </c>
      <c r="Q9943">
        <v>0.93220338983050799</v>
      </c>
      <c r="R9943">
        <v>0.322033898305084</v>
      </c>
      <c r="S9943">
        <f t="shared" si="155"/>
        <v>4.8000352852699227E-2</v>
      </c>
    </row>
    <row r="9944" spans="1:19" x14ac:dyDescent="0.2">
      <c r="A9944" t="s">
        <v>19766</v>
      </c>
      <c r="B9944" t="s">
        <v>19767</v>
      </c>
      <c r="C9944">
        <v>59</v>
      </c>
      <c r="D9944">
        <v>34</v>
      </c>
      <c r="E9944">
        <v>14</v>
      </c>
      <c r="F9944">
        <v>7</v>
      </c>
      <c r="G9944">
        <v>-0.15911486230436001</v>
      </c>
      <c r="H9944">
        <v>-1.1189819857423</v>
      </c>
      <c r="I9944">
        <v>-1.8099511445898799</v>
      </c>
      <c r="J9944">
        <v>131</v>
      </c>
      <c r="K9944">
        <v>288</v>
      </c>
      <c r="L9944">
        <v>114</v>
      </c>
      <c r="M9944">
        <v>42</v>
      </c>
      <c r="N9944">
        <v>0.41934929552518801</v>
      </c>
      <c r="O9944">
        <v>-0.65245522146368196</v>
      </c>
      <c r="P9944">
        <v>-1.5042476738497501</v>
      </c>
      <c r="Q9944">
        <v>0.91525423728813504</v>
      </c>
      <c r="R9944">
        <v>0.23728813559322001</v>
      </c>
      <c r="S9944">
        <f t="shared" si="155"/>
        <v>7.5678444196327257E-2</v>
      </c>
    </row>
    <row r="9945" spans="1:19" x14ac:dyDescent="0.2">
      <c r="A9945" t="s">
        <v>19768</v>
      </c>
      <c r="B9945" t="s">
        <v>19769</v>
      </c>
      <c r="C9945">
        <v>120</v>
      </c>
      <c r="D9945">
        <v>176</v>
      </c>
      <c r="E9945">
        <v>123</v>
      </c>
      <c r="F9945">
        <v>18</v>
      </c>
      <c r="G9945">
        <v>0.24658965406205299</v>
      </c>
      <c r="H9945">
        <v>-0.48353414438663</v>
      </c>
      <c r="I9945">
        <v>-1.7081059139063099</v>
      </c>
      <c r="J9945">
        <v>216</v>
      </c>
      <c r="K9945">
        <v>226</v>
      </c>
      <c r="L9945">
        <v>102</v>
      </c>
      <c r="M9945">
        <v>22</v>
      </c>
      <c r="N9945">
        <v>9.6882791418191797E-2</v>
      </c>
      <c r="O9945">
        <v>-0.91794235653340295</v>
      </c>
      <c r="P9945">
        <v>-2.0022567389206101</v>
      </c>
      <c r="Q9945">
        <v>0.677966101694915</v>
      </c>
      <c r="R9945">
        <v>0.305084745762711</v>
      </c>
      <c r="S9945">
        <f t="shared" si="155"/>
        <v>-2.8160365137338158E-2</v>
      </c>
    </row>
    <row r="9946" spans="1:19" x14ac:dyDescent="0.2">
      <c r="A9946" t="s">
        <v>19770</v>
      </c>
      <c r="B9946" t="s">
        <v>19771</v>
      </c>
      <c r="C9946">
        <v>97</v>
      </c>
      <c r="D9946">
        <v>100</v>
      </c>
      <c r="E9946">
        <v>59</v>
      </c>
      <c r="F9946">
        <v>21</v>
      </c>
      <c r="G9946">
        <v>9.3486498029283605E-2</v>
      </c>
      <c r="H9946">
        <v>-0.71017773240250404</v>
      </c>
      <c r="I9946">
        <v>-1.5487496124943201</v>
      </c>
      <c r="J9946">
        <v>218</v>
      </c>
      <c r="K9946">
        <v>158</v>
      </c>
      <c r="L9946">
        <v>159</v>
      </c>
      <c r="M9946">
        <v>28</v>
      </c>
      <c r="N9946">
        <v>-6.2571303228460398E-2</v>
      </c>
      <c r="O9946">
        <v>-0.72914814642854298</v>
      </c>
      <c r="P9946">
        <v>-1.9015241308542701</v>
      </c>
      <c r="Q9946">
        <v>0.74576271186440601</v>
      </c>
      <c r="R9946">
        <v>0.25423728813559299</v>
      </c>
      <c r="S9946">
        <f t="shared" si="155"/>
        <v>4.4739675282144023E-2</v>
      </c>
    </row>
    <row r="9947" spans="1:19" x14ac:dyDescent="0.2">
      <c r="A9947" t="s">
        <v>19772</v>
      </c>
      <c r="B9947" t="s">
        <v>19773</v>
      </c>
      <c r="C9947">
        <v>48</v>
      </c>
      <c r="D9947">
        <v>100</v>
      </c>
      <c r="E9947">
        <v>58</v>
      </c>
      <c r="F9947">
        <v>9</v>
      </c>
      <c r="G9947">
        <v>0.39901699491994103</v>
      </c>
      <c r="H9947">
        <v>-0.41207125359105301</v>
      </c>
      <c r="I9947">
        <v>-1.6111959008982599</v>
      </c>
      <c r="J9947">
        <v>102</v>
      </c>
      <c r="K9947">
        <v>89</v>
      </c>
      <c r="L9947">
        <v>56</v>
      </c>
      <c r="M9947">
        <v>1</v>
      </c>
      <c r="N9947">
        <v>1.8017938304716999E-2</v>
      </c>
      <c r="O9947">
        <v>-0.85250092190010696</v>
      </c>
      <c r="P9947">
        <v>-3.0188258403538102</v>
      </c>
      <c r="Q9947">
        <v>0.84745762711864403</v>
      </c>
      <c r="R9947">
        <v>0.28813559322033899</v>
      </c>
      <c r="S9947">
        <f t="shared" si="155"/>
        <v>-0.27212874298545164</v>
      </c>
    </row>
    <row r="9948" spans="1:19" x14ac:dyDescent="0.2">
      <c r="A9948" t="s">
        <v>19774</v>
      </c>
      <c r="B9948" t="s">
        <v>19775</v>
      </c>
      <c r="C9948">
        <v>65</v>
      </c>
      <c r="D9948">
        <v>76</v>
      </c>
      <c r="E9948">
        <v>27</v>
      </c>
      <c r="F9948">
        <v>2</v>
      </c>
      <c r="G9948">
        <v>0.14815846793346399</v>
      </c>
      <c r="H9948">
        <v>-0.87580760226227095</v>
      </c>
      <c r="I9948">
        <v>-2.3960805339408702</v>
      </c>
      <c r="J9948">
        <v>61</v>
      </c>
      <c r="K9948">
        <v>92</v>
      </c>
      <c r="L9948">
        <v>44</v>
      </c>
      <c r="M9948">
        <v>6</v>
      </c>
      <c r="N9948">
        <v>0.25568609575650902</v>
      </c>
      <c r="O9948">
        <v>-0.73396593566896995</v>
      </c>
      <c r="P9948">
        <v>-2.0174042532190102</v>
      </c>
      <c r="Q9948">
        <v>0.98305084745762705</v>
      </c>
      <c r="R9948">
        <v>0.20338983050847401</v>
      </c>
      <c r="S9948">
        <f t="shared" si="155"/>
        <v>-0.2306125474853839</v>
      </c>
    </row>
    <row r="9949" spans="1:19" x14ac:dyDescent="0.2">
      <c r="A9949" t="s">
        <v>19776</v>
      </c>
      <c r="B9949" t="s">
        <v>19777</v>
      </c>
      <c r="C9949">
        <v>104</v>
      </c>
      <c r="D9949">
        <v>60</v>
      </c>
      <c r="E9949">
        <v>96</v>
      </c>
      <c r="F9949">
        <v>13</v>
      </c>
      <c r="G9949">
        <v>-0.15862385661960801</v>
      </c>
      <c r="H9949">
        <v>-0.52902011603761501</v>
      </c>
      <c r="I9949">
        <v>-1.7872871599539399</v>
      </c>
      <c r="J9949">
        <v>109</v>
      </c>
      <c r="K9949">
        <v>218</v>
      </c>
      <c r="L9949">
        <v>147</v>
      </c>
      <c r="M9949">
        <v>36</v>
      </c>
      <c r="N9949">
        <v>0.37825809908570202</v>
      </c>
      <c r="O9949">
        <v>-0.46219794033683698</v>
      </c>
      <c r="P9949">
        <v>-1.4913496657652201</v>
      </c>
      <c r="Q9949">
        <v>0.94915254237288105</v>
      </c>
      <c r="R9949">
        <v>0.28813559322033899</v>
      </c>
      <c r="S9949">
        <f t="shared" si="155"/>
        <v>8.5664367804851912E-2</v>
      </c>
    </row>
    <row r="9950" spans="1:19" x14ac:dyDescent="0.2">
      <c r="A9950" t="s">
        <v>19778</v>
      </c>
      <c r="B9950" t="s">
        <v>19779</v>
      </c>
      <c r="C9950">
        <v>91</v>
      </c>
      <c r="D9950">
        <v>53</v>
      </c>
      <c r="E9950">
        <v>38</v>
      </c>
      <c r="F9950">
        <v>5</v>
      </c>
      <c r="G9950">
        <v>-0.15450729042477601</v>
      </c>
      <c r="H9950">
        <v>-0.87351580548268704</v>
      </c>
      <c r="I9950">
        <v>-2.14426856094707</v>
      </c>
      <c r="J9950">
        <v>149</v>
      </c>
      <c r="K9950">
        <v>134</v>
      </c>
      <c r="L9950">
        <v>72</v>
      </c>
      <c r="M9950">
        <v>10</v>
      </c>
      <c r="N9950">
        <v>3.11466333742553E-2</v>
      </c>
      <c r="O9950">
        <v>-0.90794254912539596</v>
      </c>
      <c r="P9950">
        <v>-2.18341193700416</v>
      </c>
      <c r="Q9950">
        <v>0.66101694915254205</v>
      </c>
      <c r="R9950">
        <v>0.28813559322033899</v>
      </c>
      <c r="S9950">
        <f t="shared" si="155"/>
        <v>-0.20239849288527714</v>
      </c>
    </row>
    <row r="9951" spans="1:19" x14ac:dyDescent="0.2">
      <c r="A9951" t="s">
        <v>19780</v>
      </c>
      <c r="B9951" t="s">
        <v>19781</v>
      </c>
      <c r="C9951">
        <v>94</v>
      </c>
      <c r="D9951">
        <v>136</v>
      </c>
      <c r="E9951">
        <v>116</v>
      </c>
      <c r="F9951">
        <v>6</v>
      </c>
      <c r="G9951">
        <v>0.24066928706604701</v>
      </c>
      <c r="H9951">
        <v>-0.40292787415118297</v>
      </c>
      <c r="I9951">
        <v>-2.0791737761780502</v>
      </c>
      <c r="J9951">
        <v>332</v>
      </c>
      <c r="K9951">
        <v>391</v>
      </c>
      <c r="L9951">
        <v>299</v>
      </c>
      <c r="M9951">
        <v>55</v>
      </c>
      <c r="N9951">
        <v>0.14826677711355199</v>
      </c>
      <c r="O9951">
        <v>-0.63755567252399603</v>
      </c>
      <c r="P9951">
        <v>-1.7910010628016799</v>
      </c>
      <c r="Q9951">
        <v>0.81355932203389802</v>
      </c>
      <c r="R9951">
        <v>0.22033898305084701</v>
      </c>
      <c r="S9951">
        <f t="shared" si="155"/>
        <v>-7.8662741913962941E-2</v>
      </c>
    </row>
    <row r="9952" spans="1:19" x14ac:dyDescent="0.2">
      <c r="A9952" t="s">
        <v>19782</v>
      </c>
      <c r="B9952" t="s">
        <v>19783</v>
      </c>
      <c r="C9952">
        <v>176</v>
      </c>
      <c r="D9952">
        <v>163</v>
      </c>
      <c r="E9952">
        <v>149</v>
      </c>
      <c r="F9952">
        <v>16</v>
      </c>
      <c r="G9952">
        <v>4.6933168885336399E-2</v>
      </c>
      <c r="H9952">
        <v>-0.56658440918027897</v>
      </c>
      <c r="I9952">
        <v>-1.92558985812022</v>
      </c>
      <c r="J9952">
        <v>254</v>
      </c>
      <c r="K9952">
        <v>249</v>
      </c>
      <c r="L9952">
        <v>205</v>
      </c>
      <c r="M9952">
        <v>23</v>
      </c>
      <c r="N9952">
        <v>6.8593733897520007E-2</v>
      </c>
      <c r="O9952">
        <v>-0.68516863270857398</v>
      </c>
      <c r="P9952">
        <v>-2.0533315491942301</v>
      </c>
      <c r="Q9952">
        <v>0.94915254237288105</v>
      </c>
      <c r="R9952">
        <v>0.20338983050847401</v>
      </c>
      <c r="S9952">
        <f t="shared" si="155"/>
        <v>-0.10454080442562033</v>
      </c>
    </row>
    <row r="9953" spans="1:19" x14ac:dyDescent="0.2">
      <c r="A9953" t="s">
        <v>19784</v>
      </c>
      <c r="B9953" t="s">
        <v>19785</v>
      </c>
      <c r="C9953">
        <v>142</v>
      </c>
      <c r="D9953">
        <v>117</v>
      </c>
      <c r="E9953">
        <v>142</v>
      </c>
      <c r="F9953">
        <v>12</v>
      </c>
      <c r="G9953">
        <v>-3.8442503413664299E-3</v>
      </c>
      <c r="H9953">
        <v>-0.49425800977840301</v>
      </c>
      <c r="I9953">
        <v>-1.95730427129743</v>
      </c>
      <c r="J9953">
        <v>145</v>
      </c>
      <c r="K9953">
        <v>219</v>
      </c>
      <c r="L9953">
        <v>130</v>
      </c>
      <c r="M9953">
        <v>24</v>
      </c>
      <c r="N9953">
        <v>0.25630421602686498</v>
      </c>
      <c r="O9953">
        <v>-0.63951342707252801</v>
      </c>
      <c r="P9953">
        <v>-1.79138242911526</v>
      </c>
      <c r="Q9953">
        <v>0.62711864406779605</v>
      </c>
      <c r="R9953">
        <v>0.35593220338983</v>
      </c>
      <c r="S9953">
        <f t="shared" si="155"/>
        <v>-4.3619607254463511E-2</v>
      </c>
    </row>
    <row r="9954" spans="1:19" x14ac:dyDescent="0.2">
      <c r="A9954" t="s">
        <v>19786</v>
      </c>
      <c r="B9954" t="s">
        <v>19787</v>
      </c>
      <c r="C9954">
        <v>114</v>
      </c>
      <c r="D9954">
        <v>164</v>
      </c>
      <c r="E9954">
        <v>107</v>
      </c>
      <c r="F9954">
        <v>29</v>
      </c>
      <c r="G9954">
        <v>0.238197229006753</v>
      </c>
      <c r="H9954">
        <v>-0.52177908342966595</v>
      </c>
      <c r="I9954">
        <v>-1.4787040263995099</v>
      </c>
      <c r="J9954">
        <v>349</v>
      </c>
      <c r="K9954">
        <v>493</v>
      </c>
      <c r="L9954">
        <v>284</v>
      </c>
      <c r="M9954">
        <v>49</v>
      </c>
      <c r="N9954">
        <v>0.22724959573977099</v>
      </c>
      <c r="O9954">
        <v>-0.68159586405653205</v>
      </c>
      <c r="P9954">
        <v>-1.8628550155225501</v>
      </c>
      <c r="Q9954">
        <v>0.79661016949152497</v>
      </c>
      <c r="R9954">
        <v>0.13559322033898299</v>
      </c>
      <c r="S9954">
        <f t="shared" si="155"/>
        <v>7.5283016840037825E-2</v>
      </c>
    </row>
    <row r="9955" spans="1:19" x14ac:dyDescent="0.2">
      <c r="A9955" t="s">
        <v>19788</v>
      </c>
      <c r="B9955" t="s">
        <v>19789</v>
      </c>
      <c r="C9955">
        <v>129</v>
      </c>
      <c r="D9955">
        <v>109</v>
      </c>
      <c r="E9955">
        <v>81</v>
      </c>
      <c r="F9955">
        <v>20</v>
      </c>
      <c r="G9955">
        <v>7.0950199369031099E-3</v>
      </c>
      <c r="H9955">
        <v>-0.69636270119900201</v>
      </c>
      <c r="I9955">
        <v>-1.69375688759726</v>
      </c>
      <c r="J9955">
        <v>221</v>
      </c>
      <c r="K9955">
        <v>280</v>
      </c>
      <c r="L9955">
        <v>117</v>
      </c>
      <c r="M9955">
        <v>21</v>
      </c>
      <c r="N9955">
        <v>0.17999386107883</v>
      </c>
      <c r="O9955">
        <v>-0.86829518908333903</v>
      </c>
      <c r="P9955">
        <v>-2.0323986475430802</v>
      </c>
      <c r="Q9955">
        <v>0.677966101694915</v>
      </c>
      <c r="R9955">
        <v>0.38983050847457601</v>
      </c>
      <c r="S9955">
        <f t="shared" si="155"/>
        <v>-3.2084811809855548E-2</v>
      </c>
    </row>
    <row r="9956" spans="1:19" x14ac:dyDescent="0.2">
      <c r="A9956" t="s">
        <v>19790</v>
      </c>
      <c r="B9956" t="s">
        <v>19791</v>
      </c>
      <c r="C9956">
        <v>194</v>
      </c>
      <c r="D9956">
        <v>167</v>
      </c>
      <c r="E9956">
        <v>146</v>
      </c>
      <c r="F9956">
        <v>60</v>
      </c>
      <c r="G9956">
        <v>1.51729735128856E-2</v>
      </c>
      <c r="H9956">
        <v>-0.61770688392419204</v>
      </c>
      <c r="I9956">
        <v>-1.3938476525085799</v>
      </c>
      <c r="J9956">
        <v>402</v>
      </c>
      <c r="K9956">
        <v>422</v>
      </c>
      <c r="L9956">
        <v>284</v>
      </c>
      <c r="M9956">
        <v>56</v>
      </c>
      <c r="N9956">
        <v>9.8314501298925605E-2</v>
      </c>
      <c r="O9956">
        <v>-0.74299649018182201</v>
      </c>
      <c r="P9956">
        <v>-1.8662636946701601</v>
      </c>
      <c r="Q9956">
        <v>0.88135593220338904</v>
      </c>
      <c r="R9956">
        <v>0.338983050847457</v>
      </c>
      <c r="S9956">
        <f t="shared" si="155"/>
        <v>9.8842421711250433E-2</v>
      </c>
    </row>
    <row r="9957" spans="1:19" x14ac:dyDescent="0.2">
      <c r="A9957" t="s">
        <v>19792</v>
      </c>
      <c r="B9957" t="s">
        <v>19793</v>
      </c>
      <c r="C9957">
        <v>312</v>
      </c>
      <c r="D9957">
        <v>336</v>
      </c>
      <c r="E9957">
        <v>222</v>
      </c>
      <c r="F9957">
        <v>39</v>
      </c>
      <c r="G9957">
        <v>0.112442915666929</v>
      </c>
      <c r="H9957">
        <v>-0.64205962934620697</v>
      </c>
      <c r="I9957">
        <v>-1.7872871599539399</v>
      </c>
      <c r="J9957">
        <v>469</v>
      </c>
      <c r="K9957">
        <v>621</v>
      </c>
      <c r="L9957">
        <v>318</v>
      </c>
      <c r="M9957">
        <v>79</v>
      </c>
      <c r="N9957">
        <v>0.19914686088321801</v>
      </c>
      <c r="O9957">
        <v>-0.76083449987504004</v>
      </c>
      <c r="P9957">
        <v>-1.78377142001653</v>
      </c>
      <c r="Q9957">
        <v>0.91525423728813504</v>
      </c>
      <c r="R9957">
        <v>0.35593220338983</v>
      </c>
      <c r="S9957">
        <f t="shared" si="155"/>
        <v>7.4463283296917759E-3</v>
      </c>
    </row>
    <row r="9958" spans="1:19" x14ac:dyDescent="0.2">
      <c r="A9958" t="s">
        <v>19794</v>
      </c>
      <c r="B9958" t="s">
        <v>19795</v>
      </c>
      <c r="C9958">
        <v>38</v>
      </c>
      <c r="D9958">
        <v>20</v>
      </c>
      <c r="E9958">
        <v>38</v>
      </c>
      <c r="F9958">
        <v>8</v>
      </c>
      <c r="G9958">
        <v>-0.1984953686573</v>
      </c>
      <c r="H9958">
        <v>-0.49425800977840301</v>
      </c>
      <c r="I9958">
        <v>-1.5608907825868601</v>
      </c>
      <c r="J9958">
        <v>70</v>
      </c>
      <c r="K9958">
        <v>154</v>
      </c>
      <c r="L9958">
        <v>109</v>
      </c>
      <c r="M9958">
        <v>17</v>
      </c>
      <c r="N9958">
        <v>0.41965078424392799</v>
      </c>
      <c r="O9958">
        <v>-0.39976031921802302</v>
      </c>
      <c r="P9958">
        <v>-1.6248747872278699</v>
      </c>
      <c r="Q9958">
        <v>0.62711864406779605</v>
      </c>
      <c r="R9958">
        <v>0.27118644067796599</v>
      </c>
      <c r="S9958">
        <f t="shared" si="155"/>
        <v>0.11523754063876442</v>
      </c>
    </row>
    <row r="9959" spans="1:19" x14ac:dyDescent="0.2">
      <c r="A9959" t="s">
        <v>19796</v>
      </c>
      <c r="B9959" t="s">
        <v>19797</v>
      </c>
      <c r="C9959">
        <v>139</v>
      </c>
      <c r="D9959">
        <v>49</v>
      </c>
      <c r="E9959">
        <v>85</v>
      </c>
      <c r="F9959">
        <v>13</v>
      </c>
      <c r="G9959">
        <v>-0.37256048793005297</v>
      </c>
      <c r="H9959">
        <v>-0.70785388431820595</v>
      </c>
      <c r="I9959">
        <v>-1.91326862090925</v>
      </c>
      <c r="J9959">
        <v>200</v>
      </c>
      <c r="K9959">
        <v>206</v>
      </c>
      <c r="L9959">
        <v>154</v>
      </c>
      <c r="M9959">
        <v>14</v>
      </c>
      <c r="N9959">
        <v>9.0065328126893801E-2</v>
      </c>
      <c r="O9959">
        <v>-0.70559805197190795</v>
      </c>
      <c r="P9959">
        <v>-2.16512762857763</v>
      </c>
      <c r="Q9959">
        <v>0.71186440677966101</v>
      </c>
      <c r="R9959">
        <v>0.23728813559322001</v>
      </c>
      <c r="S9959">
        <f t="shared" si="155"/>
        <v>-0.1308911878399602</v>
      </c>
    </row>
    <row r="9960" spans="1:19" x14ac:dyDescent="0.2">
      <c r="A9960" t="s">
        <v>19798</v>
      </c>
      <c r="B9960" t="s">
        <v>19799</v>
      </c>
      <c r="C9960">
        <v>269</v>
      </c>
      <c r="D9960">
        <v>295</v>
      </c>
      <c r="E9960">
        <v>276</v>
      </c>
      <c r="F9960">
        <v>26</v>
      </c>
      <c r="G9960">
        <v>0.120327968271283</v>
      </c>
      <c r="H9960">
        <v>-0.48310120771559301</v>
      </c>
      <c r="I9960">
        <v>-1.89897610499358</v>
      </c>
      <c r="J9960">
        <v>571</v>
      </c>
      <c r="K9960">
        <v>685</v>
      </c>
      <c r="L9960">
        <v>466</v>
      </c>
      <c r="M9960">
        <v>65</v>
      </c>
      <c r="N9960">
        <v>0.15628256666829901</v>
      </c>
      <c r="O9960">
        <v>-0.68033896870023802</v>
      </c>
      <c r="P9960">
        <v>-1.95394842019488</v>
      </c>
      <c r="Q9960">
        <v>0.81355932203389802</v>
      </c>
      <c r="R9960">
        <v>0.322033898305084</v>
      </c>
      <c r="S9960">
        <f t="shared" si="155"/>
        <v>-7.0282476894093573E-2</v>
      </c>
    </row>
    <row r="9961" spans="1:19" x14ac:dyDescent="0.2">
      <c r="A9961" t="s">
        <v>19800</v>
      </c>
      <c r="B9961" t="s">
        <v>19801</v>
      </c>
      <c r="C9961">
        <v>117</v>
      </c>
      <c r="D9961">
        <v>102</v>
      </c>
      <c r="E9961">
        <v>89</v>
      </c>
      <c r="F9961">
        <v>14</v>
      </c>
      <c r="G9961">
        <v>2.0672542311284299E-2</v>
      </c>
      <c r="H9961">
        <v>-0.61305386487965197</v>
      </c>
      <c r="I9961">
        <v>-1.8062549990299199</v>
      </c>
      <c r="J9961">
        <v>231</v>
      </c>
      <c r="K9961">
        <v>210</v>
      </c>
      <c r="L9961">
        <v>158</v>
      </c>
      <c r="M9961">
        <v>9</v>
      </c>
      <c r="N9961">
        <v>3.5835418263496698E-2</v>
      </c>
      <c r="O9961">
        <v>-0.75704367008211204</v>
      </c>
      <c r="P9961">
        <v>-2.4195951390447101</v>
      </c>
      <c r="Q9961">
        <v>0.57627118644067798</v>
      </c>
      <c r="R9961">
        <v>0.23728813559322001</v>
      </c>
      <c r="S9961">
        <f t="shared" si="155"/>
        <v>-0.16809613383226329</v>
      </c>
    </row>
    <row r="9962" spans="1:19" x14ac:dyDescent="0.2">
      <c r="A9962" t="s">
        <v>19802</v>
      </c>
      <c r="B9962" t="s">
        <v>19803</v>
      </c>
      <c r="C9962">
        <v>58</v>
      </c>
      <c r="D9962">
        <v>42</v>
      </c>
      <c r="E9962">
        <v>7</v>
      </c>
      <c r="F9962">
        <v>4</v>
      </c>
      <c r="G9962">
        <v>-5.9920470869508302E-2</v>
      </c>
      <c r="H9962">
        <v>-1.4125879633270799</v>
      </c>
      <c r="I9962">
        <v>-2.0455651751969701</v>
      </c>
      <c r="J9962">
        <v>81</v>
      </c>
      <c r="K9962">
        <v>166</v>
      </c>
      <c r="L9962">
        <v>56</v>
      </c>
      <c r="M9962">
        <v>9</v>
      </c>
      <c r="N9962">
        <v>0.38885117258312701</v>
      </c>
      <c r="O9962">
        <v>-0.75238576901683896</v>
      </c>
      <c r="P9962">
        <v>-1.9644681780312101</v>
      </c>
      <c r="Q9962">
        <v>0.677966101694915</v>
      </c>
      <c r="R9962">
        <v>0.20338983050847401</v>
      </c>
      <c r="S9962">
        <f t="shared" si="155"/>
        <v>-0.11537019672653014</v>
      </c>
    </row>
    <row r="9963" spans="1:19" x14ac:dyDescent="0.2">
      <c r="A9963" t="s">
        <v>19804</v>
      </c>
      <c r="B9963" t="s">
        <v>19805</v>
      </c>
      <c r="C9963">
        <v>52</v>
      </c>
      <c r="D9963">
        <v>57</v>
      </c>
      <c r="E9963">
        <v>81</v>
      </c>
      <c r="F9963">
        <v>5</v>
      </c>
      <c r="G9963">
        <v>0.12012974433322</v>
      </c>
      <c r="H9963">
        <v>-0.30177633453455199</v>
      </c>
      <c r="I9963">
        <v>-1.90123051226077</v>
      </c>
      <c r="J9963">
        <v>107</v>
      </c>
      <c r="K9963">
        <v>86</v>
      </c>
      <c r="L9963">
        <v>71</v>
      </c>
      <c r="M9963">
        <v>15</v>
      </c>
      <c r="N9963">
        <v>-1.7657223019919999E-2</v>
      </c>
      <c r="O9963">
        <v>-0.77021420611052405</v>
      </c>
      <c r="P9963">
        <v>-1.8635181872214199</v>
      </c>
      <c r="Q9963">
        <v>0.644067796610169</v>
      </c>
      <c r="R9963">
        <v>0.28813559322033899</v>
      </c>
      <c r="S9963">
        <f t="shared" si="155"/>
        <v>-4.6744001368219872E-2</v>
      </c>
    </row>
    <row r="9964" spans="1:19" x14ac:dyDescent="0.2">
      <c r="A9964" t="s">
        <v>19806</v>
      </c>
      <c r="B9964" t="s">
        <v>19807</v>
      </c>
      <c r="C9964">
        <v>124</v>
      </c>
      <c r="D9964">
        <v>109</v>
      </c>
      <c r="E9964">
        <v>690</v>
      </c>
      <c r="F9964">
        <v>2043</v>
      </c>
      <c r="G9964">
        <v>2.4263045073916901E-2</v>
      </c>
      <c r="H9964">
        <v>0.25116939579661601</v>
      </c>
      <c r="I9964">
        <v>0.33264950850821301</v>
      </c>
      <c r="J9964">
        <v>225</v>
      </c>
      <c r="K9964">
        <v>384</v>
      </c>
      <c r="L9964">
        <v>1575</v>
      </c>
      <c r="M9964">
        <v>4135</v>
      </c>
      <c r="N9964">
        <v>0.30937680967789</v>
      </c>
      <c r="O9964">
        <v>0.25300926286986603</v>
      </c>
      <c r="P9964">
        <v>0.25406732718531</v>
      </c>
      <c r="Q9964">
        <v>0.86440677966101698</v>
      </c>
      <c r="R9964">
        <v>0.50847457627118597</v>
      </c>
      <c r="S9964">
        <f t="shared" si="155"/>
        <v>1.1638894581822203</v>
      </c>
    </row>
    <row r="9965" spans="1:19" x14ac:dyDescent="0.2">
      <c r="A9965" t="s">
        <v>19808</v>
      </c>
      <c r="B9965" t="s">
        <v>19809</v>
      </c>
      <c r="C9965">
        <v>116</v>
      </c>
      <c r="D9965">
        <v>101</v>
      </c>
      <c r="E9965">
        <v>48</v>
      </c>
      <c r="F9965">
        <v>3</v>
      </c>
      <c r="G9965">
        <v>2.0121616851252602E-2</v>
      </c>
      <c r="H9965">
        <v>-0.87747476162973403</v>
      </c>
      <c r="I9965">
        <v>-2.4715339074692499</v>
      </c>
      <c r="J9965">
        <v>168</v>
      </c>
      <c r="K9965">
        <v>220</v>
      </c>
      <c r="L9965">
        <v>83</v>
      </c>
      <c r="M9965">
        <v>12</v>
      </c>
      <c r="N9965">
        <v>0.19434150251806501</v>
      </c>
      <c r="O9965">
        <v>-0.898319966494179</v>
      </c>
      <c r="P9965">
        <v>-2.15635370427013</v>
      </c>
      <c r="Q9965">
        <v>0.88135593220338904</v>
      </c>
      <c r="R9965">
        <v>0.20338983050847401</v>
      </c>
      <c r="S9965">
        <f t="shared" si="155"/>
        <v>-0.28953875591731543</v>
      </c>
    </row>
    <row r="9966" spans="1:19" x14ac:dyDescent="0.2">
      <c r="A9966" t="s">
        <v>19810</v>
      </c>
      <c r="B9966" t="s">
        <v>19811</v>
      </c>
      <c r="C9966">
        <v>157</v>
      </c>
      <c r="D9966">
        <v>158</v>
      </c>
      <c r="E9966">
        <v>110</v>
      </c>
      <c r="F9966">
        <v>8</v>
      </c>
      <c r="G9966">
        <v>8.3015666840717303E-2</v>
      </c>
      <c r="H9966">
        <v>-0.64876497702941205</v>
      </c>
      <c r="I9966">
        <v>-2.1770068383792802</v>
      </c>
      <c r="J9966">
        <v>250</v>
      </c>
      <c r="K9966">
        <v>325</v>
      </c>
      <c r="L9966">
        <v>171</v>
      </c>
      <c r="M9966">
        <v>53</v>
      </c>
      <c r="N9966">
        <v>0.19117145572855801</v>
      </c>
      <c r="O9966">
        <v>-0.75703267542427399</v>
      </c>
      <c r="P9966">
        <v>-1.6838898076631399</v>
      </c>
      <c r="Q9966">
        <v>0.91525423728813504</v>
      </c>
      <c r="R9966">
        <v>0.305084745762711</v>
      </c>
      <c r="S9966">
        <f t="shared" si="155"/>
        <v>-7.8225664461682054E-2</v>
      </c>
    </row>
    <row r="9967" spans="1:19" x14ac:dyDescent="0.2">
      <c r="A9967" t="s">
        <v>19812</v>
      </c>
      <c r="B9967" t="s">
        <v>19813</v>
      </c>
      <c r="C9967">
        <v>80</v>
      </c>
      <c r="D9967">
        <v>66</v>
      </c>
      <c r="E9967">
        <v>20</v>
      </c>
      <c r="F9967">
        <v>6</v>
      </c>
      <c r="G9967">
        <v>-3.2878191545464698E-3</v>
      </c>
      <c r="H9967">
        <v>-1.09631800110636</v>
      </c>
      <c r="I9967">
        <v>-2.0091359095702899</v>
      </c>
      <c r="J9967">
        <v>152</v>
      </c>
      <c r="K9967">
        <v>181</v>
      </c>
      <c r="L9967">
        <v>82</v>
      </c>
      <c r="M9967">
        <v>21</v>
      </c>
      <c r="N9967">
        <v>0.153063090346133</v>
      </c>
      <c r="O9967">
        <v>-0.86011851270544604</v>
      </c>
      <c r="P9967">
        <v>-1.86984996180274</v>
      </c>
      <c r="Q9967">
        <v>0.79661016949152497</v>
      </c>
      <c r="R9967">
        <v>0.305084745762711</v>
      </c>
      <c r="S9967">
        <f t="shared" si="155"/>
        <v>-7.9555774468490353E-2</v>
      </c>
    </row>
    <row r="9968" spans="1:19" x14ac:dyDescent="0.2">
      <c r="A9968" t="s">
        <v>19814</v>
      </c>
      <c r="B9968" t="s">
        <v>19815</v>
      </c>
      <c r="C9968">
        <v>137</v>
      </c>
      <c r="D9968">
        <v>123</v>
      </c>
      <c r="E9968">
        <v>84</v>
      </c>
      <c r="F9968">
        <v>30</v>
      </c>
      <c r="G9968">
        <v>3.3442776578519601E-2</v>
      </c>
      <c r="H9968">
        <v>-0.70669929087292804</v>
      </c>
      <c r="I9968">
        <v>-1.54379648539874</v>
      </c>
      <c r="J9968">
        <v>295</v>
      </c>
      <c r="K9968">
        <v>440</v>
      </c>
      <c r="L9968">
        <v>321</v>
      </c>
      <c r="M9968">
        <v>66</v>
      </c>
      <c r="N9968">
        <v>0.25085876392974599</v>
      </c>
      <c r="O9968">
        <v>-0.555405760717681</v>
      </c>
      <c r="P9968">
        <v>-1.66050374902818</v>
      </c>
      <c r="Q9968">
        <v>0.69491525423728795</v>
      </c>
      <c r="R9968">
        <v>0.305084745762711</v>
      </c>
      <c r="S9968">
        <f t="shared" si="155"/>
        <v>0.1106370875191838</v>
      </c>
    </row>
    <row r="9969" spans="1:19" x14ac:dyDescent="0.2">
      <c r="A9969" t="s">
        <v>19816</v>
      </c>
      <c r="B9969" t="s">
        <v>19817</v>
      </c>
      <c r="C9969">
        <v>109</v>
      </c>
      <c r="D9969">
        <v>59</v>
      </c>
      <c r="E9969">
        <v>44</v>
      </c>
      <c r="F9969">
        <v>4</v>
      </c>
      <c r="G9969">
        <v>-0.18631625400294999</v>
      </c>
      <c r="H9969">
        <v>-0.888231831232839</v>
      </c>
      <c r="I9969">
        <v>-2.3195636795746601</v>
      </c>
      <c r="J9969">
        <v>125</v>
      </c>
      <c r="K9969">
        <v>156</v>
      </c>
      <c r="L9969">
        <v>59</v>
      </c>
      <c r="M9969">
        <v>14</v>
      </c>
      <c r="N9969">
        <v>0.17344268876812599</v>
      </c>
      <c r="O9969">
        <v>-0.91814677851030202</v>
      </c>
      <c r="P9969">
        <v>-1.9610076459217101</v>
      </c>
      <c r="Q9969">
        <v>0.55932203389830504</v>
      </c>
      <c r="R9969">
        <v>0.35593220338983</v>
      </c>
      <c r="S9969">
        <f t="shared" si="155"/>
        <v>-0.1934611851529954</v>
      </c>
    </row>
    <row r="9970" spans="1:19" x14ac:dyDescent="0.2">
      <c r="A9970" t="s">
        <v>19818</v>
      </c>
      <c r="B9970" t="s">
        <v>19819</v>
      </c>
      <c r="C9970">
        <v>228</v>
      </c>
      <c r="D9970">
        <v>274</v>
      </c>
      <c r="E9970">
        <v>105</v>
      </c>
      <c r="F9970">
        <v>42</v>
      </c>
      <c r="G9970">
        <v>0.16007394811546199</v>
      </c>
      <c r="H9970">
        <v>-0.83100355770891898</v>
      </c>
      <c r="I9970">
        <v>-1.61888272956455</v>
      </c>
      <c r="J9970">
        <v>419</v>
      </c>
      <c r="K9970">
        <v>455</v>
      </c>
      <c r="L9970">
        <v>207</v>
      </c>
      <c r="M9970">
        <v>55</v>
      </c>
      <c r="N9970">
        <v>0.11302547711253801</v>
      </c>
      <c r="O9970">
        <v>-0.89833245465376699</v>
      </c>
      <c r="P9970">
        <v>-1.8920770020639399</v>
      </c>
      <c r="Q9970">
        <v>0.59322033898305004</v>
      </c>
      <c r="R9970">
        <v>0.20338983050847401</v>
      </c>
      <c r="S9970">
        <f t="shared" si="155"/>
        <v>2.7041400060084972E-2</v>
      </c>
    </row>
    <row r="9971" spans="1:19" x14ac:dyDescent="0.2">
      <c r="A9971" t="s">
        <v>19820</v>
      </c>
      <c r="B9971" t="s">
        <v>19821</v>
      </c>
      <c r="C9971">
        <v>206</v>
      </c>
      <c r="D9971">
        <v>273</v>
      </c>
      <c r="E9971">
        <v>158</v>
      </c>
      <c r="F9971">
        <v>18</v>
      </c>
      <c r="G9971">
        <v>0.20255365896713101</v>
      </c>
      <c r="H9971">
        <v>-0.60946814319313403</v>
      </c>
      <c r="I9971">
        <v>-1.9427918882278401</v>
      </c>
      <c r="J9971">
        <v>299</v>
      </c>
      <c r="K9971">
        <v>384</v>
      </c>
      <c r="L9971">
        <v>229</v>
      </c>
      <c r="M9971">
        <v>52</v>
      </c>
      <c r="N9971">
        <v>0.18588813946482199</v>
      </c>
      <c r="O9971">
        <v>-0.70792448312893197</v>
      </c>
      <c r="P9971">
        <v>-1.7698935132815199</v>
      </c>
      <c r="Q9971">
        <v>0.86440677966101698</v>
      </c>
      <c r="R9971">
        <v>0.35593220338983</v>
      </c>
      <c r="S9971">
        <f t="shared" si="155"/>
        <v>-3.3686542937520284E-2</v>
      </c>
    </row>
    <row r="9972" spans="1:19" x14ac:dyDescent="0.2">
      <c r="A9972" t="s">
        <v>19822</v>
      </c>
      <c r="B9972" t="s">
        <v>19823</v>
      </c>
      <c r="C9972">
        <v>81</v>
      </c>
      <c r="D9972">
        <v>66</v>
      </c>
      <c r="E9972">
        <v>80</v>
      </c>
      <c r="F9972">
        <v>6</v>
      </c>
      <c r="G9972">
        <v>-8.6828510412526594E-3</v>
      </c>
      <c r="H9972">
        <v>-0.49965304166510899</v>
      </c>
      <c r="I9972">
        <v>-2.0145309414570001</v>
      </c>
      <c r="J9972">
        <v>118</v>
      </c>
      <c r="K9972">
        <v>129</v>
      </c>
      <c r="L9972">
        <v>35</v>
      </c>
      <c r="M9972">
        <v>18</v>
      </c>
      <c r="N9972">
        <v>0.11593580641484499</v>
      </c>
      <c r="O9972">
        <v>-1.1199027401002399</v>
      </c>
      <c r="P9972">
        <v>-1.8268351707947099</v>
      </c>
      <c r="Q9972">
        <v>0.644067796610169</v>
      </c>
      <c r="R9972">
        <v>0.305084745762711</v>
      </c>
      <c r="S9972">
        <f t="shared" si="155"/>
        <v>-6.9605858688848082E-2</v>
      </c>
    </row>
    <row r="9973" spans="1:19" x14ac:dyDescent="0.2">
      <c r="A9973" t="s">
        <v>19824</v>
      </c>
      <c r="B9973" t="s">
        <v>19825</v>
      </c>
      <c r="C9973">
        <v>71</v>
      </c>
      <c r="D9973">
        <v>62</v>
      </c>
      <c r="E9973">
        <v>25</v>
      </c>
      <c r="F9973">
        <v>4</v>
      </c>
      <c r="G9973">
        <v>2.1391573074707002E-2</v>
      </c>
      <c r="H9973">
        <v>-0.94757634982544103</v>
      </c>
      <c r="I9973">
        <v>-2.13339553035311</v>
      </c>
      <c r="J9973">
        <v>100</v>
      </c>
      <c r="K9973">
        <v>173</v>
      </c>
      <c r="L9973">
        <v>70</v>
      </c>
      <c r="M9973">
        <v>6</v>
      </c>
      <c r="N9973">
        <v>0.31527420655051702</v>
      </c>
      <c r="O9973">
        <v>-0.74699073713013298</v>
      </c>
      <c r="P9973">
        <v>-2.2320744182082399</v>
      </c>
      <c r="Q9973">
        <v>0.644067796610169</v>
      </c>
      <c r="R9973">
        <v>0.305084745762711</v>
      </c>
      <c r="S9973">
        <f t="shared" si="155"/>
        <v>-0.2122793095072541</v>
      </c>
    </row>
    <row r="9974" spans="1:19" x14ac:dyDescent="0.2">
      <c r="A9974" t="s">
        <v>19826</v>
      </c>
      <c r="B9974" t="s">
        <v>19827</v>
      </c>
      <c r="C9974">
        <v>50</v>
      </c>
      <c r="D9974">
        <v>71</v>
      </c>
      <c r="E9974">
        <v>35</v>
      </c>
      <c r="F9974">
        <v>7</v>
      </c>
      <c r="G9974">
        <v>0.232546576678584</v>
      </c>
      <c r="H9974">
        <v>-0.64915996976414603</v>
      </c>
      <c r="I9974">
        <v>-1.73806913728376</v>
      </c>
      <c r="J9974">
        <v>125</v>
      </c>
      <c r="K9974">
        <v>116</v>
      </c>
      <c r="L9974">
        <v>70</v>
      </c>
      <c r="M9974">
        <v>10</v>
      </c>
      <c r="N9974">
        <v>4.4776079640583701E-2</v>
      </c>
      <c r="O9974">
        <v>-0.84390075013818899</v>
      </c>
      <c r="P9974">
        <v>-2.10713568159994</v>
      </c>
      <c r="Q9974">
        <v>0.59322033898305004</v>
      </c>
      <c r="R9974">
        <v>0.27118644067796599</v>
      </c>
      <c r="S9974">
        <f t="shared" si="155"/>
        <v>-6.4854664663276329E-2</v>
      </c>
    </row>
    <row r="9975" spans="1:19" x14ac:dyDescent="0.2">
      <c r="A9975" t="s">
        <v>19828</v>
      </c>
      <c r="B9975" t="e">
        <f>-MIDVVRALYPYTAQDDDPSELSFKKGDVIQVLAKLEGWWDGILANGRRGWFPSNYVEPVNI</f>
        <v>#NAME?</v>
      </c>
      <c r="C9975">
        <v>342</v>
      </c>
      <c r="D9975">
        <v>383</v>
      </c>
      <c r="E9975">
        <v>273</v>
      </c>
      <c r="F9975">
        <v>51</v>
      </c>
      <c r="G9975">
        <v>0.12943090020801601</v>
      </c>
      <c r="H9975">
        <v>-0.59212146879378202</v>
      </c>
      <c r="I9975">
        <v>-1.7106531029201899</v>
      </c>
      <c r="J9975">
        <v>672</v>
      </c>
      <c r="K9975">
        <v>829</v>
      </c>
      <c r="L9975">
        <v>486</v>
      </c>
      <c r="M9975">
        <v>86</v>
      </c>
      <c r="N9975">
        <v>0.16841336091817</v>
      </c>
      <c r="O9975">
        <v>-0.73282178093592198</v>
      </c>
      <c r="P9975">
        <v>-1.9030964904021499</v>
      </c>
      <c r="Q9975">
        <v>0.66101694915254205</v>
      </c>
      <c r="R9975">
        <v>0.38983050847457601</v>
      </c>
      <c r="S9975">
        <f t="shared" si="155"/>
        <v>-2.3711865496143297E-3</v>
      </c>
    </row>
    <row r="9976" spans="1:19" x14ac:dyDescent="0.2">
      <c r="A9976" t="s">
        <v>19829</v>
      </c>
      <c r="B9976" t="s">
        <v>19830</v>
      </c>
      <c r="C9976">
        <v>108</v>
      </c>
      <c r="D9976">
        <v>78</v>
      </c>
      <c r="E9976">
        <v>59</v>
      </c>
      <c r="F9976">
        <v>11</v>
      </c>
      <c r="G9976">
        <v>-6.1070920500940797E-2</v>
      </c>
      <c r="H9976">
        <v>-0.75682975362320903</v>
      </c>
      <c r="I9976">
        <v>-1.87622824329072</v>
      </c>
      <c r="J9976">
        <v>145</v>
      </c>
      <c r="K9976">
        <v>201</v>
      </c>
      <c r="L9976">
        <v>144</v>
      </c>
      <c r="M9976">
        <v>27</v>
      </c>
      <c r="N9976">
        <v>0.21905615860723501</v>
      </c>
      <c r="O9976">
        <v>-0.59509428728411495</v>
      </c>
      <c r="P9976">
        <v>-1.7402299066678799</v>
      </c>
      <c r="Q9976">
        <v>0.94915254237288105</v>
      </c>
      <c r="R9976">
        <v>0.28813559322033899</v>
      </c>
      <c r="S9976">
        <f t="shared" si="155"/>
        <v>-6.5561618413415568E-3</v>
      </c>
    </row>
    <row r="9977" spans="1:19" x14ac:dyDescent="0.2">
      <c r="A9977" t="s">
        <v>19831</v>
      </c>
      <c r="B9977" t="s">
        <v>19832</v>
      </c>
      <c r="C9977">
        <v>49</v>
      </c>
      <c r="D9977">
        <v>82</v>
      </c>
      <c r="E9977">
        <v>90</v>
      </c>
      <c r="F9977">
        <v>9</v>
      </c>
      <c r="G9977">
        <v>0.303876004650731</v>
      </c>
      <c r="H9977">
        <v>-0.23021158036759201</v>
      </c>
      <c r="I9977">
        <v>-1.6201507435511799</v>
      </c>
      <c r="J9977">
        <v>229</v>
      </c>
      <c r="K9977">
        <v>267</v>
      </c>
      <c r="L9977">
        <v>183</v>
      </c>
      <c r="M9977">
        <v>30</v>
      </c>
      <c r="N9977">
        <v>0.143903882446408</v>
      </c>
      <c r="O9977">
        <v>-0.68947316975384798</v>
      </c>
      <c r="P9977">
        <v>-1.89293989621211</v>
      </c>
      <c r="Q9977">
        <v>0.91525423728813504</v>
      </c>
      <c r="R9977">
        <v>0.322033898305084</v>
      </c>
      <c r="S9977">
        <f t="shared" si="155"/>
        <v>2.6444915777081225E-2</v>
      </c>
    </row>
    <row r="9978" spans="1:19" x14ac:dyDescent="0.2">
      <c r="A9978" t="s">
        <v>19833</v>
      </c>
      <c r="B9978" t="s">
        <v>19834</v>
      </c>
      <c r="C9978">
        <v>196</v>
      </c>
      <c r="D9978">
        <v>129</v>
      </c>
      <c r="E9978">
        <v>185</v>
      </c>
      <c r="F9978">
        <v>8</v>
      </c>
      <c r="G9978">
        <v>-0.101408128761698</v>
      </c>
      <c r="H9978">
        <v>-0.51934235273186502</v>
      </c>
      <c r="I9978">
        <v>-2.2733632573265301</v>
      </c>
      <c r="J9978">
        <v>325</v>
      </c>
      <c r="K9978">
        <v>323</v>
      </c>
      <c r="L9978">
        <v>194</v>
      </c>
      <c r="M9978">
        <v>43</v>
      </c>
      <c r="N9978">
        <v>7.4547264773950295E-2</v>
      </c>
      <c r="O9978">
        <v>-0.81617040819303799</v>
      </c>
      <c r="P9978">
        <v>-1.88864057399118</v>
      </c>
      <c r="Q9978">
        <v>0.81355932203389802</v>
      </c>
      <c r="R9978">
        <v>0.22033898305084701</v>
      </c>
      <c r="S9978">
        <f t="shared" si="155"/>
        <v>-0.16078074078000995</v>
      </c>
    </row>
    <row r="9979" spans="1:19" x14ac:dyDescent="0.2">
      <c r="A9979" t="s">
        <v>19835</v>
      </c>
      <c r="B9979" t="s">
        <v>19836</v>
      </c>
      <c r="C9979">
        <v>74</v>
      </c>
      <c r="D9979">
        <v>57</v>
      </c>
      <c r="E9979">
        <v>93</v>
      </c>
      <c r="F9979">
        <v>21</v>
      </c>
      <c r="G9979">
        <v>-3.3098631762956299E-2</v>
      </c>
      <c r="H9979">
        <v>-0.395006780955444</v>
      </c>
      <c r="I9979">
        <v>-1.43120959795905</v>
      </c>
      <c r="J9979">
        <v>157</v>
      </c>
      <c r="K9979">
        <v>181</v>
      </c>
      <c r="L9979">
        <v>83</v>
      </c>
      <c r="M9979">
        <v>15</v>
      </c>
      <c r="N9979">
        <v>0.13900702588167199</v>
      </c>
      <c r="O9979">
        <v>-0.86891033717754995</v>
      </c>
      <c r="P9979">
        <v>-2.03003406194544</v>
      </c>
      <c r="Q9979">
        <v>0.83050847457627097</v>
      </c>
      <c r="R9979">
        <v>0.25423728813559299</v>
      </c>
      <c r="S9979">
        <f t="shared" si="155"/>
        <v>4.426195998437616E-2</v>
      </c>
    </row>
    <row r="9980" spans="1:19" x14ac:dyDescent="0.2">
      <c r="A9980" t="s">
        <v>19837</v>
      </c>
      <c r="B9980" t="s">
        <v>19838</v>
      </c>
      <c r="C9980">
        <v>52</v>
      </c>
      <c r="D9980">
        <v>92</v>
      </c>
      <c r="E9980">
        <v>105</v>
      </c>
      <c r="F9980">
        <v>5</v>
      </c>
      <c r="G9980">
        <v>0.32804271600628399</v>
      </c>
      <c r="H9980">
        <v>-0.18907205434326399</v>
      </c>
      <c r="I9980">
        <v>-1.90123051226077</v>
      </c>
      <c r="J9980">
        <v>261</v>
      </c>
      <c r="K9980">
        <v>395</v>
      </c>
      <c r="L9980">
        <v>121</v>
      </c>
      <c r="M9980">
        <v>37</v>
      </c>
      <c r="N9980">
        <v>0.25718469170990099</v>
      </c>
      <c r="O9980">
        <v>-0.92594391416622102</v>
      </c>
      <c r="P9980">
        <v>-1.8586644518631701</v>
      </c>
      <c r="Q9980">
        <v>0.74576271186440601</v>
      </c>
      <c r="R9980">
        <v>0.27118644067796599</v>
      </c>
      <c r="S9980">
        <f t="shared" si="155"/>
        <v>-4.5445706496740193E-2</v>
      </c>
    </row>
    <row r="9981" spans="1:19" x14ac:dyDescent="0.2">
      <c r="A9981" t="s">
        <v>19839</v>
      </c>
      <c r="B9981" t="s">
        <v>19840</v>
      </c>
      <c r="C9981">
        <v>25</v>
      </c>
      <c r="D9981">
        <v>21</v>
      </c>
      <c r="E9981">
        <v>28</v>
      </c>
      <c r="F9981">
        <v>2</v>
      </c>
      <c r="G9981">
        <v>4.5375183574101804E-3</v>
      </c>
      <c r="H9981">
        <v>-0.44503998710822101</v>
      </c>
      <c r="I9981">
        <v>-1.98110718597005</v>
      </c>
      <c r="J9981">
        <v>85</v>
      </c>
      <c r="K9981">
        <v>40</v>
      </c>
      <c r="L9981">
        <v>30</v>
      </c>
      <c r="M9981">
        <v>0</v>
      </c>
      <c r="N9981">
        <v>-0.25013083096460798</v>
      </c>
      <c r="O9981">
        <v>-1.0443864481390199</v>
      </c>
      <c r="P9981" t="e">
        <f>-inf</f>
        <v>#NAME?</v>
      </c>
      <c r="Q9981">
        <v>0.69491525423728795</v>
      </c>
      <c r="R9981">
        <v>0.37288135593220301</v>
      </c>
      <c r="S9981" t="e">
        <f t="shared" si="155"/>
        <v>#NAME?</v>
      </c>
    </row>
    <row r="9982" spans="1:19" x14ac:dyDescent="0.2">
      <c r="A9982" t="s">
        <v>19841</v>
      </c>
      <c r="B9982" t="s">
        <v>19842</v>
      </c>
      <c r="C9982">
        <v>63</v>
      </c>
      <c r="D9982">
        <v>44</v>
      </c>
      <c r="E9982">
        <v>4</v>
      </c>
      <c r="F9982">
        <v>4</v>
      </c>
      <c r="G9982">
        <v>-7.5629640671865797E-2</v>
      </c>
      <c r="H9982">
        <v>-1.69153856790402</v>
      </c>
      <c r="I9982">
        <v>-2.08147773108761</v>
      </c>
      <c r="J9982">
        <v>89</v>
      </c>
      <c r="K9982">
        <v>73</v>
      </c>
      <c r="L9982">
        <v>73</v>
      </c>
      <c r="M9982">
        <v>3</v>
      </c>
      <c r="N9982">
        <v>-8.8390431027351099E-3</v>
      </c>
      <c r="O9982">
        <v>-0.67815592366884703</v>
      </c>
      <c r="P9982">
        <v>-2.4824944205171402</v>
      </c>
      <c r="Q9982">
        <v>0.76271186440677896</v>
      </c>
      <c r="R9982">
        <v>0.25423728813559299</v>
      </c>
      <c r="S9982">
        <f t="shared" si="155"/>
        <v>-0.26429033466413077</v>
      </c>
    </row>
    <row r="9983" spans="1:19" x14ac:dyDescent="0.2">
      <c r="A9983" t="s">
        <v>19843</v>
      </c>
      <c r="B9983" t="s">
        <v>19844</v>
      </c>
      <c r="C9983">
        <v>460</v>
      </c>
      <c r="D9983">
        <v>549</v>
      </c>
      <c r="E9983">
        <v>321</v>
      </c>
      <c r="F9983">
        <v>96</v>
      </c>
      <c r="G9983">
        <v>0.157072745064046</v>
      </c>
      <c r="H9983">
        <v>-0.65051080905510505</v>
      </c>
      <c r="I9983">
        <v>-1.5646837716040001</v>
      </c>
      <c r="J9983">
        <v>817</v>
      </c>
      <c r="K9983">
        <v>1124</v>
      </c>
      <c r="L9983">
        <v>699</v>
      </c>
      <c r="M9983">
        <v>152</v>
      </c>
      <c r="N9983">
        <v>0.21577235812234799</v>
      </c>
      <c r="O9983">
        <v>-0.65983365793112403</v>
      </c>
      <c r="P9983">
        <v>-1.74060413717953</v>
      </c>
      <c r="Q9983">
        <v>0.89830508474576198</v>
      </c>
      <c r="R9983">
        <v>0.305084745762711</v>
      </c>
      <c r="S9983">
        <f t="shared" si="155"/>
        <v>8.3187996060556574E-2</v>
      </c>
    </row>
    <row r="9984" spans="1:19" x14ac:dyDescent="0.2">
      <c r="A9984" t="s">
        <v>19845</v>
      </c>
      <c r="B9984" t="s">
        <v>19846</v>
      </c>
      <c r="C9984">
        <v>206</v>
      </c>
      <c r="D9984">
        <v>231</v>
      </c>
      <c r="E9984">
        <v>103</v>
      </c>
      <c r="F9984">
        <v>18</v>
      </c>
      <c r="G9984">
        <v>0.13000299181851899</v>
      </c>
      <c r="H9984">
        <v>-0.79528800544238398</v>
      </c>
      <c r="I9984">
        <v>-1.9427918882278401</v>
      </c>
      <c r="J9984">
        <v>462</v>
      </c>
      <c r="K9984">
        <v>676</v>
      </c>
      <c r="L9984">
        <v>255</v>
      </c>
      <c r="M9984">
        <v>72</v>
      </c>
      <c r="N9984">
        <v>0.24253282380723201</v>
      </c>
      <c r="O9984">
        <v>-0.85019057226656003</v>
      </c>
      <c r="P9984">
        <v>-1.8175351477167501</v>
      </c>
      <c r="Q9984">
        <v>0.93220338983050799</v>
      </c>
      <c r="R9984">
        <v>0.28813559322033899</v>
      </c>
      <c r="S9984">
        <f t="shared" si="155"/>
        <v>-4.6429901421422441E-2</v>
      </c>
    </row>
    <row r="9985" spans="1:19" x14ac:dyDescent="0.2">
      <c r="A9985" t="s">
        <v>19847</v>
      </c>
      <c r="B9985" t="s">
        <v>19848</v>
      </c>
      <c r="C9985">
        <v>246</v>
      </c>
      <c r="D9985">
        <v>223</v>
      </c>
      <c r="E9985">
        <v>127</v>
      </c>
      <c r="F9985">
        <v>9</v>
      </c>
      <c r="G9985">
        <v>3.7627988240310002E-2</v>
      </c>
      <c r="H9985">
        <v>-0.78138939592582501</v>
      </c>
      <c r="I9985">
        <v>-2.3208897706260498</v>
      </c>
      <c r="J9985">
        <v>384</v>
      </c>
      <c r="K9985">
        <v>491</v>
      </c>
      <c r="L9985">
        <v>290</v>
      </c>
      <c r="M9985">
        <v>71</v>
      </c>
      <c r="N9985">
        <v>0.18397837117715901</v>
      </c>
      <c r="O9985">
        <v>-0.71402200361296497</v>
      </c>
      <c r="P9985">
        <v>-1.7432985442403399</v>
      </c>
      <c r="Q9985">
        <v>0.81355932203389802</v>
      </c>
      <c r="R9985">
        <v>0.22033898305084701</v>
      </c>
      <c r="S9985">
        <f t="shared" si="155"/>
        <v>-0.13560998168782437</v>
      </c>
    </row>
    <row r="9986" spans="1:19" x14ac:dyDescent="0.2">
      <c r="A9986" t="s">
        <v>19849</v>
      </c>
      <c r="B9986" t="s">
        <v>19850</v>
      </c>
      <c r="C9986">
        <v>90</v>
      </c>
      <c r="D9986">
        <v>129</v>
      </c>
      <c r="E9986">
        <v>95</v>
      </c>
      <c r="F9986">
        <v>8</v>
      </c>
      <c r="G9986">
        <v>0.23660543315545199</v>
      </c>
      <c r="H9986">
        <v>-0.47077691392887999</v>
      </c>
      <c r="I9986">
        <v>-1.9353496954093801</v>
      </c>
      <c r="J9986">
        <v>221</v>
      </c>
      <c r="K9986">
        <v>229</v>
      </c>
      <c r="L9986">
        <v>174</v>
      </c>
      <c r="M9986">
        <v>39</v>
      </c>
      <c r="N9986">
        <v>9.2671312076499104E-2</v>
      </c>
      <c r="O9986">
        <v>-0.69593180254690101</v>
      </c>
      <c r="P9986">
        <v>-1.7635533352505</v>
      </c>
      <c r="Q9986">
        <v>0.59322033898305004</v>
      </c>
      <c r="R9986">
        <v>0.37288135593220301</v>
      </c>
      <c r="S9986">
        <f t="shared" si="155"/>
        <v>-2.9844443973002222E-2</v>
      </c>
    </row>
    <row r="9987" spans="1:19" x14ac:dyDescent="0.2">
      <c r="A9987" t="s">
        <v>19851</v>
      </c>
      <c r="B9987" t="s">
        <v>19852</v>
      </c>
      <c r="C9987">
        <v>77</v>
      </c>
      <c r="D9987">
        <v>128</v>
      </c>
      <c r="E9987">
        <v>36</v>
      </c>
      <c r="F9987">
        <v>11</v>
      </c>
      <c r="G9987">
        <v>0.30097747677091402</v>
      </c>
      <c r="H9987">
        <v>-0.82444623418359797</v>
      </c>
      <c r="I9987">
        <v>-1.72929521297625</v>
      </c>
      <c r="J9987">
        <v>217</v>
      </c>
      <c r="K9987">
        <v>186</v>
      </c>
      <c r="L9987">
        <v>85</v>
      </c>
      <c r="M9987">
        <v>13</v>
      </c>
      <c r="N9987">
        <v>1.02813137911085E-2</v>
      </c>
      <c r="O9987">
        <v>-0.99912958527862705</v>
      </c>
      <c r="P9987">
        <v>-2.23274205013358</v>
      </c>
      <c r="Q9987">
        <v>0.72881355932203395</v>
      </c>
      <c r="R9987">
        <v>0.322033898305084</v>
      </c>
      <c r="S9987">
        <f t="shared" ref="S9987:S10050" si="156">((I9987+1.7338029)/1.7338029+(P9987+1.8692731)/1.8692731)/2</f>
        <v>-9.5922060895518843E-2</v>
      </c>
    </row>
    <row r="9988" spans="1:19" x14ac:dyDescent="0.2">
      <c r="A9988" t="s">
        <v>19853</v>
      </c>
      <c r="B9988" t="s">
        <v>19854</v>
      </c>
      <c r="C9988">
        <v>186</v>
      </c>
      <c r="D9988">
        <v>187</v>
      </c>
      <c r="E9988">
        <v>141</v>
      </c>
      <c r="F9988">
        <v>21</v>
      </c>
      <c r="G9988">
        <v>8.2586894614111103E-2</v>
      </c>
      <c r="H9988">
        <v>-0.61455184134093999</v>
      </c>
      <c r="I9988">
        <v>-1.83149082244599</v>
      </c>
      <c r="J9988">
        <v>288</v>
      </c>
      <c r="K9988">
        <v>584</v>
      </c>
      <c r="L9988">
        <v>189</v>
      </c>
      <c r="M9988">
        <v>42</v>
      </c>
      <c r="N9988">
        <v>0.38424846277489</v>
      </c>
      <c r="O9988">
        <v>-0.77501946073037697</v>
      </c>
      <c r="P9988">
        <v>-1.84636886595322</v>
      </c>
      <c r="Q9988">
        <v>0.76271186440677896</v>
      </c>
      <c r="R9988">
        <v>0.305084745762711</v>
      </c>
      <c r="S9988">
        <f t="shared" si="156"/>
        <v>-2.2045068383640322E-2</v>
      </c>
    </row>
    <row r="9989" spans="1:19" x14ac:dyDescent="0.2">
      <c r="A9989" t="s">
        <v>19855</v>
      </c>
      <c r="B9989" t="s">
        <v>19856</v>
      </c>
      <c r="C9989">
        <v>155</v>
      </c>
      <c r="D9989">
        <v>163</v>
      </c>
      <c r="E9989">
        <v>108</v>
      </c>
      <c r="F9989">
        <v>25</v>
      </c>
      <c r="G9989">
        <v>0.102114138529194</v>
      </c>
      <c r="H9989">
        <v>-0.65116595246174502</v>
      </c>
      <c r="I9989">
        <v>-1.6765888624602501</v>
      </c>
      <c r="J9989">
        <v>333</v>
      </c>
      <c r="K9989">
        <v>421</v>
      </c>
      <c r="L9989">
        <v>261</v>
      </c>
      <c r="M9989">
        <v>45</v>
      </c>
      <c r="N9989">
        <v>0.17906596575107001</v>
      </c>
      <c r="O9989">
        <v>-0.69789250331242902</v>
      </c>
      <c r="P9989">
        <v>-1.87945738832286</v>
      </c>
      <c r="Q9989">
        <v>0.71186440677966101</v>
      </c>
      <c r="R9989">
        <v>0.338983050847457</v>
      </c>
      <c r="S9989">
        <f t="shared" si="156"/>
        <v>1.3775448831941803E-2</v>
      </c>
    </row>
    <row r="9990" spans="1:19" x14ac:dyDescent="0.2">
      <c r="A9990" t="s">
        <v>19857</v>
      </c>
      <c r="B9990" t="s">
        <v>19858</v>
      </c>
      <c r="C9990">
        <v>58</v>
      </c>
      <c r="D9990">
        <v>62</v>
      </c>
      <c r="E9990">
        <v>87</v>
      </c>
      <c r="F9990">
        <v>7</v>
      </c>
      <c r="G9990">
        <v>0.10922192823084501</v>
      </c>
      <c r="H9990">
        <v>-0.31816675072272199</v>
      </c>
      <c r="I9990">
        <v>-1.8025271265106699</v>
      </c>
      <c r="J9990">
        <v>90</v>
      </c>
      <c r="K9990">
        <v>125</v>
      </c>
      <c r="L9990">
        <v>72</v>
      </c>
      <c r="M9990">
        <v>24</v>
      </c>
      <c r="N9990">
        <v>0.21989560699045299</v>
      </c>
      <c r="O9990">
        <v>-0.68899879015244603</v>
      </c>
      <c r="P9990">
        <v>-1.58425693631961</v>
      </c>
      <c r="Q9990">
        <v>0.79661016949152497</v>
      </c>
      <c r="R9990">
        <v>0.305084745762711</v>
      </c>
      <c r="S9990">
        <f t="shared" si="156"/>
        <v>5.6418237960431071E-2</v>
      </c>
    </row>
    <row r="9991" spans="1:19" x14ac:dyDescent="0.2">
      <c r="A9991" t="s">
        <v>19859</v>
      </c>
      <c r="B9991" t="s">
        <v>19860</v>
      </c>
      <c r="C9991">
        <v>117</v>
      </c>
      <c r="D9991">
        <v>111</v>
      </c>
      <c r="E9991">
        <v>96</v>
      </c>
      <c r="F9991">
        <v>9</v>
      </c>
      <c r="G9991">
        <v>5.7395349336024103E-2</v>
      </c>
      <c r="H9991">
        <v>-0.58017263848499601</v>
      </c>
      <c r="I9991">
        <v>-1.99814052526883</v>
      </c>
      <c r="J9991">
        <v>208</v>
      </c>
      <c r="K9991">
        <v>210</v>
      </c>
      <c r="L9991">
        <v>139</v>
      </c>
      <c r="M9991">
        <v>27</v>
      </c>
      <c r="N9991">
        <v>8.1384063192879399E-2</v>
      </c>
      <c r="O9991">
        <v>-0.767137311853056</v>
      </c>
      <c r="P9991">
        <v>-1.8969252393956599</v>
      </c>
      <c r="Q9991">
        <v>0.69491525423728795</v>
      </c>
      <c r="R9991">
        <v>0.35593220338983</v>
      </c>
      <c r="S9991">
        <f t="shared" si="156"/>
        <v>-8.3627082198736852E-2</v>
      </c>
    </row>
    <row r="9992" spans="1:19" x14ac:dyDescent="0.2">
      <c r="A9992" t="s">
        <v>19861</v>
      </c>
      <c r="B9992" t="s">
        <v>19862</v>
      </c>
      <c r="C9992">
        <v>35</v>
      </c>
      <c r="D9992">
        <v>47</v>
      </c>
      <c r="E9992">
        <v>17</v>
      </c>
      <c r="F9992">
        <v>2</v>
      </c>
      <c r="G9992">
        <v>0.20828804588097</v>
      </c>
      <c r="H9992">
        <v>-0.80787713275040496</v>
      </c>
      <c r="I9992">
        <v>-2.1272352216482902</v>
      </c>
      <c r="J9992">
        <v>243</v>
      </c>
      <c r="K9992">
        <v>331</v>
      </c>
      <c r="L9992">
        <v>196</v>
      </c>
      <c r="M9992">
        <v>44</v>
      </c>
      <c r="N9992">
        <v>0.21144982359912801</v>
      </c>
      <c r="O9992">
        <v>-0.685438979386226</v>
      </c>
      <c r="P9992">
        <v>-1.75237926570401</v>
      </c>
      <c r="Q9992">
        <v>0.76271186440677896</v>
      </c>
      <c r="R9992">
        <v>0.169491525423728</v>
      </c>
      <c r="S9992">
        <f t="shared" si="156"/>
        <v>-8.2192166224083735E-2</v>
      </c>
    </row>
    <row r="9993" spans="1:19" x14ac:dyDescent="0.2">
      <c r="A9993" t="s">
        <v>19863</v>
      </c>
      <c r="B9993" t="s">
        <v>19864</v>
      </c>
      <c r="C9993">
        <v>230</v>
      </c>
      <c r="D9993">
        <v>303</v>
      </c>
      <c r="E9993">
        <v>239</v>
      </c>
      <c r="F9993">
        <v>31</v>
      </c>
      <c r="G9993">
        <v>0.19997302478024001</v>
      </c>
      <c r="H9993">
        <v>-0.47758794484785799</v>
      </c>
      <c r="I9993">
        <v>-1.7545633151453099</v>
      </c>
      <c r="J9993">
        <v>480</v>
      </c>
      <c r="K9993">
        <v>833</v>
      </c>
      <c r="L9993">
        <v>391</v>
      </c>
      <c r="M9993">
        <v>77</v>
      </c>
      <c r="N9993">
        <v>0.31663186745292199</v>
      </c>
      <c r="O9993">
        <v>-0.68115325712411001</v>
      </c>
      <c r="P9993">
        <v>-1.80497618079499</v>
      </c>
      <c r="Q9993">
        <v>0.86440677966101698</v>
      </c>
      <c r="R9993">
        <v>0.37288135593220301</v>
      </c>
      <c r="S9993">
        <f t="shared" si="156"/>
        <v>1.121141551885866E-2</v>
      </c>
    </row>
    <row r="9994" spans="1:19" x14ac:dyDescent="0.2">
      <c r="A9994" t="s">
        <v>19865</v>
      </c>
      <c r="B9994" t="s">
        <v>19866</v>
      </c>
      <c r="C9994">
        <v>2</v>
      </c>
      <c r="D9994">
        <v>6</v>
      </c>
      <c r="E9994">
        <v>3</v>
      </c>
      <c r="F9994">
        <v>0</v>
      </c>
      <c r="G9994">
        <v>0.55737948701519002</v>
      </c>
      <c r="H9994">
        <v>-0.31816675072272199</v>
      </c>
      <c r="I9994" t="e">
        <f>-inf</f>
        <v>#NAME?</v>
      </c>
      <c r="J9994">
        <v>154</v>
      </c>
      <c r="K9994">
        <v>266</v>
      </c>
      <c r="L9994">
        <v>126</v>
      </c>
      <c r="M9994">
        <v>55</v>
      </c>
      <c r="N9994">
        <v>0.31458901921632498</v>
      </c>
      <c r="O9994">
        <v>-0.67923895286328995</v>
      </c>
      <c r="P9994">
        <v>-1.4573836999341101</v>
      </c>
      <c r="Q9994">
        <v>0.98305084745762705</v>
      </c>
      <c r="R9994">
        <v>0.27118644067796599</v>
      </c>
      <c r="S9994" t="e">
        <f t="shared" si="156"/>
        <v>#NAME?</v>
      </c>
    </row>
    <row r="9995" spans="1:19" x14ac:dyDescent="0.2">
      <c r="A9995" t="s">
        <v>19867</v>
      </c>
      <c r="B9995" t="s">
        <v>19868</v>
      </c>
      <c r="C9995">
        <v>16</v>
      </c>
      <c r="D9995">
        <v>9</v>
      </c>
      <c r="E9995">
        <v>6</v>
      </c>
      <c r="F9995">
        <v>3</v>
      </c>
      <c r="G9995">
        <v>-0.169619240921071</v>
      </c>
      <c r="H9995">
        <v>-0.920226742050684</v>
      </c>
      <c r="I9995">
        <v>-1.6111959008982599</v>
      </c>
      <c r="J9995">
        <v>33</v>
      </c>
      <c r="K9995">
        <v>72</v>
      </c>
      <c r="L9995">
        <v>15</v>
      </c>
      <c r="M9995">
        <v>4</v>
      </c>
      <c r="N9995">
        <v>0.41604665997510198</v>
      </c>
      <c r="O9995">
        <v>-0.93451145796659596</v>
      </c>
      <c r="P9995">
        <v>-1.9266796171418099</v>
      </c>
      <c r="Q9995">
        <v>0.83050847457627097</v>
      </c>
      <c r="R9995">
        <v>0.37288135593220301</v>
      </c>
      <c r="S9995">
        <f t="shared" si="156"/>
        <v>2.0002520020473039E-2</v>
      </c>
    </row>
    <row r="9996" spans="1:19" x14ac:dyDescent="0.2">
      <c r="A9996" t="s">
        <v>19869</v>
      </c>
      <c r="B9996" t="s">
        <v>19870</v>
      </c>
      <c r="C9996">
        <v>6</v>
      </c>
      <c r="D9996">
        <v>10</v>
      </c>
      <c r="E9996">
        <v>10</v>
      </c>
      <c r="F9996">
        <v>0</v>
      </c>
      <c r="G9996">
        <v>0.30210698191188401</v>
      </c>
      <c r="H9996">
        <v>-0.27240926016204697</v>
      </c>
      <c r="I9996" t="e">
        <f>-inf</f>
        <v>#NAME?</v>
      </c>
      <c r="J9996">
        <v>7</v>
      </c>
      <c r="K9996">
        <v>13</v>
      </c>
      <c r="L9996">
        <v>4</v>
      </c>
      <c r="M9996">
        <v>1</v>
      </c>
      <c r="N9996">
        <v>0.346073415714301</v>
      </c>
      <c r="O9996">
        <v>-0.83512682583068398</v>
      </c>
      <c r="P9996">
        <v>-1.85532370860614</v>
      </c>
      <c r="Q9996">
        <v>0.57627118644067798</v>
      </c>
      <c r="R9996">
        <v>0.305084745762711</v>
      </c>
      <c r="S9996" t="e">
        <f t="shared" si="156"/>
        <v>#NAME?</v>
      </c>
    </row>
    <row r="9997" spans="1:19" x14ac:dyDescent="0.2">
      <c r="A9997" t="s">
        <v>19871</v>
      </c>
      <c r="B9997" t="s">
        <v>19872</v>
      </c>
      <c r="C9997">
        <v>210</v>
      </c>
      <c r="D9997">
        <v>172</v>
      </c>
      <c r="E9997">
        <v>106</v>
      </c>
      <c r="F9997">
        <v>16</v>
      </c>
      <c r="G9997">
        <v>-6.4326155308418696E-3</v>
      </c>
      <c r="H9997">
        <v>-0.79117143924755196</v>
      </c>
      <c r="I9997">
        <v>-2.0022964850399898</v>
      </c>
      <c r="J9997">
        <v>351</v>
      </c>
      <c r="K9997">
        <v>458</v>
      </c>
      <c r="L9997">
        <v>212</v>
      </c>
      <c r="M9997">
        <v>63</v>
      </c>
      <c r="N9997">
        <v>0.19278646495976601</v>
      </c>
      <c r="O9997">
        <v>-0.81106003268146298</v>
      </c>
      <c r="P9997">
        <v>-1.75619223560413</v>
      </c>
      <c r="Q9997">
        <v>0.81355932203389802</v>
      </c>
      <c r="R9997">
        <v>0.338983050847457</v>
      </c>
      <c r="S9997">
        <f t="shared" si="156"/>
        <v>-4.7181813907760245E-2</v>
      </c>
    </row>
    <row r="9998" spans="1:19" x14ac:dyDescent="0.2">
      <c r="A9998" t="s">
        <v>19873</v>
      </c>
      <c r="B9998" t="s">
        <v>19874</v>
      </c>
      <c r="C9998">
        <v>109</v>
      </c>
      <c r="D9998">
        <v>72</v>
      </c>
      <c r="E9998">
        <v>84</v>
      </c>
      <c r="F9998">
        <v>11</v>
      </c>
      <c r="G9998">
        <v>-9.9835769213826697E-2</v>
      </c>
      <c r="H9998">
        <v>-0.60740522165714494</v>
      </c>
      <c r="I9998">
        <v>-1.88023098574439</v>
      </c>
      <c r="J9998">
        <v>270</v>
      </c>
      <c r="K9998">
        <v>190</v>
      </c>
      <c r="L9998">
        <v>129</v>
      </c>
      <c r="M9998">
        <v>31</v>
      </c>
      <c r="N9998">
        <v>-7.53820597844366E-2</v>
      </c>
      <c r="O9998">
        <v>-0.91286283100412802</v>
      </c>
      <c r="P9998">
        <v>-1.9502277389166001</v>
      </c>
      <c r="Q9998">
        <v>0.644067796610169</v>
      </c>
      <c r="R9998">
        <v>0.38983050847457601</v>
      </c>
      <c r="S9998">
        <f t="shared" si="156"/>
        <v>-6.388147397837296E-2</v>
      </c>
    </row>
    <row r="9999" spans="1:19" x14ac:dyDescent="0.2">
      <c r="A9999" t="s">
        <v>19875</v>
      </c>
      <c r="B9999" t="s">
        <v>19876</v>
      </c>
      <c r="C9999">
        <v>44</v>
      </c>
      <c r="D9999">
        <v>19</v>
      </c>
      <c r="E9999">
        <v>20</v>
      </c>
      <c r="F9999">
        <v>1</v>
      </c>
      <c r="G9999">
        <v>-0.28444084323782998</v>
      </c>
      <c r="H9999">
        <v>-0.83668069060060901</v>
      </c>
      <c r="I9999">
        <v>-2.5276498494481801</v>
      </c>
      <c r="J9999">
        <v>43</v>
      </c>
      <c r="K9999">
        <v>49</v>
      </c>
      <c r="L9999">
        <v>10</v>
      </c>
      <c r="M9999">
        <v>1</v>
      </c>
      <c r="N9999">
        <v>0.13395572787064799</v>
      </c>
      <c r="O9999">
        <v>-1.2255572327239701</v>
      </c>
      <c r="P9999">
        <v>-2.64369412417147</v>
      </c>
      <c r="Q9999">
        <v>0.62711864406779605</v>
      </c>
      <c r="R9999">
        <v>0.35593220338983</v>
      </c>
      <c r="S9999">
        <f t="shared" si="156"/>
        <v>-0.43607725934968344</v>
      </c>
    </row>
    <row r="10000" spans="1:19" x14ac:dyDescent="0.2">
      <c r="A10000" t="s">
        <v>19877</v>
      </c>
      <c r="B10000" t="s">
        <v>19878</v>
      </c>
      <c r="C10000">
        <v>159</v>
      </c>
      <c r="D10000">
        <v>236</v>
      </c>
      <c r="E10000">
        <v>182</v>
      </c>
      <c r="F10000">
        <v>17</v>
      </c>
      <c r="G10000">
        <v>0.25177311094518301</v>
      </c>
      <c r="H10000">
        <v>-0.43558374611377998</v>
      </c>
      <c r="I10000">
        <v>-1.8551453759041701</v>
      </c>
      <c r="J10000">
        <v>299</v>
      </c>
      <c r="K10000">
        <v>305</v>
      </c>
      <c r="L10000">
        <v>187</v>
      </c>
      <c r="M10000">
        <v>29</v>
      </c>
      <c r="N10000">
        <v>8.5856754444077907E-2</v>
      </c>
      <c r="O10000">
        <v>-0.79591835893232099</v>
      </c>
      <c r="P10000">
        <v>-2.0234988590173599</v>
      </c>
      <c r="Q10000">
        <v>0.94915254237288105</v>
      </c>
      <c r="R10000">
        <v>0.35593220338983</v>
      </c>
      <c r="S10000">
        <f t="shared" si="156"/>
        <v>-7.6246027135253122E-2</v>
      </c>
    </row>
    <row r="10001" spans="1:19" x14ac:dyDescent="0.2">
      <c r="A10001" t="s">
        <v>19879</v>
      </c>
      <c r="B10001" t="s">
        <v>19880</v>
      </c>
      <c r="C10001">
        <v>197</v>
      </c>
      <c r="D10001">
        <v>243</v>
      </c>
      <c r="E10001">
        <v>148</v>
      </c>
      <c r="F10001">
        <v>21</v>
      </c>
      <c r="G10001">
        <v>0.171398279732247</v>
      </c>
      <c r="H10001">
        <v>-0.61846252054503903</v>
      </c>
      <c r="I10001">
        <v>-1.85644410438967</v>
      </c>
      <c r="J10001">
        <v>297</v>
      </c>
      <c r="K10001">
        <v>453</v>
      </c>
      <c r="L10001">
        <v>320</v>
      </c>
      <c r="M10001">
        <v>32</v>
      </c>
      <c r="N10001">
        <v>0.26056985611734101</v>
      </c>
      <c r="O10001">
        <v>-0.55969524814169602</v>
      </c>
      <c r="P10001">
        <v>-1.97783213958919</v>
      </c>
      <c r="Q10001">
        <v>0.88135593220338904</v>
      </c>
      <c r="R10001">
        <v>0.23728813559322001</v>
      </c>
      <c r="S10001">
        <f t="shared" si="156"/>
        <v>-6.4405457889595397E-2</v>
      </c>
    </row>
    <row r="10002" spans="1:19" x14ac:dyDescent="0.2">
      <c r="A10002" t="s">
        <v>19881</v>
      </c>
      <c r="B10002" t="s">
        <v>19882</v>
      </c>
      <c r="C10002">
        <v>96</v>
      </c>
      <c r="D10002">
        <v>113</v>
      </c>
      <c r="E10002">
        <v>130</v>
      </c>
      <c r="F10002">
        <v>7</v>
      </c>
      <c r="G10002">
        <v>0.151065442739379</v>
      </c>
      <c r="H10002">
        <v>-0.36258589051113499</v>
      </c>
      <c r="I10002">
        <v>-2.0213703659873099</v>
      </c>
      <c r="J10002">
        <v>191</v>
      </c>
      <c r="K10002">
        <v>357</v>
      </c>
      <c r="L10002">
        <v>178</v>
      </c>
      <c r="M10002">
        <v>28</v>
      </c>
      <c r="N10002">
        <v>0.34886295228618702</v>
      </c>
      <c r="O10002">
        <v>-0.62270214208322305</v>
      </c>
      <c r="P10002">
        <v>-1.8441010044974</v>
      </c>
      <c r="Q10002">
        <v>0.89830508474576198</v>
      </c>
      <c r="R10002">
        <v>0.25423728813559299</v>
      </c>
      <c r="S10002">
        <f t="shared" si="156"/>
        <v>-7.619656358300135E-2</v>
      </c>
    </row>
    <row r="10003" spans="1:19" x14ac:dyDescent="0.2">
      <c r="A10003" t="s">
        <v>19883</v>
      </c>
      <c r="B10003" t="s">
        <v>19884</v>
      </c>
      <c r="C10003">
        <v>279</v>
      </c>
      <c r="D10003">
        <v>342</v>
      </c>
      <c r="E10003">
        <v>205</v>
      </c>
      <c r="F10003">
        <v>25</v>
      </c>
      <c r="G10003">
        <v>0.16868013507806501</v>
      </c>
      <c r="H10003">
        <v>-0.62810835199624604</v>
      </c>
      <c r="I10003">
        <v>-1.9318613675635501</v>
      </c>
      <c r="J10003">
        <v>538</v>
      </c>
      <c r="K10003">
        <v>973</v>
      </c>
      <c r="L10003">
        <v>493</v>
      </c>
      <c r="M10003">
        <v>103</v>
      </c>
      <c r="N10003">
        <v>0.334558668023684</v>
      </c>
      <c r="O10003">
        <v>-0.63002413353354902</v>
      </c>
      <c r="P10003">
        <v>-1.72817071955311</v>
      </c>
      <c r="Q10003">
        <v>0.94915254237288105</v>
      </c>
      <c r="R10003">
        <v>0.25423728813559299</v>
      </c>
      <c r="S10003">
        <f t="shared" si="156"/>
        <v>-1.9374196727048862E-2</v>
      </c>
    </row>
    <row r="10004" spans="1:19" x14ac:dyDescent="0.2">
      <c r="A10004" t="s">
        <v>19885</v>
      </c>
      <c r="B10004" t="s">
        <v>19886</v>
      </c>
      <c r="C10004">
        <v>101</v>
      </c>
      <c r="D10004">
        <v>69</v>
      </c>
      <c r="E10004">
        <v>70</v>
      </c>
      <c r="F10004">
        <v>64</v>
      </c>
      <c r="G10004">
        <v>-8.52140507498588E-2</v>
      </c>
      <c r="H10004">
        <v>-0.653481343546789</v>
      </c>
      <c r="I10004">
        <v>-1.08233857276075</v>
      </c>
      <c r="J10004">
        <v>151</v>
      </c>
      <c r="K10004">
        <v>179</v>
      </c>
      <c r="L10004">
        <v>118</v>
      </c>
      <c r="M10004">
        <v>46</v>
      </c>
      <c r="N10004">
        <v>0.151104187108445</v>
      </c>
      <c r="O10004">
        <v>-0.69918371713143401</v>
      </c>
      <c r="P10004">
        <v>-1.5264447842034801</v>
      </c>
      <c r="Q10004">
        <v>0.644067796610169</v>
      </c>
      <c r="R10004">
        <v>0.305084745762711</v>
      </c>
      <c r="S10004">
        <f t="shared" si="156"/>
        <v>0.27957247774122007</v>
      </c>
    </row>
    <row r="10005" spans="1:19" x14ac:dyDescent="0.2">
      <c r="A10005" t="s">
        <v>19887</v>
      </c>
      <c r="B10005" t="s">
        <v>19888</v>
      </c>
      <c r="C10005">
        <v>115</v>
      </c>
      <c r="D10005">
        <v>76</v>
      </c>
      <c r="E10005">
        <v>72</v>
      </c>
      <c r="F10005">
        <v>12</v>
      </c>
      <c r="G10005">
        <v>-9.9626015777291896E-2</v>
      </c>
      <c r="H10005">
        <v>-0.69762335370074602</v>
      </c>
      <c r="I10005">
        <v>-1.86571376726798</v>
      </c>
      <c r="J10005">
        <v>199</v>
      </c>
      <c r="K10005">
        <v>264</v>
      </c>
      <c r="L10005">
        <v>108</v>
      </c>
      <c r="M10005">
        <v>41</v>
      </c>
      <c r="N10005">
        <v>0.199978953881846</v>
      </c>
      <c r="O10005">
        <v>-0.85751809806714696</v>
      </c>
      <c r="P10005">
        <v>-1.69629488828186</v>
      </c>
      <c r="Q10005">
        <v>0.644067796610169</v>
      </c>
      <c r="R10005">
        <v>0.305084745762711</v>
      </c>
      <c r="S10005">
        <f t="shared" si="156"/>
        <v>8.2279379308419498E-3</v>
      </c>
    </row>
    <row r="10006" spans="1:19" x14ac:dyDescent="0.2">
      <c r="A10006" t="s">
        <v>19889</v>
      </c>
      <c r="B10006" t="s">
        <v>19890</v>
      </c>
      <c r="C10006">
        <v>109</v>
      </c>
      <c r="D10006">
        <v>117</v>
      </c>
      <c r="E10006">
        <v>57</v>
      </c>
      <c r="F10006">
        <v>9</v>
      </c>
      <c r="G10006">
        <v>0.111017596101066</v>
      </c>
      <c r="H10006">
        <v>-0.77580965204653496</v>
      </c>
      <c r="I10006">
        <v>-1.9673811614632899</v>
      </c>
      <c r="J10006">
        <v>107</v>
      </c>
      <c r="K10006">
        <v>150</v>
      </c>
      <c r="L10006">
        <v>64</v>
      </c>
      <c r="M10006">
        <v>6</v>
      </c>
      <c r="N10006">
        <v>0.223935584792193</v>
      </c>
      <c r="O10006">
        <v>-0.81529258084571199</v>
      </c>
      <c r="P10006">
        <v>-2.2614581958934501</v>
      </c>
      <c r="Q10006">
        <v>0.74576271186440601</v>
      </c>
      <c r="R10006">
        <v>0.305084745762711</v>
      </c>
      <c r="S10006">
        <f t="shared" si="156"/>
        <v>-0.17226319922388889</v>
      </c>
    </row>
    <row r="10007" spans="1:19" x14ac:dyDescent="0.2">
      <c r="A10007" t="s">
        <v>19891</v>
      </c>
      <c r="B10007" t="s">
        <v>19892</v>
      </c>
      <c r="C10007">
        <v>4</v>
      </c>
      <c r="D10007">
        <v>0</v>
      </c>
      <c r="E10007">
        <v>2</v>
      </c>
      <c r="F10007">
        <v>0</v>
      </c>
      <c r="G10007" t="e">
        <f>-inf</f>
        <v>#NAME?</v>
      </c>
      <c r="H10007">
        <v>-0.79528800544238398</v>
      </c>
      <c r="I10007" t="e">
        <f>-inf</f>
        <v>#NAME?</v>
      </c>
      <c r="J10007">
        <v>30</v>
      </c>
      <c r="K10007">
        <v>7</v>
      </c>
      <c r="L10007">
        <v>6</v>
      </c>
      <c r="M10007">
        <v>0</v>
      </c>
      <c r="N10007">
        <v>-0.55479511128368297</v>
      </c>
      <c r="O10007">
        <v>-1.2910587814804</v>
      </c>
      <c r="P10007" t="e">
        <f>-inf</f>
        <v>#NAME?</v>
      </c>
      <c r="Q10007">
        <v>0.55932203389830504</v>
      </c>
      <c r="R10007">
        <v>0.305084745762711</v>
      </c>
      <c r="S10007" t="e">
        <f t="shared" si="156"/>
        <v>#NAME?</v>
      </c>
    </row>
    <row r="10008" spans="1:19" x14ac:dyDescent="0.2">
      <c r="A10008" t="s">
        <v>19893</v>
      </c>
      <c r="B10008" t="s">
        <v>19894</v>
      </c>
      <c r="C10008">
        <v>175</v>
      </c>
      <c r="D10008">
        <v>223</v>
      </c>
      <c r="E10008">
        <v>247</v>
      </c>
      <c r="F10008">
        <v>57</v>
      </c>
      <c r="G10008">
        <v>0.185525046657394</v>
      </c>
      <c r="H10008">
        <v>-0.34459910520503201</v>
      </c>
      <c r="I10008">
        <v>-1.3713603659758</v>
      </c>
      <c r="J10008">
        <v>412</v>
      </c>
      <c r="K10008">
        <v>524</v>
      </c>
      <c r="L10008">
        <v>391</v>
      </c>
      <c r="M10008">
        <v>94</v>
      </c>
      <c r="N10008">
        <v>0.181662174372313</v>
      </c>
      <c r="O10008">
        <v>-0.61480923578165803</v>
      </c>
      <c r="P10008">
        <v>-1.65199503102532</v>
      </c>
      <c r="Q10008">
        <v>0.93220338983050799</v>
      </c>
      <c r="R10008">
        <v>0.45762711864406702</v>
      </c>
      <c r="S10008">
        <f t="shared" si="156"/>
        <v>0.16264074737080647</v>
      </c>
    </row>
    <row r="10009" spans="1:19" x14ac:dyDescent="0.2">
      <c r="A10009" t="s">
        <v>19895</v>
      </c>
      <c r="B10009" t="s">
        <v>19896</v>
      </c>
      <c r="C10009">
        <v>73</v>
      </c>
      <c r="D10009">
        <v>86</v>
      </c>
      <c r="E10009">
        <v>110</v>
      </c>
      <c r="F10009">
        <v>30</v>
      </c>
      <c r="G10009">
        <v>0.15143382341864001</v>
      </c>
      <c r="H10009">
        <v>-0.31618818474063398</v>
      </c>
      <c r="I10009">
        <v>-1.2703987783627899</v>
      </c>
      <c r="J10009">
        <v>160</v>
      </c>
      <c r="K10009">
        <v>132</v>
      </c>
      <c r="L10009">
        <v>83</v>
      </c>
      <c r="M10009">
        <v>23</v>
      </c>
      <c r="N10009">
        <v>-6.3179480283531101E-3</v>
      </c>
      <c r="O10009">
        <v>-0.87713066742424095</v>
      </c>
      <c r="P10009">
        <v>-1.85261781523022</v>
      </c>
      <c r="Q10009">
        <v>0.74576271186440601</v>
      </c>
      <c r="R10009">
        <v>0.27118644067796599</v>
      </c>
      <c r="S10009">
        <f t="shared" si="156"/>
        <v>0.13809307922822894</v>
      </c>
    </row>
    <row r="10010" spans="1:19" x14ac:dyDescent="0.2">
      <c r="A10010" t="s">
        <v>19897</v>
      </c>
      <c r="B10010" t="s">
        <v>19898</v>
      </c>
      <c r="C10010">
        <v>154</v>
      </c>
      <c r="D10010">
        <v>174</v>
      </c>
      <c r="E10010">
        <v>158</v>
      </c>
      <c r="F10010">
        <v>21</v>
      </c>
      <c r="G10010">
        <v>0.13328675974166501</v>
      </c>
      <c r="H10010">
        <v>-0.48312164366044402</v>
      </c>
      <c r="I10010">
        <v>-1.74949859906454</v>
      </c>
      <c r="J10010">
        <v>272</v>
      </c>
      <c r="K10010">
        <v>383</v>
      </c>
      <c r="L10010">
        <v>211</v>
      </c>
      <c r="M10010">
        <v>48</v>
      </c>
      <c r="N10010">
        <v>0.22585797335614499</v>
      </c>
      <c r="O10010">
        <v>-0.70237522588089596</v>
      </c>
      <c r="P10010">
        <v>-1.7635533352505</v>
      </c>
      <c r="Q10010">
        <v>0.94915254237288105</v>
      </c>
      <c r="R10010">
        <v>0.338983050847457</v>
      </c>
      <c r="S10010">
        <f t="shared" si="156"/>
        <v>2.3751929739615318E-2</v>
      </c>
    </row>
    <row r="10011" spans="1:19" x14ac:dyDescent="0.2">
      <c r="A10011" t="s">
        <v>19899</v>
      </c>
      <c r="B10011" t="s">
        <v>19900</v>
      </c>
      <c r="C10011">
        <v>92</v>
      </c>
      <c r="D10011">
        <v>111</v>
      </c>
      <c r="E10011">
        <v>141</v>
      </c>
      <c r="F10011">
        <v>120</v>
      </c>
      <c r="G10011">
        <v>0.16179338373662999</v>
      </c>
      <c r="H10011">
        <v>-0.30882672446857901</v>
      </c>
      <c r="I10011">
        <v>-0.76880375425992897</v>
      </c>
      <c r="J10011">
        <v>156</v>
      </c>
      <c r="K10011">
        <v>232</v>
      </c>
      <c r="L10011">
        <v>295</v>
      </c>
      <c r="M10011">
        <v>203</v>
      </c>
      <c r="N10011">
        <v>0.249591489958159</v>
      </c>
      <c r="O10011">
        <v>-0.31539135952068897</v>
      </c>
      <c r="P10011">
        <v>-0.89585422903314105</v>
      </c>
      <c r="Q10011">
        <v>0.71186440677966101</v>
      </c>
      <c r="R10011">
        <v>0.44067796610169402</v>
      </c>
      <c r="S10011">
        <f t="shared" si="156"/>
        <v>0.53866338537229785</v>
      </c>
    </row>
    <row r="10012" spans="1:19" x14ac:dyDescent="0.2">
      <c r="A10012" t="s">
        <v>19901</v>
      </c>
      <c r="B10012" t="s">
        <v>19902</v>
      </c>
      <c r="C10012">
        <v>32</v>
      </c>
      <c r="D10012">
        <v>51</v>
      </c>
      <c r="E10012">
        <v>54</v>
      </c>
      <c r="F10012">
        <v>6</v>
      </c>
      <c r="G10012">
        <v>0.28267843007355797</v>
      </c>
      <c r="H10012">
        <v>-0.26701422827534099</v>
      </c>
      <c r="I10012">
        <v>-1.6111959008982599</v>
      </c>
      <c r="J10012">
        <v>55</v>
      </c>
      <c r="K10012">
        <v>47</v>
      </c>
      <c r="L10012">
        <v>22</v>
      </c>
      <c r="M10012">
        <v>4</v>
      </c>
      <c r="N10012">
        <v>8.9632718631954302E-3</v>
      </c>
      <c r="O10012">
        <v>-0.99002878581642795</v>
      </c>
      <c r="P10012">
        <v>-2.1485283667581698</v>
      </c>
      <c r="Q10012">
        <v>0.644067796610169</v>
      </c>
      <c r="R10012">
        <v>0.38983050847457601</v>
      </c>
      <c r="S10012">
        <f t="shared" si="156"/>
        <v>-3.9338394267642469E-2</v>
      </c>
    </row>
    <row r="10013" spans="1:19" x14ac:dyDescent="0.2">
      <c r="A10013" t="s">
        <v>19903</v>
      </c>
      <c r="B10013" t="s">
        <v>19904</v>
      </c>
      <c r="C10013">
        <v>86</v>
      </c>
      <c r="D10013">
        <v>173</v>
      </c>
      <c r="E10013">
        <v>60</v>
      </c>
      <c r="F10013">
        <v>15</v>
      </c>
      <c r="G10013">
        <v>0.38380588418075601</v>
      </c>
      <c r="H10013">
        <v>-0.65060521063832699</v>
      </c>
      <c r="I10013">
        <v>-1.6426043651498801</v>
      </c>
      <c r="J10013">
        <v>197</v>
      </c>
      <c r="K10013">
        <v>339</v>
      </c>
      <c r="L10013">
        <v>162</v>
      </c>
      <c r="M10013">
        <v>20</v>
      </c>
      <c r="N10013">
        <v>0.31296157546321002</v>
      </c>
      <c r="O10013">
        <v>-0.67703998876335203</v>
      </c>
      <c r="P10013">
        <v>-2.0036618990894999</v>
      </c>
      <c r="Q10013">
        <v>0.81355932203389802</v>
      </c>
      <c r="R10013">
        <v>0.305084745762711</v>
      </c>
      <c r="S10013">
        <f t="shared" si="156"/>
        <v>-9.6466622430720836E-3</v>
      </c>
    </row>
    <row r="10014" spans="1:19" x14ac:dyDescent="0.2">
      <c r="A10014" t="s">
        <v>19905</v>
      </c>
      <c r="B10014" t="s">
        <v>19906</v>
      </c>
      <c r="C10014">
        <v>353</v>
      </c>
      <c r="D10014">
        <v>342</v>
      </c>
      <c r="E10014">
        <v>191</v>
      </c>
      <c r="F10014">
        <v>42</v>
      </c>
      <c r="G10014">
        <v>6.6509632963840895E-2</v>
      </c>
      <c r="H10014">
        <v>-0.76099934791849799</v>
      </c>
      <c r="I10014">
        <v>-1.80872258795192</v>
      </c>
      <c r="J10014">
        <v>600</v>
      </c>
      <c r="K10014">
        <v>732</v>
      </c>
      <c r="L10014">
        <v>394</v>
      </c>
      <c r="M10014">
        <v>67</v>
      </c>
      <c r="N10014">
        <v>0.16358793409646999</v>
      </c>
      <c r="O10014">
        <v>-0.77474380570245904</v>
      </c>
      <c r="P10014">
        <v>-1.9623021162747101</v>
      </c>
      <c r="Q10014">
        <v>0.79661016949152497</v>
      </c>
      <c r="R10014">
        <v>0.152542372881355</v>
      </c>
      <c r="S10014">
        <f t="shared" si="156"/>
        <v>-4.6489336654157609E-2</v>
      </c>
    </row>
    <row r="10015" spans="1:19" x14ac:dyDescent="0.2">
      <c r="A10015" t="s">
        <v>19907</v>
      </c>
      <c r="B10015" t="s">
        <v>19908</v>
      </c>
      <c r="C10015">
        <v>357</v>
      </c>
      <c r="D10015">
        <v>285</v>
      </c>
      <c r="E10015">
        <v>282</v>
      </c>
      <c r="F10015">
        <v>41</v>
      </c>
      <c r="G10015">
        <v>-1.75651238081545E-2</v>
      </c>
      <c r="H10015">
        <v>-0.59667711757123498</v>
      </c>
      <c r="I10015">
        <v>-1.8240815323544499</v>
      </c>
      <c r="J10015">
        <v>708</v>
      </c>
      <c r="K10015">
        <v>798</v>
      </c>
      <c r="L10015">
        <v>469</v>
      </c>
      <c r="M10015">
        <v>80</v>
      </c>
      <c r="N10015">
        <v>0.12919773708268201</v>
      </c>
      <c r="O10015">
        <v>-0.77094919211907598</v>
      </c>
      <c r="P10015">
        <v>-1.95716893928971</v>
      </c>
      <c r="Q10015">
        <v>0.677966101694915</v>
      </c>
      <c r="R10015">
        <v>0.23728813559322001</v>
      </c>
      <c r="S10015">
        <f t="shared" si="156"/>
        <v>-4.9545560541764178E-2</v>
      </c>
    </row>
    <row r="10016" spans="1:19" x14ac:dyDescent="0.2">
      <c r="A10016" t="s">
        <v>19909</v>
      </c>
      <c r="B10016" t="s">
        <v>19910</v>
      </c>
      <c r="C10016">
        <v>18</v>
      </c>
      <c r="D10016">
        <v>28</v>
      </c>
      <c r="E10016">
        <v>19</v>
      </c>
      <c r="F10016">
        <v>1</v>
      </c>
      <c r="G10016">
        <v>0.272143758534441</v>
      </c>
      <c r="H10016">
        <v>-0.47077691392887999</v>
      </c>
      <c r="I10016">
        <v>-2.1394696780653</v>
      </c>
      <c r="J10016">
        <v>23</v>
      </c>
      <c r="K10016">
        <v>26</v>
      </c>
      <c r="L10016">
        <v>26</v>
      </c>
      <c r="M10016">
        <v>3</v>
      </c>
      <c r="N10016">
        <v>0.13047361537494601</v>
      </c>
      <c r="O10016">
        <v>-0.53884326519116499</v>
      </c>
      <c r="P10016">
        <v>-1.89483224988982</v>
      </c>
      <c r="Q10016">
        <v>0.94915254237288105</v>
      </c>
      <c r="R10016">
        <v>0.23728813559322001</v>
      </c>
      <c r="S10016">
        <f t="shared" si="156"/>
        <v>-0.12382422533845162</v>
      </c>
    </row>
    <row r="10017" spans="1:19" x14ac:dyDescent="0.2">
      <c r="A10017" t="s">
        <v>19911</v>
      </c>
      <c r="B10017" t="s">
        <v>19912</v>
      </c>
      <c r="C10017">
        <v>77</v>
      </c>
      <c r="D10017">
        <v>114</v>
      </c>
      <c r="E10017">
        <v>56</v>
      </c>
      <c r="F10017">
        <v>6</v>
      </c>
      <c r="G10017">
        <v>0.25067235845951902</v>
      </c>
      <c r="H10017">
        <v>-0.632560707944685</v>
      </c>
      <c r="I10017">
        <v>-1.9925366477508299</v>
      </c>
      <c r="J10017">
        <v>126</v>
      </c>
      <c r="K10017">
        <v>121</v>
      </c>
      <c r="L10017">
        <v>91</v>
      </c>
      <c r="M10017">
        <v>5</v>
      </c>
      <c r="N10017">
        <v>5.9642928620609E-2</v>
      </c>
      <c r="O10017">
        <v>-0.73341792994085897</v>
      </c>
      <c r="P10017">
        <v>-2.4116262093734302</v>
      </c>
      <c r="Q10017">
        <v>0.69491525423728795</v>
      </c>
      <c r="R10017">
        <v>0.37288135593220301</v>
      </c>
      <c r="S10017">
        <f t="shared" si="156"/>
        <v>-0.21968511327839152</v>
      </c>
    </row>
    <row r="10018" spans="1:19" x14ac:dyDescent="0.2">
      <c r="A10018" t="s">
        <v>19913</v>
      </c>
      <c r="B10018" t="s">
        <v>19914</v>
      </c>
      <c r="C10018">
        <v>40</v>
      </c>
      <c r="D10018">
        <v>53</v>
      </c>
      <c r="E10018">
        <v>9</v>
      </c>
      <c r="F10018">
        <v>7</v>
      </c>
      <c r="G10018">
        <v>0.20247411056835499</v>
      </c>
      <c r="H10018">
        <v>-1.1420754916670399</v>
      </c>
      <c r="I10018">
        <v>-1.6411591242757</v>
      </c>
      <c r="J10018">
        <v>106</v>
      </c>
      <c r="K10018">
        <v>144</v>
      </c>
      <c r="L10018">
        <v>77</v>
      </c>
      <c r="M10018">
        <v>42</v>
      </c>
      <c r="N10018">
        <v>0.21028473025220101</v>
      </c>
      <c r="O10018">
        <v>-0.73090391723667802</v>
      </c>
      <c r="P10018">
        <v>-1.4122822434587601</v>
      </c>
      <c r="Q10018">
        <v>0.69491525423728795</v>
      </c>
      <c r="R10018">
        <v>0.305084745762711</v>
      </c>
      <c r="S10018">
        <f t="shared" si="156"/>
        <v>0.14895451272502558</v>
      </c>
    </row>
    <row r="10019" spans="1:19" x14ac:dyDescent="0.2">
      <c r="A10019" t="s">
        <v>19915</v>
      </c>
      <c r="B10019" t="s">
        <v>19916</v>
      </c>
      <c r="C10019">
        <v>99</v>
      </c>
      <c r="D10019">
        <v>58</v>
      </c>
      <c r="E10019">
        <v>78</v>
      </c>
      <c r="F10019">
        <v>16</v>
      </c>
      <c r="G10019">
        <v>-0.15194896873908401</v>
      </c>
      <c r="H10019">
        <v>-0.59779860168547305</v>
      </c>
      <c r="I10019">
        <v>-1.67571238490362</v>
      </c>
      <c r="J10019">
        <v>193</v>
      </c>
      <c r="K10019">
        <v>206</v>
      </c>
      <c r="L10019">
        <v>168</v>
      </c>
      <c r="M10019">
        <v>33</v>
      </c>
      <c r="N10019">
        <v>0.105538014783101</v>
      </c>
      <c r="O10019">
        <v>-0.65233680442630104</v>
      </c>
      <c r="P10019">
        <v>-1.7772690377217699</v>
      </c>
      <c r="Q10019">
        <v>0.81355932203389802</v>
      </c>
      <c r="R10019">
        <v>0.23728813559322001</v>
      </c>
      <c r="S10019">
        <f t="shared" si="156"/>
        <v>4.1361923885829772E-2</v>
      </c>
    </row>
    <row r="10020" spans="1:19" x14ac:dyDescent="0.2">
      <c r="A10020" t="s">
        <v>19917</v>
      </c>
      <c r="B10020" t="s">
        <v>19918</v>
      </c>
      <c r="C10020">
        <v>58</v>
      </c>
      <c r="D10020">
        <v>69</v>
      </c>
      <c r="E10020">
        <v>156</v>
      </c>
      <c r="F10020">
        <v>0</v>
      </c>
      <c r="G10020">
        <v>0.155679329469846</v>
      </c>
      <c r="H10020">
        <v>-6.4561404986879206E-2</v>
      </c>
      <c r="I10020" t="e">
        <f>-inf</f>
        <v>#NAME?</v>
      </c>
      <c r="J10020">
        <v>202</v>
      </c>
      <c r="K10020">
        <v>155</v>
      </c>
      <c r="L10020">
        <v>66</v>
      </c>
      <c r="M10020">
        <v>16</v>
      </c>
      <c r="N10020">
        <v>-3.7791567854610499E-2</v>
      </c>
      <c r="O10020">
        <v>-1.0778962110491399</v>
      </c>
      <c r="P10020">
        <v>-2.1114570553825902</v>
      </c>
      <c r="Q10020">
        <v>0.69491525423728795</v>
      </c>
      <c r="R10020">
        <v>0.25423728813559299</v>
      </c>
      <c r="S10020" t="e">
        <f t="shared" si="156"/>
        <v>#NAME?</v>
      </c>
    </row>
    <row r="10021" spans="1:19" x14ac:dyDescent="0.2">
      <c r="A10021" t="s">
        <v>19919</v>
      </c>
      <c r="B10021" t="s">
        <v>19920</v>
      </c>
      <c r="C10021">
        <v>138</v>
      </c>
      <c r="D10021">
        <v>185</v>
      </c>
      <c r="E10021">
        <v>184</v>
      </c>
      <c r="F10021">
        <v>16</v>
      </c>
      <c r="G10021">
        <v>0.20755087429730501</v>
      </c>
      <c r="H10021">
        <v>-0.36931927317010299</v>
      </c>
      <c r="I10021">
        <v>-1.8199562767073101</v>
      </c>
      <c r="J10021">
        <v>301</v>
      </c>
      <c r="K10021">
        <v>370</v>
      </c>
      <c r="L10021">
        <v>167</v>
      </c>
      <c r="M10021">
        <v>33</v>
      </c>
      <c r="N10021">
        <v>0.16686333189487301</v>
      </c>
      <c r="O10021">
        <v>-0.84793880159065005</v>
      </c>
      <c r="P10021">
        <v>-1.9702782243078401</v>
      </c>
      <c r="Q10021">
        <v>0.69491525423728795</v>
      </c>
      <c r="R10021">
        <v>0.23728813559322001</v>
      </c>
      <c r="S10021">
        <f t="shared" si="156"/>
        <v>-5.1862424697646792E-2</v>
      </c>
    </row>
    <row r="10022" spans="1:19" x14ac:dyDescent="0.2">
      <c r="A10022" t="s">
        <v>19921</v>
      </c>
      <c r="B10022" t="s">
        <v>19922</v>
      </c>
      <c r="C10022">
        <v>76</v>
      </c>
      <c r="D10022">
        <v>142</v>
      </c>
      <c r="E10022">
        <v>83</v>
      </c>
      <c r="F10022">
        <v>4</v>
      </c>
      <c r="G10022">
        <v>0.35173298439779299</v>
      </c>
      <c r="H10022">
        <v>-0.45599350968312102</v>
      </c>
      <c r="I10022">
        <v>-2.1629507739148202</v>
      </c>
      <c r="J10022">
        <v>162</v>
      </c>
      <c r="K10022">
        <v>155</v>
      </c>
      <c r="L10022">
        <v>100</v>
      </c>
      <c r="M10022">
        <v>26</v>
      </c>
      <c r="N10022">
        <v>5.8044787049382297E-2</v>
      </c>
      <c r="O10022">
        <v>-0.80160379168702101</v>
      </c>
      <c r="P10022">
        <v>-1.8047673351636999</v>
      </c>
      <c r="Q10022">
        <v>0.98305084745762705</v>
      </c>
      <c r="R10022">
        <v>0.28813559322033899</v>
      </c>
      <c r="S10022">
        <f t="shared" si="156"/>
        <v>-0.10650489139976907</v>
      </c>
    </row>
    <row r="10023" spans="1:19" x14ac:dyDescent="0.2">
      <c r="A10023" t="s">
        <v>19923</v>
      </c>
      <c r="B10023" t="s">
        <v>19924</v>
      </c>
      <c r="C10023">
        <v>110</v>
      </c>
      <c r="D10023">
        <v>152</v>
      </c>
      <c r="E10023">
        <v>70</v>
      </c>
      <c r="F10023">
        <v>19</v>
      </c>
      <c r="G10023">
        <v>0.22070913508207499</v>
      </c>
      <c r="H10023">
        <v>-0.69055265492237095</v>
      </c>
      <c r="I10023">
        <v>-1.64683625716739</v>
      </c>
      <c r="J10023">
        <v>430</v>
      </c>
      <c r="K10023">
        <v>844</v>
      </c>
      <c r="L10023">
        <v>363</v>
      </c>
      <c r="M10023">
        <v>55</v>
      </c>
      <c r="N10023">
        <v>0.37010209446779002</v>
      </c>
      <c r="O10023">
        <v>-0.66565060768786399</v>
      </c>
      <c r="P10023">
        <v>-1.9033314346772301</v>
      </c>
      <c r="Q10023">
        <v>0.93220338983050799</v>
      </c>
      <c r="R10023">
        <v>0.23728813559322001</v>
      </c>
      <c r="S10023">
        <f t="shared" si="156"/>
        <v>1.5969689564209029E-2</v>
      </c>
    </row>
    <row r="10024" spans="1:19" x14ac:dyDescent="0.2">
      <c r="A10024" t="s">
        <v>19925</v>
      </c>
      <c r="B10024" t="s">
        <v>19926</v>
      </c>
      <c r="C10024">
        <v>133</v>
      </c>
      <c r="D10024">
        <v>114</v>
      </c>
      <c r="E10024">
        <v>146</v>
      </c>
      <c r="F10024">
        <v>21</v>
      </c>
      <c r="G10024">
        <v>1.3311442664915201E-2</v>
      </c>
      <c r="H10024">
        <v>-0.45375679496105198</v>
      </c>
      <c r="I10024">
        <v>-1.68582951919516</v>
      </c>
      <c r="J10024">
        <v>245</v>
      </c>
      <c r="K10024">
        <v>319</v>
      </c>
      <c r="L10024">
        <v>208</v>
      </c>
      <c r="M10024">
        <v>30</v>
      </c>
      <c r="N10024">
        <v>0.19185270211437</v>
      </c>
      <c r="O10024">
        <v>-0.66319152654616098</v>
      </c>
      <c r="P10024">
        <v>-1.92227049823676</v>
      </c>
      <c r="Q10024">
        <v>0.71186440677966101</v>
      </c>
      <c r="R10024">
        <v>0.322033898305084</v>
      </c>
      <c r="S10024">
        <f t="shared" si="156"/>
        <v>-3.412104067254014E-4</v>
      </c>
    </row>
    <row r="10025" spans="1:19" x14ac:dyDescent="0.2">
      <c r="A10025" t="s">
        <v>19927</v>
      </c>
      <c r="B10025" t="s">
        <v>19928</v>
      </c>
      <c r="C10025">
        <v>144</v>
      </c>
      <c r="D10025">
        <v>181</v>
      </c>
      <c r="E10025">
        <v>124</v>
      </c>
      <c r="F10025">
        <v>15</v>
      </c>
      <c r="G10025">
        <v>0.179574315069463</v>
      </c>
      <c r="H10025">
        <v>-0.55919881671141802</v>
      </c>
      <c r="I10025">
        <v>-1.8664684060015599</v>
      </c>
      <c r="J10025">
        <v>211</v>
      </c>
      <c r="K10025">
        <v>306</v>
      </c>
      <c r="L10025">
        <v>133</v>
      </c>
      <c r="M10025">
        <v>29</v>
      </c>
      <c r="N10025">
        <v>0.23866707460560899</v>
      </c>
      <c r="O10025">
        <v>-0.79251959147499695</v>
      </c>
      <c r="P10025">
        <v>-1.8721101259906201</v>
      </c>
      <c r="Q10025">
        <v>0.84745762711864403</v>
      </c>
      <c r="R10025">
        <v>0.23728813559322001</v>
      </c>
      <c r="S10025">
        <f t="shared" si="156"/>
        <v>-3.9017389658447518E-2</v>
      </c>
    </row>
    <row r="10026" spans="1:19" x14ac:dyDescent="0.2">
      <c r="A10026" t="s">
        <v>19929</v>
      </c>
      <c r="B10026" t="s">
        <v>19930</v>
      </c>
      <c r="C10026">
        <v>201</v>
      </c>
      <c r="D10026">
        <v>308</v>
      </c>
      <c r="E10026">
        <v>158</v>
      </c>
      <c r="F10026">
        <v>65</v>
      </c>
      <c r="G10026">
        <v>0.265612891375483</v>
      </c>
      <c r="H10026">
        <v>-0.59879698024446903</v>
      </c>
      <c r="I10026">
        <v>-1.37447987373963</v>
      </c>
      <c r="J10026">
        <v>144</v>
      </c>
      <c r="K10026">
        <v>703</v>
      </c>
      <c r="L10026">
        <v>374</v>
      </c>
      <c r="M10026">
        <v>147</v>
      </c>
      <c r="N10026">
        <v>0.765820936346296</v>
      </c>
      <c r="O10026">
        <v>-0.17757966703915901</v>
      </c>
      <c r="P10026">
        <v>-1.00127082593896</v>
      </c>
      <c r="Q10026">
        <v>0.71186440677966101</v>
      </c>
      <c r="R10026">
        <v>0.152542372881355</v>
      </c>
      <c r="S10026">
        <f t="shared" si="156"/>
        <v>0.33579922150288755</v>
      </c>
    </row>
    <row r="10027" spans="1:19" x14ac:dyDescent="0.2">
      <c r="A10027" t="s">
        <v>19931</v>
      </c>
      <c r="B10027" t="s">
        <v>19932</v>
      </c>
      <c r="C10027">
        <v>76</v>
      </c>
      <c r="D10027">
        <v>108</v>
      </c>
      <c r="E10027">
        <v>67</v>
      </c>
      <c r="F10027">
        <v>23</v>
      </c>
      <c r="G10027">
        <v>0.232868395501686</v>
      </c>
      <c r="H10027">
        <v>-0.54899679935836798</v>
      </c>
      <c r="I10027">
        <v>-1.40328292922519</v>
      </c>
      <c r="J10027">
        <v>134</v>
      </c>
      <c r="K10027">
        <v>157</v>
      </c>
      <c r="L10027">
        <v>110</v>
      </c>
      <c r="M10027">
        <v>12</v>
      </c>
      <c r="N10027">
        <v>0.14602295746614699</v>
      </c>
      <c r="O10027">
        <v>-0.67780089035097302</v>
      </c>
      <c r="P10027">
        <v>-2.0581492209090699</v>
      </c>
      <c r="Q10027">
        <v>0.71186440677966101</v>
      </c>
      <c r="R10027">
        <v>0.22033898305084701</v>
      </c>
      <c r="S10027">
        <f t="shared" si="156"/>
        <v>4.4795202597725077E-2</v>
      </c>
    </row>
    <row r="10028" spans="1:19" x14ac:dyDescent="0.2">
      <c r="A10028" t="s">
        <v>19933</v>
      </c>
      <c r="B10028" t="s">
        <v>19934</v>
      </c>
      <c r="C10028">
        <v>26</v>
      </c>
      <c r="D10028">
        <v>10</v>
      </c>
      <c r="E10028">
        <v>17</v>
      </c>
      <c r="F10028">
        <v>4</v>
      </c>
      <c r="G10028">
        <v>-0.334715115675289</v>
      </c>
      <c r="H10028">
        <v>-0.67878243637094704</v>
      </c>
      <c r="I10028">
        <v>-1.6971105296048501</v>
      </c>
      <c r="J10028">
        <v>69</v>
      </c>
      <c r="K10028">
        <v>59</v>
      </c>
      <c r="L10028">
        <v>40</v>
      </c>
      <c r="M10028">
        <v>2</v>
      </c>
      <c r="N10028">
        <v>9.2310243266105901E-3</v>
      </c>
      <c r="O10028">
        <v>-0.82887787655368295</v>
      </c>
      <c r="P10028">
        <v>-2.54804476366516</v>
      </c>
      <c r="Q10028">
        <v>0.59322033898305004</v>
      </c>
      <c r="R10028">
        <v>0.186440677966101</v>
      </c>
      <c r="S10028">
        <f t="shared" si="156"/>
        <v>-0.1709788540985214</v>
      </c>
    </row>
    <row r="10029" spans="1:19" x14ac:dyDescent="0.2">
      <c r="A10029" t="s">
        <v>19935</v>
      </c>
      <c r="B10029" t="s">
        <v>19936</v>
      </c>
      <c r="C10029">
        <v>55</v>
      </c>
      <c r="D10029">
        <v>149</v>
      </c>
      <c r="E10029">
        <v>92</v>
      </c>
      <c r="F10029">
        <v>9</v>
      </c>
      <c r="G10029">
        <v>0.513081811213558</v>
      </c>
      <c r="H10029">
        <v>-0.27083287192709199</v>
      </c>
      <c r="I10029">
        <v>-1.67031735301691</v>
      </c>
      <c r="J10029">
        <v>232</v>
      </c>
      <c r="K10029">
        <v>199</v>
      </c>
      <c r="L10029">
        <v>169</v>
      </c>
      <c r="M10029">
        <v>17</v>
      </c>
      <c r="N10029">
        <v>1.05931949405287E-2</v>
      </c>
      <c r="O10029">
        <v>-0.72969005742161597</v>
      </c>
      <c r="P10029">
        <v>-2.14526473210451</v>
      </c>
      <c r="Q10029">
        <v>0.69491525423728795</v>
      </c>
      <c r="R10029">
        <v>0.152542372881355</v>
      </c>
      <c r="S10029">
        <f t="shared" si="156"/>
        <v>-5.5515071563099511E-2</v>
      </c>
    </row>
    <row r="10030" spans="1:19" x14ac:dyDescent="0.2">
      <c r="A10030" t="s">
        <v>19937</v>
      </c>
      <c r="B10030" t="s">
        <v>19938</v>
      </c>
      <c r="C10030">
        <v>141</v>
      </c>
      <c r="D10030">
        <v>144</v>
      </c>
      <c r="E10030">
        <v>69</v>
      </c>
      <c r="F10030">
        <v>13</v>
      </c>
      <c r="G10030">
        <v>8.9401611735398095E-2</v>
      </c>
      <c r="H10030">
        <v>-0.80462803169652797</v>
      </c>
      <c r="I10030">
        <v>-1.91947293331054</v>
      </c>
      <c r="J10030">
        <v>184</v>
      </c>
      <c r="K10030">
        <v>247</v>
      </c>
      <c r="L10030">
        <v>128</v>
      </c>
      <c r="M10030">
        <v>15</v>
      </c>
      <c r="N10030">
        <v>0.20510723367185099</v>
      </c>
      <c r="O10030">
        <v>-0.74969663050605795</v>
      </c>
      <c r="P10030">
        <v>-2.0989522325457401</v>
      </c>
      <c r="Q10030">
        <v>0.55932203389830504</v>
      </c>
      <c r="R10030">
        <v>0.27118644067796599</v>
      </c>
      <c r="S10030">
        <f t="shared" si="156"/>
        <v>-0.11497957186659079</v>
      </c>
    </row>
    <row r="10031" spans="1:19" x14ac:dyDescent="0.2">
      <c r="A10031" t="s">
        <v>19939</v>
      </c>
      <c r="B10031" t="s">
        <v>19940</v>
      </c>
      <c r="C10031">
        <v>27</v>
      </c>
      <c r="D10031">
        <v>6</v>
      </c>
      <c r="E10031">
        <v>21</v>
      </c>
      <c r="F10031">
        <v>7</v>
      </c>
      <c r="G10031">
        <v>-0.57295428147981498</v>
      </c>
      <c r="H10031">
        <v>-0.60340247920347101</v>
      </c>
      <c r="I10031">
        <v>-1.47046289710672</v>
      </c>
      <c r="J10031">
        <v>37</v>
      </c>
      <c r="K10031">
        <v>20</v>
      </c>
      <c r="L10031">
        <v>24</v>
      </c>
      <c r="M10031">
        <v>5</v>
      </c>
      <c r="N10031">
        <v>-0.189943624981292</v>
      </c>
      <c r="O10031">
        <v>-0.78007925949977897</v>
      </c>
      <c r="P10031">
        <v>-1.87945738832286</v>
      </c>
      <c r="Q10031">
        <v>0.81355932203389802</v>
      </c>
      <c r="R10031">
        <v>0.35593220338983</v>
      </c>
      <c r="S10031">
        <f t="shared" si="156"/>
        <v>7.321875849347545E-2</v>
      </c>
    </row>
    <row r="10032" spans="1:19" x14ac:dyDescent="0.2">
      <c r="A10032" t="s">
        <v>19941</v>
      </c>
      <c r="B10032" t="s">
        <v>19942</v>
      </c>
      <c r="C10032">
        <v>6</v>
      </c>
      <c r="D10032">
        <v>8</v>
      </c>
      <c r="E10032">
        <v>12</v>
      </c>
      <c r="F10032">
        <v>0</v>
      </c>
      <c r="G10032">
        <v>0.20519696890382799</v>
      </c>
      <c r="H10032">
        <v>-0.193228014114422</v>
      </c>
      <c r="I10032" t="e">
        <f>-inf</f>
        <v>#NAME?</v>
      </c>
      <c r="J10032">
        <v>75</v>
      </c>
      <c r="K10032">
        <v>42</v>
      </c>
      <c r="L10032">
        <v>25</v>
      </c>
      <c r="M10032">
        <v>4</v>
      </c>
      <c r="N10032">
        <v>-0.174583869572077</v>
      </c>
      <c r="O10032">
        <v>-1.0692100318640501</v>
      </c>
      <c r="P10032">
        <v>-2.2832269406556298</v>
      </c>
      <c r="Q10032">
        <v>0.52542372881355903</v>
      </c>
      <c r="R10032">
        <v>0.20338983050847401</v>
      </c>
      <c r="S10032" t="e">
        <f t="shared" si="156"/>
        <v>#NAME?</v>
      </c>
    </row>
    <row r="10033" spans="1:19" x14ac:dyDescent="0.2">
      <c r="A10033" t="s">
        <v>19943</v>
      </c>
      <c r="B10033" t="s">
        <v>19944</v>
      </c>
      <c r="C10033">
        <v>172</v>
      </c>
      <c r="D10033">
        <v>180</v>
      </c>
      <c r="E10033">
        <v>186</v>
      </c>
      <c r="F10033">
        <v>13</v>
      </c>
      <c r="G10033">
        <v>0.10000229049128501</v>
      </c>
      <c r="H10033">
        <v>-0.46027351246803599</v>
      </c>
      <c r="I10033">
        <v>-2.0057822675627102</v>
      </c>
      <c r="J10033">
        <v>516</v>
      </c>
      <c r="K10033">
        <v>428</v>
      </c>
      <c r="L10033">
        <v>267</v>
      </c>
      <c r="M10033">
        <v>32</v>
      </c>
      <c r="N10033">
        <v>-3.9778291923175902E-3</v>
      </c>
      <c r="O10033">
        <v>-0.87822721740702603</v>
      </c>
      <c r="P10033">
        <v>-2.2177253918991902</v>
      </c>
      <c r="Q10033">
        <v>0.62711864406779605</v>
      </c>
      <c r="R10033">
        <v>0.22033898305084701</v>
      </c>
      <c r="S10033">
        <f t="shared" si="156"/>
        <v>-0.1716396310803493</v>
      </c>
    </row>
    <row r="10034" spans="1:19" x14ac:dyDescent="0.2">
      <c r="A10034" t="s">
        <v>19945</v>
      </c>
      <c r="B10034" t="s">
        <v>19946</v>
      </c>
      <c r="C10034">
        <v>58</v>
      </c>
      <c r="D10034">
        <v>32</v>
      </c>
      <c r="E10034">
        <v>34</v>
      </c>
      <c r="F10034">
        <v>9</v>
      </c>
      <c r="G10034">
        <v>-0.17801978294750201</v>
      </c>
      <c r="H10034">
        <v>-0.72620708629908504</v>
      </c>
      <c r="I10034">
        <v>-1.6933826570856101</v>
      </c>
      <c r="J10034">
        <v>155</v>
      </c>
      <c r="K10034">
        <v>150</v>
      </c>
      <c r="L10034">
        <v>88</v>
      </c>
      <c r="M10034">
        <v>17</v>
      </c>
      <c r="N10034">
        <v>6.2987664307111502E-2</v>
      </c>
      <c r="O10034">
        <v>-0.83793780316451305</v>
      </c>
      <c r="P10034">
        <v>-1.9701084453839099</v>
      </c>
      <c r="Q10034">
        <v>0.69491525423728795</v>
      </c>
      <c r="R10034">
        <v>0.305084745762711</v>
      </c>
      <c r="S10034">
        <f t="shared" si="156"/>
        <v>-1.5315279025648514E-2</v>
      </c>
    </row>
    <row r="10035" spans="1:19" x14ac:dyDescent="0.2">
      <c r="A10035" t="s">
        <v>19947</v>
      </c>
      <c r="B10035" t="s">
        <v>19948</v>
      </c>
      <c r="C10035">
        <v>187</v>
      </c>
      <c r="D10035">
        <v>148</v>
      </c>
      <c r="E10035">
        <v>127</v>
      </c>
      <c r="F10035">
        <v>15</v>
      </c>
      <c r="G10035">
        <v>-2.1321658846013E-2</v>
      </c>
      <c r="H10035">
        <v>-0.66229589535894495</v>
      </c>
      <c r="I10035">
        <v>-1.9799475204428101</v>
      </c>
      <c r="J10035">
        <v>231</v>
      </c>
      <c r="K10035">
        <v>382</v>
      </c>
      <c r="L10035">
        <v>235</v>
      </c>
      <c r="M10035">
        <v>22</v>
      </c>
      <c r="N10035">
        <v>0.295679486441286</v>
      </c>
      <c r="O10035">
        <v>-0.58463289476479796</v>
      </c>
      <c r="P10035">
        <v>-2.0314149676618301</v>
      </c>
      <c r="Q10035">
        <v>0.88135593220338904</v>
      </c>
      <c r="R10035">
        <v>0.28813559322033899</v>
      </c>
      <c r="S10035">
        <f t="shared" si="156"/>
        <v>-0.11435432535689612</v>
      </c>
    </row>
    <row r="10036" spans="1:19" x14ac:dyDescent="0.2">
      <c r="A10036" t="s">
        <v>19949</v>
      </c>
      <c r="B10036" t="s">
        <v>19950</v>
      </c>
      <c r="C10036">
        <v>74</v>
      </c>
      <c r="D10036">
        <v>110</v>
      </c>
      <c r="E10036">
        <v>102</v>
      </c>
      <c r="F10036">
        <v>13</v>
      </c>
      <c r="G10036">
        <v>0.25241919772277699</v>
      </c>
      <c r="H10036">
        <v>-0.354889557747462</v>
      </c>
      <c r="I10036">
        <v>-1.6394855403861299</v>
      </c>
      <c r="J10036">
        <v>134</v>
      </c>
      <c r="K10036">
        <v>217</v>
      </c>
      <c r="L10036">
        <v>113</v>
      </c>
      <c r="M10036">
        <v>23</v>
      </c>
      <c r="N10036">
        <v>0.28658303890544301</v>
      </c>
      <c r="O10036">
        <v>-0.66611513202577799</v>
      </c>
      <c r="P10036">
        <v>-1.7756026309391</v>
      </c>
      <c r="Q10036">
        <v>0.66101694915254205</v>
      </c>
      <c r="R10036">
        <v>0.305084745762711</v>
      </c>
      <c r="S10036">
        <f t="shared" si="156"/>
        <v>5.2254881572642027E-2</v>
      </c>
    </row>
    <row r="10037" spans="1:19" x14ac:dyDescent="0.2">
      <c r="A10037" t="s">
        <v>19951</v>
      </c>
      <c r="B10037" t="s">
        <v>19952</v>
      </c>
      <c r="C10037">
        <v>245</v>
      </c>
      <c r="D10037">
        <v>216</v>
      </c>
      <c r="E10037">
        <v>256</v>
      </c>
      <c r="F10037">
        <v>80</v>
      </c>
      <c r="G10037">
        <v>2.55458990819269E-2</v>
      </c>
      <c r="H10037">
        <v>-0.47518412883108602</v>
      </c>
      <c r="I10037">
        <v>-1.3702732703345799</v>
      </c>
      <c r="J10037">
        <v>420</v>
      </c>
      <c r="K10037">
        <v>635</v>
      </c>
      <c r="L10037">
        <v>309</v>
      </c>
      <c r="M10037">
        <v>148</v>
      </c>
      <c r="N10037">
        <v>0.25675253831579697</v>
      </c>
      <c r="O10037">
        <v>-0.72537958811745595</v>
      </c>
      <c r="P10037">
        <v>-1.46321324359483</v>
      </c>
      <c r="Q10037">
        <v>0.93220338983050799</v>
      </c>
      <c r="R10037">
        <v>0.305084745762711</v>
      </c>
      <c r="S10037">
        <f t="shared" si="156"/>
        <v>0.21345029012372541</v>
      </c>
    </row>
    <row r="10038" spans="1:19" x14ac:dyDescent="0.2">
      <c r="A10038" t="s">
        <v>19953</v>
      </c>
      <c r="B10038" t="s">
        <v>19954</v>
      </c>
      <c r="C10038">
        <v>147</v>
      </c>
      <c r="D10038">
        <v>91</v>
      </c>
      <c r="E10038">
        <v>74</v>
      </c>
      <c r="F10038">
        <v>6</v>
      </c>
      <c r="G10038">
        <v>-0.128017710131554</v>
      </c>
      <c r="H10038">
        <v>-0.79234362479560305</v>
      </c>
      <c r="I10038">
        <v>-2.2733632573265301</v>
      </c>
      <c r="J10038">
        <v>113</v>
      </c>
      <c r="K10038">
        <v>146</v>
      </c>
      <c r="L10038">
        <v>88</v>
      </c>
      <c r="M10038">
        <v>11</v>
      </c>
      <c r="N10038">
        <v>0.18850251572273899</v>
      </c>
      <c r="O10038">
        <v>-0.70068454847764094</v>
      </c>
      <c r="P10038">
        <v>-2.0219114269170801</v>
      </c>
      <c r="Q10038">
        <v>0.77966101694915202</v>
      </c>
      <c r="R10038">
        <v>0.305084745762711</v>
      </c>
      <c r="S10038">
        <f t="shared" si="156"/>
        <v>-0.19642851555564333</v>
      </c>
    </row>
    <row r="10039" spans="1:19" x14ac:dyDescent="0.2">
      <c r="A10039" t="s">
        <v>19955</v>
      </c>
      <c r="B10039" t="s">
        <v>19956</v>
      </c>
      <c r="C10039">
        <v>128</v>
      </c>
      <c r="D10039">
        <v>189</v>
      </c>
      <c r="E10039">
        <v>53</v>
      </c>
      <c r="F10039">
        <v>9</v>
      </c>
      <c r="G10039">
        <v>0.24951006682090399</v>
      </c>
      <c r="H10039">
        <v>-0.87719210982548201</v>
      </c>
      <c r="I10039">
        <v>-2.0371646331705402</v>
      </c>
      <c r="J10039">
        <v>282</v>
      </c>
      <c r="K10039">
        <v>297</v>
      </c>
      <c r="L10039">
        <v>103</v>
      </c>
      <c r="M10039">
        <v>28</v>
      </c>
      <c r="N10039">
        <v>9.9735444419572897E-2</v>
      </c>
      <c r="O10039">
        <v>-1.0295006607585699</v>
      </c>
      <c r="P10039">
        <v>-2.0133167455690302</v>
      </c>
      <c r="Q10039">
        <v>0.66101694915254205</v>
      </c>
      <c r="R10039">
        <v>0.27118644067796599</v>
      </c>
      <c r="S10039">
        <f t="shared" si="156"/>
        <v>-0.1260138130959898</v>
      </c>
    </row>
    <row r="10040" spans="1:19" x14ac:dyDescent="0.2">
      <c r="A10040" t="s">
        <v>19957</v>
      </c>
      <c r="B10040" t="s">
        <v>19958</v>
      </c>
      <c r="C10040">
        <v>230</v>
      </c>
      <c r="D10040">
        <v>250</v>
      </c>
      <c r="E10040">
        <v>1370</v>
      </c>
      <c r="F10040">
        <v>3740</v>
      </c>
      <c r="G10040">
        <v>0.116470404949973</v>
      </c>
      <c r="H10040">
        <v>0.28073472136041</v>
      </c>
      <c r="I10040">
        <v>0.32694659322088798</v>
      </c>
      <c r="J10040">
        <v>601</v>
      </c>
      <c r="K10040">
        <v>560</v>
      </c>
      <c r="L10040">
        <v>3140</v>
      </c>
      <c r="M10040">
        <v>8371</v>
      </c>
      <c r="N10040">
        <v>4.6541658425182597E-2</v>
      </c>
      <c r="O10040">
        <v>0.12596639892608499</v>
      </c>
      <c r="P10040">
        <v>0.133677201334165</v>
      </c>
      <c r="Q10040">
        <v>0.77966101694915202</v>
      </c>
      <c r="R10040">
        <v>0.54237288135593198</v>
      </c>
      <c r="S10040">
        <f t="shared" si="156"/>
        <v>1.1300424411748993</v>
      </c>
    </row>
    <row r="10041" spans="1:19" x14ac:dyDescent="0.2">
      <c r="A10041" t="s">
        <v>19959</v>
      </c>
      <c r="B10041" t="s">
        <v>19960</v>
      </c>
      <c r="C10041">
        <v>65</v>
      </c>
      <c r="D10041">
        <v>61</v>
      </c>
      <c r="E10041">
        <v>64</v>
      </c>
      <c r="F10041">
        <v>6</v>
      </c>
      <c r="G10041">
        <v>5.2674710663439803E-2</v>
      </c>
      <c r="H10041">
        <v>-0.50099139243737201</v>
      </c>
      <c r="I10041">
        <v>-1.91895927922121</v>
      </c>
      <c r="J10041">
        <v>133</v>
      </c>
      <c r="K10041">
        <v>245</v>
      </c>
      <c r="L10041">
        <v>72</v>
      </c>
      <c r="M10041">
        <v>9</v>
      </c>
      <c r="N10041">
        <v>0.34254254681916801</v>
      </c>
      <c r="O10041">
        <v>-0.85860792168020705</v>
      </c>
      <c r="P10041">
        <v>-2.1798348001196501</v>
      </c>
      <c r="Q10041">
        <v>0.57627118644067798</v>
      </c>
      <c r="R10041">
        <v>0.23728813559322001</v>
      </c>
      <c r="S10041">
        <f t="shared" si="156"/>
        <v>-0.13646620730454684</v>
      </c>
    </row>
    <row r="10042" spans="1:19" x14ac:dyDescent="0.2">
      <c r="A10042" t="s">
        <v>19961</v>
      </c>
      <c r="B10042" t="s">
        <v>19962</v>
      </c>
      <c r="C10042">
        <v>317</v>
      </c>
      <c r="D10042">
        <v>388</v>
      </c>
      <c r="E10042">
        <v>275</v>
      </c>
      <c r="F10042">
        <v>38</v>
      </c>
      <c r="G10042">
        <v>0.168030695671984</v>
      </c>
      <c r="H10042">
        <v>-0.55598457816589197</v>
      </c>
      <c r="I10042">
        <v>-1.8054728385629399</v>
      </c>
      <c r="J10042">
        <v>504</v>
      </c>
      <c r="K10042">
        <v>698</v>
      </c>
      <c r="L10042">
        <v>397</v>
      </c>
      <c r="M10042">
        <v>130</v>
      </c>
      <c r="N10042">
        <v>0.218652989599357</v>
      </c>
      <c r="O10042">
        <v>-0.69572880682680005</v>
      </c>
      <c r="P10042">
        <v>-1.5987128527305801</v>
      </c>
      <c r="Q10042">
        <v>0.88135593220338904</v>
      </c>
      <c r="R10042">
        <v>0.25423728813559299</v>
      </c>
      <c r="S10042">
        <f t="shared" si="156"/>
        <v>5.1702022110902815E-2</v>
      </c>
    </row>
    <row r="10043" spans="1:19" x14ac:dyDescent="0.2">
      <c r="A10043" t="s">
        <v>19963</v>
      </c>
      <c r="B10043" t="s">
        <v>19964</v>
      </c>
      <c r="C10043">
        <v>259</v>
      </c>
      <c r="D10043">
        <v>356</v>
      </c>
      <c r="E10043">
        <v>223</v>
      </c>
      <c r="F10043">
        <v>25</v>
      </c>
      <c r="G10043">
        <v>0.21840846618715101</v>
      </c>
      <c r="H10043">
        <v>-0.55925291081149398</v>
      </c>
      <c r="I10043">
        <v>-1.8995569283712099</v>
      </c>
      <c r="J10043">
        <v>461</v>
      </c>
      <c r="K10043">
        <v>675</v>
      </c>
      <c r="L10043">
        <v>312</v>
      </c>
      <c r="M10043">
        <v>55</v>
      </c>
      <c r="N10043">
        <v>0.242830950863098</v>
      </c>
      <c r="O10043">
        <v>-0.76163510851559502</v>
      </c>
      <c r="P10043">
        <v>-1.9335639044872901</v>
      </c>
      <c r="Q10043">
        <v>0.62711864406779605</v>
      </c>
      <c r="R10043">
        <v>0.23728813559322001</v>
      </c>
      <c r="S10043">
        <f t="shared" si="156"/>
        <v>-6.4997451966660028E-2</v>
      </c>
    </row>
    <row r="10044" spans="1:19" x14ac:dyDescent="0.2">
      <c r="A10044" t="s">
        <v>19965</v>
      </c>
      <c r="B10044" t="s">
        <v>19966</v>
      </c>
      <c r="C10044">
        <v>176</v>
      </c>
      <c r="D10044">
        <v>167</v>
      </c>
      <c r="E10044">
        <v>189</v>
      </c>
      <c r="F10044">
        <v>12</v>
      </c>
      <c r="G10044">
        <v>5.7462035628961801E-2</v>
      </c>
      <c r="H10044">
        <v>-0.46330887341930899</v>
      </c>
      <c r="I10044">
        <v>-2.0505285947285201</v>
      </c>
      <c r="J10044">
        <v>342</v>
      </c>
      <c r="K10044">
        <v>304</v>
      </c>
      <c r="L10044">
        <v>173</v>
      </c>
      <c r="M10044">
        <v>34</v>
      </c>
      <c r="N10044">
        <v>2.6075580974340502E-2</v>
      </c>
      <c r="O10044">
        <v>-0.88806878007172996</v>
      </c>
      <c r="P10044">
        <v>-2.01277285760577</v>
      </c>
      <c r="Q10044">
        <v>0.66101694915254205</v>
      </c>
      <c r="R10044">
        <v>0.305084745762711</v>
      </c>
      <c r="S10044">
        <f t="shared" si="156"/>
        <v>-0.12972227681842158</v>
      </c>
    </row>
    <row r="10045" spans="1:19" x14ac:dyDescent="0.2">
      <c r="A10045" t="s">
        <v>19967</v>
      </c>
      <c r="B10045" t="s">
        <v>19968</v>
      </c>
      <c r="C10045">
        <v>142</v>
      </c>
      <c r="D10045">
        <v>154</v>
      </c>
      <c r="E10045">
        <v>141</v>
      </c>
      <c r="F10045">
        <v>13</v>
      </c>
      <c r="G10045">
        <v>0.11549060874893501</v>
      </c>
      <c r="H10045">
        <v>-0.49732724150607999</v>
      </c>
      <c r="I10045">
        <v>-1.92254216503821</v>
      </c>
      <c r="J10045">
        <v>267</v>
      </c>
      <c r="K10045">
        <v>374</v>
      </c>
      <c r="L10045">
        <v>236</v>
      </c>
      <c r="M10045">
        <v>42</v>
      </c>
      <c r="N10045">
        <v>0.223588444257626</v>
      </c>
      <c r="O10045">
        <v>-0.64568803553885901</v>
      </c>
      <c r="P10045">
        <v>-1.81348763955856</v>
      </c>
      <c r="Q10045">
        <v>0.77966101694915202</v>
      </c>
      <c r="R10045">
        <v>0.27118644067796599</v>
      </c>
      <c r="S10045">
        <f t="shared" si="156"/>
        <v>-3.9507574835991349E-2</v>
      </c>
    </row>
    <row r="10046" spans="1:19" x14ac:dyDescent="0.2">
      <c r="A10046" t="s">
        <v>19969</v>
      </c>
      <c r="B10046" t="s">
        <v>19970</v>
      </c>
      <c r="C10046">
        <v>123</v>
      </c>
      <c r="D10046">
        <v>145</v>
      </c>
      <c r="E10046">
        <v>113</v>
      </c>
      <c r="F10046">
        <v>29</v>
      </c>
      <c r="G10046">
        <v>0.151721123091105</v>
      </c>
      <c r="H10046">
        <v>-0.53108467773438095</v>
      </c>
      <c r="I10046">
        <v>-1.5117042865024399</v>
      </c>
      <c r="J10046">
        <v>210</v>
      </c>
      <c r="K10046">
        <v>476</v>
      </c>
      <c r="L10046">
        <v>190</v>
      </c>
      <c r="M10046">
        <v>44</v>
      </c>
      <c r="N10046">
        <v>0.432615761408295</v>
      </c>
      <c r="O10046">
        <v>-0.63555447092548001</v>
      </c>
      <c r="P10046">
        <v>-1.6889922868396201</v>
      </c>
      <c r="Q10046">
        <v>0.83050847457627097</v>
      </c>
      <c r="R10046">
        <v>0.20338983050847401</v>
      </c>
      <c r="S10046">
        <f t="shared" si="156"/>
        <v>0.11227172720437022</v>
      </c>
    </row>
    <row r="10047" spans="1:19" x14ac:dyDescent="0.2">
      <c r="A10047" t="s">
        <v>19971</v>
      </c>
      <c r="B10047" t="s">
        <v>19972</v>
      </c>
      <c r="C10047">
        <v>10</v>
      </c>
      <c r="D10047">
        <v>29</v>
      </c>
      <c r="E10047">
        <v>1</v>
      </c>
      <c r="F10047">
        <v>0</v>
      </c>
      <c r="G10047">
        <v>0.54265623019448395</v>
      </c>
      <c r="H10047">
        <v>-1.4942580097784</v>
      </c>
      <c r="I10047" t="e">
        <f>-inf</f>
        <v>#NAME?</v>
      </c>
      <c r="J10047">
        <v>20</v>
      </c>
      <c r="K10047">
        <v>21</v>
      </c>
      <c r="L10047">
        <v>1</v>
      </c>
      <c r="M10047">
        <v>1</v>
      </c>
      <c r="N10047">
        <v>9.8417402491659894E-2</v>
      </c>
      <c r="O10047">
        <v>-1.89311877280837</v>
      </c>
      <c r="P10047">
        <v>-2.3112556642558699</v>
      </c>
      <c r="Q10047">
        <v>0.74576271186440601</v>
      </c>
      <c r="R10047">
        <v>0.23728813559322001</v>
      </c>
      <c r="S10047" t="e">
        <f t="shared" si="156"/>
        <v>#NAME?</v>
      </c>
    </row>
    <row r="10048" spans="1:19" x14ac:dyDescent="0.2">
      <c r="A10048" t="s">
        <v>19973</v>
      </c>
      <c r="B10048" t="s">
        <v>19974</v>
      </c>
      <c r="C10048">
        <v>100</v>
      </c>
      <c r="D10048">
        <v>142</v>
      </c>
      <c r="E10048">
        <v>35</v>
      </c>
      <c r="F10048">
        <v>16</v>
      </c>
      <c r="G10048">
        <v>0.232546576678584</v>
      </c>
      <c r="H10048">
        <v>-0.95018996542812795</v>
      </c>
      <c r="I10048">
        <v>-1.6800771903060701</v>
      </c>
      <c r="J10048">
        <v>113</v>
      </c>
      <c r="K10048">
        <v>116</v>
      </c>
      <c r="L10048">
        <v>107</v>
      </c>
      <c r="M10048">
        <v>66</v>
      </c>
      <c r="N10048">
        <v>8.8607649165220501E-2</v>
      </c>
      <c r="O10048">
        <v>-0.61578344294260001</v>
      </c>
      <c r="P10048">
        <v>-1.2437601765334401</v>
      </c>
      <c r="Q10048">
        <v>0.69491525423728795</v>
      </c>
      <c r="R10048">
        <v>0.186440677966101</v>
      </c>
      <c r="S10048">
        <f t="shared" si="156"/>
        <v>0.18280808628668324</v>
      </c>
    </row>
    <row r="10049" spans="1:19" x14ac:dyDescent="0.2">
      <c r="A10049" t="s">
        <v>19975</v>
      </c>
      <c r="B10049" t="s">
        <v>19976</v>
      </c>
      <c r="C10049">
        <v>110</v>
      </c>
      <c r="D10049">
        <v>97</v>
      </c>
      <c r="E10049">
        <v>76</v>
      </c>
      <c r="F10049">
        <v>21</v>
      </c>
      <c r="G10049">
        <v>2.56372814035483E-2</v>
      </c>
      <c r="H10049">
        <v>-0.65483710265583694</v>
      </c>
      <c r="I10049">
        <v>-1.6033705633863</v>
      </c>
      <c r="J10049">
        <v>189</v>
      </c>
      <c r="K10049">
        <v>266</v>
      </c>
      <c r="L10049">
        <v>137</v>
      </c>
      <c r="M10049">
        <v>53</v>
      </c>
      <c r="N10049">
        <v>0.22564793587954399</v>
      </c>
      <c r="O10049">
        <v>-0.73183001416122695</v>
      </c>
      <c r="P10049">
        <v>-1.56241160316434</v>
      </c>
      <c r="Q10049">
        <v>0.81355932203389802</v>
      </c>
      <c r="R10049">
        <v>0.28813559322033899</v>
      </c>
      <c r="S10049">
        <f t="shared" si="156"/>
        <v>0.11969495715718861</v>
      </c>
    </row>
    <row r="10050" spans="1:19" x14ac:dyDescent="0.2">
      <c r="A10050" t="s">
        <v>19977</v>
      </c>
      <c r="B10050" t="s">
        <v>19978</v>
      </c>
      <c r="C10050">
        <v>77</v>
      </c>
      <c r="D10050">
        <v>76</v>
      </c>
      <c r="E10050">
        <v>22</v>
      </c>
      <c r="F10050">
        <v>11</v>
      </c>
      <c r="G10050">
        <v>7.4581099403837794E-2</v>
      </c>
      <c r="H10050">
        <v>-1.0383260541286701</v>
      </c>
      <c r="I10050">
        <v>-1.72929521297625</v>
      </c>
      <c r="J10050">
        <v>180</v>
      </c>
      <c r="K10050">
        <v>188</v>
      </c>
      <c r="L10050">
        <v>134</v>
      </c>
      <c r="M10050">
        <v>20</v>
      </c>
      <c r="N10050">
        <v>9.6113447582095599E-2</v>
      </c>
      <c r="O10050">
        <v>-0.72025648388288799</v>
      </c>
      <c r="P10050">
        <v>-1.9644681780312101</v>
      </c>
      <c r="Q10050">
        <v>0.66101694915254205</v>
      </c>
      <c r="R10050">
        <v>0.338983050847457</v>
      </c>
      <c r="S10050">
        <f t="shared" si="156"/>
        <v>-2.4163185185391244E-2</v>
      </c>
    </row>
    <row r="10051" spans="1:19" x14ac:dyDescent="0.2">
      <c r="A10051" t="s">
        <v>19979</v>
      </c>
      <c r="B10051" t="s">
        <v>19980</v>
      </c>
      <c r="C10051">
        <v>291</v>
      </c>
      <c r="D10051">
        <v>215</v>
      </c>
      <c r="E10051">
        <v>224</v>
      </c>
      <c r="F10051">
        <v>38</v>
      </c>
      <c r="G10051">
        <v>-5.11962967747734E-2</v>
      </c>
      <c r="H10051">
        <v>-0.60790298043014801</v>
      </c>
      <c r="I10051">
        <v>-1.7683065653310901</v>
      </c>
      <c r="J10051">
        <v>387</v>
      </c>
      <c r="K10051">
        <v>569</v>
      </c>
      <c r="L10051">
        <v>303</v>
      </c>
      <c r="M10051">
        <v>112</v>
      </c>
      <c r="N10051">
        <v>0.24462940479788101</v>
      </c>
      <c r="O10051">
        <v>-0.69835711366099595</v>
      </c>
      <c r="P10051">
        <v>-1.5487186109406199</v>
      </c>
      <c r="Q10051">
        <v>0.71186440677966101</v>
      </c>
      <c r="R10051">
        <v>0.38983050847457601</v>
      </c>
      <c r="S10051">
        <f t="shared" ref="S10051:S10114" si="157">((I10051+1.7338029)/1.7338029+(P10051+1.8692731)/1.8692731)/2</f>
        <v>7.5792801378459618E-2</v>
      </c>
    </row>
    <row r="10052" spans="1:19" x14ac:dyDescent="0.2">
      <c r="A10052" t="s">
        <v>19981</v>
      </c>
      <c r="B10052" t="e">
        <f>-MFFLVIAKFDFTGTDDDPSALSFKAGDIIQVLSKLPGWWDGILADGRRGWFPSNYVEEVNE</f>
        <v>#NAME?</v>
      </c>
      <c r="C10052">
        <v>179</v>
      </c>
      <c r="D10052">
        <v>140</v>
      </c>
      <c r="E10052">
        <v>148</v>
      </c>
      <c r="F10052">
        <v>9</v>
      </c>
      <c r="G10052">
        <v>-2.6466763006126701E-2</v>
      </c>
      <c r="H10052">
        <v>-0.57684932536333899</v>
      </c>
      <c r="I10052">
        <v>-2.1828076945025598</v>
      </c>
      <c r="J10052">
        <v>380</v>
      </c>
      <c r="K10052">
        <v>317</v>
      </c>
      <c r="L10052">
        <v>238</v>
      </c>
      <c r="M10052">
        <v>45</v>
      </c>
      <c r="N10052">
        <v>-1.4962309773367999E-3</v>
      </c>
      <c r="O10052">
        <v>-0.79529541670468795</v>
      </c>
      <c r="P10052">
        <v>-1.93679675143335</v>
      </c>
      <c r="Q10052">
        <v>0.79661016949152497</v>
      </c>
      <c r="R10052">
        <v>0.27118644067796599</v>
      </c>
      <c r="S10052">
        <f t="shared" si="157"/>
        <v>-0.14754700871807661</v>
      </c>
    </row>
    <row r="10053" spans="1:19" x14ac:dyDescent="0.2">
      <c r="A10053" t="s">
        <v>19982</v>
      </c>
      <c r="B10053" t="s">
        <v>19983</v>
      </c>
      <c r="C10053">
        <v>45</v>
      </c>
      <c r="D10053">
        <v>66</v>
      </c>
      <c r="E10053">
        <v>51</v>
      </c>
      <c r="F10053">
        <v>13</v>
      </c>
      <c r="G10053">
        <v>0.24658965406205299</v>
      </c>
      <c r="H10053">
        <v>-0.43990034745581003</v>
      </c>
      <c r="I10053">
        <v>-1.4234663344305001</v>
      </c>
      <c r="J10053">
        <v>76</v>
      </c>
      <c r="K10053">
        <v>65</v>
      </c>
      <c r="L10053">
        <v>69</v>
      </c>
      <c r="M10053">
        <v>9</v>
      </c>
      <c r="N10053">
        <v>9.3278677837860795E-3</v>
      </c>
      <c r="O10053">
        <v>-0.63405327868792605</v>
      </c>
      <c r="P10053">
        <v>-1.93679675143335</v>
      </c>
      <c r="Q10053">
        <v>0.57627118644067798</v>
      </c>
      <c r="R10053">
        <v>0.37288135593220301</v>
      </c>
      <c r="S10053">
        <f t="shared" si="157"/>
        <v>7.1434445307654873E-2</v>
      </c>
    </row>
    <row r="10054" spans="1:19" x14ac:dyDescent="0.2">
      <c r="A10054" t="s">
        <v>19984</v>
      </c>
      <c r="B10054" t="s">
        <v>19985</v>
      </c>
      <c r="C10054">
        <v>111</v>
      </c>
      <c r="D10054">
        <v>21</v>
      </c>
      <c r="E10054">
        <v>48</v>
      </c>
      <c r="F10054">
        <v>3</v>
      </c>
      <c r="G10054">
        <v>-0.64284545175720897</v>
      </c>
      <c r="H10054">
        <v>-0.85833975118947303</v>
      </c>
      <c r="I10054">
        <v>-2.4523988970289898</v>
      </c>
      <c r="J10054">
        <v>117</v>
      </c>
      <c r="K10054">
        <v>86</v>
      </c>
      <c r="L10054">
        <v>46</v>
      </c>
      <c r="M10054">
        <v>8</v>
      </c>
      <c r="N10054">
        <v>-5.6459307080872198E-2</v>
      </c>
      <c r="O10054">
        <v>-0.99751680720897795</v>
      </c>
      <c r="P10054">
        <v>-2.1753215433461102</v>
      </c>
      <c r="Q10054">
        <v>0.81355932203389802</v>
      </c>
      <c r="R10054">
        <v>0.23728813559322001</v>
      </c>
      <c r="S10054">
        <f t="shared" si="157"/>
        <v>-0.28909412318770444</v>
      </c>
    </row>
    <row r="10055" spans="1:19" x14ac:dyDescent="0.2">
      <c r="A10055" t="s">
        <v>19986</v>
      </c>
      <c r="B10055" t="s">
        <v>19987</v>
      </c>
      <c r="C10055">
        <v>263</v>
      </c>
      <c r="D10055">
        <v>291</v>
      </c>
      <c r="E10055">
        <v>257</v>
      </c>
      <c r="F10055">
        <v>25</v>
      </c>
      <c r="G10055">
        <v>0.124195472791677</v>
      </c>
      <c r="H10055">
        <v>-0.50428063493686603</v>
      </c>
      <c r="I10055">
        <v>-1.9062129127797101</v>
      </c>
      <c r="J10055">
        <v>525</v>
      </c>
      <c r="K10055">
        <v>602</v>
      </c>
      <c r="L10055">
        <v>254</v>
      </c>
      <c r="M10055">
        <v>61</v>
      </c>
      <c r="N10055">
        <v>0.13666529127358901</v>
      </c>
      <c r="O10055">
        <v>-0.90741436393040897</v>
      </c>
      <c r="P10055">
        <v>-1.9450551369870801</v>
      </c>
      <c r="Q10055">
        <v>0.644067796610169</v>
      </c>
      <c r="R10055">
        <v>0.22033898305084701</v>
      </c>
      <c r="S10055">
        <f t="shared" si="157"/>
        <v>-6.9990644339280844E-2</v>
      </c>
    </row>
    <row r="10056" spans="1:19" x14ac:dyDescent="0.2">
      <c r="A10056" t="s">
        <v>19988</v>
      </c>
      <c r="B10056" t="s">
        <v>19989</v>
      </c>
      <c r="C10056">
        <v>91</v>
      </c>
      <c r="D10056">
        <v>84</v>
      </c>
      <c r="E10056">
        <v>117</v>
      </c>
      <c r="F10056">
        <v>71</v>
      </c>
      <c r="G10056">
        <v>4.5496126036316503E-2</v>
      </c>
      <c r="H10056">
        <v>-0.385113540353335</v>
      </c>
      <c r="I10056">
        <v>-0.99198021656401703</v>
      </c>
      <c r="J10056">
        <v>208</v>
      </c>
      <c r="K10056">
        <v>209</v>
      </c>
      <c r="L10056">
        <v>340</v>
      </c>
      <c r="M10056">
        <v>267</v>
      </c>
      <c r="N10056">
        <v>7.9311054570014194E-2</v>
      </c>
      <c r="O10056">
        <v>-0.378673195064896</v>
      </c>
      <c r="P10056">
        <v>-0.901777742190079</v>
      </c>
      <c r="Q10056">
        <v>0.71186440677966101</v>
      </c>
      <c r="R10056">
        <v>0.42372881355932202</v>
      </c>
      <c r="S10056">
        <f t="shared" si="157"/>
        <v>0.47271855223834969</v>
      </c>
    </row>
    <row r="10057" spans="1:19" x14ac:dyDescent="0.2">
      <c r="A10057" t="s">
        <v>19990</v>
      </c>
      <c r="B10057" t="s">
        <v>19991</v>
      </c>
      <c r="C10057">
        <v>166</v>
      </c>
      <c r="D10057">
        <v>309</v>
      </c>
      <c r="E10057">
        <v>145</v>
      </c>
      <c r="F10057">
        <v>27</v>
      </c>
      <c r="G10057">
        <v>0.35010862368030798</v>
      </c>
      <c r="H10057">
        <v>-0.55299809558348301</v>
      </c>
      <c r="I10057">
        <v>-1.67294149684306</v>
      </c>
      <c r="J10057">
        <v>308</v>
      </c>
      <c r="K10057">
        <v>409</v>
      </c>
      <c r="L10057">
        <v>205</v>
      </c>
      <c r="M10057">
        <v>41</v>
      </c>
      <c r="N10057">
        <v>0.20040069492861901</v>
      </c>
      <c r="O10057">
        <v>-0.76888563258908005</v>
      </c>
      <c r="P10057">
        <v>-1.8859925283726</v>
      </c>
      <c r="Q10057">
        <v>0.76271186440677896</v>
      </c>
      <c r="R10057">
        <v>0.37288135593220301</v>
      </c>
      <c r="S10057">
        <f t="shared" si="157"/>
        <v>1.3079245438763348E-2</v>
      </c>
    </row>
    <row r="10058" spans="1:19" x14ac:dyDescent="0.2">
      <c r="A10058" t="s">
        <v>19992</v>
      </c>
      <c r="B10058" t="s">
        <v>19993</v>
      </c>
      <c r="C10058">
        <v>5</v>
      </c>
      <c r="D10058">
        <v>0</v>
      </c>
      <c r="E10058">
        <v>0</v>
      </c>
      <c r="F10058">
        <v>0</v>
      </c>
      <c r="G10058" t="e">
        <f>-inf</f>
        <v>#NAME?</v>
      </c>
      <c r="H10058" t="e">
        <f>-inf</f>
        <v>#NAME?</v>
      </c>
      <c r="I10058" t="e">
        <f>-inf</f>
        <v>#NAME?</v>
      </c>
      <c r="J10058">
        <v>6</v>
      </c>
      <c r="K10058">
        <v>4</v>
      </c>
      <c r="L10058">
        <v>13</v>
      </c>
      <c r="M10058">
        <v>5</v>
      </c>
      <c r="N10058">
        <v>-9.8863155633959393E-2</v>
      </c>
      <c r="O10058">
        <v>-0.25629667522119698</v>
      </c>
      <c r="P10058">
        <v>-1.08940691463951</v>
      </c>
      <c r="Q10058">
        <v>0.69491525423728795</v>
      </c>
      <c r="R10058">
        <v>0.27118644067796599</v>
      </c>
      <c r="S10058" t="e">
        <f t="shared" si="157"/>
        <v>#NAME?</v>
      </c>
    </row>
    <row r="10059" spans="1:19" x14ac:dyDescent="0.2">
      <c r="A10059" t="s">
        <v>19994</v>
      </c>
      <c r="B10059" t="s">
        <v>19995</v>
      </c>
      <c r="C10059">
        <v>173</v>
      </c>
      <c r="D10059">
        <v>132</v>
      </c>
      <c r="E10059">
        <v>105</v>
      </c>
      <c r="F10059">
        <v>15</v>
      </c>
      <c r="G10059">
        <v>-3.7213939627417002E-2</v>
      </c>
      <c r="H10059">
        <v>-0.71111481383726005</v>
      </c>
      <c r="I10059">
        <v>-1.9461520170351101</v>
      </c>
      <c r="J10059">
        <v>170</v>
      </c>
      <c r="K10059">
        <v>347</v>
      </c>
      <c r="L10059">
        <v>170</v>
      </c>
      <c r="M10059">
        <v>23</v>
      </c>
      <c r="N10059">
        <v>0.387108656834321</v>
      </c>
      <c r="O10059">
        <v>-0.59208877714439001</v>
      </c>
      <c r="P10059">
        <v>-1.8789467539525699</v>
      </c>
      <c r="Q10059">
        <v>0.69491525423728795</v>
      </c>
      <c r="R10059">
        <v>0.186440677966101</v>
      </c>
      <c r="S10059">
        <f t="shared" si="157"/>
        <v>-6.38255077024448E-2</v>
      </c>
    </row>
    <row r="10060" spans="1:19" x14ac:dyDescent="0.2">
      <c r="A10060" t="s">
        <v>19996</v>
      </c>
      <c r="B10060" t="s">
        <v>19997</v>
      </c>
      <c r="C10060">
        <v>112</v>
      </c>
      <c r="D10060">
        <v>150</v>
      </c>
      <c r="E10060">
        <v>101</v>
      </c>
      <c r="F10060">
        <v>12</v>
      </c>
      <c r="G10060">
        <v>0.207131468681028</v>
      </c>
      <c r="H10060">
        <v>-0.53915465866594203</v>
      </c>
      <c r="I10060">
        <v>-1.8542339495845499</v>
      </c>
      <c r="J10060">
        <v>342</v>
      </c>
      <c r="K10060">
        <v>415</v>
      </c>
      <c r="L10060">
        <v>237</v>
      </c>
      <c r="M10060">
        <v>43</v>
      </c>
      <c r="N10060">
        <v>0.16125009407767901</v>
      </c>
      <c r="O10060">
        <v>-0.75136653719042101</v>
      </c>
      <c r="P10060">
        <v>-1.91078331906844</v>
      </c>
      <c r="Q10060">
        <v>0.72881355932203395</v>
      </c>
      <c r="R10060">
        <v>0.40677966101694901</v>
      </c>
      <c r="S10060">
        <f t="shared" si="157"/>
        <v>-4.5833622359660167E-2</v>
      </c>
    </row>
    <row r="10061" spans="1:19" x14ac:dyDescent="0.2">
      <c r="A10061" t="s">
        <v>19998</v>
      </c>
      <c r="B10061" t="s">
        <v>19999</v>
      </c>
      <c r="C10061">
        <v>124</v>
      </c>
      <c r="D10061">
        <v>154</v>
      </c>
      <c r="E10061">
        <v>75</v>
      </c>
      <c r="F10061">
        <v>18</v>
      </c>
      <c r="G10061">
        <v>0.17435726796975601</v>
      </c>
      <c r="H10061">
        <v>-0.712618431548938</v>
      </c>
      <c r="I10061">
        <v>-1.72234635302092</v>
      </c>
      <c r="J10061">
        <v>293</v>
      </c>
      <c r="K10061">
        <v>285</v>
      </c>
      <c r="L10061">
        <v>324</v>
      </c>
      <c r="M10061">
        <v>76</v>
      </c>
      <c r="N10061">
        <v>6.5205343076122496E-2</v>
      </c>
      <c r="O10061">
        <v>-0.54841138729188699</v>
      </c>
      <c r="P10061">
        <v>-1.59627969666521</v>
      </c>
      <c r="Q10061">
        <v>0.66101694915254205</v>
      </c>
      <c r="R10061">
        <v>0.186440677966101</v>
      </c>
      <c r="S10061">
        <f t="shared" si="157"/>
        <v>7.6325151305333364E-2</v>
      </c>
    </row>
    <row r="10062" spans="1:19" x14ac:dyDescent="0.2">
      <c r="A10062" t="s">
        <v>20000</v>
      </c>
      <c r="B10062" t="e">
        <f>--GMEVVAKYDFKATSDDEDELSFKKGSILTILNVDDNWY-ARNADGQEGMVPANYIEMRDE</f>
        <v>#NAME?</v>
      </c>
      <c r="C10062">
        <v>127</v>
      </c>
      <c r="D10062">
        <v>105</v>
      </c>
      <c r="E10062">
        <v>153</v>
      </c>
      <c r="F10062">
        <v>34</v>
      </c>
      <c r="G10062">
        <v>-2.35618959049035E-3</v>
      </c>
      <c r="H10062">
        <v>-0.413370299916761</v>
      </c>
      <c r="I10062">
        <v>-1.4565219768757001</v>
      </c>
      <c r="J10062">
        <v>216</v>
      </c>
      <c r="K10062">
        <v>309</v>
      </c>
      <c r="L10062">
        <v>169</v>
      </c>
      <c r="M10062">
        <v>43</v>
      </c>
      <c r="N10062">
        <v>0.232732831695625</v>
      </c>
      <c r="O10062">
        <v>-0.69865582368164703</v>
      </c>
      <c r="P10062">
        <v>-1.71121096416323</v>
      </c>
      <c r="Q10062">
        <v>0.644067796610169</v>
      </c>
      <c r="R10062">
        <v>0.28813559322033899</v>
      </c>
      <c r="S10062">
        <f t="shared" si="157"/>
        <v>0.12224225705456362</v>
      </c>
    </row>
    <row r="10063" spans="1:19" x14ac:dyDescent="0.2">
      <c r="A10063" t="s">
        <v>20001</v>
      </c>
      <c r="B10063" t="s">
        <v>20002</v>
      </c>
      <c r="C10063">
        <v>139</v>
      </c>
      <c r="D10063">
        <v>102</v>
      </c>
      <c r="E10063">
        <v>46</v>
      </c>
      <c r="F10063">
        <v>12</v>
      </c>
      <c r="G10063">
        <v>-5.4156396196648998E-2</v>
      </c>
      <c r="H10063">
        <v>-0.97451497835092404</v>
      </c>
      <c r="I10063">
        <v>-1.94803072716846</v>
      </c>
      <c r="J10063">
        <v>273</v>
      </c>
      <c r="K10063">
        <v>428</v>
      </c>
      <c r="L10063">
        <v>200</v>
      </c>
      <c r="M10063">
        <v>66</v>
      </c>
      <c r="N10063">
        <v>0.27250922539413702</v>
      </c>
      <c r="O10063">
        <v>-0.727221428521165</v>
      </c>
      <c r="P10063">
        <v>-1.6268443800907799</v>
      </c>
      <c r="Q10063">
        <v>0.72881355932203395</v>
      </c>
      <c r="R10063">
        <v>0.305084745762711</v>
      </c>
      <c r="S10063">
        <f t="shared" si="157"/>
        <v>3.065967717246737E-3</v>
      </c>
    </row>
    <row r="10064" spans="1:19" x14ac:dyDescent="0.2">
      <c r="A10064" t="s">
        <v>20003</v>
      </c>
      <c r="B10064" t="s">
        <v>20004</v>
      </c>
      <c r="C10064">
        <v>264</v>
      </c>
      <c r="D10064">
        <v>339</v>
      </c>
      <c r="E10064">
        <v>290</v>
      </c>
      <c r="F10064">
        <v>39</v>
      </c>
      <c r="G10064">
        <v>0.18885400362877899</v>
      </c>
      <c r="H10064">
        <v>-0.45346393874927798</v>
      </c>
      <c r="I10064">
        <v>-1.7147364928053299</v>
      </c>
      <c r="J10064">
        <v>463</v>
      </c>
      <c r="K10064">
        <v>705</v>
      </c>
      <c r="L10064">
        <v>361</v>
      </c>
      <c r="M10064">
        <v>66</v>
      </c>
      <c r="N10064">
        <v>0.25983622939516698</v>
      </c>
      <c r="O10064">
        <v>-0.70016256625668505</v>
      </c>
      <c r="P10064">
        <v>-1.8562627240679701</v>
      </c>
      <c r="Q10064">
        <v>0.66101694915254205</v>
      </c>
      <c r="R10064">
        <v>0.35593220338983</v>
      </c>
      <c r="S10064">
        <f t="shared" si="157"/>
        <v>8.9784985053496993E-3</v>
      </c>
    </row>
    <row r="10065" spans="1:19" x14ac:dyDescent="0.2">
      <c r="A10065" t="s">
        <v>20005</v>
      </c>
      <c r="B10065" t="s">
        <v>20006</v>
      </c>
      <c r="C10065">
        <v>182</v>
      </c>
      <c r="D10065">
        <v>262</v>
      </c>
      <c r="E10065">
        <v>124</v>
      </c>
      <c r="F10065">
        <v>21</v>
      </c>
      <c r="G10065">
        <v>0.23848813563019899</v>
      </c>
      <c r="H10065">
        <v>-0.66090771260124304</v>
      </c>
      <c r="I10065">
        <v>-1.82204926621315</v>
      </c>
      <c r="J10065">
        <v>427</v>
      </c>
      <c r="K10065">
        <v>705</v>
      </c>
      <c r="L10065">
        <v>369</v>
      </c>
      <c r="M10065">
        <v>132</v>
      </c>
      <c r="N10065">
        <v>0.29498934538809601</v>
      </c>
      <c r="O10065">
        <v>-0.65549028601035297</v>
      </c>
      <c r="P10065">
        <v>-1.52007961241106</v>
      </c>
      <c r="Q10065">
        <v>0.93220338983050799</v>
      </c>
      <c r="R10065">
        <v>0.305084745762711</v>
      </c>
      <c r="S10065">
        <f t="shared" si="157"/>
        <v>6.7954761792363663E-2</v>
      </c>
    </row>
    <row r="10066" spans="1:19" x14ac:dyDescent="0.2">
      <c r="A10066" t="s">
        <v>20007</v>
      </c>
      <c r="B10066" t="s">
        <v>20008</v>
      </c>
      <c r="C10066">
        <v>82</v>
      </c>
      <c r="D10066">
        <v>105</v>
      </c>
      <c r="E10066">
        <v>24</v>
      </c>
      <c r="F10066">
        <v>7</v>
      </c>
      <c r="G10066">
        <v>0.18763367898174901</v>
      </c>
      <c r="H10066">
        <v>-1.0278606204505101</v>
      </c>
      <c r="I10066">
        <v>-1.95291298533145</v>
      </c>
      <c r="J10066">
        <v>171</v>
      </c>
      <c r="K10066">
        <v>147</v>
      </c>
      <c r="L10066">
        <v>95</v>
      </c>
      <c r="M10066">
        <v>11</v>
      </c>
      <c r="N10066">
        <v>1.1549327777743999E-2</v>
      </c>
      <c r="O10066">
        <v>-0.84736128224769602</v>
      </c>
      <c r="P10066">
        <v>-2.20182909382582</v>
      </c>
      <c r="Q10066">
        <v>0.59322033898305004</v>
      </c>
      <c r="R10066">
        <v>0.37288135593220301</v>
      </c>
      <c r="S10066">
        <f t="shared" si="157"/>
        <v>-0.15214100705838729</v>
      </c>
    </row>
    <row r="10067" spans="1:19" x14ac:dyDescent="0.2">
      <c r="A10067" t="s">
        <v>20009</v>
      </c>
      <c r="B10067" t="s">
        <v>20010</v>
      </c>
      <c r="C10067">
        <v>129</v>
      </c>
      <c r="D10067">
        <v>106</v>
      </c>
      <c r="E10067">
        <v>101</v>
      </c>
      <c r="F10067">
        <v>8</v>
      </c>
      <c r="G10067">
        <v>-5.0256127389502504E-3</v>
      </c>
      <c r="H10067">
        <v>-0.60052634629501001</v>
      </c>
      <c r="I10067">
        <v>-2.0916968962692999</v>
      </c>
      <c r="J10067">
        <v>223</v>
      </c>
      <c r="K10067">
        <v>298</v>
      </c>
      <c r="L10067">
        <v>204</v>
      </c>
      <c r="M10067">
        <v>24</v>
      </c>
      <c r="N10067">
        <v>0.20313950444981599</v>
      </c>
      <c r="O10067">
        <v>-0.63076347276665201</v>
      </c>
      <c r="P10067">
        <v>-1.9783192899284401</v>
      </c>
      <c r="Q10067">
        <v>0.86440677966101698</v>
      </c>
      <c r="R10067">
        <v>0.25423728813559299</v>
      </c>
      <c r="S10067">
        <f t="shared" si="157"/>
        <v>-0.13237876598504686</v>
      </c>
    </row>
    <row r="10068" spans="1:19" x14ac:dyDescent="0.2">
      <c r="A10068" t="s">
        <v>20011</v>
      </c>
      <c r="B10068" t="s">
        <v>20012</v>
      </c>
      <c r="C10068">
        <v>77</v>
      </c>
      <c r="D10068">
        <v>83</v>
      </c>
      <c r="E10068">
        <v>46</v>
      </c>
      <c r="F10068">
        <v>34</v>
      </c>
      <c r="G10068">
        <v>0.11284559949912</v>
      </c>
      <c r="H10068">
        <v>-0.71799090326931103</v>
      </c>
      <c r="I10068">
        <v>-1.23920898109222</v>
      </c>
      <c r="J10068">
        <v>116</v>
      </c>
      <c r="K10068">
        <v>172</v>
      </c>
      <c r="L10068">
        <v>64</v>
      </c>
      <c r="M10068">
        <v>21</v>
      </c>
      <c r="N10068">
        <v>0.24829856110235199</v>
      </c>
      <c r="O10068">
        <v>-0.85036679238742097</v>
      </c>
      <c r="P10068">
        <v>-1.75246436308489</v>
      </c>
      <c r="Q10068">
        <v>0.93220338983050799</v>
      </c>
      <c r="R10068">
        <v>0.28813559322033899</v>
      </c>
      <c r="S10068">
        <f t="shared" si="157"/>
        <v>0.17387711084411661</v>
      </c>
    </row>
    <row r="10069" spans="1:19" x14ac:dyDescent="0.2">
      <c r="A10069" t="s">
        <v>20013</v>
      </c>
      <c r="B10069" t="s">
        <v>20014</v>
      </c>
      <c r="C10069">
        <v>142</v>
      </c>
      <c r="D10069">
        <v>184</v>
      </c>
      <c r="E10069">
        <v>152</v>
      </c>
      <c r="F10069">
        <v>15</v>
      </c>
      <c r="G10069">
        <v>0.192787710922008</v>
      </c>
      <c r="H10069">
        <v>-0.46470276621668699</v>
      </c>
      <c r="I10069">
        <v>-1.86039425828937</v>
      </c>
      <c r="J10069">
        <v>329</v>
      </c>
      <c r="K10069">
        <v>406</v>
      </c>
      <c r="L10069">
        <v>323</v>
      </c>
      <c r="M10069">
        <v>61</v>
      </c>
      <c r="N10069">
        <v>0.16855823904894099</v>
      </c>
      <c r="O10069">
        <v>-0.60008215276326105</v>
      </c>
      <c r="P10069">
        <v>-1.7420917315311</v>
      </c>
      <c r="Q10069">
        <v>0.84745762711864403</v>
      </c>
      <c r="R10069">
        <v>0.322033898305084</v>
      </c>
      <c r="S10069">
        <f t="shared" si="157"/>
        <v>-2.4879109033144747E-3</v>
      </c>
    </row>
    <row r="10070" spans="1:19" x14ac:dyDescent="0.2">
      <c r="A10070" t="s">
        <v>20015</v>
      </c>
      <c r="B10070" t="s">
        <v>20016</v>
      </c>
      <c r="C10070">
        <v>45</v>
      </c>
      <c r="D10070">
        <v>63</v>
      </c>
      <c r="E10070">
        <v>18</v>
      </c>
      <c r="F10070">
        <v>8</v>
      </c>
      <c r="G10070">
        <v>0.22638626797376599</v>
      </c>
      <c r="H10070">
        <v>-0.892198018450441</v>
      </c>
      <c r="I10070">
        <v>-1.6343196997453899</v>
      </c>
      <c r="J10070">
        <v>94</v>
      </c>
      <c r="K10070">
        <v>123</v>
      </c>
      <c r="L10070">
        <v>99</v>
      </c>
      <c r="M10070">
        <v>11</v>
      </c>
      <c r="N10070">
        <v>0.19400536126142001</v>
      </c>
      <c r="O10070">
        <v>-0.569581436146539</v>
      </c>
      <c r="P10070">
        <v>-1.9419608370333601</v>
      </c>
      <c r="Q10070">
        <v>0.66101694915254205</v>
      </c>
      <c r="R10070">
        <v>0.37288135593220301</v>
      </c>
      <c r="S10070">
        <f t="shared" si="157"/>
        <v>9.2465234162584856E-3</v>
      </c>
    </row>
    <row r="10071" spans="1:19" x14ac:dyDescent="0.2">
      <c r="A10071" t="s">
        <v>20017</v>
      </c>
      <c r="B10071" t="s">
        <v>20018</v>
      </c>
      <c r="C10071">
        <v>124</v>
      </c>
      <c r="D10071">
        <v>149</v>
      </c>
      <c r="E10071">
        <v>111</v>
      </c>
      <c r="F10071">
        <v>11</v>
      </c>
      <c r="G10071">
        <v>0.16002281554556699</v>
      </c>
      <c r="H10071">
        <v>-0.54235671615398096</v>
      </c>
      <c r="I10071">
        <v>-1.936226172966</v>
      </c>
      <c r="J10071">
        <v>365</v>
      </c>
      <c r="K10071">
        <v>343</v>
      </c>
      <c r="L10071">
        <v>205</v>
      </c>
      <c r="M10071">
        <v>34</v>
      </c>
      <c r="N10071">
        <v>5.0229359008017498E-2</v>
      </c>
      <c r="O10071">
        <v>-0.84262778054511001</v>
      </c>
      <c r="P10071">
        <v>-2.0410396160061102</v>
      </c>
      <c r="Q10071">
        <v>0.79661016949152497</v>
      </c>
      <c r="R10071">
        <v>0.338983050847457</v>
      </c>
      <c r="S10071">
        <f t="shared" si="157"/>
        <v>-0.1043202500065392</v>
      </c>
    </row>
    <row r="10072" spans="1:19" x14ac:dyDescent="0.2">
      <c r="A10072" t="s">
        <v>20019</v>
      </c>
      <c r="B10072" t="s">
        <v>20020</v>
      </c>
      <c r="C10072">
        <v>101</v>
      </c>
      <c r="D10072">
        <v>119</v>
      </c>
      <c r="E10072">
        <v>69</v>
      </c>
      <c r="F10072">
        <v>10</v>
      </c>
      <c r="G10072">
        <v>0.15148381990541601</v>
      </c>
      <c r="H10072">
        <v>-0.65973029282379003</v>
      </c>
      <c r="I10072">
        <v>-1.8885185467446399</v>
      </c>
      <c r="J10072">
        <v>170</v>
      </c>
      <c r="K10072">
        <v>242</v>
      </c>
      <c r="L10072">
        <v>81</v>
      </c>
      <c r="M10072">
        <v>21</v>
      </c>
      <c r="N10072">
        <v>0.23059454802387899</v>
      </c>
      <c r="O10072">
        <v>-0.91405267964401404</v>
      </c>
      <c r="P10072">
        <v>-1.9184552952362399</v>
      </c>
      <c r="Q10072">
        <v>0.72881355932203395</v>
      </c>
      <c r="R10072">
        <v>0.338983050847457</v>
      </c>
      <c r="S10072">
        <f t="shared" si="157"/>
        <v>-5.7772859768496873E-2</v>
      </c>
    </row>
    <row r="10073" spans="1:19" x14ac:dyDescent="0.2">
      <c r="A10073" t="s">
        <v>20021</v>
      </c>
      <c r="B10073" t="s">
        <v>20022</v>
      </c>
      <c r="C10073">
        <v>145</v>
      </c>
      <c r="D10073">
        <v>183</v>
      </c>
      <c r="E10073">
        <v>131</v>
      </c>
      <c r="F10073">
        <v>23</v>
      </c>
      <c r="G10073">
        <v>0.181341319790983</v>
      </c>
      <c r="H10073">
        <v>-0.538354716357614</v>
      </c>
      <c r="I10073">
        <v>-1.6838373391793799</v>
      </c>
      <c r="J10073">
        <v>221</v>
      </c>
      <c r="K10073">
        <v>352</v>
      </c>
      <c r="L10073">
        <v>116</v>
      </c>
      <c r="M10073">
        <v>35</v>
      </c>
      <c r="N10073">
        <v>0.27937849321474201</v>
      </c>
      <c r="O10073">
        <v>-0.87202306160258203</v>
      </c>
      <c r="P10073">
        <v>-1.8105498979267201</v>
      </c>
      <c r="Q10073">
        <v>0.644067796610169</v>
      </c>
      <c r="R10073">
        <v>0.27118644067796599</v>
      </c>
      <c r="S10073">
        <f t="shared" si="157"/>
        <v>3.0116735719178004E-2</v>
      </c>
    </row>
    <row r="10074" spans="1:19" x14ac:dyDescent="0.2">
      <c r="A10074" t="s">
        <v>20023</v>
      </c>
      <c r="B10074" t="s">
        <v>20024</v>
      </c>
      <c r="C10074">
        <v>5</v>
      </c>
      <c r="D10074">
        <v>1</v>
      </c>
      <c r="E10074">
        <v>4</v>
      </c>
      <c r="F10074">
        <v>0</v>
      </c>
      <c r="G10074">
        <v>-0.61871177204048999</v>
      </c>
      <c r="H10074">
        <v>-0.59116802278645997</v>
      </c>
      <c r="I10074" t="e">
        <f>-inf</f>
        <v>#NAME?</v>
      </c>
      <c r="J10074">
        <v>33</v>
      </c>
      <c r="K10074">
        <v>76</v>
      </c>
      <c r="L10074">
        <v>27</v>
      </c>
      <c r="M10074">
        <v>4</v>
      </c>
      <c r="N10074">
        <v>0.439527755824625</v>
      </c>
      <c r="O10074">
        <v>-0.67923895286328995</v>
      </c>
      <c r="P10074">
        <v>-1.9266796171418099</v>
      </c>
      <c r="Q10074">
        <v>0.88135593220338904</v>
      </c>
      <c r="R10074">
        <v>0.322033898305084</v>
      </c>
      <c r="S10074" t="e">
        <f t="shared" si="157"/>
        <v>#NAME?</v>
      </c>
    </row>
    <row r="10075" spans="1:19" x14ac:dyDescent="0.2">
      <c r="A10075" t="s">
        <v>20025</v>
      </c>
      <c r="B10075" t="s">
        <v>20026</v>
      </c>
      <c r="C10075">
        <v>154</v>
      </c>
      <c r="D10075">
        <v>247</v>
      </c>
      <c r="E10075">
        <v>86</v>
      </c>
      <c r="F10075">
        <v>30</v>
      </c>
      <c r="G10075">
        <v>0.28543446471873102</v>
      </c>
      <c r="H10075">
        <v>-0.74728027937129804</v>
      </c>
      <c r="I10075">
        <v>-1.59459663907879</v>
      </c>
      <c r="J10075">
        <v>375</v>
      </c>
      <c r="K10075">
        <v>354</v>
      </c>
      <c r="L10075">
        <v>256</v>
      </c>
      <c r="M10075">
        <v>51</v>
      </c>
      <c r="N10075">
        <v>5.22000977197907E-2</v>
      </c>
      <c r="O10075">
        <v>-0.75788007956025905</v>
      </c>
      <c r="P10075">
        <v>-1.8766867602216699</v>
      </c>
      <c r="Q10075">
        <v>0.98305084745762705</v>
      </c>
      <c r="R10075">
        <v>0.23728813559322001</v>
      </c>
      <c r="S10075">
        <f t="shared" si="157"/>
        <v>3.8161743885239602E-2</v>
      </c>
    </row>
    <row r="10076" spans="1:19" x14ac:dyDescent="0.2">
      <c r="A10076" t="s">
        <v>20027</v>
      </c>
      <c r="B10076" t="s">
        <v>20028</v>
      </c>
      <c r="C10076">
        <v>152</v>
      </c>
      <c r="D10076">
        <v>189</v>
      </c>
      <c r="E10076">
        <v>206</v>
      </c>
      <c r="F10076">
        <v>25</v>
      </c>
      <c r="G10076">
        <v>0.174876448524</v>
      </c>
      <c r="H10076">
        <v>-0.36223437735402197</v>
      </c>
      <c r="I10076">
        <v>-1.66810075223473</v>
      </c>
      <c r="J10076">
        <v>291</v>
      </c>
      <c r="K10076">
        <v>444</v>
      </c>
      <c r="L10076">
        <v>185</v>
      </c>
      <c r="M10076">
        <v>36</v>
      </c>
      <c r="N10076">
        <v>0.26071808455043399</v>
      </c>
      <c r="O10076">
        <v>-0.78881003772728298</v>
      </c>
      <c r="P10076">
        <v>-1.9178161568105101</v>
      </c>
      <c r="Q10076">
        <v>0.76271186440677896</v>
      </c>
      <c r="R10076">
        <v>0.25423728813559299</v>
      </c>
      <c r="S10076">
        <f t="shared" si="157"/>
        <v>5.9629354633674893E-3</v>
      </c>
    </row>
    <row r="10077" spans="1:19" x14ac:dyDescent="0.2">
      <c r="A10077" t="s">
        <v>20029</v>
      </c>
      <c r="B10077" t="s">
        <v>20030</v>
      </c>
      <c r="C10077">
        <v>168</v>
      </c>
      <c r="D10077">
        <v>192</v>
      </c>
      <c r="E10077">
        <v>170</v>
      </c>
      <c r="F10077">
        <v>32</v>
      </c>
      <c r="G10077">
        <v>0.13825017927321501</v>
      </c>
      <c r="H10077">
        <v>-0.48911837012599202</v>
      </c>
      <c r="I10077">
        <v>-1.6043564763679501</v>
      </c>
      <c r="J10077">
        <v>373</v>
      </c>
      <c r="K10077">
        <v>264</v>
      </c>
      <c r="L10077">
        <v>241</v>
      </c>
      <c r="M10077">
        <v>54</v>
      </c>
      <c r="N10077">
        <v>-7.2876801517134701E-2</v>
      </c>
      <c r="O10077">
        <v>-0.78178056637820903</v>
      </c>
      <c r="P10077">
        <v>-1.8495407405776101</v>
      </c>
      <c r="Q10077">
        <v>0.59322033898305004</v>
      </c>
      <c r="R10077">
        <v>0.338983050847457</v>
      </c>
      <c r="S10077">
        <f t="shared" si="157"/>
        <v>4.2608285223767244E-2</v>
      </c>
    </row>
    <row r="10078" spans="1:19" x14ac:dyDescent="0.2">
      <c r="A10078" t="s">
        <v>20031</v>
      </c>
      <c r="B10078" t="s">
        <v>20032</v>
      </c>
      <c r="C10078">
        <v>99</v>
      </c>
      <c r="D10078">
        <v>129</v>
      </c>
      <c r="E10078">
        <v>103</v>
      </c>
      <c r="F10078">
        <v>20</v>
      </c>
      <c r="G10078">
        <v>0.19521274799722699</v>
      </c>
      <c r="H10078">
        <v>-0.47705597967078101</v>
      </c>
      <c r="I10078">
        <v>-1.5788023718955599</v>
      </c>
      <c r="J10078">
        <v>348</v>
      </c>
      <c r="K10078">
        <v>389</v>
      </c>
      <c r="L10078">
        <v>212</v>
      </c>
      <c r="M10078">
        <v>55</v>
      </c>
      <c r="N10078">
        <v>0.12559846080084799</v>
      </c>
      <c r="O10078">
        <v>-0.80733216016221898</v>
      </c>
      <c r="P10078">
        <v>-1.81144222304423</v>
      </c>
      <c r="Q10078">
        <v>0.72881355932203395</v>
      </c>
      <c r="R10078">
        <v>0.37288135593220301</v>
      </c>
      <c r="S10078">
        <f t="shared" si="157"/>
        <v>6.0168395820434192E-2</v>
      </c>
    </row>
    <row r="10079" spans="1:19" x14ac:dyDescent="0.2">
      <c r="A10079" t="s">
        <v>20033</v>
      </c>
      <c r="B10079" t="s">
        <v>20034</v>
      </c>
      <c r="C10079">
        <v>125</v>
      </c>
      <c r="D10079">
        <v>114</v>
      </c>
      <c r="E10079">
        <v>74</v>
      </c>
      <c r="F10079">
        <v>19</v>
      </c>
      <c r="G10079">
        <v>4.0253070623944599E-2</v>
      </c>
      <c r="H10079">
        <v>-0.72193630305548295</v>
      </c>
      <c r="I10079">
        <v>-1.70235358501722</v>
      </c>
      <c r="J10079">
        <v>247</v>
      </c>
      <c r="K10079">
        <v>279</v>
      </c>
      <c r="L10079">
        <v>126</v>
      </c>
      <c r="M10079">
        <v>32</v>
      </c>
      <c r="N10079">
        <v>0.130135353435653</v>
      </c>
      <c r="O10079">
        <v>-0.88441518528649299</v>
      </c>
      <c r="P10079">
        <v>-1.89777264353165</v>
      </c>
      <c r="Q10079">
        <v>0.72881355932203395</v>
      </c>
      <c r="R10079">
        <v>0.152542372881355</v>
      </c>
      <c r="S10079">
        <f t="shared" si="157"/>
        <v>1.4462987769544222E-3</v>
      </c>
    </row>
    <row r="10080" spans="1:19" x14ac:dyDescent="0.2">
      <c r="A10080" t="s">
        <v>20035</v>
      </c>
      <c r="B10080" t="s">
        <v>20036</v>
      </c>
      <c r="C10080">
        <v>98</v>
      </c>
      <c r="D10080">
        <v>92</v>
      </c>
      <c r="E10080">
        <v>58</v>
      </c>
      <c r="F10080">
        <v>19</v>
      </c>
      <c r="G10080">
        <v>5.2819983948588799E-2</v>
      </c>
      <c r="H10080">
        <v>-0.72205609190796105</v>
      </c>
      <c r="I10080">
        <v>-1.59666964770166</v>
      </c>
      <c r="J10080">
        <v>170</v>
      </c>
      <c r="K10080">
        <v>202</v>
      </c>
      <c r="L10080">
        <v>154</v>
      </c>
      <c r="M10080">
        <v>34</v>
      </c>
      <c r="N10080">
        <v>0.15213055149007099</v>
      </c>
      <c r="O10080">
        <v>-0.63501697768620102</v>
      </c>
      <c r="P10080">
        <v>-1.7091956729279101</v>
      </c>
      <c r="Q10080">
        <v>0.644067796610169</v>
      </c>
      <c r="R10080">
        <v>0.35593220338983</v>
      </c>
      <c r="S10080">
        <f t="shared" si="157"/>
        <v>8.2365050702076156E-2</v>
      </c>
    </row>
    <row r="10081" spans="1:19" x14ac:dyDescent="0.2">
      <c r="A10081" t="s">
        <v>20037</v>
      </c>
      <c r="B10081" t="s">
        <v>20038</v>
      </c>
      <c r="C10081">
        <v>276</v>
      </c>
      <c r="D10081">
        <v>236</v>
      </c>
      <c r="E10081">
        <v>122</v>
      </c>
      <c r="F10081">
        <v>13</v>
      </c>
      <c r="G10081">
        <v>1.2261153200417299E-2</v>
      </c>
      <c r="H10081">
        <v>-0.84880726116887295</v>
      </c>
      <c r="I10081">
        <v>-2.2111629027203801</v>
      </c>
      <c r="J10081">
        <v>513</v>
      </c>
      <c r="K10081">
        <v>517</v>
      </c>
      <c r="L10081">
        <v>370</v>
      </c>
      <c r="M10081">
        <v>50</v>
      </c>
      <c r="N10081">
        <v>8.0601281403847896E-2</v>
      </c>
      <c r="O10081">
        <v>-0.73400441818921103</v>
      </c>
      <c r="P10081">
        <v>-2.0213730293676901</v>
      </c>
      <c r="Q10081">
        <v>0.644067796610169</v>
      </c>
      <c r="R10081">
        <v>0.338983050847457</v>
      </c>
      <c r="S10081">
        <f t="shared" si="157"/>
        <v>-0.17834695238048531</v>
      </c>
    </row>
    <row r="10082" spans="1:19" x14ac:dyDescent="0.2">
      <c r="A10082" t="s">
        <v>20039</v>
      </c>
      <c r="B10082" t="s">
        <v>20040</v>
      </c>
      <c r="C10082">
        <v>392</v>
      </c>
      <c r="D10082">
        <v>347</v>
      </c>
      <c r="E10082">
        <v>249</v>
      </c>
      <c r="F10082">
        <v>38</v>
      </c>
      <c r="G10082">
        <v>2.73016400659448E-2</v>
      </c>
      <c r="H10082">
        <v>-0.69134472970312399</v>
      </c>
      <c r="I10082">
        <v>-1.8976996433656399</v>
      </c>
      <c r="J10082">
        <v>851</v>
      </c>
      <c r="K10082">
        <v>853</v>
      </c>
      <c r="L10082">
        <v>555</v>
      </c>
      <c r="M10082">
        <v>149</v>
      </c>
      <c r="N10082">
        <v>7.8247574504656803E-2</v>
      </c>
      <c r="O10082">
        <v>-0.77772535410630195</v>
      </c>
      <c r="P10082">
        <v>-1.7669689602642</v>
      </c>
      <c r="Q10082">
        <v>0.86440677966101698</v>
      </c>
      <c r="R10082">
        <v>0.35593220338983</v>
      </c>
      <c r="S10082">
        <f t="shared" si="157"/>
        <v>-1.990041727758492E-2</v>
      </c>
    </row>
    <row r="10083" spans="1:19" x14ac:dyDescent="0.2">
      <c r="A10083" t="s">
        <v>20041</v>
      </c>
      <c r="B10083" t="s">
        <v>20042</v>
      </c>
      <c r="C10083">
        <v>226</v>
      </c>
      <c r="D10083">
        <v>267</v>
      </c>
      <c r="E10083">
        <v>234</v>
      </c>
      <c r="F10083">
        <v>29</v>
      </c>
      <c r="G10083">
        <v>0.15266105451270201</v>
      </c>
      <c r="H10083">
        <v>-0.47915059151566097</v>
      </c>
      <c r="I10083">
        <v>-1.77590761421044</v>
      </c>
      <c r="J10083">
        <v>522</v>
      </c>
      <c r="K10083">
        <v>593</v>
      </c>
      <c r="L10083">
        <v>317</v>
      </c>
      <c r="M10083">
        <v>59</v>
      </c>
      <c r="N10083">
        <v>0.132612293783722</v>
      </c>
      <c r="O10083">
        <v>-0.808700017928901</v>
      </c>
      <c r="P10083">
        <v>-1.9570441599520101</v>
      </c>
      <c r="Q10083">
        <v>0.89830508474576198</v>
      </c>
      <c r="R10083">
        <v>0.27118644067796599</v>
      </c>
      <c r="S10083">
        <f t="shared" si="157"/>
        <v>-3.561962511463624E-2</v>
      </c>
    </row>
    <row r="10084" spans="1:19" x14ac:dyDescent="0.2">
      <c r="A10084" t="s">
        <v>20043</v>
      </c>
      <c r="B10084" t="s">
        <v>20044</v>
      </c>
      <c r="C10084">
        <v>164</v>
      </c>
      <c r="D10084">
        <v>306</v>
      </c>
      <c r="E10084">
        <v>108</v>
      </c>
      <c r="F10084">
        <v>4</v>
      </c>
      <c r="G10084">
        <v>0.35113581072941003</v>
      </c>
      <c r="H10084">
        <v>-0.67567810233915104</v>
      </c>
      <c r="I10084">
        <v>-2.4969810296817299</v>
      </c>
      <c r="J10084">
        <v>429</v>
      </c>
      <c r="K10084">
        <v>539</v>
      </c>
      <c r="L10084">
        <v>309</v>
      </c>
      <c r="M10084">
        <v>52</v>
      </c>
      <c r="N10084">
        <v>0.17635957642373601</v>
      </c>
      <c r="O10084">
        <v>-0.73458758990427997</v>
      </c>
      <c r="P10084">
        <v>-1.9266796171418099</v>
      </c>
      <c r="Q10084">
        <v>0.77966101694915202</v>
      </c>
      <c r="R10084">
        <v>0.27118644067796599</v>
      </c>
      <c r="S10084">
        <f t="shared" si="157"/>
        <v>-0.23544321974137358</v>
      </c>
    </row>
    <row r="10085" spans="1:19" x14ac:dyDescent="0.2">
      <c r="A10085" t="s">
        <v>20045</v>
      </c>
      <c r="B10085" t="s">
        <v>20046</v>
      </c>
      <c r="C10085">
        <v>223</v>
      </c>
      <c r="D10085">
        <v>283</v>
      </c>
      <c r="E10085">
        <v>237</v>
      </c>
      <c r="F10085">
        <v>19</v>
      </c>
      <c r="G10085">
        <v>0.18373980477165699</v>
      </c>
      <c r="H10085">
        <v>-0.46781452681646002</v>
      </c>
      <c r="I10085">
        <v>-1.95374843505733</v>
      </c>
      <c r="J10085">
        <v>368</v>
      </c>
      <c r="K10085">
        <v>511</v>
      </c>
      <c r="L10085">
        <v>295</v>
      </c>
      <c r="M10085">
        <v>35</v>
      </c>
      <c r="N10085">
        <v>0.219801184882916</v>
      </c>
      <c r="O10085">
        <v>-0.688114579839745</v>
      </c>
      <c r="P10085">
        <v>-2.0320054429151302</v>
      </c>
      <c r="Q10085">
        <v>0.77966101694915202</v>
      </c>
      <c r="R10085">
        <v>0.25423728813559299</v>
      </c>
      <c r="S10085">
        <f t="shared" si="157"/>
        <v>-0.10695688614090537</v>
      </c>
    </row>
    <row r="10086" spans="1:19" x14ac:dyDescent="0.2">
      <c r="A10086" t="s">
        <v>20047</v>
      </c>
      <c r="B10086" t="s">
        <v>20048</v>
      </c>
      <c r="C10086">
        <v>56</v>
      </c>
      <c r="D10086">
        <v>75</v>
      </c>
      <c r="E10086">
        <v>94</v>
      </c>
      <c r="F10086">
        <v>25</v>
      </c>
      <c r="G10086">
        <v>0.207131468681028</v>
      </c>
      <c r="H10086">
        <v>-0.26931818318490502</v>
      </c>
      <c r="I10086">
        <v>-1.23444519129616</v>
      </c>
      <c r="J10086">
        <v>97</v>
      </c>
      <c r="K10086">
        <v>169</v>
      </c>
      <c r="L10086">
        <v>84</v>
      </c>
      <c r="M10086">
        <v>23</v>
      </c>
      <c r="N10086">
        <v>0.31834307376915</v>
      </c>
      <c r="O10086">
        <v>-0.65458122534875296</v>
      </c>
      <c r="P10086">
        <v>-1.6352695668405399</v>
      </c>
      <c r="Q10086">
        <v>0.84745762711864403</v>
      </c>
      <c r="R10086">
        <v>0.25423728813559299</v>
      </c>
      <c r="S10086">
        <f t="shared" si="157"/>
        <v>0.20659860119534607</v>
      </c>
    </row>
    <row r="10087" spans="1:19" x14ac:dyDescent="0.2">
      <c r="A10087" t="s">
        <v>20049</v>
      </c>
      <c r="B10087" t="s">
        <v>20050</v>
      </c>
      <c r="C10087">
        <v>135</v>
      </c>
      <c r="D10087">
        <v>186</v>
      </c>
      <c r="E10087">
        <v>124</v>
      </c>
      <c r="F10087">
        <v>9</v>
      </c>
      <c r="G10087">
        <v>0.219437408018438</v>
      </c>
      <c r="H10087">
        <v>-0.53117009311117402</v>
      </c>
      <c r="I10087">
        <v>-2.0602884320176802</v>
      </c>
      <c r="J10087">
        <v>298</v>
      </c>
      <c r="K10087">
        <v>365</v>
      </c>
      <c r="L10087">
        <v>217</v>
      </c>
      <c r="M10087">
        <v>26</v>
      </c>
      <c r="N10087">
        <v>0.16530470380194101</v>
      </c>
      <c r="O10087">
        <v>-0.72984530737211595</v>
      </c>
      <c r="P10087">
        <v>-2.0694685846973302</v>
      </c>
      <c r="Q10087">
        <v>0.69491525423728795</v>
      </c>
      <c r="R10087">
        <v>0.338983050847457</v>
      </c>
      <c r="S10087">
        <f t="shared" si="157"/>
        <v>-0.14770203229431342</v>
      </c>
    </row>
    <row r="10088" spans="1:19" x14ac:dyDescent="0.2">
      <c r="A10088" t="s">
        <v>20051</v>
      </c>
      <c r="B10088" t="s">
        <v>20052</v>
      </c>
      <c r="C10088">
        <v>169</v>
      </c>
      <c r="D10088">
        <v>193</v>
      </c>
      <c r="E10088">
        <v>89</v>
      </c>
      <c r="F10088">
        <v>19</v>
      </c>
      <c r="G10088">
        <v>0.13792883668962799</v>
      </c>
      <c r="H10088">
        <v>-0.77275470774716404</v>
      </c>
      <c r="I10088">
        <v>-1.8333302766228401</v>
      </c>
      <c r="J10088">
        <v>307</v>
      </c>
      <c r="K10088">
        <v>439</v>
      </c>
      <c r="L10088">
        <v>192</v>
      </c>
      <c r="M10088">
        <v>39</v>
      </c>
      <c r="N10088">
        <v>0.23255424818665599</v>
      </c>
      <c r="O10088">
        <v>-0.79592592391802697</v>
      </c>
      <c r="P10088">
        <v>-1.9062994370425801</v>
      </c>
      <c r="Q10088">
        <v>0.86440677966101698</v>
      </c>
      <c r="R10088">
        <v>0.305084745762711</v>
      </c>
      <c r="S10088">
        <f t="shared" si="157"/>
        <v>-3.8605984629343795E-2</v>
      </c>
    </row>
    <row r="10089" spans="1:19" x14ac:dyDescent="0.2">
      <c r="A10089" t="s">
        <v>20053</v>
      </c>
      <c r="B10089" t="s">
        <v>20054</v>
      </c>
      <c r="C10089">
        <v>177</v>
      </c>
      <c r="D10089">
        <v>137</v>
      </c>
      <c r="E10089">
        <v>64</v>
      </c>
      <c r="F10089">
        <v>33</v>
      </c>
      <c r="G10089">
        <v>-3.0994466909871399E-2</v>
      </c>
      <c r="H10089">
        <v>-0.93605130215632304</v>
      </c>
      <c r="I10089">
        <v>-1.6136564994459099</v>
      </c>
      <c r="J10089">
        <v>292</v>
      </c>
      <c r="K10089">
        <v>240</v>
      </c>
      <c r="L10089">
        <v>158</v>
      </c>
      <c r="M10089">
        <v>59</v>
      </c>
      <c r="N10089">
        <v>-7.9435063150905798E-3</v>
      </c>
      <c r="O10089">
        <v>-0.858814541638386</v>
      </c>
      <c r="P10089">
        <v>-1.70475650839816</v>
      </c>
      <c r="Q10089">
        <v>0.89830508474576198</v>
      </c>
      <c r="R10089">
        <v>0.22033898305084701</v>
      </c>
      <c r="S10089">
        <f t="shared" si="157"/>
        <v>7.8653728349342561E-2</v>
      </c>
    </row>
    <row r="10090" spans="1:19" x14ac:dyDescent="0.2">
      <c r="A10090" t="s">
        <v>20055</v>
      </c>
      <c r="B10090" t="s">
        <v>20056</v>
      </c>
      <c r="C10090">
        <v>127</v>
      </c>
      <c r="D10090">
        <v>230</v>
      </c>
      <c r="E10090">
        <v>251</v>
      </c>
      <c r="F10090">
        <v>315</v>
      </c>
      <c r="G10090">
        <v>0.33818234735716401</v>
      </c>
      <c r="H10090">
        <v>-0.19838800925332201</v>
      </c>
      <c r="I10090">
        <v>-0.489690340128355</v>
      </c>
      <c r="J10090">
        <v>260</v>
      </c>
      <c r="K10090">
        <v>305</v>
      </c>
      <c r="L10090">
        <v>528</v>
      </c>
      <c r="M10090">
        <v>444</v>
      </c>
      <c r="N10090">
        <v>0.14655459479768901</v>
      </c>
      <c r="O10090">
        <v>-0.28442820258139601</v>
      </c>
      <c r="P10090">
        <v>-0.77781604644809099</v>
      </c>
      <c r="Q10090">
        <v>0.71186440677966101</v>
      </c>
      <c r="R10090">
        <v>0.40677966101694901</v>
      </c>
      <c r="S10090">
        <f t="shared" si="157"/>
        <v>0.65072834915787592</v>
      </c>
    </row>
    <row r="10091" spans="1:19" x14ac:dyDescent="0.2">
      <c r="A10091" t="s">
        <v>20057</v>
      </c>
      <c r="B10091" t="s">
        <v>20058</v>
      </c>
      <c r="C10091">
        <v>2</v>
      </c>
      <c r="D10091">
        <v>4</v>
      </c>
      <c r="E10091">
        <v>0</v>
      </c>
      <c r="F10091">
        <v>0</v>
      </c>
      <c r="G10091">
        <v>0.38128822795950901</v>
      </c>
      <c r="H10091" t="e">
        <f>-inf</f>
        <v>#NAME?</v>
      </c>
      <c r="I10091" t="e">
        <f>-inf</f>
        <v>#NAME?</v>
      </c>
      <c r="J10091">
        <v>5</v>
      </c>
      <c r="K10091">
        <v>13</v>
      </c>
      <c r="L10091">
        <v>4</v>
      </c>
      <c r="M10091">
        <v>0</v>
      </c>
      <c r="N10091">
        <v>0.49220145139253901</v>
      </c>
      <c r="O10091">
        <v>-0.68899879015244603</v>
      </c>
      <c r="P10091" t="e">
        <f>-inf</f>
        <v>#NAME?</v>
      </c>
      <c r="Q10091">
        <v>0.55932203389830504</v>
      </c>
      <c r="R10091">
        <v>0.338983050847457</v>
      </c>
      <c r="S10091" t="e">
        <f t="shared" si="157"/>
        <v>#NAME?</v>
      </c>
    </row>
    <row r="10092" spans="1:19" x14ac:dyDescent="0.2">
      <c r="A10092" t="s">
        <v>20059</v>
      </c>
      <c r="B10092" t="s">
        <v>20060</v>
      </c>
      <c r="C10092">
        <v>162</v>
      </c>
      <c r="D10092">
        <v>232</v>
      </c>
      <c r="E10092">
        <v>153</v>
      </c>
      <c r="F10092">
        <v>21</v>
      </c>
      <c r="G10092">
        <v>0.23623120264379699</v>
      </c>
      <c r="H10092">
        <v>-0.51908159350343497</v>
      </c>
      <c r="I10092">
        <v>-1.7714928927707101</v>
      </c>
      <c r="J10092">
        <v>328</v>
      </c>
      <c r="K10092">
        <v>557</v>
      </c>
      <c r="L10092">
        <v>192</v>
      </c>
      <c r="M10092">
        <v>56</v>
      </c>
      <c r="N10092">
        <v>0.30720945488377099</v>
      </c>
      <c r="O10092">
        <v>-0.82466139215251899</v>
      </c>
      <c r="P10092">
        <v>-1.7779114852973701</v>
      </c>
      <c r="Q10092">
        <v>0.74576271186440601</v>
      </c>
      <c r="R10092">
        <v>0.322033898305084</v>
      </c>
      <c r="S10092">
        <f t="shared" si="157"/>
        <v>1.356856977979452E-2</v>
      </c>
    </row>
    <row r="10093" spans="1:19" x14ac:dyDescent="0.2">
      <c r="A10093" t="s">
        <v>20061</v>
      </c>
      <c r="B10093" t="s">
        <v>20062</v>
      </c>
      <c r="C10093">
        <v>307</v>
      </c>
      <c r="D10093">
        <v>327</v>
      </c>
      <c r="E10093">
        <v>237</v>
      </c>
      <c r="F10093">
        <v>37</v>
      </c>
      <c r="G10093">
        <v>0.107667609478627</v>
      </c>
      <c r="H10093">
        <v>-0.60664803924548605</v>
      </c>
      <c r="I10093">
        <v>-1.8031338243721899</v>
      </c>
      <c r="J10093">
        <v>407</v>
      </c>
      <c r="K10093">
        <v>597</v>
      </c>
      <c r="L10093">
        <v>278</v>
      </c>
      <c r="M10093">
        <v>74</v>
      </c>
      <c r="N10093">
        <v>0.24360802532587</v>
      </c>
      <c r="O10093">
        <v>-0.75763839045153403</v>
      </c>
      <c r="P10093">
        <v>-1.7505883580861299</v>
      </c>
      <c r="Q10093">
        <v>0.86440677966101698</v>
      </c>
      <c r="R10093">
        <v>0.28813559322033899</v>
      </c>
      <c r="S10093">
        <f t="shared" si="157"/>
        <v>1.1752339811538223E-2</v>
      </c>
    </row>
    <row r="10094" spans="1:19" x14ac:dyDescent="0.2">
      <c r="A10094" t="s">
        <v>20063</v>
      </c>
      <c r="B10094" t="s">
        <v>20064</v>
      </c>
      <c r="C10094">
        <v>21</v>
      </c>
      <c r="D10094">
        <v>13</v>
      </c>
      <c r="E10094">
        <v>5</v>
      </c>
      <c r="F10094">
        <v>2</v>
      </c>
      <c r="G10094">
        <v>-0.128017710131554</v>
      </c>
      <c r="H10094">
        <v>-1.1175073001763001</v>
      </c>
      <c r="I10094">
        <v>-1.90538647203193</v>
      </c>
      <c r="J10094">
        <v>91</v>
      </c>
      <c r="K10094">
        <v>128</v>
      </c>
      <c r="L10094">
        <v>35</v>
      </c>
      <c r="M10094">
        <v>12</v>
      </c>
      <c r="N10094">
        <v>0.225396680748496</v>
      </c>
      <c r="O10094">
        <v>-1.0070621251152001</v>
      </c>
      <c r="P10094">
        <v>-1.8900858148653601</v>
      </c>
      <c r="Q10094">
        <v>0.54237288135593198</v>
      </c>
      <c r="R10094">
        <v>0.13559322033898299</v>
      </c>
      <c r="S10094">
        <f t="shared" si="157"/>
        <v>-5.504891736959476E-2</v>
      </c>
    </row>
    <row r="10095" spans="1:19" x14ac:dyDescent="0.2">
      <c r="A10095" t="s">
        <v>20065</v>
      </c>
      <c r="B10095" t="s">
        <v>20066</v>
      </c>
      <c r="C10095">
        <v>70</v>
      </c>
      <c r="D10095">
        <v>138</v>
      </c>
      <c r="E10095">
        <v>89</v>
      </c>
      <c r="F10095">
        <v>6</v>
      </c>
      <c r="G10095">
        <v>0.37503927868250803</v>
      </c>
      <c r="H10095">
        <v>-0.38996604314774702</v>
      </c>
      <c r="I10095">
        <v>-1.9511439625926099</v>
      </c>
      <c r="J10095">
        <v>143</v>
      </c>
      <c r="K10095">
        <v>167</v>
      </c>
      <c r="L10095">
        <v>102</v>
      </c>
      <c r="M10095">
        <v>14</v>
      </c>
      <c r="N10095">
        <v>0.14460853710424301</v>
      </c>
      <c r="O10095">
        <v>-0.73882464284753402</v>
      </c>
      <c r="P10095">
        <v>-2.0194336703787101</v>
      </c>
      <c r="Q10095">
        <v>0.86440677966101698</v>
      </c>
      <c r="R10095">
        <v>0.23728813559322001</v>
      </c>
      <c r="S10095">
        <f t="shared" si="157"/>
        <v>-0.10284305581784564</v>
      </c>
    </row>
    <row r="10096" spans="1:19" x14ac:dyDescent="0.2">
      <c r="A10096" t="s">
        <v>20067</v>
      </c>
      <c r="B10096" t="s">
        <v>20068</v>
      </c>
      <c r="C10096">
        <v>80</v>
      </c>
      <c r="D10096">
        <v>111</v>
      </c>
      <c r="E10096">
        <v>36</v>
      </c>
      <c r="F10096">
        <v>6</v>
      </c>
      <c r="G10096">
        <v>0.222491224090242</v>
      </c>
      <c r="H10096">
        <v>-0.84104549600306</v>
      </c>
      <c r="I10096">
        <v>-2.0091359095702899</v>
      </c>
      <c r="J10096">
        <v>95</v>
      </c>
      <c r="K10096">
        <v>133</v>
      </c>
      <c r="L10096">
        <v>37</v>
      </c>
      <c r="M10096">
        <v>9</v>
      </c>
      <c r="N10096">
        <v>0.22335613909995899</v>
      </c>
      <c r="O10096">
        <v>-1.0016106583662401</v>
      </c>
      <c r="P10096">
        <v>-2.0337067644414102</v>
      </c>
      <c r="Q10096">
        <v>0.71186440677966101</v>
      </c>
      <c r="R10096">
        <v>0.38983050847457601</v>
      </c>
      <c r="S10096">
        <f t="shared" si="157"/>
        <v>-0.12338479084888715</v>
      </c>
    </row>
    <row r="10097" spans="1:19" x14ac:dyDescent="0.2">
      <c r="A10097" t="s">
        <v>20069</v>
      </c>
      <c r="B10097" t="e">
        <f>---REARALYDFEARHDDERELSFKKGDTLKVLTQVSGWLEAELANGREGLVPDKYIMLKIE</f>
        <v>#NAME?</v>
      </c>
      <c r="C10097">
        <v>234</v>
      </c>
      <c r="D10097">
        <v>172</v>
      </c>
      <c r="E10097">
        <v>73</v>
      </c>
      <c r="F10097">
        <v>15</v>
      </c>
      <c r="G10097">
        <v>-5.34291782070654E-2</v>
      </c>
      <c r="H10097">
        <v>-1.0001510070680899</v>
      </c>
      <c r="I10097">
        <v>-2.07732177131646</v>
      </c>
      <c r="J10097">
        <v>341</v>
      </c>
      <c r="K10097">
        <v>397</v>
      </c>
      <c r="L10097">
        <v>215</v>
      </c>
      <c r="M10097">
        <v>34</v>
      </c>
      <c r="N10097">
        <v>0.143264231192339</v>
      </c>
      <c r="O10097">
        <v>-0.79240469622128196</v>
      </c>
      <c r="P10097">
        <v>-2.01150113054213</v>
      </c>
      <c r="Q10097">
        <v>0.66101694915254205</v>
      </c>
      <c r="R10097">
        <v>0.305084745762711</v>
      </c>
      <c r="S10097">
        <f t="shared" si="157"/>
        <v>-0.13710881835992714</v>
      </c>
    </row>
    <row r="10098" spans="1:19" x14ac:dyDescent="0.2">
      <c r="A10098" t="s">
        <v>20070</v>
      </c>
      <c r="B10098" t="s">
        <v>20071</v>
      </c>
      <c r="C10098">
        <v>316</v>
      </c>
      <c r="D10098">
        <v>312</v>
      </c>
      <c r="E10098">
        <v>169</v>
      </c>
      <c r="F10098">
        <v>25</v>
      </c>
      <c r="G10098">
        <v>7.4725743695567406E-2</v>
      </c>
      <c r="H10098">
        <v>-0.76605838778313295</v>
      </c>
      <c r="I10098">
        <v>-1.9859442469083599</v>
      </c>
      <c r="J10098">
        <v>418</v>
      </c>
      <c r="K10098">
        <v>642</v>
      </c>
      <c r="L10098">
        <v>215</v>
      </c>
      <c r="M10098">
        <v>69</v>
      </c>
      <c r="N10098">
        <v>0.26358684971553897</v>
      </c>
      <c r="O10098">
        <v>-0.88082659900381999</v>
      </c>
      <c r="P10098">
        <v>-1.79255285962967</v>
      </c>
      <c r="Q10098">
        <v>0.72881355932203395</v>
      </c>
      <c r="R10098">
        <v>0.25423728813559299</v>
      </c>
      <c r="S10098">
        <f t="shared" si="157"/>
        <v>-5.2191972237498815E-2</v>
      </c>
    </row>
    <row r="10099" spans="1:19" x14ac:dyDescent="0.2">
      <c r="A10099" t="s">
        <v>20072</v>
      </c>
      <c r="B10099" t="s">
        <v>20073</v>
      </c>
      <c r="C10099">
        <v>78</v>
      </c>
      <c r="D10099">
        <v>85</v>
      </c>
      <c r="E10099">
        <v>65</v>
      </c>
      <c r="F10099">
        <v>21</v>
      </c>
      <c r="G10099">
        <v>0.11758255531934</v>
      </c>
      <c r="H10099">
        <v>-0.57343925582602795</v>
      </c>
      <c r="I10099">
        <v>-1.4540724809185599</v>
      </c>
      <c r="J10099">
        <v>174</v>
      </c>
      <c r="K10099">
        <v>159</v>
      </c>
      <c r="L10099">
        <v>116</v>
      </c>
      <c r="M10099">
        <v>59</v>
      </c>
      <c r="N10099">
        <v>3.80759794595735E-2</v>
      </c>
      <c r="O10099">
        <v>-0.76818003620007103</v>
      </c>
      <c r="P10099">
        <v>-1.4799229052323399</v>
      </c>
      <c r="Q10099">
        <v>0.55932203389830504</v>
      </c>
      <c r="R10099">
        <v>0.40677966101694901</v>
      </c>
      <c r="S10099">
        <f t="shared" si="157"/>
        <v>0.184814426301249</v>
      </c>
    </row>
    <row r="10100" spans="1:19" x14ac:dyDescent="0.2">
      <c r="A10100" t="s">
        <v>20074</v>
      </c>
      <c r="B10100" t="s">
        <v>20075</v>
      </c>
      <c r="C10100">
        <v>78</v>
      </c>
      <c r="D10100">
        <v>119</v>
      </c>
      <c r="E10100">
        <v>100</v>
      </c>
      <c r="F10100">
        <v>64</v>
      </c>
      <c r="G10100">
        <v>0.26371059099757799</v>
      </c>
      <c r="H10100">
        <v>-0.38635261246888403</v>
      </c>
      <c r="I10100">
        <v>-0.97011180166859201</v>
      </c>
      <c r="J10100">
        <v>158</v>
      </c>
      <c r="K10100">
        <v>166</v>
      </c>
      <c r="L10100">
        <v>148</v>
      </c>
      <c r="M10100">
        <v>199</v>
      </c>
      <c r="N10100">
        <v>9.8679104507354204E-2</v>
      </c>
      <c r="O10100">
        <v>-0.62048414870385504</v>
      </c>
      <c r="P10100">
        <v>-0.91002967913660804</v>
      </c>
      <c r="Q10100">
        <v>0.69491525423728795</v>
      </c>
      <c r="R10100">
        <v>0.27118644067796599</v>
      </c>
      <c r="S10100">
        <f t="shared" si="157"/>
        <v>0.47681778213994724</v>
      </c>
    </row>
    <row r="10101" spans="1:19" x14ac:dyDescent="0.2">
      <c r="A10101" t="s">
        <v>20076</v>
      </c>
      <c r="B10101" t="s">
        <v>20077</v>
      </c>
      <c r="C10101">
        <v>287</v>
      </c>
      <c r="D10101">
        <v>462</v>
      </c>
      <c r="E10101">
        <v>198</v>
      </c>
      <c r="F10101">
        <v>51</v>
      </c>
      <c r="G10101">
        <v>0.28701831111766102</v>
      </c>
      <c r="H10101">
        <v>-0.65547471625086395</v>
      </c>
      <c r="I10101">
        <v>-1.6345088935980501</v>
      </c>
      <c r="J10101">
        <v>651</v>
      </c>
      <c r="K10101">
        <v>1061</v>
      </c>
      <c r="L10101">
        <v>400</v>
      </c>
      <c r="M10101">
        <v>100</v>
      </c>
      <c r="N10101">
        <v>0.28936249875487002</v>
      </c>
      <c r="O10101">
        <v>-0.80360977438462</v>
      </c>
      <c r="P10101">
        <v>-1.8238066571600799</v>
      </c>
      <c r="Q10101">
        <v>0.96610169491525399</v>
      </c>
      <c r="R10101">
        <v>8.4745762711864403E-2</v>
      </c>
      <c r="S10101">
        <f t="shared" si="157"/>
        <v>4.0796274871079882E-2</v>
      </c>
    </row>
    <row r="10102" spans="1:19" x14ac:dyDescent="0.2">
      <c r="A10102" t="s">
        <v>20078</v>
      </c>
      <c r="B10102" t="s">
        <v>20079</v>
      </c>
      <c r="C10102">
        <v>243</v>
      </c>
      <c r="D10102">
        <v>350</v>
      </c>
      <c r="E10102">
        <v>216</v>
      </c>
      <c r="F10102">
        <v>25</v>
      </c>
      <c r="G10102">
        <v>0.238720003047491</v>
      </c>
      <c r="H10102">
        <v>-0.54541053222578495</v>
      </c>
      <c r="I10102">
        <v>-1.8718634378882699</v>
      </c>
      <c r="J10102">
        <v>338</v>
      </c>
      <c r="K10102">
        <v>522</v>
      </c>
      <c r="L10102">
        <v>282</v>
      </c>
      <c r="M10102">
        <v>58</v>
      </c>
      <c r="N10102">
        <v>0.26598190614632899</v>
      </c>
      <c r="O10102">
        <v>-0.67075636910268399</v>
      </c>
      <c r="P10102">
        <v>-1.77571437530661</v>
      </c>
      <c r="Q10102">
        <v>0.96610169491525399</v>
      </c>
      <c r="R10102">
        <v>0.28813559322033899</v>
      </c>
      <c r="S10102">
        <f t="shared" si="157"/>
        <v>-1.4788939705286084E-2</v>
      </c>
    </row>
    <row r="10103" spans="1:19" x14ac:dyDescent="0.2">
      <c r="A10103" t="s">
        <v>20080</v>
      </c>
      <c r="B10103" t="s">
        <v>20081</v>
      </c>
      <c r="C10103">
        <v>88</v>
      </c>
      <c r="D10103">
        <v>117</v>
      </c>
      <c r="E10103">
        <v>50</v>
      </c>
      <c r="F10103">
        <v>10</v>
      </c>
      <c r="G10103">
        <v>0.203961421891521</v>
      </c>
      <c r="H10103">
        <v>-0.73977067759255299</v>
      </c>
      <c r="I10103">
        <v>-1.82867984511216</v>
      </c>
      <c r="J10103">
        <v>171</v>
      </c>
      <c r="K10103">
        <v>234</v>
      </c>
      <c r="L10103">
        <v>202</v>
      </c>
      <c r="M10103">
        <v>20</v>
      </c>
      <c r="N10103">
        <v>0.21344785043971001</v>
      </c>
      <c r="O10103">
        <v>-0.51973351808991997</v>
      </c>
      <c r="P10103">
        <v>-1.9421917833200599</v>
      </c>
      <c r="Q10103">
        <v>0.62711864406779605</v>
      </c>
      <c r="R10103">
        <v>0.322033898305084</v>
      </c>
      <c r="S10103">
        <f t="shared" si="157"/>
        <v>-4.6865493262379335E-2</v>
      </c>
    </row>
    <row r="10104" spans="1:19" x14ac:dyDescent="0.2">
      <c r="A10104" t="s">
        <v>20082</v>
      </c>
      <c r="B10104" t="s">
        <v>20083</v>
      </c>
      <c r="C10104">
        <v>102</v>
      </c>
      <c r="D10104">
        <v>101</v>
      </c>
      <c r="E10104">
        <v>79</v>
      </c>
      <c r="F10104">
        <v>10</v>
      </c>
      <c r="G10104">
        <v>7.5979434316253494E-2</v>
      </c>
      <c r="H10104">
        <v>-0.60523109024987898</v>
      </c>
      <c r="I10104">
        <v>-1.8927973447239099</v>
      </c>
      <c r="J10104">
        <v>233</v>
      </c>
      <c r="K10104">
        <v>274</v>
      </c>
      <c r="L10104">
        <v>124</v>
      </c>
      <c r="M10104">
        <v>18</v>
      </c>
      <c r="N10104">
        <v>0.14762274521609001</v>
      </c>
      <c r="O10104">
        <v>-0.86602301300817397</v>
      </c>
      <c r="P10104">
        <v>-2.1223090845146002</v>
      </c>
      <c r="Q10104">
        <v>0.81355932203389802</v>
      </c>
      <c r="R10104">
        <v>0.28813559322033899</v>
      </c>
      <c r="S10104">
        <f t="shared" si="157"/>
        <v>-0.11353435067356926</v>
      </c>
    </row>
    <row r="10105" spans="1:19" x14ac:dyDescent="0.2">
      <c r="A10105" t="s">
        <v>20084</v>
      </c>
      <c r="B10105" t="s">
        <v>20085</v>
      </c>
      <c r="C10105">
        <v>119</v>
      </c>
      <c r="D10105">
        <v>89</v>
      </c>
      <c r="E10105">
        <v>57</v>
      </c>
      <c r="F10105">
        <v>3</v>
      </c>
      <c r="G10105">
        <v>-4.5898722452089397E-2</v>
      </c>
      <c r="H10105">
        <v>-0.81393011549844196</v>
      </c>
      <c r="I10105">
        <v>-2.4826228796348602</v>
      </c>
      <c r="J10105">
        <v>134</v>
      </c>
      <c r="K10105">
        <v>282</v>
      </c>
      <c r="L10105">
        <v>151</v>
      </c>
      <c r="M10105">
        <v>38</v>
      </c>
      <c r="N10105">
        <v>0.40037241337627499</v>
      </c>
      <c r="O10105">
        <v>-0.54021662821602801</v>
      </c>
      <c r="P10105">
        <v>-1.55754687033989</v>
      </c>
      <c r="Q10105">
        <v>0.62711864406779605</v>
      </c>
      <c r="R10105">
        <v>0.38983050847457601</v>
      </c>
      <c r="S10105">
        <f t="shared" si="157"/>
        <v>-0.13256559130702511</v>
      </c>
    </row>
    <row r="10106" spans="1:19" x14ac:dyDescent="0.2">
      <c r="A10106" t="s">
        <v>20086</v>
      </c>
      <c r="B10106" t="s">
        <v>20087</v>
      </c>
      <c r="C10106">
        <v>259</v>
      </c>
      <c r="D10106">
        <v>189</v>
      </c>
      <c r="E10106">
        <v>218</v>
      </c>
      <c r="F10106">
        <v>19</v>
      </c>
      <c r="G10106">
        <v>-5.6579727612479203E-2</v>
      </c>
      <c r="H10106">
        <v>-0.56910128025505002</v>
      </c>
      <c r="I10106">
        <v>-2.0187433360904201</v>
      </c>
      <c r="J10106">
        <v>317</v>
      </c>
      <c r="K10106">
        <v>289</v>
      </c>
      <c r="L10106">
        <v>193</v>
      </c>
      <c r="M10106">
        <v>32</v>
      </c>
      <c r="N10106">
        <v>3.7066683960518099E-2</v>
      </c>
      <c r="O10106">
        <v>-0.80759073035436801</v>
      </c>
      <c r="P10106">
        <v>-2.0061349524897301</v>
      </c>
      <c r="Q10106">
        <v>0.59322033898305004</v>
      </c>
      <c r="R10106">
        <v>0.25423728813559299</v>
      </c>
      <c r="S10106">
        <f t="shared" si="157"/>
        <v>-0.11878040428992315</v>
      </c>
    </row>
    <row r="10107" spans="1:19" x14ac:dyDescent="0.2">
      <c r="A10107" t="s">
        <v>20088</v>
      </c>
      <c r="B10107" t="s">
        <v>20089</v>
      </c>
      <c r="C10107">
        <v>91</v>
      </c>
      <c r="D10107">
        <v>72</v>
      </c>
      <c r="E10107">
        <v>87</v>
      </c>
      <c r="F10107">
        <v>13</v>
      </c>
      <c r="G10107">
        <v>-2.14506635942966E-2</v>
      </c>
      <c r="H10107">
        <v>-0.51378014948087802</v>
      </c>
      <c r="I10107">
        <v>-1.72929521297625</v>
      </c>
      <c r="J10107">
        <v>145</v>
      </c>
      <c r="K10107">
        <v>188</v>
      </c>
      <c r="L10107">
        <v>110</v>
      </c>
      <c r="M10107">
        <v>26</v>
      </c>
      <c r="N10107">
        <v>0.19001795045042599</v>
      </c>
      <c r="O10107">
        <v>-0.71206409422114003</v>
      </c>
      <c r="P10107">
        <v>-1.75662032285605</v>
      </c>
      <c r="Q10107">
        <v>0.83050847457627097</v>
      </c>
      <c r="R10107">
        <v>0.152542372881355</v>
      </c>
      <c r="S10107">
        <f t="shared" si="157"/>
        <v>3.1432718691672024E-2</v>
      </c>
    </row>
    <row r="10108" spans="1:19" x14ac:dyDescent="0.2">
      <c r="A10108" t="s">
        <v>20090</v>
      </c>
      <c r="B10108" t="s">
        <v>20091</v>
      </c>
      <c r="C10108">
        <v>242</v>
      </c>
      <c r="D10108">
        <v>303</v>
      </c>
      <c r="E10108">
        <v>132</v>
      </c>
      <c r="F10108">
        <v>16</v>
      </c>
      <c r="G10108">
        <v>0.17788549481740201</v>
      </c>
      <c r="H10108">
        <v>-0.75749944455298501</v>
      </c>
      <c r="I10108">
        <v>-2.0638925562865</v>
      </c>
      <c r="J10108">
        <v>333</v>
      </c>
      <c r="K10108">
        <v>570</v>
      </c>
      <c r="L10108">
        <v>203</v>
      </c>
      <c r="M10108">
        <v>31</v>
      </c>
      <c r="N10108">
        <v>0.31065872558789298</v>
      </c>
      <c r="O10108">
        <v>-0.80703697273749697</v>
      </c>
      <c r="P10108">
        <v>-2.0413082082639402</v>
      </c>
      <c r="Q10108">
        <v>0.88135593220338904</v>
      </c>
      <c r="R10108">
        <v>8.4745762711864403E-2</v>
      </c>
      <c r="S10108">
        <f t="shared" si="157"/>
        <v>-0.14120896155666707</v>
      </c>
    </row>
    <row r="10109" spans="1:19" x14ac:dyDescent="0.2">
      <c r="A10109" t="s">
        <v>20092</v>
      </c>
      <c r="B10109" t="s">
        <v>20093</v>
      </c>
      <c r="C10109">
        <v>156</v>
      </c>
      <c r="D10109">
        <v>168</v>
      </c>
      <c r="E10109">
        <v>168</v>
      </c>
      <c r="F10109">
        <v>28</v>
      </c>
      <c r="G10109">
        <v>0.112442915666929</v>
      </c>
      <c r="H10109">
        <v>-0.46207332640700199</v>
      </c>
      <c r="I10109">
        <v>-1.6301637399742399</v>
      </c>
      <c r="J10109">
        <v>247</v>
      </c>
      <c r="K10109">
        <v>173</v>
      </c>
      <c r="L10109">
        <v>216</v>
      </c>
      <c r="M10109">
        <v>54</v>
      </c>
      <c r="N10109">
        <v>-7.7422746709148504E-2</v>
      </c>
      <c r="O10109">
        <v>-0.65033197925312503</v>
      </c>
      <c r="P10109">
        <v>-1.6705288620285901</v>
      </c>
      <c r="Q10109">
        <v>0.72881355932203395</v>
      </c>
      <c r="R10109">
        <v>0.40677966101694901</v>
      </c>
      <c r="S10109">
        <f t="shared" si="157"/>
        <v>8.3048649900365701E-2</v>
      </c>
    </row>
    <row r="10110" spans="1:19" x14ac:dyDescent="0.2">
      <c r="A10110" t="s">
        <v>20094</v>
      </c>
      <c r="B10110" t="s">
        <v>20095</v>
      </c>
      <c r="C10110">
        <v>389</v>
      </c>
      <c r="D10110">
        <v>517</v>
      </c>
      <c r="E10110">
        <v>344</v>
      </c>
      <c r="F10110">
        <v>42</v>
      </c>
      <c r="G10110">
        <v>0.20379917406376299</v>
      </c>
      <c r="H10110">
        <v>-0.54764916853258105</v>
      </c>
      <c r="I10110">
        <v>-1.8508974838898</v>
      </c>
      <c r="J10110">
        <v>576</v>
      </c>
      <c r="K10110">
        <v>903</v>
      </c>
      <c r="L10110">
        <v>423</v>
      </c>
      <c r="M10110">
        <v>91</v>
      </c>
      <c r="N10110">
        <v>0.27249337031201498</v>
      </c>
      <c r="O10110">
        <v>-0.72617089319256001</v>
      </c>
      <c r="P10110">
        <v>-1.81160675969401</v>
      </c>
      <c r="Q10110">
        <v>0.96610169491525399</v>
      </c>
      <c r="R10110">
        <v>0.338983050847457</v>
      </c>
      <c r="S10110">
        <f t="shared" si="157"/>
        <v>-1.8343332451222612E-2</v>
      </c>
    </row>
    <row r="10111" spans="1:19" x14ac:dyDescent="0.2">
      <c r="A10111" t="s">
        <v>20096</v>
      </c>
      <c r="B10111" t="s">
        <v>20097</v>
      </c>
      <c r="C10111">
        <v>287</v>
      </c>
      <c r="D10111">
        <v>306</v>
      </c>
      <c r="E10111">
        <v>275</v>
      </c>
      <c r="F10111">
        <v>30</v>
      </c>
      <c r="G10111">
        <v>0.108097762043116</v>
      </c>
      <c r="H10111">
        <v>-0.51280721268213303</v>
      </c>
      <c r="I10111">
        <v>-1.86495781497632</v>
      </c>
      <c r="J10111">
        <v>424</v>
      </c>
      <c r="K10111">
        <v>616</v>
      </c>
      <c r="L10111">
        <v>269</v>
      </c>
      <c r="M10111">
        <v>61</v>
      </c>
      <c r="N10111">
        <v>0.239442958993414</v>
      </c>
      <c r="O10111">
        <v>-0.78970235373471498</v>
      </c>
      <c r="P10111">
        <v>-1.85226169017385</v>
      </c>
      <c r="Q10111">
        <v>0.79661016949152497</v>
      </c>
      <c r="R10111">
        <v>0.305084745762711</v>
      </c>
      <c r="S10111">
        <f t="shared" si="157"/>
        <v>-3.3272628113115724E-2</v>
      </c>
    </row>
    <row r="10112" spans="1:19" x14ac:dyDescent="0.2">
      <c r="A10112" t="s">
        <v>20098</v>
      </c>
      <c r="B10112" t="s">
        <v>20099</v>
      </c>
      <c r="C10112">
        <v>208</v>
      </c>
      <c r="D10112">
        <v>257</v>
      </c>
      <c r="E10112">
        <v>259</v>
      </c>
      <c r="F10112">
        <v>26</v>
      </c>
      <c r="G10112">
        <v>0.17212802066406099</v>
      </c>
      <c r="H10112">
        <v>-0.399021580659913</v>
      </c>
      <c r="I10112">
        <v>-1.7872871599539399</v>
      </c>
      <c r="J10112">
        <v>353</v>
      </c>
      <c r="K10112">
        <v>545</v>
      </c>
      <c r="L10112">
        <v>312</v>
      </c>
      <c r="M10112">
        <v>54</v>
      </c>
      <c r="N10112">
        <v>0.26584990031054101</v>
      </c>
      <c r="O10112">
        <v>-0.64570888851376995</v>
      </c>
      <c r="P10112">
        <v>-1.82560661415674</v>
      </c>
      <c r="Q10112">
        <v>0.91525423728813504</v>
      </c>
      <c r="R10112">
        <v>0.28813559322033899</v>
      </c>
      <c r="S10112">
        <f t="shared" si="157"/>
        <v>-3.7439022846068974E-3</v>
      </c>
    </row>
    <row r="10113" spans="1:19" x14ac:dyDescent="0.2">
      <c r="A10113" t="s">
        <v>20100</v>
      </c>
      <c r="B10113" t="e">
        <f>-ERKEARALHDFAGRDDDDDELSFKRGDIITVLSKDSGWWDGELADGRRGLFPSNYVELYIE</f>
        <v>#NAME?</v>
      </c>
      <c r="C10113">
        <v>71</v>
      </c>
      <c r="D10113">
        <v>92</v>
      </c>
      <c r="E10113">
        <v>99</v>
      </c>
      <c r="F10113">
        <v>24</v>
      </c>
      <c r="G10113">
        <v>0.192787710922008</v>
      </c>
      <c r="H10113">
        <v>-0.34988116389992802</v>
      </c>
      <c r="I10113">
        <v>-1.35524427996946</v>
      </c>
      <c r="J10113">
        <v>164</v>
      </c>
      <c r="K10113">
        <v>264</v>
      </c>
      <c r="L10113">
        <v>151</v>
      </c>
      <c r="M10113">
        <v>46</v>
      </c>
      <c r="N10113">
        <v>0.28398818224385403</v>
      </c>
      <c r="O10113">
        <v>-0.62795567789891804</v>
      </c>
      <c r="P10113">
        <v>-1.5623116849580101</v>
      </c>
      <c r="Q10113">
        <v>0.55932203389830504</v>
      </c>
      <c r="R10113">
        <v>0.322033898305084</v>
      </c>
      <c r="S10113">
        <f t="shared" si="157"/>
        <v>0.19127718842987182</v>
      </c>
    </row>
    <row r="10114" spans="1:19" x14ac:dyDescent="0.2">
      <c r="A10114" t="s">
        <v>20101</v>
      </c>
      <c r="B10114" t="s">
        <v>20102</v>
      </c>
      <c r="C10114">
        <v>39</v>
      </c>
      <c r="D10114">
        <v>45</v>
      </c>
      <c r="E10114">
        <v>43</v>
      </c>
      <c r="F10114">
        <v>3</v>
      </c>
      <c r="G10114">
        <v>0.14240613904437199</v>
      </c>
      <c r="H10114">
        <v>-0.45185416122531602</v>
      </c>
      <c r="I10114">
        <v>-1.99814052526883</v>
      </c>
      <c r="J10114">
        <v>68</v>
      </c>
      <c r="K10114">
        <v>72</v>
      </c>
      <c r="L10114">
        <v>72</v>
      </c>
      <c r="M10114">
        <v>19</v>
      </c>
      <c r="N10114">
        <v>0.102051687146753</v>
      </c>
      <c r="O10114">
        <v>-0.56726519341935799</v>
      </c>
      <c r="P10114">
        <v>-1.5639809803453</v>
      </c>
      <c r="Q10114">
        <v>0.86440677966101698</v>
      </c>
      <c r="R10114">
        <v>0.20338983050847401</v>
      </c>
      <c r="S10114">
        <f t="shared" si="157"/>
        <v>5.4300649485579805E-3</v>
      </c>
    </row>
    <row r="10115" spans="1:19" x14ac:dyDescent="0.2">
      <c r="A10115" t="s">
        <v>20103</v>
      </c>
      <c r="B10115" t="s">
        <v>20104</v>
      </c>
      <c r="C10115">
        <v>39</v>
      </c>
      <c r="D10115">
        <v>73</v>
      </c>
      <c r="E10115">
        <v>10</v>
      </c>
      <c r="F10115">
        <v>7</v>
      </c>
      <c r="G10115">
        <v>0.35251648538948499</v>
      </c>
      <c r="H10115">
        <v>-1.0853226168048999</v>
      </c>
      <c r="I10115">
        <v>-1.6301637399742399</v>
      </c>
      <c r="J10115">
        <v>151</v>
      </c>
      <c r="K10115">
        <v>178</v>
      </c>
      <c r="L10115">
        <v>110</v>
      </c>
      <c r="M10115">
        <v>12</v>
      </c>
      <c r="N10115">
        <v>0.14867115843744599</v>
      </c>
      <c r="O10115">
        <v>-0.72967303927933402</v>
      </c>
      <c r="P10115">
        <v>-2.1100213698374302</v>
      </c>
      <c r="Q10115">
        <v>0.71186440677966101</v>
      </c>
      <c r="R10115">
        <v>0.38983050847457601</v>
      </c>
      <c r="S10115">
        <f t="shared" ref="S10115:S10178" si="158">((I10115+1.7338029)/1.7338029+(P10115+1.8692731)/1.8692731)/2</f>
        <v>-3.4508412202769505E-2</v>
      </c>
    </row>
    <row r="10116" spans="1:19" x14ac:dyDescent="0.2">
      <c r="A10116" t="s">
        <v>20105</v>
      </c>
      <c r="B10116" t="s">
        <v>20106</v>
      </c>
      <c r="C10116">
        <v>84</v>
      </c>
      <c r="D10116">
        <v>92</v>
      </c>
      <c r="E10116">
        <v>46</v>
      </c>
      <c r="F10116">
        <v>17</v>
      </c>
      <c r="G10116">
        <v>0.119766773579202</v>
      </c>
      <c r="H10116">
        <v>-0.755779464158711</v>
      </c>
      <c r="I10116">
        <v>-1.5780275376456001</v>
      </c>
      <c r="J10116">
        <v>243</v>
      </c>
      <c r="K10116">
        <v>171</v>
      </c>
      <c r="L10116">
        <v>150</v>
      </c>
      <c r="M10116">
        <v>19</v>
      </c>
      <c r="N10116">
        <v>-7.5382059784436503E-2</v>
      </c>
      <c r="O10116">
        <v>-0.80160379168702101</v>
      </c>
      <c r="P10116">
        <v>-2.1170783412373702</v>
      </c>
      <c r="Q10116">
        <v>0.72881355932203395</v>
      </c>
      <c r="R10116">
        <v>0.25423728813559299</v>
      </c>
      <c r="S10116">
        <f t="shared" si="158"/>
        <v>-2.1360820666941983E-2</v>
      </c>
    </row>
    <row r="10117" spans="1:19" x14ac:dyDescent="0.2">
      <c r="A10117" t="s">
        <v>20107</v>
      </c>
      <c r="B10117" t="s">
        <v>20108</v>
      </c>
      <c r="C10117">
        <v>4</v>
      </c>
      <c r="D10117">
        <v>7</v>
      </c>
      <c r="E10117">
        <v>9</v>
      </c>
      <c r="F10117">
        <v>1</v>
      </c>
      <c r="G10117">
        <v>0.323296280981822</v>
      </c>
      <c r="H10117">
        <v>-0.142075491667041</v>
      </c>
      <c r="I10117">
        <v>-1.48625716428996</v>
      </c>
      <c r="J10117">
        <v>211</v>
      </c>
      <c r="K10117">
        <v>218</v>
      </c>
      <c r="L10117">
        <v>192</v>
      </c>
      <c r="M10117">
        <v>66</v>
      </c>
      <c r="N10117">
        <v>9.1402141728633896E-2</v>
      </c>
      <c r="O10117">
        <v>-0.63307000373853295</v>
      </c>
      <c r="P10117">
        <v>-1.5149641883477101</v>
      </c>
      <c r="Q10117">
        <v>0.69491525423728795</v>
      </c>
      <c r="R10117">
        <v>0.35593220338983</v>
      </c>
      <c r="S10117">
        <f t="shared" si="158"/>
        <v>0.16615992695771292</v>
      </c>
    </row>
    <row r="10118" spans="1:19" x14ac:dyDescent="0.2">
      <c r="A10118" t="s">
        <v>20109</v>
      </c>
      <c r="B10118" t="s">
        <v>20110</v>
      </c>
      <c r="C10118">
        <v>216</v>
      </c>
      <c r="D10118">
        <v>222</v>
      </c>
      <c r="E10118">
        <v>200</v>
      </c>
      <c r="F10118">
        <v>44</v>
      </c>
      <c r="G10118">
        <v>9.2157455595236096E-2</v>
      </c>
      <c r="H10118">
        <v>-0.52768176526535304</v>
      </c>
      <c r="I10118">
        <v>-1.5751982476267401</v>
      </c>
      <c r="J10118">
        <v>287</v>
      </c>
      <c r="K10118">
        <v>563</v>
      </c>
      <c r="L10118">
        <v>329</v>
      </c>
      <c r="M10118">
        <v>41</v>
      </c>
      <c r="N10118">
        <v>0.36985460153907501</v>
      </c>
      <c r="O10118">
        <v>-0.53277477592840805</v>
      </c>
      <c r="P10118">
        <v>-1.85532370860614</v>
      </c>
      <c r="Q10118">
        <v>0.59322033898305004</v>
      </c>
      <c r="R10118">
        <v>0.338983050847457</v>
      </c>
      <c r="S10118">
        <f t="shared" si="158"/>
        <v>4.9470185360689416E-2</v>
      </c>
    </row>
    <row r="10119" spans="1:19" x14ac:dyDescent="0.2">
      <c r="A10119" t="s">
        <v>20111</v>
      </c>
      <c r="B10119" t="s">
        <v>20112</v>
      </c>
      <c r="C10119">
        <v>114</v>
      </c>
      <c r="D10119">
        <v>83</v>
      </c>
      <c r="E10119">
        <v>68</v>
      </c>
      <c r="F10119">
        <v>9</v>
      </c>
      <c r="G10119">
        <v>-5.7568526664870202E-2</v>
      </c>
      <c r="H10119">
        <v>-0.71865394840863905</v>
      </c>
      <c r="I10119">
        <v>-1.9868595148591399</v>
      </c>
      <c r="J10119">
        <v>212</v>
      </c>
      <c r="K10119">
        <v>172</v>
      </c>
      <c r="L10119">
        <v>223</v>
      </c>
      <c r="M10119">
        <v>20</v>
      </c>
      <c r="N10119">
        <v>-1.35793105994807E-2</v>
      </c>
      <c r="O10119">
        <v>-0.57011977502498101</v>
      </c>
      <c r="P10119">
        <v>-2.03553153385666</v>
      </c>
      <c r="Q10119">
        <v>0.52542372881355903</v>
      </c>
      <c r="R10119">
        <v>0.22033898305084701</v>
      </c>
      <c r="S10119">
        <f t="shared" si="158"/>
        <v>-0.11744874407588099</v>
      </c>
    </row>
    <row r="10120" spans="1:19" x14ac:dyDescent="0.2">
      <c r="A10120" t="s">
        <v>20113</v>
      </c>
      <c r="B10120" t="s">
        <v>20114</v>
      </c>
      <c r="C10120">
        <v>124</v>
      </c>
      <c r="D10120">
        <v>132</v>
      </c>
      <c r="E10120">
        <v>142</v>
      </c>
      <c r="F10120">
        <v>44</v>
      </c>
      <c r="G10120">
        <v>0.107410478339143</v>
      </c>
      <c r="H10120">
        <v>-0.43539135055758199</v>
      </c>
      <c r="I10120">
        <v>-1.3341661816380399</v>
      </c>
      <c r="J10120">
        <v>111</v>
      </c>
      <c r="K10120">
        <v>246</v>
      </c>
      <c r="L10120">
        <v>137</v>
      </c>
      <c r="M10120">
        <v>63</v>
      </c>
      <c r="N10120">
        <v>0.42284023173844298</v>
      </c>
      <c r="O10120">
        <v>-0.50069118877464103</v>
      </c>
      <c r="P10120">
        <v>-1.2562080979249599</v>
      </c>
      <c r="Q10120">
        <v>0.84745762711864403</v>
      </c>
      <c r="R10120">
        <v>0.37288135593220301</v>
      </c>
      <c r="S10120">
        <f t="shared" si="158"/>
        <v>0.27923346850086828</v>
      </c>
    </row>
    <row r="10121" spans="1:19" x14ac:dyDescent="0.2">
      <c r="A10121" t="s">
        <v>20115</v>
      </c>
      <c r="B10121" t="s">
        <v>20116</v>
      </c>
      <c r="C10121">
        <v>117</v>
      </c>
      <c r="D10121">
        <v>83</v>
      </c>
      <c r="E10121">
        <v>131</v>
      </c>
      <c r="F10121">
        <v>8</v>
      </c>
      <c r="G10121">
        <v>-6.8849537074559194E-2</v>
      </c>
      <c r="H10121">
        <v>-0.44517257586880099</v>
      </c>
      <c r="I10121">
        <v>-2.0492930477162101</v>
      </c>
      <c r="J10121">
        <v>183</v>
      </c>
      <c r="K10121">
        <v>261</v>
      </c>
      <c r="L10121">
        <v>84</v>
      </c>
      <c r="M10121">
        <v>14</v>
      </c>
      <c r="N10121">
        <v>0.231417521029573</v>
      </c>
      <c r="O10121">
        <v>-0.93026058081293805</v>
      </c>
      <c r="P10121">
        <v>-2.1265487226440798</v>
      </c>
      <c r="Q10121">
        <v>0.79661016949152497</v>
      </c>
      <c r="R10121">
        <v>0.27118644067796599</v>
      </c>
      <c r="S10121">
        <f t="shared" si="158"/>
        <v>-0.15979914972401438</v>
      </c>
    </row>
    <row r="10122" spans="1:19" x14ac:dyDescent="0.2">
      <c r="A10122" t="s">
        <v>20117</v>
      </c>
      <c r="B10122" t="s">
        <v>20118</v>
      </c>
      <c r="C10122">
        <v>124</v>
      </c>
      <c r="D10122">
        <v>98</v>
      </c>
      <c r="E10122">
        <v>101</v>
      </c>
      <c r="F10122">
        <v>10</v>
      </c>
      <c r="G10122">
        <v>-2.1937377174211702E-2</v>
      </c>
      <c r="H10122">
        <v>-0.58335832115799602</v>
      </c>
      <c r="I10122">
        <v>-1.97761885812423</v>
      </c>
      <c r="J10122">
        <v>238</v>
      </c>
      <c r="K10122">
        <v>364</v>
      </c>
      <c r="L10122">
        <v>179</v>
      </c>
      <c r="M10122">
        <v>30</v>
      </c>
      <c r="N10122">
        <v>0.26175253001426502</v>
      </c>
      <c r="O10122">
        <v>-0.71581270322100898</v>
      </c>
      <c r="P10122">
        <v>-1.9096813709287399</v>
      </c>
      <c r="Q10122">
        <v>0.94915254237288105</v>
      </c>
      <c r="R10122">
        <v>0.305084745762711</v>
      </c>
      <c r="S10122">
        <f t="shared" si="158"/>
        <v>-8.1121030440181027E-2</v>
      </c>
    </row>
    <row r="10123" spans="1:19" x14ac:dyDescent="0.2">
      <c r="A10123" t="s">
        <v>20119</v>
      </c>
      <c r="B10123" t="s">
        <v>20120</v>
      </c>
      <c r="C10123">
        <v>49</v>
      </c>
      <c r="D10123">
        <v>54</v>
      </c>
      <c r="E10123">
        <v>74</v>
      </c>
      <c r="F10123">
        <v>9</v>
      </c>
      <c r="G10123">
        <v>0.12245591208998299</v>
      </c>
      <c r="H10123">
        <v>-0.31522237007594101</v>
      </c>
      <c r="I10123">
        <v>-1.6201507435511799</v>
      </c>
      <c r="J10123">
        <v>113</v>
      </c>
      <c r="K10123">
        <v>137</v>
      </c>
      <c r="L10123">
        <v>65</v>
      </c>
      <c r="M10123">
        <v>35</v>
      </c>
      <c r="N10123">
        <v>0.160870227094708</v>
      </c>
      <c r="O10123">
        <v>-0.83225386398495405</v>
      </c>
      <c r="P10123">
        <v>-1.5192360677250301</v>
      </c>
      <c r="Q10123">
        <v>0.81355932203389802</v>
      </c>
      <c r="R10123">
        <v>0.22033898305084701</v>
      </c>
      <c r="S10123">
        <f t="shared" si="158"/>
        <v>0.12640458151214154</v>
      </c>
    </row>
    <row r="10124" spans="1:19" x14ac:dyDescent="0.2">
      <c r="A10124" t="s">
        <v>20121</v>
      </c>
      <c r="B10124" t="s">
        <v>20122</v>
      </c>
      <c r="C10124">
        <v>86</v>
      </c>
      <c r="D10124">
        <v>110</v>
      </c>
      <c r="E10124">
        <v>86</v>
      </c>
      <c r="F10124">
        <v>6</v>
      </c>
      <c r="G10124">
        <v>0.187152466210185</v>
      </c>
      <c r="H10124">
        <v>-0.49425800977840301</v>
      </c>
      <c r="I10124">
        <v>-2.0405443738219202</v>
      </c>
      <c r="J10124">
        <v>186</v>
      </c>
      <c r="K10124">
        <v>273</v>
      </c>
      <c r="L10124">
        <v>179</v>
      </c>
      <c r="M10124">
        <v>17</v>
      </c>
      <c r="N10124">
        <v>0.24387780624456101</v>
      </c>
      <c r="O10124">
        <v>-0.60874869038241297</v>
      </c>
      <c r="P10124">
        <v>-2.0492896914315302</v>
      </c>
      <c r="Q10124">
        <v>0.81355932203389802</v>
      </c>
      <c r="R10124">
        <v>0.35593220338983</v>
      </c>
      <c r="S10124">
        <f t="shared" si="158"/>
        <v>-0.13661064926597052</v>
      </c>
    </row>
    <row r="10125" spans="1:19" x14ac:dyDescent="0.2">
      <c r="A10125" t="s">
        <v>20123</v>
      </c>
      <c r="B10125" t="s">
        <v>20124</v>
      </c>
      <c r="C10125">
        <v>165</v>
      </c>
      <c r="D10125">
        <v>174</v>
      </c>
      <c r="E10125">
        <v>143</v>
      </c>
      <c r="F10125">
        <v>23</v>
      </c>
      <c r="G10125">
        <v>0.10332353636422099</v>
      </c>
      <c r="H10125">
        <v>-0.55640591652724802</v>
      </c>
      <c r="I10125">
        <v>-1.7399532811583101</v>
      </c>
      <c r="J10125">
        <v>371</v>
      </c>
      <c r="K10125">
        <v>318</v>
      </c>
      <c r="L10125">
        <v>184</v>
      </c>
      <c r="M10125">
        <v>51</v>
      </c>
      <c r="N10125">
        <v>1.02813137911085E-2</v>
      </c>
      <c r="O10125">
        <v>-0.89664486374989905</v>
      </c>
      <c r="P10125">
        <v>-1.872029402109</v>
      </c>
      <c r="Q10125">
        <v>0.72881355932203395</v>
      </c>
      <c r="R10125">
        <v>0.35593220338983</v>
      </c>
      <c r="S10125">
        <f t="shared" si="158"/>
        <v>-2.5109336785430749E-3</v>
      </c>
    </row>
    <row r="10126" spans="1:19" x14ac:dyDescent="0.2">
      <c r="A10126" t="s">
        <v>20125</v>
      </c>
      <c r="B10126" t="s">
        <v>20126</v>
      </c>
      <c r="C10126">
        <v>215</v>
      </c>
      <c r="D10126">
        <v>154</v>
      </c>
      <c r="E10126">
        <v>113</v>
      </c>
      <c r="F10126">
        <v>22</v>
      </c>
      <c r="G10126">
        <v>-6.4659506783613693E-2</v>
      </c>
      <c r="H10126">
        <v>-0.77361802621058895</v>
      </c>
      <c r="I10126">
        <v>-1.8742129520553901</v>
      </c>
      <c r="J10126">
        <v>431</v>
      </c>
      <c r="K10126">
        <v>356</v>
      </c>
      <c r="L10126">
        <v>264</v>
      </c>
      <c r="M10126">
        <v>38</v>
      </c>
      <c r="N10126">
        <v>-5.79916876613465E-3</v>
      </c>
      <c r="O10126">
        <v>-0.80496212043529003</v>
      </c>
      <c r="P10126">
        <v>-2.0649193421358101</v>
      </c>
      <c r="Q10126">
        <v>0.59322033898305004</v>
      </c>
      <c r="R10126">
        <v>0.305084745762711</v>
      </c>
      <c r="S10126">
        <f t="shared" si="158"/>
        <v>-9.2824102042536855E-2</v>
      </c>
    </row>
    <row r="10127" spans="1:19" x14ac:dyDescent="0.2">
      <c r="A10127" t="s">
        <v>20127</v>
      </c>
      <c r="B10127" t="s">
        <v>20128</v>
      </c>
      <c r="C10127">
        <v>120</v>
      </c>
      <c r="D10127">
        <v>106</v>
      </c>
      <c r="E10127">
        <v>106</v>
      </c>
      <c r="F10127">
        <v>10</v>
      </c>
      <c r="G10127">
        <v>2.6382851512673802E-2</v>
      </c>
      <c r="H10127">
        <v>-0.54813339056125798</v>
      </c>
      <c r="I10127">
        <v>-1.96337841900962</v>
      </c>
      <c r="J10127">
        <v>345</v>
      </c>
      <c r="K10127">
        <v>463</v>
      </c>
      <c r="L10127">
        <v>200</v>
      </c>
      <c r="M10127">
        <v>37</v>
      </c>
      <c r="N10127">
        <v>0.2049899993664</v>
      </c>
      <c r="O10127">
        <v>-0.82887787655368295</v>
      </c>
      <c r="P10127">
        <v>-1.9798430395981701</v>
      </c>
      <c r="Q10127">
        <v>0.77966101694915202</v>
      </c>
      <c r="R10127">
        <v>0.27118644067796599</v>
      </c>
      <c r="S10127">
        <f t="shared" si="158"/>
        <v>-9.578142352715617E-2</v>
      </c>
    </row>
    <row r="10128" spans="1:19" x14ac:dyDescent="0.2">
      <c r="A10128" t="s">
        <v>20129</v>
      </c>
      <c r="B10128" t="s">
        <v>20130</v>
      </c>
      <c r="C10128">
        <v>167</v>
      </c>
      <c r="D10128">
        <v>236</v>
      </c>
      <c r="E10128">
        <v>101</v>
      </c>
      <c r="F10128">
        <v>5</v>
      </c>
      <c r="G10128">
        <v>0.23045376411805099</v>
      </c>
      <c r="H10128">
        <v>-0.71265310714334396</v>
      </c>
      <c r="I10128">
        <v>-2.4079436397735599</v>
      </c>
      <c r="J10128">
        <v>320</v>
      </c>
      <c r="K10128">
        <v>451</v>
      </c>
      <c r="L10128">
        <v>146</v>
      </c>
      <c r="M10128">
        <v>24</v>
      </c>
      <c r="N10128">
        <v>0.226254666979776</v>
      </c>
      <c r="O10128">
        <v>-0.93288589967985902</v>
      </c>
      <c r="P10128">
        <v>-2.1351644052001899</v>
      </c>
      <c r="Q10128">
        <v>0.94915254237288105</v>
      </c>
      <c r="R10128">
        <v>0.37288135593220301</v>
      </c>
      <c r="S10128">
        <f t="shared" si="158"/>
        <v>-0.26553258625291365</v>
      </c>
    </row>
    <row r="10129" spans="1:19" x14ac:dyDescent="0.2">
      <c r="A10129" t="s">
        <v>20131</v>
      </c>
      <c r="B10129" t="s">
        <v>20132</v>
      </c>
      <c r="C10129">
        <v>166</v>
      </c>
      <c r="D10129">
        <v>143</v>
      </c>
      <c r="E10129">
        <v>139</v>
      </c>
      <c r="F10129">
        <v>7</v>
      </c>
      <c r="G10129">
        <v>1.54861817205351E-2</v>
      </c>
      <c r="H10129">
        <v>-0.57135129756436298</v>
      </c>
      <c r="I10129">
        <v>-2.2592072209877898</v>
      </c>
      <c r="J10129">
        <v>302</v>
      </c>
      <c r="K10129">
        <v>333</v>
      </c>
      <c r="L10129">
        <v>149</v>
      </c>
      <c r="M10129">
        <v>31</v>
      </c>
      <c r="N10129">
        <v>0.119665393970891</v>
      </c>
      <c r="O10129">
        <v>-0.89890945168926695</v>
      </c>
      <c r="P10129">
        <v>-1.9988709177147701</v>
      </c>
      <c r="Q10129">
        <v>0.52542372881355903</v>
      </c>
      <c r="R10129">
        <v>0.169491525423728</v>
      </c>
      <c r="S10129">
        <f t="shared" si="158"/>
        <v>-0.18618318986112756</v>
      </c>
    </row>
    <row r="10130" spans="1:19" x14ac:dyDescent="0.2">
      <c r="A10130" t="s">
        <v>20133</v>
      </c>
      <c r="B10130" t="s">
        <v>20134</v>
      </c>
      <c r="C10130">
        <v>341</v>
      </c>
      <c r="D10130">
        <v>382</v>
      </c>
      <c r="E10130">
        <v>320</v>
      </c>
      <c r="F10130">
        <v>49</v>
      </c>
      <c r="G10130">
        <v>0.12956721621473899</v>
      </c>
      <c r="H10130">
        <v>-0.52186241045099502</v>
      </c>
      <c r="I10130">
        <v>-1.7267554719259799</v>
      </c>
      <c r="J10130">
        <v>497</v>
      </c>
      <c r="K10130">
        <v>712</v>
      </c>
      <c r="L10130">
        <v>397</v>
      </c>
      <c r="M10130">
        <v>199</v>
      </c>
      <c r="N10130">
        <v>0.23335170832524599</v>
      </c>
      <c r="O10130">
        <v>-0.68965465911460699</v>
      </c>
      <c r="P10130">
        <v>-1.40772898091551</v>
      </c>
      <c r="Q10130">
        <v>0.59322033898305004</v>
      </c>
      <c r="R10130">
        <v>0.25423728813559299</v>
      </c>
      <c r="S10130">
        <f t="shared" si="158"/>
        <v>0.12548786904412734</v>
      </c>
    </row>
    <row r="10131" spans="1:19" x14ac:dyDescent="0.2">
      <c r="A10131" t="s">
        <v>20135</v>
      </c>
      <c r="B10131" t="s">
        <v>20136</v>
      </c>
      <c r="C10131">
        <v>206</v>
      </c>
      <c r="D10131">
        <v>249</v>
      </c>
      <c r="E10131">
        <v>186</v>
      </c>
      <c r="F10131">
        <v>14</v>
      </c>
      <c r="G10131">
        <v>0.162590359022111</v>
      </c>
      <c r="H10131">
        <v>-0.53861228592963994</v>
      </c>
      <c r="I10131">
        <v>-2.0519363576529099</v>
      </c>
      <c r="J10131">
        <v>279</v>
      </c>
      <c r="K10131">
        <v>373</v>
      </c>
      <c r="L10131">
        <v>242</v>
      </c>
      <c r="M10131">
        <v>40</v>
      </c>
      <c r="N10131">
        <v>0.20333273195681101</v>
      </c>
      <c r="O10131">
        <v>-0.65387761443755599</v>
      </c>
      <c r="P10131">
        <v>-1.85376988053752</v>
      </c>
      <c r="Q10131">
        <v>0.81355932203389802</v>
      </c>
      <c r="R10131">
        <v>0.25423728813559299</v>
      </c>
      <c r="S10131">
        <f t="shared" si="158"/>
        <v>-8.7597554918425483E-2</v>
      </c>
    </row>
    <row r="10132" spans="1:19" x14ac:dyDescent="0.2">
      <c r="A10132" t="s">
        <v>20137</v>
      </c>
      <c r="B10132" t="s">
        <v>20138</v>
      </c>
      <c r="C10132">
        <v>184</v>
      </c>
      <c r="D10132">
        <v>164</v>
      </c>
      <c r="E10132">
        <v>184</v>
      </c>
      <c r="F10132">
        <v>19</v>
      </c>
      <c r="G10132">
        <v>3.02842573336898E-2</v>
      </c>
      <c r="H10132">
        <v>-0.49425800977840301</v>
      </c>
      <c r="I10132">
        <v>-1.8702613950186999</v>
      </c>
      <c r="J10132">
        <v>435</v>
      </c>
      <c r="K10132">
        <v>326</v>
      </c>
      <c r="L10132">
        <v>187</v>
      </c>
      <c r="M10132">
        <v>37</v>
      </c>
      <c r="N10132">
        <v>-4.8043553464976602E-2</v>
      </c>
      <c r="O10132">
        <v>-0.95873642756252797</v>
      </c>
      <c r="P10132">
        <v>-2.0805132014795298</v>
      </c>
      <c r="Q10132">
        <v>0.88135593220338904</v>
      </c>
      <c r="R10132">
        <v>0.22033898305084701</v>
      </c>
      <c r="S10132">
        <f t="shared" si="158"/>
        <v>-9.5855641017181331E-2</v>
      </c>
    </row>
    <row r="10133" spans="1:19" x14ac:dyDescent="0.2">
      <c r="A10133" t="s">
        <v>20139</v>
      </c>
      <c r="B10133" t="s">
        <v>20140</v>
      </c>
      <c r="C10133">
        <v>271</v>
      </c>
      <c r="D10133">
        <v>212</v>
      </c>
      <c r="E10133">
        <v>212</v>
      </c>
      <c r="F10133">
        <v>17</v>
      </c>
      <c r="G10133">
        <v>-2.63751976501258E-2</v>
      </c>
      <c r="H10133">
        <v>-0.60089143972405701</v>
      </c>
      <c r="I10133">
        <v>-2.0867175424581301</v>
      </c>
      <c r="J10133">
        <v>399</v>
      </c>
      <c r="K10133">
        <v>451</v>
      </c>
      <c r="L10133">
        <v>308</v>
      </c>
      <c r="M10133">
        <v>51</v>
      </c>
      <c r="N10133">
        <v>0.13043174961293399</v>
      </c>
      <c r="O10133">
        <v>-0.70451095633069405</v>
      </c>
      <c r="P10133">
        <v>-1.9036283881806999</v>
      </c>
      <c r="Q10133">
        <v>0.74576271186440601</v>
      </c>
      <c r="R10133">
        <v>0.27118644067796599</v>
      </c>
      <c r="S10133">
        <f t="shared" si="158"/>
        <v>-0.11096420757652027</v>
      </c>
    </row>
    <row r="10134" spans="1:19" x14ac:dyDescent="0.2">
      <c r="A10134" t="s">
        <v>20141</v>
      </c>
      <c r="B10134" t="s">
        <v>20142</v>
      </c>
      <c r="C10134">
        <v>134</v>
      </c>
      <c r="D10134">
        <v>147</v>
      </c>
      <c r="E10134">
        <v>136</v>
      </c>
      <c r="F10134">
        <v>18</v>
      </c>
      <c r="G10134">
        <v>0.120470768678897</v>
      </c>
      <c r="H10134">
        <v>-0.48782389977299301</v>
      </c>
      <c r="I10134">
        <v>-1.7560294662235001</v>
      </c>
      <c r="J10134">
        <v>325</v>
      </c>
      <c r="K10134">
        <v>304</v>
      </c>
      <c r="L10134">
        <v>195</v>
      </c>
      <c r="M10134">
        <v>62</v>
      </c>
      <c r="N10134">
        <v>4.8218326051601097E-2</v>
      </c>
      <c r="O10134">
        <v>-0.81393752676074604</v>
      </c>
      <c r="P10134">
        <v>-1.7297173400725101</v>
      </c>
      <c r="Q10134">
        <v>0.83050847457627097</v>
      </c>
      <c r="R10134">
        <v>0.27118644067796599</v>
      </c>
      <c r="S10134">
        <f t="shared" si="158"/>
        <v>3.0919111613080339E-2</v>
      </c>
    </row>
    <row r="10135" spans="1:19" x14ac:dyDescent="0.2">
      <c r="A10135" t="s">
        <v>20143</v>
      </c>
      <c r="B10135" t="s">
        <v>20144</v>
      </c>
      <c r="C10135">
        <v>229</v>
      </c>
      <c r="D10135">
        <v>247</v>
      </c>
      <c r="E10135">
        <v>128</v>
      </c>
      <c r="F10135">
        <v>22</v>
      </c>
      <c r="G10135">
        <v>0.113119703215306</v>
      </c>
      <c r="H10135">
        <v>-0.746883522470423</v>
      </c>
      <c r="I10135">
        <v>-1.9016099744796799</v>
      </c>
      <c r="J10135">
        <v>498</v>
      </c>
      <c r="K10135">
        <v>627</v>
      </c>
      <c r="L10135">
        <v>335</v>
      </c>
      <c r="M10135">
        <v>47</v>
      </c>
      <c r="N10135">
        <v>0.17726630149271999</v>
      </c>
      <c r="O10135">
        <v>-0.76427331286726197</v>
      </c>
      <c r="P10135">
        <v>-2.0353571534158901</v>
      </c>
      <c r="Q10135">
        <v>0.76271186440677896</v>
      </c>
      <c r="R10135">
        <v>0.42372881355932202</v>
      </c>
      <c r="S10135">
        <f t="shared" si="158"/>
        <v>-9.2817546637421589E-2</v>
      </c>
    </row>
    <row r="10136" spans="1:19" x14ac:dyDescent="0.2">
      <c r="A10136" t="s">
        <v>20145</v>
      </c>
      <c r="B10136" t="s">
        <v>20146</v>
      </c>
      <c r="C10136">
        <v>98</v>
      </c>
      <c r="D10136">
        <v>81</v>
      </c>
      <c r="E10136">
        <v>88</v>
      </c>
      <c r="F10136">
        <v>6</v>
      </c>
      <c r="G10136">
        <v>-2.4828245183167001E-3</v>
      </c>
      <c r="H10136">
        <v>-0.54100141332072904</v>
      </c>
      <c r="I10136">
        <v>-2.0972719982708501</v>
      </c>
      <c r="J10136">
        <v>181</v>
      </c>
      <c r="K10136">
        <v>153</v>
      </c>
      <c r="L10136">
        <v>157</v>
      </c>
      <c r="M10136">
        <v>24</v>
      </c>
      <c r="N10136">
        <v>4.2409593701360796E-3</v>
      </c>
      <c r="O10136">
        <v>-0.65386769960434099</v>
      </c>
      <c r="P10136">
        <v>-1.88769300174947</v>
      </c>
      <c r="Q10136">
        <v>0.644067796610169</v>
      </c>
      <c r="R10136">
        <v>0.186440677966101</v>
      </c>
      <c r="S10136">
        <f t="shared" si="158"/>
        <v>-0.10974548218161898</v>
      </c>
    </row>
    <row r="10137" spans="1:19" x14ac:dyDescent="0.2">
      <c r="A10137" t="s">
        <v>20147</v>
      </c>
      <c r="B10137" t="s">
        <v>20148</v>
      </c>
      <c r="C10137">
        <v>48</v>
      </c>
      <c r="D10137">
        <v>51</v>
      </c>
      <c r="E10137">
        <v>58</v>
      </c>
      <c r="F10137">
        <v>8</v>
      </c>
      <c r="G10137">
        <v>0.106587171017877</v>
      </c>
      <c r="H10137">
        <v>-0.41207125359105301</v>
      </c>
      <c r="I10137">
        <v>-1.66234842334564</v>
      </c>
      <c r="J10137">
        <v>132</v>
      </c>
      <c r="K10137">
        <v>151</v>
      </c>
      <c r="L10137">
        <v>87</v>
      </c>
      <c r="M10137">
        <v>18</v>
      </c>
      <c r="N10137">
        <v>0.135631119509041</v>
      </c>
      <c r="O10137">
        <v>-0.77314345573162102</v>
      </c>
      <c r="P10137">
        <v>-1.87552709469443</v>
      </c>
      <c r="Q10137">
        <v>0.62711864406779605</v>
      </c>
      <c r="R10137">
        <v>0.35593220338983</v>
      </c>
      <c r="S10137">
        <f t="shared" si="158"/>
        <v>1.8933444587629654E-2</v>
      </c>
    </row>
    <row r="10138" spans="1:19" x14ac:dyDescent="0.2">
      <c r="A10138" t="s">
        <v>20149</v>
      </c>
      <c r="B10138" t="s">
        <v>20150</v>
      </c>
      <c r="C10138">
        <v>49</v>
      </c>
      <c r="D10138">
        <v>66</v>
      </c>
      <c r="E10138">
        <v>71</v>
      </c>
      <c r="F10138">
        <v>1</v>
      </c>
      <c r="G10138">
        <v>0.20960608780888301</v>
      </c>
      <c r="H10138">
        <v>-0.333195741087841</v>
      </c>
      <c r="I10138">
        <v>-2.57439325299051</v>
      </c>
      <c r="J10138">
        <v>107</v>
      </c>
      <c r="K10138">
        <v>197</v>
      </c>
      <c r="L10138">
        <v>58</v>
      </c>
      <c r="M10138">
        <v>9</v>
      </c>
      <c r="N10138">
        <v>0.342310551898105</v>
      </c>
      <c r="O10138">
        <v>-0.85804456126666195</v>
      </c>
      <c r="P10138">
        <v>-2.0853669368377701</v>
      </c>
      <c r="Q10138">
        <v>0.84745762711864403</v>
      </c>
      <c r="R10138">
        <v>0.28813559322033899</v>
      </c>
      <c r="S10138">
        <f t="shared" si="158"/>
        <v>-0.30021388519772069</v>
      </c>
    </row>
    <row r="10139" spans="1:19" x14ac:dyDescent="0.2">
      <c r="A10139" t="s">
        <v>20151</v>
      </c>
      <c r="B10139" t="s">
        <v>20152</v>
      </c>
      <c r="C10139">
        <v>147</v>
      </c>
      <c r="D10139">
        <v>240</v>
      </c>
      <c r="E10139">
        <v>199</v>
      </c>
      <c r="F10139">
        <v>12</v>
      </c>
      <c r="G10139">
        <v>0.293152139258958</v>
      </c>
      <c r="H10139">
        <v>-0.36272226811687303</v>
      </c>
      <c r="I10139">
        <v>-1.97233326166255</v>
      </c>
      <c r="J10139">
        <v>240</v>
      </c>
      <c r="K10139">
        <v>287</v>
      </c>
      <c r="L10139">
        <v>200</v>
      </c>
      <c r="M10139">
        <v>44</v>
      </c>
      <c r="N10139">
        <v>0.154898758444108</v>
      </c>
      <c r="O10139">
        <v>-0.67127002319201501</v>
      </c>
      <c r="P10139">
        <v>-1.7469842338173101</v>
      </c>
      <c r="Q10139">
        <v>0.74576271186440601</v>
      </c>
      <c r="R10139">
        <v>0.305084745762711</v>
      </c>
      <c r="S10139">
        <f t="shared" si="158"/>
        <v>-3.6077927278824924E-2</v>
      </c>
    </row>
    <row r="10140" spans="1:19" x14ac:dyDescent="0.2">
      <c r="A10140" t="s">
        <v>20153</v>
      </c>
      <c r="B10140" t="s">
        <v>20154</v>
      </c>
      <c r="C10140">
        <v>106</v>
      </c>
      <c r="D10140">
        <v>128</v>
      </c>
      <c r="E10140">
        <v>66</v>
      </c>
      <c r="F10140">
        <v>11</v>
      </c>
      <c r="G10140">
        <v>0.16216233667862601</v>
      </c>
      <c r="H10140">
        <v>-0.70001993950130503</v>
      </c>
      <c r="I10140">
        <v>-1.8681103530685399</v>
      </c>
      <c r="J10140">
        <v>213</v>
      </c>
      <c r="K10140">
        <v>273</v>
      </c>
      <c r="L10140">
        <v>142</v>
      </c>
      <c r="M10140">
        <v>17</v>
      </c>
      <c r="N10140">
        <v>0.18501114702374</v>
      </c>
      <c r="O10140">
        <v>-0.76818003620007103</v>
      </c>
      <c r="P10140">
        <v>-2.10815635065235</v>
      </c>
      <c r="Q10140">
        <v>0.76271186440677896</v>
      </c>
      <c r="R10140">
        <v>0.338983050847457</v>
      </c>
      <c r="S10140">
        <f t="shared" si="158"/>
        <v>-0.10262940675726925</v>
      </c>
    </row>
    <row r="10141" spans="1:19" x14ac:dyDescent="0.2">
      <c r="A10141" t="s">
        <v>20155</v>
      </c>
      <c r="B10141" t="s">
        <v>20156</v>
      </c>
      <c r="C10141">
        <v>165</v>
      </c>
      <c r="D10141">
        <v>135</v>
      </c>
      <c r="E10141">
        <v>155</v>
      </c>
      <c r="F10141">
        <v>3</v>
      </c>
      <c r="G10141">
        <v>-6.8919434233716999E-3</v>
      </c>
      <c r="H10141">
        <v>-0.52141025582201805</v>
      </c>
      <c r="I10141">
        <v>-2.6245598624562398</v>
      </c>
      <c r="J10141">
        <v>266</v>
      </c>
      <c r="K10141">
        <v>319</v>
      </c>
      <c r="L10141">
        <v>124</v>
      </c>
      <c r="M10141">
        <v>25</v>
      </c>
      <c r="N10141">
        <v>0.156137149847835</v>
      </c>
      <c r="O10141">
        <v>-0.92354872861322201</v>
      </c>
      <c r="P10141">
        <v>-2.03716729655092</v>
      </c>
      <c r="Q10141">
        <v>0.49152542372881303</v>
      </c>
      <c r="R10141">
        <v>0.186440677966101</v>
      </c>
      <c r="S10141">
        <f t="shared" si="158"/>
        <v>-0.30178848739026026</v>
      </c>
    </row>
    <row r="10142" spans="1:19" x14ac:dyDescent="0.2">
      <c r="A10142" t="s">
        <v>20157</v>
      </c>
      <c r="B10142" t="s">
        <v>20158</v>
      </c>
      <c r="C10142">
        <v>79</v>
      </c>
      <c r="D10142">
        <v>64</v>
      </c>
      <c r="E10142">
        <v>35</v>
      </c>
      <c r="F10142">
        <v>10</v>
      </c>
      <c r="G10142">
        <v>-1.1188885011025799E-2</v>
      </c>
      <c r="H10142">
        <v>-0.847817056718569</v>
      </c>
      <c r="I10142">
        <v>-1.78182426425244</v>
      </c>
      <c r="J10142">
        <v>161</v>
      </c>
      <c r="K10142">
        <v>130</v>
      </c>
      <c r="L10142">
        <v>68</v>
      </c>
      <c r="M10142">
        <v>14</v>
      </c>
      <c r="N10142">
        <v>-1.5654420303291099E-2</v>
      </c>
      <c r="O10142">
        <v>-0.96640574047000305</v>
      </c>
      <c r="P10142">
        <v>-2.0709235089455</v>
      </c>
      <c r="Q10142">
        <v>0.76271186440677896</v>
      </c>
      <c r="R10142">
        <v>0.38983050847457601</v>
      </c>
      <c r="S10142">
        <f t="shared" si="158"/>
        <v>-6.7786753292904359E-2</v>
      </c>
    </row>
    <row r="10143" spans="1:19" x14ac:dyDescent="0.2">
      <c r="A10143" t="s">
        <v>20159</v>
      </c>
      <c r="B10143" t="s">
        <v>20160</v>
      </c>
      <c r="C10143">
        <v>137</v>
      </c>
      <c r="D10143">
        <v>146</v>
      </c>
      <c r="E10143">
        <v>130</v>
      </c>
      <c r="F10143">
        <v>18</v>
      </c>
      <c r="G10143">
        <v>0.107890520923558</v>
      </c>
      <c r="H10143">
        <v>-0.51703522462797302</v>
      </c>
      <c r="I10143">
        <v>-1.76564523501509</v>
      </c>
      <c r="J10143">
        <v>303</v>
      </c>
      <c r="K10143">
        <v>374</v>
      </c>
      <c r="L10143">
        <v>184</v>
      </c>
      <c r="M10143">
        <v>17</v>
      </c>
      <c r="N10143">
        <v>0.168657077119896</v>
      </c>
      <c r="O10143">
        <v>-0.80871358263715798</v>
      </c>
      <c r="P10143">
        <v>-2.2612193757159198</v>
      </c>
      <c r="Q10143">
        <v>0.74576271186440601</v>
      </c>
      <c r="R10143">
        <v>0.28813559322033899</v>
      </c>
      <c r="S10143">
        <f t="shared" si="158"/>
        <v>-0.1140220234768721</v>
      </c>
    </row>
    <row r="10144" spans="1:19" x14ac:dyDescent="0.2">
      <c r="A10144" t="s">
        <v>20161</v>
      </c>
      <c r="B10144" t="s">
        <v>20162</v>
      </c>
      <c r="C10144">
        <v>310</v>
      </c>
      <c r="D10144">
        <v>319</v>
      </c>
      <c r="E10144">
        <v>223</v>
      </c>
      <c r="F10144">
        <v>28</v>
      </c>
      <c r="G10144">
        <v>9.2687221518436905E-2</v>
      </c>
      <c r="H10144">
        <v>-0.63731484056451504</v>
      </c>
      <c r="I10144">
        <v>-1.9284008354540501</v>
      </c>
      <c r="J10144">
        <v>730</v>
      </c>
      <c r="K10144">
        <v>902</v>
      </c>
      <c r="L10144">
        <v>604</v>
      </c>
      <c r="M10144">
        <v>65</v>
      </c>
      <c r="N10144">
        <v>0.16911178084320699</v>
      </c>
      <c r="O10144">
        <v>-0.67437469864371402</v>
      </c>
      <c r="P10144">
        <v>-2.0606351720694902</v>
      </c>
      <c r="Q10144">
        <v>0.677966101694915</v>
      </c>
      <c r="R10144">
        <v>0.322033898305084</v>
      </c>
      <c r="S10144">
        <f t="shared" si="158"/>
        <v>-0.10730504340421175</v>
      </c>
    </row>
    <row r="10145" spans="1:19" x14ac:dyDescent="0.2">
      <c r="A10145" t="s">
        <v>20163</v>
      </c>
      <c r="B10145" t="s">
        <v>20164</v>
      </c>
      <c r="C10145">
        <v>161</v>
      </c>
      <c r="D10145">
        <v>225</v>
      </c>
      <c r="E10145">
        <v>187</v>
      </c>
      <c r="F10145">
        <v>16</v>
      </c>
      <c r="G10145">
        <v>0.22561487437504099</v>
      </c>
      <c r="H10145">
        <v>-0.42924227927375402</v>
      </c>
      <c r="I10145">
        <v>-1.88690306633792</v>
      </c>
      <c r="J10145">
        <v>452</v>
      </c>
      <c r="K10145">
        <v>679</v>
      </c>
      <c r="L10145">
        <v>275</v>
      </c>
      <c r="M10145">
        <v>35</v>
      </c>
      <c r="N10145">
        <v>0.25395944289084099</v>
      </c>
      <c r="O10145">
        <v>-0.80789451812550905</v>
      </c>
      <c r="P10145">
        <v>-2.1212960590529901</v>
      </c>
      <c r="Q10145">
        <v>0.76271186440677896</v>
      </c>
      <c r="R10145">
        <v>0.338983050847457</v>
      </c>
      <c r="S10145">
        <f t="shared" si="158"/>
        <v>-0.11156357079532084</v>
      </c>
    </row>
    <row r="10146" spans="1:19" x14ac:dyDescent="0.2">
      <c r="A10146" t="s">
        <v>20165</v>
      </c>
      <c r="B10146" t="s">
        <v>20166</v>
      </c>
      <c r="C10146">
        <v>140</v>
      </c>
      <c r="D10146">
        <v>154</v>
      </c>
      <c r="E10146">
        <v>139</v>
      </c>
      <c r="F10146">
        <v>26</v>
      </c>
      <c r="G10146">
        <v>0.121650917453753</v>
      </c>
      <c r="H10146">
        <v>-0.497371245202546</v>
      </c>
      <c r="I10146">
        <v>-1.6153518606694099</v>
      </c>
      <c r="J10146">
        <v>285</v>
      </c>
      <c r="K10146">
        <v>327</v>
      </c>
      <c r="L10146">
        <v>232</v>
      </c>
      <c r="M10146">
        <v>50</v>
      </c>
      <c r="N10146">
        <v>0.13693099607349701</v>
      </c>
      <c r="O10146">
        <v>-0.68144565226200005</v>
      </c>
      <c r="P10146">
        <v>-1.7661005242643799</v>
      </c>
      <c r="Q10146">
        <v>0.71186440677966101</v>
      </c>
      <c r="R10146">
        <v>0.305084745762711</v>
      </c>
      <c r="S10146">
        <f t="shared" si="158"/>
        <v>6.1756292747187413E-2</v>
      </c>
    </row>
    <row r="10147" spans="1:19" x14ac:dyDescent="0.2">
      <c r="A10147" t="s">
        <v>20167</v>
      </c>
      <c r="B10147" t="s">
        <v>20168</v>
      </c>
      <c r="C10147">
        <v>129</v>
      </c>
      <c r="D10147">
        <v>231</v>
      </c>
      <c r="E10147">
        <v>132</v>
      </c>
      <c r="F10147">
        <v>52</v>
      </c>
      <c r="G10147">
        <v>0.33328050188842301</v>
      </c>
      <c r="H10147">
        <v>-0.484273788871802</v>
      </c>
      <c r="I10147">
        <v>-1.27878353962644</v>
      </c>
      <c r="J10147">
        <v>262</v>
      </c>
      <c r="K10147">
        <v>464</v>
      </c>
      <c r="L10147">
        <v>210</v>
      </c>
      <c r="M10147">
        <v>41</v>
      </c>
      <c r="N10147">
        <v>0.325444792656857</v>
      </c>
      <c r="O10147">
        <v>-0.68817077373021596</v>
      </c>
      <c r="P10147">
        <v>-1.8157431031919</v>
      </c>
      <c r="Q10147">
        <v>0.69491525423728795</v>
      </c>
      <c r="R10147">
        <v>0.28813559322033899</v>
      </c>
      <c r="S10147">
        <f t="shared" si="158"/>
        <v>0.14553843588077603</v>
      </c>
    </row>
    <row r="10148" spans="1:19" x14ac:dyDescent="0.2">
      <c r="A10148" t="s">
        <v>20169</v>
      </c>
      <c r="B10148" t="s">
        <v>20170</v>
      </c>
      <c r="C10148">
        <v>63</v>
      </c>
      <c r="D10148">
        <v>144</v>
      </c>
      <c r="E10148">
        <v>47</v>
      </c>
      <c r="F10148">
        <v>4</v>
      </c>
      <c r="G10148">
        <v>0.43928017493719601</v>
      </c>
      <c r="H10148">
        <v>-0.621500701296267</v>
      </c>
      <c r="I10148">
        <v>-2.08147773108761</v>
      </c>
      <c r="J10148">
        <v>66</v>
      </c>
      <c r="K10148">
        <v>172</v>
      </c>
      <c r="L10148">
        <v>61</v>
      </c>
      <c r="M10148">
        <v>8</v>
      </c>
      <c r="N10148">
        <v>0.49321261478740103</v>
      </c>
      <c r="O10148">
        <v>-0.62630287767549198</v>
      </c>
      <c r="P10148">
        <v>-1.9266796171418099</v>
      </c>
      <c r="Q10148">
        <v>0.94915254237288105</v>
      </c>
      <c r="R10148">
        <v>0.305084745762711</v>
      </c>
      <c r="S10148">
        <f t="shared" si="158"/>
        <v>-0.11561895984593799</v>
      </c>
    </row>
    <row r="10149" spans="1:19" x14ac:dyDescent="0.2">
      <c r="A10149" t="s">
        <v>20171</v>
      </c>
      <c r="B10149" t="s">
        <v>20172</v>
      </c>
      <c r="C10149">
        <v>200</v>
      </c>
      <c r="D10149">
        <v>232</v>
      </c>
      <c r="E10149">
        <v>218</v>
      </c>
      <c r="F10149">
        <v>20</v>
      </c>
      <c r="G10149">
        <v>0.14471622152244601</v>
      </c>
      <c r="H10149">
        <v>-0.45683151183777998</v>
      </c>
      <c r="I10149">
        <v>-1.88419717296199</v>
      </c>
      <c r="J10149">
        <v>382</v>
      </c>
      <c r="K10149">
        <v>537</v>
      </c>
      <c r="L10149">
        <v>307</v>
      </c>
      <c r="M10149">
        <v>60</v>
      </c>
      <c r="N10149">
        <v>0.22513902620956799</v>
      </c>
      <c r="O10149">
        <v>-0.68701376457891195</v>
      </c>
      <c r="P10149">
        <v>-1.8141377811199499</v>
      </c>
      <c r="Q10149">
        <v>0.677966101694915</v>
      </c>
      <c r="R10149">
        <v>0.37288135593220301</v>
      </c>
      <c r="S10149">
        <f t="shared" si="158"/>
        <v>-2.862341734106956E-2</v>
      </c>
    </row>
    <row r="10150" spans="1:19" x14ac:dyDescent="0.2">
      <c r="A10150" t="s">
        <v>20173</v>
      </c>
      <c r="B10150" t="s">
        <v>20174</v>
      </c>
      <c r="C10150">
        <v>217</v>
      </c>
      <c r="D10150">
        <v>204</v>
      </c>
      <c r="E10150">
        <v>118</v>
      </c>
      <c r="F10150">
        <v>31</v>
      </c>
      <c r="G10150">
        <v>5.3428665872897602E-2</v>
      </c>
      <c r="H10150">
        <v>-0.75883573632080703</v>
      </c>
      <c r="I10150">
        <v>-1.72929521297625</v>
      </c>
      <c r="J10150">
        <v>392</v>
      </c>
      <c r="K10150">
        <v>600</v>
      </c>
      <c r="L10150">
        <v>280</v>
      </c>
      <c r="M10150">
        <v>73</v>
      </c>
      <c r="N10150">
        <v>0.26209328678490801</v>
      </c>
      <c r="O10150">
        <v>-0.73821681282262797</v>
      </c>
      <c r="P10150">
        <v>-1.7401888754918899</v>
      </c>
      <c r="Q10150">
        <v>0.76271186440677896</v>
      </c>
      <c r="R10150">
        <v>0.27118644067796599</v>
      </c>
      <c r="S10150">
        <f t="shared" si="158"/>
        <v>3.5827862280952798E-2</v>
      </c>
    </row>
    <row r="10151" spans="1:19" x14ac:dyDescent="0.2">
      <c r="A10151" t="s">
        <v>20175</v>
      </c>
      <c r="B10151" t="s">
        <v>20176</v>
      </c>
      <c r="C10151">
        <v>190</v>
      </c>
      <c r="D10151">
        <v>199</v>
      </c>
      <c r="E10151">
        <v>82</v>
      </c>
      <c r="F10151">
        <v>24</v>
      </c>
      <c r="G10151">
        <v>0.100357707752406</v>
      </c>
      <c r="H10151">
        <v>-0.85919775834751499</v>
      </c>
      <c r="I10151">
        <v>-1.78273953220322</v>
      </c>
      <c r="J10151">
        <v>370</v>
      </c>
      <c r="K10151">
        <v>452</v>
      </c>
      <c r="L10151">
        <v>183</v>
      </c>
      <c r="M10151">
        <v>50</v>
      </c>
      <c r="N10151">
        <v>0.16416481416610801</v>
      </c>
      <c r="O10151">
        <v>-0.89783941148095503</v>
      </c>
      <c r="P10151">
        <v>-1.87945738832286</v>
      </c>
      <c r="Q10151">
        <v>0.66101694915254205</v>
      </c>
      <c r="R10151">
        <v>0.23728813559322001</v>
      </c>
      <c r="S10151">
        <f t="shared" si="158"/>
        <v>-1.6836643737222184E-2</v>
      </c>
    </row>
    <row r="10152" spans="1:19" x14ac:dyDescent="0.2">
      <c r="A10152" t="s">
        <v>20177</v>
      </c>
      <c r="B10152" t="e">
        <f>---MEAVALYDFEARSDDERELSFKKGDTLKILTQVSGWYKAALADGREGLVPDKYIMLKIE</f>
        <v>#NAME?</v>
      </c>
      <c r="C10152">
        <v>29</v>
      </c>
      <c r="D10152">
        <v>24</v>
      </c>
      <c r="E10152">
        <v>4</v>
      </c>
      <c r="F10152">
        <v>1</v>
      </c>
      <c r="G10152">
        <v>-1.9285238918215499E-3</v>
      </c>
      <c r="H10152">
        <v>-1.35459601634939</v>
      </c>
      <c r="I10152">
        <v>-2.34659517086095</v>
      </c>
      <c r="J10152">
        <v>38</v>
      </c>
      <c r="K10152">
        <v>37</v>
      </c>
      <c r="L10152">
        <v>11</v>
      </c>
      <c r="M10152">
        <v>1</v>
      </c>
      <c r="N10152">
        <v>6.5646230871906602E-2</v>
      </c>
      <c r="O10152">
        <v>-1.13047968860297</v>
      </c>
      <c r="P10152">
        <v>-2.5900092652087001</v>
      </c>
      <c r="Q10152">
        <v>0.69491525423728795</v>
      </c>
      <c r="R10152">
        <v>0.28813559322033899</v>
      </c>
      <c r="S10152">
        <f t="shared" si="158"/>
        <v>-0.36950427070100278</v>
      </c>
    </row>
    <row r="10153" spans="1:19" x14ac:dyDescent="0.2">
      <c r="A10153" t="s">
        <v>20178</v>
      </c>
      <c r="B10153" t="s">
        <v>20179</v>
      </c>
      <c r="C10153">
        <v>55</v>
      </c>
      <c r="D10153">
        <v>45</v>
      </c>
      <c r="E10153">
        <v>47</v>
      </c>
      <c r="F10153">
        <v>9</v>
      </c>
      <c r="G10153">
        <v>-6.8919434233716999E-3</v>
      </c>
      <c r="H10153">
        <v>-0.56252284133692998</v>
      </c>
      <c r="I10153">
        <v>-1.67031735301691</v>
      </c>
      <c r="J10153">
        <v>85</v>
      </c>
      <c r="K10153">
        <v>115</v>
      </c>
      <c r="L10153">
        <v>62</v>
      </c>
      <c r="M10153">
        <v>17</v>
      </c>
      <c r="N10153">
        <v>0.20850701806103999</v>
      </c>
      <c r="O10153">
        <v>-0.72911601336042897</v>
      </c>
      <c r="P10153">
        <v>-1.7091956729279101</v>
      </c>
      <c r="Q10153">
        <v>0.91525423728813504</v>
      </c>
      <c r="R10153">
        <v>0.20338983050847401</v>
      </c>
      <c r="S10153">
        <f t="shared" si="158"/>
        <v>6.1126273988976298E-2</v>
      </c>
    </row>
    <row r="10154" spans="1:19" x14ac:dyDescent="0.2">
      <c r="A10154" t="s">
        <v>20180</v>
      </c>
      <c r="B10154" t="s">
        <v>20181</v>
      </c>
      <c r="C10154">
        <v>245</v>
      </c>
      <c r="D10154">
        <v>295</v>
      </c>
      <c r="E10154">
        <v>273</v>
      </c>
      <c r="F10154">
        <v>56</v>
      </c>
      <c r="G10154">
        <v>0.160914163909158</v>
      </c>
      <c r="H10154">
        <v>-0.44726144710218002</v>
      </c>
      <c r="I10154">
        <v>-1.5251752303203301</v>
      </c>
      <c r="J10154">
        <v>394</v>
      </c>
      <c r="K10154">
        <v>569</v>
      </c>
      <c r="L10154">
        <v>401</v>
      </c>
      <c r="M10154">
        <v>55</v>
      </c>
      <c r="N10154">
        <v>0.236844147991218</v>
      </c>
      <c r="O10154">
        <v>-0.584440626349782</v>
      </c>
      <c r="P10154">
        <v>-1.8653592009232201</v>
      </c>
      <c r="Q10154">
        <v>0.83050847457627097</v>
      </c>
      <c r="R10154">
        <v>0.27118644067796599</v>
      </c>
      <c r="S10154">
        <f t="shared" si="158"/>
        <v>6.1211663724942307E-2</v>
      </c>
    </row>
    <row r="10155" spans="1:19" x14ac:dyDescent="0.2">
      <c r="A10155" t="s">
        <v>20182</v>
      </c>
      <c r="B10155" t="s">
        <v>20183</v>
      </c>
      <c r="C10155">
        <v>274</v>
      </c>
      <c r="D10155">
        <v>266</v>
      </c>
      <c r="E10155">
        <v>213</v>
      </c>
      <c r="F10155">
        <v>41</v>
      </c>
      <c r="G10155">
        <v>6.7389306106207497E-2</v>
      </c>
      <c r="H10155">
        <v>-0.60362896916005304</v>
      </c>
      <c r="I10155">
        <v>-1.70916387906265</v>
      </c>
      <c r="J10155">
        <v>422</v>
      </c>
      <c r="K10155">
        <v>552</v>
      </c>
      <c r="L10155">
        <v>296</v>
      </c>
      <c r="M10155">
        <v>91</v>
      </c>
      <c r="N10155">
        <v>0.19385473018924601</v>
      </c>
      <c r="O10155">
        <v>-0.74610951704712503</v>
      </c>
      <c r="P10155">
        <v>-1.67649672723247</v>
      </c>
      <c r="Q10155">
        <v>0.74576271186440601</v>
      </c>
      <c r="R10155">
        <v>0.305084745762711</v>
      </c>
      <c r="S10155">
        <f t="shared" si="158"/>
        <v>5.867001366687663E-2</v>
      </c>
    </row>
    <row r="10156" spans="1:19" x14ac:dyDescent="0.2">
      <c r="A10156" t="s">
        <v>20184</v>
      </c>
      <c r="B10156" t="s">
        <v>20185</v>
      </c>
      <c r="C10156">
        <v>341</v>
      </c>
      <c r="D10156">
        <v>448</v>
      </c>
      <c r="E10156">
        <v>237</v>
      </c>
      <c r="F10156">
        <v>56</v>
      </c>
      <c r="G10156">
        <v>0.198781867301174</v>
      </c>
      <c r="H10156">
        <v>-0.65226404276079697</v>
      </c>
      <c r="I10156">
        <v>-1.6687635249482899</v>
      </c>
      <c r="J10156">
        <v>655</v>
      </c>
      <c r="K10156">
        <v>1106</v>
      </c>
      <c r="L10156">
        <v>496</v>
      </c>
      <c r="M10156">
        <v>110</v>
      </c>
      <c r="N10156">
        <v>0.30474193039861802</v>
      </c>
      <c r="O10156">
        <v>-0.71284840064597599</v>
      </c>
      <c r="P10156">
        <v>-1.78507428342545</v>
      </c>
      <c r="Q10156">
        <v>0.91525423728813504</v>
      </c>
      <c r="R10156">
        <v>0.37288135593220301</v>
      </c>
      <c r="S10156">
        <f t="shared" si="158"/>
        <v>4.127808420024278E-2</v>
      </c>
    </row>
    <row r="10157" spans="1:19" x14ac:dyDescent="0.2">
      <c r="A10157" t="s">
        <v>20186</v>
      </c>
      <c r="B10157" t="s">
        <v>20187</v>
      </c>
      <c r="C10157">
        <v>102</v>
      </c>
      <c r="D10157">
        <v>53</v>
      </c>
      <c r="E10157">
        <v>96</v>
      </c>
      <c r="F10157">
        <v>3</v>
      </c>
      <c r="G10157">
        <v>-0.2040660698656</v>
      </c>
      <c r="H10157">
        <v>-0.52058694850075204</v>
      </c>
      <c r="I10157">
        <v>-2.4156760900042502</v>
      </c>
      <c r="J10157">
        <v>104</v>
      </c>
      <c r="K10157">
        <v>178</v>
      </c>
      <c r="L10157">
        <v>54</v>
      </c>
      <c r="M10157">
        <v>16</v>
      </c>
      <c r="N10157">
        <v>0.310614766431835</v>
      </c>
      <c r="O10157">
        <v>-0.87672835662020199</v>
      </c>
      <c r="P10157">
        <v>-1.8231390252347399</v>
      </c>
      <c r="Q10157">
        <v>0.89830508474576198</v>
      </c>
      <c r="R10157">
        <v>0.11864406779661001</v>
      </c>
      <c r="S10157">
        <f t="shared" si="158"/>
        <v>-0.18430080772909205</v>
      </c>
    </row>
    <row r="10158" spans="1:19" x14ac:dyDescent="0.2">
      <c r="A10158" t="s">
        <v>20188</v>
      </c>
      <c r="B10158" t="s">
        <v>20189</v>
      </c>
      <c r="C10158">
        <v>122</v>
      </c>
      <c r="D10158">
        <v>128</v>
      </c>
      <c r="E10158">
        <v>168</v>
      </c>
      <c r="F10158">
        <v>11</v>
      </c>
      <c r="G10158">
        <v>0.101108371268648</v>
      </c>
      <c r="H10158">
        <v>-0.355308558727289</v>
      </c>
      <c r="I10158">
        <v>-1.9291643184785201</v>
      </c>
      <c r="J10158">
        <v>194</v>
      </c>
      <c r="K10158">
        <v>186</v>
      </c>
      <c r="L10158">
        <v>67</v>
      </c>
      <c r="M10158">
        <v>18</v>
      </c>
      <c r="N10158">
        <v>5.8939317709411999E-2</v>
      </c>
      <c r="O10158">
        <v>-1.0538157043737899</v>
      </c>
      <c r="P10158">
        <v>-2.04275489341881</v>
      </c>
      <c r="Q10158">
        <v>0.98305084745762705</v>
      </c>
      <c r="R10158">
        <v>0.338983050847457</v>
      </c>
      <c r="S10158">
        <f t="shared" si="158"/>
        <v>-0.10274253696904034</v>
      </c>
    </row>
    <row r="10159" spans="1:19" x14ac:dyDescent="0.2">
      <c r="A10159" t="s">
        <v>20190</v>
      </c>
      <c r="B10159" t="s">
        <v>20191</v>
      </c>
      <c r="C10159">
        <v>85</v>
      </c>
      <c r="D10159">
        <v>100</v>
      </c>
      <c r="E10159">
        <v>26</v>
      </c>
      <c r="F10159">
        <v>8</v>
      </c>
      <c r="G10159">
        <v>0.15083930658123501</v>
      </c>
      <c r="H10159">
        <v>-1.0087035875218699</v>
      </c>
      <c r="I10159">
        <v>-1.9105261116843399</v>
      </c>
      <c r="J10159">
        <v>73</v>
      </c>
      <c r="K10159">
        <v>204</v>
      </c>
      <c r="L10159">
        <v>80</v>
      </c>
      <c r="M10159">
        <v>16</v>
      </c>
      <c r="N10159">
        <v>0.52353541072716403</v>
      </c>
      <c r="O10159">
        <v>-0.55232165027290203</v>
      </c>
      <c r="P10159">
        <v>-1.66942854605642</v>
      </c>
      <c r="Q10159">
        <v>0.84745762711864403</v>
      </c>
      <c r="R10159">
        <v>0.22033898305084701</v>
      </c>
      <c r="S10159">
        <f t="shared" si="158"/>
        <v>2.4911084467563321E-3</v>
      </c>
    </row>
    <row r="10160" spans="1:19" x14ac:dyDescent="0.2">
      <c r="A10160" t="s">
        <v>20192</v>
      </c>
      <c r="B10160" t="s">
        <v>20193</v>
      </c>
      <c r="C10160">
        <v>296</v>
      </c>
      <c r="D10160">
        <v>306</v>
      </c>
      <c r="E10160">
        <v>279</v>
      </c>
      <c r="F10160">
        <v>40</v>
      </c>
      <c r="G10160">
        <v>9.4687947718169893E-2</v>
      </c>
      <c r="H10160">
        <v>-0.51994551756374396</v>
      </c>
      <c r="I10160">
        <v>-1.75342889269297</v>
      </c>
      <c r="J10160">
        <v>473</v>
      </c>
      <c r="K10160">
        <v>836</v>
      </c>
      <c r="L10160">
        <v>409</v>
      </c>
      <c r="M10160">
        <v>95</v>
      </c>
      <c r="N10160">
        <v>0.32457324012292599</v>
      </c>
      <c r="O10160">
        <v>-0.65522660987486003</v>
      </c>
      <c r="P10160">
        <v>-1.70736320404085</v>
      </c>
      <c r="Q10160">
        <v>0.72881355932203395</v>
      </c>
      <c r="R10160">
        <v>0.13559322033898299</v>
      </c>
      <c r="S10160">
        <f t="shared" si="158"/>
        <v>3.7648439885296932E-2</v>
      </c>
    </row>
    <row r="10161" spans="1:19" x14ac:dyDescent="0.2">
      <c r="A10161" t="s">
        <v>20194</v>
      </c>
      <c r="B10161" t="s">
        <v>20195</v>
      </c>
      <c r="C10161">
        <v>261</v>
      </c>
      <c r="D10161">
        <v>346</v>
      </c>
      <c r="E10161">
        <v>237</v>
      </c>
      <c r="F10161">
        <v>28</v>
      </c>
      <c r="G10161">
        <v>0.20269382375002401</v>
      </c>
      <c r="H10161">
        <v>-0.53615017110658003</v>
      </c>
      <c r="I10161">
        <v>-1.85367964895806</v>
      </c>
      <c r="J10161">
        <v>401</v>
      </c>
      <c r="K10161">
        <v>591</v>
      </c>
      <c r="L10161">
        <v>319</v>
      </c>
      <c r="M10161">
        <v>55</v>
      </c>
      <c r="N10161">
        <v>0.24567121168279399</v>
      </c>
      <c r="O10161">
        <v>-0.69144246670739096</v>
      </c>
      <c r="P10161">
        <v>-1.8730073517178301</v>
      </c>
      <c r="Q10161">
        <v>0.71186440677966101</v>
      </c>
      <c r="R10161">
        <v>0.322033898305084</v>
      </c>
      <c r="S10161">
        <f t="shared" si="158"/>
        <v>-3.5569317454179225E-2</v>
      </c>
    </row>
    <row r="10162" spans="1:19" x14ac:dyDescent="0.2">
      <c r="A10162" t="s">
        <v>20196</v>
      </c>
      <c r="B10162" t="s">
        <v>20197</v>
      </c>
      <c r="C10162">
        <v>111</v>
      </c>
      <c r="D10162">
        <v>191</v>
      </c>
      <c r="E10162">
        <v>57</v>
      </c>
      <c r="F10162">
        <v>10</v>
      </c>
      <c r="G10162">
        <v>0.31596862075659798</v>
      </c>
      <c r="H10162">
        <v>-0.78370613289256896</v>
      </c>
      <c r="I10162">
        <v>-1.92952015174865</v>
      </c>
      <c r="J10162">
        <v>270</v>
      </c>
      <c r="K10162">
        <v>546</v>
      </c>
      <c r="L10162">
        <v>228</v>
      </c>
      <c r="M10162">
        <v>38</v>
      </c>
      <c r="N10162">
        <v>0.38305698196747101</v>
      </c>
      <c r="O10162">
        <v>-0.66551769430292296</v>
      </c>
      <c r="P10162">
        <v>-1.8618058361340699</v>
      </c>
      <c r="Q10162">
        <v>0.91525423728813504</v>
      </c>
      <c r="R10162">
        <v>0.20338983050847401</v>
      </c>
      <c r="S10162">
        <f t="shared" si="158"/>
        <v>-5.4444238266050167E-2</v>
      </c>
    </row>
    <row r="10163" spans="1:19" x14ac:dyDescent="0.2">
      <c r="A10163" t="s">
        <v>20198</v>
      </c>
      <c r="B10163" t="s">
        <v>20199</v>
      </c>
      <c r="C10163">
        <v>142</v>
      </c>
      <c r="D10163">
        <v>100</v>
      </c>
      <c r="E10163">
        <v>86</v>
      </c>
      <c r="F10163">
        <v>9</v>
      </c>
      <c r="G10163">
        <v>-7.2030112087528006E-2</v>
      </c>
      <c r="H10163">
        <v>-0.71204790291789199</v>
      </c>
      <c r="I10163">
        <v>-2.0822430079057299</v>
      </c>
      <c r="J10163">
        <v>226</v>
      </c>
      <c r="K10163">
        <v>326</v>
      </c>
      <c r="L10163">
        <v>169</v>
      </c>
      <c r="M10163">
        <v>17</v>
      </c>
      <c r="N10163">
        <v>0.23633726434225899</v>
      </c>
      <c r="O10163">
        <v>-0.71831051167811699</v>
      </c>
      <c r="P10163">
        <v>-2.13388518636101</v>
      </c>
      <c r="Q10163">
        <v>0.86440677966101698</v>
      </c>
      <c r="R10163">
        <v>0.305084745762711</v>
      </c>
      <c r="S10163">
        <f t="shared" si="158"/>
        <v>-0.17126375586996595</v>
      </c>
    </row>
    <row r="10164" spans="1:19" x14ac:dyDescent="0.2">
      <c r="A10164" t="s">
        <v>20200</v>
      </c>
      <c r="B10164" t="s">
        <v>20201</v>
      </c>
      <c r="C10164">
        <v>385</v>
      </c>
      <c r="D10164">
        <v>459</v>
      </c>
      <c r="E10164">
        <v>229</v>
      </c>
      <c r="F10164">
        <v>61</v>
      </c>
      <c r="G10164">
        <v>0.156610188324289</v>
      </c>
      <c r="H10164">
        <v>-0.71988325694701605</v>
      </c>
      <c r="I10164">
        <v>-1.6843280674597301</v>
      </c>
      <c r="J10164">
        <v>500</v>
      </c>
      <c r="K10164">
        <v>685</v>
      </c>
      <c r="L10164">
        <v>349</v>
      </c>
      <c r="M10164">
        <v>55</v>
      </c>
      <c r="N10164">
        <v>0.213948670578128</v>
      </c>
      <c r="O10164">
        <v>-0.74823335452122897</v>
      </c>
      <c r="P10164">
        <v>-1.96883298343366</v>
      </c>
      <c r="Q10164">
        <v>0.84745762711864403</v>
      </c>
      <c r="R10164">
        <v>0.28813559322033899</v>
      </c>
      <c r="S10164">
        <f t="shared" si="158"/>
        <v>-1.2362920330786897E-2</v>
      </c>
    </row>
    <row r="10165" spans="1:19" x14ac:dyDescent="0.2">
      <c r="A10165" t="s">
        <v>20202</v>
      </c>
      <c r="B10165" t="s">
        <v>20203</v>
      </c>
      <c r="C10165">
        <v>340</v>
      </c>
      <c r="D10165">
        <v>311</v>
      </c>
      <c r="E10165">
        <v>256</v>
      </c>
      <c r="F10165">
        <v>38</v>
      </c>
      <c r="G10165">
        <v>4.1539704280110702E-2</v>
      </c>
      <c r="H10165">
        <v>-0.61749696150880895</v>
      </c>
      <c r="I10165">
        <v>-1.8358924933874401</v>
      </c>
      <c r="J10165">
        <v>471</v>
      </c>
      <c r="K10165">
        <v>706</v>
      </c>
      <c r="L10165">
        <v>319</v>
      </c>
      <c r="M10165">
        <v>51</v>
      </c>
      <c r="N10165">
        <v>0.25301189734462898</v>
      </c>
      <c r="O10165">
        <v>-0.76131900121610496</v>
      </c>
      <c r="P10165">
        <v>-1.9756763996228499</v>
      </c>
      <c r="Q10165">
        <v>0.93220338983050799</v>
      </c>
      <c r="R10165">
        <v>0.28813559322033899</v>
      </c>
      <c r="S10165">
        <f t="shared" si="158"/>
        <v>-5.7902088935411405E-2</v>
      </c>
    </row>
    <row r="10166" spans="1:19" x14ac:dyDescent="0.2">
      <c r="A10166" t="s">
        <v>20204</v>
      </c>
      <c r="B10166" t="s">
        <v>20205</v>
      </c>
      <c r="C10166">
        <v>223</v>
      </c>
      <c r="D10166">
        <v>180</v>
      </c>
      <c r="E10166">
        <v>166</v>
      </c>
      <c r="F10166">
        <v>67</v>
      </c>
      <c r="G10166">
        <v>-1.2774125649326101E-2</v>
      </c>
      <c r="H10166">
        <v>-0.62245478478650895</v>
      </c>
      <c r="I10166">
        <v>-1.4064272333093299</v>
      </c>
      <c r="J10166">
        <v>435</v>
      </c>
      <c r="K10166">
        <v>553</v>
      </c>
      <c r="L10166">
        <v>285</v>
      </c>
      <c r="M10166">
        <v>92</v>
      </c>
      <c r="N10166">
        <v>0.181463977771782</v>
      </c>
      <c r="O10166">
        <v>-0.77573317409051701</v>
      </c>
      <c r="P10166">
        <v>-1.6849270982009701</v>
      </c>
      <c r="Q10166">
        <v>0.677966101694915</v>
      </c>
      <c r="R10166">
        <v>0.28813559322033899</v>
      </c>
      <c r="S10166">
        <f t="shared" si="158"/>
        <v>0.1437192547633061</v>
      </c>
    </row>
    <row r="10167" spans="1:19" x14ac:dyDescent="0.2">
      <c r="A10167" t="s">
        <v>20206</v>
      </c>
      <c r="B10167" t="s">
        <v>20207</v>
      </c>
      <c r="C10167">
        <v>18</v>
      </c>
      <c r="D10167">
        <v>26</v>
      </c>
      <c r="E10167">
        <v>3</v>
      </c>
      <c r="F10167">
        <v>5</v>
      </c>
      <c r="G10167">
        <v>0.23995907516303999</v>
      </c>
      <c r="H10167">
        <v>-1.27240926016204</v>
      </c>
      <c r="I10167">
        <v>-1.4404996737292799</v>
      </c>
      <c r="J10167">
        <v>43</v>
      </c>
      <c r="K10167">
        <v>81</v>
      </c>
      <c r="L10167">
        <v>36</v>
      </c>
      <c r="M10167">
        <v>12</v>
      </c>
      <c r="N10167">
        <v>0.35224466672078503</v>
      </c>
      <c r="O10167">
        <v>-0.66925473195668905</v>
      </c>
      <c r="P10167">
        <v>-1.56451287812385</v>
      </c>
      <c r="Q10167">
        <v>0.91525423728813504</v>
      </c>
      <c r="R10167">
        <v>0.28813559322033899</v>
      </c>
      <c r="S10167">
        <f t="shared" si="158"/>
        <v>0.16610216369896075</v>
      </c>
    </row>
    <row r="10168" spans="1:19" x14ac:dyDescent="0.2">
      <c r="A10168" t="s">
        <v>20208</v>
      </c>
      <c r="B10168" t="s">
        <v>20209</v>
      </c>
      <c r="C10168">
        <v>100</v>
      </c>
      <c r="D10168">
        <v>98</v>
      </c>
      <c r="E10168">
        <v>70</v>
      </c>
      <c r="F10168">
        <v>8</v>
      </c>
      <c r="G10168">
        <v>7.1484307988023299E-2</v>
      </c>
      <c r="H10168">
        <v>-0.64915996976414603</v>
      </c>
      <c r="I10168">
        <v>-1.98110718597005</v>
      </c>
      <c r="J10168">
        <v>123</v>
      </c>
      <c r="K10168">
        <v>258</v>
      </c>
      <c r="L10168">
        <v>106</v>
      </c>
      <c r="M10168">
        <v>21</v>
      </c>
      <c r="N10168">
        <v>0.39894269794555398</v>
      </c>
      <c r="O10168">
        <v>-0.65668802331901799</v>
      </c>
      <c r="P10168">
        <v>-1.7779114852973701</v>
      </c>
      <c r="Q10168">
        <v>0.644067796610169</v>
      </c>
      <c r="R10168">
        <v>0.338983050847457</v>
      </c>
      <c r="S10168">
        <f t="shared" si="158"/>
        <v>-4.6880715776060733E-2</v>
      </c>
    </row>
    <row r="10169" spans="1:19" x14ac:dyDescent="0.2">
      <c r="A10169" t="s">
        <v>20210</v>
      </c>
      <c r="B10169" t="s">
        <v>20211</v>
      </c>
      <c r="C10169">
        <v>106</v>
      </c>
      <c r="D10169">
        <v>76</v>
      </c>
      <c r="E10169">
        <v>87</v>
      </c>
      <c r="F10169">
        <v>11</v>
      </c>
      <c r="G10169">
        <v>-6.42340406884504E-2</v>
      </c>
      <c r="H10169">
        <v>-0.58004462242455501</v>
      </c>
      <c r="I10169">
        <v>-1.8681103530685399</v>
      </c>
      <c r="J10169">
        <v>116</v>
      </c>
      <c r="K10169">
        <v>134</v>
      </c>
      <c r="L10169">
        <v>113</v>
      </c>
      <c r="M10169">
        <v>8</v>
      </c>
      <c r="N10169">
        <v>0.13987491255960999</v>
      </c>
      <c r="O10169">
        <v>-0.60346832288788899</v>
      </c>
      <c r="P10169">
        <v>-2.1715936708268599</v>
      </c>
      <c r="Q10169">
        <v>0.89830508474576198</v>
      </c>
      <c r="R10169">
        <v>0.28813559322033899</v>
      </c>
      <c r="S10169">
        <f t="shared" si="158"/>
        <v>-0.11959785298765421</v>
      </c>
    </row>
    <row r="10170" spans="1:19" x14ac:dyDescent="0.2">
      <c r="A10170" t="s">
        <v>20212</v>
      </c>
      <c r="B10170" t="s">
        <v>20213</v>
      </c>
      <c r="C10170">
        <v>95</v>
      </c>
      <c r="D10170">
        <v>133</v>
      </c>
      <c r="E10170">
        <v>123</v>
      </c>
      <c r="F10170">
        <v>20</v>
      </c>
      <c r="G10170">
        <v>0.22638626797376599</v>
      </c>
      <c r="H10170">
        <v>-0.382076503627853</v>
      </c>
      <c r="I10170">
        <v>-1.5608907825868601</v>
      </c>
      <c r="J10170">
        <v>178</v>
      </c>
      <c r="K10170">
        <v>228</v>
      </c>
      <c r="L10170">
        <v>98</v>
      </c>
      <c r="M10170">
        <v>26</v>
      </c>
      <c r="N10170">
        <v>0.18474294811328101</v>
      </c>
      <c r="O10170">
        <v>-0.85128270376078896</v>
      </c>
      <c r="P10170">
        <v>-1.8456723229299601</v>
      </c>
      <c r="Q10170">
        <v>0.69491525423728795</v>
      </c>
      <c r="R10170">
        <v>0.35593220338983</v>
      </c>
      <c r="S10170">
        <f t="shared" si="158"/>
        <v>5.6177808890072858E-2</v>
      </c>
    </row>
    <row r="10171" spans="1:19" x14ac:dyDescent="0.2">
      <c r="A10171" t="s">
        <v>20214</v>
      </c>
      <c r="B10171" t="s">
        <v>20215</v>
      </c>
      <c r="C10171">
        <v>104</v>
      </c>
      <c r="D10171">
        <v>60</v>
      </c>
      <c r="E10171">
        <v>72</v>
      </c>
      <c r="F10171">
        <v>3</v>
      </c>
      <c r="G10171">
        <v>-0.15862385661960801</v>
      </c>
      <c r="H10171">
        <v>-0.65395885264591502</v>
      </c>
      <c r="I10171">
        <v>-2.4241092575411098</v>
      </c>
      <c r="J10171">
        <v>125</v>
      </c>
      <c r="K10171">
        <v>165</v>
      </c>
      <c r="L10171">
        <v>73</v>
      </c>
      <c r="M10171">
        <v>9</v>
      </c>
      <c r="N10171">
        <v>0.19780203462757101</v>
      </c>
      <c r="O10171">
        <v>-0.82567593003199002</v>
      </c>
      <c r="P10171">
        <v>-2.1528931721606201</v>
      </c>
      <c r="Q10171">
        <v>0.57627118644067798</v>
      </c>
      <c r="R10171">
        <v>0.169491525423728</v>
      </c>
      <c r="S10171">
        <f t="shared" si="158"/>
        <v>-0.27493663767466647</v>
      </c>
    </row>
    <row r="10172" spans="1:19" x14ac:dyDescent="0.2">
      <c r="A10172" t="s">
        <v>20216</v>
      </c>
      <c r="B10172" t="s">
        <v>20217</v>
      </c>
      <c r="C10172">
        <v>83</v>
      </c>
      <c r="D10172">
        <v>56</v>
      </c>
      <c r="E10172">
        <v>53</v>
      </c>
      <c r="F10172">
        <v>2</v>
      </c>
      <c r="G10172">
        <v>-9.0631833074344997E-2</v>
      </c>
      <c r="H10172">
        <v>-0.68906023255368798</v>
      </c>
      <c r="I10172">
        <v>-2.50224526967409</v>
      </c>
      <c r="J10172">
        <v>150</v>
      </c>
      <c r="K10172">
        <v>176</v>
      </c>
      <c r="L10172">
        <v>118</v>
      </c>
      <c r="M10172">
        <v>26</v>
      </c>
      <c r="N10172">
        <v>0.14664951218019001</v>
      </c>
      <c r="O10172">
        <v>-0.69629802889394599</v>
      </c>
      <c r="P10172">
        <v>-1.77134357967675</v>
      </c>
      <c r="Q10172">
        <v>0.644067796610169</v>
      </c>
      <c r="R10172">
        <v>0.305084745762711</v>
      </c>
      <c r="S10172">
        <f t="shared" si="158"/>
        <v>-0.19541148827115304</v>
      </c>
    </row>
    <row r="10173" spans="1:19" x14ac:dyDescent="0.2">
      <c r="A10173" t="s">
        <v>20218</v>
      </c>
      <c r="B10173" t="s">
        <v>20219</v>
      </c>
      <c r="C10173">
        <v>98</v>
      </c>
      <c r="D10173">
        <v>76</v>
      </c>
      <c r="E10173">
        <v>70</v>
      </c>
      <c r="F10173">
        <v>11</v>
      </c>
      <c r="G10173">
        <v>-3.0154251116175E-2</v>
      </c>
      <c r="H10173">
        <v>-0.64038604545664102</v>
      </c>
      <c r="I10173">
        <v>-1.8340305634962599</v>
      </c>
      <c r="J10173">
        <v>217</v>
      </c>
      <c r="K10173">
        <v>209</v>
      </c>
      <c r="L10173">
        <v>125</v>
      </c>
      <c r="M10173">
        <v>25</v>
      </c>
      <c r="N10173">
        <v>6.0914655684246297E-2</v>
      </c>
      <c r="O10173">
        <v>-0.831638497984863</v>
      </c>
      <c r="P10173">
        <v>-1.9487453937683801</v>
      </c>
      <c r="Q10173">
        <v>0.55932203389830504</v>
      </c>
      <c r="R10173">
        <v>0.13559322033898299</v>
      </c>
      <c r="S10173">
        <f t="shared" si="158"/>
        <v>-5.0161535371588829E-2</v>
      </c>
    </row>
    <row r="10174" spans="1:19" x14ac:dyDescent="0.2">
      <c r="A10174" t="s">
        <v>20220</v>
      </c>
      <c r="B10174" t="s">
        <v>20221</v>
      </c>
      <c r="C10174">
        <v>193</v>
      </c>
      <c r="D10174">
        <v>235</v>
      </c>
      <c r="E10174">
        <v>149</v>
      </c>
      <c r="F10174">
        <v>26</v>
      </c>
      <c r="G10174">
        <v>0.16576878555949001</v>
      </c>
      <c r="H10174">
        <v>-0.60662905037390302</v>
      </c>
      <c r="I10174">
        <v>-1.7547811339989501</v>
      </c>
      <c r="J10174">
        <v>433</v>
      </c>
      <c r="K10174">
        <v>646</v>
      </c>
      <c r="L10174">
        <v>349</v>
      </c>
      <c r="M10174">
        <v>64</v>
      </c>
      <c r="N10174">
        <v>0.25097272506343998</v>
      </c>
      <c r="O10174">
        <v>-0.685751246538575</v>
      </c>
      <c r="P10174">
        <v>-1.84053359096137</v>
      </c>
      <c r="Q10174">
        <v>0.677966101694915</v>
      </c>
      <c r="R10174">
        <v>0.20338983050847401</v>
      </c>
      <c r="S10174">
        <f t="shared" si="158"/>
        <v>1.6375741591767518E-3</v>
      </c>
    </row>
    <row r="10175" spans="1:19" x14ac:dyDescent="0.2">
      <c r="A10175" t="s">
        <v>20222</v>
      </c>
      <c r="B10175" t="s">
        <v>20223</v>
      </c>
      <c r="C10175">
        <v>162</v>
      </c>
      <c r="D10175">
        <v>151</v>
      </c>
      <c r="E10175">
        <v>112</v>
      </c>
      <c r="F10175">
        <v>13</v>
      </c>
      <c r="G10175">
        <v>4.9720165046066897E-2</v>
      </c>
      <c r="H10175">
        <v>-0.65455500165085301</v>
      </c>
      <c r="I10175">
        <v>-1.97976883519779</v>
      </c>
      <c r="J10175">
        <v>382</v>
      </c>
      <c r="K10175">
        <v>294</v>
      </c>
      <c r="L10175">
        <v>276</v>
      </c>
      <c r="M10175">
        <v>39</v>
      </c>
      <c r="N10175">
        <v>-3.6487929077829599E-2</v>
      </c>
      <c r="O10175">
        <v>-0.73324305799088096</v>
      </c>
      <c r="P10175">
        <v>-2.0012244244770998</v>
      </c>
      <c r="Q10175">
        <v>0.93220338983050799</v>
      </c>
      <c r="R10175">
        <v>0.23728813559322001</v>
      </c>
      <c r="S10175">
        <f t="shared" si="158"/>
        <v>-0.1062273186742148</v>
      </c>
    </row>
    <row r="10176" spans="1:19" x14ac:dyDescent="0.2">
      <c r="A10176" t="s">
        <v>20224</v>
      </c>
      <c r="B10176" t="s">
        <v>20225</v>
      </c>
      <c r="C10176">
        <v>208</v>
      </c>
      <c r="D10176">
        <v>195</v>
      </c>
      <c r="E10176">
        <v>82</v>
      </c>
      <c r="F10176">
        <v>8</v>
      </c>
      <c r="G10176">
        <v>5.22295086952849E-2</v>
      </c>
      <c r="H10176">
        <v>-0.89850749235744798</v>
      </c>
      <c r="I10176">
        <v>-2.2991705209328099</v>
      </c>
      <c r="J10176">
        <v>298</v>
      </c>
      <c r="K10176">
        <v>322</v>
      </c>
      <c r="L10176">
        <v>172</v>
      </c>
      <c r="M10176">
        <v>51</v>
      </c>
      <c r="N10176">
        <v>0.110867711041297</v>
      </c>
      <c r="O10176">
        <v>-0.83077659431309603</v>
      </c>
      <c r="P10176">
        <v>-1.7768717565702099</v>
      </c>
      <c r="Q10176">
        <v>0.644067796610169</v>
      </c>
      <c r="R10176">
        <v>0.338983050847457</v>
      </c>
      <c r="S10176">
        <f t="shared" si="158"/>
        <v>-0.13832679583203195</v>
      </c>
    </row>
    <row r="10177" spans="1:19" x14ac:dyDescent="0.2">
      <c r="A10177" t="s">
        <v>20226</v>
      </c>
      <c r="B10177" t="s">
        <v>20227</v>
      </c>
      <c r="C10177">
        <v>379</v>
      </c>
      <c r="D10177">
        <v>335</v>
      </c>
      <c r="E10177">
        <v>349</v>
      </c>
      <c r="F10177">
        <v>44</v>
      </c>
      <c r="G10177">
        <v>2.6663829364301301E-2</v>
      </c>
      <c r="H10177">
        <v>-0.53007179278729599</v>
      </c>
      <c r="I10177">
        <v>-1.81938370644388</v>
      </c>
      <c r="J10177">
        <v>641</v>
      </c>
      <c r="K10177">
        <v>808</v>
      </c>
      <c r="L10177">
        <v>400</v>
      </c>
      <c r="M10177">
        <v>77</v>
      </c>
      <c r="N10177">
        <v>0.17778143467749</v>
      </c>
      <c r="O10177">
        <v>-0.79688681533524497</v>
      </c>
      <c r="P10177">
        <v>-1.9305929729382201</v>
      </c>
      <c r="Q10177">
        <v>0.91525423728813504</v>
      </c>
      <c r="R10177">
        <v>0.22033898305084701</v>
      </c>
      <c r="S10177">
        <f t="shared" si="158"/>
        <v>-4.1082148865051585E-2</v>
      </c>
    </row>
    <row r="10178" spans="1:19" x14ac:dyDescent="0.2">
      <c r="A10178" t="s">
        <v>20228</v>
      </c>
      <c r="B10178" t="s">
        <v>20229</v>
      </c>
      <c r="C10178">
        <v>235</v>
      </c>
      <c r="D10178">
        <v>209</v>
      </c>
      <c r="E10178">
        <v>101</v>
      </c>
      <c r="F10178">
        <v>22</v>
      </c>
      <c r="G10178">
        <v>2.9336656134846199E-2</v>
      </c>
      <c r="H10178">
        <v>-0.86100449826749703</v>
      </c>
      <c r="I10178">
        <v>-1.9128423544115201</v>
      </c>
      <c r="J10178">
        <v>281</v>
      </c>
      <c r="K10178">
        <v>567</v>
      </c>
      <c r="L10178">
        <v>350</v>
      </c>
      <c r="M10178">
        <v>28</v>
      </c>
      <c r="N10178">
        <v>0.38210484240954801</v>
      </c>
      <c r="O10178">
        <v>-0.49672705269919398</v>
      </c>
      <c r="P10178">
        <v>-2.0117739571547499</v>
      </c>
      <c r="Q10178">
        <v>0.69491525423728795</v>
      </c>
      <c r="R10178">
        <v>0.27118644067796599</v>
      </c>
      <c r="S10178">
        <f t="shared" si="158"/>
        <v>-8.9748659192583624E-2</v>
      </c>
    </row>
    <row r="10179" spans="1:19" x14ac:dyDescent="0.2">
      <c r="A10179" t="s">
        <v>20230</v>
      </c>
      <c r="B10179" t="s">
        <v>20231</v>
      </c>
      <c r="C10179">
        <v>249</v>
      </c>
      <c r="D10179">
        <v>332</v>
      </c>
      <c r="E10179">
        <v>1710</v>
      </c>
      <c r="F10179">
        <v>5175</v>
      </c>
      <c r="G10179">
        <v>0.20519696890382799</v>
      </c>
      <c r="H10179">
        <v>0.34253875351801299</v>
      </c>
      <c r="I10179">
        <v>0.43351383407122002</v>
      </c>
      <c r="J10179">
        <v>575</v>
      </c>
      <c r="K10179">
        <v>732</v>
      </c>
      <c r="L10179">
        <v>3583</v>
      </c>
      <c r="M10179">
        <v>8448</v>
      </c>
      <c r="N10179">
        <v>0.18207133979048301</v>
      </c>
      <c r="O10179">
        <v>0.20249018633208901</v>
      </c>
      <c r="P10179">
        <v>0.15686039190821299</v>
      </c>
      <c r="Q10179">
        <v>0.88135593220338904</v>
      </c>
      <c r="R10179">
        <v>0.54237288135593198</v>
      </c>
      <c r="S10179">
        <f t="shared" ref="S10179:S10242" si="159">((I10179+1.7338029)/1.7338029+(P10179+1.8692731)/1.8692731)/2</f>
        <v>1.166975790479436</v>
      </c>
    </row>
    <row r="10180" spans="1:19" x14ac:dyDescent="0.2">
      <c r="A10180" t="s">
        <v>20232</v>
      </c>
      <c r="B10180" t="s">
        <v>20233</v>
      </c>
      <c r="C10180">
        <v>84</v>
      </c>
      <c r="D10180">
        <v>104</v>
      </c>
      <c r="E10180">
        <v>61</v>
      </c>
      <c r="F10180">
        <v>13</v>
      </c>
      <c r="G10180">
        <v>0.17301228553242701</v>
      </c>
      <c r="H10180">
        <v>-0.63320746082951795</v>
      </c>
      <c r="I10180">
        <v>-1.6945331067170399</v>
      </c>
      <c r="J10180">
        <v>157</v>
      </c>
      <c r="K10180">
        <v>136</v>
      </c>
      <c r="L10180">
        <v>142</v>
      </c>
      <c r="M10180">
        <v>33</v>
      </c>
      <c r="N10180">
        <v>1.4867359382705499E-2</v>
      </c>
      <c r="O10180">
        <v>-0.63570008517056698</v>
      </c>
      <c r="P10180">
        <v>-1.6876113811232301</v>
      </c>
      <c r="Q10180">
        <v>0.77966101694915202</v>
      </c>
      <c r="R10180">
        <v>0.35593220338983</v>
      </c>
      <c r="S10180">
        <f t="shared" si="159"/>
        <v>5.9916297508610279E-2</v>
      </c>
    </row>
    <row r="10181" spans="1:19" x14ac:dyDescent="0.2">
      <c r="A10181" t="s">
        <v>20234</v>
      </c>
      <c r="B10181" t="s">
        <v>20235</v>
      </c>
      <c r="C10181">
        <v>136</v>
      </c>
      <c r="D10181">
        <v>158</v>
      </c>
      <c r="E10181">
        <v>90</v>
      </c>
      <c r="F10181">
        <v>18</v>
      </c>
      <c r="G10181">
        <v>0.14537641087973299</v>
      </c>
      <c r="H10181">
        <v>-0.67355440870929595</v>
      </c>
      <c r="I10181">
        <v>-1.76246357622891</v>
      </c>
      <c r="J10181">
        <v>235</v>
      </c>
      <c r="K10181">
        <v>408</v>
      </c>
      <c r="L10181">
        <v>96</v>
      </c>
      <c r="M10181">
        <v>46</v>
      </c>
      <c r="N10181">
        <v>0.31682040423986502</v>
      </c>
      <c r="O10181">
        <v>-0.98088540637655797</v>
      </c>
      <c r="P10181">
        <v>-1.71853569918205</v>
      </c>
      <c r="Q10181">
        <v>0.74576271186440601</v>
      </c>
      <c r="R10181">
        <v>0.305084745762711</v>
      </c>
      <c r="S10181">
        <f t="shared" si="159"/>
        <v>3.2054527170240599E-2</v>
      </c>
    </row>
    <row r="10182" spans="1:19" x14ac:dyDescent="0.2">
      <c r="A10182" t="s">
        <v>20236</v>
      </c>
      <c r="B10182" t="s">
        <v>20237</v>
      </c>
      <c r="C10182">
        <v>80</v>
      </c>
      <c r="D10182">
        <v>66</v>
      </c>
      <c r="E10182">
        <v>36</v>
      </c>
      <c r="F10182">
        <v>28</v>
      </c>
      <c r="G10182">
        <v>-3.2878191545464698E-3</v>
      </c>
      <c r="H10182">
        <v>-0.84104549600306</v>
      </c>
      <c r="I10182">
        <v>-1.3401291286117201</v>
      </c>
      <c r="J10182">
        <v>101</v>
      </c>
      <c r="K10182">
        <v>142</v>
      </c>
      <c r="L10182">
        <v>93</v>
      </c>
      <c r="M10182">
        <v>11</v>
      </c>
      <c r="N10182">
        <v>0.22519507402213501</v>
      </c>
      <c r="O10182">
        <v>-0.62792720237309696</v>
      </c>
      <c r="P10182">
        <v>-1.9731543572163099</v>
      </c>
      <c r="Q10182">
        <v>0.61016949152542299</v>
      </c>
      <c r="R10182">
        <v>0.37288135593220301</v>
      </c>
      <c r="S10182">
        <f t="shared" si="159"/>
        <v>8.5742447995892049E-2</v>
      </c>
    </row>
    <row r="10183" spans="1:19" x14ac:dyDescent="0.2">
      <c r="A10183" t="s">
        <v>20238</v>
      </c>
      <c r="B10183" t="s">
        <v>20239</v>
      </c>
      <c r="C10183">
        <v>95</v>
      </c>
      <c r="D10183">
        <v>82</v>
      </c>
      <c r="E10183">
        <v>56</v>
      </c>
      <c r="F10183">
        <v>7</v>
      </c>
      <c r="G10183">
        <v>1.63484793903973E-2</v>
      </c>
      <c r="H10183">
        <v>-0.72379358806105099</v>
      </c>
      <c r="I10183">
        <v>-2.01682273823659</v>
      </c>
      <c r="J10183">
        <v>131</v>
      </c>
      <c r="K10183">
        <v>123</v>
      </c>
      <c r="L10183">
        <v>85</v>
      </c>
      <c r="M10183">
        <v>11</v>
      </c>
      <c r="N10183">
        <v>4.9861919205355397E-2</v>
      </c>
      <c r="O10183">
        <v>-0.77994114708586104</v>
      </c>
      <c r="P10183">
        <v>-2.08610427908943</v>
      </c>
      <c r="Q10183">
        <v>0.77966101694915202</v>
      </c>
      <c r="R10183">
        <v>0.338983050847457</v>
      </c>
      <c r="S10183">
        <f t="shared" si="159"/>
        <v>-0.13961702344816693</v>
      </c>
    </row>
    <row r="10184" spans="1:19" x14ac:dyDescent="0.2">
      <c r="A10184" t="s">
        <v>20240</v>
      </c>
      <c r="B10184" t="s">
        <v>20241</v>
      </c>
      <c r="C10184">
        <v>92</v>
      </c>
      <c r="D10184">
        <v>131</v>
      </c>
      <c r="E10184">
        <v>101</v>
      </c>
      <c r="F10184">
        <v>24</v>
      </c>
      <c r="G10184">
        <v>0.23374170060573701</v>
      </c>
      <c r="H10184">
        <v>-0.453724463341316</v>
      </c>
      <c r="I10184">
        <v>-1.4677737585959401</v>
      </c>
      <c r="J10184">
        <v>224</v>
      </c>
      <c r="K10184">
        <v>316</v>
      </c>
      <c r="L10184">
        <v>169</v>
      </c>
      <c r="M10184">
        <v>49</v>
      </c>
      <c r="N10184">
        <v>0.22666716770596201</v>
      </c>
      <c r="O10184">
        <v>-0.71445009086487898</v>
      </c>
      <c r="P10184">
        <v>-1.67027760689754</v>
      </c>
      <c r="Q10184">
        <v>0.81355932203389802</v>
      </c>
      <c r="R10184">
        <v>0.25423728813559299</v>
      </c>
      <c r="S10184">
        <f t="shared" si="159"/>
        <v>0.12994643381664797</v>
      </c>
    </row>
    <row r="10185" spans="1:19" x14ac:dyDescent="0.2">
      <c r="A10185" t="s">
        <v>20242</v>
      </c>
      <c r="B10185" t="s">
        <v>20243</v>
      </c>
      <c r="C10185">
        <v>152</v>
      </c>
      <c r="D10185">
        <v>130</v>
      </c>
      <c r="E10185">
        <v>154</v>
      </c>
      <c r="F10185">
        <v>20</v>
      </c>
      <c r="G10185">
        <v>1.23579966575927E-2</v>
      </c>
      <c r="H10185">
        <v>-0.48858087688671298</v>
      </c>
      <c r="I10185">
        <v>-1.76501076524279</v>
      </c>
      <c r="J10185">
        <v>289</v>
      </c>
      <c r="K10185">
        <v>381</v>
      </c>
      <c r="L10185">
        <v>190</v>
      </c>
      <c r="M10185">
        <v>28</v>
      </c>
      <c r="N10185">
        <v>0.19725523634079301</v>
      </c>
      <c r="O10185">
        <v>-0.77423301894810903</v>
      </c>
      <c r="P10185">
        <v>-2.0239654800062201</v>
      </c>
      <c r="Q10185">
        <v>0.66101694915254205</v>
      </c>
      <c r="R10185">
        <v>0.338983050847457</v>
      </c>
      <c r="S10185">
        <f t="shared" si="159"/>
        <v>-5.0377513854790487E-2</v>
      </c>
    </row>
    <row r="10186" spans="1:19" x14ac:dyDescent="0.2">
      <c r="A10186" t="s">
        <v>20244</v>
      </c>
      <c r="B10186" t="s">
        <v>20245</v>
      </c>
      <c r="C10186">
        <v>219</v>
      </c>
      <c r="D10186">
        <v>171</v>
      </c>
      <c r="E10186">
        <v>105</v>
      </c>
      <c r="F10186">
        <v>15</v>
      </c>
      <c r="G10186">
        <v>-2.7189772152435902E-2</v>
      </c>
      <c r="H10186">
        <v>-0.81351282554858395</v>
      </c>
      <c r="I10186">
        <v>-2.0485500287464302</v>
      </c>
      <c r="J10186">
        <v>326</v>
      </c>
      <c r="K10186">
        <v>362</v>
      </c>
      <c r="L10186">
        <v>224</v>
      </c>
      <c r="M10186">
        <v>35</v>
      </c>
      <c r="N10186">
        <v>0.122719073886948</v>
      </c>
      <c r="O10186">
        <v>-0.75505835887816597</v>
      </c>
      <c r="P10186">
        <v>-1.9793752243095499</v>
      </c>
      <c r="Q10186">
        <v>0.71186440677966101</v>
      </c>
      <c r="R10186">
        <v>0.35593220338983</v>
      </c>
      <c r="S10186">
        <f t="shared" si="159"/>
        <v>-0.12021837020022524</v>
      </c>
    </row>
    <row r="10187" spans="1:19" x14ac:dyDescent="0.2">
      <c r="A10187" t="s">
        <v>20246</v>
      </c>
      <c r="B10187" t="s">
        <v>20247</v>
      </c>
      <c r="C10187">
        <v>14</v>
      </c>
      <c r="D10187">
        <v>41</v>
      </c>
      <c r="E10187">
        <v>5</v>
      </c>
      <c r="F10187">
        <v>1</v>
      </c>
      <c r="G10187">
        <v>0.54691405333702503</v>
      </c>
      <c r="H10187">
        <v>-0.94141604112062205</v>
      </c>
      <c r="I10187">
        <v>-2.0303252086402299</v>
      </c>
      <c r="J10187">
        <v>61</v>
      </c>
      <c r="K10187">
        <v>39</v>
      </c>
      <c r="L10187">
        <v>62</v>
      </c>
      <c r="M10187">
        <v>1</v>
      </c>
      <c r="N10187">
        <v>-0.117037124562546</v>
      </c>
      <c r="O10187">
        <v>-0.58502692265690304</v>
      </c>
      <c r="P10187">
        <v>-2.7955555036026598</v>
      </c>
      <c r="Q10187">
        <v>0.644067796610169</v>
      </c>
      <c r="R10187">
        <v>0.305084745762711</v>
      </c>
      <c r="S10187">
        <f t="shared" si="159"/>
        <v>-0.33327751816909046</v>
      </c>
    </row>
    <row r="10188" spans="1:19" x14ac:dyDescent="0.2">
      <c r="A10188" t="s">
        <v>20248</v>
      </c>
      <c r="B10188" t="s">
        <v>20249</v>
      </c>
      <c r="C10188">
        <v>162</v>
      </c>
      <c r="D10188">
        <v>194</v>
      </c>
      <c r="E10188">
        <v>96</v>
      </c>
      <c r="F10188">
        <v>19</v>
      </c>
      <c r="G10188">
        <v>0.15854494768312299</v>
      </c>
      <c r="H10188">
        <v>-0.72150179128146597</v>
      </c>
      <c r="I10188">
        <v>-1.8149585865518001</v>
      </c>
      <c r="J10188">
        <v>296</v>
      </c>
      <c r="K10188">
        <v>480</v>
      </c>
      <c r="L10188">
        <v>206</v>
      </c>
      <c r="M10188">
        <v>35</v>
      </c>
      <c r="N10188">
        <v>0.28717762973837002</v>
      </c>
      <c r="O10188">
        <v>-0.74951326783417505</v>
      </c>
      <c r="P10188">
        <v>-1.93744933530055</v>
      </c>
      <c r="Q10188">
        <v>0.83050847457627097</v>
      </c>
      <c r="R10188">
        <v>0.25423728813559299</v>
      </c>
      <c r="S10188">
        <f t="shared" si="159"/>
        <v>-4.163998254303268E-2</v>
      </c>
    </row>
    <row r="10189" spans="1:19" x14ac:dyDescent="0.2">
      <c r="A10189" t="s">
        <v>20250</v>
      </c>
      <c r="B10189" t="s">
        <v>20251</v>
      </c>
      <c r="C10189">
        <v>85</v>
      </c>
      <c r="D10189">
        <v>165</v>
      </c>
      <c r="E10189">
        <v>122</v>
      </c>
      <c r="F10189">
        <v>18</v>
      </c>
      <c r="G10189">
        <v>0.368323250795142</v>
      </c>
      <c r="H10189">
        <v>-0.33731710481794802</v>
      </c>
      <c r="I10189">
        <v>-1.5583435935729799</v>
      </c>
      <c r="J10189">
        <v>167</v>
      </c>
      <c r="K10189">
        <v>217</v>
      </c>
      <c r="L10189">
        <v>143</v>
      </c>
      <c r="M10189">
        <v>20</v>
      </c>
      <c r="N10189">
        <v>0.19097136612266799</v>
      </c>
      <c r="O10189">
        <v>-0.65946921082691101</v>
      </c>
      <c r="P10189">
        <v>-1.9319121440754901</v>
      </c>
      <c r="Q10189">
        <v>0.62711864406779605</v>
      </c>
      <c r="R10189">
        <v>0.25423728813559299</v>
      </c>
      <c r="S10189">
        <f t="shared" si="159"/>
        <v>3.3844633433440581E-2</v>
      </c>
    </row>
    <row r="10190" spans="1:19" x14ac:dyDescent="0.2">
      <c r="A10190" t="s">
        <v>20252</v>
      </c>
      <c r="B10190" t="s">
        <v>20253</v>
      </c>
      <c r="C10190">
        <v>39</v>
      </c>
      <c r="D10190">
        <v>45</v>
      </c>
      <c r="E10190">
        <v>284</v>
      </c>
      <c r="F10190">
        <v>481</v>
      </c>
      <c r="G10190">
        <v>0.14240613904437199</v>
      </c>
      <c r="H10190">
        <v>0.36799572324213398</v>
      </c>
      <c r="I10190">
        <v>0.20688329638533301</v>
      </c>
      <c r="J10190">
        <v>143</v>
      </c>
      <c r="K10190">
        <v>117</v>
      </c>
      <c r="L10190">
        <v>533</v>
      </c>
      <c r="M10190">
        <v>949</v>
      </c>
      <c r="N10190">
        <v>-9.9220722971784091E-3</v>
      </c>
      <c r="O10190">
        <v>-2.0697605582879901E-2</v>
      </c>
      <c r="P10190">
        <v>-0.188295493629662</v>
      </c>
      <c r="Q10190">
        <v>0.89830508474576198</v>
      </c>
      <c r="R10190">
        <v>0.644067796610169</v>
      </c>
      <c r="S10190">
        <f t="shared" si="159"/>
        <v>1.0092957446129744</v>
      </c>
    </row>
    <row r="10191" spans="1:19" x14ac:dyDescent="0.2">
      <c r="A10191" t="s">
        <v>20254</v>
      </c>
      <c r="B10191" t="s">
        <v>20255</v>
      </c>
      <c r="C10191">
        <v>102</v>
      </c>
      <c r="D10191">
        <v>141</v>
      </c>
      <c r="E10191">
        <v>100</v>
      </c>
      <c r="F10191">
        <v>15</v>
      </c>
      <c r="G10191">
        <v>0.22087717318899</v>
      </c>
      <c r="H10191">
        <v>-0.50285818154032103</v>
      </c>
      <c r="I10191">
        <v>-1.7167060856682299</v>
      </c>
      <c r="J10191">
        <v>202</v>
      </c>
      <c r="K10191">
        <v>217</v>
      </c>
      <c r="L10191">
        <v>97</v>
      </c>
      <c r="M10191">
        <v>35</v>
      </c>
      <c r="N10191">
        <v>0.10833646782362701</v>
      </c>
      <c r="O10191">
        <v>-0.91066841232476903</v>
      </c>
      <c r="P10191">
        <v>-1.77150899368824</v>
      </c>
      <c r="Q10191">
        <v>0.81355932203389802</v>
      </c>
      <c r="R10191">
        <v>0.23728813559322001</v>
      </c>
      <c r="S10191">
        <f t="shared" si="159"/>
        <v>3.1080738123161918E-2</v>
      </c>
    </row>
    <row r="10192" spans="1:19" x14ac:dyDescent="0.2">
      <c r="A10192" t="s">
        <v>20256</v>
      </c>
      <c r="B10192" t="s">
        <v>20257</v>
      </c>
      <c r="C10192">
        <v>67</v>
      </c>
      <c r="D10192">
        <v>94</v>
      </c>
      <c r="E10192">
        <v>137</v>
      </c>
      <c r="F10192">
        <v>0</v>
      </c>
      <c r="G10192">
        <v>0.2273112831944</v>
      </c>
      <c r="H10192">
        <v>-0.183612245322823</v>
      </c>
      <c r="I10192" t="e">
        <f>-inf</f>
        <v>#NAME?</v>
      </c>
      <c r="J10192">
        <v>167</v>
      </c>
      <c r="K10192">
        <v>165</v>
      </c>
      <c r="L10192">
        <v>47</v>
      </c>
      <c r="M10192">
        <v>16</v>
      </c>
      <c r="N10192">
        <v>7.1995576488044694E-2</v>
      </c>
      <c r="O10192">
        <v>-1.1427073903562499</v>
      </c>
      <c r="P10192">
        <v>-2.0288221570835501</v>
      </c>
      <c r="Q10192">
        <v>0.71186440677966101</v>
      </c>
      <c r="R10192">
        <v>0.28813559322033899</v>
      </c>
      <c r="S10192" t="e">
        <f t="shared" si="159"/>
        <v>#NAME?</v>
      </c>
    </row>
    <row r="10193" spans="1:19" x14ac:dyDescent="0.2">
      <c r="A10193" t="s">
        <v>20258</v>
      </c>
      <c r="B10193" t="e">
        <f>-MIELVRAKFDFTGTDDDPSALSFKKGDIIQVLSKLEGWWDGILADGRRGWFPSNYVEEVNE</f>
        <v>#NAME?</v>
      </c>
      <c r="C10193">
        <v>105</v>
      </c>
      <c r="D10193">
        <v>127</v>
      </c>
      <c r="E10193">
        <v>87</v>
      </c>
      <c r="F10193">
        <v>25</v>
      </c>
      <c r="G10193">
        <v>0.16287265418154701</v>
      </c>
      <c r="H10193">
        <v>-0.57592805622972298</v>
      </c>
      <c r="I10193">
        <v>-1.5074464633598901</v>
      </c>
      <c r="J10193">
        <v>212</v>
      </c>
      <c r="K10193">
        <v>179</v>
      </c>
      <c r="L10193">
        <v>135</v>
      </c>
      <c r="M10193">
        <v>13</v>
      </c>
      <c r="N10193">
        <v>3.74527347286352E-3</v>
      </c>
      <c r="O10193">
        <v>-0.78809086957813501</v>
      </c>
      <c r="P10193">
        <v>-2.2226181772137998</v>
      </c>
      <c r="Q10193">
        <v>0.79661016949152497</v>
      </c>
      <c r="R10193">
        <v>0.28813559322033899</v>
      </c>
      <c r="S10193">
        <f t="shared" si="159"/>
        <v>-2.9236590500172632E-2</v>
      </c>
    </row>
    <row r="10194" spans="1:19" x14ac:dyDescent="0.2">
      <c r="A10194" t="s">
        <v>20259</v>
      </c>
      <c r="B10194" t="s">
        <v>20260</v>
      </c>
      <c r="C10194">
        <v>286</v>
      </c>
      <c r="D10194">
        <v>351</v>
      </c>
      <c r="E10194">
        <v>564</v>
      </c>
      <c r="F10194">
        <v>556</v>
      </c>
      <c r="G10194">
        <v>0.169199315632309</v>
      </c>
      <c r="H10194">
        <v>-0.19934493892410399</v>
      </c>
      <c r="I10194">
        <v>-0.59548841450898404</v>
      </c>
      <c r="J10194">
        <v>371</v>
      </c>
      <c r="K10194">
        <v>527</v>
      </c>
      <c r="L10194">
        <v>656</v>
      </c>
      <c r="M10194">
        <v>829</v>
      </c>
      <c r="N10194">
        <v>0.22966480901922201</v>
      </c>
      <c r="O10194">
        <v>-0.34455884738377501</v>
      </c>
      <c r="P10194">
        <v>-0.66104504765666505</v>
      </c>
      <c r="Q10194">
        <v>0.57627118644067798</v>
      </c>
      <c r="R10194">
        <v>0.40677966101694901</v>
      </c>
      <c r="S10194">
        <f t="shared" si="159"/>
        <v>0.65145227273660322</v>
      </c>
    </row>
    <row r="10195" spans="1:19" x14ac:dyDescent="0.2">
      <c r="A10195" t="s">
        <v>20261</v>
      </c>
      <c r="B10195" t="e">
        <f>---MEAIAKHDFNATADDEDELSFRKGSILKVLNKDDNWYKAELADGREGLVPSNYIEMKPH</f>
        <v>#NAME?</v>
      </c>
      <c r="C10195">
        <v>59</v>
      </c>
      <c r="D10195">
        <v>64</v>
      </c>
      <c r="E10195">
        <v>21</v>
      </c>
      <c r="F10195">
        <v>0</v>
      </c>
      <c r="G10195">
        <v>0.115586194637271</v>
      </c>
      <c r="H10195">
        <v>-0.94289072668662799</v>
      </c>
      <c r="I10195" t="e">
        <f>-inf</f>
        <v>#NAME?</v>
      </c>
      <c r="J10195">
        <v>105</v>
      </c>
      <c r="K10195">
        <v>79</v>
      </c>
      <c r="L10195">
        <v>61</v>
      </c>
      <c r="M10195">
        <v>5</v>
      </c>
      <c r="N10195">
        <v>-4.6334104357774797E-2</v>
      </c>
      <c r="O10195">
        <v>-0.82794824120356103</v>
      </c>
      <c r="P10195">
        <v>-2.33244496332581</v>
      </c>
      <c r="Q10195">
        <v>0.84745762711864403</v>
      </c>
      <c r="R10195">
        <v>0.305084745762711</v>
      </c>
      <c r="S10195" t="e">
        <f t="shared" si="159"/>
        <v>#NAME?</v>
      </c>
    </row>
    <row r="10196" spans="1:19" x14ac:dyDescent="0.2">
      <c r="A10196" t="s">
        <v>20262</v>
      </c>
      <c r="B10196" t="s">
        <v>20263</v>
      </c>
      <c r="C10196">
        <v>342</v>
      </c>
      <c r="D10196">
        <v>416</v>
      </c>
      <c r="E10196">
        <v>271</v>
      </c>
      <c r="F10196">
        <v>43</v>
      </c>
      <c r="G10196">
        <v>0.16532545686613601</v>
      </c>
      <c r="H10196">
        <v>-0.59531482496013299</v>
      </c>
      <c r="I10196">
        <v>-1.78475482343854</v>
      </c>
      <c r="J10196">
        <v>510</v>
      </c>
      <c r="K10196">
        <v>803</v>
      </c>
      <c r="L10196">
        <v>489</v>
      </c>
      <c r="M10196">
        <v>113</v>
      </c>
      <c r="N10196">
        <v>0.27437347260246597</v>
      </c>
      <c r="O10196">
        <v>-0.610350094118706</v>
      </c>
      <c r="P10196">
        <v>-1.6647174012064001</v>
      </c>
      <c r="Q10196">
        <v>0.61016949152542299</v>
      </c>
      <c r="R10196">
        <v>0.27118644067796599</v>
      </c>
      <c r="S10196">
        <f t="shared" si="159"/>
        <v>4.0021616211403419E-2</v>
      </c>
    </row>
    <row r="10197" spans="1:19" x14ac:dyDescent="0.2">
      <c r="A10197" t="s">
        <v>20264</v>
      </c>
      <c r="B10197" t="s">
        <v>20265</v>
      </c>
      <c r="C10197">
        <v>251</v>
      </c>
      <c r="D10197">
        <v>226</v>
      </c>
      <c r="E10197">
        <v>137</v>
      </c>
      <c r="F10197">
        <v>13</v>
      </c>
      <c r="G10197">
        <v>3.4692949961891199E-2</v>
      </c>
      <c r="H10197">
        <v>-0.75721116410303502</v>
      </c>
      <c r="I10197">
        <v>-2.1699275421361999</v>
      </c>
      <c r="J10197">
        <v>316</v>
      </c>
      <c r="K10197">
        <v>482</v>
      </c>
      <c r="L10197">
        <v>192</v>
      </c>
      <c r="M10197">
        <v>25</v>
      </c>
      <c r="N10197">
        <v>0.26058805904216698</v>
      </c>
      <c r="O10197">
        <v>-0.808474631059244</v>
      </c>
      <c r="P10197">
        <v>-2.1119727425382502</v>
      </c>
      <c r="Q10197">
        <v>0.84745762711864403</v>
      </c>
      <c r="R10197">
        <v>0.338983050847457</v>
      </c>
      <c r="S10197">
        <f t="shared" si="159"/>
        <v>-0.19068930067918541</v>
      </c>
    </row>
    <row r="10198" spans="1:19" x14ac:dyDescent="0.2">
      <c r="A10198" t="s">
        <v>20266</v>
      </c>
      <c r="B10198" t="s">
        <v>20267</v>
      </c>
      <c r="C10198">
        <v>321</v>
      </c>
      <c r="D10198">
        <v>415</v>
      </c>
      <c r="E10198">
        <v>155</v>
      </c>
      <c r="F10198">
        <v>62</v>
      </c>
      <c r="G10198">
        <v>0.191801296602749</v>
      </c>
      <c r="H10198">
        <v>-0.810431344012984</v>
      </c>
      <c r="I10198">
        <v>-1.5983105158686099</v>
      </c>
      <c r="J10198">
        <v>649</v>
      </c>
      <c r="K10198">
        <v>688</v>
      </c>
      <c r="L10198">
        <v>393</v>
      </c>
      <c r="M10198">
        <v>83</v>
      </c>
      <c r="N10198">
        <v>0.10257184485686301</v>
      </c>
      <c r="O10198">
        <v>-0.80994092356933201</v>
      </c>
      <c r="P10198">
        <v>-1.9033922730161801</v>
      </c>
      <c r="Q10198">
        <v>0.91525423728813504</v>
      </c>
      <c r="R10198">
        <v>0.27118644067796599</v>
      </c>
      <c r="S10198">
        <f t="shared" si="159"/>
        <v>2.9947435259448742E-2</v>
      </c>
    </row>
    <row r="10199" spans="1:19" x14ac:dyDescent="0.2">
      <c r="A10199" t="s">
        <v>20268</v>
      </c>
      <c r="B10199" t="s">
        <v>20269</v>
      </c>
      <c r="C10199">
        <v>89</v>
      </c>
      <c r="D10199">
        <v>41</v>
      </c>
      <c r="E10199">
        <v>46</v>
      </c>
      <c r="F10199">
        <v>2</v>
      </c>
      <c r="G10199">
        <v>-0.25634791762964798</v>
      </c>
      <c r="H10199">
        <v>-0.78089018474174199</v>
      </c>
      <c r="I10199">
        <v>-2.5325571839429299</v>
      </c>
      <c r="J10199">
        <v>170</v>
      </c>
      <c r="K10199">
        <v>175</v>
      </c>
      <c r="L10199">
        <v>104</v>
      </c>
      <c r="M10199">
        <v>7</v>
      </c>
      <c r="N10199">
        <v>8.9817230729742195E-2</v>
      </c>
      <c r="O10199">
        <v>-0.80550435922388397</v>
      </c>
      <c r="P10199">
        <v>-2.3955765499559099</v>
      </c>
      <c r="Q10199">
        <v>0.677966101694915</v>
      </c>
      <c r="R10199">
        <v>0.169491525423728</v>
      </c>
      <c r="S10199">
        <f t="shared" si="159"/>
        <v>-0.37112505773564519</v>
      </c>
    </row>
    <row r="10200" spans="1:19" x14ac:dyDescent="0.2">
      <c r="A10200" t="s">
        <v>20270</v>
      </c>
      <c r="B10200" t="s">
        <v>20271</v>
      </c>
      <c r="C10200">
        <v>151</v>
      </c>
      <c r="D10200">
        <v>199</v>
      </c>
      <c r="E10200">
        <v>663</v>
      </c>
      <c r="F10200">
        <v>2395</v>
      </c>
      <c r="G10200">
        <v>0.200134361412065</v>
      </c>
      <c r="H10200">
        <v>0.14827857133319999</v>
      </c>
      <c r="I10200">
        <v>0.31613139749541302</v>
      </c>
      <c r="J10200">
        <v>289</v>
      </c>
      <c r="K10200">
        <v>343</v>
      </c>
      <c r="L10200">
        <v>1263</v>
      </c>
      <c r="M10200">
        <v>4091</v>
      </c>
      <c r="N10200">
        <v>0.15162438070794401</v>
      </c>
      <c r="O10200">
        <v>4.8416730654392399E-2</v>
      </c>
      <c r="P10200">
        <v>0.140705968149933</v>
      </c>
      <c r="Q10200">
        <v>0.84745762711864403</v>
      </c>
      <c r="R10200">
        <v>0.54237288135593198</v>
      </c>
      <c r="S10200">
        <f t="shared" si="159"/>
        <v>1.1288035983397566</v>
      </c>
    </row>
    <row r="10201" spans="1:19" x14ac:dyDescent="0.2">
      <c r="A10201" t="s">
        <v>20272</v>
      </c>
      <c r="B10201" t="s">
        <v>20273</v>
      </c>
      <c r="C10201">
        <v>149</v>
      </c>
      <c r="D10201">
        <v>143</v>
      </c>
      <c r="E10201">
        <v>145</v>
      </c>
      <c r="F10201">
        <v>18</v>
      </c>
      <c r="G10201">
        <v>6.24080013483162E-2</v>
      </c>
      <c r="H10201">
        <v>-0.50607627595570204</v>
      </c>
      <c r="I10201">
        <v>-1.80211093627096</v>
      </c>
      <c r="J10201">
        <v>219</v>
      </c>
      <c r="K10201">
        <v>266</v>
      </c>
      <c r="L10201">
        <v>181</v>
      </c>
      <c r="M10201">
        <v>55</v>
      </c>
      <c r="N10201">
        <v>0.16166562521267</v>
      </c>
      <c r="O10201">
        <v>-0.67485431711532395</v>
      </c>
      <c r="P10201">
        <v>-1.6103070939377599</v>
      </c>
      <c r="Q10201">
        <v>0.88135593220338904</v>
      </c>
      <c r="R10201">
        <v>0.37288135593220301</v>
      </c>
      <c r="S10201">
        <f t="shared" si="159"/>
        <v>4.9570268963395767E-2</v>
      </c>
    </row>
    <row r="10202" spans="1:19" x14ac:dyDescent="0.2">
      <c r="A10202" t="s">
        <v>20274</v>
      </c>
      <c r="B10202" t="s">
        <v>20275</v>
      </c>
      <c r="C10202">
        <v>106</v>
      </c>
      <c r="D10202">
        <v>82</v>
      </c>
      <c r="E10202">
        <v>87</v>
      </c>
      <c r="F10202">
        <v>11</v>
      </c>
      <c r="G10202">
        <v>-3.12337805855251E-2</v>
      </c>
      <c r="H10202">
        <v>-0.58004462242455501</v>
      </c>
      <c r="I10202">
        <v>-1.8681103530685399</v>
      </c>
      <c r="J10202">
        <v>301</v>
      </c>
      <c r="K10202">
        <v>242</v>
      </c>
      <c r="L10202">
        <v>103</v>
      </c>
      <c r="M10202">
        <v>21</v>
      </c>
      <c r="N10202">
        <v>-1.75230261916903E-2</v>
      </c>
      <c r="O10202">
        <v>-1.0578180480330599</v>
      </c>
      <c r="P10202">
        <v>-2.16657286945181</v>
      </c>
      <c r="Q10202">
        <v>0.89830508474576198</v>
      </c>
      <c r="R10202">
        <v>0.305084745762711</v>
      </c>
      <c r="S10202">
        <f t="shared" si="159"/>
        <v>-0.11825487068746227</v>
      </c>
    </row>
    <row r="10203" spans="1:19" x14ac:dyDescent="0.2">
      <c r="A10203" t="s">
        <v>20276</v>
      </c>
      <c r="B10203" t="s">
        <v>20277</v>
      </c>
      <c r="C10203">
        <v>69</v>
      </c>
      <c r="D10203">
        <v>79</v>
      </c>
      <c r="E10203">
        <v>69</v>
      </c>
      <c r="F10203">
        <v>5</v>
      </c>
      <c r="G10203">
        <v>0.139036232848714</v>
      </c>
      <c r="H10203">
        <v>-0.49425800977840301</v>
      </c>
      <c r="I10203">
        <v>-2.02407625936323</v>
      </c>
      <c r="J10203">
        <v>157</v>
      </c>
      <c r="K10203">
        <v>151</v>
      </c>
      <c r="L10203">
        <v>106</v>
      </c>
      <c r="M10203">
        <v>11</v>
      </c>
      <c r="N10203">
        <v>6.0305398305657398E-2</v>
      </c>
      <c r="O10203">
        <v>-0.76268256428885395</v>
      </c>
      <c r="P10203">
        <v>-2.1647326358429</v>
      </c>
      <c r="Q10203">
        <v>0.86440677966101698</v>
      </c>
      <c r="R10203">
        <v>0.37288135593220301</v>
      </c>
      <c r="S10203">
        <f t="shared" si="159"/>
        <v>-0.16274061884604907</v>
      </c>
    </row>
    <row r="10204" spans="1:19" x14ac:dyDescent="0.2">
      <c r="A10204" t="s">
        <v>20278</v>
      </c>
      <c r="B10204" t="s">
        <v>20279</v>
      </c>
      <c r="C10204">
        <v>80</v>
      </c>
      <c r="D10204">
        <v>103</v>
      </c>
      <c r="E10204">
        <v>64</v>
      </c>
      <c r="F10204">
        <v>10</v>
      </c>
      <c r="G10204">
        <v>0.190005470008757</v>
      </c>
      <c r="H10204">
        <v>-0.59116802278645997</v>
      </c>
      <c r="I10204">
        <v>-1.7872871599539399</v>
      </c>
      <c r="J10204">
        <v>390</v>
      </c>
      <c r="K10204">
        <v>494</v>
      </c>
      <c r="L10204">
        <v>314</v>
      </c>
      <c r="M10204">
        <v>45</v>
      </c>
      <c r="N10204">
        <v>0.179890445318869</v>
      </c>
      <c r="O10204">
        <v>-0.68622373609767395</v>
      </c>
      <c r="P10204">
        <v>-1.94807776184304</v>
      </c>
      <c r="Q10204">
        <v>0.84745762711864403</v>
      </c>
      <c r="R10204">
        <v>0.23728813559322001</v>
      </c>
      <c r="S10204">
        <f t="shared" si="159"/>
        <v>-3.6502932435498195E-2</v>
      </c>
    </row>
    <row r="10205" spans="1:19" x14ac:dyDescent="0.2">
      <c r="A10205" t="s">
        <v>20280</v>
      </c>
      <c r="B10205" t="s">
        <v>20281</v>
      </c>
      <c r="C10205">
        <v>200</v>
      </c>
      <c r="D10205">
        <v>136</v>
      </c>
      <c r="E10205">
        <v>140</v>
      </c>
      <c r="F10205">
        <v>11</v>
      </c>
      <c r="G10205">
        <v>-8.7232854998235104E-2</v>
      </c>
      <c r="H10205">
        <v>-0.64915996976414603</v>
      </c>
      <c r="I10205">
        <v>-2.1438344834677499</v>
      </c>
      <c r="J10205">
        <v>326</v>
      </c>
      <c r="K10205">
        <v>375</v>
      </c>
      <c r="L10205">
        <v>175</v>
      </c>
      <c r="M10205">
        <v>57</v>
      </c>
      <c r="N10205">
        <v>0.13804177108150101</v>
      </c>
      <c r="O10205">
        <v>-0.86226832852603497</v>
      </c>
      <c r="P10205">
        <v>-1.7675684129873399</v>
      </c>
      <c r="Q10205">
        <v>0.644067796610169</v>
      </c>
      <c r="R10205">
        <v>0.322033898305084</v>
      </c>
      <c r="S10205">
        <f t="shared" si="159"/>
        <v>-9.1041966645903125E-2</v>
      </c>
    </row>
    <row r="10206" spans="1:19" x14ac:dyDescent="0.2">
      <c r="A10206" t="s">
        <v>20282</v>
      </c>
      <c r="B10206" t="s">
        <v>20283</v>
      </c>
      <c r="C10206">
        <v>51</v>
      </c>
      <c r="D10206">
        <v>21</v>
      </c>
      <c r="E10206">
        <v>27</v>
      </c>
      <c r="F10206">
        <v>7</v>
      </c>
      <c r="G10206">
        <v>-0.30509264906848799</v>
      </c>
      <c r="H10206">
        <v>-0.77046442171735197</v>
      </c>
      <c r="I10206">
        <v>-1.74666930904567</v>
      </c>
      <c r="J10206">
        <v>137</v>
      </c>
      <c r="K10206">
        <v>68</v>
      </c>
      <c r="L10206">
        <v>38</v>
      </c>
      <c r="M10206">
        <v>10</v>
      </c>
      <c r="N10206">
        <v>-0.226983551028448</v>
      </c>
      <c r="O10206">
        <v>-1.14902574768398</v>
      </c>
      <c r="P10206">
        <v>-2.1469462357482998</v>
      </c>
      <c r="Q10206">
        <v>0.66101694915254205</v>
      </c>
      <c r="R10206">
        <v>0.305084745762711</v>
      </c>
      <c r="S10206">
        <f t="shared" si="159"/>
        <v>-7.7983484069699308E-2</v>
      </c>
    </row>
    <row r="10207" spans="1:19" x14ac:dyDescent="0.2">
      <c r="A10207" t="s">
        <v>20284</v>
      </c>
      <c r="B10207" t="s">
        <v>20285</v>
      </c>
      <c r="C10207">
        <v>70</v>
      </c>
      <c r="D10207">
        <v>102</v>
      </c>
      <c r="E10207">
        <v>46</v>
      </c>
      <c r="F10207">
        <v>17</v>
      </c>
      <c r="G10207">
        <v>0.24376036404318899</v>
      </c>
      <c r="H10207">
        <v>-0.676598218111086</v>
      </c>
      <c r="I10207">
        <v>-1.4988462915979801</v>
      </c>
      <c r="J10207">
        <v>260</v>
      </c>
      <c r="K10207">
        <v>231</v>
      </c>
      <c r="L10207">
        <v>150</v>
      </c>
      <c r="M10207">
        <v>15</v>
      </c>
      <c r="N10207">
        <v>2.5866735343048002E-2</v>
      </c>
      <c r="O10207">
        <v>-0.83097086605952697</v>
      </c>
      <c r="P10207">
        <v>-2.2491077575070202</v>
      </c>
      <c r="Q10207">
        <v>0.86440677966101698</v>
      </c>
      <c r="R10207">
        <v>0.305084745762711</v>
      </c>
      <c r="S10207">
        <f t="shared" si="159"/>
        <v>-3.3841973346373982E-2</v>
      </c>
    </row>
    <row r="10208" spans="1:19" x14ac:dyDescent="0.2">
      <c r="A10208" t="s">
        <v>20286</v>
      </c>
      <c r="B10208" t="s">
        <v>20287</v>
      </c>
      <c r="C10208">
        <v>97</v>
      </c>
      <c r="D10208">
        <v>71</v>
      </c>
      <c r="E10208">
        <v>69</v>
      </c>
      <c r="F10208">
        <v>2</v>
      </c>
      <c r="G10208">
        <v>-5.5255153251641001E-2</v>
      </c>
      <c r="H10208">
        <v>-0.64218065330739305</v>
      </c>
      <c r="I10208">
        <v>-2.5699389115642601</v>
      </c>
      <c r="J10208">
        <v>159</v>
      </c>
      <c r="K10208">
        <v>243</v>
      </c>
      <c r="L10208">
        <v>42</v>
      </c>
      <c r="M10208">
        <v>6</v>
      </c>
      <c r="N10208">
        <v>0.26143725269958201</v>
      </c>
      <c r="O10208">
        <v>-1.17023661106694</v>
      </c>
      <c r="P10208">
        <v>-2.4334715425287001</v>
      </c>
      <c r="Q10208">
        <v>0.74576271186440601</v>
      </c>
      <c r="R10208">
        <v>0.25423728813559299</v>
      </c>
      <c r="S10208">
        <f t="shared" si="159"/>
        <v>-0.39204161907864948</v>
      </c>
    </row>
    <row r="10209" spans="1:19" x14ac:dyDescent="0.2">
      <c r="A10209" t="s">
        <v>20288</v>
      </c>
      <c r="B10209" t="s">
        <v>20289</v>
      </c>
      <c r="C10209">
        <v>163</v>
      </c>
      <c r="D10209">
        <v>245</v>
      </c>
      <c r="E10209">
        <v>132</v>
      </c>
      <c r="F10209">
        <v>27</v>
      </c>
      <c r="G10209">
        <v>0.25723671225610301</v>
      </c>
      <c r="H10209">
        <v>-0.58587168297651104</v>
      </c>
      <c r="I10209">
        <v>-1.6650210132069601</v>
      </c>
      <c r="J10209">
        <v>229</v>
      </c>
      <c r="K10209">
        <v>457</v>
      </c>
      <c r="L10209">
        <v>140</v>
      </c>
      <c r="M10209">
        <v>36</v>
      </c>
      <c r="N10209">
        <v>0.37730882115168402</v>
      </c>
      <c r="O10209">
        <v>-0.80579622380603999</v>
      </c>
      <c r="P10209">
        <v>-1.81375865016449</v>
      </c>
      <c r="Q10209">
        <v>0.84745762711864403</v>
      </c>
      <c r="R10209">
        <v>0.35593220338983</v>
      </c>
      <c r="S10209">
        <f t="shared" si="159"/>
        <v>3.4684763272548422E-2</v>
      </c>
    </row>
    <row r="10210" spans="1:19" x14ac:dyDescent="0.2">
      <c r="A10210" t="s">
        <v>20290</v>
      </c>
      <c r="B10210" t="s">
        <v>20291</v>
      </c>
      <c r="C10210">
        <v>146</v>
      </c>
      <c r="D10210">
        <v>200</v>
      </c>
      <c r="E10210">
        <v>103</v>
      </c>
      <c r="F10210">
        <v>16</v>
      </c>
      <c r="G10210">
        <v>0.216935372175072</v>
      </c>
      <c r="H10210">
        <v>-0.64577364085766797</v>
      </c>
      <c r="I10210">
        <v>-1.8444300460905101</v>
      </c>
      <c r="J10210">
        <v>260</v>
      </c>
      <c r="K10210">
        <v>336</v>
      </c>
      <c r="L10210">
        <v>146</v>
      </c>
      <c r="M10210">
        <v>31</v>
      </c>
      <c r="N10210">
        <v>0.18859403284074699</v>
      </c>
      <c r="O10210">
        <v>-0.84270926933077095</v>
      </c>
      <c r="P10210">
        <v>-1.93383732272843</v>
      </c>
      <c r="Q10210">
        <v>0.84745762711864403</v>
      </c>
      <c r="R10210">
        <v>0.23728813559322001</v>
      </c>
      <c r="S10210">
        <f t="shared" si="159"/>
        <v>-4.9172908345980454E-2</v>
      </c>
    </row>
    <row r="10211" spans="1:19" x14ac:dyDescent="0.2">
      <c r="A10211" t="s">
        <v>20292</v>
      </c>
      <c r="B10211" t="s">
        <v>20293</v>
      </c>
      <c r="C10211">
        <v>63</v>
      </c>
      <c r="D10211">
        <v>76</v>
      </c>
      <c r="E10211">
        <v>64</v>
      </c>
      <c r="F10211">
        <v>9</v>
      </c>
      <c r="G10211">
        <v>0.16173127512273799</v>
      </c>
      <c r="H10211">
        <v>-0.487418585248098</v>
      </c>
      <c r="I10211">
        <v>-1.72929521297625</v>
      </c>
      <c r="J10211">
        <v>72</v>
      </c>
      <c r="K10211">
        <v>104</v>
      </c>
      <c r="L10211">
        <v>83</v>
      </c>
      <c r="M10211">
        <v>11</v>
      </c>
      <c r="N10211">
        <v>0.236928946289233</v>
      </c>
      <c r="O10211">
        <v>-0.53034318119958501</v>
      </c>
      <c r="P10211">
        <v>-1.8261654798649301</v>
      </c>
      <c r="Q10211">
        <v>0.81355932203389802</v>
      </c>
      <c r="R10211">
        <v>0.27118644067796599</v>
      </c>
      <c r="S10211">
        <f t="shared" si="159"/>
        <v>1.2830525943892127E-2</v>
      </c>
    </row>
    <row r="10212" spans="1:19" x14ac:dyDescent="0.2">
      <c r="A10212" t="s">
        <v>20294</v>
      </c>
      <c r="B10212" t="s">
        <v>20295</v>
      </c>
      <c r="C10212">
        <v>96</v>
      </c>
      <c r="D10212">
        <v>95</v>
      </c>
      <c r="E10212">
        <v>36</v>
      </c>
      <c r="F10212">
        <v>8</v>
      </c>
      <c r="G10212">
        <v>7.5710604544807797E-2</v>
      </c>
      <c r="H10212">
        <v>-0.920226742050684</v>
      </c>
      <c r="I10212">
        <v>-1.96337841900962</v>
      </c>
      <c r="J10212">
        <v>169</v>
      </c>
      <c r="K10212">
        <v>158</v>
      </c>
      <c r="L10212">
        <v>78</v>
      </c>
      <c r="M10212">
        <v>30</v>
      </c>
      <c r="N10212">
        <v>4.7998485762470802E-2</v>
      </c>
      <c r="O10212">
        <v>-0.92788087906758299</v>
      </c>
      <c r="P10212">
        <v>-1.7609911184859</v>
      </c>
      <c r="Q10212">
        <v>0.71186440677966101</v>
      </c>
      <c r="R10212">
        <v>0.25423728813559299</v>
      </c>
      <c r="S10212">
        <f t="shared" si="159"/>
        <v>-3.7242111879149747E-2</v>
      </c>
    </row>
    <row r="10213" spans="1:19" x14ac:dyDescent="0.2">
      <c r="A10213" t="s">
        <v>20296</v>
      </c>
      <c r="B10213" t="s">
        <v>20297</v>
      </c>
      <c r="C10213">
        <v>43</v>
      </c>
      <c r="D10213">
        <v>34</v>
      </c>
      <c r="E10213">
        <v>39</v>
      </c>
      <c r="F10213">
        <v>2</v>
      </c>
      <c r="G10213">
        <v>-2.1731306241802899E-2</v>
      </c>
      <c r="H10213">
        <v>-0.53666185833149005</v>
      </c>
      <c r="I10213">
        <v>-2.2166356328775998</v>
      </c>
      <c r="J10213">
        <v>49</v>
      </c>
      <c r="K10213">
        <v>78</v>
      </c>
      <c r="L10213">
        <v>42</v>
      </c>
      <c r="M10213">
        <v>5</v>
      </c>
      <c r="N10213">
        <v>0.27912662608368799</v>
      </c>
      <c r="O10213">
        <v>-0.65903556677500297</v>
      </c>
      <c r="P10213">
        <v>-2.0014517442843802</v>
      </c>
      <c r="Q10213">
        <v>0.66101694915254205</v>
      </c>
      <c r="R10213">
        <v>0.338983050847457</v>
      </c>
      <c r="S10213">
        <f t="shared" si="159"/>
        <v>-0.1745965788527632</v>
      </c>
    </row>
    <row r="10214" spans="1:19" x14ac:dyDescent="0.2">
      <c r="A10214" t="s">
        <v>20298</v>
      </c>
      <c r="B10214" t="s">
        <v>20299</v>
      </c>
      <c r="C10214">
        <v>245</v>
      </c>
      <c r="D10214">
        <v>418</v>
      </c>
      <c r="E10214">
        <v>949</v>
      </c>
      <c r="F10214">
        <v>2695</v>
      </c>
      <c r="G10214">
        <v>0.31226842970603103</v>
      </c>
      <c r="H10214">
        <v>9.3842118284356499E-2</v>
      </c>
      <c r="I10214">
        <v>0.15719551219622599</v>
      </c>
      <c r="J10214">
        <v>467</v>
      </c>
      <c r="K10214">
        <v>736</v>
      </c>
      <c r="L10214">
        <v>2149</v>
      </c>
      <c r="M10214">
        <v>5204</v>
      </c>
      <c r="N10214">
        <v>0.27478903719310799</v>
      </c>
      <c r="O10214">
        <v>7.0830757780940695E-2</v>
      </c>
      <c r="P10214">
        <v>3.67947387315435E-2</v>
      </c>
      <c r="Q10214">
        <v>0.72881355932203395</v>
      </c>
      <c r="R10214">
        <v>0.47457627118644002</v>
      </c>
      <c r="S10214">
        <f t="shared" si="159"/>
        <v>1.0551745696988661</v>
      </c>
    </row>
    <row r="10215" spans="1:19" x14ac:dyDescent="0.2">
      <c r="A10215" t="s">
        <v>20300</v>
      </c>
      <c r="B10215" t="s">
        <v>20301</v>
      </c>
      <c r="C10215">
        <v>10</v>
      </c>
      <c r="D10215">
        <v>8</v>
      </c>
      <c r="E10215">
        <v>21</v>
      </c>
      <c r="F10215">
        <v>1</v>
      </c>
      <c r="G10215">
        <v>-1.6651780712527899E-2</v>
      </c>
      <c r="H10215">
        <v>-0.17203871504448401</v>
      </c>
      <c r="I10215">
        <v>-1.88419717296199</v>
      </c>
      <c r="J10215">
        <v>75</v>
      </c>
      <c r="K10215">
        <v>49</v>
      </c>
      <c r="L10215">
        <v>44</v>
      </c>
      <c r="M10215">
        <v>5</v>
      </c>
      <c r="N10215">
        <v>-0.107637079941464</v>
      </c>
      <c r="O10215">
        <v>-0.82369736404990301</v>
      </c>
      <c r="P10215">
        <v>-2.18631692764757</v>
      </c>
      <c r="Q10215">
        <v>0.677966101694915</v>
      </c>
      <c r="R10215">
        <v>0.22033898305084701</v>
      </c>
      <c r="S10215">
        <f t="shared" si="159"/>
        <v>-0.1281752555737013</v>
      </c>
    </row>
    <row r="10216" spans="1:19" x14ac:dyDescent="0.2">
      <c r="A10216" t="s">
        <v>20302</v>
      </c>
      <c r="B10216" t="s">
        <v>20303</v>
      </c>
      <c r="C10216">
        <v>114</v>
      </c>
      <c r="D10216">
        <v>77</v>
      </c>
      <c r="E10216">
        <v>56</v>
      </c>
      <c r="F10216">
        <v>10</v>
      </c>
      <c r="G10216">
        <v>-9.0155893868462206E-2</v>
      </c>
      <c r="H10216">
        <v>-0.80297483410867498</v>
      </c>
      <c r="I10216">
        <v>-1.94110202429847</v>
      </c>
      <c r="J10216">
        <v>168</v>
      </c>
      <c r="K10216">
        <v>149</v>
      </c>
      <c r="L10216">
        <v>90</v>
      </c>
      <c r="M10216">
        <v>28</v>
      </c>
      <c r="N10216">
        <v>2.5105090108132899E-2</v>
      </c>
      <c r="O10216">
        <v>-0.86315554943092798</v>
      </c>
      <c r="P10216">
        <v>-1.7883769189755301</v>
      </c>
      <c r="Q10216">
        <v>0.677966101694915</v>
      </c>
      <c r="R10216">
        <v>0.40677966101694901</v>
      </c>
      <c r="S10216">
        <f t="shared" si="159"/>
        <v>-3.814322311007045E-2</v>
      </c>
    </row>
    <row r="10217" spans="1:19" x14ac:dyDescent="0.2">
      <c r="A10217" t="s">
        <v>20304</v>
      </c>
      <c r="B10217" t="s">
        <v>20305</v>
      </c>
      <c r="C10217">
        <v>106</v>
      </c>
      <c r="D10217">
        <v>63</v>
      </c>
      <c r="E10217">
        <v>41</v>
      </c>
      <c r="F10217">
        <v>15</v>
      </c>
      <c r="G10217">
        <v>-0.14570708351566</v>
      </c>
      <c r="H10217">
        <v>-0.90678001832343802</v>
      </c>
      <c r="I10217">
        <v>-1.7334117791710799</v>
      </c>
      <c r="J10217">
        <v>245</v>
      </c>
      <c r="K10217">
        <v>264</v>
      </c>
      <c r="L10217">
        <v>109</v>
      </c>
      <c r="M10217">
        <v>18</v>
      </c>
      <c r="N10217">
        <v>0.10966594592702</v>
      </c>
      <c r="O10217">
        <v>-0.94382836356829902</v>
      </c>
      <c r="P10217">
        <v>-2.1441192478531099</v>
      </c>
      <c r="Q10217">
        <v>0.71186440677966101</v>
      </c>
      <c r="R10217">
        <v>0.27118644067796599</v>
      </c>
      <c r="S10217">
        <f t="shared" si="159"/>
        <v>-7.3404059286111531E-2</v>
      </c>
    </row>
    <row r="10218" spans="1:19" x14ac:dyDescent="0.2">
      <c r="A10218" t="s">
        <v>20306</v>
      </c>
      <c r="B10218" t="s">
        <v>20307</v>
      </c>
      <c r="C10218">
        <v>95</v>
      </c>
      <c r="D10218">
        <v>58</v>
      </c>
      <c r="E10218">
        <v>29</v>
      </c>
      <c r="F10218">
        <v>8</v>
      </c>
      <c r="G10218">
        <v>-0.13403737943038199</v>
      </c>
      <c r="H10218">
        <v>-1.0095836171682899</v>
      </c>
      <c r="I10218">
        <v>-1.9588307912589</v>
      </c>
      <c r="J10218">
        <v>148</v>
      </c>
      <c r="K10218">
        <v>168</v>
      </c>
      <c r="L10218">
        <v>65</v>
      </c>
      <c r="M10218">
        <v>20</v>
      </c>
      <c r="N10218">
        <v>0.132275669752627</v>
      </c>
      <c r="O10218">
        <v>-0.94943713589649203</v>
      </c>
      <c r="P10218">
        <v>-1.87945738832286</v>
      </c>
      <c r="Q10218">
        <v>0.57627118644067798</v>
      </c>
      <c r="R10218">
        <v>0.28813559322033899</v>
      </c>
      <c r="S10218">
        <f t="shared" si="159"/>
        <v>-6.7618442249521377E-2</v>
      </c>
    </row>
    <row r="10219" spans="1:19" x14ac:dyDescent="0.2">
      <c r="A10219" t="s">
        <v>20308</v>
      </c>
      <c r="B10219" t="s">
        <v>20309</v>
      </c>
      <c r="C10219">
        <v>73</v>
      </c>
      <c r="D10219">
        <v>41</v>
      </c>
      <c r="E10219">
        <v>91</v>
      </c>
      <c r="F10219">
        <v>13</v>
      </c>
      <c r="G10219">
        <v>-0.17028077110519099</v>
      </c>
      <c r="H10219">
        <v>-0.39853947757776498</v>
      </c>
      <c r="I10219">
        <v>-1.63357668077561</v>
      </c>
      <c r="J10219">
        <v>106</v>
      </c>
      <c r="K10219">
        <v>161</v>
      </c>
      <c r="L10219">
        <v>131</v>
      </c>
      <c r="M10219">
        <v>18</v>
      </c>
      <c r="N10219">
        <v>0.258748114188801</v>
      </c>
      <c r="O10219">
        <v>-0.50012334675339598</v>
      </c>
      <c r="P10219">
        <v>-1.78025902875335</v>
      </c>
      <c r="Q10219">
        <v>0.54237288135593198</v>
      </c>
      <c r="R10219">
        <v>0.305084745762711</v>
      </c>
      <c r="S10219">
        <f t="shared" si="159"/>
        <v>5.271338837761165E-2</v>
      </c>
    </row>
    <row r="10220" spans="1:19" x14ac:dyDescent="0.2">
      <c r="A10220" t="s">
        <v>20310</v>
      </c>
      <c r="B10220" t="s">
        <v>20311</v>
      </c>
      <c r="C10220">
        <v>78</v>
      </c>
      <c r="D10220">
        <v>131</v>
      </c>
      <c r="E10220">
        <v>49</v>
      </c>
      <c r="F10220">
        <v>3</v>
      </c>
      <c r="G10220">
        <v>0.30543492526081201</v>
      </c>
      <c r="H10220">
        <v>-0.69615653244037001</v>
      </c>
      <c r="I10220">
        <v>-2.2991705209328099</v>
      </c>
      <c r="J10220">
        <v>198</v>
      </c>
      <c r="K10220">
        <v>181</v>
      </c>
      <c r="L10220">
        <v>90</v>
      </c>
      <c r="M10220">
        <v>15</v>
      </c>
      <c r="N10220">
        <v>3.8241488029375201E-2</v>
      </c>
      <c r="O10220">
        <v>-0.93451145796659596</v>
      </c>
      <c r="P10220">
        <v>-2.13079959979774</v>
      </c>
      <c r="Q10220">
        <v>0.88135593220338904</v>
      </c>
      <c r="R10220">
        <v>0.305084745762711</v>
      </c>
      <c r="S10220">
        <f t="shared" si="159"/>
        <v>-0.23299670875902218</v>
      </c>
    </row>
    <row r="10221" spans="1:19" x14ac:dyDescent="0.2">
      <c r="A10221" t="s">
        <v>20312</v>
      </c>
      <c r="B10221" t="s">
        <v>20313</v>
      </c>
      <c r="C10221">
        <v>81</v>
      </c>
      <c r="D10221">
        <v>52</v>
      </c>
      <c r="E10221">
        <v>14</v>
      </c>
      <c r="F10221">
        <v>8</v>
      </c>
      <c r="G10221">
        <v>-0.112223442948322</v>
      </c>
      <c r="H10221">
        <v>-1.25661499297881</v>
      </c>
      <c r="I10221">
        <v>-1.8895922048486999</v>
      </c>
      <c r="J10221">
        <v>98</v>
      </c>
      <c r="K10221">
        <v>123</v>
      </c>
      <c r="L10221">
        <v>79</v>
      </c>
      <c r="M10221">
        <v>17</v>
      </c>
      <c r="N10221">
        <v>0.17590713916862399</v>
      </c>
      <c r="O10221">
        <v>-0.68568776154644295</v>
      </c>
      <c r="P10221">
        <v>-1.7710028229061101</v>
      </c>
      <c r="Q10221">
        <v>0.76271186440677896</v>
      </c>
      <c r="R10221">
        <v>0.27118644067796599</v>
      </c>
      <c r="S10221">
        <f t="shared" si="159"/>
        <v>-1.8641358798069177E-2</v>
      </c>
    </row>
    <row r="10222" spans="1:19" x14ac:dyDescent="0.2">
      <c r="A10222" t="s">
        <v>20314</v>
      </c>
      <c r="B10222" t="s">
        <v>20315</v>
      </c>
      <c r="C10222">
        <v>103</v>
      </c>
      <c r="D10222">
        <v>106</v>
      </c>
      <c r="E10222">
        <v>133</v>
      </c>
      <c r="F10222">
        <v>20</v>
      </c>
      <c r="G10222">
        <v>9.2726872855126499E-2</v>
      </c>
      <c r="H10222">
        <v>-0.38324359351649001</v>
      </c>
      <c r="I10222">
        <v>-1.5960044020031801</v>
      </c>
      <c r="J10222">
        <v>216</v>
      </c>
      <c r="K10222">
        <v>255</v>
      </c>
      <c r="L10222">
        <v>162</v>
      </c>
      <c r="M10222">
        <v>15</v>
      </c>
      <c r="N10222">
        <v>0.14931453270474601</v>
      </c>
      <c r="O10222">
        <v>-0.71702751375269003</v>
      </c>
      <c r="P10222">
        <v>-2.1685881606871402</v>
      </c>
      <c r="Q10222">
        <v>0.69491525423728795</v>
      </c>
      <c r="R10222">
        <v>0.305084745762711</v>
      </c>
      <c r="S10222">
        <f t="shared" si="159"/>
        <v>-4.0323084936304245E-2</v>
      </c>
    </row>
    <row r="10223" spans="1:19" x14ac:dyDescent="0.2">
      <c r="A10223" t="s">
        <v>20316</v>
      </c>
      <c r="B10223" t="s">
        <v>20317</v>
      </c>
      <c r="C10223">
        <v>72</v>
      </c>
      <c r="D10223">
        <v>97</v>
      </c>
      <c r="E10223">
        <v>29</v>
      </c>
      <c r="F10223">
        <v>8</v>
      </c>
      <c r="G10223">
        <v>0.20969747013050399</v>
      </c>
      <c r="H10223">
        <v>-0.88919250831071595</v>
      </c>
      <c r="I10223">
        <v>-1.8384396824013201</v>
      </c>
      <c r="J10223">
        <v>233</v>
      </c>
      <c r="K10223">
        <v>268</v>
      </c>
      <c r="L10223">
        <v>105</v>
      </c>
      <c r="M10223">
        <v>28</v>
      </c>
      <c r="N10223">
        <v>0.138006976424491</v>
      </c>
      <c r="O10223">
        <v>-0.93825539910047095</v>
      </c>
      <c r="P10223">
        <v>-1.9304235582756899</v>
      </c>
      <c r="Q10223">
        <v>0.77966101694915202</v>
      </c>
      <c r="R10223">
        <v>0.169491525423728</v>
      </c>
      <c r="S10223">
        <f t="shared" si="159"/>
        <v>-4.6532260621144184E-2</v>
      </c>
    </row>
    <row r="10224" spans="1:19" x14ac:dyDescent="0.2">
      <c r="A10224" t="s">
        <v>20318</v>
      </c>
      <c r="B10224" t="s">
        <v>20319</v>
      </c>
      <c r="C10224">
        <v>52</v>
      </c>
      <c r="D10224">
        <v>74</v>
      </c>
      <c r="E10224">
        <v>83</v>
      </c>
      <c r="F10224">
        <v>11</v>
      </c>
      <c r="G10224">
        <v>0.23348660839170499</v>
      </c>
      <c r="H10224">
        <v>-0.29118326103712799</v>
      </c>
      <c r="I10224">
        <v>-1.55880783143857</v>
      </c>
      <c r="J10224">
        <v>176</v>
      </c>
      <c r="K10224">
        <v>190</v>
      </c>
      <c r="L10224">
        <v>81</v>
      </c>
      <c r="M10224">
        <v>17</v>
      </c>
      <c r="N10224">
        <v>0.1104690365604</v>
      </c>
      <c r="O10224">
        <v>-0.92911642607988998</v>
      </c>
      <c r="P10224">
        <v>-2.0252894150277601</v>
      </c>
      <c r="Q10224">
        <v>0.66101694915254205</v>
      </c>
      <c r="R10224">
        <v>0.23728813559322001</v>
      </c>
      <c r="S10224">
        <f t="shared" si="159"/>
        <v>8.7338612534962889E-3</v>
      </c>
    </row>
    <row r="10225" spans="1:19" x14ac:dyDescent="0.2">
      <c r="A10225" t="s">
        <v>20320</v>
      </c>
      <c r="B10225" t="s">
        <v>20321</v>
      </c>
      <c r="C10225">
        <v>127</v>
      </c>
      <c r="D10225">
        <v>109</v>
      </c>
      <c r="E10225">
        <v>67</v>
      </c>
      <c r="F10225">
        <v>7</v>
      </c>
      <c r="G10225">
        <v>1.38810092801952E-2</v>
      </c>
      <c r="H10225">
        <v>-0.77198692803353397</v>
      </c>
      <c r="I10225">
        <v>-2.1429028539036898</v>
      </c>
      <c r="J10225">
        <v>214</v>
      </c>
      <c r="K10225">
        <v>158</v>
      </c>
      <c r="L10225">
        <v>149</v>
      </c>
      <c r="M10225">
        <v>19</v>
      </c>
      <c r="N10225">
        <v>-5.4528582973046399E-2</v>
      </c>
      <c r="O10225">
        <v>-0.74931628208130696</v>
      </c>
      <c r="P10225">
        <v>-2.0618858409882499</v>
      </c>
      <c r="Q10225">
        <v>0.88135593220338904</v>
      </c>
      <c r="R10225">
        <v>0.22033898305084701</v>
      </c>
      <c r="S10225">
        <f t="shared" si="159"/>
        <v>-0.16949840134876593</v>
      </c>
    </row>
    <row r="10226" spans="1:19" x14ac:dyDescent="0.2">
      <c r="A10226" t="s">
        <v>20322</v>
      </c>
      <c r="B10226" t="s">
        <v>20323</v>
      </c>
      <c r="C10226">
        <v>125</v>
      </c>
      <c r="D10226">
        <v>138</v>
      </c>
      <c r="E10226">
        <v>98</v>
      </c>
      <c r="F10226">
        <v>22</v>
      </c>
      <c r="G10226">
        <v>0.123227305688708</v>
      </c>
      <c r="H10226">
        <v>-0.59994194709396498</v>
      </c>
      <c r="I10226">
        <v>-1.63868450514784</v>
      </c>
      <c r="J10226">
        <v>276</v>
      </c>
      <c r="K10226">
        <v>328</v>
      </c>
      <c r="L10226">
        <v>195</v>
      </c>
      <c r="M10226">
        <v>26</v>
      </c>
      <c r="N10226">
        <v>0.152192865068183</v>
      </c>
      <c r="O10226">
        <v>-0.74296324784709</v>
      </c>
      <c r="P10226">
        <v>-2.03616140268629</v>
      </c>
      <c r="Q10226">
        <v>0.81355932203389802</v>
      </c>
      <c r="R10226">
        <v>0.28813559322033899</v>
      </c>
      <c r="S10226">
        <f t="shared" si="159"/>
        <v>-1.7209325622858932E-2</v>
      </c>
    </row>
    <row r="10227" spans="1:19" x14ac:dyDescent="0.2">
      <c r="A10227" t="s">
        <v>20324</v>
      </c>
      <c r="B10227" t="s">
        <v>20325</v>
      </c>
      <c r="C10227">
        <v>66</v>
      </c>
      <c r="D10227">
        <v>66</v>
      </c>
      <c r="E10227">
        <v>38</v>
      </c>
      <c r="F10227">
        <v>6</v>
      </c>
      <c r="G10227">
        <v>8.0258232295528406E-2</v>
      </c>
      <c r="H10227">
        <v>-0.73401834870346205</v>
      </c>
      <c r="I10227">
        <v>-1.92558985812022</v>
      </c>
      <c r="J10227">
        <v>89</v>
      </c>
      <c r="K10227">
        <v>110</v>
      </c>
      <c r="L10227">
        <v>53</v>
      </c>
      <c r="M10227">
        <v>8</v>
      </c>
      <c r="N10227">
        <v>0.16923078193503399</v>
      </c>
      <c r="O10227">
        <v>-0.81720291418851398</v>
      </c>
      <c r="P10227">
        <v>-2.0565256882448599</v>
      </c>
      <c r="Q10227">
        <v>0.66101694915254205</v>
      </c>
      <c r="R10227">
        <v>0.35593220338983</v>
      </c>
      <c r="S10227">
        <f t="shared" si="159"/>
        <v>-0.10539518441178443</v>
      </c>
    </row>
    <row r="10228" spans="1:19" x14ac:dyDescent="0.2">
      <c r="A10228" t="s">
        <v>20326</v>
      </c>
      <c r="B10228" t="s">
        <v>20327</v>
      </c>
      <c r="C10228">
        <v>96</v>
      </c>
      <c r="D10228">
        <v>113</v>
      </c>
      <c r="E10228">
        <v>109</v>
      </c>
      <c r="F10228">
        <v>11</v>
      </c>
      <c r="G10228">
        <v>0.151065442739379</v>
      </c>
      <c r="H10228">
        <v>-0.43910274487734802</v>
      </c>
      <c r="I10228">
        <v>-1.8250757208433399</v>
      </c>
      <c r="J10228">
        <v>147</v>
      </c>
      <c r="K10228">
        <v>166</v>
      </c>
      <c r="L10228">
        <v>63</v>
      </c>
      <c r="M10228">
        <v>13</v>
      </c>
      <c r="N10228">
        <v>0.1300188567136</v>
      </c>
      <c r="O10228">
        <v>-0.960065562438984</v>
      </c>
      <c r="P10228">
        <v>-2.06359965103323</v>
      </c>
      <c r="Q10228">
        <v>0.62711864406779605</v>
      </c>
      <c r="R10228">
        <v>0.322033898305084</v>
      </c>
      <c r="S10228">
        <f t="shared" si="159"/>
        <v>-7.8300743738176262E-2</v>
      </c>
    </row>
    <row r="10229" spans="1:19" x14ac:dyDescent="0.2">
      <c r="A10229" t="s">
        <v>20328</v>
      </c>
      <c r="B10229" t="s">
        <v>20329</v>
      </c>
      <c r="C10229">
        <v>181</v>
      </c>
      <c r="D10229">
        <v>131</v>
      </c>
      <c r="E10229">
        <v>105</v>
      </c>
      <c r="F10229">
        <v>6</v>
      </c>
      <c r="G10229">
        <v>-6.0149046917891802E-2</v>
      </c>
      <c r="H10229">
        <v>-0.73074728557765001</v>
      </c>
      <c r="I10229">
        <v>-2.36372449744754</v>
      </c>
      <c r="J10229">
        <v>205</v>
      </c>
      <c r="K10229">
        <v>162</v>
      </c>
      <c r="L10229">
        <v>142</v>
      </c>
      <c r="M10229">
        <v>23</v>
      </c>
      <c r="N10229">
        <v>-2.5010743091401499E-2</v>
      </c>
      <c r="O10229">
        <v>-0.75155429381708805</v>
      </c>
      <c r="P10229">
        <v>-1.96025169363005</v>
      </c>
      <c r="Q10229">
        <v>0.77966101694915202</v>
      </c>
      <c r="R10229">
        <v>0.27118644067796599</v>
      </c>
      <c r="S10229">
        <f t="shared" si="159"/>
        <v>-0.20599422770723197</v>
      </c>
    </row>
    <row r="10230" spans="1:19" x14ac:dyDescent="0.2">
      <c r="A10230" t="s">
        <v>20330</v>
      </c>
      <c r="B10230" t="s">
        <v>20331</v>
      </c>
      <c r="C10230">
        <v>44</v>
      </c>
      <c r="D10230">
        <v>45</v>
      </c>
      <c r="E10230">
        <v>34</v>
      </c>
      <c r="F10230">
        <v>2</v>
      </c>
      <c r="G10230">
        <v>9.0018069584684599E-2</v>
      </c>
      <c r="H10230">
        <v>-0.60623176922233502</v>
      </c>
      <c r="I10230">
        <v>-2.2266198537842001</v>
      </c>
      <c r="J10230">
        <v>138</v>
      </c>
      <c r="K10230">
        <v>76</v>
      </c>
      <c r="L10230">
        <v>100</v>
      </c>
      <c r="M10230">
        <v>12</v>
      </c>
      <c r="N10230">
        <v>-0.18183739069872301</v>
      </c>
      <c r="O10230">
        <v>-0.73196786354562604</v>
      </c>
      <c r="P10230">
        <v>-2.0709235089455</v>
      </c>
      <c r="Q10230">
        <v>0.81355932203389802</v>
      </c>
      <c r="R10230">
        <v>0.27118644067796599</v>
      </c>
      <c r="S10230">
        <f t="shared" si="159"/>
        <v>-0.19605842406117915</v>
      </c>
    </row>
    <row r="10231" spans="1:19" x14ac:dyDescent="0.2">
      <c r="A10231" t="s">
        <v>20332</v>
      </c>
      <c r="B10231" t="s">
        <v>20333</v>
      </c>
      <c r="C10231">
        <v>132</v>
      </c>
      <c r="D10231">
        <v>137</v>
      </c>
      <c r="E10231">
        <v>81</v>
      </c>
      <c r="F10231">
        <v>17</v>
      </c>
      <c r="G10231">
        <v>9.6404868246085296E-2</v>
      </c>
      <c r="H10231">
        <v>-0.70634692210560301</v>
      </c>
      <c r="I10231">
        <v>-1.7743221827895701</v>
      </c>
      <c r="J10231">
        <v>122</v>
      </c>
      <c r="K10231">
        <v>116</v>
      </c>
      <c r="L10231">
        <v>108</v>
      </c>
      <c r="M10231">
        <v>10</v>
      </c>
      <c r="N10231">
        <v>5.5326261973892003E-2</v>
      </c>
      <c r="O10231">
        <v>-0.64502485233218798</v>
      </c>
      <c r="P10231">
        <v>-2.0965854992666402</v>
      </c>
      <c r="Q10231">
        <v>0.54237288135593198</v>
      </c>
      <c r="R10231">
        <v>0.22033898305084701</v>
      </c>
      <c r="S10231">
        <f t="shared" si="159"/>
        <v>-7.248744037859764E-2</v>
      </c>
    </row>
    <row r="10232" spans="1:19" x14ac:dyDescent="0.2">
      <c r="A10232" t="s">
        <v>20334</v>
      </c>
      <c r="B10232" t="s">
        <v>20335</v>
      </c>
      <c r="C10232">
        <v>233</v>
      </c>
      <c r="D10232">
        <v>226</v>
      </c>
      <c r="E10232">
        <v>114</v>
      </c>
      <c r="F10232">
        <v>33</v>
      </c>
      <c r="G10232">
        <v>6.7010750416910306E-2</v>
      </c>
      <c r="H10232">
        <v>-0.80470907946794901</v>
      </c>
      <c r="I10232">
        <v>-1.73303915411013</v>
      </c>
      <c r="J10232">
        <v>323</v>
      </c>
      <c r="K10232">
        <v>391</v>
      </c>
      <c r="L10232">
        <v>183</v>
      </c>
      <c r="M10232">
        <v>27</v>
      </c>
      <c r="N10232">
        <v>0.16020233848648499</v>
      </c>
      <c r="O10232">
        <v>-0.83884020974506301</v>
      </c>
      <c r="P10232">
        <v>-2.0880644267639998</v>
      </c>
      <c r="Q10232">
        <v>0.677966101694915</v>
      </c>
      <c r="R10232">
        <v>0.27118644067796599</v>
      </c>
      <c r="S10232">
        <f t="shared" si="159"/>
        <v>-5.8302852002923372E-2</v>
      </c>
    </row>
    <row r="10233" spans="1:19" x14ac:dyDescent="0.2">
      <c r="A10233" t="s">
        <v>20336</v>
      </c>
      <c r="B10233" t="s">
        <v>20337</v>
      </c>
      <c r="C10233">
        <v>41</v>
      </c>
      <c r="D10233">
        <v>54</v>
      </c>
      <c r="E10233">
        <v>47</v>
      </c>
      <c r="F10233">
        <v>15</v>
      </c>
      <c r="G10233">
        <v>0.199868135398761</v>
      </c>
      <c r="H10233">
        <v>-0.43494400856242099</v>
      </c>
      <c r="I10233">
        <v>-1.3208897706260501</v>
      </c>
      <c r="J10233">
        <v>93</v>
      </c>
      <c r="K10233">
        <v>153</v>
      </c>
      <c r="L10233">
        <v>46</v>
      </c>
      <c r="M10233">
        <v>9</v>
      </c>
      <c r="N10233">
        <v>0.293436585685385</v>
      </c>
      <c r="O10233">
        <v>-0.89781389401675105</v>
      </c>
      <c r="P10233">
        <v>-2.0244661077065</v>
      </c>
      <c r="Q10233">
        <v>0.96610169491525399</v>
      </c>
      <c r="R10233">
        <v>0.322033898305084</v>
      </c>
      <c r="S10233">
        <f t="shared" si="159"/>
        <v>7.7565705201828844E-2</v>
      </c>
    </row>
    <row r="10234" spans="1:19" x14ac:dyDescent="0.2">
      <c r="A10234" t="s">
        <v>20338</v>
      </c>
      <c r="B10234" t="s">
        <v>20339</v>
      </c>
      <c r="C10234">
        <v>172</v>
      </c>
      <c r="D10234">
        <v>156</v>
      </c>
      <c r="E10234">
        <v>121</v>
      </c>
      <c r="F10234">
        <v>6</v>
      </c>
      <c r="G10234">
        <v>3.78543837424411E-2</v>
      </c>
      <c r="H10234">
        <v>-0.64700108636950204</v>
      </c>
      <c r="I10234">
        <v>-2.3415743694859001</v>
      </c>
      <c r="J10234">
        <v>251</v>
      </c>
      <c r="K10234">
        <v>292</v>
      </c>
      <c r="L10234">
        <v>157</v>
      </c>
      <c r="M10234">
        <v>35</v>
      </c>
      <c r="N10234">
        <v>0.142937233389101</v>
      </c>
      <c r="O10234">
        <v>-0.79586284621619396</v>
      </c>
      <c r="P10234">
        <v>-1.8658313457226501</v>
      </c>
      <c r="Q10234">
        <v>0.89830508474576198</v>
      </c>
      <c r="R10234">
        <v>0.27118644067796599</v>
      </c>
      <c r="S10234">
        <f t="shared" si="159"/>
        <v>-0.17435059846371309</v>
      </c>
    </row>
    <row r="10235" spans="1:19" x14ac:dyDescent="0.2">
      <c r="A10235" t="s">
        <v>20340</v>
      </c>
      <c r="B10235" t="s">
        <v>20341</v>
      </c>
      <c r="C10235">
        <v>281</v>
      </c>
      <c r="D10235">
        <v>250</v>
      </c>
      <c r="E10235">
        <v>213</v>
      </c>
      <c r="F10235">
        <v>25</v>
      </c>
      <c r="G10235">
        <v>2.9491921062486201E-2</v>
      </c>
      <c r="H10235">
        <v>-0.61458472624474503</v>
      </c>
      <c r="I10235">
        <v>-1.9349634841950401</v>
      </c>
      <c r="J10235">
        <v>522</v>
      </c>
      <c r="K10235">
        <v>468</v>
      </c>
      <c r="L10235">
        <v>436</v>
      </c>
      <c r="M10235">
        <v>47</v>
      </c>
      <c r="N10235">
        <v>2.9803453493583602E-2</v>
      </c>
      <c r="O10235">
        <v>-0.67027279087806602</v>
      </c>
      <c r="P10235">
        <v>-2.0557983136584301</v>
      </c>
      <c r="Q10235">
        <v>0.83050847457627097</v>
      </c>
      <c r="R10235">
        <v>0.25423728813559299</v>
      </c>
      <c r="S10235">
        <f t="shared" si="159"/>
        <v>-0.10790382189092551</v>
      </c>
    </row>
    <row r="10236" spans="1:19" x14ac:dyDescent="0.2">
      <c r="A10236" t="s">
        <v>20342</v>
      </c>
      <c r="B10236" t="s">
        <v>20343</v>
      </c>
      <c r="C10236">
        <v>424</v>
      </c>
      <c r="D10236">
        <v>472</v>
      </c>
      <c r="E10236">
        <v>356</v>
      </c>
      <c r="F10236">
        <v>63</v>
      </c>
      <c r="G10236">
        <v>0.12683437433688299</v>
      </c>
      <c r="H10236">
        <v>-0.57017386839826101</v>
      </c>
      <c r="I10236">
        <v>-1.7122224801011401</v>
      </c>
      <c r="J10236">
        <v>642</v>
      </c>
      <c r="K10236">
        <v>926</v>
      </c>
      <c r="L10236">
        <v>421</v>
      </c>
      <c r="M10236">
        <v>95</v>
      </c>
      <c r="N10236">
        <v>0.236304062034802</v>
      </c>
      <c r="O10236">
        <v>-0.77534170937757496</v>
      </c>
      <c r="P10236">
        <v>-1.84003709137189</v>
      </c>
      <c r="Q10236">
        <v>0.69491525423728795</v>
      </c>
      <c r="R10236">
        <v>0.152542372881355</v>
      </c>
      <c r="S10236">
        <f t="shared" si="159"/>
        <v>1.4043589602259128E-2</v>
      </c>
    </row>
    <row r="10237" spans="1:19" x14ac:dyDescent="0.2">
      <c r="A10237" t="s">
        <v>20344</v>
      </c>
      <c r="B10237" t="s">
        <v>20345</v>
      </c>
      <c r="C10237">
        <v>289</v>
      </c>
      <c r="D10237">
        <v>332</v>
      </c>
      <c r="E10237">
        <v>325</v>
      </c>
      <c r="F10237">
        <v>19</v>
      </c>
      <c r="G10237">
        <v>0.14049847324301601</v>
      </c>
      <c r="H10237">
        <v>-0.44327249155607701</v>
      </c>
      <c r="I10237">
        <v>-2.0663414147657102</v>
      </c>
      <c r="J10237">
        <v>567</v>
      </c>
      <c r="K10237">
        <v>604</v>
      </c>
      <c r="L10237">
        <v>315</v>
      </c>
      <c r="M10237">
        <v>62</v>
      </c>
      <c r="N10237">
        <v>0.10468198314994701</v>
      </c>
      <c r="O10237">
        <v>-0.84736128224769602</v>
      </c>
      <c r="P10237">
        <v>-1.9714170379865401</v>
      </c>
      <c r="Q10237">
        <v>0.74576271186440601</v>
      </c>
      <c r="R10237">
        <v>0.305084745762711</v>
      </c>
      <c r="S10237">
        <f t="shared" si="159"/>
        <v>-0.12322042608466303</v>
      </c>
    </row>
    <row r="10238" spans="1:19" x14ac:dyDescent="0.2">
      <c r="A10238" t="s">
        <v>20346</v>
      </c>
      <c r="B10238" t="s">
        <v>20347</v>
      </c>
      <c r="C10238">
        <v>89</v>
      </c>
      <c r="D10238">
        <v>83</v>
      </c>
      <c r="E10238">
        <v>43</v>
      </c>
      <c r="F10238">
        <v>12</v>
      </c>
      <c r="G10238">
        <v>4.9946318026689501E-2</v>
      </c>
      <c r="H10238">
        <v>-0.810179560843729</v>
      </c>
      <c r="I10238">
        <v>-1.7544059335592801</v>
      </c>
      <c r="J10238">
        <v>160</v>
      </c>
      <c r="K10238">
        <v>238</v>
      </c>
      <c r="L10238">
        <v>90</v>
      </c>
      <c r="M10238">
        <v>11</v>
      </c>
      <c r="N10238">
        <v>0.249685077822308</v>
      </c>
      <c r="O10238">
        <v>-0.84196625036099004</v>
      </c>
      <c r="P10238">
        <v>-2.1729529660895901</v>
      </c>
      <c r="Q10238">
        <v>0.79661016949152497</v>
      </c>
      <c r="R10238">
        <v>0.23728813559322001</v>
      </c>
      <c r="S10238">
        <f t="shared" si="159"/>
        <v>-8.7170973534615448E-2</v>
      </c>
    </row>
    <row r="10239" spans="1:19" x14ac:dyDescent="0.2">
      <c r="A10239" t="s">
        <v>20348</v>
      </c>
      <c r="B10239" t="s">
        <v>20349</v>
      </c>
      <c r="C10239">
        <v>40</v>
      </c>
      <c r="D10239">
        <v>25</v>
      </c>
      <c r="E10239">
        <v>19</v>
      </c>
      <c r="F10239">
        <v>7</v>
      </c>
      <c r="G10239">
        <v>-0.123861750360396</v>
      </c>
      <c r="H10239">
        <v>-0.81756440015353604</v>
      </c>
      <c r="I10239">
        <v>-1.6411591242757</v>
      </c>
      <c r="J10239">
        <v>81</v>
      </c>
      <c r="K10239">
        <v>65</v>
      </c>
      <c r="L10239">
        <v>66</v>
      </c>
      <c r="M10239">
        <v>10</v>
      </c>
      <c r="N10239">
        <v>-1.8343558814072299E-2</v>
      </c>
      <c r="O10239">
        <v>-0.68102986048117098</v>
      </c>
      <c r="P10239">
        <v>-1.91871068747054</v>
      </c>
      <c r="Q10239">
        <v>0.91525423728813504</v>
      </c>
      <c r="R10239">
        <v>8.4745762711864403E-2</v>
      </c>
      <c r="S10239">
        <f t="shared" si="159"/>
        <v>1.3493181790615857E-2</v>
      </c>
    </row>
    <row r="10240" spans="1:19" x14ac:dyDescent="0.2">
      <c r="A10240" t="s">
        <v>20350</v>
      </c>
      <c r="B10240" t="s">
        <v>20351</v>
      </c>
      <c r="C10240">
        <v>37</v>
      </c>
      <c r="D10240">
        <v>68</v>
      </c>
      <c r="E10240">
        <v>41</v>
      </c>
      <c r="F10240">
        <v>9</v>
      </c>
      <c r="G10240">
        <v>0.344565420934769</v>
      </c>
      <c r="H10240">
        <v>-0.44967587712566298</v>
      </c>
      <c r="I10240">
        <v>-1.49815638758966</v>
      </c>
      <c r="J10240">
        <v>95</v>
      </c>
      <c r="K10240">
        <v>154</v>
      </c>
      <c r="L10240">
        <v>90</v>
      </c>
      <c r="M10240">
        <v>11</v>
      </c>
      <c r="N10240">
        <v>0.28702521896933703</v>
      </c>
      <c r="O10240">
        <v>-0.61556987299391297</v>
      </c>
      <c r="P10240">
        <v>-1.94655658872251</v>
      </c>
      <c r="Q10240">
        <v>0.72881355932203395</v>
      </c>
      <c r="R10240">
        <v>0.305084745762711</v>
      </c>
      <c r="S10240">
        <f t="shared" si="159"/>
        <v>4.7284475819268326E-2</v>
      </c>
    </row>
    <row r="10241" spans="1:19" x14ac:dyDescent="0.2">
      <c r="A10241" t="s">
        <v>20352</v>
      </c>
      <c r="B10241" t="s">
        <v>20353</v>
      </c>
      <c r="C10241">
        <v>91</v>
      </c>
      <c r="D10241">
        <v>122</v>
      </c>
      <c r="E10241">
        <v>78</v>
      </c>
      <c r="F10241">
        <v>5</v>
      </c>
      <c r="G10241">
        <v>0.207576670649183</v>
      </c>
      <c r="H10241">
        <v>-0.56120479940901602</v>
      </c>
      <c r="I10241">
        <v>-2.14426856094707</v>
      </c>
      <c r="J10241">
        <v>155</v>
      </c>
      <c r="K10241">
        <v>206</v>
      </c>
      <c r="L10241">
        <v>84</v>
      </c>
      <c r="M10241">
        <v>21</v>
      </c>
      <c r="N10241">
        <v>0.200763625620583</v>
      </c>
      <c r="O10241">
        <v>-0.85814118925280003</v>
      </c>
      <c r="P10241">
        <v>-1.8783380720282601</v>
      </c>
      <c r="Q10241">
        <v>0.66101694915254205</v>
      </c>
      <c r="R10241">
        <v>0.305084745762711</v>
      </c>
      <c r="S10241">
        <f t="shared" si="159"/>
        <v>-0.12079622059668006</v>
      </c>
    </row>
    <row r="10242" spans="1:19" x14ac:dyDescent="0.2">
      <c r="A10242" t="s">
        <v>20354</v>
      </c>
      <c r="B10242" t="s">
        <v>20355</v>
      </c>
      <c r="C10242">
        <v>165</v>
      </c>
      <c r="D10242">
        <v>151</v>
      </c>
      <c r="E10242">
        <v>216</v>
      </c>
      <c r="F10242">
        <v>31</v>
      </c>
      <c r="G10242">
        <v>4.1751235374791598E-2</v>
      </c>
      <c r="H10242">
        <v>-0.37728820284137898</v>
      </c>
      <c r="I10242">
        <v>-1.61031942334163</v>
      </c>
      <c r="J10242">
        <v>285</v>
      </c>
      <c r="K10242">
        <v>533</v>
      </c>
      <c r="L10242">
        <v>257</v>
      </c>
      <c r="M10242">
        <v>72</v>
      </c>
      <c r="N10242">
        <v>0.349110452439783</v>
      </c>
      <c r="O10242">
        <v>-0.63700051382160605</v>
      </c>
      <c r="P10242">
        <v>-1.6077380321691299</v>
      </c>
      <c r="Q10242">
        <v>0.79661016949152497</v>
      </c>
      <c r="R10242">
        <v>0.322033898305084</v>
      </c>
      <c r="S10242">
        <f t="shared" si="159"/>
        <v>0.10556694232337177</v>
      </c>
    </row>
    <row r="10243" spans="1:19" x14ac:dyDescent="0.2">
      <c r="A10243" t="s">
        <v>20356</v>
      </c>
      <c r="B10243" t="s">
        <v>20357</v>
      </c>
      <c r="C10243">
        <v>181</v>
      </c>
      <c r="D10243">
        <v>131</v>
      </c>
      <c r="E10243">
        <v>49</v>
      </c>
      <c r="F10243">
        <v>3</v>
      </c>
      <c r="G10243">
        <v>-6.0149046917891802E-2</v>
      </c>
      <c r="H10243">
        <v>-1.06174050461907</v>
      </c>
      <c r="I10243">
        <v>-2.6647544931115199</v>
      </c>
      <c r="J10243">
        <v>162</v>
      </c>
      <c r="K10243">
        <v>243</v>
      </c>
      <c r="L10243">
        <v>178</v>
      </c>
      <c r="M10243">
        <v>21</v>
      </c>
      <c r="N10243">
        <v>0.253319362477402</v>
      </c>
      <c r="O10243">
        <v>-0.55118378937812695</v>
      </c>
      <c r="P10243">
        <v>-1.8975213884005999</v>
      </c>
      <c r="Q10243">
        <v>0.644067796610169</v>
      </c>
      <c r="R10243">
        <v>0.305084745762711</v>
      </c>
      <c r="S10243">
        <f t="shared" ref="S10243:S10306" si="160">((I10243+1.7338029)/1.7338029+(P10243+1.8692731)/1.8692731)/2</f>
        <v>-0.27602695437003039</v>
      </c>
    </row>
    <row r="10244" spans="1:19" x14ac:dyDescent="0.2">
      <c r="A10244" t="s">
        <v>20358</v>
      </c>
      <c r="B10244" t="s">
        <v>20359</v>
      </c>
      <c r="C10244">
        <v>121</v>
      </c>
      <c r="D10244">
        <v>153</v>
      </c>
      <c r="E10244">
        <v>124</v>
      </c>
      <c r="F10244">
        <v>21</v>
      </c>
      <c r="G10244">
        <v>0.18216429279667701</v>
      </c>
      <c r="H10244">
        <v>-0.48362169493261797</v>
      </c>
      <c r="I10244">
        <v>-1.6447632485445201</v>
      </c>
      <c r="J10244">
        <v>343</v>
      </c>
      <c r="K10244">
        <v>317</v>
      </c>
      <c r="L10244">
        <v>182</v>
      </c>
      <c r="M10244">
        <v>43</v>
      </c>
      <c r="N10244">
        <v>4.2993245596702798E-2</v>
      </c>
      <c r="O10244">
        <v>-0.867311509202086</v>
      </c>
      <c r="P10244">
        <v>-1.9120513330550699</v>
      </c>
      <c r="Q10244">
        <v>0.81355932203389802</v>
      </c>
      <c r="R10244">
        <v>0.22033898305084701</v>
      </c>
      <c r="S10244">
        <f t="shared" si="160"/>
        <v>1.4235080583959335E-2</v>
      </c>
    </row>
    <row r="10245" spans="1:19" x14ac:dyDescent="0.2">
      <c r="A10245" t="s">
        <v>20360</v>
      </c>
      <c r="B10245" t="s">
        <v>20361</v>
      </c>
      <c r="C10245">
        <v>39</v>
      </c>
      <c r="D10245">
        <v>34</v>
      </c>
      <c r="E10245">
        <v>51</v>
      </c>
      <c r="F10245">
        <v>0</v>
      </c>
      <c r="G10245">
        <v>2.0672542311284299E-2</v>
      </c>
      <c r="H10245">
        <v>-0.37775244070696601</v>
      </c>
      <c r="I10245" t="e">
        <f>-inf</f>
        <v>#NAME?</v>
      </c>
      <c r="J10245">
        <v>134</v>
      </c>
      <c r="K10245">
        <v>85</v>
      </c>
      <c r="L10245">
        <v>46</v>
      </c>
      <c r="M10245">
        <v>9</v>
      </c>
      <c r="N10245">
        <v>-0.120457769228793</v>
      </c>
      <c r="O10245">
        <v>-1.05643574382762</v>
      </c>
      <c r="P10245">
        <v>-2.1830879575173698</v>
      </c>
      <c r="Q10245">
        <v>0.83050847457627097</v>
      </c>
      <c r="R10245">
        <v>0.338983050847457</v>
      </c>
      <c r="S10245" t="e">
        <f t="shared" si="160"/>
        <v>#NAME?</v>
      </c>
    </row>
    <row r="10246" spans="1:19" x14ac:dyDescent="0.2">
      <c r="A10246" t="s">
        <v>20362</v>
      </c>
      <c r="B10246" t="s">
        <v>20363</v>
      </c>
      <c r="C10246">
        <v>71</v>
      </c>
      <c r="D10246">
        <v>61</v>
      </c>
      <c r="E10246">
        <v>41</v>
      </c>
      <c r="F10246">
        <v>9</v>
      </c>
      <c r="G10246">
        <v>1.4329718587220101E-2</v>
      </c>
      <c r="H10246">
        <v>-0.73273250177774296</v>
      </c>
      <c r="I10246">
        <v>-1.78121301224174</v>
      </c>
      <c r="J10246">
        <v>84</v>
      </c>
      <c r="K10246">
        <v>89</v>
      </c>
      <c r="L10246">
        <v>104</v>
      </c>
      <c r="M10246">
        <v>19</v>
      </c>
      <c r="N10246">
        <v>0.102338824004752</v>
      </c>
      <c r="O10246">
        <v>-0.49933472390749101</v>
      </c>
      <c r="P10246">
        <v>-1.6557513537009401</v>
      </c>
      <c r="Q10246">
        <v>0.76271186440677896</v>
      </c>
      <c r="R10246">
        <v>0.305084745762711</v>
      </c>
      <c r="S10246">
        <f t="shared" si="160"/>
        <v>4.3441286970048808E-2</v>
      </c>
    </row>
    <row r="10247" spans="1:19" x14ac:dyDescent="0.2">
      <c r="A10247" t="s">
        <v>20364</v>
      </c>
      <c r="B10247" t="s">
        <v>20365</v>
      </c>
      <c r="C10247">
        <v>218</v>
      </c>
      <c r="D10247">
        <v>207</v>
      </c>
      <c r="E10247">
        <v>204</v>
      </c>
      <c r="F10247">
        <v>52</v>
      </c>
      <c r="G10247">
        <v>5.77720841478414E-2</v>
      </c>
      <c r="H10247">
        <v>-0.52308433595710901</v>
      </c>
      <c r="I10247">
        <v>-1.5066503229318</v>
      </c>
      <c r="J10247">
        <v>454</v>
      </c>
      <c r="K10247">
        <v>281</v>
      </c>
      <c r="L10247">
        <v>290</v>
      </c>
      <c r="M10247">
        <v>81</v>
      </c>
      <c r="N10247">
        <v>-0.13112142953030201</v>
      </c>
      <c r="O10247">
        <v>-0.78674663210253803</v>
      </c>
      <c r="P10247">
        <v>-1.75879650257034</v>
      </c>
      <c r="Q10247">
        <v>0.74576271186440601</v>
      </c>
      <c r="R10247">
        <v>0.22033898305084701</v>
      </c>
      <c r="S10247">
        <f t="shared" si="160"/>
        <v>9.5057719753124326E-2</v>
      </c>
    </row>
    <row r="10248" spans="1:19" x14ac:dyDescent="0.2">
      <c r="A10248" t="s">
        <v>20366</v>
      </c>
      <c r="B10248" t="s">
        <v>20367</v>
      </c>
      <c r="C10248">
        <v>215</v>
      </c>
      <c r="D10248">
        <v>327</v>
      </c>
      <c r="E10248">
        <v>258</v>
      </c>
      <c r="F10248">
        <v>59</v>
      </c>
      <c r="G10248">
        <v>0.26236752504020899</v>
      </c>
      <c r="H10248">
        <v>-0.41507676373077801</v>
      </c>
      <c r="I10248">
        <v>-1.44578362123546</v>
      </c>
      <c r="J10248">
        <v>432</v>
      </c>
      <c r="K10248">
        <v>552</v>
      </c>
      <c r="L10248">
        <v>372</v>
      </c>
      <c r="M10248">
        <v>78</v>
      </c>
      <c r="N10248">
        <v>0.18368343433600801</v>
      </c>
      <c r="O10248">
        <v>-0.65702958407740497</v>
      </c>
      <c r="P10248">
        <v>-1.75361481271632</v>
      </c>
      <c r="Q10248">
        <v>0.91525423728813504</v>
      </c>
      <c r="R10248">
        <v>8.4745762711864403E-2</v>
      </c>
      <c r="S10248">
        <f t="shared" si="160"/>
        <v>0.11399668434311817</v>
      </c>
    </row>
    <row r="10249" spans="1:19" x14ac:dyDescent="0.2">
      <c r="A10249" t="s">
        <v>20368</v>
      </c>
      <c r="B10249" t="s">
        <v>20369</v>
      </c>
      <c r="C10249">
        <v>190</v>
      </c>
      <c r="D10249">
        <v>271</v>
      </c>
      <c r="E10249">
        <v>85</v>
      </c>
      <c r="F10249">
        <v>24</v>
      </c>
      <c r="G10249">
        <v>0.234473922217105</v>
      </c>
      <c r="H10249">
        <v>-0.84359268501693896</v>
      </c>
      <c r="I10249">
        <v>-1.78273953220322</v>
      </c>
      <c r="J10249">
        <v>233</v>
      </c>
      <c r="K10249">
        <v>327</v>
      </c>
      <c r="L10249">
        <v>187</v>
      </c>
      <c r="M10249">
        <v>36</v>
      </c>
      <c r="N10249">
        <v>0.22441993505598801</v>
      </c>
      <c r="O10249">
        <v>-0.68760309163390998</v>
      </c>
      <c r="P10249">
        <v>-1.8212790888506201</v>
      </c>
      <c r="Q10249">
        <v>0.91525423728813504</v>
      </c>
      <c r="R10249">
        <v>0.35593220338983</v>
      </c>
      <c r="S10249">
        <f t="shared" si="160"/>
        <v>-1.2748995832406306E-3</v>
      </c>
    </row>
    <row r="10250" spans="1:19" x14ac:dyDescent="0.2">
      <c r="A10250" t="s">
        <v>20370</v>
      </c>
      <c r="B10250" t="s">
        <v>20371</v>
      </c>
      <c r="C10250">
        <v>94</v>
      </c>
      <c r="D10250">
        <v>184</v>
      </c>
      <c r="E10250">
        <v>98</v>
      </c>
      <c r="F10250">
        <v>9</v>
      </c>
      <c r="G10250">
        <v>0.37194820170536602</v>
      </c>
      <c r="H10250">
        <v>-0.47615978768560702</v>
      </c>
      <c r="I10250">
        <v>-1.90308251712237</v>
      </c>
      <c r="J10250">
        <v>206</v>
      </c>
      <c r="K10250">
        <v>257</v>
      </c>
      <c r="L10250">
        <v>110</v>
      </c>
      <c r="M10250">
        <v>34</v>
      </c>
      <c r="N10250">
        <v>0.173294006383862</v>
      </c>
      <c r="O10250">
        <v>-0.86456331235531803</v>
      </c>
      <c r="P10250">
        <v>-1.7926139719187899</v>
      </c>
      <c r="Q10250">
        <v>0.62711864406779605</v>
      </c>
      <c r="R10250">
        <v>0.186440677966101</v>
      </c>
      <c r="S10250">
        <f t="shared" si="160"/>
        <v>-2.8312370226644488E-2</v>
      </c>
    </row>
    <row r="10251" spans="1:19" x14ac:dyDescent="0.2">
      <c r="A10251" t="s">
        <v>20372</v>
      </c>
      <c r="B10251" t="s">
        <v>20373</v>
      </c>
      <c r="C10251">
        <v>117</v>
      </c>
      <c r="D10251">
        <v>120</v>
      </c>
      <c r="E10251">
        <v>96</v>
      </c>
      <c r="F10251">
        <v>13</v>
      </c>
      <c r="G10251">
        <v>9.1253616596991494E-2</v>
      </c>
      <c r="H10251">
        <v>-0.58017263848499601</v>
      </c>
      <c r="I10251">
        <v>-1.8384396824013201</v>
      </c>
      <c r="J10251">
        <v>194</v>
      </c>
      <c r="K10251">
        <v>230</v>
      </c>
      <c r="L10251">
        <v>104</v>
      </c>
      <c r="M10251">
        <v>82</v>
      </c>
      <c r="N10251">
        <v>0.15115420950908801</v>
      </c>
      <c r="O10251">
        <v>-0.86285716777583599</v>
      </c>
      <c r="P10251">
        <v>-1.3842135461384</v>
      </c>
      <c r="Q10251">
        <v>0.74576271186440601</v>
      </c>
      <c r="R10251">
        <v>0.152542372881355</v>
      </c>
      <c r="S10251">
        <f t="shared" si="160"/>
        <v>9.956998953622713E-2</v>
      </c>
    </row>
    <row r="10252" spans="1:19" x14ac:dyDescent="0.2">
      <c r="A10252" t="s">
        <v>20374</v>
      </c>
      <c r="B10252" t="s">
        <v>20375</v>
      </c>
      <c r="C10252">
        <v>108</v>
      </c>
      <c r="D10252">
        <v>136</v>
      </c>
      <c r="E10252">
        <v>95</v>
      </c>
      <c r="F10252">
        <v>17</v>
      </c>
      <c r="G10252">
        <v>0.180373385178796</v>
      </c>
      <c r="H10252">
        <v>-0.54995815997650499</v>
      </c>
      <c r="I10252">
        <v>-1.6871720070706699</v>
      </c>
      <c r="J10252">
        <v>263</v>
      </c>
      <c r="K10252">
        <v>443</v>
      </c>
      <c r="L10252">
        <v>118</v>
      </c>
      <c r="M10252">
        <v>42</v>
      </c>
      <c r="N10252">
        <v>0.30367608115503297</v>
      </c>
      <c r="O10252">
        <v>-0.940162518328022</v>
      </c>
      <c r="P10252">
        <v>-1.8069321266837499</v>
      </c>
      <c r="Q10252">
        <v>0.83050847457627097</v>
      </c>
      <c r="R10252">
        <v>0.25423728813559299</v>
      </c>
      <c r="S10252">
        <f t="shared" si="160"/>
        <v>3.012276748030434E-2</v>
      </c>
    </row>
    <row r="10253" spans="1:19" x14ac:dyDescent="0.2">
      <c r="A10253" t="s">
        <v>20376</v>
      </c>
      <c r="B10253" t="s">
        <v>20377</v>
      </c>
      <c r="C10253">
        <v>90</v>
      </c>
      <c r="D10253">
        <v>71</v>
      </c>
      <c r="E10253">
        <v>47</v>
      </c>
      <c r="F10253">
        <v>9</v>
      </c>
      <c r="G10253">
        <v>-2.2725928424721001E-2</v>
      </c>
      <c r="H10253">
        <v>-0.77640266128201096</v>
      </c>
      <c r="I10253">
        <v>-1.88419717296199</v>
      </c>
      <c r="J10253">
        <v>203</v>
      </c>
      <c r="K10253">
        <v>123</v>
      </c>
      <c r="L10253">
        <v>96</v>
      </c>
      <c r="M10253">
        <v>13</v>
      </c>
      <c r="N10253">
        <v>-0.14036282305209299</v>
      </c>
      <c r="O10253">
        <v>-0.91731358201803403</v>
      </c>
      <c r="P10253">
        <v>-2.2037783541982598</v>
      </c>
      <c r="Q10253">
        <v>0.84745762711864403</v>
      </c>
      <c r="R10253">
        <v>0.27118644067796599</v>
      </c>
      <c r="S10253">
        <f t="shared" si="160"/>
        <v>-0.13284590175982836</v>
      </c>
    </row>
    <row r="10254" spans="1:19" x14ac:dyDescent="0.2">
      <c r="A10254" t="s">
        <v>20378</v>
      </c>
      <c r="B10254" t="s">
        <v>20379</v>
      </c>
      <c r="C10254">
        <v>48</v>
      </c>
      <c r="D10254">
        <v>51</v>
      </c>
      <c r="E10254">
        <v>49</v>
      </c>
      <c r="F10254">
        <v>3</v>
      </c>
      <c r="G10254">
        <v>0.106587171017877</v>
      </c>
      <c r="H10254">
        <v>-0.485303167125477</v>
      </c>
      <c r="I10254">
        <v>-2.0883171556179199</v>
      </c>
      <c r="J10254">
        <v>153</v>
      </c>
      <c r="K10254">
        <v>140</v>
      </c>
      <c r="L10254">
        <v>98</v>
      </c>
      <c r="M10254">
        <v>20</v>
      </c>
      <c r="N10254">
        <v>3.8664708282361002E-2</v>
      </c>
      <c r="O10254">
        <v>-0.785554132269494</v>
      </c>
      <c r="P10254">
        <v>-1.8938871037455101</v>
      </c>
      <c r="Q10254">
        <v>0.61016949152542299</v>
      </c>
      <c r="R10254">
        <v>0.322033898305084</v>
      </c>
      <c r="S10254">
        <f t="shared" si="160"/>
        <v>-0.10881987512107037</v>
      </c>
    </row>
    <row r="10255" spans="1:19" x14ac:dyDescent="0.2">
      <c r="A10255" t="s">
        <v>20380</v>
      </c>
      <c r="B10255" t="s">
        <v>20381</v>
      </c>
      <c r="C10255">
        <v>65</v>
      </c>
      <c r="D10255">
        <v>66</v>
      </c>
      <c r="E10255">
        <v>37</v>
      </c>
      <c r="F10255">
        <v>11</v>
      </c>
      <c r="G10255">
        <v>8.6888811194541504E-2</v>
      </c>
      <c r="H10255">
        <v>-0.73896964235426399</v>
      </c>
      <c r="I10255">
        <v>-1.6557178444466201</v>
      </c>
      <c r="J10255">
        <v>166</v>
      </c>
      <c r="K10255">
        <v>240</v>
      </c>
      <c r="L10255">
        <v>95</v>
      </c>
      <c r="M10255">
        <v>10</v>
      </c>
      <c r="N10255">
        <v>0.23733125709327199</v>
      </c>
      <c r="O10255">
        <v>-0.83447325989559695</v>
      </c>
      <c r="P10255">
        <v>-2.2303337566319401</v>
      </c>
      <c r="Q10255">
        <v>0.84745762711864403</v>
      </c>
      <c r="R10255">
        <v>0.28813559322033899</v>
      </c>
      <c r="S10255">
        <f t="shared" si="160"/>
        <v>-7.4059388997938708E-2</v>
      </c>
    </row>
    <row r="10256" spans="1:19" x14ac:dyDescent="0.2">
      <c r="A10256" t="s">
        <v>20382</v>
      </c>
      <c r="B10256" t="s">
        <v>20383</v>
      </c>
      <c r="C10256">
        <v>249</v>
      </c>
      <c r="D10256">
        <v>195</v>
      </c>
      <c r="E10256">
        <v>101</v>
      </c>
      <c r="F10256">
        <v>16</v>
      </c>
      <c r="G10256">
        <v>-2.5906503437689798E-2</v>
      </c>
      <c r="H10256">
        <v>-0.88613598309149699</v>
      </c>
      <c r="I10256">
        <v>-2.0762765374018102</v>
      </c>
      <c r="J10256">
        <v>385</v>
      </c>
      <c r="K10256">
        <v>446</v>
      </c>
      <c r="L10256">
        <v>382</v>
      </c>
      <c r="M10256">
        <v>27</v>
      </c>
      <c r="N10256">
        <v>0.14110223262536201</v>
      </c>
      <c r="O10256">
        <v>-0.59548614374118203</v>
      </c>
      <c r="P10256">
        <v>-2.1643226339414001</v>
      </c>
      <c r="Q10256">
        <v>0.677966101694915</v>
      </c>
      <c r="R10256">
        <v>0.38983050847457601</v>
      </c>
      <c r="S10256">
        <f t="shared" si="160"/>
        <v>-0.17768464444650925</v>
      </c>
    </row>
    <row r="10257" spans="1:19" x14ac:dyDescent="0.2">
      <c r="A10257" t="s">
        <v>20384</v>
      </c>
      <c r="B10257" t="s">
        <v>20385</v>
      </c>
      <c r="C10257">
        <v>84</v>
      </c>
      <c r="D10257">
        <v>88</v>
      </c>
      <c r="E10257">
        <v>60</v>
      </c>
      <c r="F10257">
        <v>10</v>
      </c>
      <c r="G10257">
        <v>0.100461618383815</v>
      </c>
      <c r="H10257">
        <v>-0.64038604545664102</v>
      </c>
      <c r="I10257">
        <v>-1.80847645902388</v>
      </c>
      <c r="J10257">
        <v>270</v>
      </c>
      <c r="K10257">
        <v>244</v>
      </c>
      <c r="L10257">
        <v>116</v>
      </c>
      <c r="M10257">
        <v>12</v>
      </c>
      <c r="N10257">
        <v>3.3254165601463902E-2</v>
      </c>
      <c r="O10257">
        <v>-0.95899455207645901</v>
      </c>
      <c r="P10257">
        <v>-2.36240818670325</v>
      </c>
      <c r="Q10257">
        <v>0.66101694915254205</v>
      </c>
      <c r="R10257">
        <v>0.338983050847457</v>
      </c>
      <c r="S10257">
        <f t="shared" si="160"/>
        <v>-0.15344019104943282</v>
      </c>
    </row>
    <row r="10258" spans="1:19" x14ac:dyDescent="0.2">
      <c r="A10258" t="s">
        <v>20386</v>
      </c>
      <c r="B10258" t="s">
        <v>20387</v>
      </c>
      <c r="C10258">
        <v>175</v>
      </c>
      <c r="D10258">
        <v>86</v>
      </c>
      <c r="E10258">
        <v>78</v>
      </c>
      <c r="F10258">
        <v>20</v>
      </c>
      <c r="G10258">
        <v>-0.22828136514719799</v>
      </c>
      <c r="H10258">
        <v>-0.84520145577421701</v>
      </c>
      <c r="I10258">
        <v>-1.82620522598431</v>
      </c>
      <c r="J10258">
        <v>176</v>
      </c>
      <c r="K10258">
        <v>308</v>
      </c>
      <c r="L10258">
        <v>148</v>
      </c>
      <c r="M10258">
        <v>33</v>
      </c>
      <c r="N10258">
        <v>0.32026615210801601</v>
      </c>
      <c r="O10258">
        <v>-0.66733972956358201</v>
      </c>
      <c r="P10258">
        <v>-1.73722439652815</v>
      </c>
      <c r="Q10258">
        <v>0.86440677966101698</v>
      </c>
      <c r="R10258">
        <v>0.35593220338983</v>
      </c>
      <c r="S10258">
        <f t="shared" si="160"/>
        <v>8.6735715180776239E-3</v>
      </c>
    </row>
    <row r="10259" spans="1:19" x14ac:dyDescent="0.2">
      <c r="A10259" t="s">
        <v>20388</v>
      </c>
      <c r="B10259" t="s">
        <v>20389</v>
      </c>
      <c r="C10259">
        <v>32</v>
      </c>
      <c r="D10259">
        <v>48</v>
      </c>
      <c r="E10259">
        <v>76</v>
      </c>
      <c r="F10259">
        <v>5</v>
      </c>
      <c r="G10259">
        <v>0.25634949135120899</v>
      </c>
      <c r="H10259">
        <v>-0.118594395817518</v>
      </c>
      <c r="I10259">
        <v>-1.6903771469458799</v>
      </c>
      <c r="J10259">
        <v>136</v>
      </c>
      <c r="K10259">
        <v>155</v>
      </c>
      <c r="L10259">
        <v>158</v>
      </c>
      <c r="M10259">
        <v>25</v>
      </c>
      <c r="N10259">
        <v>0.134020893221795</v>
      </c>
      <c r="O10259">
        <v>-0.52697059856018502</v>
      </c>
      <c r="P10259">
        <v>-1.7458245682900699</v>
      </c>
      <c r="Q10259">
        <v>0.59322033898305004</v>
      </c>
      <c r="R10259">
        <v>0.38983050847457601</v>
      </c>
      <c r="S10259">
        <f t="shared" si="160"/>
        <v>4.5543731335020994E-2</v>
      </c>
    </row>
    <row r="10260" spans="1:19" x14ac:dyDescent="0.2">
      <c r="A10260" t="s">
        <v>20390</v>
      </c>
      <c r="B10260" t="s">
        <v>20391</v>
      </c>
      <c r="C10260">
        <v>219</v>
      </c>
      <c r="D10260">
        <v>179</v>
      </c>
      <c r="E10260">
        <v>116</v>
      </c>
      <c r="F10260">
        <v>19</v>
      </c>
      <c r="G10260">
        <v>-7.33285156469671E-3</v>
      </c>
      <c r="H10260">
        <v>-0.77024413539160297</v>
      </c>
      <c r="I10260">
        <v>-1.94588768684928</v>
      </c>
      <c r="J10260">
        <v>314</v>
      </c>
      <c r="K10260">
        <v>320</v>
      </c>
      <c r="L10260">
        <v>134</v>
      </c>
      <c r="M10260">
        <v>30</v>
      </c>
      <c r="N10260">
        <v>8.5448433668412593E-2</v>
      </c>
      <c r="O10260">
        <v>-0.96191362685279702</v>
      </c>
      <c r="P10260">
        <v>-2.03003406194544</v>
      </c>
      <c r="Q10260">
        <v>0.61016949152542299</v>
      </c>
      <c r="R10260">
        <v>0.28813559322033899</v>
      </c>
      <c r="S10260">
        <f t="shared" si="160"/>
        <v>-0.10416266454769436</v>
      </c>
    </row>
    <row r="10261" spans="1:19" x14ac:dyDescent="0.2">
      <c r="A10261" t="s">
        <v>20392</v>
      </c>
      <c r="B10261" t="s">
        <v>20393</v>
      </c>
      <c r="C10261">
        <v>83</v>
      </c>
      <c r="D10261">
        <v>71</v>
      </c>
      <c r="E10261">
        <v>148</v>
      </c>
      <c r="F10261">
        <v>43</v>
      </c>
      <c r="G10261">
        <v>1.2438488638529799E-2</v>
      </c>
      <c r="H10261">
        <v>-0.24307438675952001</v>
      </c>
      <c r="I10261">
        <v>-1.1698068097584799</v>
      </c>
      <c r="J10261">
        <v>152</v>
      </c>
      <c r="K10261">
        <v>212</v>
      </c>
      <c r="L10261">
        <v>193</v>
      </c>
      <c r="M10261">
        <v>77</v>
      </c>
      <c r="N10261">
        <v>0.2217203764057</v>
      </c>
      <c r="O10261">
        <v>-0.48837505608138898</v>
      </c>
      <c r="P10261">
        <v>-1.3055785313641799</v>
      </c>
      <c r="Q10261">
        <v>0.74576271186440601</v>
      </c>
      <c r="R10261">
        <v>0.35593220338983</v>
      </c>
      <c r="S10261">
        <f t="shared" si="160"/>
        <v>0.3134262013739641</v>
      </c>
    </row>
    <row r="10262" spans="1:19" x14ac:dyDescent="0.2">
      <c r="A10262" t="s">
        <v>20394</v>
      </c>
      <c r="B10262" t="s">
        <v>20395</v>
      </c>
      <c r="C10262">
        <v>316</v>
      </c>
      <c r="D10262">
        <v>356</v>
      </c>
      <c r="E10262">
        <v>205</v>
      </c>
      <c r="F10262">
        <v>48</v>
      </c>
      <c r="G10262">
        <v>0.132021147649999</v>
      </c>
      <c r="H10262">
        <v>-0.68219123134105297</v>
      </c>
      <c r="I10262">
        <v>-1.70264301820481</v>
      </c>
      <c r="J10262">
        <v>574</v>
      </c>
      <c r="K10262">
        <v>709</v>
      </c>
      <c r="L10262">
        <v>407</v>
      </c>
      <c r="M10262">
        <v>85</v>
      </c>
      <c r="N10262">
        <v>0.168962446206814</v>
      </c>
      <c r="O10262">
        <v>-0.74140626031714296</v>
      </c>
      <c r="P10262">
        <v>-1.8397186352755699</v>
      </c>
      <c r="Q10262">
        <v>0.69491525423728795</v>
      </c>
      <c r="R10262">
        <v>0.322033898305084</v>
      </c>
      <c r="S10262">
        <f t="shared" si="160"/>
        <v>1.6891329331373658E-2</v>
      </c>
    </row>
    <row r="10263" spans="1:19" x14ac:dyDescent="0.2">
      <c r="A10263" t="s">
        <v>20396</v>
      </c>
      <c r="B10263" t="s">
        <v>20397</v>
      </c>
      <c r="C10263">
        <v>145</v>
      </c>
      <c r="D10263">
        <v>93</v>
      </c>
      <c r="E10263">
        <v>122</v>
      </c>
      <c r="F10263">
        <v>13</v>
      </c>
      <c r="G10263">
        <v>-0.112626821385511</v>
      </c>
      <c r="H10263">
        <v>-0.56926618133863005</v>
      </c>
      <c r="I10263">
        <v>-1.9316218228901301</v>
      </c>
      <c r="J10263">
        <v>280</v>
      </c>
      <c r="K10263">
        <v>279</v>
      </c>
      <c r="L10263">
        <v>168</v>
      </c>
      <c r="M10263">
        <v>22</v>
      </c>
      <c r="N10263">
        <v>7.5674275353100104E-2</v>
      </c>
      <c r="O10263">
        <v>-0.81393752676074604</v>
      </c>
      <c r="P10263">
        <v>-2.1149610191119002</v>
      </c>
      <c r="Q10263">
        <v>0.74576271186440601</v>
      </c>
      <c r="R10263">
        <v>0.338983050847457</v>
      </c>
      <c r="S10263">
        <f t="shared" si="160"/>
        <v>-0.12276519885775816</v>
      </c>
    </row>
    <row r="10264" spans="1:19" x14ac:dyDescent="0.2">
      <c r="A10264" t="s">
        <v>20398</v>
      </c>
      <c r="B10264" t="s">
        <v>20399</v>
      </c>
      <c r="C10264">
        <v>231</v>
      </c>
      <c r="D10264">
        <v>216</v>
      </c>
      <c r="E10264">
        <v>121</v>
      </c>
      <c r="F10264">
        <v>31</v>
      </c>
      <c r="G10264">
        <v>5.1100003554315002E-2</v>
      </c>
      <c r="H10264">
        <v>-0.775084619354097</v>
      </c>
      <c r="I10264">
        <v>-1.75644745901987</v>
      </c>
      <c r="J10264">
        <v>509</v>
      </c>
      <c r="K10264">
        <v>766</v>
      </c>
      <c r="L10264">
        <v>214</v>
      </c>
      <c r="M10264">
        <v>65</v>
      </c>
      <c r="N10264">
        <v>0.25473909071756601</v>
      </c>
      <c r="O10264">
        <v>-0.96839278613195801</v>
      </c>
      <c r="P10264">
        <v>-1.90403009428579</v>
      </c>
      <c r="Q10264">
        <v>0.79661016949152497</v>
      </c>
      <c r="R10264">
        <v>0.338983050847457</v>
      </c>
      <c r="S10264">
        <f t="shared" si="160"/>
        <v>-1.5827243095271594E-2</v>
      </c>
    </row>
    <row r="10265" spans="1:19" x14ac:dyDescent="0.2">
      <c r="A10265" t="s">
        <v>20400</v>
      </c>
      <c r="B10265" t="s">
        <v>20401</v>
      </c>
      <c r="C10265">
        <v>99</v>
      </c>
      <c r="D10265">
        <v>75</v>
      </c>
      <c r="E10265">
        <v>39</v>
      </c>
      <c r="F10265">
        <v>8</v>
      </c>
      <c r="G10265">
        <v>-4.0315698910321399E-2</v>
      </c>
      <c r="H10265">
        <v>-0.89882859734945397</v>
      </c>
      <c r="I10265">
        <v>-1.9767423805676001</v>
      </c>
      <c r="J10265">
        <v>179</v>
      </c>
      <c r="K10265">
        <v>233</v>
      </c>
      <c r="L10265">
        <v>133</v>
      </c>
      <c r="M10265">
        <v>22</v>
      </c>
      <c r="N10265">
        <v>0.191730993467847</v>
      </c>
      <c r="O10265">
        <v>-0.72109016715719698</v>
      </c>
      <c r="P10265">
        <v>-1.92065601874957</v>
      </c>
      <c r="Q10265">
        <v>0.79661016949152497</v>
      </c>
      <c r="R10265">
        <v>0.22033898305084701</v>
      </c>
      <c r="S10265">
        <f t="shared" si="160"/>
        <v>-8.3803807755548368E-2</v>
      </c>
    </row>
    <row r="10266" spans="1:19" x14ac:dyDescent="0.2">
      <c r="A10266" t="s">
        <v>20402</v>
      </c>
      <c r="B10266" t="s">
        <v>20403</v>
      </c>
      <c r="C10266">
        <v>127</v>
      </c>
      <c r="D10266">
        <v>152</v>
      </c>
      <c r="E10266">
        <v>137</v>
      </c>
      <c r="F10266">
        <v>13</v>
      </c>
      <c r="G10266">
        <v>0.15829809928434399</v>
      </c>
      <c r="H10266">
        <v>-0.46134116357795302</v>
      </c>
      <c r="I10266">
        <v>-1.87405754161111</v>
      </c>
      <c r="J10266">
        <v>450</v>
      </c>
      <c r="K10266">
        <v>564</v>
      </c>
      <c r="L10266">
        <v>343</v>
      </c>
      <c r="M10266">
        <v>68</v>
      </c>
      <c r="N10266">
        <v>0.17529469362972</v>
      </c>
      <c r="O10266">
        <v>-0.71000717087696297</v>
      </c>
      <c r="P10266">
        <v>-1.830929269661</v>
      </c>
      <c r="Q10266">
        <v>0.71186440677966101</v>
      </c>
      <c r="R10266">
        <v>0.23728813559322001</v>
      </c>
      <c r="S10266">
        <f t="shared" si="160"/>
        <v>-3.0190764551543944E-2</v>
      </c>
    </row>
    <row r="10267" spans="1:19" x14ac:dyDescent="0.2">
      <c r="A10267" t="s">
        <v>20404</v>
      </c>
      <c r="B10267" t="s">
        <v>20405</v>
      </c>
      <c r="C10267">
        <v>95</v>
      </c>
      <c r="D10267">
        <v>60</v>
      </c>
      <c r="E10267">
        <v>74</v>
      </c>
      <c r="F10267">
        <v>9</v>
      </c>
      <c r="G10267">
        <v>-0.119314122609675</v>
      </c>
      <c r="H10267">
        <v>-0.60274989533627499</v>
      </c>
      <c r="I10267">
        <v>-1.9076782688115199</v>
      </c>
      <c r="J10267">
        <v>218</v>
      </c>
      <c r="K10267">
        <v>144</v>
      </c>
      <c r="L10267">
        <v>119</v>
      </c>
      <c r="M10267">
        <v>9</v>
      </c>
      <c r="N10267">
        <v>-0.102865898087633</v>
      </c>
      <c r="O10267">
        <v>-0.85499830935646404</v>
      </c>
      <c r="P10267">
        <v>-2.3944396527571699</v>
      </c>
      <c r="Q10267">
        <v>0.72881355932203395</v>
      </c>
      <c r="R10267">
        <v>0.35593220338983</v>
      </c>
      <c r="S10267">
        <f t="shared" si="160"/>
        <v>-0.19061624125758497</v>
      </c>
    </row>
    <row r="10268" spans="1:19" x14ac:dyDescent="0.2">
      <c r="A10268" t="s">
        <v>20406</v>
      </c>
      <c r="B10268" t="s">
        <v>20407</v>
      </c>
      <c r="C10268">
        <v>37</v>
      </c>
      <c r="D10268">
        <v>54</v>
      </c>
      <c r="E10268">
        <v>55</v>
      </c>
      <c r="F10268">
        <v>6</v>
      </c>
      <c r="G10268">
        <v>0.244450268051501</v>
      </c>
      <c r="H10268">
        <v>-0.32209704435115399</v>
      </c>
      <c r="I10268">
        <v>-1.67424764664535</v>
      </c>
      <c r="J10268">
        <v>295</v>
      </c>
      <c r="K10268">
        <v>327</v>
      </c>
      <c r="L10268">
        <v>176</v>
      </c>
      <c r="M10268">
        <v>23</v>
      </c>
      <c r="N10268">
        <v>0.121953840103844</v>
      </c>
      <c r="O10268">
        <v>-0.81639812530840306</v>
      </c>
      <c r="P10268">
        <v>-2.1183198485524599</v>
      </c>
      <c r="Q10268">
        <v>0.86440677966101698</v>
      </c>
      <c r="R10268">
        <v>0.23728813559322001</v>
      </c>
      <c r="S10268">
        <f t="shared" si="160"/>
        <v>-4.9441187136904971E-2</v>
      </c>
    </row>
    <row r="10269" spans="1:19" x14ac:dyDescent="0.2">
      <c r="A10269" t="s">
        <v>20408</v>
      </c>
      <c r="B10269" t="s">
        <v>20409</v>
      </c>
      <c r="C10269">
        <v>216</v>
      </c>
      <c r="D10269">
        <v>250</v>
      </c>
      <c r="E10269">
        <v>161</v>
      </c>
      <c r="F10269">
        <v>26</v>
      </c>
      <c r="G10269">
        <v>0.14374448981663501</v>
      </c>
      <c r="H10269">
        <v>-0.62188588489748398</v>
      </c>
      <c r="I10269">
        <v>-1.80367757614211</v>
      </c>
      <c r="J10269">
        <v>257</v>
      </c>
      <c r="K10269">
        <v>470</v>
      </c>
      <c r="L10269">
        <v>267</v>
      </c>
      <c r="M10269">
        <v>53</v>
      </c>
      <c r="N10269">
        <v>0.33939283802614401</v>
      </c>
      <c r="O10269">
        <v>-0.575510639111109</v>
      </c>
      <c r="P10269">
        <v>-1.6958829223223899</v>
      </c>
      <c r="Q10269">
        <v>0.69491525423728795</v>
      </c>
      <c r="R10269">
        <v>0.25423728813559299</v>
      </c>
      <c r="S10269">
        <f t="shared" si="160"/>
        <v>2.622834069734296E-2</v>
      </c>
    </row>
    <row r="10270" spans="1:19" x14ac:dyDescent="0.2">
      <c r="A10270" t="s">
        <v>20410</v>
      </c>
      <c r="B10270" t="s">
        <v>20411</v>
      </c>
      <c r="C10270">
        <v>83</v>
      </c>
      <c r="D10270">
        <v>129</v>
      </c>
      <c r="E10270">
        <v>64</v>
      </c>
      <c r="F10270">
        <v>21</v>
      </c>
      <c r="G10270">
        <v>0.27176985021870298</v>
      </c>
      <c r="H10270">
        <v>-0.60715612817058995</v>
      </c>
      <c r="I10270">
        <v>-1.48105597060415</v>
      </c>
      <c r="J10270">
        <v>196</v>
      </c>
      <c r="K10270">
        <v>219</v>
      </c>
      <c r="L10270">
        <v>95</v>
      </c>
      <c r="M10270">
        <v>20</v>
      </c>
      <c r="N10270">
        <v>0.12541614690536401</v>
      </c>
      <c r="O10270">
        <v>-0.90662124321201798</v>
      </c>
      <c r="P10270">
        <v>-2.0014517442843802</v>
      </c>
      <c r="Q10270">
        <v>0.644067796610169</v>
      </c>
      <c r="R10270">
        <v>0.305084745762711</v>
      </c>
      <c r="S10270">
        <f t="shared" si="160"/>
        <v>3.7532395632586278E-2</v>
      </c>
    </row>
    <row r="10271" spans="1:19" x14ac:dyDescent="0.2">
      <c r="A10271" t="s">
        <v>20412</v>
      </c>
      <c r="B10271" t="s">
        <v>20413</v>
      </c>
      <c r="C10271">
        <v>212</v>
      </c>
      <c r="D10271">
        <v>301</v>
      </c>
      <c r="E10271">
        <v>213</v>
      </c>
      <c r="F10271">
        <v>24</v>
      </c>
      <c r="G10271">
        <v>0.23248886696061999</v>
      </c>
      <c r="H10271">
        <v>-0.49221426726841699</v>
      </c>
      <c r="I10271">
        <v>-1.8303217921791399</v>
      </c>
      <c r="J10271">
        <v>486</v>
      </c>
      <c r="K10271">
        <v>676</v>
      </c>
      <c r="L10271">
        <v>401</v>
      </c>
      <c r="M10271">
        <v>74</v>
      </c>
      <c r="N10271">
        <v>0.220538530101064</v>
      </c>
      <c r="O10271">
        <v>-0.675580673786501</v>
      </c>
      <c r="P10271">
        <v>-1.82763021812321</v>
      </c>
      <c r="Q10271">
        <v>0.86440677966101698</v>
      </c>
      <c r="R10271">
        <v>0.169491525423728</v>
      </c>
      <c r="S10271">
        <f t="shared" si="160"/>
        <v>-1.6695657442390079E-2</v>
      </c>
    </row>
    <row r="10272" spans="1:19" x14ac:dyDescent="0.2">
      <c r="A10272" t="s">
        <v>20414</v>
      </c>
      <c r="B10272" t="s">
        <v>20415</v>
      </c>
      <c r="C10272">
        <v>167</v>
      </c>
      <c r="D10272">
        <v>201</v>
      </c>
      <c r="E10272">
        <v>179</v>
      </c>
      <c r="F10272">
        <v>20</v>
      </c>
      <c r="G10272">
        <v>0.160737818568434</v>
      </c>
      <c r="H10272">
        <v>-0.464121449946093</v>
      </c>
      <c r="I10272">
        <v>-1.8058836484456</v>
      </c>
      <c r="J10272">
        <v>351</v>
      </c>
      <c r="K10272">
        <v>514</v>
      </c>
      <c r="L10272">
        <v>266</v>
      </c>
      <c r="M10272">
        <v>45</v>
      </c>
      <c r="N10272">
        <v>0.24288410595117299</v>
      </c>
      <c r="O10272">
        <v>-0.71251425697914705</v>
      </c>
      <c r="P10272">
        <v>-1.9023202712823699</v>
      </c>
      <c r="Q10272">
        <v>0.89830508474576198</v>
      </c>
      <c r="R10272">
        <v>0.28813559322033899</v>
      </c>
      <c r="S10272">
        <f t="shared" si="160"/>
        <v>-2.962647048566508E-2</v>
      </c>
    </row>
    <row r="10273" spans="1:19" x14ac:dyDescent="0.2">
      <c r="A10273" t="s">
        <v>20416</v>
      </c>
      <c r="B10273" t="e">
        <f>---MRAIAKHDFNATDDDADELSFRRGQILKVLNKDEQWWTAELADGREGWIPSNYVEMKND</f>
        <v>#NAME?</v>
      </c>
      <c r="C10273">
        <v>93</v>
      </c>
      <c r="D10273">
        <v>104</v>
      </c>
      <c r="E10273">
        <v>77</v>
      </c>
      <c r="F10273">
        <v>6</v>
      </c>
      <c r="G10273">
        <v>0.12880862304037299</v>
      </c>
      <c r="H10273">
        <v>-0.57625023315985602</v>
      </c>
      <c r="I10273">
        <v>-2.0745288711322898</v>
      </c>
      <c r="J10273">
        <v>117</v>
      </c>
      <c r="K10273">
        <v>225</v>
      </c>
      <c r="L10273">
        <v>75</v>
      </c>
      <c r="M10273">
        <v>14</v>
      </c>
      <c r="N10273">
        <v>0.36122475978692198</v>
      </c>
      <c r="O10273">
        <v>-0.78521337549885195</v>
      </c>
      <c r="P10273">
        <v>-1.93228349465981</v>
      </c>
      <c r="Q10273">
        <v>0.74576271186440601</v>
      </c>
      <c r="R10273">
        <v>0.37288135593220301</v>
      </c>
      <c r="S10273">
        <f t="shared" si="160"/>
        <v>-0.11511396952437689</v>
      </c>
    </row>
    <row r="10274" spans="1:19" x14ac:dyDescent="0.2">
      <c r="A10274" t="s">
        <v>20417</v>
      </c>
      <c r="B10274" t="s">
        <v>20418</v>
      </c>
      <c r="C10274">
        <v>48</v>
      </c>
      <c r="D10274">
        <v>38</v>
      </c>
      <c r="E10274">
        <v>27</v>
      </c>
      <c r="F10274">
        <v>5</v>
      </c>
      <c r="G10274">
        <v>-2.1199408463248599E-2</v>
      </c>
      <c r="H10274">
        <v>-0.74413548299500298</v>
      </c>
      <c r="I10274">
        <v>-1.8664684060015599</v>
      </c>
      <c r="J10274">
        <v>217</v>
      </c>
      <c r="K10274">
        <v>163</v>
      </c>
      <c r="L10274">
        <v>102</v>
      </c>
      <c r="M10274">
        <v>9</v>
      </c>
      <c r="N10274">
        <v>-4.7044026022849898E-2</v>
      </c>
      <c r="O10274">
        <v>-0.91994833923100205</v>
      </c>
      <c r="P10274">
        <v>-2.3924428930010899</v>
      </c>
      <c r="Q10274">
        <v>0.54237288135593198</v>
      </c>
      <c r="R10274">
        <v>0.42372881355932202</v>
      </c>
      <c r="S10274">
        <f t="shared" si="160"/>
        <v>-0.17819789972154901</v>
      </c>
    </row>
    <row r="10275" spans="1:19" x14ac:dyDescent="0.2">
      <c r="A10275" t="s">
        <v>20419</v>
      </c>
      <c r="B10275" t="s">
        <v>20420</v>
      </c>
      <c r="C10275">
        <v>16</v>
      </c>
      <c r="D10275">
        <v>32</v>
      </c>
      <c r="E10275">
        <v>18</v>
      </c>
      <c r="F10275">
        <v>2</v>
      </c>
      <c r="G10275">
        <v>0.38128822795950901</v>
      </c>
      <c r="H10275">
        <v>-0.44310548733102201</v>
      </c>
      <c r="I10275">
        <v>-1.7872871599539399</v>
      </c>
      <c r="J10275">
        <v>230</v>
      </c>
      <c r="K10275">
        <v>316</v>
      </c>
      <c r="L10275">
        <v>148</v>
      </c>
      <c r="M10275">
        <v>33</v>
      </c>
      <c r="N10275">
        <v>0.215187350022532</v>
      </c>
      <c r="O10275">
        <v>-0.78355489776702503</v>
      </c>
      <c r="P10275">
        <v>-1.85343956473159</v>
      </c>
      <c r="Q10275">
        <v>0.54237288135593198</v>
      </c>
      <c r="R10275">
        <v>0.152542372881355</v>
      </c>
      <c r="S10275">
        <f t="shared" si="160"/>
        <v>-1.118876161919263E-2</v>
      </c>
    </row>
    <row r="10276" spans="1:19" x14ac:dyDescent="0.2">
      <c r="A10276" t="s">
        <v>20421</v>
      </c>
      <c r="B10276" t="s">
        <v>20422</v>
      </c>
      <c r="C10276">
        <v>27</v>
      </c>
      <c r="D10276">
        <v>22</v>
      </c>
      <c r="E10276">
        <v>16</v>
      </c>
      <c r="F10276">
        <v>2</v>
      </c>
      <c r="G10276">
        <v>-8.6828510412526594E-3</v>
      </c>
      <c r="H10276">
        <v>-0.72150179128146597</v>
      </c>
      <c r="I10276">
        <v>-2.0145309414570001</v>
      </c>
      <c r="J10276">
        <v>73</v>
      </c>
      <c r="K10276">
        <v>39</v>
      </c>
      <c r="L10276">
        <v>54</v>
      </c>
      <c r="M10276">
        <v>4</v>
      </c>
      <c r="N10276">
        <v>-0.195030149672234</v>
      </c>
      <c r="O10276">
        <v>-0.72301787744187695</v>
      </c>
      <c r="P10276">
        <v>-2.2714885373843798</v>
      </c>
      <c r="Q10276">
        <v>0.59322033898305004</v>
      </c>
      <c r="R10276">
        <v>0.35593220338983</v>
      </c>
      <c r="S10276">
        <f t="shared" si="160"/>
        <v>-0.18854336615890954</v>
      </c>
    </row>
    <row r="10277" spans="1:19" x14ac:dyDescent="0.2">
      <c r="A10277" t="s">
        <v>20423</v>
      </c>
      <c r="B10277" t="s">
        <v>20424</v>
      </c>
      <c r="C10277">
        <v>311</v>
      </c>
      <c r="D10277">
        <v>311</v>
      </c>
      <c r="E10277">
        <v>1401</v>
      </c>
      <c r="F10277">
        <v>4707</v>
      </c>
      <c r="G10277">
        <v>8.0258232295528406E-2</v>
      </c>
      <c r="H10277">
        <v>0.15941973648053301</v>
      </c>
      <c r="I10277">
        <v>0.29578663631776198</v>
      </c>
      <c r="J10277">
        <v>629</v>
      </c>
      <c r="K10277">
        <v>452</v>
      </c>
      <c r="L10277">
        <v>2713</v>
      </c>
      <c r="M10277">
        <v>8173</v>
      </c>
      <c r="N10277">
        <v>-6.6284107212165003E-2</v>
      </c>
      <c r="O10277">
        <v>4.2710371171936698E-2</v>
      </c>
      <c r="P10277">
        <v>0.103505184881638</v>
      </c>
      <c r="Q10277">
        <v>0.89830508474576198</v>
      </c>
      <c r="R10277">
        <v>0.50847457627118597</v>
      </c>
      <c r="S10277">
        <f t="shared" si="160"/>
        <v>1.1129859051905839</v>
      </c>
    </row>
    <row r="10278" spans="1:19" x14ac:dyDescent="0.2">
      <c r="A10278" t="s">
        <v>20425</v>
      </c>
      <c r="B10278" t="s">
        <v>20426</v>
      </c>
      <c r="C10278">
        <v>208</v>
      </c>
      <c r="D10278">
        <v>143</v>
      </c>
      <c r="E10278">
        <v>181</v>
      </c>
      <c r="F10278">
        <v>21</v>
      </c>
      <c r="G10278">
        <v>-8.2469065202171302E-2</v>
      </c>
      <c r="H10278">
        <v>-0.55464276987198002</v>
      </c>
      <c r="I10278">
        <v>-1.8800412131908399</v>
      </c>
      <c r="J10278">
        <v>281</v>
      </c>
      <c r="K10278">
        <v>345</v>
      </c>
      <c r="L10278">
        <v>149</v>
      </c>
      <c r="M10278">
        <v>29</v>
      </c>
      <c r="N10278">
        <v>0.166340878589916</v>
      </c>
      <c r="O10278">
        <v>-0.86760882863719602</v>
      </c>
      <c r="P10278">
        <v>-1.99653399059801</v>
      </c>
      <c r="Q10278">
        <v>0.81355932203389802</v>
      </c>
      <c r="R10278">
        <v>0.35593220338983</v>
      </c>
      <c r="S10278">
        <f t="shared" si="160"/>
        <v>-7.6212912146229828E-2</v>
      </c>
    </row>
    <row r="10279" spans="1:19" x14ac:dyDescent="0.2">
      <c r="A10279" t="s">
        <v>20427</v>
      </c>
      <c r="B10279" t="s">
        <v>20428</v>
      </c>
      <c r="C10279">
        <v>132</v>
      </c>
      <c r="D10279">
        <v>133</v>
      </c>
      <c r="E10279">
        <v>105</v>
      </c>
      <c r="F10279">
        <v>13</v>
      </c>
      <c r="G10279">
        <v>8.3535942056764304E-2</v>
      </c>
      <c r="H10279">
        <v>-0.59364264191431504</v>
      </c>
      <c r="I10279">
        <v>-1.8908277518610099</v>
      </c>
      <c r="J10279">
        <v>240</v>
      </c>
      <c r="K10279">
        <v>302</v>
      </c>
      <c r="L10279">
        <v>175</v>
      </c>
      <c r="M10279">
        <v>45</v>
      </c>
      <c r="N10279">
        <v>0.177023804667266</v>
      </c>
      <c r="O10279">
        <v>-0.72926197016970196</v>
      </c>
      <c r="P10279">
        <v>-1.73722439652815</v>
      </c>
      <c r="Q10279">
        <v>0.83050847457627097</v>
      </c>
      <c r="R10279">
        <v>0.27118644067796599</v>
      </c>
      <c r="S10279">
        <f t="shared" si="160"/>
        <v>-9.9624931339944017E-3</v>
      </c>
    </row>
    <row r="10280" spans="1:19" x14ac:dyDescent="0.2">
      <c r="A10280" t="s">
        <v>20429</v>
      </c>
      <c r="B10280" t="s">
        <v>20430</v>
      </c>
      <c r="C10280">
        <v>231</v>
      </c>
      <c r="D10280">
        <v>281</v>
      </c>
      <c r="E10280">
        <v>289</v>
      </c>
      <c r="F10280">
        <v>18</v>
      </c>
      <c r="G10280">
        <v>0.16535257230846401</v>
      </c>
      <c r="H10280">
        <v>-0.39697214691400001</v>
      </c>
      <c r="I10280">
        <v>-1.9925366477508299</v>
      </c>
      <c r="J10280">
        <v>336</v>
      </c>
      <c r="K10280">
        <v>516</v>
      </c>
      <c r="L10280">
        <v>246</v>
      </c>
      <c r="M10280">
        <v>62</v>
      </c>
      <c r="N10280">
        <v>0.26353852765908897</v>
      </c>
      <c r="O10280">
        <v>-0.72749294743085502</v>
      </c>
      <c r="P10280">
        <v>-1.74417325648348</v>
      </c>
      <c r="Q10280">
        <v>0.72881355932203395</v>
      </c>
      <c r="R10280">
        <v>0.305084745762711</v>
      </c>
      <c r="S10280">
        <f t="shared" si="160"/>
        <v>-4.1152358249190564E-2</v>
      </c>
    </row>
    <row r="10281" spans="1:19" x14ac:dyDescent="0.2">
      <c r="A10281" t="s">
        <v>20431</v>
      </c>
      <c r="B10281" t="s">
        <v>20432</v>
      </c>
      <c r="C10281">
        <v>242</v>
      </c>
      <c r="D10281">
        <v>349</v>
      </c>
      <c r="E10281">
        <v>180</v>
      </c>
      <c r="F10281">
        <v>31</v>
      </c>
      <c r="G10281">
        <v>0.23926829327427701</v>
      </c>
      <c r="H10281">
        <v>-0.62280087065552803</v>
      </c>
      <c r="I10281">
        <v>-1.77665084510815</v>
      </c>
      <c r="J10281">
        <v>415</v>
      </c>
      <c r="K10281">
        <v>468</v>
      </c>
      <c r="L10281">
        <v>256</v>
      </c>
      <c r="M10281">
        <v>67</v>
      </c>
      <c r="N10281">
        <v>0.12942585978375301</v>
      </c>
      <c r="O10281">
        <v>-0.80189690854463302</v>
      </c>
      <c r="P10281">
        <v>-1.80219896260315</v>
      </c>
      <c r="Q10281">
        <v>0.59322033898305004</v>
      </c>
      <c r="R10281">
        <v>0.322033898305084</v>
      </c>
      <c r="S10281">
        <f t="shared" si="160"/>
        <v>5.5845986862709425E-3</v>
      </c>
    </row>
    <row r="10282" spans="1:19" x14ac:dyDescent="0.2">
      <c r="A10282" t="s">
        <v>20433</v>
      </c>
      <c r="B10282" t="s">
        <v>20434</v>
      </c>
      <c r="C10282">
        <v>296</v>
      </c>
      <c r="D10282">
        <v>241</v>
      </c>
      <c r="E10282">
        <v>178</v>
      </c>
      <c r="F10282">
        <v>14</v>
      </c>
      <c r="G10282">
        <v>-9.0164361885417803E-3</v>
      </c>
      <c r="H10282">
        <v>-0.71512971852844798</v>
      </c>
      <c r="I10282">
        <v>-2.2093608483426901</v>
      </c>
      <c r="J10282">
        <v>431</v>
      </c>
      <c r="K10282">
        <v>594</v>
      </c>
      <c r="L10282">
        <v>276</v>
      </c>
      <c r="M10282">
        <v>57</v>
      </c>
      <c r="N10282">
        <v>0.216537278242183</v>
      </c>
      <c r="O10282">
        <v>-0.78565696523990403</v>
      </c>
      <c r="P10282">
        <v>-1.8888280830801301</v>
      </c>
      <c r="Q10282">
        <v>0.74576271186440601</v>
      </c>
      <c r="R10282">
        <v>0.305084745762711</v>
      </c>
      <c r="S10282">
        <f t="shared" si="160"/>
        <v>-0.14237366317111658</v>
      </c>
    </row>
    <row r="10283" spans="1:19" x14ac:dyDescent="0.2">
      <c r="A10283" t="s">
        <v>20435</v>
      </c>
      <c r="B10283" t="s">
        <v>20436</v>
      </c>
      <c r="C10283">
        <v>404</v>
      </c>
      <c r="D10283">
        <v>364</v>
      </c>
      <c r="E10283">
        <v>240</v>
      </c>
      <c r="F10283">
        <v>37</v>
      </c>
      <c r="G10283">
        <v>3.4978250833979402E-2</v>
      </c>
      <c r="H10283">
        <v>-0.72042813317740195</v>
      </c>
      <c r="I10283">
        <v>-1.9223768140055999</v>
      </c>
      <c r="J10283">
        <v>544</v>
      </c>
      <c r="K10283">
        <v>719</v>
      </c>
      <c r="L10283">
        <v>488</v>
      </c>
      <c r="M10283">
        <v>105</v>
      </c>
      <c r="N10283">
        <v>0.19835809410642399</v>
      </c>
      <c r="O10283">
        <v>-0.63926785483985904</v>
      </c>
      <c r="P10283">
        <v>-1.7246352692201301</v>
      </c>
      <c r="Q10283">
        <v>0.89830508474576198</v>
      </c>
      <c r="R10283">
        <v>0.338983050847457</v>
      </c>
      <c r="S10283">
        <f t="shared" si="160"/>
        <v>-1.5693333613753392E-2</v>
      </c>
    </row>
    <row r="10284" spans="1:19" x14ac:dyDescent="0.2">
      <c r="A10284" t="s">
        <v>20437</v>
      </c>
      <c r="B10284" t="s">
        <v>20438</v>
      </c>
      <c r="C10284">
        <v>366</v>
      </c>
      <c r="D10284">
        <v>377</v>
      </c>
      <c r="E10284">
        <v>155</v>
      </c>
      <c r="F10284">
        <v>41</v>
      </c>
      <c r="G10284">
        <v>9.31184971069106E-2</v>
      </c>
      <c r="H10284">
        <v>-0.86740739700252201</v>
      </c>
      <c r="I10284">
        <v>-1.8348944016366699</v>
      </c>
      <c r="J10284">
        <v>488</v>
      </c>
      <c r="K10284">
        <v>740</v>
      </c>
      <c r="L10284">
        <v>298</v>
      </c>
      <c r="M10284">
        <v>67</v>
      </c>
      <c r="N10284">
        <v>0.25804000114998699</v>
      </c>
      <c r="O10284">
        <v>-0.80629233507084497</v>
      </c>
      <c r="P10284">
        <v>-1.87257068789377</v>
      </c>
      <c r="Q10284">
        <v>0.94915254237288105</v>
      </c>
      <c r="R10284">
        <v>0.25423728813559299</v>
      </c>
      <c r="S10284">
        <f t="shared" si="160"/>
        <v>-3.0035163258003653E-2</v>
      </c>
    </row>
    <row r="10285" spans="1:19" x14ac:dyDescent="0.2">
      <c r="A10285" t="s">
        <v>20439</v>
      </c>
      <c r="B10285" t="s">
        <v>20440</v>
      </c>
      <c r="C10285">
        <v>29</v>
      </c>
      <c r="D10285">
        <v>36</v>
      </c>
      <c r="E10285">
        <v>155</v>
      </c>
      <c r="F10285">
        <v>303</v>
      </c>
      <c r="G10285">
        <v>0.17416273516385899</v>
      </c>
      <c r="H10285">
        <v>0.23367569049293099</v>
      </c>
      <c r="I10285">
        <v>0.13484745764135</v>
      </c>
      <c r="J10285">
        <v>73</v>
      </c>
      <c r="K10285">
        <v>77</v>
      </c>
      <c r="L10285">
        <v>301</v>
      </c>
      <c r="M10285">
        <v>563</v>
      </c>
      <c r="N10285">
        <v>0.100395968473747</v>
      </c>
      <c r="O10285">
        <v>2.3154858328997E-2</v>
      </c>
      <c r="P10285">
        <v>-0.123040133861002</v>
      </c>
      <c r="Q10285">
        <v>0.61016949152542299</v>
      </c>
      <c r="R10285">
        <v>0.38983050847457601</v>
      </c>
      <c r="S10285">
        <f t="shared" si="160"/>
        <v>1.0059765455900775</v>
      </c>
    </row>
    <row r="10286" spans="1:19" x14ac:dyDescent="0.2">
      <c r="A10286" t="s">
        <v>20441</v>
      </c>
      <c r="B10286" t="s">
        <v>20442</v>
      </c>
      <c r="C10286">
        <v>82</v>
      </c>
      <c r="D10286">
        <v>53</v>
      </c>
      <c r="E10286">
        <v>71</v>
      </c>
      <c r="F10286">
        <v>2</v>
      </c>
      <c r="G10286">
        <v>-0.109279750487399</v>
      </c>
      <c r="H10286">
        <v>-0.55681351344304497</v>
      </c>
      <c r="I10286">
        <v>-2.4969810296817299</v>
      </c>
      <c r="J10286">
        <v>104</v>
      </c>
      <c r="K10286">
        <v>139</v>
      </c>
      <c r="L10286">
        <v>76</v>
      </c>
      <c r="M10286">
        <v>10</v>
      </c>
      <c r="N10286">
        <v>0.20320956437703599</v>
      </c>
      <c r="O10286">
        <v>-0.72830852416237901</v>
      </c>
      <c r="P10286">
        <v>-2.0272590078906698</v>
      </c>
      <c r="Q10286">
        <v>0.83050847457627097</v>
      </c>
      <c r="R10286">
        <v>0.42372881355932202</v>
      </c>
      <c r="S10286">
        <f t="shared" si="160"/>
        <v>-0.26234656274375773</v>
      </c>
    </row>
    <row r="10287" spans="1:19" x14ac:dyDescent="0.2">
      <c r="A10287" t="s">
        <v>20443</v>
      </c>
      <c r="B10287" t="s">
        <v>20444</v>
      </c>
      <c r="C10287">
        <v>235</v>
      </c>
      <c r="D10287">
        <v>286</v>
      </c>
      <c r="E10287">
        <v>236</v>
      </c>
      <c r="F10287">
        <v>35</v>
      </c>
      <c r="G10287">
        <v>0.16555640315283501</v>
      </c>
      <c r="H10287">
        <v>-0.49241386908003298</v>
      </c>
      <c r="I10287">
        <v>-1.7111969908834499</v>
      </c>
      <c r="J10287">
        <v>425</v>
      </c>
      <c r="K10287">
        <v>644</v>
      </c>
      <c r="L10287">
        <v>354</v>
      </c>
      <c r="M10287">
        <v>50</v>
      </c>
      <c r="N10287">
        <v>0.25772504073122199</v>
      </c>
      <c r="O10287">
        <v>-0.67147444516891397</v>
      </c>
      <c r="P10287">
        <v>-1.93964459430618</v>
      </c>
      <c r="Q10287">
        <v>0.677966101694915</v>
      </c>
      <c r="R10287">
        <v>0.305084745762711</v>
      </c>
      <c r="S10287">
        <f t="shared" si="160"/>
        <v>-1.2304055213833653E-2</v>
      </c>
    </row>
    <row r="10288" spans="1:19" x14ac:dyDescent="0.2">
      <c r="A10288" t="s">
        <v>20445</v>
      </c>
      <c r="B10288" t="s">
        <v>20446</v>
      </c>
      <c r="C10288">
        <v>189</v>
      </c>
      <c r="D10288">
        <v>206</v>
      </c>
      <c r="E10288">
        <v>142</v>
      </c>
      <c r="F10288">
        <v>19</v>
      </c>
      <c r="G10288">
        <v>0.117663648491437</v>
      </c>
      <c r="H10288">
        <v>-0.61843146956859096</v>
      </c>
      <c r="I10288">
        <v>-1.8819053761824101</v>
      </c>
      <c r="J10288">
        <v>373</v>
      </c>
      <c r="K10288">
        <v>457</v>
      </c>
      <c r="L10288">
        <v>233</v>
      </c>
      <c r="M10288">
        <v>55</v>
      </c>
      <c r="N10288">
        <v>0.165435471682884</v>
      </c>
      <c r="O10288">
        <v>-0.79644168792705905</v>
      </c>
      <c r="P10288">
        <v>-1.8415718109063299</v>
      </c>
      <c r="Q10288">
        <v>0.66101694915254205</v>
      </c>
      <c r="R10288">
        <v>0.23728813559322001</v>
      </c>
      <c r="S10288">
        <f t="shared" si="160"/>
        <v>-3.53006557051656E-2</v>
      </c>
    </row>
    <row r="10289" spans="1:19" x14ac:dyDescent="0.2">
      <c r="A10289" t="s">
        <v>20447</v>
      </c>
      <c r="B10289" t="s">
        <v>20448</v>
      </c>
      <c r="C10289">
        <v>176</v>
      </c>
      <c r="D10289">
        <v>146</v>
      </c>
      <c r="E10289">
        <v>130</v>
      </c>
      <c r="F10289">
        <v>22</v>
      </c>
      <c r="G10289">
        <v>-9.0157973418423804E-4</v>
      </c>
      <c r="H10289">
        <v>-0.62582732528571605</v>
      </c>
      <c r="I10289">
        <v>-1.7872871599539399</v>
      </c>
      <c r="J10289">
        <v>301</v>
      </c>
      <c r="K10289">
        <v>319</v>
      </c>
      <c r="L10289">
        <v>236</v>
      </c>
      <c r="M10289">
        <v>61</v>
      </c>
      <c r="N10289">
        <v>0.102452290885059</v>
      </c>
      <c r="O10289">
        <v>-0.69774326976812695</v>
      </c>
      <c r="P10289">
        <v>-1.70346232917496</v>
      </c>
      <c r="Q10289">
        <v>0.66101694915254205</v>
      </c>
      <c r="R10289">
        <v>0.25423728813559299</v>
      </c>
      <c r="S10289">
        <f t="shared" si="160"/>
        <v>2.8927697435567751E-2</v>
      </c>
    </row>
    <row r="10290" spans="1:19" x14ac:dyDescent="0.2">
      <c r="A10290" t="s">
        <v>20449</v>
      </c>
      <c r="B10290" t="s">
        <v>20450</v>
      </c>
      <c r="C10290">
        <v>320</v>
      </c>
      <c r="D10290">
        <v>263</v>
      </c>
      <c r="E10290">
        <v>209</v>
      </c>
      <c r="F10290">
        <v>27</v>
      </c>
      <c r="G10290">
        <v>-4.9359975346197002E-3</v>
      </c>
      <c r="H10290">
        <v>-0.679261701987255</v>
      </c>
      <c r="I10290">
        <v>-1.95798338712291</v>
      </c>
      <c r="J10290">
        <v>521</v>
      </c>
      <c r="K10290">
        <v>678</v>
      </c>
      <c r="L10290">
        <v>380</v>
      </c>
      <c r="M10290">
        <v>90</v>
      </c>
      <c r="N10290">
        <v>0.19162007398926001</v>
      </c>
      <c r="O10290">
        <v>-0.72914290382710401</v>
      </c>
      <c r="P10290">
        <v>-1.7728208824520899</v>
      </c>
      <c r="Q10290">
        <v>0.84745762711864403</v>
      </c>
      <c r="R10290">
        <v>0.322033898305084</v>
      </c>
      <c r="S10290">
        <f t="shared" si="160"/>
        <v>-3.885054266073585E-2</v>
      </c>
    </row>
    <row r="10291" spans="1:19" x14ac:dyDescent="0.2">
      <c r="A10291" t="s">
        <v>20451</v>
      </c>
      <c r="B10291" t="s">
        <v>20452</v>
      </c>
      <c r="C10291">
        <v>58</v>
      </c>
      <c r="D10291">
        <v>35</v>
      </c>
      <c r="E10291">
        <v>45</v>
      </c>
      <c r="F10291">
        <v>13</v>
      </c>
      <c r="G10291">
        <v>-0.13910171691713299</v>
      </c>
      <c r="H10291">
        <v>-0.604473489565997</v>
      </c>
      <c r="I10291">
        <v>-1.5336818142180899</v>
      </c>
      <c r="J10291">
        <v>138</v>
      </c>
      <c r="K10291">
        <v>157</v>
      </c>
      <c r="L10291">
        <v>63</v>
      </c>
      <c r="M10291">
        <v>11</v>
      </c>
      <c r="N10291">
        <v>0.133248669429718</v>
      </c>
      <c r="O10291">
        <v>-0.93262731409204502</v>
      </c>
      <c r="P10291">
        <v>-2.1087120698348998</v>
      </c>
      <c r="Q10291">
        <v>0.62711864406779605</v>
      </c>
      <c r="R10291">
        <v>0.27118644067796599</v>
      </c>
      <c r="S10291">
        <f t="shared" si="160"/>
        <v>-6.3344086868954014E-3</v>
      </c>
    </row>
    <row r="10292" spans="1:19" x14ac:dyDescent="0.2">
      <c r="A10292" t="s">
        <v>20453</v>
      </c>
      <c r="B10292" t="s">
        <v>20454</v>
      </c>
      <c r="C10292">
        <v>50</v>
      </c>
      <c r="D10292">
        <v>57</v>
      </c>
      <c r="E10292">
        <v>78</v>
      </c>
      <c r="F10292">
        <v>11</v>
      </c>
      <c r="G10292">
        <v>0.137163083632001</v>
      </c>
      <c r="H10292">
        <v>-0.30113341142394201</v>
      </c>
      <c r="I10292">
        <v>-1.54177449213979</v>
      </c>
      <c r="J10292">
        <v>112</v>
      </c>
      <c r="K10292">
        <v>165</v>
      </c>
      <c r="L10292">
        <v>94</v>
      </c>
      <c r="M10292">
        <v>9</v>
      </c>
      <c r="N10292">
        <v>0.24549402496544601</v>
      </c>
      <c r="O10292">
        <v>-0.66817894621487295</v>
      </c>
      <c r="P10292">
        <v>-2.1052011818227498</v>
      </c>
      <c r="Q10292">
        <v>0.79661016949152497</v>
      </c>
      <c r="R10292">
        <v>0.27118644067796599</v>
      </c>
      <c r="S10292">
        <f t="shared" si="160"/>
        <v>-7.7290976207249895E-3</v>
      </c>
    </row>
    <row r="10293" spans="1:19" x14ac:dyDescent="0.2">
      <c r="A10293" t="s">
        <v>20455</v>
      </c>
      <c r="B10293" t="s">
        <v>20456</v>
      </c>
      <c r="C10293">
        <v>97</v>
      </c>
      <c r="D10293">
        <v>68</v>
      </c>
      <c r="E10293">
        <v>52</v>
      </c>
      <c r="F10293">
        <v>10</v>
      </c>
      <c r="G10293">
        <v>-7.4004589264480003E-2</v>
      </c>
      <c r="H10293">
        <v>-0.76502640040984904</v>
      </c>
      <c r="I10293">
        <v>-1.8709689072282401</v>
      </c>
      <c r="J10293">
        <v>113</v>
      </c>
      <c r="K10293">
        <v>123</v>
      </c>
      <c r="L10293">
        <v>65</v>
      </c>
      <c r="M10293">
        <v>20</v>
      </c>
      <c r="N10293">
        <v>0.1140547713777</v>
      </c>
      <c r="O10293">
        <v>-0.83225386398495405</v>
      </c>
      <c r="P10293">
        <v>-1.76227411641133</v>
      </c>
      <c r="Q10293">
        <v>0.59322033898305004</v>
      </c>
      <c r="R10293">
        <v>0.22033898305084701</v>
      </c>
      <c r="S10293">
        <f t="shared" si="160"/>
        <v>-1.0935922332962689E-2</v>
      </c>
    </row>
    <row r="10294" spans="1:19" x14ac:dyDescent="0.2">
      <c r="A10294" t="s">
        <v>20457</v>
      </c>
      <c r="B10294" t="s">
        <v>20458</v>
      </c>
      <c r="C10294">
        <v>154</v>
      </c>
      <c r="D10294">
        <v>106</v>
      </c>
      <c r="E10294">
        <v>153</v>
      </c>
      <c r="F10294">
        <v>9</v>
      </c>
      <c r="G10294">
        <v>-8.1956623276164403E-2</v>
      </c>
      <c r="H10294">
        <v>-0.49708729979726701</v>
      </c>
      <c r="I10294">
        <v>-2.1174753843591301</v>
      </c>
      <c r="J10294">
        <v>265</v>
      </c>
      <c r="K10294">
        <v>244</v>
      </c>
      <c r="L10294">
        <v>218</v>
      </c>
      <c r="M10294">
        <v>20</v>
      </c>
      <c r="N10294">
        <v>4.1372055823643401E-2</v>
      </c>
      <c r="O10294">
        <v>-0.67687815747659297</v>
      </c>
      <c r="P10294">
        <v>-2.13244154686471</v>
      </c>
      <c r="Q10294">
        <v>0.61016949152542299</v>
      </c>
      <c r="R10294">
        <v>0.27118644067796599</v>
      </c>
      <c r="S10294">
        <f t="shared" si="160"/>
        <v>-0.18103803891677256</v>
      </c>
    </row>
    <row r="10295" spans="1:19" x14ac:dyDescent="0.2">
      <c r="A10295" t="s">
        <v>20459</v>
      </c>
      <c r="B10295" t="s">
        <v>20460</v>
      </c>
      <c r="C10295">
        <v>284</v>
      </c>
      <c r="D10295">
        <v>472</v>
      </c>
      <c r="E10295">
        <v>219</v>
      </c>
      <c r="F10295">
        <v>23</v>
      </c>
      <c r="G10295">
        <v>0.300881890882578</v>
      </c>
      <c r="H10295">
        <v>-0.60713223498532198</v>
      </c>
      <c r="I10295">
        <v>-1.97578767699144</v>
      </c>
      <c r="J10295">
        <v>410</v>
      </c>
      <c r="K10295">
        <v>772</v>
      </c>
      <c r="L10295">
        <v>396</v>
      </c>
      <c r="M10295">
        <v>86</v>
      </c>
      <c r="N10295">
        <v>0.35206154703772202</v>
      </c>
      <c r="O10295">
        <v>-0.60717744793861295</v>
      </c>
      <c r="P10295">
        <v>-1.68851107406806</v>
      </c>
      <c r="Q10295">
        <v>0.79661016949152497</v>
      </c>
      <c r="R10295">
        <v>0.22033898305084701</v>
      </c>
      <c r="S10295">
        <f t="shared" si="160"/>
        <v>-2.1433508907294452E-2</v>
      </c>
    </row>
    <row r="10296" spans="1:19" x14ac:dyDescent="0.2">
      <c r="A10296" t="s">
        <v>20461</v>
      </c>
      <c r="B10296" t="s">
        <v>20462</v>
      </c>
      <c r="C10296">
        <v>103</v>
      </c>
      <c r="D10296">
        <v>49</v>
      </c>
      <c r="E10296">
        <v>126</v>
      </c>
      <c r="F10296">
        <v>8</v>
      </c>
      <c r="G10296">
        <v>-0.24238291238112999</v>
      </c>
      <c r="H10296">
        <v>-0.40672468936601203</v>
      </c>
      <c r="I10296">
        <v>-1.99394441067522</v>
      </c>
      <c r="J10296">
        <v>144</v>
      </c>
      <c r="K10296">
        <v>226</v>
      </c>
      <c r="L10296">
        <v>94</v>
      </c>
      <c r="M10296">
        <v>30</v>
      </c>
      <c r="N10296">
        <v>0.27297405047387302</v>
      </c>
      <c r="O10296">
        <v>-0.77732341563994101</v>
      </c>
      <c r="P10296">
        <v>-1.6914669059674801</v>
      </c>
      <c r="Q10296">
        <v>0.93220338983050799</v>
      </c>
      <c r="R10296">
        <v>0.20338983050847401</v>
      </c>
      <c r="S10296">
        <f t="shared" si="160"/>
        <v>-2.746024647776537E-2</v>
      </c>
    </row>
    <row r="10297" spans="1:19" x14ac:dyDescent="0.2">
      <c r="A10297" t="s">
        <v>20463</v>
      </c>
      <c r="B10297" t="s">
        <v>20464</v>
      </c>
      <c r="C10297">
        <v>49</v>
      </c>
      <c r="D10297">
        <v>108</v>
      </c>
      <c r="E10297">
        <v>40</v>
      </c>
      <c r="F10297">
        <v>2</v>
      </c>
      <c r="G10297">
        <v>0.423485907753964</v>
      </c>
      <c r="H10297">
        <v>-0.58239409847895396</v>
      </c>
      <c r="I10297">
        <v>-2.2733632573265301</v>
      </c>
      <c r="J10297">
        <v>125</v>
      </c>
      <c r="K10297">
        <v>148</v>
      </c>
      <c r="L10297">
        <v>90</v>
      </c>
      <c r="M10297">
        <v>11</v>
      </c>
      <c r="N10297">
        <v>0.15057980580862201</v>
      </c>
      <c r="O10297">
        <v>-0.73475628071312105</v>
      </c>
      <c r="P10297">
        <v>-2.06574299644172</v>
      </c>
      <c r="Q10297">
        <v>0.61016949152542299</v>
      </c>
      <c r="R10297">
        <v>0.322033898305084</v>
      </c>
      <c r="S10297">
        <f t="shared" si="160"/>
        <v>-0.20815274395347347</v>
      </c>
    </row>
    <row r="10298" spans="1:19" x14ac:dyDescent="0.2">
      <c r="A10298" t="s">
        <v>20465</v>
      </c>
      <c r="B10298" t="s">
        <v>20466</v>
      </c>
      <c r="C10298">
        <v>70</v>
      </c>
      <c r="D10298">
        <v>74</v>
      </c>
      <c r="E10298">
        <v>72</v>
      </c>
      <c r="F10298">
        <v>11</v>
      </c>
      <c r="G10298">
        <v>0.104391912012247</v>
      </c>
      <c r="H10298">
        <v>-0.48202355336139202</v>
      </c>
      <c r="I10298">
        <v>-1.68790252781803</v>
      </c>
      <c r="J10298">
        <v>138</v>
      </c>
      <c r="K10298">
        <v>185</v>
      </c>
      <c r="L10298">
        <v>86</v>
      </c>
      <c r="M10298">
        <v>21</v>
      </c>
      <c r="N10298">
        <v>0.20452074542349899</v>
      </c>
      <c r="O10298">
        <v>-0.79746941230205903</v>
      </c>
      <c r="P10298">
        <v>-1.8278854602592101</v>
      </c>
      <c r="Q10298">
        <v>1</v>
      </c>
      <c r="R10298">
        <v>0.152542372881355</v>
      </c>
      <c r="S10298">
        <f t="shared" si="160"/>
        <v>2.4307423174774401E-2</v>
      </c>
    </row>
    <row r="10299" spans="1:19" x14ac:dyDescent="0.2">
      <c r="A10299" t="s">
        <v>20467</v>
      </c>
      <c r="B10299" t="s">
        <v>20468</v>
      </c>
      <c r="C10299">
        <v>119</v>
      </c>
      <c r="D10299">
        <v>109</v>
      </c>
      <c r="E10299">
        <v>78</v>
      </c>
      <c r="F10299">
        <v>12</v>
      </c>
      <c r="G10299">
        <v>4.2137768843621297E-2</v>
      </c>
      <c r="H10299">
        <v>-0.67771036848045396</v>
      </c>
      <c r="I10299">
        <v>-1.8805628883069001</v>
      </c>
      <c r="J10299">
        <v>350</v>
      </c>
      <c r="K10299">
        <v>295</v>
      </c>
      <c r="L10299">
        <v>188</v>
      </c>
      <c r="M10299">
        <v>12</v>
      </c>
      <c r="N10299">
        <v>2.98207504960914E-3</v>
      </c>
      <c r="O10299">
        <v>-0.86199897223098598</v>
      </c>
      <c r="P10299">
        <v>-2.4751124668945401</v>
      </c>
      <c r="Q10299">
        <v>0.59322033898305004</v>
      </c>
      <c r="R10299">
        <v>0.37288135593220301</v>
      </c>
      <c r="S10299">
        <f t="shared" si="160"/>
        <v>-0.20437527439026817</v>
      </c>
    </row>
    <row r="10300" spans="1:19" x14ac:dyDescent="0.2">
      <c r="A10300" t="s">
        <v>20469</v>
      </c>
      <c r="B10300" t="s">
        <v>20470</v>
      </c>
      <c r="C10300">
        <v>83</v>
      </c>
      <c r="D10300">
        <v>92</v>
      </c>
      <c r="E10300">
        <v>112</v>
      </c>
      <c r="F10300">
        <v>4</v>
      </c>
      <c r="G10300">
        <v>0.124967967265009</v>
      </c>
      <c r="H10300">
        <v>-0.36411807948429598</v>
      </c>
      <c r="I10300">
        <v>-2.2012152740101101</v>
      </c>
      <c r="J10300">
        <v>205</v>
      </c>
      <c r="K10300">
        <v>287</v>
      </c>
      <c r="L10300">
        <v>136</v>
      </c>
      <c r="M10300">
        <v>24</v>
      </c>
      <c r="N10300">
        <v>0.22335613909995899</v>
      </c>
      <c r="O10300">
        <v>-0.77030372982992701</v>
      </c>
      <c r="P10300">
        <v>-1.9417682879360401</v>
      </c>
      <c r="Q10300">
        <v>0.84745762711864403</v>
      </c>
      <c r="R10300">
        <v>0.35593220338983</v>
      </c>
      <c r="S10300">
        <f t="shared" si="160"/>
        <v>-0.15418525409729056</v>
      </c>
    </row>
    <row r="10301" spans="1:19" x14ac:dyDescent="0.2">
      <c r="A10301" t="s">
        <v>20471</v>
      </c>
      <c r="B10301" t="s">
        <v>20472</v>
      </c>
      <c r="C10301">
        <v>12</v>
      </c>
      <c r="D10301">
        <v>36</v>
      </c>
      <c r="E10301">
        <v>11</v>
      </c>
      <c r="F10301">
        <v>0</v>
      </c>
      <c r="G10301">
        <v>0.55737948701519002</v>
      </c>
      <c r="H10301">
        <v>-0.53204657066780303</v>
      </c>
      <c r="I10301" t="e">
        <f>-inf</f>
        <v>#NAME?</v>
      </c>
      <c r="J10301">
        <v>55</v>
      </c>
      <c r="K10301">
        <v>86</v>
      </c>
      <c r="L10301">
        <v>25</v>
      </c>
      <c r="M10301">
        <v>4</v>
      </c>
      <c r="N10301">
        <v>0.27136386517104499</v>
      </c>
      <c r="O10301">
        <v>-0.93451145796659596</v>
      </c>
      <c r="P10301">
        <v>-2.1485283667581698</v>
      </c>
      <c r="Q10301">
        <v>0.89830508474576198</v>
      </c>
      <c r="R10301">
        <v>0.28813559322033899</v>
      </c>
      <c r="S10301" t="e">
        <f t="shared" si="160"/>
        <v>#NAME?</v>
      </c>
    </row>
    <row r="10302" spans="1:19" x14ac:dyDescent="0.2">
      <c r="A10302" t="s">
        <v>20473</v>
      </c>
      <c r="B10302" t="s">
        <v>20474</v>
      </c>
      <c r="C10302">
        <v>221</v>
      </c>
      <c r="D10302">
        <v>245</v>
      </c>
      <c r="E10302">
        <v>149</v>
      </c>
      <c r="F10302">
        <v>37</v>
      </c>
      <c r="G10302">
        <v>0.12503204297494999</v>
      </c>
      <c r="H10302">
        <v>-0.66546401505123998</v>
      </c>
      <c r="I10302">
        <v>-1.66038772258011</v>
      </c>
      <c r="J10302">
        <v>414</v>
      </c>
      <c r="K10302">
        <v>581</v>
      </c>
      <c r="L10302">
        <v>285</v>
      </c>
      <c r="M10302">
        <v>78</v>
      </c>
      <c r="N10302">
        <v>0.22440389469115299</v>
      </c>
      <c r="O10302">
        <v>-0.75424425825677899</v>
      </c>
      <c r="P10302">
        <v>-1.7351314070223101</v>
      </c>
      <c r="Q10302">
        <v>0.77966101694915202</v>
      </c>
      <c r="R10302">
        <v>0.76271186440677896</v>
      </c>
      <c r="S10302">
        <f t="shared" si="160"/>
        <v>5.7052429779868741E-2</v>
      </c>
    </row>
    <row r="10303" spans="1:19" x14ac:dyDescent="0.2">
      <c r="A10303" t="s">
        <v>20475</v>
      </c>
      <c r="B10303" t="s">
        <v>20476</v>
      </c>
      <c r="C10303">
        <v>175</v>
      </c>
      <c r="D10303">
        <v>190</v>
      </c>
      <c r="E10303">
        <v>268</v>
      </c>
      <c r="F10303">
        <v>157</v>
      </c>
      <c r="G10303">
        <v>0.115973784562062</v>
      </c>
      <c r="H10303">
        <v>-0.30916126443590902</v>
      </c>
      <c r="I10303">
        <v>-0.93133556923905902</v>
      </c>
      <c r="J10303">
        <v>202</v>
      </c>
      <c r="K10303">
        <v>277</v>
      </c>
      <c r="L10303">
        <v>293</v>
      </c>
      <c r="M10303">
        <v>148</v>
      </c>
      <c r="N10303">
        <v>0.21435650303954601</v>
      </c>
      <c r="O10303">
        <v>-0.43057252623690401</v>
      </c>
      <c r="P10303">
        <v>-1.14531532264355</v>
      </c>
      <c r="Q10303">
        <v>0.74576271186440601</v>
      </c>
      <c r="R10303">
        <v>0.37288135593220301</v>
      </c>
      <c r="S10303">
        <f t="shared" si="160"/>
        <v>0.42506514067033929</v>
      </c>
    </row>
    <row r="10304" spans="1:19" x14ac:dyDescent="0.2">
      <c r="A10304" t="s">
        <v>20477</v>
      </c>
      <c r="B10304" t="s">
        <v>20478</v>
      </c>
      <c r="C10304">
        <v>123</v>
      </c>
      <c r="D10304">
        <v>105</v>
      </c>
      <c r="E10304">
        <v>55</v>
      </c>
      <c r="F10304">
        <v>18</v>
      </c>
      <c r="G10304">
        <v>1.15424199260685E-2</v>
      </c>
      <c r="H10304">
        <v>-0.84380043172355701</v>
      </c>
      <c r="I10304">
        <v>-1.71882977929809</v>
      </c>
      <c r="J10304">
        <v>220</v>
      </c>
      <c r="K10304">
        <v>298</v>
      </c>
      <c r="L10304">
        <v>126</v>
      </c>
      <c r="M10304">
        <v>29</v>
      </c>
      <c r="N10304">
        <v>0.20902168667577001</v>
      </c>
      <c r="O10304">
        <v>-0.83414091284903302</v>
      </c>
      <c r="P10304">
        <v>-1.8902503515151401</v>
      </c>
      <c r="Q10304">
        <v>0.86440677966101698</v>
      </c>
      <c r="R10304">
        <v>0.57627118644067798</v>
      </c>
      <c r="S10304">
        <f t="shared" si="160"/>
        <v>-1.2930722255881941E-3</v>
      </c>
    </row>
    <row r="10305" spans="1:19" x14ac:dyDescent="0.2">
      <c r="A10305" t="s">
        <v>20479</v>
      </c>
      <c r="B10305" t="s">
        <v>20480</v>
      </c>
      <c r="C10305">
        <v>2</v>
      </c>
      <c r="D10305">
        <v>9</v>
      </c>
      <c r="E10305">
        <v>12</v>
      </c>
      <c r="F10305">
        <v>4</v>
      </c>
      <c r="G10305">
        <v>0.73347074607087204</v>
      </c>
      <c r="H10305">
        <v>0.28389324060524002</v>
      </c>
      <c r="I10305">
        <v>-0.58316717729801704</v>
      </c>
      <c r="J10305">
        <v>8</v>
      </c>
      <c r="K10305">
        <v>13</v>
      </c>
      <c r="L10305">
        <v>5</v>
      </c>
      <c r="M10305">
        <v>0</v>
      </c>
      <c r="N10305">
        <v>0.288081468736615</v>
      </c>
      <c r="O10305">
        <v>-0.79620875980031502</v>
      </c>
      <c r="P10305" t="e">
        <f>-inf</f>
        <v>#NAME?</v>
      </c>
      <c r="Q10305">
        <v>0.644067796610169</v>
      </c>
      <c r="R10305">
        <v>0.305084745762711</v>
      </c>
      <c r="S10305" t="e">
        <f t="shared" si="160"/>
        <v>#NAME?</v>
      </c>
    </row>
    <row r="10306" spans="1:19" x14ac:dyDescent="0.2">
      <c r="A10306" t="s">
        <v>20481</v>
      </c>
      <c r="B10306" t="s">
        <v>20482</v>
      </c>
      <c r="C10306">
        <v>5</v>
      </c>
      <c r="D10306">
        <v>14</v>
      </c>
      <c r="E10306">
        <v>0</v>
      </c>
      <c r="F10306">
        <v>0</v>
      </c>
      <c r="G10306">
        <v>0.52741626363774696</v>
      </c>
      <c r="H10306" t="e">
        <f>-inf</f>
        <v>#NAME?</v>
      </c>
      <c r="I10306" t="e">
        <f>-inf</f>
        <v>#NAME?</v>
      </c>
      <c r="J10306">
        <v>5</v>
      </c>
      <c r="K10306">
        <v>7</v>
      </c>
      <c r="L10306">
        <v>0</v>
      </c>
      <c r="M10306">
        <v>2</v>
      </c>
      <c r="N10306">
        <v>0.22335613909995899</v>
      </c>
      <c r="O10306" t="e">
        <f>-inf</f>
        <v>#NAME?</v>
      </c>
      <c r="P10306">
        <v>-1.4081656772639299</v>
      </c>
      <c r="Q10306">
        <v>0.644067796610169</v>
      </c>
      <c r="R10306">
        <v>0.35593220338983</v>
      </c>
      <c r="S10306" t="e">
        <f t="shared" si="160"/>
        <v>#NAME?</v>
      </c>
    </row>
    <row r="10307" spans="1:19" x14ac:dyDescent="0.2">
      <c r="A10307" t="s">
        <v>20483</v>
      </c>
      <c r="B10307" t="e">
        <f>---MEAVAKYDFKATSDDEDELSFKKGSILYILNVDDNWYKARNADGQEGMVPANYIEMRDH</f>
        <v>#NAME?</v>
      </c>
      <c r="C10307">
        <v>50</v>
      </c>
      <c r="D10307">
        <v>39</v>
      </c>
      <c r="E10307">
        <v>22</v>
      </c>
      <c r="F10307">
        <v>21</v>
      </c>
      <c r="G10307">
        <v>-2.7647165013991101E-2</v>
      </c>
      <c r="H10307">
        <v>-0.85080533329221597</v>
      </c>
      <c r="I10307">
        <v>-1.2609478825640901</v>
      </c>
      <c r="J10307">
        <v>109</v>
      </c>
      <c r="K10307">
        <v>121</v>
      </c>
      <c r="L10307">
        <v>67</v>
      </c>
      <c r="M10307">
        <v>6</v>
      </c>
      <c r="N10307">
        <v>0.122586975797548</v>
      </c>
      <c r="O10307">
        <v>-0.80344047238418703</v>
      </c>
      <c r="P10307">
        <v>-2.26950091614887</v>
      </c>
      <c r="Q10307">
        <v>0.69491525423728795</v>
      </c>
      <c r="R10307">
        <v>0.322033898305084</v>
      </c>
      <c r="S10307">
        <f t="shared" ref="S10307:S10370" si="161">((I10307+1.7338029)/1.7338029+(P10307+1.8692731)/1.8692731)/2</f>
        <v>2.9309145504081299E-2</v>
      </c>
    </row>
    <row r="10308" spans="1:19" x14ac:dyDescent="0.2">
      <c r="A10308" t="s">
        <v>20484</v>
      </c>
      <c r="B10308" t="s">
        <v>20485</v>
      </c>
      <c r="C10308">
        <v>54</v>
      </c>
      <c r="D10308">
        <v>73</v>
      </c>
      <c r="E10308">
        <v>62</v>
      </c>
      <c r="F10308">
        <v>2</v>
      </c>
      <c r="G10308">
        <v>0.211187332593015</v>
      </c>
      <c r="H10308">
        <v>-0.43426008010311801</v>
      </c>
      <c r="I10308">
        <v>-2.31556093712098</v>
      </c>
      <c r="J10308">
        <v>109</v>
      </c>
      <c r="K10308">
        <v>160</v>
      </c>
      <c r="L10308">
        <v>96</v>
      </c>
      <c r="M10308">
        <v>18</v>
      </c>
      <c r="N10308">
        <v>0.243921588137022</v>
      </c>
      <c r="O10308">
        <v>-0.64724404204544495</v>
      </c>
      <c r="P10308">
        <v>-1.79237966142921</v>
      </c>
      <c r="Q10308">
        <v>0.81355932203389802</v>
      </c>
      <c r="R10308">
        <v>0.27118644067796599</v>
      </c>
      <c r="S10308">
        <f t="shared" si="161"/>
        <v>-0.14720163107887335</v>
      </c>
    </row>
    <row r="10309" spans="1:19" x14ac:dyDescent="0.2">
      <c r="A10309" t="s">
        <v>20486</v>
      </c>
      <c r="B10309" t="s">
        <v>20487</v>
      </c>
      <c r="C10309">
        <v>13</v>
      </c>
      <c r="D10309">
        <v>15</v>
      </c>
      <c r="E10309">
        <v>5</v>
      </c>
      <c r="F10309">
        <v>1</v>
      </c>
      <c r="G10309">
        <v>0.14240613904437199</v>
      </c>
      <c r="H10309">
        <v>-0.90923135774922104</v>
      </c>
      <c r="I10309">
        <v>-1.99814052526883</v>
      </c>
      <c r="J10309">
        <v>12</v>
      </c>
      <c r="K10309">
        <v>6</v>
      </c>
      <c r="L10309">
        <v>21</v>
      </c>
      <c r="M10309">
        <v>0</v>
      </c>
      <c r="N10309">
        <v>-0.22380189224225899</v>
      </c>
      <c r="O10309">
        <v>-0.34905072845809598</v>
      </c>
      <c r="P10309" t="e">
        <f>-inf</f>
        <v>#NAME?</v>
      </c>
      <c r="Q10309">
        <v>0.69491525423728795</v>
      </c>
      <c r="R10309">
        <v>0.28813559322033899</v>
      </c>
      <c r="S10309" t="e">
        <f t="shared" si="161"/>
        <v>#NAME?</v>
      </c>
    </row>
    <row r="10310" spans="1:19" x14ac:dyDescent="0.2">
      <c r="A10310" t="s">
        <v>20488</v>
      </c>
      <c r="B10310" t="s">
        <v>20489</v>
      </c>
      <c r="C10310">
        <v>64</v>
      </c>
      <c r="D10310">
        <v>48</v>
      </c>
      <c r="E10310">
        <v>49</v>
      </c>
      <c r="F10310">
        <v>6</v>
      </c>
      <c r="G10310">
        <v>-4.4680504312771499E-2</v>
      </c>
      <c r="H10310">
        <v>-0.61024190373377696</v>
      </c>
      <c r="I10310">
        <v>-1.9122258965622401</v>
      </c>
      <c r="J10310">
        <v>148</v>
      </c>
      <c r="K10310">
        <v>112</v>
      </c>
      <c r="L10310">
        <v>72</v>
      </c>
      <c r="M10310">
        <v>7</v>
      </c>
      <c r="N10310">
        <v>-4.3815589303053903E-2</v>
      </c>
      <c r="O10310">
        <v>-0.90501799610807898</v>
      </c>
      <c r="P10310">
        <v>-2.3353893439725901</v>
      </c>
      <c r="Q10310">
        <v>0.72881355932203395</v>
      </c>
      <c r="R10310">
        <v>0.338983050847457</v>
      </c>
      <c r="S10310">
        <f t="shared" si="161"/>
        <v>-0.17613270928365435</v>
      </c>
    </row>
    <row r="10311" spans="1:19" x14ac:dyDescent="0.2">
      <c r="A10311" t="s">
        <v>20490</v>
      </c>
      <c r="B10311" t="s">
        <v>20491</v>
      </c>
      <c r="C10311">
        <v>187</v>
      </c>
      <c r="D10311">
        <v>247</v>
      </c>
      <c r="E10311">
        <v>219</v>
      </c>
      <c r="F10311">
        <v>30</v>
      </c>
      <c r="G10311">
        <v>0.201113579018695</v>
      </c>
      <c r="H10311">
        <v>-0.42565550147478398</v>
      </c>
      <c r="I10311">
        <v>-1.6789175247788299</v>
      </c>
      <c r="J10311">
        <v>300</v>
      </c>
      <c r="K10311">
        <v>360</v>
      </c>
      <c r="L10311">
        <v>205</v>
      </c>
      <c r="M10311">
        <v>40</v>
      </c>
      <c r="N10311">
        <v>0.15640934946934601</v>
      </c>
      <c r="O10311">
        <v>-0.75745617080829797</v>
      </c>
      <c r="P10311">
        <v>-1.8852869319835901</v>
      </c>
      <c r="Q10311">
        <v>0.79661016949152497</v>
      </c>
      <c r="R10311">
        <v>0.169491525423728</v>
      </c>
      <c r="S10311">
        <f t="shared" si="161"/>
        <v>1.1544593599497652E-2</v>
      </c>
    </row>
    <row r="10312" spans="1:19" x14ac:dyDescent="0.2">
      <c r="A10312" t="s">
        <v>20492</v>
      </c>
      <c r="B10312" t="s">
        <v>20493</v>
      </c>
      <c r="C10312">
        <v>262</v>
      </c>
      <c r="D10312">
        <v>285</v>
      </c>
      <c r="E10312">
        <v>251</v>
      </c>
      <c r="F10312">
        <v>24</v>
      </c>
      <c r="G10312">
        <v>0.11680180098429301</v>
      </c>
      <c r="H10312">
        <v>-0.51288557961711001</v>
      </c>
      <c r="I10312">
        <v>-1.92228722257013</v>
      </c>
      <c r="J10312">
        <v>475</v>
      </c>
      <c r="K10312">
        <v>528</v>
      </c>
      <c r="L10312">
        <v>299</v>
      </c>
      <c r="M10312">
        <v>66</v>
      </c>
      <c r="N10312">
        <v>0.123168416330667</v>
      </c>
      <c r="O10312">
        <v>-0.79311119844482703</v>
      </c>
      <c r="P10312">
        <v>-1.86737534267489</v>
      </c>
      <c r="Q10312">
        <v>0.61016949152542299</v>
      </c>
      <c r="R10312">
        <v>0.23728813559322001</v>
      </c>
      <c r="S10312">
        <f t="shared" si="161"/>
        <v>-5.3848133417425302E-2</v>
      </c>
    </row>
    <row r="10313" spans="1:19" x14ac:dyDescent="0.2">
      <c r="A10313" t="s">
        <v>20494</v>
      </c>
      <c r="B10313" t="s">
        <v>20495</v>
      </c>
      <c r="C10313">
        <v>153</v>
      </c>
      <c r="D10313">
        <v>206</v>
      </c>
      <c r="E10313">
        <v>111</v>
      </c>
      <c r="F10313">
        <v>13</v>
      </c>
      <c r="G10313">
        <v>0.20943402184708201</v>
      </c>
      <c r="H10313">
        <v>-0.63362646180934501</v>
      </c>
      <c r="I10313">
        <v>-1.9549452514727601</v>
      </c>
      <c r="J10313">
        <v>373</v>
      </c>
      <c r="K10313">
        <v>383</v>
      </c>
      <c r="L10313">
        <v>238</v>
      </c>
      <c r="M10313">
        <v>36</v>
      </c>
      <c r="N10313">
        <v>8.8718045581656899E-2</v>
      </c>
      <c r="O10313">
        <v>-0.78722065189656598</v>
      </c>
      <c r="P10313">
        <v>-2.0256319996332901</v>
      </c>
      <c r="Q10313">
        <v>0.71186440677966101</v>
      </c>
      <c r="R10313">
        <v>0.38983050847457601</v>
      </c>
      <c r="S10313">
        <f t="shared" si="161"/>
        <v>-0.10559723624444362</v>
      </c>
    </row>
    <row r="10314" spans="1:19" x14ac:dyDescent="0.2">
      <c r="A10314" t="s">
        <v>20496</v>
      </c>
      <c r="B10314" t="s">
        <v>20497</v>
      </c>
      <c r="C10314">
        <v>82</v>
      </c>
      <c r="D10314">
        <v>199</v>
      </c>
      <c r="E10314">
        <v>121</v>
      </c>
      <c r="F10314">
        <v>4</v>
      </c>
      <c r="G10314">
        <v>0.46529745632151798</v>
      </c>
      <c r="H10314">
        <v>-0.32528649184566999</v>
      </c>
      <c r="I10314">
        <v>-2.1959510340177499</v>
      </c>
      <c r="J10314">
        <v>191</v>
      </c>
      <c r="K10314">
        <v>327</v>
      </c>
      <c r="L10314">
        <v>185</v>
      </c>
      <c r="M10314">
        <v>24</v>
      </c>
      <c r="N10314">
        <v>0.31074248883428002</v>
      </c>
      <c r="O10314">
        <v>-0.60595041598910404</v>
      </c>
      <c r="P10314">
        <v>-1.91104779412801</v>
      </c>
      <c r="Q10314">
        <v>0.52542372881355903</v>
      </c>
      <c r="R10314">
        <v>0.169491525423728</v>
      </c>
      <c r="S10314">
        <f t="shared" si="161"/>
        <v>-0.14444990464362417</v>
      </c>
    </row>
    <row r="10315" spans="1:19" x14ac:dyDescent="0.2">
      <c r="A10315" t="s">
        <v>20498</v>
      </c>
      <c r="B10315" t="s">
        <v>20499</v>
      </c>
      <c r="C10315">
        <v>48</v>
      </c>
      <c r="D10315">
        <v>35</v>
      </c>
      <c r="E10315">
        <v>78</v>
      </c>
      <c r="F10315">
        <v>3</v>
      </c>
      <c r="G10315">
        <v>-5.6914960729783103E-2</v>
      </c>
      <c r="H10315">
        <v>-0.28340464446350999</v>
      </c>
      <c r="I10315">
        <v>-2.0883171556179199</v>
      </c>
      <c r="J10315">
        <v>84</v>
      </c>
      <c r="K10315">
        <v>111</v>
      </c>
      <c r="L10315">
        <v>76</v>
      </c>
      <c r="M10315">
        <v>5</v>
      </c>
      <c r="N10315">
        <v>0.19827179614649701</v>
      </c>
      <c r="O10315">
        <v>-0.63555447092548001</v>
      </c>
      <c r="P10315">
        <v>-2.2355349503177502</v>
      </c>
      <c r="Q10315">
        <v>0.83050847457627097</v>
      </c>
      <c r="R10315">
        <v>0.23728813559322001</v>
      </c>
      <c r="S10315">
        <f t="shared" si="161"/>
        <v>-0.20020508966576162</v>
      </c>
    </row>
    <row r="10316" spans="1:19" x14ac:dyDescent="0.2">
      <c r="A10316" t="s">
        <v>20500</v>
      </c>
      <c r="B10316" t="s">
        <v>20501</v>
      </c>
      <c r="C10316">
        <v>328</v>
      </c>
      <c r="D10316">
        <v>360</v>
      </c>
      <c r="E10316">
        <v>190</v>
      </c>
      <c r="F10316">
        <v>43</v>
      </c>
      <c r="G10316">
        <v>0.120686889351136</v>
      </c>
      <c r="H10316">
        <v>-0.73137825253725297</v>
      </c>
      <c r="I10316">
        <v>-1.7666025610940901</v>
      </c>
      <c r="J10316">
        <v>647</v>
      </c>
      <c r="K10316">
        <v>802</v>
      </c>
      <c r="L10316">
        <v>487</v>
      </c>
      <c r="M10316">
        <v>74</v>
      </c>
      <c r="N10316">
        <v>0.170498191037184</v>
      </c>
      <c r="O10316">
        <v>-0.715464096598456</v>
      </c>
      <c r="P10316">
        <v>-1.9518982295296099</v>
      </c>
      <c r="Q10316">
        <v>0.677966101694915</v>
      </c>
      <c r="R10316">
        <v>0.169491525423728</v>
      </c>
      <c r="S10316">
        <f t="shared" si="161"/>
        <v>-3.1559749851777674E-2</v>
      </c>
    </row>
    <row r="10317" spans="1:19" x14ac:dyDescent="0.2">
      <c r="A10317" t="s">
        <v>20502</v>
      </c>
      <c r="B10317" t="s">
        <v>20503</v>
      </c>
      <c r="C10317">
        <v>217</v>
      </c>
      <c r="D10317">
        <v>155</v>
      </c>
      <c r="E10317">
        <v>173</v>
      </c>
      <c r="F10317">
        <v>30</v>
      </c>
      <c r="G10317">
        <v>-6.5869803382709605E-2</v>
      </c>
      <c r="H10317">
        <v>-0.59267164049813703</v>
      </c>
      <c r="I10317">
        <v>-1.74353565209086</v>
      </c>
      <c r="J10317">
        <v>354</v>
      </c>
      <c r="K10317">
        <v>473</v>
      </c>
      <c r="L10317">
        <v>262</v>
      </c>
      <c r="M10317">
        <v>53</v>
      </c>
      <c r="N10317">
        <v>0.20308598213374501</v>
      </c>
      <c r="O10317">
        <v>-0.72279074785043196</v>
      </c>
      <c r="P10317">
        <v>-1.83495306101689</v>
      </c>
      <c r="Q10317">
        <v>0.50847457627118597</v>
      </c>
      <c r="R10317">
        <v>0.27118644067796599</v>
      </c>
      <c r="S10317">
        <f t="shared" si="161"/>
        <v>6.3732851705741618E-3</v>
      </c>
    </row>
    <row r="10318" spans="1:19" x14ac:dyDescent="0.2">
      <c r="A10318" t="s">
        <v>20504</v>
      </c>
      <c r="B10318" t="s">
        <v>20505</v>
      </c>
      <c r="C10318">
        <v>137</v>
      </c>
      <c r="D10318">
        <v>120</v>
      </c>
      <c r="E10318">
        <v>67</v>
      </c>
      <c r="F10318">
        <v>13</v>
      </c>
      <c r="G10318">
        <v>2.2718911186746401E-2</v>
      </c>
      <c r="H10318">
        <v>-0.80490377423398396</v>
      </c>
      <c r="I10318">
        <v>-1.9069743878115599</v>
      </c>
      <c r="J10318">
        <v>245</v>
      </c>
      <c r="K10318">
        <v>283</v>
      </c>
      <c r="L10318">
        <v>153</v>
      </c>
      <c r="M10318">
        <v>21</v>
      </c>
      <c r="N10318">
        <v>0.13984845458147899</v>
      </c>
      <c r="O10318">
        <v>-0.79656343069132396</v>
      </c>
      <c r="P10318">
        <v>-2.0771724582225</v>
      </c>
      <c r="Q10318">
        <v>0.98305084745762705</v>
      </c>
      <c r="R10318">
        <v>0.322033898305084</v>
      </c>
      <c r="S10318">
        <f t="shared" si="161"/>
        <v>-0.10554946501236973</v>
      </c>
    </row>
    <row r="10319" spans="1:19" x14ac:dyDescent="0.2">
      <c r="A10319" t="s">
        <v>20506</v>
      </c>
      <c r="B10319" t="s">
        <v>20507</v>
      </c>
      <c r="C10319">
        <v>106</v>
      </c>
      <c r="D10319">
        <v>99</v>
      </c>
      <c r="E10319">
        <v>103</v>
      </c>
      <c r="F10319">
        <v>6</v>
      </c>
      <c r="G10319">
        <v>5.0587561628308103E-2</v>
      </c>
      <c r="H10319">
        <v>-0.50672665033800102</v>
      </c>
      <c r="I10319">
        <v>-2.1313517878431201</v>
      </c>
      <c r="J10319">
        <v>210</v>
      </c>
      <c r="K10319">
        <v>245</v>
      </c>
      <c r="L10319">
        <v>112</v>
      </c>
      <c r="M10319">
        <v>50</v>
      </c>
      <c r="N10319">
        <v>0.144174893052335</v>
      </c>
      <c r="O10319">
        <v>-0.86509004920812804</v>
      </c>
      <c r="P10319">
        <v>-1.6334749589897899</v>
      </c>
      <c r="Q10319">
        <v>0.55932203389830504</v>
      </c>
      <c r="R10319">
        <v>0.322033898305084</v>
      </c>
      <c r="S10319">
        <f t="shared" si="161"/>
        <v>-5.1574357145732996E-2</v>
      </c>
    </row>
    <row r="10320" spans="1:19" x14ac:dyDescent="0.2">
      <c r="A10320" t="s">
        <v>20508</v>
      </c>
      <c r="B10320" t="s">
        <v>20509</v>
      </c>
      <c r="C10320">
        <v>310</v>
      </c>
      <c r="D10320">
        <v>334</v>
      </c>
      <c r="E10320">
        <v>211</v>
      </c>
      <c r="F10320">
        <v>36</v>
      </c>
      <c r="G10320">
        <v>0.11264300527281999</v>
      </c>
      <c r="H10320">
        <v>-0.66133724831498297</v>
      </c>
      <c r="I10320">
        <v>-1.81925636602898</v>
      </c>
      <c r="J10320">
        <v>432</v>
      </c>
      <c r="K10320">
        <v>763</v>
      </c>
      <c r="L10320">
        <v>400</v>
      </c>
      <c r="M10320">
        <v>69</v>
      </c>
      <c r="N10320">
        <v>0.32426889456169</v>
      </c>
      <c r="O10320">
        <v>-0.62551253263133999</v>
      </c>
      <c r="P10320">
        <v>-1.8068603246695401</v>
      </c>
      <c r="Q10320">
        <v>0.77966101694915202</v>
      </c>
      <c r="R10320">
        <v>0.23728813559322001</v>
      </c>
      <c r="S10320">
        <f t="shared" si="161"/>
        <v>-7.9489650646374366E-3</v>
      </c>
    </row>
    <row r="10321" spans="1:19" x14ac:dyDescent="0.2">
      <c r="A10321" t="s">
        <v>20510</v>
      </c>
      <c r="B10321" t="s">
        <v>20511</v>
      </c>
      <c r="C10321">
        <v>4</v>
      </c>
      <c r="D10321">
        <v>16</v>
      </c>
      <c r="E10321">
        <v>4</v>
      </c>
      <c r="F10321">
        <v>0</v>
      </c>
      <c r="G10321">
        <v>0.68231822362349004</v>
      </c>
      <c r="H10321">
        <v>-0.49425800977840301</v>
      </c>
      <c r="I10321" t="e">
        <f>-inf</f>
        <v>#NAME?</v>
      </c>
      <c r="J10321">
        <v>21</v>
      </c>
      <c r="K10321">
        <v>20</v>
      </c>
      <c r="L10321">
        <v>11</v>
      </c>
      <c r="M10321">
        <v>5</v>
      </c>
      <c r="N10321">
        <v>5.60388043517836E-2</v>
      </c>
      <c r="O10321">
        <v>-0.87291538672008395</v>
      </c>
      <c r="P10321">
        <v>-1.6334749589897899</v>
      </c>
      <c r="Q10321">
        <v>0.71186440677966101</v>
      </c>
      <c r="R10321">
        <v>0.305084745762711</v>
      </c>
      <c r="S10321" t="e">
        <f t="shared" si="161"/>
        <v>#NAME?</v>
      </c>
    </row>
    <row r="10322" spans="1:19" x14ac:dyDescent="0.2">
      <c r="A10322" t="s">
        <v>20512</v>
      </c>
      <c r="B10322" t="s">
        <v>20513</v>
      </c>
      <c r="C10322">
        <v>17</v>
      </c>
      <c r="D10322">
        <v>28</v>
      </c>
      <c r="E10322">
        <v>33</v>
      </c>
      <c r="F10322">
        <v>6</v>
      </c>
      <c r="G10322">
        <v>0.29696734225947302</v>
      </c>
      <c r="H10322">
        <v>-0.20619299127879001</v>
      </c>
      <c r="I10322">
        <v>-1.33649484395662</v>
      </c>
      <c r="J10322">
        <v>78</v>
      </c>
      <c r="K10322">
        <v>91</v>
      </c>
      <c r="L10322">
        <v>29</v>
      </c>
      <c r="M10322">
        <v>13</v>
      </c>
      <c r="N10322">
        <v>0.144174893052334</v>
      </c>
      <c r="O10322">
        <v>-1.02178538193591</v>
      </c>
      <c r="P10322">
        <v>-1.7883769189755301</v>
      </c>
      <c r="Q10322">
        <v>0.644067796610169</v>
      </c>
      <c r="R10322">
        <v>0.35593220338983</v>
      </c>
      <c r="S10322">
        <f t="shared" si="161"/>
        <v>0.13621545985840597</v>
      </c>
    </row>
    <row r="10323" spans="1:19" x14ac:dyDescent="0.2">
      <c r="A10323" t="s">
        <v>20514</v>
      </c>
      <c r="B10323" t="s">
        <v>20515</v>
      </c>
      <c r="C10323">
        <v>56</v>
      </c>
      <c r="D10323">
        <v>48</v>
      </c>
      <c r="E10323">
        <v>26</v>
      </c>
      <c r="F10323">
        <v>3</v>
      </c>
      <c r="G10323">
        <v>1.3311442664915201E-2</v>
      </c>
      <c r="H10323">
        <v>-0.82747268881378599</v>
      </c>
      <c r="I10323">
        <v>-2.1552639452485298</v>
      </c>
      <c r="J10323">
        <v>56</v>
      </c>
      <c r="K10323">
        <v>80</v>
      </c>
      <c r="L10323">
        <v>35</v>
      </c>
      <c r="M10323">
        <v>11</v>
      </c>
      <c r="N10323">
        <v>0.232130063407464</v>
      </c>
      <c r="O10323">
        <v>-0.79620875980031502</v>
      </c>
      <c r="P10323">
        <v>-1.71702101043986</v>
      </c>
      <c r="Q10323">
        <v>0.57627118644067798</v>
      </c>
      <c r="R10323">
        <v>0.37288135593220301</v>
      </c>
      <c r="S10323">
        <f t="shared" si="161"/>
        <v>-8.0817429900065477E-2</v>
      </c>
    </row>
    <row r="10324" spans="1:19" x14ac:dyDescent="0.2">
      <c r="A10324" t="s">
        <v>20516</v>
      </c>
      <c r="B10324" t="s">
        <v>20517</v>
      </c>
      <c r="C10324">
        <v>22</v>
      </c>
      <c r="D10324">
        <v>30</v>
      </c>
      <c r="E10324">
        <v>26</v>
      </c>
      <c r="F10324">
        <v>4</v>
      </c>
      <c r="G10324">
        <v>0.21495680619298399</v>
      </c>
      <c r="H10324">
        <v>-0.42170734262979098</v>
      </c>
      <c r="I10324">
        <v>-1.6245598624562401</v>
      </c>
      <c r="J10324">
        <v>81</v>
      </c>
      <c r="K10324">
        <v>78</v>
      </c>
      <c r="L10324">
        <v>32</v>
      </c>
      <c r="M10324">
        <v>14</v>
      </c>
      <c r="N10324">
        <v>6.0837687233552297E-2</v>
      </c>
      <c r="O10324">
        <v>-0.99542381770313404</v>
      </c>
      <c r="P10324">
        <v>-1.7725826517923</v>
      </c>
      <c r="Q10324">
        <v>0.74576271186440601</v>
      </c>
      <c r="R10324">
        <v>0.23728813559322001</v>
      </c>
      <c r="S10324">
        <f t="shared" si="161"/>
        <v>5.7366994593213178E-2</v>
      </c>
    </row>
    <row r="10325" spans="1:19" x14ac:dyDescent="0.2">
      <c r="A10325" t="s">
        <v>20518</v>
      </c>
      <c r="B10325" t="e">
        <f>-MCKVVQANYDFTGS-DDPHELSFKVGDIIQVHNRVNGWWEGSLARGRRGLFPSNYTEPNSL</f>
        <v>#NAME?</v>
      </c>
      <c r="C10325">
        <v>494</v>
      </c>
      <c r="D10325">
        <v>469</v>
      </c>
      <c r="E10325">
        <v>443</v>
      </c>
      <c r="F10325">
        <v>55</v>
      </c>
      <c r="G10325">
        <v>5.7704126086964701E-2</v>
      </c>
      <c r="H10325">
        <v>-0.54158123247898105</v>
      </c>
      <c r="I10325">
        <v>-1.8375614323914</v>
      </c>
      <c r="J10325">
        <v>690</v>
      </c>
      <c r="K10325">
        <v>1051</v>
      </c>
      <c r="L10325">
        <v>549</v>
      </c>
      <c r="M10325">
        <v>101</v>
      </c>
      <c r="N10325">
        <v>0.25998172871270803</v>
      </c>
      <c r="O10325">
        <v>-0.691365523431553</v>
      </c>
      <c r="P10325">
        <v>-1.8447533855464999</v>
      </c>
      <c r="Q10325">
        <v>0.76271186440677896</v>
      </c>
      <c r="R10325">
        <v>0.27118644067796599</v>
      </c>
      <c r="S10325">
        <f t="shared" si="161"/>
        <v>-2.3363617003570394E-2</v>
      </c>
    </row>
    <row r="10326" spans="1:19" x14ac:dyDescent="0.2">
      <c r="A10326" t="s">
        <v>20519</v>
      </c>
      <c r="B10326" t="s">
        <v>20520</v>
      </c>
      <c r="C10326">
        <v>61</v>
      </c>
      <c r="D10326">
        <v>39</v>
      </c>
      <c r="E10326">
        <v>43</v>
      </c>
      <c r="F10326">
        <v>2</v>
      </c>
      <c r="G10326">
        <v>-0.114006995688739</v>
      </c>
      <c r="H10326">
        <v>-0.64611938920958401</v>
      </c>
      <c r="I10326">
        <v>-2.3684970123087798</v>
      </c>
      <c r="J10326">
        <v>155</v>
      </c>
      <c r="K10326">
        <v>132</v>
      </c>
      <c r="L10326">
        <v>58</v>
      </c>
      <c r="M10326">
        <v>17</v>
      </c>
      <c r="N10326">
        <v>7.4703364572802199E-3</v>
      </c>
      <c r="O10326">
        <v>-1.01899248175174</v>
      </c>
      <c r="P10326">
        <v>-1.9701084453839099</v>
      </c>
      <c r="Q10326">
        <v>0.69491525423728795</v>
      </c>
      <c r="R10326">
        <v>0.27118644067796599</v>
      </c>
      <c r="S10326">
        <f t="shared" si="161"/>
        <v>-0.21000706181802065</v>
      </c>
    </row>
    <row r="10327" spans="1:19" x14ac:dyDescent="0.2">
      <c r="A10327" t="s">
        <v>20521</v>
      </c>
      <c r="B10327" t="s">
        <v>20522</v>
      </c>
      <c r="C10327">
        <v>241</v>
      </c>
      <c r="D10327">
        <v>298</v>
      </c>
      <c r="E10327">
        <v>244</v>
      </c>
      <c r="F10327">
        <v>42</v>
      </c>
      <c r="G10327">
        <v>0.17245745379691499</v>
      </c>
      <c r="H10327">
        <v>-0.48888522601454198</v>
      </c>
      <c r="I10327">
        <v>-1.64296492513896</v>
      </c>
      <c r="J10327">
        <v>355</v>
      </c>
      <c r="K10327">
        <v>716</v>
      </c>
      <c r="L10327">
        <v>271</v>
      </c>
      <c r="M10327">
        <v>53</v>
      </c>
      <c r="N10327">
        <v>0.38191277267448298</v>
      </c>
      <c r="O10327">
        <v>-0.70934783932507794</v>
      </c>
      <c r="P10327">
        <v>-1.8361781520461899</v>
      </c>
      <c r="Q10327">
        <v>0.644067796610169</v>
      </c>
      <c r="R10327">
        <v>0.169491525423728</v>
      </c>
      <c r="S10327">
        <f t="shared" si="161"/>
        <v>3.504852296055018E-2</v>
      </c>
    </row>
    <row r="10328" spans="1:19" x14ac:dyDescent="0.2">
      <c r="A10328" t="s">
        <v>20523</v>
      </c>
      <c r="B10328" t="s">
        <v>20524</v>
      </c>
      <c r="C10328">
        <v>144</v>
      </c>
      <c r="D10328">
        <v>212</v>
      </c>
      <c r="E10328">
        <v>123</v>
      </c>
      <c r="F10328">
        <v>23</v>
      </c>
      <c r="G10328">
        <v>0.24823160112903001</v>
      </c>
      <c r="H10328">
        <v>-0.562715390434255</v>
      </c>
      <c r="I10328">
        <v>-1.68083182903965</v>
      </c>
      <c r="J10328">
        <v>381</v>
      </c>
      <c r="K10328">
        <v>753</v>
      </c>
      <c r="L10328">
        <v>326</v>
      </c>
      <c r="M10328">
        <v>100</v>
      </c>
      <c r="N10328">
        <v>0.37309810394680298</v>
      </c>
      <c r="O10328">
        <v>-0.65979615275207004</v>
      </c>
      <c r="P10328">
        <v>-1.5911506442675101</v>
      </c>
      <c r="Q10328">
        <v>0.81355932203389802</v>
      </c>
      <c r="R10328">
        <v>0.28813559322033899</v>
      </c>
      <c r="S10328">
        <f t="shared" si="161"/>
        <v>8.9669189152817894E-2</v>
      </c>
    </row>
    <row r="10329" spans="1:19" x14ac:dyDescent="0.2">
      <c r="A10329" t="s">
        <v>20525</v>
      </c>
      <c r="B10329" t="s">
        <v>20526</v>
      </c>
      <c r="C10329">
        <v>35</v>
      </c>
      <c r="D10329">
        <v>52</v>
      </c>
      <c r="E10329">
        <v>33</v>
      </c>
      <c r="F10329">
        <v>8</v>
      </c>
      <c r="G10329">
        <v>0.25219353158005198</v>
      </c>
      <c r="H10329">
        <v>-0.51981211425079099</v>
      </c>
      <c r="I10329">
        <v>-1.5251752303203301</v>
      </c>
      <c r="J10329">
        <v>91</v>
      </c>
      <c r="K10329">
        <v>170</v>
      </c>
      <c r="L10329">
        <v>44</v>
      </c>
      <c r="M10329">
        <v>12</v>
      </c>
      <c r="N10329">
        <v>0.348635632478902</v>
      </c>
      <c r="O10329">
        <v>-0.90767749297929601</v>
      </c>
      <c r="P10329">
        <v>-1.8900858148653601</v>
      </c>
      <c r="Q10329">
        <v>0.62711864406779605</v>
      </c>
      <c r="R10329">
        <v>0.305084745762711</v>
      </c>
      <c r="S10329">
        <f t="shared" si="161"/>
        <v>5.4597698664903722E-2</v>
      </c>
    </row>
    <row r="10330" spans="1:19" x14ac:dyDescent="0.2">
      <c r="A10330" t="s">
        <v>20527</v>
      </c>
      <c r="B10330" t="s">
        <v>20528</v>
      </c>
      <c r="C10330">
        <v>100</v>
      </c>
      <c r="D10330">
        <v>84</v>
      </c>
      <c r="E10330">
        <v>54</v>
      </c>
      <c r="F10330">
        <v>12</v>
      </c>
      <c r="G10330">
        <v>4.5375183574101804E-3</v>
      </c>
      <c r="H10330">
        <v>-0.761864249955435</v>
      </c>
      <c r="I10330">
        <v>-1.80501592691437</v>
      </c>
      <c r="J10330">
        <v>238</v>
      </c>
      <c r="K10330">
        <v>372</v>
      </c>
      <c r="L10330">
        <v>229</v>
      </c>
      <c r="M10330">
        <v>35</v>
      </c>
      <c r="N10330">
        <v>0.271194086247107</v>
      </c>
      <c r="O10330">
        <v>-0.60883025186101403</v>
      </c>
      <c r="P10330">
        <v>-1.84273458129812</v>
      </c>
      <c r="Q10330">
        <v>0.94915254237288105</v>
      </c>
      <c r="R10330">
        <v>0.37288135593220301</v>
      </c>
      <c r="S10330">
        <f t="shared" si="161"/>
        <v>-1.3438035876432396E-2</v>
      </c>
    </row>
    <row r="10331" spans="1:19" x14ac:dyDescent="0.2">
      <c r="A10331" t="s">
        <v>20529</v>
      </c>
      <c r="B10331" t="s">
        <v>20530</v>
      </c>
      <c r="C10331">
        <v>0</v>
      </c>
      <c r="D10331">
        <v>11</v>
      </c>
      <c r="E10331">
        <v>0</v>
      </c>
      <c r="F10331">
        <v>4</v>
      </c>
      <c r="G10331" t="s">
        <v>599</v>
      </c>
      <c r="H10331" t="s">
        <v>373</v>
      </c>
      <c r="I10331" t="s">
        <v>599</v>
      </c>
      <c r="J10331">
        <v>15</v>
      </c>
      <c r="K10331">
        <v>7</v>
      </c>
      <c r="L10331">
        <v>25</v>
      </c>
      <c r="M10331">
        <v>3</v>
      </c>
      <c r="N10331">
        <v>-0.253765115619702</v>
      </c>
      <c r="O10331">
        <v>-0.37024002752803398</v>
      </c>
      <c r="P10331">
        <v>-1.7091956729279101</v>
      </c>
      <c r="Q10331">
        <v>0.88135593220338904</v>
      </c>
      <c r="R10331">
        <v>0.338983050847457</v>
      </c>
      <c r="S10331" t="e">
        <f t="shared" si="161"/>
        <v>#VALUE!</v>
      </c>
    </row>
    <row r="10332" spans="1:19" x14ac:dyDescent="0.2">
      <c r="A10332" t="s">
        <v>20531</v>
      </c>
      <c r="B10332" t="s">
        <v>20532</v>
      </c>
      <c r="C10332">
        <v>88</v>
      </c>
      <c r="D10332">
        <v>156</v>
      </c>
      <c r="E10332">
        <v>110</v>
      </c>
      <c r="F10332">
        <v>3</v>
      </c>
      <c r="G10332">
        <v>0.32890015849982102</v>
      </c>
      <c r="H10332">
        <v>-0.39734799677034699</v>
      </c>
      <c r="I10332">
        <v>-2.3515585903925</v>
      </c>
      <c r="J10332">
        <v>242</v>
      </c>
      <c r="K10332">
        <v>246</v>
      </c>
      <c r="L10332">
        <v>132</v>
      </c>
      <c r="M10332">
        <v>17</v>
      </c>
      <c r="N10332">
        <v>8.4347844544669606E-2</v>
      </c>
      <c r="O10332">
        <v>-0.85533021191897096</v>
      </c>
      <c r="P10332">
        <v>-2.1635921131940501</v>
      </c>
      <c r="Q10332">
        <v>0.76271186440677896</v>
      </c>
      <c r="R10332">
        <v>0.27118644067796599</v>
      </c>
      <c r="S10332">
        <f t="shared" si="161"/>
        <v>-0.25687602042029917</v>
      </c>
    </row>
    <row r="10333" spans="1:19" x14ac:dyDescent="0.2">
      <c r="A10333" t="s">
        <v>20533</v>
      </c>
      <c r="B10333" t="s">
        <v>20534</v>
      </c>
      <c r="C10333">
        <v>303</v>
      </c>
      <c r="D10333">
        <v>352</v>
      </c>
      <c r="E10333">
        <v>210</v>
      </c>
      <c r="F10333">
        <v>42</v>
      </c>
      <c r="G10333">
        <v>0.14535826727135401</v>
      </c>
      <c r="H10333">
        <v>-0.653481343546789</v>
      </c>
      <c r="I10333">
        <v>-1.7423905110664</v>
      </c>
      <c r="J10333">
        <v>392</v>
      </c>
      <c r="K10333">
        <v>494</v>
      </c>
      <c r="L10333">
        <v>321</v>
      </c>
      <c r="M10333">
        <v>64</v>
      </c>
      <c r="N10333">
        <v>0.17766898532491099</v>
      </c>
      <c r="O10333">
        <v>-0.67886981175997496</v>
      </c>
      <c r="P10333">
        <v>-1.7973317616284601</v>
      </c>
      <c r="Q10333">
        <v>0.59322033898305004</v>
      </c>
      <c r="R10333">
        <v>0.25423728813559299</v>
      </c>
      <c r="S10333">
        <f t="shared" si="161"/>
        <v>1.676660749556539E-2</v>
      </c>
    </row>
    <row r="10334" spans="1:19" x14ac:dyDescent="0.2">
      <c r="A10334" t="s">
        <v>20535</v>
      </c>
      <c r="B10334" t="s">
        <v>20536</v>
      </c>
      <c r="C10334">
        <v>96</v>
      </c>
      <c r="D10334">
        <v>104</v>
      </c>
      <c r="E10334">
        <v>70</v>
      </c>
      <c r="F10334">
        <v>10</v>
      </c>
      <c r="G10334">
        <v>0.11502033855474</v>
      </c>
      <c r="H10334">
        <v>-0.63143120280371501</v>
      </c>
      <c r="I10334">
        <v>-1.8664684060015599</v>
      </c>
      <c r="J10334">
        <v>181</v>
      </c>
      <c r="K10334">
        <v>245</v>
      </c>
      <c r="L10334">
        <v>101</v>
      </c>
      <c r="M10334">
        <v>21</v>
      </c>
      <c r="N10334">
        <v>0.208715612917069</v>
      </c>
      <c r="O10334">
        <v>-0.84544597823093204</v>
      </c>
      <c r="P10334">
        <v>-1.9456849487271499</v>
      </c>
      <c r="Q10334">
        <v>0.89830508474576198</v>
      </c>
      <c r="R10334">
        <v>0.338983050847457</v>
      </c>
      <c r="S10334">
        <f t="shared" si="161"/>
        <v>-5.8697452121372229E-2</v>
      </c>
    </row>
    <row r="10335" spans="1:19" x14ac:dyDescent="0.2">
      <c r="A10335" t="s">
        <v>20537</v>
      </c>
      <c r="B10335" t="s">
        <v>20538</v>
      </c>
      <c r="C10335">
        <v>27</v>
      </c>
      <c r="D10335">
        <v>18</v>
      </c>
      <c r="E10335">
        <v>27</v>
      </c>
      <c r="F10335">
        <v>2</v>
      </c>
      <c r="G10335">
        <v>-9.5833026760152804E-2</v>
      </c>
      <c r="H10335">
        <v>-0.49425800977840301</v>
      </c>
      <c r="I10335">
        <v>-2.0145309414570001</v>
      </c>
      <c r="J10335">
        <v>80</v>
      </c>
      <c r="K10335">
        <v>52</v>
      </c>
      <c r="L10335">
        <v>21</v>
      </c>
      <c r="M10335">
        <v>6</v>
      </c>
      <c r="N10335">
        <v>-0.10985853993542199</v>
      </c>
      <c r="O10335">
        <v>-1.1729594694024099</v>
      </c>
      <c r="P10335">
        <v>-2.1351644052001899</v>
      </c>
      <c r="Q10335">
        <v>0.66101694915254205</v>
      </c>
      <c r="R10335">
        <v>0.37288135593220301</v>
      </c>
      <c r="S10335">
        <f t="shared" si="161"/>
        <v>-0.15207888908913575</v>
      </c>
    </row>
    <row r="10336" spans="1:19" x14ac:dyDescent="0.2">
      <c r="A10336" t="s">
        <v>20539</v>
      </c>
      <c r="B10336" t="s">
        <v>20540</v>
      </c>
      <c r="C10336">
        <v>248</v>
      </c>
      <c r="D10336">
        <v>306</v>
      </c>
      <c r="E10336">
        <v>184</v>
      </c>
      <c r="F10336">
        <v>27</v>
      </c>
      <c r="G10336">
        <v>0.171527977950892</v>
      </c>
      <c r="H10336">
        <v>-0.62389186759508297</v>
      </c>
      <c r="I10336">
        <v>-1.8472850896292199</v>
      </c>
      <c r="J10336">
        <v>322</v>
      </c>
      <c r="K10336">
        <v>435</v>
      </c>
      <c r="L10336">
        <v>259</v>
      </c>
      <c r="M10336">
        <v>33</v>
      </c>
      <c r="N10336">
        <v>0.20786148868052801</v>
      </c>
      <c r="O10336">
        <v>-0.68664488475896901</v>
      </c>
      <c r="P10336">
        <v>-1.9995676004098299</v>
      </c>
      <c r="Q10336">
        <v>0.96610169491525399</v>
      </c>
      <c r="R10336">
        <v>0.169491525423728</v>
      </c>
      <c r="S10336">
        <f t="shared" si="161"/>
        <v>-6.7578030433491171E-2</v>
      </c>
    </row>
    <row r="10337" spans="1:19" x14ac:dyDescent="0.2">
      <c r="A10337" t="s">
        <v>20541</v>
      </c>
      <c r="B10337" t="s">
        <v>20542</v>
      </c>
      <c r="C10337">
        <v>69</v>
      </c>
      <c r="D10337">
        <v>108</v>
      </c>
      <c r="E10337">
        <v>26</v>
      </c>
      <c r="F10337">
        <v>11</v>
      </c>
      <c r="G10337">
        <v>0.27483289704522201</v>
      </c>
      <c r="H10337">
        <v>-0.91813375254484098</v>
      </c>
      <c r="I10337">
        <v>-1.68165357854102</v>
      </c>
      <c r="J10337">
        <v>100</v>
      </c>
      <c r="K10337">
        <v>155</v>
      </c>
      <c r="L10337">
        <v>142</v>
      </c>
      <c r="M10337">
        <v>12</v>
      </c>
      <c r="N10337">
        <v>0.26755980159201298</v>
      </c>
      <c r="O10337">
        <v>-0.43980043276133302</v>
      </c>
      <c r="P10337">
        <v>-1.93104442254426</v>
      </c>
      <c r="Q10337">
        <v>0.72881355932203395</v>
      </c>
      <c r="R10337">
        <v>0.322033898305084</v>
      </c>
      <c r="S10337">
        <f t="shared" si="161"/>
        <v>-1.4838197208891617E-3</v>
      </c>
    </row>
    <row r="10338" spans="1:19" x14ac:dyDescent="0.2">
      <c r="A10338" t="s">
        <v>20543</v>
      </c>
      <c r="B10338" t="s">
        <v>20544</v>
      </c>
      <c r="C10338">
        <v>484</v>
      </c>
      <c r="D10338">
        <v>500</v>
      </c>
      <c r="E10338">
        <v>379</v>
      </c>
      <c r="F10338">
        <v>37</v>
      </c>
      <c r="G10338">
        <v>9.4382874987134699E-2</v>
      </c>
      <c r="H10338">
        <v>-0.60046416145474302</v>
      </c>
      <c r="I10338">
        <v>-2.00084081053941</v>
      </c>
      <c r="J10338">
        <v>610</v>
      </c>
      <c r="K10338">
        <v>826</v>
      </c>
      <c r="L10338">
        <v>477</v>
      </c>
      <c r="M10338">
        <v>104</v>
      </c>
      <c r="N10338">
        <v>0.208878315731336</v>
      </c>
      <c r="O10338">
        <v>-0.69890023311504301</v>
      </c>
      <c r="P10338">
        <v>-1.77852216430387</v>
      </c>
      <c r="Q10338">
        <v>0.677966101694915</v>
      </c>
      <c r="R10338">
        <v>0.28813559322033899</v>
      </c>
      <c r="S10338">
        <f t="shared" si="161"/>
        <v>-5.2734912457969671E-2</v>
      </c>
    </row>
    <row r="10339" spans="1:19" x14ac:dyDescent="0.2">
      <c r="A10339" t="s">
        <v>20545</v>
      </c>
      <c r="B10339" t="s">
        <v>20546</v>
      </c>
      <c r="C10339">
        <v>184</v>
      </c>
      <c r="D10339">
        <v>162</v>
      </c>
      <c r="E10339">
        <v>95</v>
      </c>
      <c r="F10339">
        <v>9</v>
      </c>
      <c r="G10339">
        <v>2.49554238286229E-2</v>
      </c>
      <c r="H10339">
        <v>-0.78135222749909194</v>
      </c>
      <c r="I10339">
        <v>-2.19477248653221</v>
      </c>
      <c r="J10339">
        <v>352</v>
      </c>
      <c r="K10339">
        <v>411</v>
      </c>
      <c r="L10339">
        <v>206</v>
      </c>
      <c r="M10339">
        <v>29</v>
      </c>
      <c r="N10339">
        <v>0.144527261819659</v>
      </c>
      <c r="O10339">
        <v>-0.82476422025336704</v>
      </c>
      <c r="P10339">
        <v>-2.0943703341710602</v>
      </c>
      <c r="Q10339">
        <v>0.74576271186440601</v>
      </c>
      <c r="R10339">
        <v>0.305084745762711</v>
      </c>
      <c r="S10339">
        <f t="shared" si="161"/>
        <v>-0.19314581405421971</v>
      </c>
    </row>
    <row r="10340" spans="1:19" x14ac:dyDescent="0.2">
      <c r="A10340" t="s">
        <v>20547</v>
      </c>
      <c r="B10340" t="s">
        <v>20548</v>
      </c>
      <c r="C10340">
        <v>27</v>
      </c>
      <c r="D10340">
        <v>28</v>
      </c>
      <c r="E10340">
        <v>23</v>
      </c>
      <c r="F10340">
        <v>2</v>
      </c>
      <c r="G10340">
        <v>9.6052499478760406E-2</v>
      </c>
      <c r="H10340">
        <v>-0.56389393791979803</v>
      </c>
      <c r="I10340">
        <v>-2.0145309414570001</v>
      </c>
      <c r="J10340">
        <v>43</v>
      </c>
      <c r="K10340">
        <v>88</v>
      </c>
      <c r="L10340">
        <v>41</v>
      </c>
      <c r="M10340">
        <v>5</v>
      </c>
      <c r="N10340">
        <v>0.38824231999230302</v>
      </c>
      <c r="O10340">
        <v>-0.61277337600424098</v>
      </c>
      <c r="P10340">
        <v>-1.9447241198354599</v>
      </c>
      <c r="Q10340">
        <v>0.57627118644067798</v>
      </c>
      <c r="R10340">
        <v>0.322033898305084</v>
      </c>
      <c r="S10340">
        <f t="shared" si="161"/>
        <v>-0.10113922560049679</v>
      </c>
    </row>
    <row r="10341" spans="1:19" x14ac:dyDescent="0.2">
      <c r="A10341" t="s">
        <v>20549</v>
      </c>
      <c r="B10341" t="s">
        <v>20550</v>
      </c>
      <c r="C10341">
        <v>49</v>
      </c>
      <c r="D10341">
        <v>19</v>
      </c>
      <c r="E10341">
        <v>25</v>
      </c>
      <c r="F10341">
        <v>0</v>
      </c>
      <c r="G10341">
        <v>-0.33118424678015601</v>
      </c>
      <c r="H10341">
        <v>-0.78651408113487897</v>
      </c>
      <c r="I10341" t="e">
        <f>-inf</f>
        <v>#NAME?</v>
      </c>
      <c r="J10341">
        <v>65</v>
      </c>
      <c r="K10341">
        <v>130</v>
      </c>
      <c r="L10341">
        <v>60</v>
      </c>
      <c r="M10341">
        <v>14</v>
      </c>
      <c r="N10341">
        <v>0.37825809908570202</v>
      </c>
      <c r="O10341">
        <v>-0.62685088340360196</v>
      </c>
      <c r="P10341">
        <v>-1.67701098955651</v>
      </c>
      <c r="Q10341">
        <v>0.86440677966101698</v>
      </c>
      <c r="R10341">
        <v>0.186440677966101</v>
      </c>
      <c r="S10341" t="e">
        <f t="shared" si="161"/>
        <v>#NAME?</v>
      </c>
    </row>
    <row r="10342" spans="1:19" x14ac:dyDescent="0.2">
      <c r="A10342" t="s">
        <v>20551</v>
      </c>
      <c r="B10342" t="s">
        <v>20552</v>
      </c>
      <c r="C10342">
        <v>137</v>
      </c>
      <c r="D10342">
        <v>91</v>
      </c>
      <c r="E10342">
        <v>99</v>
      </c>
      <c r="F10342">
        <v>16</v>
      </c>
      <c r="G10342">
        <v>-9.74209425397847E-2</v>
      </c>
      <c r="H10342">
        <v>-0.63534338233725995</v>
      </c>
      <c r="I10342">
        <v>-1.8167977574624801</v>
      </c>
      <c r="J10342">
        <v>211</v>
      </c>
      <c r="K10342">
        <v>247</v>
      </c>
      <c r="L10342">
        <v>170</v>
      </c>
      <c r="M10342">
        <v>24</v>
      </c>
      <c r="N10342">
        <v>0.145642601383694</v>
      </c>
      <c r="O10342">
        <v>-0.68592231106380896</v>
      </c>
      <c r="P10342">
        <v>-1.95429688217797</v>
      </c>
      <c r="Q10342">
        <v>0.79661016949152497</v>
      </c>
      <c r="R10342">
        <v>0.35593220338983</v>
      </c>
      <c r="S10342">
        <f t="shared" si="161"/>
        <v>-4.6676812337421922E-2</v>
      </c>
    </row>
    <row r="10343" spans="1:19" x14ac:dyDescent="0.2">
      <c r="A10343" t="s">
        <v>20553</v>
      </c>
      <c r="B10343" t="s">
        <v>20554</v>
      </c>
      <c r="C10343">
        <v>118</v>
      </c>
      <c r="D10343">
        <v>121</v>
      </c>
      <c r="E10343">
        <v>45</v>
      </c>
      <c r="F10343">
        <v>23</v>
      </c>
      <c r="G10343">
        <v>9.1161595305853105E-2</v>
      </c>
      <c r="H10343">
        <v>-0.91292750330918504</v>
      </c>
      <c r="I10343">
        <v>-1.5943513442505299</v>
      </c>
      <c r="J10343">
        <v>103</v>
      </c>
      <c r="K10343">
        <v>155</v>
      </c>
      <c r="L10343">
        <v>141</v>
      </c>
      <c r="M10343">
        <v>30</v>
      </c>
      <c r="N10343">
        <v>0.25472257688684102</v>
      </c>
      <c r="O10343">
        <v>-0.45570688919418201</v>
      </c>
      <c r="P10343">
        <v>-1.5459416385774001</v>
      </c>
      <c r="Q10343">
        <v>0.72881355932203395</v>
      </c>
      <c r="R10343">
        <v>0.27118644067796599</v>
      </c>
      <c r="S10343">
        <f t="shared" si="161"/>
        <v>0.12670139668254077</v>
      </c>
    </row>
    <row r="10344" spans="1:19" x14ac:dyDescent="0.2">
      <c r="A10344" t="s">
        <v>20555</v>
      </c>
      <c r="B10344" t="s">
        <v>20556</v>
      </c>
      <c r="C10344">
        <v>92</v>
      </c>
      <c r="D10344">
        <v>99</v>
      </c>
      <c r="E10344">
        <v>99</v>
      </c>
      <c r="F10344">
        <v>5</v>
      </c>
      <c r="G10344">
        <v>0.112105599547523</v>
      </c>
      <c r="H10344">
        <v>-0.46241064252640801</v>
      </c>
      <c r="I10344">
        <v>-2.1490149959715299</v>
      </c>
      <c r="J10344">
        <v>319</v>
      </c>
      <c r="K10344">
        <v>222</v>
      </c>
      <c r="L10344">
        <v>115</v>
      </c>
      <c r="M10344">
        <v>10</v>
      </c>
      <c r="N10344">
        <v>-8.0209605184820704E-2</v>
      </c>
      <c r="O10344">
        <v>-1.03518161984795</v>
      </c>
      <c r="P10344">
        <v>-2.5140163516490701</v>
      </c>
      <c r="Q10344">
        <v>0.66101694915254205</v>
      </c>
      <c r="R10344">
        <v>0.322033898305084</v>
      </c>
      <c r="S10344">
        <f t="shared" si="161"/>
        <v>-0.29219856303813685</v>
      </c>
    </row>
    <row r="10345" spans="1:19" x14ac:dyDescent="0.2">
      <c r="A10345" t="s">
        <v>20557</v>
      </c>
      <c r="B10345" t="s">
        <v>20558</v>
      </c>
      <c r="C10345">
        <v>42</v>
      </c>
      <c r="D10345">
        <v>9</v>
      </c>
      <c r="E10345">
        <v>26</v>
      </c>
      <c r="F10345">
        <v>1</v>
      </c>
      <c r="G10345">
        <v>-0.58874854866304704</v>
      </c>
      <c r="H10345">
        <v>-0.70253395220548598</v>
      </c>
      <c r="I10345">
        <v>-2.5074464633598899</v>
      </c>
      <c r="J10345">
        <v>34</v>
      </c>
      <c r="K10345">
        <v>56</v>
      </c>
      <c r="L10345">
        <v>10</v>
      </c>
      <c r="M10345">
        <v>6</v>
      </c>
      <c r="N10345">
        <v>0.29393721338566697</v>
      </c>
      <c r="O10345">
        <v>-1.1235676941866399</v>
      </c>
      <c r="P10345">
        <v>-1.7635533352505</v>
      </c>
      <c r="Q10345">
        <v>0.71186440677966101</v>
      </c>
      <c r="R10345">
        <v>0.305084745762711</v>
      </c>
      <c r="S10345">
        <f t="shared" si="161"/>
        <v>-0.19482766321623624</v>
      </c>
    </row>
    <row r="10346" spans="1:19" x14ac:dyDescent="0.2">
      <c r="A10346" t="s">
        <v>20559</v>
      </c>
      <c r="B10346" t="s">
        <v>20560</v>
      </c>
      <c r="C10346">
        <v>56</v>
      </c>
      <c r="D10346">
        <v>85</v>
      </c>
      <c r="E10346">
        <v>21</v>
      </c>
      <c r="F10346">
        <v>7</v>
      </c>
      <c r="G10346">
        <v>0.26148913100361998</v>
      </c>
      <c r="H10346">
        <v>-0.920226742050684</v>
      </c>
      <c r="I10346">
        <v>-1.7872871599539399</v>
      </c>
      <c r="J10346">
        <v>111</v>
      </c>
      <c r="K10346">
        <v>165</v>
      </c>
      <c r="L10346">
        <v>72</v>
      </c>
      <c r="M10346">
        <v>6</v>
      </c>
      <c r="N10346">
        <v>0.24938906884897</v>
      </c>
      <c r="O10346">
        <v>-0.78007925949977897</v>
      </c>
      <c r="P10346">
        <v>-2.2773973969949002</v>
      </c>
      <c r="Q10346">
        <v>0.66101694915254205</v>
      </c>
      <c r="R10346">
        <v>0.27118644067796599</v>
      </c>
      <c r="S10346">
        <f t="shared" si="161"/>
        <v>-0.12459055193632451</v>
      </c>
    </row>
    <row r="10347" spans="1:19" x14ac:dyDescent="0.2">
      <c r="A10347" t="s">
        <v>20561</v>
      </c>
      <c r="B10347" t="s">
        <v>20562</v>
      </c>
      <c r="C10347">
        <v>119</v>
      </c>
      <c r="D10347">
        <v>126</v>
      </c>
      <c r="E10347">
        <v>117</v>
      </c>
      <c r="F10347">
        <v>11</v>
      </c>
      <c r="G10347">
        <v>0.10508181602056001</v>
      </c>
      <c r="H10347">
        <v>-0.50161910942477195</v>
      </c>
      <c r="I10347">
        <v>-1.9183514491963001</v>
      </c>
      <c r="J10347">
        <v>236</v>
      </c>
      <c r="K10347">
        <v>289</v>
      </c>
      <c r="L10347">
        <v>180</v>
      </c>
      <c r="M10347">
        <v>47</v>
      </c>
      <c r="N10347">
        <v>0.16521394320816299</v>
      </c>
      <c r="O10347">
        <v>-0.70972827501119096</v>
      </c>
      <c r="P10347">
        <v>-1.7110398136262801</v>
      </c>
      <c r="Q10347">
        <v>0.69491525423728795</v>
      </c>
      <c r="R10347">
        <v>0.322033898305084</v>
      </c>
      <c r="S10347">
        <f t="shared" si="161"/>
        <v>-1.0895923019806089E-2</v>
      </c>
    </row>
    <row r="10348" spans="1:19" x14ac:dyDescent="0.2">
      <c r="A10348" t="s">
        <v>20563</v>
      </c>
      <c r="B10348" t="s">
        <v>20564</v>
      </c>
      <c r="C10348">
        <v>104</v>
      </c>
      <c r="D10348">
        <v>126</v>
      </c>
      <c r="E10348">
        <v>76</v>
      </c>
      <c r="F10348">
        <v>11</v>
      </c>
      <c r="G10348">
        <v>0.16359543811430999</v>
      </c>
      <c r="H10348">
        <v>-0.63047775679639195</v>
      </c>
      <c r="I10348">
        <v>-1.85983782710255</v>
      </c>
      <c r="J10348">
        <v>284</v>
      </c>
      <c r="K10348">
        <v>174</v>
      </c>
      <c r="L10348">
        <v>130</v>
      </c>
      <c r="M10348">
        <v>17</v>
      </c>
      <c r="N10348">
        <v>-0.135540988342716</v>
      </c>
      <c r="O10348">
        <v>-0.93146376488459104</v>
      </c>
      <c r="P10348">
        <v>-2.2330950872606499</v>
      </c>
      <c r="Q10348">
        <v>0.644067796610169</v>
      </c>
      <c r="R10348">
        <v>0.338983050847457</v>
      </c>
      <c r="S10348">
        <f t="shared" si="161"/>
        <v>-0.13366281732792218</v>
      </c>
    </row>
    <row r="10349" spans="1:19" x14ac:dyDescent="0.2">
      <c r="A10349" t="s">
        <v>20565</v>
      </c>
      <c r="B10349" t="s">
        <v>20566</v>
      </c>
      <c r="C10349">
        <v>100</v>
      </c>
      <c r="D10349">
        <v>52</v>
      </c>
      <c r="E10349">
        <v>28</v>
      </c>
      <c r="F10349">
        <v>9</v>
      </c>
      <c r="G10349">
        <v>-0.20373842406967199</v>
      </c>
      <c r="H10349">
        <v>-1.0470999784361801</v>
      </c>
      <c r="I10349">
        <v>-1.9299546635226701</v>
      </c>
      <c r="J10349">
        <v>152</v>
      </c>
      <c r="K10349">
        <v>202</v>
      </c>
      <c r="L10349">
        <v>84</v>
      </c>
      <c r="M10349">
        <v>16</v>
      </c>
      <c r="N10349">
        <v>0.200735884923573</v>
      </c>
      <c r="O10349">
        <v>-0.84965307902728104</v>
      </c>
      <c r="P10349">
        <v>-1.9879492738807401</v>
      </c>
      <c r="Q10349">
        <v>0.677966101694915</v>
      </c>
      <c r="R10349">
        <v>0.27118644067796599</v>
      </c>
      <c r="S10349">
        <f t="shared" si="161"/>
        <v>-8.8310851971520971E-2</v>
      </c>
    </row>
    <row r="10350" spans="1:19" x14ac:dyDescent="0.2">
      <c r="A10350" t="s">
        <v>20567</v>
      </c>
      <c r="B10350" t="s">
        <v>20568</v>
      </c>
      <c r="C10350">
        <v>124</v>
      </c>
      <c r="D10350">
        <v>94</v>
      </c>
      <c r="E10350">
        <v>73</v>
      </c>
      <c r="F10350">
        <v>17</v>
      </c>
      <c r="G10350">
        <v>-4.0035599267007997E-2</v>
      </c>
      <c r="H10350">
        <v>-0.72435683482018198</v>
      </c>
      <c r="I10350">
        <v>-1.7471699367459601</v>
      </c>
      <c r="J10350">
        <v>268</v>
      </c>
      <c r="K10350">
        <v>338</v>
      </c>
      <c r="L10350">
        <v>148</v>
      </c>
      <c r="M10350">
        <v>20</v>
      </c>
      <c r="N10350">
        <v>0.178010009670587</v>
      </c>
      <c r="O10350">
        <v>-0.84996185577822103</v>
      </c>
      <c r="P10350">
        <v>-2.1373304669566999</v>
      </c>
      <c r="Q10350">
        <v>0.77966101694915202</v>
      </c>
      <c r="R10350">
        <v>0.40677966101694901</v>
      </c>
      <c r="S10350">
        <f t="shared" si="161"/>
        <v>-7.5555795818230104E-2</v>
      </c>
    </row>
    <row r="10351" spans="1:19" x14ac:dyDescent="0.2">
      <c r="A10351" t="s">
        <v>20569</v>
      </c>
      <c r="B10351" t="s">
        <v>20570</v>
      </c>
      <c r="C10351">
        <v>153</v>
      </c>
      <c r="D10351">
        <v>250</v>
      </c>
      <c r="E10351">
        <v>130</v>
      </c>
      <c r="F10351">
        <v>24</v>
      </c>
      <c r="G10351">
        <v>0.29350681014996699</v>
      </c>
      <c r="H10351">
        <v>-0.56500608828916499</v>
      </c>
      <c r="I10351">
        <v>-1.68867736206799</v>
      </c>
      <c r="J10351">
        <v>254</v>
      </c>
      <c r="K10351">
        <v>559</v>
      </c>
      <c r="L10351">
        <v>213</v>
      </c>
      <c r="M10351">
        <v>42</v>
      </c>
      <c r="N10351">
        <v>0.41980619468820601</v>
      </c>
      <c r="O10351">
        <v>-0.66854289032559</v>
      </c>
      <c r="P10351">
        <v>-1.7918100948139299</v>
      </c>
      <c r="Q10351">
        <v>0.83050847457627097</v>
      </c>
      <c r="R10351">
        <v>0.25423728813559299</v>
      </c>
      <c r="S10351">
        <f t="shared" si="161"/>
        <v>3.3733544414093909E-2</v>
      </c>
    </row>
    <row r="10352" spans="1:19" x14ac:dyDescent="0.2">
      <c r="A10352" t="s">
        <v>20571</v>
      </c>
      <c r="B10352" t="e">
        <f>-MIDVVRAKYDYTAS-DDPSELSFKKGDVIQVLSKLEGWWDGILANGRRGWFPSNYVEPVNL</f>
        <v>#NAME?</v>
      </c>
      <c r="C10352">
        <v>21</v>
      </c>
      <c r="D10352">
        <v>8</v>
      </c>
      <c r="E10352">
        <v>25</v>
      </c>
      <c r="F10352">
        <v>5</v>
      </c>
      <c r="G10352">
        <v>-0.33887107544644701</v>
      </c>
      <c r="H10352">
        <v>-0.41853729584028498</v>
      </c>
      <c r="I10352">
        <v>-1.5074464633598901</v>
      </c>
      <c r="J10352">
        <v>30</v>
      </c>
      <c r="K10352">
        <v>59</v>
      </c>
      <c r="L10352">
        <v>19</v>
      </c>
      <c r="M10352">
        <v>6</v>
      </c>
      <c r="N10352">
        <v>0.370958860344203</v>
      </c>
      <c r="O10352">
        <v>-0.79045643091122297</v>
      </c>
      <c r="P10352">
        <v>-1.7091956729279101</v>
      </c>
      <c r="Q10352">
        <v>0.644067796610169</v>
      </c>
      <c r="R10352">
        <v>0.338983050847457</v>
      </c>
      <c r="S10352">
        <f t="shared" si="161"/>
        <v>0.10809553723597512</v>
      </c>
    </row>
    <row r="10353" spans="1:19" x14ac:dyDescent="0.2">
      <c r="A10353" t="s">
        <v>20572</v>
      </c>
      <c r="B10353" t="s">
        <v>20573</v>
      </c>
      <c r="C10353">
        <v>288</v>
      </c>
      <c r="D10353">
        <v>279</v>
      </c>
      <c r="E10353">
        <v>212</v>
      </c>
      <c r="F10353">
        <v>17</v>
      </c>
      <c r="G10353">
        <v>6.6469947809895097E-2</v>
      </c>
      <c r="H10353">
        <v>-0.62731463660888298</v>
      </c>
      <c r="I10353">
        <v>-2.11314073934295</v>
      </c>
      <c r="J10353">
        <v>466</v>
      </c>
      <c r="K10353">
        <v>657</v>
      </c>
      <c r="L10353">
        <v>341</v>
      </c>
      <c r="M10353">
        <v>69</v>
      </c>
      <c r="N10353">
        <v>0.226407556291502</v>
      </c>
      <c r="O10353">
        <v>-0.72772031484189204</v>
      </c>
      <c r="P10353">
        <v>-1.83976249454463</v>
      </c>
      <c r="Q10353">
        <v>0.72881355932203395</v>
      </c>
      <c r="R10353">
        <v>0.322033898305084</v>
      </c>
      <c r="S10353">
        <f t="shared" si="161"/>
        <v>-0.10150113668440705</v>
      </c>
    </row>
    <row r="10354" spans="1:19" x14ac:dyDescent="0.2">
      <c r="A10354" t="s">
        <v>20574</v>
      </c>
      <c r="B10354" t="s">
        <v>20575</v>
      </c>
      <c r="C10354">
        <v>85</v>
      </c>
      <c r="D10354">
        <v>85</v>
      </c>
      <c r="E10354">
        <v>60</v>
      </c>
      <c r="F10354">
        <v>13</v>
      </c>
      <c r="G10354">
        <v>8.0258232295528406E-2</v>
      </c>
      <c r="H10354">
        <v>-0.64552568510905195</v>
      </c>
      <c r="I10354">
        <v>-1.6996727463694501</v>
      </c>
      <c r="J10354">
        <v>184</v>
      </c>
      <c r="K10354">
        <v>291</v>
      </c>
      <c r="L10354">
        <v>84</v>
      </c>
      <c r="M10354">
        <v>10</v>
      </c>
      <c r="N10354">
        <v>0.27630326939809202</v>
      </c>
      <c r="O10354">
        <v>-0.93262731409204502</v>
      </c>
      <c r="P10354">
        <v>-2.2750434916014202</v>
      </c>
      <c r="Q10354">
        <v>0.57627118644067798</v>
      </c>
      <c r="R10354">
        <v>0.322033898305084</v>
      </c>
      <c r="S10354">
        <f t="shared" si="161"/>
        <v>-9.869437698927587E-2</v>
      </c>
    </row>
    <row r="10355" spans="1:19" x14ac:dyDescent="0.2">
      <c r="A10355" t="s">
        <v>20576</v>
      </c>
      <c r="B10355" t="s">
        <v>20577</v>
      </c>
      <c r="C10355">
        <v>20</v>
      </c>
      <c r="D10355">
        <v>43</v>
      </c>
      <c r="E10355">
        <v>23</v>
      </c>
      <c r="F10355">
        <v>2</v>
      </c>
      <c r="G10355">
        <v>0.41269669221113298</v>
      </c>
      <c r="H10355">
        <v>-0.43356016942479098</v>
      </c>
      <c r="I10355">
        <v>-1.88419717296199</v>
      </c>
      <c r="J10355">
        <v>91</v>
      </c>
      <c r="K10355">
        <v>128</v>
      </c>
      <c r="L10355">
        <v>49</v>
      </c>
      <c r="M10355">
        <v>13</v>
      </c>
      <c r="N10355">
        <v>0.225396680748496</v>
      </c>
      <c r="O10355">
        <v>-0.86093408943697003</v>
      </c>
      <c r="P10355">
        <v>-1.85532370860614</v>
      </c>
      <c r="Q10355">
        <v>0.66101694915254205</v>
      </c>
      <c r="R10355">
        <v>0.35593220338983</v>
      </c>
      <c r="S10355">
        <f t="shared" si="161"/>
        <v>-3.9639979738022177E-2</v>
      </c>
    </row>
    <row r="10356" spans="1:19" x14ac:dyDescent="0.2">
      <c r="A10356" t="s">
        <v>20578</v>
      </c>
      <c r="B10356" t="s">
        <v>20579</v>
      </c>
      <c r="C10356">
        <v>105</v>
      </c>
      <c r="D10356">
        <v>109</v>
      </c>
      <c r="E10356">
        <v>90</v>
      </c>
      <c r="F10356">
        <v>12</v>
      </c>
      <c r="G10356">
        <v>9.6495431166213896E-2</v>
      </c>
      <c r="H10356">
        <v>-0.56120479940901602</v>
      </c>
      <c r="I10356">
        <v>-1.82620522598431</v>
      </c>
      <c r="J10356">
        <v>328</v>
      </c>
      <c r="K10356">
        <v>400</v>
      </c>
      <c r="L10356">
        <v>190</v>
      </c>
      <c r="M10356">
        <v>35</v>
      </c>
      <c r="N10356">
        <v>0.163414251038005</v>
      </c>
      <c r="O10356">
        <v>-0.82920901990324003</v>
      </c>
      <c r="P10356">
        <v>-1.98203146795329</v>
      </c>
      <c r="Q10356">
        <v>0.89830508474576198</v>
      </c>
      <c r="R10356">
        <v>0.28813559322033899</v>
      </c>
      <c r="S10356">
        <f t="shared" si="161"/>
        <v>-5.6808318588065773E-2</v>
      </c>
    </row>
    <row r="10357" spans="1:19" x14ac:dyDescent="0.2">
      <c r="A10357" t="s">
        <v>20580</v>
      </c>
      <c r="B10357" t="s">
        <v>20581</v>
      </c>
      <c r="C10357">
        <v>99</v>
      </c>
      <c r="D10357">
        <v>112</v>
      </c>
      <c r="E10357">
        <v>92</v>
      </c>
      <c r="F10357">
        <v>16</v>
      </c>
      <c r="G10357">
        <v>0.13384106036815999</v>
      </c>
      <c r="H10357">
        <v>-0.52610537703039795</v>
      </c>
      <c r="I10357">
        <v>-1.67571238490362</v>
      </c>
      <c r="J10357">
        <v>175</v>
      </c>
      <c r="K10357">
        <v>289</v>
      </c>
      <c r="L10357">
        <v>147</v>
      </c>
      <c r="M10357">
        <v>30</v>
      </c>
      <c r="N10357">
        <v>0.295087897491975</v>
      </c>
      <c r="O10357">
        <v>-0.66780949108250798</v>
      </c>
      <c r="P10357">
        <v>-1.77614246255852</v>
      </c>
      <c r="Q10357">
        <v>0.69491525423728795</v>
      </c>
      <c r="R10357">
        <v>0.27118644067796599</v>
      </c>
      <c r="S10357">
        <f t="shared" si="161"/>
        <v>4.1663264327536732E-2</v>
      </c>
    </row>
    <row r="10358" spans="1:19" x14ac:dyDescent="0.2">
      <c r="A10358" t="s">
        <v>20582</v>
      </c>
      <c r="B10358" t="s">
        <v>20583</v>
      </c>
      <c r="C10358">
        <v>56</v>
      </c>
      <c r="D10358">
        <v>40</v>
      </c>
      <c r="E10358">
        <v>67</v>
      </c>
      <c r="F10358">
        <v>9</v>
      </c>
      <c r="G10358">
        <v>-6.5869803382709494E-2</v>
      </c>
      <c r="H10358">
        <v>-0.41637123408377702</v>
      </c>
      <c r="I10358">
        <v>-1.6781426905288701</v>
      </c>
      <c r="J10358">
        <v>140</v>
      </c>
      <c r="K10358">
        <v>138</v>
      </c>
      <c r="L10358">
        <v>144</v>
      </c>
      <c r="M10358">
        <v>22</v>
      </c>
      <c r="N10358">
        <v>7.0979154144720197E-2</v>
      </c>
      <c r="O10358">
        <v>-0.57985432072737797</v>
      </c>
      <c r="P10358">
        <v>-1.81393102344792</v>
      </c>
      <c r="Q10358">
        <v>0.74576271186440601</v>
      </c>
      <c r="R10358">
        <v>0.25423728813559299</v>
      </c>
      <c r="S10358">
        <f t="shared" si="161"/>
        <v>3.0854582129518422E-2</v>
      </c>
    </row>
    <row r="10359" spans="1:19" x14ac:dyDescent="0.2">
      <c r="A10359" t="s">
        <v>20584</v>
      </c>
      <c r="B10359" t="s">
        <v>20585</v>
      </c>
      <c r="C10359">
        <v>61</v>
      </c>
      <c r="D10359">
        <v>58</v>
      </c>
      <c r="E10359">
        <v>37</v>
      </c>
      <c r="F10359">
        <v>3</v>
      </c>
      <c r="G10359">
        <v>5.83563908476986E-2</v>
      </c>
      <c r="H10359">
        <v>-0.711386120722175</v>
      </c>
      <c r="I10359">
        <v>-2.1924057532530998</v>
      </c>
      <c r="J10359">
        <v>130</v>
      </c>
      <c r="K10359">
        <v>112</v>
      </c>
      <c r="L10359">
        <v>54</v>
      </c>
      <c r="M10359">
        <v>14</v>
      </c>
      <c r="N10359">
        <v>1.25027737850666E-2</v>
      </c>
      <c r="O10359">
        <v>-0.973638369628258</v>
      </c>
      <c r="P10359">
        <v>-1.9780409852204901</v>
      </c>
      <c r="Q10359">
        <v>0.81355932203389802</v>
      </c>
      <c r="R10359">
        <v>0.25423728813559299</v>
      </c>
      <c r="S10359">
        <f t="shared" si="161"/>
        <v>-0.16134708805047923</v>
      </c>
    </row>
    <row r="10360" spans="1:19" x14ac:dyDescent="0.2">
      <c r="A10360" t="s">
        <v>20586</v>
      </c>
      <c r="B10360" t="s">
        <v>20587</v>
      </c>
      <c r="C10360">
        <v>89</v>
      </c>
      <c r="D10360">
        <v>118</v>
      </c>
      <c r="E10360">
        <v>55</v>
      </c>
      <c r="F10360">
        <v>31</v>
      </c>
      <c r="G10360">
        <v>0.20275023295674099</v>
      </c>
      <c r="H10360">
        <v>-0.70328532692907197</v>
      </c>
      <c r="I10360">
        <v>-1.3422254857726299</v>
      </c>
      <c r="J10360">
        <v>174</v>
      </c>
      <c r="K10360">
        <v>282</v>
      </c>
      <c r="L10360">
        <v>89</v>
      </c>
      <c r="M10360">
        <v>16</v>
      </c>
      <c r="N10360">
        <v>0.28692796345848298</v>
      </c>
      <c r="O10360">
        <v>-0.88324801878207704</v>
      </c>
      <c r="P10360">
        <v>-2.04665493421856</v>
      </c>
      <c r="Q10360">
        <v>0.81355932203389802</v>
      </c>
      <c r="R10360">
        <v>0.322033898305084</v>
      </c>
      <c r="S10360">
        <f t="shared" si="161"/>
        <v>6.5477690417676732E-2</v>
      </c>
    </row>
    <row r="10361" spans="1:19" x14ac:dyDescent="0.2">
      <c r="A10361" t="s">
        <v>20588</v>
      </c>
      <c r="B10361" t="s">
        <v>20589</v>
      </c>
      <c r="C10361">
        <v>107</v>
      </c>
      <c r="D10361">
        <v>100</v>
      </c>
      <c r="E10361">
        <v>85</v>
      </c>
      <c r="F10361">
        <v>7</v>
      </c>
      <c r="G10361">
        <v>5.0874454610318698E-2</v>
      </c>
      <c r="H10361">
        <v>-0.59422286174932004</v>
      </c>
      <c r="I10361">
        <v>-2.0684829106329499</v>
      </c>
      <c r="J10361">
        <v>214</v>
      </c>
      <c r="K10361">
        <v>371</v>
      </c>
      <c r="L10361">
        <v>181</v>
      </c>
      <c r="M10361">
        <v>46</v>
      </c>
      <c r="N10361">
        <v>0.31618823968757598</v>
      </c>
      <c r="O10361">
        <v>-0.66482397562439599</v>
      </c>
      <c r="P10361">
        <v>-1.6778816102595</v>
      </c>
      <c r="Q10361">
        <v>0.62711864406779605</v>
      </c>
      <c r="R10361">
        <v>0.22033898305084701</v>
      </c>
      <c r="S10361">
        <f t="shared" si="161"/>
        <v>-4.5322069048195343E-2</v>
      </c>
    </row>
    <row r="10362" spans="1:19" x14ac:dyDescent="0.2">
      <c r="A10362" t="s">
        <v>20590</v>
      </c>
      <c r="B10362" t="s">
        <v>20591</v>
      </c>
      <c r="C10362">
        <v>31</v>
      </c>
      <c r="D10362">
        <v>22</v>
      </c>
      <c r="E10362">
        <v>30</v>
      </c>
      <c r="F10362">
        <v>1</v>
      </c>
      <c r="G10362">
        <v>-6.8680780716538006E-2</v>
      </c>
      <c r="H10362">
        <v>-0.50849844889301299</v>
      </c>
      <c r="I10362">
        <v>-2.3755588667962702</v>
      </c>
      <c r="J10362">
        <v>49</v>
      </c>
      <c r="K10362">
        <v>30</v>
      </c>
      <c r="L10362">
        <v>76</v>
      </c>
      <c r="M10362">
        <v>7</v>
      </c>
      <c r="N10362">
        <v>-0.13584672188712901</v>
      </c>
      <c r="O10362">
        <v>-0.40147126489211199</v>
      </c>
      <c r="P10362">
        <v>-1.85532370860614</v>
      </c>
      <c r="Q10362">
        <v>0.61016949152542299</v>
      </c>
      <c r="R10362">
        <v>0.25423728813559299</v>
      </c>
      <c r="S10362">
        <f t="shared" si="161"/>
        <v>-0.18134054265502969</v>
      </c>
    </row>
    <row r="10363" spans="1:19" x14ac:dyDescent="0.2">
      <c r="A10363" t="s">
        <v>20592</v>
      </c>
      <c r="B10363" t="s">
        <v>20593</v>
      </c>
      <c r="C10363">
        <v>114</v>
      </c>
      <c r="D10363">
        <v>160</v>
      </c>
      <c r="E10363">
        <v>101</v>
      </c>
      <c r="F10363">
        <v>17</v>
      </c>
      <c r="G10363">
        <v>0.22747336361498</v>
      </c>
      <c r="H10363">
        <v>-0.54684148733223303</v>
      </c>
      <c r="I10363">
        <v>-1.7106531029201899</v>
      </c>
      <c r="J10363">
        <v>184</v>
      </c>
      <c r="K10363">
        <v>254</v>
      </c>
      <c r="L10363">
        <v>81</v>
      </c>
      <c r="M10363">
        <v>14</v>
      </c>
      <c r="N10363">
        <v>0.21724399703212299</v>
      </c>
      <c r="O10363">
        <v>-0.94842158127527698</v>
      </c>
      <c r="P10363">
        <v>-2.12891545592319</v>
      </c>
      <c r="Q10363">
        <v>0.91525423728813504</v>
      </c>
      <c r="R10363">
        <v>0.338983050847457</v>
      </c>
      <c r="S10363">
        <f t="shared" si="161"/>
        <v>-6.2774068696968846E-2</v>
      </c>
    </row>
    <row r="10364" spans="1:19" x14ac:dyDescent="0.2">
      <c r="A10364" t="s">
        <v>20594</v>
      </c>
      <c r="B10364" t="s">
        <v>20595</v>
      </c>
      <c r="C10364">
        <v>84</v>
      </c>
      <c r="D10364">
        <v>81</v>
      </c>
      <c r="E10364">
        <v>66</v>
      </c>
      <c r="F10364">
        <v>7</v>
      </c>
      <c r="G10364">
        <v>6.4463965112296504E-2</v>
      </c>
      <c r="H10364">
        <v>-0.59899336029841599</v>
      </c>
      <c r="I10364">
        <v>-1.96337841900962</v>
      </c>
      <c r="J10364">
        <v>139</v>
      </c>
      <c r="K10364">
        <v>191</v>
      </c>
      <c r="L10364">
        <v>96</v>
      </c>
      <c r="M10364">
        <v>23</v>
      </c>
      <c r="N10364">
        <v>0.215246670415354</v>
      </c>
      <c r="O10364">
        <v>-0.75283234435891699</v>
      </c>
      <c r="P10364">
        <v>-1.7915126328283899</v>
      </c>
      <c r="Q10364">
        <v>0.71186440677966101</v>
      </c>
      <c r="R10364">
        <v>0.37288135593220301</v>
      </c>
      <c r="S10364">
        <f t="shared" si="161"/>
        <v>-4.5406118075593159E-2</v>
      </c>
    </row>
    <row r="10365" spans="1:19" x14ac:dyDescent="0.2">
      <c r="A10365" t="s">
        <v>20596</v>
      </c>
      <c r="B10365" t="s">
        <v>20597</v>
      </c>
      <c r="C10365">
        <v>261</v>
      </c>
      <c r="D10365">
        <v>358</v>
      </c>
      <c r="E10365">
        <v>238</v>
      </c>
      <c r="F10365">
        <v>22</v>
      </c>
      <c r="G10365">
        <v>0.21750075160112101</v>
      </c>
      <c r="H10365">
        <v>-0.53432156006017195</v>
      </c>
      <c r="I10365">
        <v>-1.95841499947807</v>
      </c>
      <c r="J10365">
        <v>580</v>
      </c>
      <c r="K10365">
        <v>756</v>
      </c>
      <c r="L10365">
        <v>285</v>
      </c>
      <c r="M10365">
        <v>65</v>
      </c>
      <c r="N10365">
        <v>0.192321905359991</v>
      </c>
      <c r="O10365">
        <v>-0.90067191069881702</v>
      </c>
      <c r="P10365">
        <v>-1.9607403055119701</v>
      </c>
      <c r="Q10365">
        <v>0.89830508474576198</v>
      </c>
      <c r="R10365">
        <v>0.27118644067796599</v>
      </c>
      <c r="S10365">
        <f t="shared" si="161"/>
        <v>-8.9240386532273897E-2</v>
      </c>
    </row>
    <row r="10366" spans="1:19" x14ac:dyDescent="0.2">
      <c r="A10366" t="s">
        <v>20598</v>
      </c>
      <c r="B10366" t="s">
        <v>20599</v>
      </c>
      <c r="C10366">
        <v>208</v>
      </c>
      <c r="D10366">
        <v>207</v>
      </c>
      <c r="E10366">
        <v>148</v>
      </c>
      <c r="F10366">
        <v>27</v>
      </c>
      <c r="G10366">
        <v>7.8165242789684605E-2</v>
      </c>
      <c r="H10366">
        <v>-0.64205962934620697</v>
      </c>
      <c r="I10366">
        <v>-1.7708967437657701</v>
      </c>
      <c r="J10366">
        <v>271</v>
      </c>
      <c r="K10366">
        <v>365</v>
      </c>
      <c r="L10366">
        <v>218</v>
      </c>
      <c r="M10366">
        <v>27</v>
      </c>
      <c r="N10366">
        <v>0.20655167700379001</v>
      </c>
      <c r="O10366">
        <v>-0.68660157441419101</v>
      </c>
      <c r="P10366">
        <v>-2.0118311953073098</v>
      </c>
      <c r="Q10366">
        <v>0.62711864406779605</v>
      </c>
      <c r="R10366">
        <v>0.305084745762711</v>
      </c>
      <c r="S10366">
        <f t="shared" si="161"/>
        <v>-4.8829209621952446E-2</v>
      </c>
    </row>
    <row r="10367" spans="1:19" x14ac:dyDescent="0.2">
      <c r="A10367" t="s">
        <v>20600</v>
      </c>
      <c r="B10367" t="s">
        <v>20601</v>
      </c>
      <c r="C10367">
        <v>184</v>
      </c>
      <c r="D10367">
        <v>115</v>
      </c>
      <c r="E10367">
        <v>114</v>
      </c>
      <c r="F10367">
        <v>12</v>
      </c>
      <c r="G10367">
        <v>-0.123861750360396</v>
      </c>
      <c r="H10367">
        <v>-0.70217098145146695</v>
      </c>
      <c r="I10367">
        <v>-2.0698337499239101</v>
      </c>
      <c r="J10367">
        <v>300</v>
      </c>
      <c r="K10367">
        <v>364</v>
      </c>
      <c r="L10367">
        <v>182</v>
      </c>
      <c r="M10367">
        <v>28</v>
      </c>
      <c r="N10367">
        <v>0.16120823235111501</v>
      </c>
      <c r="O10367">
        <v>-0.80913864387897705</v>
      </c>
      <c r="P10367">
        <v>-2.0401888919693301</v>
      </c>
      <c r="Q10367">
        <v>0.79661016949152497</v>
      </c>
      <c r="R10367">
        <v>0.152542372881355</v>
      </c>
      <c r="S10367">
        <f t="shared" si="161"/>
        <v>-0.14262290444975845</v>
      </c>
    </row>
    <row r="10368" spans="1:19" x14ac:dyDescent="0.2">
      <c r="A10368" t="s">
        <v>20602</v>
      </c>
      <c r="B10368" t="s">
        <v>20603</v>
      </c>
      <c r="C10368">
        <v>126</v>
      </c>
      <c r="D10368">
        <v>118</v>
      </c>
      <c r="E10368">
        <v>37</v>
      </c>
      <c r="F10368">
        <v>17</v>
      </c>
      <c r="G10368">
        <v>5.1769694484090897E-2</v>
      </c>
      <c r="H10368">
        <v>-1.0264268308289699</v>
      </c>
      <c r="I10368">
        <v>-1.7541187967012799</v>
      </c>
      <c r="J10368">
        <v>185</v>
      </c>
      <c r="K10368">
        <v>261</v>
      </c>
      <c r="L10368">
        <v>125</v>
      </c>
      <c r="M10368">
        <v>26</v>
      </c>
      <c r="N10368">
        <v>0.22669688235698801</v>
      </c>
      <c r="O10368">
        <v>-0.76235049253934695</v>
      </c>
      <c r="P10368">
        <v>-1.86242404902408</v>
      </c>
      <c r="Q10368">
        <v>0.55932203389830504</v>
      </c>
      <c r="R10368">
        <v>0.338983050847457</v>
      </c>
      <c r="S10368">
        <f t="shared" si="161"/>
        <v>-4.0267584702601156E-3</v>
      </c>
    </row>
    <row r="10369" spans="1:19" x14ac:dyDescent="0.2">
      <c r="A10369" t="s">
        <v>20604</v>
      </c>
      <c r="B10369" t="s">
        <v>20605</v>
      </c>
      <c r="C10369">
        <v>90</v>
      </c>
      <c r="D10369">
        <v>64</v>
      </c>
      <c r="E10369">
        <v>29</v>
      </c>
      <c r="F10369">
        <v>9</v>
      </c>
      <c r="G10369">
        <v>-6.7804303159909304E-2</v>
      </c>
      <c r="H10369">
        <v>-0.98610252131877196</v>
      </c>
      <c r="I10369">
        <v>-1.88419717296199</v>
      </c>
      <c r="J10369">
        <v>157</v>
      </c>
      <c r="K10369">
        <v>216</v>
      </c>
      <c r="L10369">
        <v>63</v>
      </c>
      <c r="M10369">
        <v>23</v>
      </c>
      <c r="N10369">
        <v>0.21578220216341801</v>
      </c>
      <c r="O10369">
        <v>-0.98864788010004201</v>
      </c>
      <c r="P10369">
        <v>-1.8443974849835301</v>
      </c>
      <c r="Q10369">
        <v>0.62711864406779605</v>
      </c>
      <c r="R10369">
        <v>0.22033898305084701</v>
      </c>
      <c r="S10369">
        <f t="shared" si="161"/>
        <v>-3.6717393513834289E-2</v>
      </c>
    </row>
    <row r="10370" spans="1:19" x14ac:dyDescent="0.2">
      <c r="A10370" t="s">
        <v>20606</v>
      </c>
      <c r="B10370" t="s">
        <v>20607</v>
      </c>
      <c r="C10370">
        <v>32</v>
      </c>
      <c r="D10370">
        <v>51</v>
      </c>
      <c r="E10370">
        <v>36</v>
      </c>
      <c r="F10370">
        <v>0</v>
      </c>
      <c r="G10370">
        <v>0.28267843007355797</v>
      </c>
      <c r="H10370">
        <v>-0.44310548733102201</v>
      </c>
      <c r="I10370" t="e">
        <f>-inf</f>
        <v>#NAME?</v>
      </c>
      <c r="J10370">
        <v>21</v>
      </c>
      <c r="K10370">
        <v>43</v>
      </c>
      <c r="L10370">
        <v>13</v>
      </c>
      <c r="M10370">
        <v>9</v>
      </c>
      <c r="N10370">
        <v>0.38847726426738899</v>
      </c>
      <c r="O10370">
        <v>-0.80036471957147204</v>
      </c>
      <c r="P10370">
        <v>-1.3782024538864801</v>
      </c>
      <c r="Q10370">
        <v>0.88135593220338904</v>
      </c>
      <c r="R10370">
        <v>0.338983050847457</v>
      </c>
      <c r="S10370" t="e">
        <f t="shared" si="161"/>
        <v>#NAME?</v>
      </c>
    </row>
    <row r="10371" spans="1:19" x14ac:dyDescent="0.2">
      <c r="A10371" t="s">
        <v>20608</v>
      </c>
      <c r="B10371" t="s">
        <v>20609</v>
      </c>
      <c r="C10371">
        <v>137</v>
      </c>
      <c r="D10371">
        <v>98</v>
      </c>
      <c r="E10371">
        <v>69</v>
      </c>
      <c r="F10371">
        <v>9</v>
      </c>
      <c r="G10371">
        <v>-6.5236259168383395E-2</v>
      </c>
      <c r="H10371">
        <v>-0.79212948619755497</v>
      </c>
      <c r="I10371">
        <v>-2.0666752306790799</v>
      </c>
      <c r="J10371">
        <v>247</v>
      </c>
      <c r="K10371">
        <v>305</v>
      </c>
      <c r="L10371">
        <v>158</v>
      </c>
      <c r="M10371">
        <v>28</v>
      </c>
      <c r="N10371">
        <v>0.16883098950884101</v>
      </c>
      <c r="O10371">
        <v>-0.78612864344963296</v>
      </c>
      <c r="P10371">
        <v>-1.9557645905093299</v>
      </c>
      <c r="Q10371">
        <v>0.81355932203389802</v>
      </c>
      <c r="R10371">
        <v>0.25423728813559299</v>
      </c>
      <c r="S10371">
        <f t="shared" ref="S10371:S10434" si="162">((I10371+1.7338029)/1.7338029+(P10371+1.8692731)/1.8692731)/2</f>
        <v>-0.11912991920481965</v>
      </c>
    </row>
    <row r="10372" spans="1:19" x14ac:dyDescent="0.2">
      <c r="A10372" t="s">
        <v>20610</v>
      </c>
      <c r="B10372" t="s">
        <v>20611</v>
      </c>
      <c r="C10372">
        <v>102</v>
      </c>
      <c r="D10372">
        <v>84</v>
      </c>
      <c r="E10372">
        <v>55</v>
      </c>
      <c r="F10372">
        <v>13</v>
      </c>
      <c r="G10372">
        <v>-4.0626534045074903E-3</v>
      </c>
      <c r="H10372">
        <v>-0.76249549204607703</v>
      </c>
      <c r="I10372">
        <v>-1.7788539924170701</v>
      </c>
      <c r="J10372">
        <v>93</v>
      </c>
      <c r="K10372">
        <v>120</v>
      </c>
      <c r="L10372">
        <v>102</v>
      </c>
      <c r="M10372">
        <v>34</v>
      </c>
      <c r="N10372">
        <v>0.18792640091541099</v>
      </c>
      <c r="O10372">
        <v>-0.55197155393640795</v>
      </c>
      <c r="P10372">
        <v>-1.4472297001035701</v>
      </c>
      <c r="Q10372">
        <v>0.91525423728813504</v>
      </c>
      <c r="R10372">
        <v>0.25423728813559299</v>
      </c>
      <c r="S10372">
        <f t="shared" si="162"/>
        <v>9.9897723102869665E-2</v>
      </c>
    </row>
    <row r="10373" spans="1:19" x14ac:dyDescent="0.2">
      <c r="A10373" t="s">
        <v>20612</v>
      </c>
      <c r="B10373" t="s">
        <v>20613</v>
      </c>
      <c r="C10373">
        <v>178</v>
      </c>
      <c r="D10373">
        <v>272</v>
      </c>
      <c r="E10373">
        <v>165</v>
      </c>
      <c r="F10373">
        <v>27</v>
      </c>
      <c r="G10373">
        <v>0.26440713402083299</v>
      </c>
      <c r="H10373">
        <v>-0.52719406787339096</v>
      </c>
      <c r="I10373">
        <v>-1.7032534111119</v>
      </c>
      <c r="J10373">
        <v>617</v>
      </c>
      <c r="K10373">
        <v>779</v>
      </c>
      <c r="L10373">
        <v>428</v>
      </c>
      <c r="M10373">
        <v>75</v>
      </c>
      <c r="N10373">
        <v>0.17848039706104399</v>
      </c>
      <c r="O10373">
        <v>-0.75093017216446001</v>
      </c>
      <c r="P10373">
        <v>-1.9254495692334299</v>
      </c>
      <c r="Q10373">
        <v>0.88135593220338904</v>
      </c>
      <c r="R10373">
        <v>0.22033898305084701</v>
      </c>
      <c r="S10373">
        <f t="shared" si="162"/>
        <v>-6.2163213758404563E-3</v>
      </c>
    </row>
    <row r="10374" spans="1:19" x14ac:dyDescent="0.2">
      <c r="A10374" t="s">
        <v>20614</v>
      </c>
      <c r="B10374" t="s">
        <v>20615</v>
      </c>
      <c r="C10374">
        <v>138</v>
      </c>
      <c r="D10374">
        <v>170</v>
      </c>
      <c r="E10374">
        <v>118</v>
      </c>
      <c r="F10374">
        <v>27</v>
      </c>
      <c r="G10374">
        <v>0.170828067272565</v>
      </c>
      <c r="H10374">
        <v>-0.56225508887351405</v>
      </c>
      <c r="I10374">
        <v>-1.59271249520424</v>
      </c>
      <c r="J10374">
        <v>164</v>
      </c>
      <c r="K10374">
        <v>338</v>
      </c>
      <c r="L10374">
        <v>131</v>
      </c>
      <c r="M10374">
        <v>19</v>
      </c>
      <c r="N10374">
        <v>0.391300955651678</v>
      </c>
      <c r="O10374">
        <v>-0.68966132953632397</v>
      </c>
      <c r="P10374">
        <v>-1.94631591568676</v>
      </c>
      <c r="Q10374">
        <v>0.88135593220338904</v>
      </c>
      <c r="R10374">
        <v>0.37288135593220301</v>
      </c>
      <c r="S10374">
        <f t="shared" si="162"/>
        <v>2.0080438766970143E-2</v>
      </c>
    </row>
    <row r="10375" spans="1:19" x14ac:dyDescent="0.2">
      <c r="A10375" t="s">
        <v>20616</v>
      </c>
      <c r="B10375" t="s">
        <v>20617</v>
      </c>
      <c r="C10375">
        <v>0</v>
      </c>
      <c r="D10375">
        <v>0</v>
      </c>
      <c r="E10375">
        <v>0</v>
      </c>
      <c r="F10375">
        <v>0</v>
      </c>
      <c r="G10375" t="s">
        <v>373</v>
      </c>
      <c r="H10375" t="s">
        <v>373</v>
      </c>
      <c r="I10375" t="s">
        <v>373</v>
      </c>
      <c r="J10375">
        <v>0</v>
      </c>
      <c r="K10375">
        <v>0</v>
      </c>
      <c r="L10375">
        <v>0</v>
      </c>
      <c r="M10375">
        <v>0</v>
      </c>
      <c r="N10375" t="s">
        <v>373</v>
      </c>
      <c r="O10375" t="s">
        <v>373</v>
      </c>
      <c r="P10375" t="s">
        <v>373</v>
      </c>
      <c r="Q10375">
        <v>0.76271186440677896</v>
      </c>
      <c r="R10375">
        <v>0.305084745762711</v>
      </c>
      <c r="S10375" t="e">
        <f t="shared" si="162"/>
        <v>#VALUE!</v>
      </c>
    </row>
    <row r="10376" spans="1:19" x14ac:dyDescent="0.2">
      <c r="A10376" t="s">
        <v>20618</v>
      </c>
      <c r="B10376" t="s">
        <v>20619</v>
      </c>
      <c r="C10376">
        <v>286</v>
      </c>
      <c r="D10376">
        <v>235</v>
      </c>
      <c r="E10376">
        <v>222</v>
      </c>
      <c r="F10376">
        <v>34</v>
      </c>
      <c r="G10376">
        <v>-5.0399385617782401E-3</v>
      </c>
      <c r="H10376">
        <v>-0.604271068456808</v>
      </c>
      <c r="I10376">
        <v>-1.8090842890487799</v>
      </c>
      <c r="J10376">
        <v>487</v>
      </c>
      <c r="K10376">
        <v>607</v>
      </c>
      <c r="L10376">
        <v>373</v>
      </c>
      <c r="M10376">
        <v>66</v>
      </c>
      <c r="N10376">
        <v>0.172887833282345</v>
      </c>
      <c r="O10376">
        <v>-0.707908906550337</v>
      </c>
      <c r="P10376">
        <v>-1.8782106942646499</v>
      </c>
      <c r="Q10376">
        <v>0.61016949152542299</v>
      </c>
      <c r="R10376">
        <v>0.322033898305084</v>
      </c>
      <c r="S10376">
        <f t="shared" si="162"/>
        <v>-2.4100564382162085E-2</v>
      </c>
    </row>
    <row r="10377" spans="1:19" x14ac:dyDescent="0.2">
      <c r="A10377" t="s">
        <v>20620</v>
      </c>
      <c r="B10377" t="s">
        <v>20621</v>
      </c>
      <c r="C10377">
        <v>224</v>
      </c>
      <c r="D10377">
        <v>236</v>
      </c>
      <c r="E10377">
        <v>193</v>
      </c>
      <c r="F10377">
        <v>10</v>
      </c>
      <c r="G10377">
        <v>0.10292221693147199</v>
      </c>
      <c r="H10377">
        <v>-0.55894871910479205</v>
      </c>
      <c r="I10377">
        <v>-2.2344451912961598</v>
      </c>
      <c r="J10377">
        <v>396</v>
      </c>
      <c r="K10377">
        <v>441</v>
      </c>
      <c r="L10377">
        <v>316</v>
      </c>
      <c r="M10377">
        <v>50</v>
      </c>
      <c r="N10377">
        <v>0.123971506964048</v>
      </c>
      <c r="O10377">
        <v>-0.69009688045149797</v>
      </c>
      <c r="P10377">
        <v>-1.9089508501813801</v>
      </c>
      <c r="Q10377">
        <v>0.644067796610169</v>
      </c>
      <c r="R10377">
        <v>0.338983050847457</v>
      </c>
      <c r="S10377">
        <f t="shared" si="162"/>
        <v>-0.15499008291953881</v>
      </c>
    </row>
    <row r="10378" spans="1:19" x14ac:dyDescent="0.2">
      <c r="A10378" t="s">
        <v>20622</v>
      </c>
      <c r="B10378" t="s">
        <v>20623</v>
      </c>
      <c r="C10378">
        <v>91</v>
      </c>
      <c r="D10378">
        <v>93</v>
      </c>
      <c r="E10378">
        <v>97</v>
      </c>
      <c r="F10378">
        <v>17</v>
      </c>
      <c r="G10378">
        <v>8.9699788528370003E-2</v>
      </c>
      <c r="H10378">
        <v>-0.466527667833252</v>
      </c>
      <c r="I10378">
        <v>-1.6127896439048099</v>
      </c>
      <c r="J10378">
        <v>131</v>
      </c>
      <c r="K10378">
        <v>214</v>
      </c>
      <c r="L10378">
        <v>90</v>
      </c>
      <c r="M10378">
        <v>12</v>
      </c>
      <c r="N10378">
        <v>0.29037058111514802</v>
      </c>
      <c r="O10378">
        <v>-0.75511756336082902</v>
      </c>
      <c r="P10378">
        <v>-2.0483157182000298</v>
      </c>
      <c r="Q10378">
        <v>0.69491525423728795</v>
      </c>
      <c r="R10378">
        <v>0.37288135593220301</v>
      </c>
      <c r="S10378">
        <f t="shared" si="162"/>
        <v>-1.2992757856404691E-2</v>
      </c>
    </row>
    <row r="10379" spans="1:19" x14ac:dyDescent="0.2">
      <c r="A10379" t="s">
        <v>20624</v>
      </c>
      <c r="B10379" t="s">
        <v>20625</v>
      </c>
      <c r="C10379">
        <v>74</v>
      </c>
      <c r="D10379">
        <v>74</v>
      </c>
      <c r="E10379">
        <v>64</v>
      </c>
      <c r="F10379">
        <v>16</v>
      </c>
      <c r="G10379">
        <v>8.0258232295528406E-2</v>
      </c>
      <c r="H10379">
        <v>-0.557309755525492</v>
      </c>
      <c r="I10379">
        <v>-1.5493089100370501</v>
      </c>
      <c r="J10379">
        <v>152</v>
      </c>
      <c r="K10379">
        <v>151</v>
      </c>
      <c r="L10379">
        <v>102</v>
      </c>
      <c r="M10379">
        <v>28</v>
      </c>
      <c r="N10379">
        <v>7.4361462770118694E-2</v>
      </c>
      <c r="O10379">
        <v>-0.765332193327245</v>
      </c>
      <c r="P10379">
        <v>-1.7449112251944401</v>
      </c>
      <c r="Q10379">
        <v>0.69491525423728795</v>
      </c>
      <c r="R10379">
        <v>0.37288135593220301</v>
      </c>
      <c r="S10379">
        <f t="shared" si="162"/>
        <v>8.646977549102558E-2</v>
      </c>
    </row>
    <row r="10380" spans="1:19" x14ac:dyDescent="0.2">
      <c r="A10380" t="s">
        <v>20626</v>
      </c>
      <c r="B10380" t="s">
        <v>20627</v>
      </c>
      <c r="C10380">
        <v>77</v>
      </c>
      <c r="D10380">
        <v>41</v>
      </c>
      <c r="E10380">
        <v>64</v>
      </c>
      <c r="F10380">
        <v>5</v>
      </c>
      <c r="G10380">
        <v>-0.193448636157217</v>
      </c>
      <c r="H10380">
        <v>-0.57456876096699805</v>
      </c>
      <c r="I10380">
        <v>-2.0717178937984602</v>
      </c>
      <c r="J10380">
        <v>142</v>
      </c>
      <c r="K10380">
        <v>137</v>
      </c>
      <c r="L10380">
        <v>108</v>
      </c>
      <c r="M10380">
        <v>19</v>
      </c>
      <c r="N10380">
        <v>6.1660326195072099E-2</v>
      </c>
      <c r="O10380">
        <v>-0.71095336604049697</v>
      </c>
      <c r="P10380">
        <v>-1.8837604120221201</v>
      </c>
      <c r="Q10380">
        <v>0.74576271186440601</v>
      </c>
      <c r="R10380">
        <v>0.27118644067796599</v>
      </c>
      <c r="S10380">
        <f t="shared" si="162"/>
        <v>-0.10132419881304151</v>
      </c>
    </row>
    <row r="10381" spans="1:19" x14ac:dyDescent="0.2">
      <c r="A10381" t="s">
        <v>20628</v>
      </c>
      <c r="B10381" t="s">
        <v>20629</v>
      </c>
      <c r="C10381">
        <v>103</v>
      </c>
      <c r="D10381">
        <v>99</v>
      </c>
      <c r="E10381">
        <v>139</v>
      </c>
      <c r="F10381">
        <v>23</v>
      </c>
      <c r="G10381">
        <v>6.3056202187906099E-2</v>
      </c>
      <c r="H10381">
        <v>-0.36408043422948</v>
      </c>
      <c r="I10381">
        <v>-1.53530656164957</v>
      </c>
      <c r="J10381">
        <v>201</v>
      </c>
      <c r="K10381">
        <v>163</v>
      </c>
      <c r="L10381">
        <v>157</v>
      </c>
      <c r="M10381">
        <v>55</v>
      </c>
      <c r="N10381">
        <v>-1.3780349594809199E-2</v>
      </c>
      <c r="O10381">
        <v>-0.69938518215564505</v>
      </c>
      <c r="P10381">
        <v>-1.5730590365181301</v>
      </c>
      <c r="Q10381">
        <v>0.91525423728813504</v>
      </c>
      <c r="R10381">
        <v>0.28813559322033899</v>
      </c>
      <c r="S10381">
        <f t="shared" si="162"/>
        <v>0.13647547198370519</v>
      </c>
    </row>
    <row r="10382" spans="1:19" x14ac:dyDescent="0.2">
      <c r="A10382" t="s">
        <v>20630</v>
      </c>
      <c r="B10382" t="s">
        <v>20631</v>
      </c>
      <c r="C10382">
        <v>114</v>
      </c>
      <c r="D10382">
        <v>160</v>
      </c>
      <c r="E10382">
        <v>80</v>
      </c>
      <c r="F10382">
        <v>7</v>
      </c>
      <c r="G10382">
        <v>0.22747336361498</v>
      </c>
      <c r="H10382">
        <v>-0.64807287412293202</v>
      </c>
      <c r="I10382">
        <v>-2.0960039842842102</v>
      </c>
      <c r="J10382">
        <v>180</v>
      </c>
      <c r="K10382">
        <v>228</v>
      </c>
      <c r="L10382">
        <v>127</v>
      </c>
      <c r="M10382">
        <v>11</v>
      </c>
      <c r="N10382">
        <v>0.179890445318869</v>
      </c>
      <c r="O10382">
        <v>-0.743557561291739</v>
      </c>
      <c r="P10382">
        <v>-2.2241054885369702</v>
      </c>
      <c r="Q10382">
        <v>0.55932203389830504</v>
      </c>
      <c r="R10382">
        <v>0.22033898305084701</v>
      </c>
      <c r="S10382">
        <f t="shared" si="162"/>
        <v>-0.19936464935576709</v>
      </c>
    </row>
    <row r="10383" spans="1:19" x14ac:dyDescent="0.2">
      <c r="A10383" t="s">
        <v>20632</v>
      </c>
      <c r="B10383" t="s">
        <v>20633</v>
      </c>
      <c r="C10383">
        <v>109</v>
      </c>
      <c r="D10383">
        <v>71</v>
      </c>
      <c r="E10383">
        <v>62</v>
      </c>
      <c r="F10383">
        <v>2</v>
      </c>
      <c r="G10383">
        <v>-0.105909916926019</v>
      </c>
      <c r="H10383">
        <v>-0.73929281822077297</v>
      </c>
      <c r="I10383">
        <v>-2.6205936752386401</v>
      </c>
      <c r="J10383">
        <v>207</v>
      </c>
      <c r="K10383">
        <v>234</v>
      </c>
      <c r="L10383">
        <v>135</v>
      </c>
      <c r="M10383">
        <v>29</v>
      </c>
      <c r="N10383">
        <v>0.13047361537494601</v>
      </c>
      <c r="O10383">
        <v>-0.77772535410630195</v>
      </c>
      <c r="P10383">
        <v>-1.86379801614985</v>
      </c>
      <c r="Q10383">
        <v>0.61016949152542299</v>
      </c>
      <c r="R10383">
        <v>0.23728813559322001</v>
      </c>
      <c r="S10383">
        <f t="shared" si="162"/>
        <v>-0.25427125608335693</v>
      </c>
    </row>
    <row r="10384" spans="1:19" x14ac:dyDescent="0.2">
      <c r="A10384" t="s">
        <v>20634</v>
      </c>
      <c r="B10384" t="s">
        <v>20635</v>
      </c>
      <c r="C10384">
        <v>67</v>
      </c>
      <c r="D10384">
        <v>58</v>
      </c>
      <c r="E10384">
        <v>41</v>
      </c>
      <c r="F10384">
        <v>4</v>
      </c>
      <c r="G10384">
        <v>1.7611423157639201E-2</v>
      </c>
      <c r="H10384">
        <v>-0.70754895575949395</v>
      </c>
      <c r="I10384">
        <v>-2.1082119843348601</v>
      </c>
      <c r="J10384">
        <v>133</v>
      </c>
      <c r="K10384">
        <v>131</v>
      </c>
      <c r="L10384">
        <v>73</v>
      </c>
      <c r="M10384">
        <v>6</v>
      </c>
      <c r="N10384">
        <v>7.0647758110400194E-2</v>
      </c>
      <c r="O10384">
        <v>-0.85261755799102001</v>
      </c>
      <c r="P10384">
        <v>-2.3559260591753302</v>
      </c>
      <c r="Q10384">
        <v>0.86440677966101698</v>
      </c>
      <c r="R10384">
        <v>0.20338983050847401</v>
      </c>
      <c r="S10384">
        <f t="shared" si="162"/>
        <v>-0.23814508206131202</v>
      </c>
    </row>
    <row r="10385" spans="1:19" x14ac:dyDescent="0.2">
      <c r="A10385" t="s">
        <v>20636</v>
      </c>
      <c r="B10385" t="s">
        <v>20637</v>
      </c>
      <c r="C10385">
        <v>164</v>
      </c>
      <c r="D10385">
        <v>135</v>
      </c>
      <c r="E10385">
        <v>131</v>
      </c>
      <c r="F10385">
        <v>19</v>
      </c>
      <c r="G10385">
        <v>-4.2518472571632703E-3</v>
      </c>
      <c r="H10385">
        <v>-0.59183056217033703</v>
      </c>
      <c r="I10385">
        <v>-1.82028742005686</v>
      </c>
      <c r="J10385">
        <v>197</v>
      </c>
      <c r="K10385">
        <v>320</v>
      </c>
      <c r="L10385">
        <v>149</v>
      </c>
      <c r="M10385">
        <v>36</v>
      </c>
      <c r="N10385">
        <v>0.28791185558003402</v>
      </c>
      <c r="O10385">
        <v>-0.713368734893709</v>
      </c>
      <c r="P10385">
        <v>-1.7483893939861901</v>
      </c>
      <c r="Q10385">
        <v>0.93220338983050799</v>
      </c>
      <c r="R10385">
        <v>0.22033898305084701</v>
      </c>
      <c r="S10385">
        <f t="shared" si="162"/>
        <v>7.3937142742325178E-3</v>
      </c>
    </row>
    <row r="10386" spans="1:19" x14ac:dyDescent="0.2">
      <c r="A10386" t="s">
        <v>20638</v>
      </c>
      <c r="B10386" t="s">
        <v>20639</v>
      </c>
      <c r="C10386">
        <v>495</v>
      </c>
      <c r="D10386">
        <v>474</v>
      </c>
      <c r="E10386">
        <v>361</v>
      </c>
      <c r="F10386">
        <v>48</v>
      </c>
      <c r="G10386">
        <v>6.1431375036044698E-2</v>
      </c>
      <c r="H10386">
        <v>-0.63135600680631399</v>
      </c>
      <c r="I10386">
        <v>-1.8975611345199801</v>
      </c>
      <c r="J10386">
        <v>662</v>
      </c>
      <c r="K10386">
        <v>1038</v>
      </c>
      <c r="L10386">
        <v>491</v>
      </c>
      <c r="M10386">
        <v>135</v>
      </c>
      <c r="N10386">
        <v>0.27256746749445998</v>
      </c>
      <c r="O10386">
        <v>-0.72186527446112103</v>
      </c>
      <c r="P10386">
        <v>-1.70074988953658</v>
      </c>
      <c r="Q10386">
        <v>0.86440677966101698</v>
      </c>
      <c r="R10386">
        <v>0.305084745762711</v>
      </c>
      <c r="S10386">
        <f t="shared" si="162"/>
        <v>-2.1479545895958588E-3</v>
      </c>
    </row>
    <row r="10387" spans="1:19" x14ac:dyDescent="0.2">
      <c r="A10387" t="s">
        <v>20640</v>
      </c>
      <c r="B10387" t="s">
        <v>20641</v>
      </c>
      <c r="C10387">
        <v>56</v>
      </c>
      <c r="D10387">
        <v>14</v>
      </c>
      <c r="E10387">
        <v>79</v>
      </c>
      <c r="F10387">
        <v>31</v>
      </c>
      <c r="G10387">
        <v>-0.52180175903243398</v>
      </c>
      <c r="H10387">
        <v>-0.34481894549416198</v>
      </c>
      <c r="I10387">
        <v>-1.14102350613392</v>
      </c>
      <c r="J10387">
        <v>32</v>
      </c>
      <c r="K10387">
        <v>64</v>
      </c>
      <c r="L10387">
        <v>41</v>
      </c>
      <c r="M10387">
        <v>53</v>
      </c>
      <c r="N10387">
        <v>0.37825809908570202</v>
      </c>
      <c r="O10387">
        <v>-0.48445489874455999</v>
      </c>
      <c r="P10387">
        <v>-0.791099777311009</v>
      </c>
      <c r="Q10387">
        <v>0.61016949152542299</v>
      </c>
      <c r="R10387">
        <v>0.37288135593220301</v>
      </c>
      <c r="S10387">
        <f t="shared" si="162"/>
        <v>0.45934148603156782</v>
      </c>
    </row>
    <row r="10388" spans="1:19" x14ac:dyDescent="0.2">
      <c r="A10388" t="s">
        <v>20642</v>
      </c>
      <c r="B10388" t="s">
        <v>20643</v>
      </c>
      <c r="C10388">
        <v>92</v>
      </c>
      <c r="D10388">
        <v>63</v>
      </c>
      <c r="E10388">
        <v>68</v>
      </c>
      <c r="F10388">
        <v>8</v>
      </c>
      <c r="G10388">
        <v>-8.4189045596445106E-2</v>
      </c>
      <c r="H10388">
        <v>-0.62553692441772202</v>
      </c>
      <c r="I10388">
        <v>-1.94489501331561</v>
      </c>
      <c r="J10388">
        <v>219</v>
      </c>
      <c r="K10388">
        <v>227</v>
      </c>
      <c r="L10388">
        <v>111</v>
      </c>
      <c r="M10388">
        <v>27</v>
      </c>
      <c r="N10388">
        <v>9.2809845774726105E-2</v>
      </c>
      <c r="O10388">
        <v>-0.88720991319785103</v>
      </c>
      <c r="P10388">
        <v>-1.91930601927302</v>
      </c>
      <c r="Q10388">
        <v>0.94915254237288105</v>
      </c>
      <c r="R10388">
        <v>0.22033898305084701</v>
      </c>
      <c r="S10388">
        <f t="shared" si="162"/>
        <v>-7.4258452457890034E-2</v>
      </c>
    </row>
    <row r="10389" spans="1:19" x14ac:dyDescent="0.2">
      <c r="A10389" t="s">
        <v>20644</v>
      </c>
      <c r="B10389" t="s">
        <v>20645</v>
      </c>
      <c r="C10389">
        <v>107</v>
      </c>
      <c r="D10389">
        <v>73</v>
      </c>
      <c r="E10389">
        <v>42</v>
      </c>
      <c r="F10389">
        <v>9</v>
      </c>
      <c r="G10389">
        <v>-8.5802685269225201E-2</v>
      </c>
      <c r="H10389">
        <v>-0.90039249706571201</v>
      </c>
      <c r="I10389">
        <v>-1.95933844120788</v>
      </c>
      <c r="J10389">
        <v>157</v>
      </c>
      <c r="K10389">
        <v>191</v>
      </c>
      <c r="L10389">
        <v>134</v>
      </c>
      <c r="M10389">
        <v>17</v>
      </c>
      <c r="N10389">
        <v>0.16236181826021501</v>
      </c>
      <c r="O10389">
        <v>-0.66088363118881599</v>
      </c>
      <c r="P10389">
        <v>-1.9756763996228499</v>
      </c>
      <c r="Q10389">
        <v>0.89830508474576198</v>
      </c>
      <c r="R10389">
        <v>0.27118644067796599</v>
      </c>
      <c r="S10389">
        <f t="shared" si="162"/>
        <v>-9.3501852847572328E-2</v>
      </c>
    </row>
    <row r="10390" spans="1:19" x14ac:dyDescent="0.2">
      <c r="A10390" t="s">
        <v>20646</v>
      </c>
      <c r="B10390" t="s">
        <v>20647</v>
      </c>
      <c r="C10390">
        <v>46</v>
      </c>
      <c r="D10390">
        <v>47</v>
      </c>
      <c r="E10390">
        <v>14</v>
      </c>
      <c r="F10390">
        <v>0</v>
      </c>
      <c r="G10390">
        <v>8.9598258549671697E-2</v>
      </c>
      <c r="H10390">
        <v>-1.0108878057817301</v>
      </c>
      <c r="I10390" t="e">
        <f>-inf</f>
        <v>#NAME?</v>
      </c>
      <c r="J10390">
        <v>81</v>
      </c>
      <c r="K10390">
        <v>113</v>
      </c>
      <c r="L10390">
        <v>32</v>
      </c>
      <c r="M10390">
        <v>3</v>
      </c>
      <c r="N10390">
        <v>0.22182152802649099</v>
      </c>
      <c r="O10390">
        <v>-0.99542381770313404</v>
      </c>
      <c r="P10390">
        <v>-2.44158943275088</v>
      </c>
      <c r="Q10390">
        <v>0.89830508474576198</v>
      </c>
      <c r="R10390">
        <v>0.22033898305084701</v>
      </c>
      <c r="S10390" t="e">
        <f t="shared" si="162"/>
        <v>#NAME?</v>
      </c>
    </row>
    <row r="10391" spans="1:19" x14ac:dyDescent="0.2">
      <c r="A10391" t="s">
        <v>20648</v>
      </c>
      <c r="B10391" t="s">
        <v>20649</v>
      </c>
      <c r="C10391">
        <v>243</v>
      </c>
      <c r="D10391">
        <v>233</v>
      </c>
      <c r="E10391">
        <v>89</v>
      </c>
      <c r="F10391">
        <v>26</v>
      </c>
      <c r="G10391">
        <v>6.20078797232353E-2</v>
      </c>
      <c r="H10391">
        <v>-0.93047427673180305</v>
      </c>
      <c r="I10391">
        <v>-1.8548300985894901</v>
      </c>
      <c r="J10391">
        <v>327</v>
      </c>
      <c r="K10391">
        <v>453</v>
      </c>
      <c r="L10391">
        <v>230</v>
      </c>
      <c r="M10391">
        <v>55</v>
      </c>
      <c r="N10391">
        <v>0.218778552774267</v>
      </c>
      <c r="O10391">
        <v>-0.74490869378708302</v>
      </c>
      <c r="P10391">
        <v>-1.7844107317579301</v>
      </c>
      <c r="Q10391">
        <v>0.76271186440677896</v>
      </c>
      <c r="R10391">
        <v>0.338983050847457</v>
      </c>
      <c r="S10391">
        <f t="shared" si="162"/>
        <v>-1.2202940365838782E-2</v>
      </c>
    </row>
    <row r="10392" spans="1:19" x14ac:dyDescent="0.2">
      <c r="A10392" t="s">
        <v>20650</v>
      </c>
      <c r="B10392" t="s">
        <v>20651</v>
      </c>
      <c r="C10392">
        <v>286</v>
      </c>
      <c r="D10392">
        <v>352</v>
      </c>
      <c r="E10392">
        <v>268</v>
      </c>
      <c r="F10392">
        <v>28</v>
      </c>
      <c r="G10392">
        <v>0.17043486264461599</v>
      </c>
      <c r="H10392">
        <v>-0.522489248878657</v>
      </c>
      <c r="I10392">
        <v>-1.8934051747488201</v>
      </c>
      <c r="J10392">
        <v>502</v>
      </c>
      <c r="K10392">
        <v>519</v>
      </c>
      <c r="L10392">
        <v>336</v>
      </c>
      <c r="M10392">
        <v>54</v>
      </c>
      <c r="N10392">
        <v>9.1691744125160193E-2</v>
      </c>
      <c r="O10392">
        <v>-0.76645321689956503</v>
      </c>
      <c r="P10392">
        <v>-1.9785356259139399</v>
      </c>
      <c r="Q10392">
        <v>0.86440677966101698</v>
      </c>
      <c r="R10392">
        <v>0.28813559322033899</v>
      </c>
      <c r="S10392">
        <f t="shared" si="162"/>
        <v>-7.5252588648428903E-2</v>
      </c>
    </row>
    <row r="10393" spans="1:19" x14ac:dyDescent="0.2">
      <c r="A10393" t="s">
        <v>20652</v>
      </c>
      <c r="B10393" t="s">
        <v>20653</v>
      </c>
      <c r="C10393">
        <v>431</v>
      </c>
      <c r="D10393">
        <v>529</v>
      </c>
      <c r="E10393">
        <v>311</v>
      </c>
      <c r="F10393">
        <v>66</v>
      </c>
      <c r="G10393">
        <v>0.169236634169982</v>
      </c>
      <c r="H10393">
        <v>-0.63597489091229698</v>
      </c>
      <c r="I10393">
        <v>-1.69913050758086</v>
      </c>
      <c r="J10393">
        <v>690</v>
      </c>
      <c r="K10393">
        <v>961</v>
      </c>
      <c r="L10393">
        <v>442</v>
      </c>
      <c r="M10393">
        <v>96</v>
      </c>
      <c r="N10393">
        <v>0.22110240035301101</v>
      </c>
      <c r="O10393">
        <v>-0.78551559853255304</v>
      </c>
      <c r="P10393">
        <v>-1.8668035262895799</v>
      </c>
      <c r="Q10393">
        <v>0.83050847457627097</v>
      </c>
      <c r="R10393">
        <v>0.20338983050847401</v>
      </c>
      <c r="S10393">
        <f t="shared" si="162"/>
        <v>1.0659513508335028E-2</v>
      </c>
    </row>
    <row r="10394" spans="1:19" x14ac:dyDescent="0.2">
      <c r="A10394" t="s">
        <v>20654</v>
      </c>
      <c r="B10394" t="s">
        <v>20655</v>
      </c>
      <c r="C10394">
        <v>298</v>
      </c>
      <c r="D10394">
        <v>289</v>
      </c>
      <c r="E10394">
        <v>210</v>
      </c>
      <c r="F10394">
        <v>35</v>
      </c>
      <c r="G10394">
        <v>6.6939810975820996E-2</v>
      </c>
      <c r="H10394">
        <v>-0.64625497912073904</v>
      </c>
      <c r="I10394">
        <v>-1.81434539268797</v>
      </c>
      <c r="J10394">
        <v>587</v>
      </c>
      <c r="K10394">
        <v>765</v>
      </c>
      <c r="L10394">
        <v>483</v>
      </c>
      <c r="M10394">
        <v>177</v>
      </c>
      <c r="N10394">
        <v>0.19225143732772401</v>
      </c>
      <c r="O10394">
        <v>-0.67677974764049198</v>
      </c>
      <c r="P10394">
        <v>-1.5308905034777001</v>
      </c>
      <c r="Q10394">
        <v>0.61016949152542299</v>
      </c>
      <c r="R10394">
        <v>0.37288135593220301</v>
      </c>
      <c r="S10394">
        <f t="shared" si="162"/>
        <v>6.7284694492141209E-2</v>
      </c>
    </row>
    <row r="10395" spans="1:19" x14ac:dyDescent="0.2">
      <c r="A10395" t="s">
        <v>20656</v>
      </c>
      <c r="B10395" t="s">
        <v>20657</v>
      </c>
      <c r="C10395">
        <v>87</v>
      </c>
      <c r="D10395">
        <v>138</v>
      </c>
      <c r="E10395">
        <v>27</v>
      </c>
      <c r="F10395">
        <v>24</v>
      </c>
      <c r="G10395">
        <v>0.28061806607814599</v>
      </c>
      <c r="H10395">
        <v>-1.0024134982380299</v>
      </c>
      <c r="I10395">
        <v>-1.4435051838690101</v>
      </c>
      <c r="J10395">
        <v>167</v>
      </c>
      <c r="K10395">
        <v>243</v>
      </c>
      <c r="L10395">
        <v>119</v>
      </c>
      <c r="M10395">
        <v>8</v>
      </c>
      <c r="N10395">
        <v>0.24011790587244999</v>
      </c>
      <c r="O10395">
        <v>-0.73925828689944295</v>
      </c>
      <c r="P10395">
        <v>-2.32985215274753</v>
      </c>
      <c r="Q10395">
        <v>0.81355932203389802</v>
      </c>
      <c r="R10395">
        <v>0.25423728813559299</v>
      </c>
      <c r="S10395">
        <f t="shared" si="162"/>
        <v>-3.9480321666468629E-2</v>
      </c>
    </row>
    <row r="10396" spans="1:19" x14ac:dyDescent="0.2">
      <c r="A10396" t="s">
        <v>20658</v>
      </c>
      <c r="B10396" t="s">
        <v>20659</v>
      </c>
      <c r="C10396">
        <v>116</v>
      </c>
      <c r="D10396">
        <v>86</v>
      </c>
      <c r="E10396">
        <v>64</v>
      </c>
      <c r="F10396">
        <v>4</v>
      </c>
      <c r="G10396">
        <v>-4.9701305687822203E-2</v>
      </c>
      <c r="H10396">
        <v>-0.75253602502143402</v>
      </c>
      <c r="I10396">
        <v>-2.34659517086095</v>
      </c>
      <c r="J10396">
        <v>183</v>
      </c>
      <c r="K10396">
        <v>214</v>
      </c>
      <c r="L10396">
        <v>120</v>
      </c>
      <c r="M10396">
        <v>7</v>
      </c>
      <c r="N10396">
        <v>0.14519078704048299</v>
      </c>
      <c r="O10396">
        <v>-0.77535862082719498</v>
      </c>
      <c r="P10396">
        <v>-2.4275787183080602</v>
      </c>
      <c r="Q10396">
        <v>0.79661016949152497</v>
      </c>
      <c r="R10396">
        <v>0.28813559322033899</v>
      </c>
      <c r="S10396">
        <f t="shared" si="162"/>
        <v>-0.32605675441763038</v>
      </c>
    </row>
    <row r="10397" spans="1:19" x14ac:dyDescent="0.2">
      <c r="A10397" t="s">
        <v>20660</v>
      </c>
      <c r="B10397" t="s">
        <v>20661</v>
      </c>
      <c r="C10397">
        <v>128</v>
      </c>
      <c r="D10397">
        <v>140</v>
      </c>
      <c r="E10397">
        <v>72</v>
      </c>
      <c r="F10397">
        <v>6</v>
      </c>
      <c r="G10397">
        <v>0.119176298325898</v>
      </c>
      <c r="H10397">
        <v>-0.74413548299500298</v>
      </c>
      <c r="I10397">
        <v>-2.2132558922262202</v>
      </c>
      <c r="J10397">
        <v>178</v>
      </c>
      <c r="K10397">
        <v>274</v>
      </c>
      <c r="L10397">
        <v>117</v>
      </c>
      <c r="M10397">
        <v>24</v>
      </c>
      <c r="N10397">
        <v>0.26455866393321498</v>
      </c>
      <c r="O10397">
        <v>-0.77432291770712203</v>
      </c>
      <c r="P10397">
        <v>-1.8804344291891799</v>
      </c>
      <c r="Q10397">
        <v>0.69491525423728795</v>
      </c>
      <c r="R10397">
        <v>0.25423728813559299</v>
      </c>
      <c r="S10397">
        <f t="shared" si="162"/>
        <v>-0.14125176400789011</v>
      </c>
    </row>
    <row r="10398" spans="1:19" x14ac:dyDescent="0.2">
      <c r="A10398" t="s">
        <v>20662</v>
      </c>
      <c r="B10398" t="s">
        <v>20663</v>
      </c>
      <c r="C10398">
        <v>54</v>
      </c>
      <c r="D10398">
        <v>65</v>
      </c>
      <c r="E10398">
        <v>27</v>
      </c>
      <c r="F10398">
        <v>5</v>
      </c>
      <c r="G10398">
        <v>0.16077782911541499</v>
      </c>
      <c r="H10398">
        <v>-0.79528800544238398</v>
      </c>
      <c r="I10398">
        <v>-1.9176209284489401</v>
      </c>
      <c r="J10398">
        <v>99</v>
      </c>
      <c r="K10398">
        <v>67</v>
      </c>
      <c r="L10398">
        <v>73</v>
      </c>
      <c r="M10398">
        <v>10</v>
      </c>
      <c r="N10398">
        <v>-9.2332288475001703E-2</v>
      </c>
      <c r="O10398">
        <v>-0.72440111162148402</v>
      </c>
      <c r="P10398">
        <v>-2.0058608631894401</v>
      </c>
      <c r="Q10398">
        <v>0.96610169491525399</v>
      </c>
      <c r="R10398">
        <v>0.338983050847457</v>
      </c>
      <c r="S10398">
        <f t="shared" si="162"/>
        <v>-8.9545064705814831E-2</v>
      </c>
    </row>
    <row r="10399" spans="1:19" x14ac:dyDescent="0.2">
      <c r="A10399" t="s">
        <v>20664</v>
      </c>
      <c r="B10399" t="s">
        <v>20665</v>
      </c>
      <c r="C10399">
        <v>113</v>
      </c>
      <c r="D10399">
        <v>156</v>
      </c>
      <c r="E10399">
        <v>99</v>
      </c>
      <c r="F10399">
        <v>10</v>
      </c>
      <c r="G10399">
        <v>0.22030438716657</v>
      </c>
      <c r="H10399">
        <v>-0.551701258664273</v>
      </c>
      <c r="I10399">
        <v>-1.9372756164454099</v>
      </c>
      <c r="J10399">
        <v>745</v>
      </c>
      <c r="K10399">
        <v>1205</v>
      </c>
      <c r="L10399">
        <v>583</v>
      </c>
      <c r="M10399">
        <v>97</v>
      </c>
      <c r="N10399">
        <v>0.28605887758431597</v>
      </c>
      <c r="O10399">
        <v>-0.69857649513366904</v>
      </c>
      <c r="P10399">
        <v>-1.89561020707394</v>
      </c>
      <c r="Q10399">
        <v>0.644067796610169</v>
      </c>
      <c r="R10399">
        <v>0.169491525423728</v>
      </c>
      <c r="S10399">
        <f t="shared" si="162"/>
        <v>-6.5722902330900335E-2</v>
      </c>
    </row>
    <row r="10400" spans="1:19" x14ac:dyDescent="0.2">
      <c r="A10400" t="s">
        <v>20666</v>
      </c>
      <c r="B10400" t="s">
        <v>20667</v>
      </c>
      <c r="C10400">
        <v>95</v>
      </c>
      <c r="D10400">
        <v>87</v>
      </c>
      <c r="E10400">
        <v>76</v>
      </c>
      <c r="F10400">
        <v>4</v>
      </c>
      <c r="G10400">
        <v>4.20538796252991E-2</v>
      </c>
      <c r="H10400">
        <v>-0.59116802278645997</v>
      </c>
      <c r="I10400">
        <v>-2.2598607869228799</v>
      </c>
      <c r="J10400">
        <v>165</v>
      </c>
      <c r="K10400">
        <v>253</v>
      </c>
      <c r="L10400">
        <v>111</v>
      </c>
      <c r="M10400">
        <v>8</v>
      </c>
      <c r="N10400">
        <v>0.26286468038363298</v>
      </c>
      <c r="O10400">
        <v>-0.76424974257163902</v>
      </c>
      <c r="P10400">
        <v>-2.3246196258138498</v>
      </c>
      <c r="Q10400">
        <v>0.91525423728813504</v>
      </c>
      <c r="R10400">
        <v>0.37288135593220301</v>
      </c>
      <c r="S10400">
        <f t="shared" si="162"/>
        <v>-0.27350412231983412</v>
      </c>
    </row>
    <row r="10401" spans="1:19" x14ac:dyDescent="0.2">
      <c r="A10401" t="s">
        <v>20668</v>
      </c>
      <c r="B10401" t="s">
        <v>20669</v>
      </c>
      <c r="C10401">
        <v>139</v>
      </c>
      <c r="D10401">
        <v>98</v>
      </c>
      <c r="E10401">
        <v>160</v>
      </c>
      <c r="F10401">
        <v>8</v>
      </c>
      <c r="G10401">
        <v>-7.1530492266071805E-2</v>
      </c>
      <c r="H10401">
        <v>-0.43315282737657301</v>
      </c>
      <c r="I10401">
        <v>-2.12412198622415</v>
      </c>
      <c r="J10401">
        <v>292</v>
      </c>
      <c r="K10401">
        <v>328</v>
      </c>
      <c r="L10401">
        <v>199</v>
      </c>
      <c r="M10401">
        <v>31</v>
      </c>
      <c r="N10401">
        <v>0.12771909568498199</v>
      </c>
      <c r="O10401">
        <v>-0.75861855218310204</v>
      </c>
      <c r="P10401">
        <v>-1.98424682620603</v>
      </c>
      <c r="Q10401">
        <v>0.83050847457627097</v>
      </c>
      <c r="R10401">
        <v>0.25423728813559299</v>
      </c>
      <c r="S10401">
        <f t="shared" si="162"/>
        <v>-0.14331514320030259</v>
      </c>
    </row>
    <row r="10402" spans="1:19" x14ac:dyDescent="0.2">
      <c r="A10402" t="s">
        <v>20670</v>
      </c>
      <c r="B10402" t="s">
        <v>20671</v>
      </c>
      <c r="C10402">
        <v>61</v>
      </c>
      <c r="D10402">
        <v>88</v>
      </c>
      <c r="E10402">
        <v>69</v>
      </c>
      <c r="F10402">
        <v>17</v>
      </c>
      <c r="G10402">
        <v>0.23941106943493001</v>
      </c>
      <c r="H10402">
        <v>-0.44073875405191498</v>
      </c>
      <c r="I10402">
        <v>-1.4390780865944901</v>
      </c>
      <c r="J10402">
        <v>117</v>
      </c>
      <c r="K10402">
        <v>170</v>
      </c>
      <c r="L10402">
        <v>113</v>
      </c>
      <c r="M10402">
        <v>24</v>
      </c>
      <c r="N10402">
        <v>0.239491163053834</v>
      </c>
      <c r="O10402">
        <v>-0.60719619540713199</v>
      </c>
      <c r="P10402">
        <v>-1.69820028862644</v>
      </c>
      <c r="Q10402">
        <v>0.88135593220338904</v>
      </c>
      <c r="R10402">
        <v>0.13559322033898299</v>
      </c>
      <c r="S10402">
        <f t="shared" si="162"/>
        <v>0.13075292873204997</v>
      </c>
    </row>
    <row r="10403" spans="1:19" x14ac:dyDescent="0.2">
      <c r="A10403" t="s">
        <v>20672</v>
      </c>
      <c r="B10403" t="s">
        <v>20673</v>
      </c>
      <c r="C10403">
        <v>135</v>
      </c>
      <c r="D10403">
        <v>115</v>
      </c>
      <c r="E10403">
        <v>46</v>
      </c>
      <c r="F10403">
        <v>6</v>
      </c>
      <c r="G10403">
        <v>1.0622304154134E-2</v>
      </c>
      <c r="H10403">
        <v>-0.96183394659183497</v>
      </c>
      <c r="I10403">
        <v>-2.2363796910733602</v>
      </c>
      <c r="J10403">
        <v>293</v>
      </c>
      <c r="K10403">
        <v>280</v>
      </c>
      <c r="L10403">
        <v>172</v>
      </c>
      <c r="M10403">
        <v>31</v>
      </c>
      <c r="N10403">
        <v>5.7518514409831502E-2</v>
      </c>
      <c r="O10403">
        <v>-0.82342795059095097</v>
      </c>
      <c r="P10403">
        <v>-1.98573159511172</v>
      </c>
      <c r="Q10403">
        <v>0.66101694915254205</v>
      </c>
      <c r="R10403">
        <v>0.25423728813559299</v>
      </c>
      <c r="S10403">
        <f t="shared" si="162"/>
        <v>-0.17608555481751018</v>
      </c>
    </row>
    <row r="10404" spans="1:19" x14ac:dyDescent="0.2">
      <c r="A10404" t="s">
        <v>20674</v>
      </c>
      <c r="B10404" t="s">
        <v>20675</v>
      </c>
      <c r="C10404">
        <v>123</v>
      </c>
      <c r="D10404">
        <v>88</v>
      </c>
      <c r="E10404">
        <v>117</v>
      </c>
      <c r="F10404">
        <v>12</v>
      </c>
      <c r="G10404">
        <v>-6.5164206993700804E-2</v>
      </c>
      <c r="H10404">
        <v>-0.51597725947163897</v>
      </c>
      <c r="I10404">
        <v>-1.89492103835377</v>
      </c>
      <c r="J10404">
        <v>184</v>
      </c>
      <c r="K10404">
        <v>179</v>
      </c>
      <c r="L10404">
        <v>132</v>
      </c>
      <c r="M10404">
        <v>23</v>
      </c>
      <c r="N10404">
        <v>6.5263311392078402E-2</v>
      </c>
      <c r="O10404">
        <v>-0.73633266894807703</v>
      </c>
      <c r="P10404">
        <v>-1.91331565558383</v>
      </c>
      <c r="Q10404">
        <v>0.86440677966101698</v>
      </c>
      <c r="R10404">
        <v>0.23728813559322001</v>
      </c>
      <c r="S10404">
        <f t="shared" si="162"/>
        <v>-5.8244462561759955E-2</v>
      </c>
    </row>
    <row r="10405" spans="1:19" x14ac:dyDescent="0.2">
      <c r="A10405" t="s">
        <v>20676</v>
      </c>
      <c r="B10405" t="s">
        <v>20677</v>
      </c>
      <c r="C10405">
        <v>44</v>
      </c>
      <c r="D10405">
        <v>67</v>
      </c>
      <c r="E10405">
        <v>79</v>
      </c>
      <c r="F10405">
        <v>5</v>
      </c>
      <c r="G10405">
        <v>0.262880358510167</v>
      </c>
      <c r="H10405">
        <v>-0.24008359497414899</v>
      </c>
      <c r="I10405">
        <v>-1.82867984511216</v>
      </c>
      <c r="J10405">
        <v>116</v>
      </c>
      <c r="K10405">
        <v>212</v>
      </c>
      <c r="L10405">
        <v>86</v>
      </c>
      <c r="M10405">
        <v>27</v>
      </c>
      <c r="N10405">
        <v>0.339105975123554</v>
      </c>
      <c r="O10405">
        <v>-0.72204831512774104</v>
      </c>
      <c r="P10405">
        <v>-1.6433198936598199</v>
      </c>
      <c r="Q10405">
        <v>0.71186440677966101</v>
      </c>
      <c r="R10405">
        <v>0.11864406779661001</v>
      </c>
      <c r="S10405">
        <f t="shared" si="162"/>
        <v>3.3077852003820678E-2</v>
      </c>
    </row>
    <row r="10406" spans="1:19" x14ac:dyDescent="0.2">
      <c r="A10406" t="s">
        <v>20678</v>
      </c>
      <c r="B10406" t="s">
        <v>20679</v>
      </c>
      <c r="C10406">
        <v>27</v>
      </c>
      <c r="D10406">
        <v>17</v>
      </c>
      <c r="E10406">
        <v>12</v>
      </c>
      <c r="F10406">
        <v>1</v>
      </c>
      <c r="G10406">
        <v>-0.120656610485184</v>
      </c>
      <c r="H10406">
        <v>-0.84644052788976598</v>
      </c>
      <c r="I10406">
        <v>-2.31556093712098</v>
      </c>
      <c r="J10406">
        <v>99</v>
      </c>
      <c r="K10406">
        <v>137</v>
      </c>
      <c r="L10406">
        <v>31</v>
      </c>
      <c r="M10406">
        <v>4</v>
      </c>
      <c r="N10406">
        <v>0.21831347598057799</v>
      </c>
      <c r="O10406">
        <v>-1.0963622779076601</v>
      </c>
      <c r="P10406">
        <v>-2.4038008718614798</v>
      </c>
      <c r="Q10406">
        <v>0.84745762711864403</v>
      </c>
      <c r="R10406">
        <v>0.27118644067796599</v>
      </c>
      <c r="S10406">
        <f t="shared" si="162"/>
        <v>-0.31074681086888634</v>
      </c>
    </row>
    <row r="10407" spans="1:19" x14ac:dyDescent="0.2">
      <c r="A10407" t="s">
        <v>20680</v>
      </c>
      <c r="B10407" t="s">
        <v>20681</v>
      </c>
      <c r="C10407">
        <v>78</v>
      </c>
      <c r="D10407">
        <v>97</v>
      </c>
      <c r="E10407">
        <v>109</v>
      </c>
      <c r="F10407">
        <v>18</v>
      </c>
      <c r="G10407">
        <v>0.17493536387129199</v>
      </c>
      <c r="H10407">
        <v>-0.34892611452826</v>
      </c>
      <c r="I10407">
        <v>-1.5210192705491701</v>
      </c>
      <c r="J10407">
        <v>239</v>
      </c>
      <c r="K10407">
        <v>252</v>
      </c>
      <c r="L10407">
        <v>182</v>
      </c>
      <c r="M10407">
        <v>48</v>
      </c>
      <c r="N10407">
        <v>0.100230743255128</v>
      </c>
      <c r="O10407">
        <v>-0.71041529010745297</v>
      </c>
      <c r="P10407">
        <v>-1.7073823321644399</v>
      </c>
      <c r="Q10407">
        <v>0.71186440677966101</v>
      </c>
      <c r="R10407">
        <v>0.23728813559322001</v>
      </c>
      <c r="S10407">
        <f t="shared" si="162"/>
        <v>0.10466640377151423</v>
      </c>
    </row>
    <row r="10408" spans="1:19" x14ac:dyDescent="0.2">
      <c r="A10408" t="s">
        <v>20682</v>
      </c>
      <c r="B10408" t="s">
        <v>20683</v>
      </c>
      <c r="C10408">
        <v>77</v>
      </c>
      <c r="D10408">
        <v>79</v>
      </c>
      <c r="E10408">
        <v>45</v>
      </c>
      <c r="F10408">
        <v>3</v>
      </c>
      <c r="G10408">
        <v>9.1394598413487904E-2</v>
      </c>
      <c r="H10408">
        <v>-0.72753622117554095</v>
      </c>
      <c r="I10408">
        <v>-2.2935666434148101</v>
      </c>
      <c r="J10408">
        <v>106</v>
      </c>
      <c r="K10408">
        <v>132</v>
      </c>
      <c r="L10408">
        <v>69</v>
      </c>
      <c r="M10408">
        <v>13</v>
      </c>
      <c r="N10408">
        <v>0.17249616936280099</v>
      </c>
      <c r="O10408">
        <v>-0.77854555167190498</v>
      </c>
      <c r="P10408">
        <v>-1.9215881815498199</v>
      </c>
      <c r="Q10408">
        <v>0.69491525423728795</v>
      </c>
      <c r="R10408">
        <v>0.27118644067796599</v>
      </c>
      <c r="S10408">
        <f t="shared" si="162"/>
        <v>-0.17542000871627153</v>
      </c>
    </row>
    <row r="10409" spans="1:19" x14ac:dyDescent="0.2">
      <c r="A10409" t="s">
        <v>20684</v>
      </c>
      <c r="B10409" t="s">
        <v>20685</v>
      </c>
      <c r="C10409">
        <v>33</v>
      </c>
      <c r="D10409">
        <v>75</v>
      </c>
      <c r="E10409">
        <v>41</v>
      </c>
      <c r="F10409">
        <v>26</v>
      </c>
      <c r="G10409">
        <v>0.436805555809341</v>
      </c>
      <c r="H10409">
        <v>-0.39998809293655502</v>
      </c>
      <c r="I10409">
        <v>-0.98773776486906795</v>
      </c>
      <c r="J10409">
        <v>68</v>
      </c>
      <c r="K10409">
        <v>155</v>
      </c>
      <c r="L10409">
        <v>53</v>
      </c>
      <c r="M10409">
        <v>8</v>
      </c>
      <c r="N10409">
        <v>0.43505088888577598</v>
      </c>
      <c r="O10409">
        <v>-0.70032182024983702</v>
      </c>
      <c r="P10409">
        <v>-1.93964459430618</v>
      </c>
      <c r="Q10409">
        <v>0.93220338983050799</v>
      </c>
      <c r="R10409">
        <v>0.37288135593220301</v>
      </c>
      <c r="S10409">
        <f t="shared" si="162"/>
        <v>0.19632958648049675</v>
      </c>
    </row>
    <row r="10410" spans="1:19" x14ac:dyDescent="0.2">
      <c r="A10410" t="s">
        <v>20686</v>
      </c>
      <c r="B10410" t="s">
        <v>20687</v>
      </c>
      <c r="C10410">
        <v>211</v>
      </c>
      <c r="D10410">
        <v>284</v>
      </c>
      <c r="E10410">
        <v>197</v>
      </c>
      <c r="F10410">
        <v>28</v>
      </c>
      <c r="G10410">
        <v>0.209294117044873</v>
      </c>
      <c r="H10410">
        <v>-0.524074238914503</v>
      </c>
      <c r="I10410">
        <v>-1.76132159691747</v>
      </c>
      <c r="J10410">
        <v>363</v>
      </c>
      <c r="K10410">
        <v>437</v>
      </c>
      <c r="L10410">
        <v>269</v>
      </c>
      <c r="M10410">
        <v>32</v>
      </c>
      <c r="N10410">
        <v>0.157802915356031</v>
      </c>
      <c r="O10410">
        <v>-0.72224312217809405</v>
      </c>
      <c r="P10410">
        <v>-2.06498231530809</v>
      </c>
      <c r="Q10410">
        <v>0.677966101694915</v>
      </c>
      <c r="R10410">
        <v>0.322033898305084</v>
      </c>
      <c r="S10410">
        <f t="shared" si="162"/>
        <v>-6.0284951898808468E-2</v>
      </c>
    </row>
    <row r="10411" spans="1:19" x14ac:dyDescent="0.2">
      <c r="A10411" t="s">
        <v>20688</v>
      </c>
      <c r="B10411" t="s">
        <v>20689</v>
      </c>
      <c r="C10411">
        <v>194</v>
      </c>
      <c r="D10411">
        <v>194</v>
      </c>
      <c r="E10411">
        <v>186</v>
      </c>
      <c r="F10411">
        <v>21</v>
      </c>
      <c r="G10411">
        <v>8.0258232295528406E-2</v>
      </c>
      <c r="H10411">
        <v>-0.51254679549071303</v>
      </c>
      <c r="I10411">
        <v>-1.8497796081583</v>
      </c>
      <c r="J10411">
        <v>351</v>
      </c>
      <c r="K10411">
        <v>443</v>
      </c>
      <c r="L10411">
        <v>270</v>
      </c>
      <c r="M10411">
        <v>54</v>
      </c>
      <c r="N10411">
        <v>0.178324713178967</v>
      </c>
      <c r="O10411">
        <v>-0.70603212945122695</v>
      </c>
      <c r="P10411">
        <v>-1.8231390252347399</v>
      </c>
      <c r="Q10411">
        <v>0.91525423728813504</v>
      </c>
      <c r="R10411">
        <v>0.322033898305084</v>
      </c>
      <c r="S10411">
        <f t="shared" si="162"/>
        <v>-2.1105648162237516E-2</v>
      </c>
    </row>
    <row r="10412" spans="1:19" x14ac:dyDescent="0.2">
      <c r="A10412" t="s">
        <v>20690</v>
      </c>
      <c r="B10412" t="s">
        <v>20691</v>
      </c>
      <c r="C10412">
        <v>86</v>
      </c>
      <c r="D10412">
        <v>41</v>
      </c>
      <c r="E10412">
        <v>71</v>
      </c>
      <c r="F10412">
        <v>19</v>
      </c>
      <c r="G10412">
        <v>-0.241456362228303</v>
      </c>
      <c r="H10412">
        <v>-0.57749811230289605</v>
      </c>
      <c r="I10412">
        <v>-1.5399420232527301</v>
      </c>
      <c r="J10412">
        <v>137</v>
      </c>
      <c r="K10412">
        <v>142</v>
      </c>
      <c r="L10412">
        <v>139</v>
      </c>
      <c r="M10412">
        <v>13</v>
      </c>
      <c r="N10412">
        <v>9.2795880648371507E-2</v>
      </c>
      <c r="O10412">
        <v>-0.58579454404670195</v>
      </c>
      <c r="P10412">
        <v>-2.0330028834414602</v>
      </c>
      <c r="Q10412">
        <v>0.72881355932203395</v>
      </c>
      <c r="R10412">
        <v>0.35593220338983</v>
      </c>
      <c r="S10412">
        <f t="shared" si="162"/>
        <v>1.2111220711408278E-2</v>
      </c>
    </row>
    <row r="10413" spans="1:19" x14ac:dyDescent="0.2">
      <c r="A10413" t="s">
        <v>20692</v>
      </c>
      <c r="B10413" t="s">
        <v>20693</v>
      </c>
      <c r="C10413">
        <v>35</v>
      </c>
      <c r="D10413">
        <v>51</v>
      </c>
      <c r="E10413">
        <v>24</v>
      </c>
      <c r="F10413">
        <v>3</v>
      </c>
      <c r="G10413">
        <v>0.24376036404318899</v>
      </c>
      <c r="H10413">
        <v>-0.65811481241707304</v>
      </c>
      <c r="I10413">
        <v>-1.9511439625926099</v>
      </c>
      <c r="J10413">
        <v>44</v>
      </c>
      <c r="K10413">
        <v>30</v>
      </c>
      <c r="L10413">
        <v>47</v>
      </c>
      <c r="M10413">
        <v>18</v>
      </c>
      <c r="N10413">
        <v>-8.9103318344803201E-2</v>
      </c>
      <c r="O10413">
        <v>-0.56344359569486002</v>
      </c>
      <c r="P10413">
        <v>-1.3984058399747701</v>
      </c>
      <c r="Q10413">
        <v>0.84745762711864403</v>
      </c>
      <c r="R10413">
        <v>0.169491525423728</v>
      </c>
      <c r="S10413">
        <f t="shared" si="162"/>
        <v>6.3271737789343169E-2</v>
      </c>
    </row>
    <row r="10414" spans="1:19" x14ac:dyDescent="0.2">
      <c r="A10414" t="s">
        <v>20694</v>
      </c>
      <c r="B10414" t="s">
        <v>20695</v>
      </c>
      <c r="C10414">
        <v>105</v>
      </c>
      <c r="D10414">
        <v>122</v>
      </c>
      <c r="E10414">
        <v>98</v>
      </c>
      <c r="F10414">
        <v>11</v>
      </c>
      <c r="G10414">
        <v>0.14542876390033799</v>
      </c>
      <c r="H10414">
        <v>-0.52422123315584601</v>
      </c>
      <c r="I10414">
        <v>-1.86399378687371</v>
      </c>
      <c r="J10414">
        <v>227</v>
      </c>
      <c r="K10414">
        <v>228</v>
      </c>
      <c r="L10414">
        <v>190</v>
      </c>
      <c r="M10414">
        <v>25</v>
      </c>
      <c r="N10414">
        <v>7.9137093229052796E-2</v>
      </c>
      <c r="O10414">
        <v>-0.669361033384684</v>
      </c>
      <c r="P10414">
        <v>-1.9683115171129699</v>
      </c>
      <c r="Q10414">
        <v>0.55932203389830504</v>
      </c>
      <c r="R10414">
        <v>0.338983050847457</v>
      </c>
      <c r="S10414">
        <f t="shared" si="162"/>
        <v>-6.403605020829671E-2</v>
      </c>
    </row>
    <row r="10415" spans="1:19" x14ac:dyDescent="0.2">
      <c r="A10415" t="s">
        <v>20696</v>
      </c>
      <c r="B10415" t="s">
        <v>20697</v>
      </c>
      <c r="C10415">
        <v>241</v>
      </c>
      <c r="D10415">
        <v>276</v>
      </c>
      <c r="E10415">
        <v>219</v>
      </c>
      <c r="F10415">
        <v>28</v>
      </c>
      <c r="G10415">
        <v>0.13915027178587699</v>
      </c>
      <c r="H10415">
        <v>-0.53583093751315303</v>
      </c>
      <c r="I10415">
        <v>-1.81905618419464</v>
      </c>
      <c r="J10415">
        <v>515</v>
      </c>
      <c r="K10415">
        <v>608</v>
      </c>
      <c r="L10415">
        <v>282</v>
      </c>
      <c r="M10415">
        <v>58</v>
      </c>
      <c r="N10415">
        <v>0.14932445365326499</v>
      </c>
      <c r="O10415">
        <v>-0.85364689786621994</v>
      </c>
      <c r="P10415">
        <v>-1.9586049040701401</v>
      </c>
      <c r="Q10415">
        <v>0.94915254237288105</v>
      </c>
      <c r="R10415">
        <v>0.35593220338983</v>
      </c>
      <c r="S10415">
        <f t="shared" si="162"/>
        <v>-4.8480430588632099E-2</v>
      </c>
    </row>
    <row r="10416" spans="1:19" x14ac:dyDescent="0.2">
      <c r="A10416" t="s">
        <v>20698</v>
      </c>
      <c r="B10416" t="e">
        <f>-ERKRVVALHDFAAASDDTDELSFKAGQVIVVLNEVLGWWMGE-ADGRRGLFPTTYTEEINV</f>
        <v>#NAME?</v>
      </c>
      <c r="C10416">
        <v>190</v>
      </c>
      <c r="D10416">
        <v>246</v>
      </c>
      <c r="E10416">
        <v>246</v>
      </c>
      <c r="F10416">
        <v>38</v>
      </c>
      <c r="G10416">
        <v>0.19243973844607801</v>
      </c>
      <c r="H10416">
        <v>-0.382076503627853</v>
      </c>
      <c r="I10416">
        <v>-1.58316717729801</v>
      </c>
      <c r="J10416">
        <v>379</v>
      </c>
      <c r="K10416">
        <v>670</v>
      </c>
      <c r="L10416">
        <v>454</v>
      </c>
      <c r="M10416">
        <v>102</v>
      </c>
      <c r="N10416">
        <v>0.32466369615447499</v>
      </c>
      <c r="O10416">
        <v>-0.51367213425535796</v>
      </c>
      <c r="P10416">
        <v>-1.58026470679804</v>
      </c>
      <c r="Q10416">
        <v>0.81355932203389802</v>
      </c>
      <c r="R10416">
        <v>0.23728813559322001</v>
      </c>
      <c r="S10416">
        <f t="shared" si="162"/>
        <v>0.12074586521379191</v>
      </c>
    </row>
    <row r="10417" spans="1:19" x14ac:dyDescent="0.2">
      <c r="A10417" t="s">
        <v>20699</v>
      </c>
      <c r="B10417" t="s">
        <v>20700</v>
      </c>
      <c r="C10417">
        <v>46</v>
      </c>
      <c r="D10417">
        <v>58</v>
      </c>
      <c r="E10417">
        <v>66</v>
      </c>
      <c r="F10417">
        <v>4</v>
      </c>
      <c r="G10417">
        <v>0.18092839417689099</v>
      </c>
      <c r="H10417">
        <v>-0.33747190591810899</v>
      </c>
      <c r="I10417">
        <v>-1.94489501331561</v>
      </c>
      <c r="J10417">
        <v>124</v>
      </c>
      <c r="K10417">
        <v>168</v>
      </c>
      <c r="L10417">
        <v>77</v>
      </c>
      <c r="M10417">
        <v>19</v>
      </c>
      <c r="N10417">
        <v>0.20911569998534901</v>
      </c>
      <c r="O10417">
        <v>-0.79901973713414298</v>
      </c>
      <c r="P10417">
        <v>-1.8248937528012901</v>
      </c>
      <c r="Q10417">
        <v>0.644067796610169</v>
      </c>
      <c r="R10417">
        <v>0.338983050847457</v>
      </c>
      <c r="S10417">
        <f t="shared" si="162"/>
        <v>-4.9004714394754706E-2</v>
      </c>
    </row>
    <row r="10418" spans="1:19" x14ac:dyDescent="0.2">
      <c r="A10418" t="s">
        <v>20701</v>
      </c>
      <c r="B10418" t="s">
        <v>20702</v>
      </c>
      <c r="C10418">
        <v>106</v>
      </c>
      <c r="D10418">
        <v>58</v>
      </c>
      <c r="E10418">
        <v>65</v>
      </c>
      <c r="F10418">
        <v>4</v>
      </c>
      <c r="G10418">
        <v>-0.18161963940630399</v>
      </c>
      <c r="H10418">
        <v>-0.70665051840031801</v>
      </c>
      <c r="I10418">
        <v>-2.3074430468988001</v>
      </c>
      <c r="J10418">
        <v>147</v>
      </c>
      <c r="K10418">
        <v>197</v>
      </c>
      <c r="L10418">
        <v>158</v>
      </c>
      <c r="M10418">
        <v>26</v>
      </c>
      <c r="N10418">
        <v>0.20437699483513799</v>
      </c>
      <c r="O10418">
        <v>-0.56074902493814305</v>
      </c>
      <c r="P10418">
        <v>-1.76256965536925</v>
      </c>
      <c r="Q10418">
        <v>0.59322033898305004</v>
      </c>
      <c r="R10418">
        <v>0.322033898305084</v>
      </c>
      <c r="S10418">
        <f t="shared" si="162"/>
        <v>-0.13688687681896369</v>
      </c>
    </row>
    <row r="10419" spans="1:19" x14ac:dyDescent="0.2">
      <c r="A10419" t="s">
        <v>20703</v>
      </c>
      <c r="B10419" t="s">
        <v>20704</v>
      </c>
      <c r="C10419">
        <v>56</v>
      </c>
      <c r="D10419">
        <v>51</v>
      </c>
      <c r="E10419">
        <v>67</v>
      </c>
      <c r="F10419">
        <v>12</v>
      </c>
      <c r="G10419">
        <v>3.9640381387264403E-2</v>
      </c>
      <c r="H10419">
        <v>-0.41637123408377702</v>
      </c>
      <c r="I10419">
        <v>-1.55320395392057</v>
      </c>
      <c r="J10419">
        <v>134</v>
      </c>
      <c r="K10419">
        <v>66</v>
      </c>
      <c r="L10419">
        <v>58</v>
      </c>
      <c r="M10419">
        <v>17</v>
      </c>
      <c r="N10419">
        <v>-0.230332759401217</v>
      </c>
      <c r="O10419">
        <v>-0.95576558194626005</v>
      </c>
      <c r="P10419">
        <v>-1.90688154557842</v>
      </c>
      <c r="Q10419">
        <v>0.62711864406779605</v>
      </c>
      <c r="R10419">
        <v>0.338983050847457</v>
      </c>
      <c r="S10419">
        <f t="shared" si="162"/>
        <v>4.2022096224294647E-2</v>
      </c>
    </row>
    <row r="10420" spans="1:19" x14ac:dyDescent="0.2">
      <c r="A10420" t="s">
        <v>20705</v>
      </c>
      <c r="B10420" t="s">
        <v>20706</v>
      </c>
      <c r="C10420">
        <v>73</v>
      </c>
      <c r="D10420">
        <v>111</v>
      </c>
      <c r="E10420">
        <v>85</v>
      </c>
      <c r="F10420">
        <v>4</v>
      </c>
      <c r="G10420">
        <v>0.26225835096173</v>
      </c>
      <c r="H10420">
        <v>-0.42816194418456599</v>
      </c>
      <c r="I10420">
        <v>-2.14546004175449</v>
      </c>
      <c r="J10420">
        <v>185</v>
      </c>
      <c r="K10420">
        <v>215</v>
      </c>
      <c r="L10420">
        <v>174</v>
      </c>
      <c r="M10420">
        <v>12</v>
      </c>
      <c r="N10420">
        <v>0.142494834934313</v>
      </c>
      <c r="O10420">
        <v>-0.61871125726480403</v>
      </c>
      <c r="P10420">
        <v>-2.19821615094728</v>
      </c>
      <c r="Q10420">
        <v>0.55932203389830504</v>
      </c>
      <c r="R10420">
        <v>0.169491525423728</v>
      </c>
      <c r="S10420">
        <f t="shared" si="162"/>
        <v>-0.20670198143571347</v>
      </c>
    </row>
    <row r="10421" spans="1:19" x14ac:dyDescent="0.2">
      <c r="A10421" t="s">
        <v>20707</v>
      </c>
      <c r="B10421" t="s">
        <v>20708</v>
      </c>
      <c r="C10421">
        <v>39</v>
      </c>
      <c r="D10421">
        <v>18</v>
      </c>
      <c r="E10421">
        <v>23</v>
      </c>
      <c r="F10421">
        <v>2</v>
      </c>
      <c r="G10421">
        <v>-0.255533869627664</v>
      </c>
      <c r="H10421">
        <v>-0.72359478078730899</v>
      </c>
      <c r="I10421">
        <v>-2.17423178432451</v>
      </c>
      <c r="J10421">
        <v>65</v>
      </c>
      <c r="K10421">
        <v>68</v>
      </c>
      <c r="L10421">
        <v>50</v>
      </c>
      <c r="M10421">
        <v>11</v>
      </c>
      <c r="N10421">
        <v>9.6823659485102395E-2</v>
      </c>
      <c r="O10421">
        <v>-0.70603212945122695</v>
      </c>
      <c r="P10421">
        <v>-1.7817463400765201</v>
      </c>
      <c r="Q10421">
        <v>0.62711864406779605</v>
      </c>
      <c r="R10421">
        <v>0.23728813559322001</v>
      </c>
      <c r="S10421">
        <f t="shared" si="162"/>
        <v>-0.10360040780273283</v>
      </c>
    </row>
    <row r="10422" spans="1:19" x14ac:dyDescent="0.2">
      <c r="A10422" t="s">
        <v>20709</v>
      </c>
      <c r="B10422" t="s">
        <v>20710</v>
      </c>
      <c r="C10422">
        <v>132</v>
      </c>
      <c r="D10422">
        <v>130</v>
      </c>
      <c r="E10422">
        <v>125</v>
      </c>
      <c r="F10422">
        <v>5</v>
      </c>
      <c r="G10422">
        <v>7.3627653396515294E-2</v>
      </c>
      <c r="H10422">
        <v>-0.51792192797619696</v>
      </c>
      <c r="I10422">
        <v>-2.3058010998318301</v>
      </c>
      <c r="J10422">
        <v>181</v>
      </c>
      <c r="K10422">
        <v>240</v>
      </c>
      <c r="L10422">
        <v>133</v>
      </c>
      <c r="M10422">
        <v>32</v>
      </c>
      <c r="N10422">
        <v>0.19976077026414299</v>
      </c>
      <c r="O10422">
        <v>-0.725915711046489</v>
      </c>
      <c r="P10422">
        <v>-1.7627542651411701</v>
      </c>
      <c r="Q10422">
        <v>0.79661016949152497</v>
      </c>
      <c r="R10422">
        <v>0.28813559322033899</v>
      </c>
      <c r="S10422">
        <f t="shared" si="162"/>
        <v>-0.13646274661415991</v>
      </c>
    </row>
    <row r="10423" spans="1:19" x14ac:dyDescent="0.2">
      <c r="A10423" t="s">
        <v>20711</v>
      </c>
      <c r="B10423" t="s">
        <v>20712</v>
      </c>
      <c r="C10423">
        <v>135</v>
      </c>
      <c r="D10423">
        <v>198</v>
      </c>
      <c r="E10423">
        <v>170</v>
      </c>
      <c r="F10423">
        <v>8</v>
      </c>
      <c r="G10423">
        <v>0.24658965406205299</v>
      </c>
      <c r="H10423">
        <v>-0.39414285689513501</v>
      </c>
      <c r="I10423">
        <v>-2.1114409544650599</v>
      </c>
      <c r="J10423">
        <v>296</v>
      </c>
      <c r="K10423">
        <v>378</v>
      </c>
      <c r="L10423">
        <v>176</v>
      </c>
      <c r="M10423">
        <v>29</v>
      </c>
      <c r="N10423">
        <v>0.183428192200008</v>
      </c>
      <c r="O10423">
        <v>-0.81786782038917905</v>
      </c>
      <c r="P10423">
        <v>-2.01911938175187</v>
      </c>
      <c r="Q10423">
        <v>0.77966101694915202</v>
      </c>
      <c r="R10423">
        <v>0.338983050847457</v>
      </c>
      <c r="S10423">
        <f t="shared" si="162"/>
        <v>-0.14898598256324128</v>
      </c>
    </row>
    <row r="10424" spans="1:19" x14ac:dyDescent="0.2">
      <c r="A10424" t="s">
        <v>20713</v>
      </c>
      <c r="B10424" t="s">
        <v>20714</v>
      </c>
      <c r="C10424">
        <v>173</v>
      </c>
      <c r="D10424">
        <v>188</v>
      </c>
      <c r="E10424">
        <v>97</v>
      </c>
      <c r="F10424">
        <v>5</v>
      </c>
      <c r="G10424">
        <v>0.116369978430412</v>
      </c>
      <c r="H10424">
        <v>-0.74553237864095401</v>
      </c>
      <c r="I10424">
        <v>-2.4232732717547698</v>
      </c>
      <c r="J10424">
        <v>304</v>
      </c>
      <c r="K10424">
        <v>313</v>
      </c>
      <c r="L10424">
        <v>137</v>
      </c>
      <c r="M10424">
        <v>30</v>
      </c>
      <c r="N10424">
        <v>8.9898857359416398E-2</v>
      </c>
      <c r="O10424">
        <v>-0.93824179359673698</v>
      </c>
      <c r="P10424">
        <v>-2.0159779974809799</v>
      </c>
      <c r="Q10424">
        <v>0.74576271186440601</v>
      </c>
      <c r="R10424">
        <v>0.322033898305084</v>
      </c>
      <c r="S10424">
        <f t="shared" si="162"/>
        <v>-0.23807298196290069</v>
      </c>
    </row>
    <row r="10425" spans="1:19" x14ac:dyDescent="0.2">
      <c r="A10425" t="s">
        <v>20715</v>
      </c>
      <c r="B10425" t="s">
        <v>20716</v>
      </c>
      <c r="C10425">
        <v>90</v>
      </c>
      <c r="D10425">
        <v>42</v>
      </c>
      <c r="E10425">
        <v>50</v>
      </c>
      <c r="F10425">
        <v>2</v>
      </c>
      <c r="G10425">
        <v>-0.25073498674589501</v>
      </c>
      <c r="H10425">
        <v>-0.74953051488170896</v>
      </c>
      <c r="I10425">
        <v>-2.5374096867373401</v>
      </c>
      <c r="J10425">
        <v>136</v>
      </c>
      <c r="K10425">
        <v>153</v>
      </c>
      <c r="L10425">
        <v>53</v>
      </c>
      <c r="M10425">
        <v>16</v>
      </c>
      <c r="N10425">
        <v>0.12838062586910301</v>
      </c>
      <c r="O10425">
        <v>-1.00135181591381</v>
      </c>
      <c r="P10425">
        <v>-1.93964459430618</v>
      </c>
      <c r="Q10425">
        <v>0.88135593220338904</v>
      </c>
      <c r="R10425">
        <v>0.27118644067796599</v>
      </c>
      <c r="S10425">
        <f t="shared" si="162"/>
        <v>-0.25057009337015762</v>
      </c>
    </row>
    <row r="10426" spans="1:19" x14ac:dyDescent="0.2">
      <c r="A10426" t="s">
        <v>20717</v>
      </c>
      <c r="B10426" t="s">
        <v>20718</v>
      </c>
      <c r="C10426">
        <v>64</v>
      </c>
      <c r="D10426">
        <v>93</v>
      </c>
      <c r="E10426">
        <v>90</v>
      </c>
      <c r="F10426">
        <v>3</v>
      </c>
      <c r="G10426">
        <v>0.242561206865576</v>
      </c>
      <c r="H10426">
        <v>-0.34619547432296499</v>
      </c>
      <c r="I10426">
        <v>-2.2132558922262202</v>
      </c>
      <c r="J10426">
        <v>141</v>
      </c>
      <c r="K10426">
        <v>152</v>
      </c>
      <c r="L10426">
        <v>105</v>
      </c>
      <c r="M10426">
        <v>9</v>
      </c>
      <c r="N10426">
        <v>0.10985257871111399</v>
      </c>
      <c r="O10426">
        <v>-0.72011859072983198</v>
      </c>
      <c r="P10426">
        <v>-2.20520227180794</v>
      </c>
      <c r="Q10426">
        <v>0.66101694915254205</v>
      </c>
      <c r="R10426">
        <v>0.28813559322033899</v>
      </c>
      <c r="S10426">
        <f t="shared" si="162"/>
        <v>-0.22812185340755037</v>
      </c>
    </row>
    <row r="10427" spans="1:19" x14ac:dyDescent="0.2">
      <c r="A10427" t="s">
        <v>20719</v>
      </c>
      <c r="B10427" t="s">
        <v>20720</v>
      </c>
      <c r="C10427">
        <v>90</v>
      </c>
      <c r="D10427">
        <v>83</v>
      </c>
      <c r="E10427">
        <v>31</v>
      </c>
      <c r="F10427">
        <v>8</v>
      </c>
      <c r="G10427">
        <v>4.5093815232277498E-2</v>
      </c>
      <c r="H10427">
        <v>-0.95713882538345496</v>
      </c>
      <c r="I10427">
        <v>-1.9353496954093801</v>
      </c>
      <c r="J10427">
        <v>175</v>
      </c>
      <c r="K10427">
        <v>157</v>
      </c>
      <c r="L10427">
        <v>75</v>
      </c>
      <c r="M10427">
        <v>6</v>
      </c>
      <c r="N10427">
        <v>3.0089707144661099E-2</v>
      </c>
      <c r="O10427">
        <v>-0.960065562438984</v>
      </c>
      <c r="P10427">
        <v>-2.4751124668945401</v>
      </c>
      <c r="Q10427">
        <v>0.84745762711864403</v>
      </c>
      <c r="R10427">
        <v>0.28813559322033899</v>
      </c>
      <c r="S10427">
        <f t="shared" si="162"/>
        <v>-0.22017488088027923</v>
      </c>
    </row>
    <row r="10428" spans="1:19" x14ac:dyDescent="0.2">
      <c r="A10428" t="s">
        <v>20721</v>
      </c>
      <c r="B10428" t="s">
        <v>20722</v>
      </c>
      <c r="C10428">
        <v>231</v>
      </c>
      <c r="D10428">
        <v>261</v>
      </c>
      <c r="E10428">
        <v>209</v>
      </c>
      <c r="F10428">
        <v>29</v>
      </c>
      <c r="G10428">
        <v>0.13328675974166501</v>
      </c>
      <c r="H10428">
        <v>-0.53772370355949395</v>
      </c>
      <c r="I10428">
        <v>-1.7854111549551801</v>
      </c>
      <c r="J10428">
        <v>330</v>
      </c>
      <c r="K10428">
        <v>449</v>
      </c>
      <c r="L10428">
        <v>288</v>
      </c>
      <c r="M10428">
        <v>44</v>
      </c>
      <c r="N10428">
        <v>0.21096050454715701</v>
      </c>
      <c r="O10428">
        <v>-0.65121022926304695</v>
      </c>
      <c r="P10428">
        <v>-1.8852869319835901</v>
      </c>
      <c r="Q10428">
        <v>0.91525423728813504</v>
      </c>
      <c r="R10428">
        <v>0.25423728813559299</v>
      </c>
      <c r="S10428">
        <f t="shared" si="162"/>
        <v>-1.916640307040934E-2</v>
      </c>
    </row>
    <row r="10429" spans="1:19" x14ac:dyDescent="0.2">
      <c r="A10429" t="s">
        <v>20723</v>
      </c>
      <c r="B10429" t="s">
        <v>20724</v>
      </c>
      <c r="C10429">
        <v>63</v>
      </c>
      <c r="D10429">
        <v>97</v>
      </c>
      <c r="E10429">
        <v>1</v>
      </c>
      <c r="F10429">
        <v>10</v>
      </c>
      <c r="G10429">
        <v>0.267689417108191</v>
      </c>
      <c r="H10429">
        <v>-2.2935985592319801</v>
      </c>
      <c r="I10429">
        <v>-1.6835377224155801</v>
      </c>
      <c r="J10429">
        <v>79</v>
      </c>
      <c r="K10429">
        <v>137</v>
      </c>
      <c r="L10429">
        <v>54</v>
      </c>
      <c r="M10429">
        <v>11</v>
      </c>
      <c r="N10429">
        <v>0.316321579287687</v>
      </c>
      <c r="O10429">
        <v>-0.757322108611863</v>
      </c>
      <c r="P10429">
        <v>-1.8664600747241</v>
      </c>
      <c r="Q10429">
        <v>0.83050847457627097</v>
      </c>
      <c r="R10429">
        <v>0.22033898305084701</v>
      </c>
      <c r="S10429">
        <f t="shared" si="162"/>
        <v>1.5248081812387595E-2</v>
      </c>
    </row>
    <row r="10430" spans="1:19" x14ac:dyDescent="0.2">
      <c r="A10430" t="s">
        <v>20725</v>
      </c>
      <c r="B10430" t="s">
        <v>20726</v>
      </c>
      <c r="C10430">
        <v>25</v>
      </c>
      <c r="D10430">
        <v>96</v>
      </c>
      <c r="E10430">
        <v>56</v>
      </c>
      <c r="F10430">
        <v>5</v>
      </c>
      <c r="G10430">
        <v>0.66458945666305902</v>
      </c>
      <c r="H10430">
        <v>-0.14400999144424001</v>
      </c>
      <c r="I10430">
        <v>-1.58316717729801</v>
      </c>
      <c r="J10430">
        <v>75</v>
      </c>
      <c r="K10430">
        <v>92</v>
      </c>
      <c r="L10430">
        <v>76</v>
      </c>
      <c r="M10430">
        <v>5</v>
      </c>
      <c r="N10430">
        <v>0.16595466737557699</v>
      </c>
      <c r="O10430">
        <v>-0.58633644825529896</v>
      </c>
      <c r="P10430">
        <v>-2.18631692764757</v>
      </c>
      <c r="Q10430">
        <v>0.79661016949152497</v>
      </c>
      <c r="R10430">
        <v>0.338983050847457</v>
      </c>
      <c r="S10430">
        <f t="shared" si="162"/>
        <v>-4.1363197621791088E-2</v>
      </c>
    </row>
    <row r="10431" spans="1:19" x14ac:dyDescent="0.2">
      <c r="A10431" t="s">
        <v>20727</v>
      </c>
      <c r="B10431" t="s">
        <v>20728</v>
      </c>
      <c r="C10431">
        <v>38</v>
      </c>
      <c r="D10431">
        <v>62</v>
      </c>
      <c r="E10431">
        <v>8</v>
      </c>
      <c r="F10431">
        <v>1</v>
      </c>
      <c r="G10431">
        <v>0.29286632517697198</v>
      </c>
      <c r="H10431">
        <v>-1.1709516194032701</v>
      </c>
      <c r="I10431">
        <v>-2.4639807695788001</v>
      </c>
      <c r="J10431">
        <v>53</v>
      </c>
      <c r="K10431">
        <v>90</v>
      </c>
      <c r="L10431">
        <v>39</v>
      </c>
      <c r="M10431">
        <v>2</v>
      </c>
      <c r="N10431">
        <v>0.30719474326025697</v>
      </c>
      <c r="O10431">
        <v>-0.72530003971867996</v>
      </c>
      <c r="P10431">
        <v>-2.4334715425287001</v>
      </c>
      <c r="Q10431">
        <v>0.677966101694915</v>
      </c>
      <c r="R10431">
        <v>0.28813559322033899</v>
      </c>
      <c r="S10431">
        <f t="shared" si="162"/>
        <v>-0.36148504832154094</v>
      </c>
    </row>
    <row r="10432" spans="1:19" x14ac:dyDescent="0.2">
      <c r="A10432" t="s">
        <v>20729</v>
      </c>
      <c r="B10432" t="s">
        <v>20730</v>
      </c>
      <c r="C10432">
        <v>50</v>
      </c>
      <c r="D10432">
        <v>61</v>
      </c>
      <c r="E10432">
        <v>50</v>
      </c>
      <c r="F10432">
        <v>0</v>
      </c>
      <c r="G10432">
        <v>0.16661806297027601</v>
      </c>
      <c r="H10432">
        <v>-0.49425800977840301</v>
      </c>
      <c r="I10432" t="e">
        <f>-inf</f>
        <v>#NAME?</v>
      </c>
      <c r="J10432">
        <v>164</v>
      </c>
      <c r="K10432">
        <v>188</v>
      </c>
      <c r="L10432">
        <v>91</v>
      </c>
      <c r="M10432">
        <v>25</v>
      </c>
      <c r="N10432">
        <v>0.136542104637703</v>
      </c>
      <c r="O10432">
        <v>-0.84789123287099399</v>
      </c>
      <c r="P10432">
        <v>-1.82712950796755</v>
      </c>
      <c r="Q10432">
        <v>0.72881355932203395</v>
      </c>
      <c r="R10432">
        <v>0.322033898305084</v>
      </c>
      <c r="S10432" t="e">
        <f t="shared" si="162"/>
        <v>#NAME?</v>
      </c>
    </row>
    <row r="10433" spans="1:19" x14ac:dyDescent="0.2">
      <c r="A10433" t="s">
        <v>20731</v>
      </c>
      <c r="B10433" t="s">
        <v>20732</v>
      </c>
      <c r="C10433">
        <v>208</v>
      </c>
      <c r="D10433">
        <v>293</v>
      </c>
      <c r="E10433">
        <v>219</v>
      </c>
      <c r="F10433">
        <v>50</v>
      </c>
      <c r="G10433">
        <v>0.22906251768687599</v>
      </c>
      <c r="H10433">
        <v>-0.47187722990104602</v>
      </c>
      <c r="I10433">
        <v>-1.5032905035887401</v>
      </c>
      <c r="J10433">
        <v>595</v>
      </c>
      <c r="K10433">
        <v>689</v>
      </c>
      <c r="L10433">
        <v>294</v>
      </c>
      <c r="M10433">
        <v>68</v>
      </c>
      <c r="N10433">
        <v>0.140930359600798</v>
      </c>
      <c r="O10433">
        <v>-0.89825841246078197</v>
      </c>
      <c r="P10433">
        <v>-1.9522337216142001</v>
      </c>
      <c r="Q10433">
        <v>0.76271186440677896</v>
      </c>
      <c r="R10433">
        <v>0.28813559322033899</v>
      </c>
      <c r="S10433">
        <f t="shared" si="162"/>
        <v>4.4285341665306052E-2</v>
      </c>
    </row>
    <row r="10434" spans="1:19" x14ac:dyDescent="0.2">
      <c r="A10434" t="s">
        <v>20733</v>
      </c>
      <c r="B10434" t="s">
        <v>20734</v>
      </c>
      <c r="C10434">
        <v>22</v>
      </c>
      <c r="D10434">
        <v>11</v>
      </c>
      <c r="E10434">
        <v>0</v>
      </c>
      <c r="F10434">
        <v>2</v>
      </c>
      <c r="G10434">
        <v>-0.220771763368452</v>
      </c>
      <c r="H10434" t="e">
        <f>-inf</f>
        <v>#NAME?</v>
      </c>
      <c r="I10434">
        <v>-1.92558985812022</v>
      </c>
      <c r="J10434">
        <v>61</v>
      </c>
      <c r="K10434">
        <v>42</v>
      </c>
      <c r="L10434">
        <v>35</v>
      </c>
      <c r="M10434">
        <v>5</v>
      </c>
      <c r="N10434">
        <v>-8.4852441191144795E-2</v>
      </c>
      <c r="O10434">
        <v>-0.83335056780488104</v>
      </c>
      <c r="P10434">
        <v>-2.0965854992666402</v>
      </c>
      <c r="Q10434">
        <v>0.62711864406779605</v>
      </c>
      <c r="R10434">
        <v>0.35593220338983</v>
      </c>
      <c r="S10434">
        <f t="shared" si="162"/>
        <v>-0.11611052906147212</v>
      </c>
    </row>
    <row r="10435" spans="1:19" x14ac:dyDescent="0.2">
      <c r="A10435" t="s">
        <v>20735</v>
      </c>
      <c r="B10435" t="s">
        <v>20736</v>
      </c>
      <c r="C10435">
        <v>34</v>
      </c>
      <c r="D10435">
        <v>36</v>
      </c>
      <c r="E10435">
        <v>12</v>
      </c>
      <c r="F10435">
        <v>2</v>
      </c>
      <c r="G10435">
        <v>0.10508181602056001</v>
      </c>
      <c r="H10435">
        <v>-0.94655568077303398</v>
      </c>
      <c r="I10435">
        <v>-2.1146460943402698</v>
      </c>
      <c r="J10435">
        <v>41</v>
      </c>
      <c r="K10435">
        <v>48</v>
      </c>
      <c r="L10435">
        <v>39</v>
      </c>
      <c r="M10435">
        <v>2</v>
      </c>
      <c r="N10435">
        <v>0.14568548407757301</v>
      </c>
      <c r="O10435">
        <v>-0.61380802683762603</v>
      </c>
      <c r="P10435">
        <v>-2.3219795296476402</v>
      </c>
      <c r="Q10435">
        <v>0.71186440677966101</v>
      </c>
      <c r="R10435">
        <v>0.305084745762711</v>
      </c>
      <c r="S10435">
        <f t="shared" ref="S10435:S10498" si="163">((I10435+1.7338029)/1.7338029+(P10435+1.8692731)/1.8692731)/2</f>
        <v>-0.23092043089774678</v>
      </c>
    </row>
    <row r="10436" spans="1:19" x14ac:dyDescent="0.2">
      <c r="A10436" t="s">
        <v>20737</v>
      </c>
      <c r="B10436" t="s">
        <v>20738</v>
      </c>
      <c r="C10436">
        <v>192</v>
      </c>
      <c r="D10436">
        <v>283</v>
      </c>
      <c r="E10436">
        <v>159</v>
      </c>
      <c r="F10436">
        <v>35</v>
      </c>
      <c r="G10436">
        <v>0.24874343911626901</v>
      </c>
      <c r="H10436">
        <v>-0.57616211416150098</v>
      </c>
      <c r="I10436">
        <v>-1.62343035731527</v>
      </c>
      <c r="J10436">
        <v>524</v>
      </c>
      <c r="K10436">
        <v>934</v>
      </c>
      <c r="L10436">
        <v>349</v>
      </c>
      <c r="M10436">
        <v>112</v>
      </c>
      <c r="N10436">
        <v>0.32824369266808801</v>
      </c>
      <c r="O10436">
        <v>-0.76859463716893694</v>
      </c>
      <c r="P10436">
        <v>-1.6803389329054299</v>
      </c>
      <c r="Q10436">
        <v>0.93220338983050799</v>
      </c>
      <c r="R10436">
        <v>0.305084745762711</v>
      </c>
      <c r="S10436">
        <f t="shared" si="163"/>
        <v>8.2366412172452969E-2</v>
      </c>
    </row>
    <row r="10437" spans="1:19" x14ac:dyDescent="0.2">
      <c r="A10437" t="s">
        <v>20739</v>
      </c>
      <c r="B10437" t="s">
        <v>20740</v>
      </c>
      <c r="C10437">
        <v>137</v>
      </c>
      <c r="D10437">
        <v>141</v>
      </c>
      <c r="E10437">
        <v>57</v>
      </c>
      <c r="F10437">
        <v>6</v>
      </c>
      <c r="G10437">
        <v>9.2756777794501505E-2</v>
      </c>
      <c r="H10437">
        <v>-0.87510372126231795</v>
      </c>
      <c r="I10437">
        <v>-2.2427664897347599</v>
      </c>
      <c r="J10437">
        <v>237</v>
      </c>
      <c r="K10437">
        <v>329</v>
      </c>
      <c r="L10437">
        <v>149</v>
      </c>
      <c r="M10437">
        <v>44</v>
      </c>
      <c r="N10437">
        <v>0.219675655361592</v>
      </c>
      <c r="O10437">
        <v>-0.79365085474221997</v>
      </c>
      <c r="P10437">
        <v>-1.7415213381157999</v>
      </c>
      <c r="Q10437">
        <v>0.62711864406779605</v>
      </c>
      <c r="R10437">
        <v>0.322033898305084</v>
      </c>
      <c r="S10437">
        <f t="shared" si="163"/>
        <v>-0.11260514962026609</v>
      </c>
    </row>
    <row r="10438" spans="1:19" x14ac:dyDescent="0.2">
      <c r="A10438" t="s">
        <v>20741</v>
      </c>
      <c r="B10438" t="s">
        <v>20742</v>
      </c>
      <c r="C10438">
        <v>83</v>
      </c>
      <c r="D10438">
        <v>34</v>
      </c>
      <c r="E10438">
        <v>77</v>
      </c>
      <c r="F10438">
        <v>7</v>
      </c>
      <c r="G10438">
        <v>-0.30734094303829002</v>
      </c>
      <c r="H10438">
        <v>-0.52684537698199496</v>
      </c>
      <c r="I10438">
        <v>-1.9581772253238099</v>
      </c>
      <c r="J10438">
        <v>163</v>
      </c>
      <c r="K10438">
        <v>163</v>
      </c>
      <c r="L10438">
        <v>74</v>
      </c>
      <c r="M10438">
        <v>36</v>
      </c>
      <c r="N10438">
        <v>7.7228103421721706E-2</v>
      </c>
      <c r="O10438">
        <v>-0.935044661817372</v>
      </c>
      <c r="P10438">
        <v>-1.66611077222856</v>
      </c>
      <c r="Q10438">
        <v>0.66101694915254205</v>
      </c>
      <c r="R10438">
        <v>0.152542372881355</v>
      </c>
      <c r="S10438">
        <f t="shared" si="163"/>
        <v>-1.0363232130899742E-2</v>
      </c>
    </row>
    <row r="10439" spans="1:19" x14ac:dyDescent="0.2">
      <c r="A10439" t="s">
        <v>20743</v>
      </c>
      <c r="B10439" t="s">
        <v>20744</v>
      </c>
      <c r="C10439">
        <v>72</v>
      </c>
      <c r="D10439">
        <v>83</v>
      </c>
      <c r="E10439">
        <v>28</v>
      </c>
      <c r="F10439">
        <v>11</v>
      </c>
      <c r="G10439">
        <v>0.142003828240333</v>
      </c>
      <c r="H10439">
        <v>-0.90443247486745204</v>
      </c>
      <c r="I10439">
        <v>-1.70013698423504</v>
      </c>
      <c r="J10439">
        <v>138</v>
      </c>
      <c r="K10439">
        <v>143</v>
      </c>
      <c r="L10439">
        <v>99</v>
      </c>
      <c r="M10439">
        <v>22</v>
      </c>
      <c r="N10439">
        <v>9.2685054485546994E-2</v>
      </c>
      <c r="O10439">
        <v>-0.73633266894807703</v>
      </c>
      <c r="P10439">
        <v>-1.8076820741709201</v>
      </c>
      <c r="Q10439">
        <v>0.62711864406779605</v>
      </c>
      <c r="R10439">
        <v>0.28813559322033899</v>
      </c>
      <c r="S10439">
        <f t="shared" si="163"/>
        <v>2.6183284404977823E-2</v>
      </c>
    </row>
    <row r="10440" spans="1:19" x14ac:dyDescent="0.2">
      <c r="A10440" t="s">
        <v>20745</v>
      </c>
      <c r="B10440" t="s">
        <v>20746</v>
      </c>
      <c r="C10440">
        <v>15</v>
      </c>
      <c r="D10440">
        <v>16</v>
      </c>
      <c r="E10440">
        <v>4</v>
      </c>
      <c r="F10440">
        <v>0</v>
      </c>
      <c r="G10440">
        <v>0.108286955895772</v>
      </c>
      <c r="H10440">
        <v>-1.0682892775061199</v>
      </c>
      <c r="I10440" t="e">
        <f>-inf</f>
        <v>#NAME?</v>
      </c>
      <c r="J10440">
        <v>50</v>
      </c>
      <c r="K10440">
        <v>17</v>
      </c>
      <c r="L10440">
        <v>15</v>
      </c>
      <c r="M10440">
        <v>1</v>
      </c>
      <c r="N10440">
        <v>-0.39129297953602299</v>
      </c>
      <c r="O10440">
        <v>-1.11496752242472</v>
      </c>
      <c r="P10440">
        <v>-2.7091956729279101</v>
      </c>
      <c r="Q10440">
        <v>0.52542372881355903</v>
      </c>
      <c r="R10440">
        <v>0.25423728813559299</v>
      </c>
      <c r="S10440" t="e">
        <f t="shared" si="163"/>
        <v>#NAME?</v>
      </c>
    </row>
    <row r="10441" spans="1:19" x14ac:dyDescent="0.2">
      <c r="A10441" t="s">
        <v>20747</v>
      </c>
      <c r="B10441" t="s">
        <v>20748</v>
      </c>
      <c r="C10441">
        <v>65</v>
      </c>
      <c r="D10441">
        <v>72</v>
      </c>
      <c r="E10441">
        <v>388</v>
      </c>
      <c r="F10441">
        <v>721</v>
      </c>
      <c r="G10441">
        <v>0.124677372083941</v>
      </c>
      <c r="H10441">
        <v>0.28166035917294802</v>
      </c>
      <c r="I10441">
        <v>0.16082473511457401</v>
      </c>
      <c r="J10441">
        <v>135</v>
      </c>
      <c r="K10441">
        <v>141</v>
      </c>
      <c r="L10441">
        <v>587</v>
      </c>
      <c r="M10441">
        <v>1203</v>
      </c>
      <c r="N10441">
        <v>9.6113447582095599E-2</v>
      </c>
      <c r="O10441">
        <v>4.6215555608217898E-2</v>
      </c>
      <c r="P10441">
        <v>-6.02938097470542E-2</v>
      </c>
      <c r="Q10441">
        <v>0.89830508474576198</v>
      </c>
      <c r="R10441">
        <v>0.50847457627118597</v>
      </c>
      <c r="S10441">
        <f t="shared" si="163"/>
        <v>1.0302515776405241</v>
      </c>
    </row>
    <row r="10442" spans="1:19" x14ac:dyDescent="0.2">
      <c r="A10442" t="s">
        <v>20749</v>
      </c>
      <c r="B10442" t="s">
        <v>20750</v>
      </c>
      <c r="C10442">
        <v>208</v>
      </c>
      <c r="D10442">
        <v>152</v>
      </c>
      <c r="E10442">
        <v>196</v>
      </c>
      <c r="F10442">
        <v>13</v>
      </c>
      <c r="G10442">
        <v>-5.5961514722460498E-2</v>
      </c>
      <c r="H10442">
        <v>-0.520065273384689</v>
      </c>
      <c r="I10442">
        <v>-2.0883171556179199</v>
      </c>
      <c r="J10442">
        <v>326</v>
      </c>
      <c r="K10442">
        <v>445</v>
      </c>
      <c r="L10442">
        <v>256</v>
      </c>
      <c r="M10442">
        <v>33</v>
      </c>
      <c r="N10442">
        <v>0.21237051433471399</v>
      </c>
      <c r="O10442">
        <v>-0.69706641190047902</v>
      </c>
      <c r="P10442">
        <v>-2.0049293287819401</v>
      </c>
      <c r="Q10442">
        <v>0.62711864406779605</v>
      </c>
      <c r="R10442">
        <v>0.305084745762711</v>
      </c>
      <c r="S10442">
        <f t="shared" si="163"/>
        <v>-0.13852185527486116</v>
      </c>
    </row>
    <row r="10443" spans="1:19" x14ac:dyDescent="0.2">
      <c r="A10443" t="s">
        <v>20751</v>
      </c>
      <c r="B10443" t="s">
        <v>20752</v>
      </c>
      <c r="C10443">
        <v>72</v>
      </c>
      <c r="D10443">
        <v>109</v>
      </c>
      <c r="E10443">
        <v>27</v>
      </c>
      <c r="F10443">
        <v>3</v>
      </c>
      <c r="G10443">
        <v>0.26035223380488298</v>
      </c>
      <c r="H10443">
        <v>-0.920226742050684</v>
      </c>
      <c r="I10443">
        <v>-2.2644084146735999</v>
      </c>
      <c r="J10443">
        <v>158</v>
      </c>
      <c r="K10443">
        <v>165</v>
      </c>
      <c r="L10443">
        <v>100</v>
      </c>
      <c r="M10443">
        <v>11</v>
      </c>
      <c r="N10443">
        <v>9.6054960681205406E-2</v>
      </c>
      <c r="O10443">
        <v>-0.79074586409881298</v>
      </c>
      <c r="P10443">
        <v>-2.1674900703880899</v>
      </c>
      <c r="Q10443">
        <v>0.59322033898305004</v>
      </c>
      <c r="R10443">
        <v>0.35593220338983</v>
      </c>
      <c r="S10443">
        <f t="shared" si="163"/>
        <v>-0.23278599502615585</v>
      </c>
    </row>
    <row r="10444" spans="1:19" x14ac:dyDescent="0.2">
      <c r="A10444" t="s">
        <v>20753</v>
      </c>
      <c r="B10444" t="s">
        <v>20754</v>
      </c>
      <c r="C10444">
        <v>67</v>
      </c>
      <c r="D10444">
        <v>60</v>
      </c>
      <c r="E10444">
        <v>52</v>
      </c>
      <c r="F10444">
        <v>8</v>
      </c>
      <c r="G10444">
        <v>3.2334679978345597E-2</v>
      </c>
      <c r="H10444">
        <v>-0.60432946884443095</v>
      </c>
      <c r="I10444">
        <v>-1.80718198867088</v>
      </c>
      <c r="J10444">
        <v>119</v>
      </c>
      <c r="K10444">
        <v>235</v>
      </c>
      <c r="L10444">
        <v>94</v>
      </c>
      <c r="M10444">
        <v>12</v>
      </c>
      <c r="N10444">
        <v>0.372749004300927</v>
      </c>
      <c r="O10444">
        <v>-0.69450788493722204</v>
      </c>
      <c r="P10444">
        <v>-2.0065913839367902</v>
      </c>
      <c r="Q10444">
        <v>0.55932203389830504</v>
      </c>
      <c r="R10444">
        <v>0.38983050847457601</v>
      </c>
      <c r="S10444">
        <f t="shared" si="163"/>
        <v>-5.7891708541724672E-2</v>
      </c>
    </row>
    <row r="10445" spans="1:19" x14ac:dyDescent="0.2">
      <c r="A10445" t="s">
        <v>20755</v>
      </c>
      <c r="B10445" t="s">
        <v>20756</v>
      </c>
      <c r="C10445">
        <v>253</v>
      </c>
      <c r="D10445">
        <v>347</v>
      </c>
      <c r="E10445">
        <v>194</v>
      </c>
      <c r="F10445">
        <v>31</v>
      </c>
      <c r="G10445">
        <v>0.217467185910584</v>
      </c>
      <c r="H10445">
        <v>-0.60957680102399503</v>
      </c>
      <c r="I10445">
        <v>-1.79595600030354</v>
      </c>
      <c r="J10445">
        <v>488</v>
      </c>
      <c r="K10445">
        <v>769</v>
      </c>
      <c r="L10445">
        <v>460</v>
      </c>
      <c r="M10445">
        <v>88</v>
      </c>
      <c r="N10445">
        <v>0.27473462122044201</v>
      </c>
      <c r="O10445">
        <v>-0.61775076746552604</v>
      </c>
      <c r="P10445">
        <v>-1.75416281844443</v>
      </c>
      <c r="Q10445">
        <v>0.89830508474576198</v>
      </c>
      <c r="R10445">
        <v>0.169491525423728</v>
      </c>
      <c r="S10445">
        <f t="shared" si="163"/>
        <v>1.2866195504181232E-2</v>
      </c>
    </row>
    <row r="10446" spans="1:19" x14ac:dyDescent="0.2">
      <c r="A10446" t="s">
        <v>20757</v>
      </c>
      <c r="B10446" t="s">
        <v>20758</v>
      </c>
      <c r="C10446">
        <v>146</v>
      </c>
      <c r="D10446">
        <v>151</v>
      </c>
      <c r="E10446">
        <v>102</v>
      </c>
      <c r="F10446">
        <v>15</v>
      </c>
      <c r="G10446">
        <v>9.4882323804260801E-2</v>
      </c>
      <c r="H10446">
        <v>-0.65001069380092302</v>
      </c>
      <c r="I10446">
        <v>-1.87245876969075</v>
      </c>
      <c r="J10446">
        <v>250</v>
      </c>
      <c r="K10446">
        <v>349</v>
      </c>
      <c r="L10446">
        <v>141</v>
      </c>
      <c r="M10446">
        <v>21</v>
      </c>
      <c r="N10446">
        <v>0.222113521708864</v>
      </c>
      <c r="O10446">
        <v>-0.84080967316104804</v>
      </c>
      <c r="P10446">
        <v>-2.0859463825300102</v>
      </c>
      <c r="Q10446">
        <v>0.69491525423728795</v>
      </c>
      <c r="R10446">
        <v>0.38983050847457601</v>
      </c>
      <c r="S10446">
        <f t="shared" si="163"/>
        <v>-9.7942614550378837E-2</v>
      </c>
    </row>
    <row r="10447" spans="1:19" x14ac:dyDescent="0.2">
      <c r="A10447" t="s">
        <v>20759</v>
      </c>
      <c r="B10447" t="s">
        <v>20760</v>
      </c>
      <c r="C10447">
        <v>198</v>
      </c>
      <c r="D10447">
        <v>331</v>
      </c>
      <c r="E10447">
        <v>152</v>
      </c>
      <c r="F10447">
        <v>13</v>
      </c>
      <c r="G10447">
        <v>0.30342103580971602</v>
      </c>
      <c r="H10447">
        <v>-0.60907961209516204</v>
      </c>
      <c r="I10447">
        <v>-2.0669190109166902</v>
      </c>
      <c r="J10447">
        <v>226</v>
      </c>
      <c r="K10447">
        <v>284</v>
      </c>
      <c r="L10447">
        <v>134</v>
      </c>
      <c r="M10447">
        <v>43</v>
      </c>
      <c r="N10447">
        <v>0.17643800432135801</v>
      </c>
      <c r="O10447">
        <v>-0.81909241792698295</v>
      </c>
      <c r="P10447">
        <v>-1.7308656521596999</v>
      </c>
      <c r="Q10447">
        <v>0.79661016949152497</v>
      </c>
      <c r="R10447">
        <v>0.169491525423728</v>
      </c>
      <c r="S10447">
        <f t="shared" si="163"/>
        <v>-5.904343146474765E-2</v>
      </c>
    </row>
    <row r="10448" spans="1:19" x14ac:dyDescent="0.2">
      <c r="A10448" t="s">
        <v>20761</v>
      </c>
      <c r="B10448" t="s">
        <v>20762</v>
      </c>
      <c r="C10448">
        <v>44</v>
      </c>
      <c r="D10448">
        <v>30</v>
      </c>
      <c r="E10448">
        <v>18</v>
      </c>
      <c r="F10448">
        <v>6</v>
      </c>
      <c r="G10448">
        <v>-8.6073189470996403E-2</v>
      </c>
      <c r="H10448">
        <v>-0.88243818116128403</v>
      </c>
      <c r="I10448">
        <v>-1.74949859906454</v>
      </c>
      <c r="J10448">
        <v>120</v>
      </c>
      <c r="K10448">
        <v>117</v>
      </c>
      <c r="L10448">
        <v>72</v>
      </c>
      <c r="M10448">
        <v>13</v>
      </c>
      <c r="N10448">
        <v>6.6232719120258604E-2</v>
      </c>
      <c r="O10448">
        <v>-0.81393752676074604</v>
      </c>
      <c r="P10448">
        <v>-1.9754635623326799</v>
      </c>
      <c r="Q10448">
        <v>0.59322033898305004</v>
      </c>
      <c r="R10448">
        <v>0.28813559322033899</v>
      </c>
      <c r="S10448">
        <f t="shared" si="163"/>
        <v>-3.2930592220974601E-2</v>
      </c>
    </row>
    <row r="10449" spans="1:19" x14ac:dyDescent="0.2">
      <c r="A10449" t="s">
        <v>20763</v>
      </c>
      <c r="B10449" t="s">
        <v>20764</v>
      </c>
      <c r="C10449">
        <v>136</v>
      </c>
      <c r="D10449">
        <v>163</v>
      </c>
      <c r="E10449">
        <v>141</v>
      </c>
      <c r="F10449">
        <v>10</v>
      </c>
      <c r="G10449">
        <v>0.158906928329268</v>
      </c>
      <c r="H10449">
        <v>-0.47857780549324103</v>
      </c>
      <c r="I10449">
        <v>-2.0177360813322101</v>
      </c>
      <c r="J10449">
        <v>355</v>
      </c>
      <c r="K10449">
        <v>523</v>
      </c>
      <c r="L10449">
        <v>179</v>
      </c>
      <c r="M10449">
        <v>59</v>
      </c>
      <c r="N10449">
        <v>0.245501439233902</v>
      </c>
      <c r="O10449">
        <v>-0.88946409921959102</v>
      </c>
      <c r="P10449">
        <v>-1.78960201000484</v>
      </c>
      <c r="Q10449">
        <v>0.91525423728813504</v>
      </c>
      <c r="R10449">
        <v>0.169491525423728</v>
      </c>
      <c r="S10449">
        <f t="shared" si="163"/>
        <v>-6.0570905953590139E-2</v>
      </c>
    </row>
    <row r="10450" spans="1:19" x14ac:dyDescent="0.2">
      <c r="A10450" t="s">
        <v>20765</v>
      </c>
      <c r="B10450" t="s">
        <v>20766</v>
      </c>
      <c r="C10450">
        <v>49</v>
      </c>
      <c r="D10450">
        <v>59</v>
      </c>
      <c r="E10450">
        <v>56</v>
      </c>
      <c r="F10450">
        <v>8</v>
      </c>
      <c r="G10450">
        <v>0.160914163909158</v>
      </c>
      <c r="H10450">
        <v>-0.436266062800716</v>
      </c>
      <c r="I10450">
        <v>-1.6713032659985601</v>
      </c>
      <c r="J10450">
        <v>130</v>
      </c>
      <c r="K10450">
        <v>167</v>
      </c>
      <c r="L10450">
        <v>113</v>
      </c>
      <c r="M10450">
        <v>12</v>
      </c>
      <c r="N10450">
        <v>0.18600122226246801</v>
      </c>
      <c r="O10450">
        <v>-0.65295368596780701</v>
      </c>
      <c r="P10450">
        <v>-2.0449877748511001</v>
      </c>
      <c r="Q10450">
        <v>0.644067796610169</v>
      </c>
      <c r="R10450">
        <v>0.322033898305084</v>
      </c>
      <c r="S10450">
        <f t="shared" si="163"/>
        <v>-2.8976945529150571E-2</v>
      </c>
    </row>
    <row r="10451" spans="1:19" x14ac:dyDescent="0.2">
      <c r="A10451" t="s">
        <v>20767</v>
      </c>
      <c r="B10451" t="s">
        <v>20768</v>
      </c>
      <c r="C10451">
        <v>14</v>
      </c>
      <c r="D10451">
        <v>37</v>
      </c>
      <c r="E10451">
        <v>38</v>
      </c>
      <c r="F10451">
        <v>4</v>
      </c>
      <c r="G10451">
        <v>0.502331920684285</v>
      </c>
      <c r="H10451">
        <v>-6.0602448839831402E-2</v>
      </c>
      <c r="I10451">
        <v>-1.4282652173122701</v>
      </c>
      <c r="J10451">
        <v>96</v>
      </c>
      <c r="K10451">
        <v>128</v>
      </c>
      <c r="L10451">
        <v>29</v>
      </c>
      <c r="M10451">
        <v>11</v>
      </c>
      <c r="N10451">
        <v>0.202166840030021</v>
      </c>
      <c r="O10451">
        <v>-1.111962012285</v>
      </c>
      <c r="P10451">
        <v>-1.95110421647323</v>
      </c>
      <c r="Q10451">
        <v>0.84745762711864403</v>
      </c>
      <c r="R10451">
        <v>0.61016949152542299</v>
      </c>
      <c r="S10451">
        <f t="shared" si="163"/>
        <v>6.6223514042312248E-2</v>
      </c>
    </row>
    <row r="10452" spans="1:19" x14ac:dyDescent="0.2">
      <c r="A10452" t="s">
        <v>20769</v>
      </c>
      <c r="B10452" t="s">
        <v>20770</v>
      </c>
      <c r="C10452">
        <v>29</v>
      </c>
      <c r="D10452">
        <v>36</v>
      </c>
      <c r="E10452">
        <v>49</v>
      </c>
      <c r="F10452">
        <v>7</v>
      </c>
      <c r="G10452">
        <v>0.17416273516385899</v>
      </c>
      <c r="H10452">
        <v>-0.26645992764884502</v>
      </c>
      <c r="I10452">
        <v>-1.50149713084669</v>
      </c>
      <c r="J10452">
        <v>31</v>
      </c>
      <c r="K10452">
        <v>48</v>
      </c>
      <c r="L10452">
        <v>8</v>
      </c>
      <c r="M10452">
        <v>9</v>
      </c>
      <c r="N10452">
        <v>0.26710764696303602</v>
      </c>
      <c r="O10452">
        <v>-1.1803604839867099</v>
      </c>
      <c r="P10452">
        <v>-1.5473448529868401</v>
      </c>
      <c r="Q10452">
        <v>0.79661016949152497</v>
      </c>
      <c r="R10452">
        <v>0.305084745762711</v>
      </c>
      <c r="S10452">
        <f t="shared" si="163"/>
        <v>0.15310367485647999</v>
      </c>
    </row>
    <row r="10453" spans="1:19" x14ac:dyDescent="0.2">
      <c r="A10453" t="s">
        <v>20771</v>
      </c>
      <c r="B10453" t="s">
        <v>20772</v>
      </c>
      <c r="C10453">
        <v>77</v>
      </c>
      <c r="D10453">
        <v>107</v>
      </c>
      <c r="E10453">
        <v>91</v>
      </c>
      <c r="F10453">
        <v>13</v>
      </c>
      <c r="G10453">
        <v>0.223151284808256</v>
      </c>
      <c r="H10453">
        <v>-0.42170734262979098</v>
      </c>
      <c r="I10453">
        <v>-1.65674454582764</v>
      </c>
      <c r="J10453">
        <v>241</v>
      </c>
      <c r="K10453">
        <v>261</v>
      </c>
      <c r="L10453">
        <v>121</v>
      </c>
      <c r="M10453">
        <v>28</v>
      </c>
      <c r="N10453">
        <v>0.111851568185134</v>
      </c>
      <c r="O10453">
        <v>-0.89132044940280797</v>
      </c>
      <c r="P10453">
        <v>-1.94508467982454</v>
      </c>
      <c r="Q10453">
        <v>0.677966101694915</v>
      </c>
      <c r="R10453">
        <v>0.322033898305084</v>
      </c>
      <c r="S10453">
        <f t="shared" si="163"/>
        <v>1.9439928524432049E-3</v>
      </c>
    </row>
    <row r="10454" spans="1:19" x14ac:dyDescent="0.2">
      <c r="A10454" t="s">
        <v>20773</v>
      </c>
      <c r="B10454" t="s">
        <v>20774</v>
      </c>
      <c r="C10454">
        <v>76</v>
      </c>
      <c r="D10454">
        <v>80</v>
      </c>
      <c r="E10454">
        <v>23</v>
      </c>
      <c r="F10454">
        <v>6</v>
      </c>
      <c r="G10454">
        <v>0.10253462700667999</v>
      </c>
      <c r="H10454">
        <v>-1.0133437660416</v>
      </c>
      <c r="I10454">
        <v>-1.9868595148591399</v>
      </c>
      <c r="J10454">
        <v>104</v>
      </c>
      <c r="K10454">
        <v>103</v>
      </c>
      <c r="L10454">
        <v>29</v>
      </c>
      <c r="M10454">
        <v>19</v>
      </c>
      <c r="N10454">
        <v>7.3031988828113598E-2</v>
      </c>
      <c r="O10454">
        <v>-1.1467241185442101</v>
      </c>
      <c r="P10454">
        <v>-1.7485054069378401</v>
      </c>
      <c r="Q10454">
        <v>0.644067796610169</v>
      </c>
      <c r="R10454">
        <v>0.27118644067796599</v>
      </c>
      <c r="S10454">
        <f t="shared" si="163"/>
        <v>-4.0673946717801016E-2</v>
      </c>
    </row>
    <row r="10455" spans="1:19" x14ac:dyDescent="0.2">
      <c r="A10455" t="s">
        <v>20775</v>
      </c>
      <c r="B10455" t="s">
        <v>20776</v>
      </c>
      <c r="C10455">
        <v>121</v>
      </c>
      <c r="D10455">
        <v>119</v>
      </c>
      <c r="E10455">
        <v>54</v>
      </c>
      <c r="F10455">
        <v>3</v>
      </c>
      <c r="G10455">
        <v>7.3019823371609005E-2</v>
      </c>
      <c r="H10455">
        <v>-0.84464962027188495</v>
      </c>
      <c r="I10455">
        <v>-2.4898612885587799</v>
      </c>
      <c r="J10455">
        <v>264</v>
      </c>
      <c r="K10455">
        <v>195</v>
      </c>
      <c r="L10455">
        <v>124</v>
      </c>
      <c r="M10455">
        <v>16</v>
      </c>
      <c r="N10455">
        <v>-5.4341212085591298E-2</v>
      </c>
      <c r="O10455">
        <v>-0.92027101885198603</v>
      </c>
      <c r="P10455">
        <v>-2.2277096128057901</v>
      </c>
      <c r="Q10455">
        <v>0.76271186440677896</v>
      </c>
      <c r="R10455">
        <v>0.27118644067796599</v>
      </c>
      <c r="S10455">
        <f t="shared" si="163"/>
        <v>-0.31391060783433389</v>
      </c>
    </row>
    <row r="10456" spans="1:19" x14ac:dyDescent="0.2">
      <c r="A10456" t="s">
        <v>20777</v>
      </c>
      <c r="B10456" t="s">
        <v>20778</v>
      </c>
      <c r="C10456">
        <v>97</v>
      </c>
      <c r="D10456">
        <v>172</v>
      </c>
      <c r="E10456">
        <v>128</v>
      </c>
      <c r="F10456">
        <v>11</v>
      </c>
      <c r="G10456">
        <v>0.32901494493683198</v>
      </c>
      <c r="H10456">
        <v>-0.37381977439677999</v>
      </c>
      <c r="I10456">
        <v>-1.82957622207001</v>
      </c>
      <c r="J10456">
        <v>462</v>
      </c>
      <c r="K10456">
        <v>704</v>
      </c>
      <c r="L10456">
        <v>401</v>
      </c>
      <c r="M10456">
        <v>66</v>
      </c>
      <c r="N10456">
        <v>0.260158787007708</v>
      </c>
      <c r="O10456">
        <v>-0.65358638008033298</v>
      </c>
      <c r="P10456">
        <v>-1.85532370860614</v>
      </c>
      <c r="Q10456">
        <v>0.61016949152542299</v>
      </c>
      <c r="R10456">
        <v>0.20338983050847401</v>
      </c>
      <c r="S10456">
        <f t="shared" si="163"/>
        <v>-2.3888203428275565E-2</v>
      </c>
    </row>
    <row r="10457" spans="1:19" x14ac:dyDescent="0.2">
      <c r="A10457" t="s">
        <v>20779</v>
      </c>
      <c r="B10457" t="s">
        <v>20780</v>
      </c>
      <c r="C10457">
        <v>29</v>
      </c>
      <c r="D10457">
        <v>25</v>
      </c>
      <c r="E10457">
        <v>33</v>
      </c>
      <c r="F10457">
        <v>1</v>
      </c>
      <c r="G10457">
        <v>1.5800243068610002E-2</v>
      </c>
      <c r="H10457">
        <v>-0.43814206779947201</v>
      </c>
      <c r="I10457">
        <v>-2.34659517086095</v>
      </c>
      <c r="J10457">
        <v>77</v>
      </c>
      <c r="K10457">
        <v>94</v>
      </c>
      <c r="L10457">
        <v>46</v>
      </c>
      <c r="M10457">
        <v>2</v>
      </c>
      <c r="N10457">
        <v>0.163865231848938</v>
      </c>
      <c r="O10457">
        <v>-0.81582167063529798</v>
      </c>
      <c r="P10457">
        <v>-2.5956863981003901</v>
      </c>
      <c r="Q10457">
        <v>0.57627118644067798</v>
      </c>
      <c r="R10457">
        <v>0.23728813559322001</v>
      </c>
      <c r="S10457">
        <f t="shared" si="163"/>
        <v>-0.37102281095381284</v>
      </c>
    </row>
    <row r="10458" spans="1:19" x14ac:dyDescent="0.2">
      <c r="A10458" t="s">
        <v>20781</v>
      </c>
      <c r="B10458" t="s">
        <v>20782</v>
      </c>
      <c r="C10458">
        <v>148</v>
      </c>
      <c r="D10458">
        <v>134</v>
      </c>
      <c r="E10458">
        <v>164</v>
      </c>
      <c r="F10458">
        <v>7</v>
      </c>
      <c r="G10458">
        <v>3.71013152653785E-2</v>
      </c>
      <c r="H10458">
        <v>-0.44967587712566298</v>
      </c>
      <c r="I10458">
        <v>-2.2093608483426901</v>
      </c>
      <c r="J10458">
        <v>119</v>
      </c>
      <c r="K10458">
        <v>193</v>
      </c>
      <c r="L10458">
        <v>103</v>
      </c>
      <c r="M10458">
        <v>27</v>
      </c>
      <c r="N10458">
        <v>0.28723845103696399</v>
      </c>
      <c r="O10458">
        <v>-0.65479851383174803</v>
      </c>
      <c r="P10458">
        <v>-1.6544088658254299</v>
      </c>
      <c r="Q10458">
        <v>0.83050847457627097</v>
      </c>
      <c r="R10458">
        <v>0.27118644067796599</v>
      </c>
      <c r="S10458">
        <f t="shared" si="163"/>
        <v>-7.967035426063683E-2</v>
      </c>
    </row>
    <row r="10459" spans="1:19" x14ac:dyDescent="0.2">
      <c r="A10459" t="s">
        <v>20783</v>
      </c>
      <c r="B10459" t="s">
        <v>20784</v>
      </c>
      <c r="C10459">
        <v>74</v>
      </c>
      <c r="D10459">
        <v>58</v>
      </c>
      <c r="E10459">
        <v>32</v>
      </c>
      <c r="F10459">
        <v>7</v>
      </c>
      <c r="G10459">
        <v>-2.55454938725105E-2</v>
      </c>
      <c r="H10459">
        <v>-0.85833975118947303</v>
      </c>
      <c r="I10459">
        <v>-1.9083308526787099</v>
      </c>
      <c r="J10459">
        <v>96</v>
      </c>
      <c r="K10459">
        <v>80</v>
      </c>
      <c r="L10459">
        <v>81</v>
      </c>
      <c r="M10459">
        <v>15</v>
      </c>
      <c r="N10459">
        <v>-1.95314262590306E-3</v>
      </c>
      <c r="O10459">
        <v>-0.66587499130530903</v>
      </c>
      <c r="P10459">
        <v>-1.81640564257578</v>
      </c>
      <c r="Q10459">
        <v>0.91525423728813504</v>
      </c>
      <c r="R10459">
        <v>0.37288135593220301</v>
      </c>
      <c r="S10459">
        <f t="shared" si="163"/>
        <v>-3.6189786167097206E-2</v>
      </c>
    </row>
    <row r="10460" spans="1:19" x14ac:dyDescent="0.2">
      <c r="A10460" t="s">
        <v>20785</v>
      </c>
      <c r="B10460" t="s">
        <v>20786</v>
      </c>
      <c r="C10460">
        <v>0</v>
      </c>
      <c r="D10460">
        <v>0</v>
      </c>
      <c r="E10460">
        <v>0</v>
      </c>
      <c r="F10460">
        <v>0</v>
      </c>
      <c r="G10460" t="s">
        <v>373</v>
      </c>
      <c r="H10460" t="s">
        <v>373</v>
      </c>
      <c r="I10460" t="s">
        <v>373</v>
      </c>
      <c r="J10460">
        <v>0</v>
      </c>
      <c r="K10460">
        <v>0</v>
      </c>
      <c r="L10460">
        <v>0</v>
      </c>
      <c r="M10460">
        <v>0</v>
      </c>
      <c r="N10460" t="s">
        <v>373</v>
      </c>
      <c r="O10460" t="s">
        <v>373</v>
      </c>
      <c r="P10460" t="s">
        <v>373</v>
      </c>
      <c r="Q10460">
        <v>0.86440677966101698</v>
      </c>
      <c r="R10460">
        <v>0.186440677966101</v>
      </c>
      <c r="S10460" t="e">
        <f t="shared" si="163"/>
        <v>#VALUE!</v>
      </c>
    </row>
    <row r="10461" spans="1:19" x14ac:dyDescent="0.2">
      <c r="A10461" t="s">
        <v>20787</v>
      </c>
      <c r="B10461" t="s">
        <v>20788</v>
      </c>
      <c r="C10461">
        <v>333</v>
      </c>
      <c r="D10461">
        <v>368</v>
      </c>
      <c r="E10461">
        <v>229</v>
      </c>
      <c r="F10461">
        <v>30</v>
      </c>
      <c r="G10461">
        <v>0.123661817462726</v>
      </c>
      <c r="H10461">
        <v>-0.65686676094483498</v>
      </c>
      <c r="I10461">
        <v>-1.92952015174865</v>
      </c>
      <c r="J10461">
        <v>382</v>
      </c>
      <c r="K10461">
        <v>601</v>
      </c>
      <c r="L10461">
        <v>398</v>
      </c>
      <c r="M10461">
        <v>64</v>
      </c>
      <c r="N10461">
        <v>0.27403921251275198</v>
      </c>
      <c r="O10461">
        <v>-0.57426906798241095</v>
      </c>
      <c r="P10461">
        <v>-1.7861090575197101</v>
      </c>
      <c r="Q10461">
        <v>0.69491525423728795</v>
      </c>
      <c r="R10461">
        <v>0.35593220338983</v>
      </c>
      <c r="S10461">
        <f t="shared" si="163"/>
        <v>-3.4196587290288558E-2</v>
      </c>
    </row>
    <row r="10462" spans="1:19" x14ac:dyDescent="0.2">
      <c r="A10462" t="s">
        <v>20789</v>
      </c>
      <c r="B10462" t="s">
        <v>20790</v>
      </c>
      <c r="C10462">
        <v>77</v>
      </c>
      <c r="D10462">
        <v>117</v>
      </c>
      <c r="E10462">
        <v>77</v>
      </c>
      <c r="F10462">
        <v>15</v>
      </c>
      <c r="G10462">
        <v>0.261953368869208</v>
      </c>
      <c r="H10462">
        <v>-0.49425800977840301</v>
      </c>
      <c r="I10462">
        <v>-1.59459663907879</v>
      </c>
      <c r="J10462">
        <v>155</v>
      </c>
      <c r="K10462">
        <v>286</v>
      </c>
      <c r="L10462">
        <v>106</v>
      </c>
      <c r="M10462">
        <v>42</v>
      </c>
      <c r="N10462">
        <v>0.34326243838047299</v>
      </c>
      <c r="O10462">
        <v>-0.75711461004991099</v>
      </c>
      <c r="P10462">
        <v>-1.5773080763642799</v>
      </c>
      <c r="Q10462">
        <v>0.79661016949152497</v>
      </c>
      <c r="R10462">
        <v>0.23728813559322001</v>
      </c>
      <c r="S10462">
        <f t="shared" si="163"/>
        <v>0.11824064831536005</v>
      </c>
    </row>
    <row r="10463" spans="1:19" x14ac:dyDescent="0.2">
      <c r="A10463" t="s">
        <v>20791</v>
      </c>
      <c r="B10463" t="s">
        <v>20792</v>
      </c>
      <c r="C10463">
        <v>64</v>
      </c>
      <c r="D10463">
        <v>48</v>
      </c>
      <c r="E10463">
        <v>56</v>
      </c>
      <c r="F10463">
        <v>11</v>
      </c>
      <c r="G10463">
        <v>-4.4680504312771499E-2</v>
      </c>
      <c r="H10463">
        <v>-0.55224995675609001</v>
      </c>
      <c r="I10463">
        <v>-1.6489844617876599</v>
      </c>
      <c r="J10463">
        <v>110</v>
      </c>
      <c r="K10463">
        <v>98</v>
      </c>
      <c r="L10463">
        <v>81</v>
      </c>
      <c r="M10463">
        <v>4</v>
      </c>
      <c r="N10463">
        <v>2.70614939559915E-2</v>
      </c>
      <c r="O10463">
        <v>-0.72499644342396496</v>
      </c>
      <c r="P10463">
        <v>-2.4495583624221502</v>
      </c>
      <c r="Q10463">
        <v>0.71186440677966101</v>
      </c>
      <c r="R10463">
        <v>0.40677966101694901</v>
      </c>
      <c r="S10463">
        <f t="shared" si="163"/>
        <v>-0.13075659182468607</v>
      </c>
    </row>
    <row r="10464" spans="1:19" x14ac:dyDescent="0.2">
      <c r="A10464" t="s">
        <v>20793</v>
      </c>
      <c r="B10464" t="s">
        <v>20794</v>
      </c>
      <c r="C10464">
        <v>116</v>
      </c>
      <c r="D10464">
        <v>75</v>
      </c>
      <c r="E10464">
        <v>40</v>
      </c>
      <c r="F10464">
        <v>6</v>
      </c>
      <c r="G10464">
        <v>-0.109138493539689</v>
      </c>
      <c r="H10464">
        <v>-0.95665600767735903</v>
      </c>
      <c r="I10464">
        <v>-2.17050391180527</v>
      </c>
      <c r="J10464">
        <v>139</v>
      </c>
      <c r="K10464">
        <v>155</v>
      </c>
      <c r="L10464">
        <v>80</v>
      </c>
      <c r="M10464">
        <v>7</v>
      </c>
      <c r="N10464">
        <v>0.124545001337918</v>
      </c>
      <c r="O10464">
        <v>-0.83201359040654099</v>
      </c>
      <c r="P10464">
        <v>-2.3081424288317298</v>
      </c>
      <c r="Q10464">
        <v>0.77966101694915202</v>
      </c>
      <c r="R10464">
        <v>0.35593220338983</v>
      </c>
      <c r="S10464">
        <f t="shared" si="163"/>
        <v>-0.24332770071925641</v>
      </c>
    </row>
    <row r="10465" spans="1:19" x14ac:dyDescent="0.2">
      <c r="A10465" t="s">
        <v>20795</v>
      </c>
      <c r="B10465" t="s">
        <v>20796</v>
      </c>
      <c r="C10465">
        <v>47</v>
      </c>
      <c r="D10465">
        <v>59</v>
      </c>
      <c r="E10465">
        <v>14</v>
      </c>
      <c r="F10465">
        <v>3</v>
      </c>
      <c r="G10465">
        <v>0.17901238600195499</v>
      </c>
      <c r="H10465">
        <v>-1.02022783203588</v>
      </c>
      <c r="I10465">
        <v>-2.0791737761780502</v>
      </c>
      <c r="J10465">
        <v>69</v>
      </c>
      <c r="K10465">
        <v>87</v>
      </c>
      <c r="L10465">
        <v>23</v>
      </c>
      <c r="M10465">
        <v>0</v>
      </c>
      <c r="N10465">
        <v>0.177898265303084</v>
      </c>
      <c r="O10465">
        <v>-1.0692100318640501</v>
      </c>
      <c r="P10465" t="e">
        <f>-inf</f>
        <v>#NAME?</v>
      </c>
      <c r="Q10465">
        <v>0.57627118644067798</v>
      </c>
      <c r="R10465">
        <v>0.338983050847457</v>
      </c>
      <c r="S10465" t="e">
        <f t="shared" si="163"/>
        <v>#NAME?</v>
      </c>
    </row>
    <row r="10466" spans="1:19" x14ac:dyDescent="0.2">
      <c r="A10466" t="s">
        <v>20797</v>
      </c>
      <c r="B10466" t="s">
        <v>20798</v>
      </c>
      <c r="C10466">
        <v>266</v>
      </c>
      <c r="D10466">
        <v>310</v>
      </c>
      <c r="E10466">
        <v>183</v>
      </c>
      <c r="F10466">
        <v>30</v>
      </c>
      <c r="G10466">
        <v>0.14673828949873399</v>
      </c>
      <c r="H10466">
        <v>-0.65668855667904102</v>
      </c>
      <c r="I10466">
        <v>-1.8319575548734</v>
      </c>
      <c r="J10466">
        <v>436</v>
      </c>
      <c r="K10466">
        <v>579</v>
      </c>
      <c r="L10466">
        <v>225</v>
      </c>
      <c r="M10466">
        <v>58</v>
      </c>
      <c r="N10466">
        <v>0.20042017788057101</v>
      </c>
      <c r="O10466">
        <v>-0.87939274830161296</v>
      </c>
      <c r="P10466">
        <v>-1.8862841642975401</v>
      </c>
      <c r="Q10466">
        <v>0.55932203389830504</v>
      </c>
      <c r="R10466">
        <v>0.27118644067796599</v>
      </c>
      <c r="S10466">
        <f t="shared" si="163"/>
        <v>-3.2856356145217182E-2</v>
      </c>
    </row>
    <row r="10467" spans="1:19" x14ac:dyDescent="0.2">
      <c r="A10467" t="s">
        <v>20799</v>
      </c>
      <c r="B10467" t="s">
        <v>20800</v>
      </c>
      <c r="C10467">
        <v>18</v>
      </c>
      <c r="D10467">
        <v>16</v>
      </c>
      <c r="E10467">
        <v>24</v>
      </c>
      <c r="F10467">
        <v>2</v>
      </c>
      <c r="G10467">
        <v>2.9105709848147102E-2</v>
      </c>
      <c r="H10467">
        <v>-0.36931927317010299</v>
      </c>
      <c r="I10467">
        <v>-1.8384396824013201</v>
      </c>
      <c r="J10467">
        <v>69</v>
      </c>
      <c r="K10467">
        <v>81</v>
      </c>
      <c r="L10467">
        <v>64</v>
      </c>
      <c r="M10467">
        <v>7</v>
      </c>
      <c r="N10467">
        <v>0.146864031563116</v>
      </c>
      <c r="O10467">
        <v>-0.62475789389775804</v>
      </c>
      <c r="P10467">
        <v>-2.0039767193148901</v>
      </c>
      <c r="Q10467">
        <v>0.644067796610169</v>
      </c>
      <c r="R10467">
        <v>0.35593220338983</v>
      </c>
      <c r="S10467">
        <f t="shared" si="163"/>
        <v>-6.620652893410503E-2</v>
      </c>
    </row>
    <row r="10468" spans="1:19" x14ac:dyDescent="0.2">
      <c r="A10468" t="s">
        <v>20801</v>
      </c>
      <c r="B10468" t="s">
        <v>20802</v>
      </c>
      <c r="C10468">
        <v>118</v>
      </c>
      <c r="D10468">
        <v>162</v>
      </c>
      <c r="E10468">
        <v>95</v>
      </c>
      <c r="F10468">
        <v>9</v>
      </c>
      <c r="G10468">
        <v>0.21789123953203299</v>
      </c>
      <c r="H10468">
        <v>-0.58841641179568105</v>
      </c>
      <c r="I10468">
        <v>-2.0018366708287898</v>
      </c>
      <c r="J10468">
        <v>229</v>
      </c>
      <c r="K10468">
        <v>254</v>
      </c>
      <c r="L10468">
        <v>59</v>
      </c>
      <c r="M10468">
        <v>30</v>
      </c>
      <c r="N10468">
        <v>0.12222633770177101</v>
      </c>
      <c r="O10468">
        <v>-1.1810722478421301</v>
      </c>
      <c r="P10468">
        <v>-1.89293989621211</v>
      </c>
      <c r="Q10468">
        <v>0.88135593220338904</v>
      </c>
      <c r="R10468">
        <v>0.169491525423728</v>
      </c>
      <c r="S10468">
        <f t="shared" si="163"/>
        <v>-8.3626975115940652E-2</v>
      </c>
    </row>
    <row r="10469" spans="1:19" x14ac:dyDescent="0.2">
      <c r="A10469" t="s">
        <v>20803</v>
      </c>
      <c r="B10469" t="s">
        <v>20804</v>
      </c>
      <c r="C10469">
        <v>73</v>
      </c>
      <c r="D10469">
        <v>62</v>
      </c>
      <c r="E10469">
        <v>27</v>
      </c>
      <c r="F10469">
        <v>4</v>
      </c>
      <c r="G10469">
        <v>9.32706167332642E-3</v>
      </c>
      <c r="H10469">
        <v>-0.92621710573987204</v>
      </c>
      <c r="I10469">
        <v>-2.14546004175449</v>
      </c>
      <c r="J10469">
        <v>162</v>
      </c>
      <c r="K10469">
        <v>151</v>
      </c>
      <c r="L10469">
        <v>90</v>
      </c>
      <c r="M10469">
        <v>9</v>
      </c>
      <c r="N10469">
        <v>4.6690036172260203E-2</v>
      </c>
      <c r="O10469">
        <v>-0.84736128224769602</v>
      </c>
      <c r="P10469">
        <v>-2.2654981736951898</v>
      </c>
      <c r="Q10469">
        <v>0.84745762711864403</v>
      </c>
      <c r="R10469">
        <v>0.20338983050847401</v>
      </c>
      <c r="S10469">
        <f t="shared" si="163"/>
        <v>-0.22469882276080122</v>
      </c>
    </row>
    <row r="10470" spans="1:19" x14ac:dyDescent="0.2">
      <c r="A10470" t="s">
        <v>20805</v>
      </c>
      <c r="B10470" t="s">
        <v>20806</v>
      </c>
      <c r="C10470">
        <v>407</v>
      </c>
      <c r="D10470">
        <v>466</v>
      </c>
      <c r="E10470">
        <v>322</v>
      </c>
      <c r="F10470">
        <v>56</v>
      </c>
      <c r="G10470">
        <v>0.13904973976030799</v>
      </c>
      <c r="H10470">
        <v>-0.59599654730779195</v>
      </c>
      <c r="I10470">
        <v>-1.7456035551810101</v>
      </c>
      <c r="J10470">
        <v>773</v>
      </c>
      <c r="K10470">
        <v>833</v>
      </c>
      <c r="L10470">
        <v>418</v>
      </c>
      <c r="M10470">
        <v>114</v>
      </c>
      <c r="N10470">
        <v>0.10969361091018399</v>
      </c>
      <c r="O10470">
        <v>-0.85909198928768005</v>
      </c>
      <c r="P10470">
        <v>-1.84150031117374</v>
      </c>
      <c r="Q10470">
        <v>0.89830508474576198</v>
      </c>
      <c r="R10470">
        <v>0.35593220338983</v>
      </c>
      <c r="S10470">
        <f t="shared" si="163"/>
        <v>4.0256538183083713E-3</v>
      </c>
    </row>
    <row r="10471" spans="1:19" x14ac:dyDescent="0.2">
      <c r="A10471" t="s">
        <v>20807</v>
      </c>
      <c r="B10471" t="s">
        <v>20808</v>
      </c>
      <c r="C10471">
        <v>87</v>
      </c>
      <c r="D10471">
        <v>77</v>
      </c>
      <c r="E10471">
        <v>97</v>
      </c>
      <c r="F10471">
        <v>5</v>
      </c>
      <c r="G10471">
        <v>2.72297048493918E-2</v>
      </c>
      <c r="H10471">
        <v>-0.44700552813077699</v>
      </c>
      <c r="I10471">
        <v>-2.1247464212445899</v>
      </c>
      <c r="J10471">
        <v>131</v>
      </c>
      <c r="K10471">
        <v>144</v>
      </c>
      <c r="L10471">
        <v>62</v>
      </c>
      <c r="M10471">
        <v>22</v>
      </c>
      <c r="N10471">
        <v>0.118319299861207</v>
      </c>
      <c r="O10471">
        <v>-0.9169683833019</v>
      </c>
      <c r="P10471">
        <v>-1.78507428342545</v>
      </c>
      <c r="Q10471">
        <v>0.72881355932203395</v>
      </c>
      <c r="R10471">
        <v>0.37288135593220301</v>
      </c>
      <c r="S10471">
        <f t="shared" si="163"/>
        <v>-9.0219820289448638E-2</v>
      </c>
    </row>
    <row r="10472" spans="1:19" x14ac:dyDescent="0.2">
      <c r="A10472" t="s">
        <v>20809</v>
      </c>
      <c r="B10472" t="s">
        <v>20810</v>
      </c>
      <c r="C10472">
        <v>45</v>
      </c>
      <c r="D10472">
        <v>59</v>
      </c>
      <c r="E10472">
        <v>28</v>
      </c>
      <c r="F10472">
        <v>9</v>
      </c>
      <c r="G10472">
        <v>0.19789773016232801</v>
      </c>
      <c r="H10472">
        <v>-0.70031249221152803</v>
      </c>
      <c r="I10472">
        <v>-1.58316717729801</v>
      </c>
      <c r="J10472">
        <v>92</v>
      </c>
      <c r="K10472">
        <v>115</v>
      </c>
      <c r="L10472">
        <v>67</v>
      </c>
      <c r="M10472">
        <v>16</v>
      </c>
      <c r="N10472">
        <v>0.174138116429778</v>
      </c>
      <c r="O10472">
        <v>-0.72980180178911902</v>
      </c>
      <c r="P10472">
        <v>-1.7698935132815199</v>
      </c>
      <c r="Q10472">
        <v>0.76271186440677896</v>
      </c>
      <c r="R10472">
        <v>0.20338983050847401</v>
      </c>
      <c r="S10472">
        <f t="shared" si="163"/>
        <v>7.0023259061839066E-2</v>
      </c>
    </row>
    <row r="10473" spans="1:19" x14ac:dyDescent="0.2">
      <c r="A10473" t="s">
        <v>20811</v>
      </c>
      <c r="B10473" t="s">
        <v>20812</v>
      </c>
      <c r="C10473">
        <v>122</v>
      </c>
      <c r="D10473">
        <v>93</v>
      </c>
      <c r="E10473">
        <v>93</v>
      </c>
      <c r="F10473">
        <v>7</v>
      </c>
      <c r="G10473">
        <v>-3.7618649825284602E-2</v>
      </c>
      <c r="H10473">
        <v>-0.61213489189921599</v>
      </c>
      <c r="I10473">
        <v>-2.1254589636224899</v>
      </c>
      <c r="J10473">
        <v>227</v>
      </c>
      <c r="K10473">
        <v>283</v>
      </c>
      <c r="L10473">
        <v>102</v>
      </c>
      <c r="M10473">
        <v>35</v>
      </c>
      <c r="N10473">
        <v>0.17298868175288901</v>
      </c>
      <c r="O10473">
        <v>-0.93951446257559501</v>
      </c>
      <c r="P10473">
        <v>-1.82218348143474</v>
      </c>
      <c r="Q10473">
        <v>0.74576271186440601</v>
      </c>
      <c r="R10473">
        <v>0.25423728813559299</v>
      </c>
      <c r="S10473">
        <f t="shared" si="163"/>
        <v>-0.10035140959137548</v>
      </c>
    </row>
    <row r="10474" spans="1:19" x14ac:dyDescent="0.2">
      <c r="A10474" t="s">
        <v>20813</v>
      </c>
      <c r="B10474" t="s">
        <v>20814</v>
      </c>
      <c r="C10474">
        <v>179</v>
      </c>
      <c r="D10474">
        <v>323</v>
      </c>
      <c r="E10474">
        <v>185</v>
      </c>
      <c r="F10474">
        <v>31</v>
      </c>
      <c r="G10474">
        <v>0.33660772364673802</v>
      </c>
      <c r="H10474">
        <v>-0.47993931235528298</v>
      </c>
      <c r="I10474">
        <v>-1.64568851010761</v>
      </c>
      <c r="J10474">
        <v>491</v>
      </c>
      <c r="K10474">
        <v>699</v>
      </c>
      <c r="L10474">
        <v>285</v>
      </c>
      <c r="M10474">
        <v>68</v>
      </c>
      <c r="N10474">
        <v>0.23062378704443401</v>
      </c>
      <c r="O10474">
        <v>-0.82832540925884801</v>
      </c>
      <c r="P10474">
        <v>-1.86879824800862</v>
      </c>
      <c r="Q10474">
        <v>0.79661016949152497</v>
      </c>
      <c r="R10474">
        <v>0.305084745762711</v>
      </c>
      <c r="S10474">
        <f t="shared" si="163"/>
        <v>2.5537743750835111E-2</v>
      </c>
    </row>
    <row r="10475" spans="1:19" x14ac:dyDescent="0.2">
      <c r="A10475" t="s">
        <v>20815</v>
      </c>
      <c r="B10475" t="s">
        <v>20816</v>
      </c>
      <c r="C10475">
        <v>482</v>
      </c>
      <c r="D10475">
        <v>571</v>
      </c>
      <c r="E10475">
        <v>2481</v>
      </c>
      <c r="F10475">
        <v>7164</v>
      </c>
      <c r="G10475">
        <v>0.153847302302526</v>
      </c>
      <c r="H10475">
        <v>0.217321716254955</v>
      </c>
      <c r="I10475">
        <v>0.28791136597614497</v>
      </c>
      <c r="J10475">
        <v>896</v>
      </c>
      <c r="K10475">
        <v>1333</v>
      </c>
      <c r="L10475">
        <v>4819</v>
      </c>
      <c r="M10475">
        <v>14226</v>
      </c>
      <c r="N10475">
        <v>0.24975024317345501</v>
      </c>
      <c r="O10475">
        <v>0.13856013949469201</v>
      </c>
      <c r="P10475">
        <v>0.19054912610781299</v>
      </c>
      <c r="Q10475">
        <v>0.94915254237288105</v>
      </c>
      <c r="R10475">
        <v>0.57627118644067798</v>
      </c>
      <c r="S10475">
        <f t="shared" si="163"/>
        <v>1.1339976393401408</v>
      </c>
    </row>
    <row r="10476" spans="1:19" x14ac:dyDescent="0.2">
      <c r="A10476" t="s">
        <v>20817</v>
      </c>
      <c r="B10476" t="s">
        <v>20818</v>
      </c>
      <c r="C10476">
        <v>26</v>
      </c>
      <c r="D10476">
        <v>11</v>
      </c>
      <c r="E10476">
        <v>15</v>
      </c>
      <c r="F10476">
        <v>5</v>
      </c>
      <c r="G10476">
        <v>-0.29332243051706403</v>
      </c>
      <c r="H10476">
        <v>-0.73314009869354002</v>
      </c>
      <c r="I10476">
        <v>-1.6002005165967901</v>
      </c>
      <c r="J10476">
        <v>58</v>
      </c>
      <c r="K10476">
        <v>45</v>
      </c>
      <c r="L10476">
        <v>17</v>
      </c>
      <c r="M10476">
        <v>9</v>
      </c>
      <c r="N10476">
        <v>-3.2987376365871797E-2</v>
      </c>
      <c r="O10476">
        <v>-1.12506784932905</v>
      </c>
      <c r="P10476">
        <v>-1.8194111527154999</v>
      </c>
      <c r="Q10476">
        <v>0.76271186440677896</v>
      </c>
      <c r="R10476">
        <v>0.28813559322033899</v>
      </c>
      <c r="S10476">
        <f t="shared" si="163"/>
        <v>5.1865967361393171E-2</v>
      </c>
    </row>
    <row r="10477" spans="1:19" x14ac:dyDescent="0.2">
      <c r="A10477" t="s">
        <v>20819</v>
      </c>
      <c r="B10477" t="s">
        <v>20820</v>
      </c>
      <c r="C10477">
        <v>183</v>
      </c>
      <c r="D10477">
        <v>146</v>
      </c>
      <c r="E10477">
        <v>141</v>
      </c>
      <c r="F10477">
        <v>22</v>
      </c>
      <c r="G10477">
        <v>-1.7840001650463899E-2</v>
      </c>
      <c r="H10477">
        <v>-0.60748998685345301</v>
      </c>
      <c r="I10477">
        <v>-1.80422558187022</v>
      </c>
      <c r="J10477">
        <v>323</v>
      </c>
      <c r="K10477">
        <v>428</v>
      </c>
      <c r="L10477">
        <v>242</v>
      </c>
      <c r="M10477">
        <v>55</v>
      </c>
      <c r="N10477">
        <v>0.19946935010378999</v>
      </c>
      <c r="O10477">
        <v>-0.717475933495062</v>
      </c>
      <c r="P10477">
        <v>-1.77906550142875</v>
      </c>
      <c r="Q10477">
        <v>0.79661016949152497</v>
      </c>
      <c r="R10477">
        <v>0.28813559322033899</v>
      </c>
      <c r="S10477">
        <f t="shared" si="163"/>
        <v>3.820324686389296E-3</v>
      </c>
    </row>
    <row r="10478" spans="1:19" x14ac:dyDescent="0.2">
      <c r="A10478" t="s">
        <v>20821</v>
      </c>
      <c r="B10478" t="s">
        <v>20822</v>
      </c>
      <c r="C10478">
        <v>50</v>
      </c>
      <c r="D10478">
        <v>59</v>
      </c>
      <c r="E10478">
        <v>3</v>
      </c>
      <c r="F10478">
        <v>3</v>
      </c>
      <c r="G10478">
        <v>0.15214023960165299</v>
      </c>
      <c r="H10478">
        <v>-1.7161067593947501</v>
      </c>
      <c r="I10478">
        <v>-2.1060459225783501</v>
      </c>
      <c r="J10478">
        <v>85</v>
      </c>
      <c r="K10478">
        <v>47</v>
      </c>
      <c r="L10478">
        <v>43</v>
      </c>
      <c r="M10478">
        <v>8</v>
      </c>
      <c r="N10478">
        <v>-0.18009296435685301</v>
      </c>
      <c r="O10478">
        <v>-0.888039247279096</v>
      </c>
      <c r="P10478">
        <v>-2.03655460731424</v>
      </c>
      <c r="Q10478">
        <v>0.84745762711864403</v>
      </c>
      <c r="R10478">
        <v>0.305084745762711</v>
      </c>
      <c r="S10478">
        <f t="shared" si="163"/>
        <v>-0.15209378269759349</v>
      </c>
    </row>
    <row r="10479" spans="1:19" x14ac:dyDescent="0.2">
      <c r="A10479" t="s">
        <v>20823</v>
      </c>
      <c r="B10479" t="s">
        <v>20824</v>
      </c>
      <c r="C10479">
        <v>47</v>
      </c>
      <c r="D10479">
        <v>67</v>
      </c>
      <c r="E10479">
        <v>28</v>
      </c>
      <c r="F10479">
        <v>3</v>
      </c>
      <c r="G10479">
        <v>0.23423517706063701</v>
      </c>
      <c r="H10479">
        <v>-0.71919783637190104</v>
      </c>
      <c r="I10479">
        <v>-2.0791737761780502</v>
      </c>
      <c r="J10479">
        <v>65</v>
      </c>
      <c r="K10479">
        <v>84</v>
      </c>
      <c r="L10479">
        <v>65</v>
      </c>
      <c r="M10479">
        <v>11</v>
      </c>
      <c r="N10479">
        <v>0.18859403284074699</v>
      </c>
      <c r="O10479">
        <v>-0.59208877714439001</v>
      </c>
      <c r="P10479">
        <v>-1.7817463400765201</v>
      </c>
      <c r="Q10479">
        <v>0.88135593220338904</v>
      </c>
      <c r="R10479">
        <v>0.305084745762711</v>
      </c>
      <c r="S10479">
        <f t="shared" si="163"/>
        <v>-7.618725485828344E-2</v>
      </c>
    </row>
    <row r="10480" spans="1:19" x14ac:dyDescent="0.2">
      <c r="A10480" t="s">
        <v>20825</v>
      </c>
      <c r="B10480" t="s">
        <v>20826</v>
      </c>
      <c r="C10480">
        <v>62</v>
      </c>
      <c r="D10480">
        <v>51</v>
      </c>
      <c r="E10480">
        <v>8</v>
      </c>
      <c r="F10480">
        <v>5</v>
      </c>
      <c r="G10480">
        <v>-4.5632811047891103E-3</v>
      </c>
      <c r="H10480">
        <v>-1.3835597122847101</v>
      </c>
      <c r="I10480">
        <v>-1.97761885812423</v>
      </c>
      <c r="J10480">
        <v>53</v>
      </c>
      <c r="K10480">
        <v>53</v>
      </c>
      <c r="L10480">
        <v>43</v>
      </c>
      <c r="M10480">
        <v>7</v>
      </c>
      <c r="N10480">
        <v>7.7228103421721706E-2</v>
      </c>
      <c r="O10480">
        <v>-0.68289619116559197</v>
      </c>
      <c r="P10480">
        <v>-1.88940349817842</v>
      </c>
      <c r="Q10480">
        <v>0.83050847457627097</v>
      </c>
      <c r="R10480">
        <v>0.23728813559322001</v>
      </c>
      <c r="S10480">
        <f t="shared" si="163"/>
        <v>-7.5697030931944409E-2</v>
      </c>
    </row>
    <row r="10481" spans="1:19" x14ac:dyDescent="0.2">
      <c r="A10481" t="s">
        <v>20827</v>
      </c>
      <c r="B10481" t="s">
        <v>20828</v>
      </c>
      <c r="C10481">
        <v>261</v>
      </c>
      <c r="D10481">
        <v>274</v>
      </c>
      <c r="E10481">
        <v>223</v>
      </c>
      <c r="F10481">
        <v>23</v>
      </c>
      <c r="G10481">
        <v>0.101368287777635</v>
      </c>
      <c r="H10481">
        <v>-0.56259365406852302</v>
      </c>
      <c r="I10481">
        <v>-1.93910984428268</v>
      </c>
      <c r="J10481">
        <v>566</v>
      </c>
      <c r="K10481">
        <v>525</v>
      </c>
      <c r="L10481">
        <v>331</v>
      </c>
      <c r="M10481">
        <v>75</v>
      </c>
      <c r="N10481">
        <v>4.45709756394072E-2</v>
      </c>
      <c r="O10481">
        <v>-0.82507721455694305</v>
      </c>
      <c r="P10481">
        <v>-1.88798083638846</v>
      </c>
      <c r="Q10481">
        <v>0.50847457627118597</v>
      </c>
      <c r="R10481">
        <v>0.25423728813559299</v>
      </c>
      <c r="S10481">
        <f t="shared" si="163"/>
        <v>-6.4211131264892293E-2</v>
      </c>
    </row>
    <row r="10482" spans="1:19" x14ac:dyDescent="0.2">
      <c r="A10482" t="s">
        <v>20829</v>
      </c>
      <c r="B10482" t="s">
        <v>20830</v>
      </c>
      <c r="C10482">
        <v>199</v>
      </c>
      <c r="D10482">
        <v>253</v>
      </c>
      <c r="E10482">
        <v>212</v>
      </c>
      <c r="F10482">
        <v>43</v>
      </c>
      <c r="G10482">
        <v>0.184525677061639</v>
      </c>
      <c r="H10482">
        <v>-0.466775225259358</v>
      </c>
      <c r="I10482">
        <v>-1.5495817937921099</v>
      </c>
      <c r="J10482">
        <v>578</v>
      </c>
      <c r="K10482">
        <v>526</v>
      </c>
      <c r="L10482">
        <v>329</v>
      </c>
      <c r="M10482">
        <v>47</v>
      </c>
      <c r="N10482">
        <v>3.6286009154931798E-2</v>
      </c>
      <c r="O10482">
        <v>-0.83682071761494503</v>
      </c>
      <c r="P10482">
        <v>-2.1000556490767002</v>
      </c>
      <c r="Q10482">
        <v>0.59322033898305004</v>
      </c>
      <c r="R10482">
        <v>0.23728813559322001</v>
      </c>
      <c r="S10482">
        <f t="shared" si="163"/>
        <v>-8.6042480244427136E-3</v>
      </c>
    </row>
    <row r="10483" spans="1:19" x14ac:dyDescent="0.2">
      <c r="A10483" t="s">
        <v>20831</v>
      </c>
      <c r="B10483" t="s">
        <v>20832</v>
      </c>
      <c r="C10483">
        <v>409</v>
      </c>
      <c r="D10483">
        <v>356</v>
      </c>
      <c r="E10483">
        <v>331</v>
      </c>
      <c r="F10483">
        <v>55</v>
      </c>
      <c r="G10483">
        <v>1.9984922261061799E-2</v>
      </c>
      <c r="H10483">
        <v>-0.58615332401002596</v>
      </c>
      <c r="I10483">
        <v>-1.7555577914750899</v>
      </c>
      <c r="J10483">
        <v>813</v>
      </c>
      <c r="K10483">
        <v>873</v>
      </c>
      <c r="L10483">
        <v>532</v>
      </c>
      <c r="M10483">
        <v>75</v>
      </c>
      <c r="N10483">
        <v>0.108151801533223</v>
      </c>
      <c r="O10483">
        <v>-0.77626769044341004</v>
      </c>
      <c r="P10483">
        <v>-2.0452549507942601</v>
      </c>
      <c r="Q10483">
        <v>0.52542372881355903</v>
      </c>
      <c r="R10483">
        <v>0.28813559322033899</v>
      </c>
      <c r="S10483">
        <f t="shared" si="163"/>
        <v>-5.3346018452736267E-2</v>
      </c>
    </row>
    <row r="10484" spans="1:19" x14ac:dyDescent="0.2">
      <c r="A10484" t="s">
        <v>20833</v>
      </c>
      <c r="B10484" t="s">
        <v>20834</v>
      </c>
      <c r="C10484">
        <v>102</v>
      </c>
      <c r="D10484">
        <v>179</v>
      </c>
      <c r="E10484">
        <v>127</v>
      </c>
      <c r="F10484">
        <v>14</v>
      </c>
      <c r="G10484">
        <v>0.32451109151350399</v>
      </c>
      <c r="H10484">
        <v>-0.399054460584364</v>
      </c>
      <c r="I10484">
        <v>-1.74666930904567</v>
      </c>
      <c r="J10484">
        <v>189</v>
      </c>
      <c r="K10484">
        <v>330</v>
      </c>
      <c r="L10484">
        <v>131</v>
      </c>
      <c r="M10484">
        <v>39</v>
      </c>
      <c r="N10484">
        <v>0.319280239126365</v>
      </c>
      <c r="O10484">
        <v>-0.75127928566186997</v>
      </c>
      <c r="P10484">
        <v>-1.6956228657386301</v>
      </c>
      <c r="Q10484">
        <v>0.88135593220338904</v>
      </c>
      <c r="R10484">
        <v>0.186440677966101</v>
      </c>
      <c r="S10484">
        <f t="shared" si="163"/>
        <v>4.2738140290505114E-2</v>
      </c>
    </row>
    <row r="10485" spans="1:19" x14ac:dyDescent="0.2">
      <c r="A10485" t="s">
        <v>20835</v>
      </c>
      <c r="B10485" t="s">
        <v>20836</v>
      </c>
      <c r="C10485">
        <v>34</v>
      </c>
      <c r="D10485">
        <v>37</v>
      </c>
      <c r="E10485">
        <v>29</v>
      </c>
      <c r="F10485">
        <v>2</v>
      </c>
      <c r="G10485">
        <v>0.116981039320268</v>
      </c>
      <c r="H10485">
        <v>-0.56333892892170201</v>
      </c>
      <c r="I10485">
        <v>-2.1146460943402698</v>
      </c>
      <c r="J10485">
        <v>65</v>
      </c>
      <c r="K10485">
        <v>83</v>
      </c>
      <c r="L10485">
        <v>34</v>
      </c>
      <c r="M10485">
        <v>4</v>
      </c>
      <c r="N10485">
        <v>0.18339283915494001</v>
      </c>
      <c r="O10485">
        <v>-0.87352321674499001</v>
      </c>
      <c r="P10485">
        <v>-2.2210790339067801</v>
      </c>
      <c r="Q10485">
        <v>0.677966101694915</v>
      </c>
      <c r="R10485">
        <v>0.322033898305084</v>
      </c>
      <c r="S10485">
        <f t="shared" si="163"/>
        <v>-0.2039311975586322</v>
      </c>
    </row>
    <row r="10486" spans="1:19" x14ac:dyDescent="0.2">
      <c r="A10486" t="s">
        <v>20837</v>
      </c>
      <c r="B10486" t="s">
        <v>20838</v>
      </c>
      <c r="C10486">
        <v>130</v>
      </c>
      <c r="D10486">
        <v>126</v>
      </c>
      <c r="E10486">
        <v>125</v>
      </c>
      <c r="F10486">
        <v>11</v>
      </c>
      <c r="G10486">
        <v>6.6685425106254498E-2</v>
      </c>
      <c r="H10486">
        <v>-0.51129134907718299</v>
      </c>
      <c r="I10486">
        <v>-1.95674784011061</v>
      </c>
      <c r="J10486">
        <v>195</v>
      </c>
      <c r="K10486">
        <v>176</v>
      </c>
      <c r="L10486">
        <v>123</v>
      </c>
      <c r="M10486">
        <v>21</v>
      </c>
      <c r="N10486">
        <v>3.2706159873353603E-2</v>
      </c>
      <c r="O10486">
        <v>-0.79221827706751002</v>
      </c>
      <c r="P10486">
        <v>-1.9780409852204901</v>
      </c>
      <c r="Q10486">
        <v>0.677966101694915</v>
      </c>
      <c r="R10486">
        <v>0.20338983050847401</v>
      </c>
      <c r="S10486">
        <f t="shared" si="163"/>
        <v>-9.3387254455065974E-2</v>
      </c>
    </row>
    <row r="10487" spans="1:19" x14ac:dyDescent="0.2">
      <c r="A10487" t="s">
        <v>20839</v>
      </c>
      <c r="B10487" t="s">
        <v>20840</v>
      </c>
      <c r="C10487">
        <v>313</v>
      </c>
      <c r="D10487">
        <v>359</v>
      </c>
      <c r="E10487">
        <v>290</v>
      </c>
      <c r="F10487">
        <v>33</v>
      </c>
      <c r="G10487">
        <v>0.139808343327399</v>
      </c>
      <c r="H10487">
        <v>-0.52740434942589598</v>
      </c>
      <c r="I10487">
        <v>-1.8612275706305501</v>
      </c>
      <c r="J10487">
        <v>477</v>
      </c>
      <c r="K10487">
        <v>537</v>
      </c>
      <c r="L10487">
        <v>288</v>
      </c>
      <c r="M10487">
        <v>43</v>
      </c>
      <c r="N10487">
        <v>0.12868401008116301</v>
      </c>
      <c r="O10487">
        <v>-0.81121466842527301</v>
      </c>
      <c r="P10487">
        <v>-2.0552755920524199</v>
      </c>
      <c r="Q10487">
        <v>0.81355932203389802</v>
      </c>
      <c r="R10487">
        <v>0.28813559322033899</v>
      </c>
      <c r="S10487">
        <f t="shared" si="163"/>
        <v>-8.6499787896293007E-2</v>
      </c>
    </row>
    <row r="10488" spans="1:19" x14ac:dyDescent="0.2">
      <c r="A10488" t="s">
        <v>20841</v>
      </c>
      <c r="B10488" t="s">
        <v>20842</v>
      </c>
      <c r="C10488">
        <v>277</v>
      </c>
      <c r="D10488">
        <v>248</v>
      </c>
      <c r="E10488">
        <v>158</v>
      </c>
      <c r="F10488">
        <v>45</v>
      </c>
      <c r="G10488">
        <v>3.2230144057296101E-2</v>
      </c>
      <c r="H10488">
        <v>-0.73808069188842895</v>
      </c>
      <c r="I10488">
        <v>-1.6734644282511</v>
      </c>
      <c r="J10488">
        <v>406</v>
      </c>
      <c r="K10488">
        <v>423</v>
      </c>
      <c r="L10488">
        <v>299</v>
      </c>
      <c r="M10488">
        <v>62</v>
      </c>
      <c r="N10488">
        <v>9.5042437219569995E-2</v>
      </c>
      <c r="O10488">
        <v>-0.72494362239715404</v>
      </c>
      <c r="P10488">
        <v>-1.8263600126708299</v>
      </c>
      <c r="Q10488">
        <v>0.72881355932203395</v>
      </c>
      <c r="R10488">
        <v>0.62711864406779605</v>
      </c>
      <c r="S10488">
        <f t="shared" si="163"/>
        <v>2.8879163919328973E-2</v>
      </c>
    </row>
    <row r="10489" spans="1:19" x14ac:dyDescent="0.2">
      <c r="A10489" t="s">
        <v>20843</v>
      </c>
      <c r="B10489" t="s">
        <v>20844</v>
      </c>
      <c r="C10489">
        <v>91</v>
      </c>
      <c r="D10489">
        <v>88</v>
      </c>
      <c r="E10489">
        <v>112</v>
      </c>
      <c r="F10489">
        <v>5</v>
      </c>
      <c r="G10489">
        <v>6.5699512124603399E-2</v>
      </c>
      <c r="H10489">
        <v>-0.40408137942931499</v>
      </c>
      <c r="I10489">
        <v>-2.14426856094707</v>
      </c>
      <c r="J10489">
        <v>204</v>
      </c>
      <c r="K10489">
        <v>214</v>
      </c>
      <c r="L10489">
        <v>110</v>
      </c>
      <c r="M10489">
        <v>17</v>
      </c>
      <c r="N10489">
        <v>9.8011709345013798E-2</v>
      </c>
      <c r="O10489">
        <v>-0.86032625941206398</v>
      </c>
      <c r="P10489">
        <v>-2.0894069146395098</v>
      </c>
      <c r="Q10489">
        <v>0.644067796610169</v>
      </c>
      <c r="R10489">
        <v>0.35593220338983</v>
      </c>
      <c r="S10489">
        <f t="shared" si="163"/>
        <v>-0.17725368596416693</v>
      </c>
    </row>
    <row r="10490" spans="1:19" x14ac:dyDescent="0.2">
      <c r="A10490" t="s">
        <v>20845</v>
      </c>
      <c r="B10490" t="s">
        <v>20846</v>
      </c>
      <c r="C10490">
        <v>177</v>
      </c>
      <c r="D10490">
        <v>226</v>
      </c>
      <c r="E10490">
        <v>193</v>
      </c>
      <c r="F10490">
        <v>18</v>
      </c>
      <c r="G10490">
        <v>0.18639340508112201</v>
      </c>
      <c r="H10490">
        <v>-0.45667396713243602</v>
      </c>
      <c r="I10490">
        <v>-1.8768979342204899</v>
      </c>
      <c r="J10490">
        <v>307</v>
      </c>
      <c r="K10490">
        <v>318</v>
      </c>
      <c r="L10490">
        <v>192</v>
      </c>
      <c r="M10490">
        <v>37</v>
      </c>
      <c r="N10490">
        <v>9.2516847928967999E-2</v>
      </c>
      <c r="O10490">
        <v>-0.79592592391802697</v>
      </c>
      <c r="P10490">
        <v>-1.92916232000208</v>
      </c>
      <c r="Q10490">
        <v>0.77966101694915202</v>
      </c>
      <c r="R10490">
        <v>0.22033898305084701</v>
      </c>
      <c r="S10490">
        <f t="shared" si="163"/>
        <v>-5.7285621965616637E-2</v>
      </c>
    </row>
    <row r="10491" spans="1:19" x14ac:dyDescent="0.2">
      <c r="A10491" t="s">
        <v>20847</v>
      </c>
      <c r="B10491" t="s">
        <v>20848</v>
      </c>
      <c r="C10491">
        <v>118</v>
      </c>
      <c r="D10491">
        <v>106</v>
      </c>
      <c r="E10491">
        <v>115</v>
      </c>
      <c r="F10491">
        <v>6</v>
      </c>
      <c r="G10491">
        <v>3.3682090254173201E-2</v>
      </c>
      <c r="H10491">
        <v>-0.50544217673091696</v>
      </c>
      <c r="I10491">
        <v>-2.17792792988448</v>
      </c>
      <c r="J10491">
        <v>242</v>
      </c>
      <c r="K10491">
        <v>445</v>
      </c>
      <c r="L10491">
        <v>110</v>
      </c>
      <c r="M10491">
        <v>35</v>
      </c>
      <c r="N10491">
        <v>0.34177274842222199</v>
      </c>
      <c r="O10491">
        <v>-0.93451145796659596</v>
      </c>
      <c r="P10491">
        <v>-1.8499729902220401</v>
      </c>
      <c r="Q10491">
        <v>0.69491525423728795</v>
      </c>
      <c r="R10491">
        <v>0.305084745762711</v>
      </c>
      <c r="S10491">
        <f t="shared" si="163"/>
        <v>-0.12291582859253079</v>
      </c>
    </row>
    <row r="10492" spans="1:19" x14ac:dyDescent="0.2">
      <c r="A10492" t="s">
        <v>20849</v>
      </c>
      <c r="B10492" t="s">
        <v>20850</v>
      </c>
      <c r="C10492">
        <v>105</v>
      </c>
      <c r="D10492">
        <v>97</v>
      </c>
      <c r="E10492">
        <v>86</v>
      </c>
      <c r="F10492">
        <v>13</v>
      </c>
      <c r="G10492">
        <v>4.5840667491835199E-2</v>
      </c>
      <c r="H10492">
        <v>-0.58094885760477299</v>
      </c>
      <c r="I10492">
        <v>-1.7914431197251</v>
      </c>
      <c r="J10492">
        <v>218</v>
      </c>
      <c r="K10492">
        <v>179</v>
      </c>
      <c r="L10492">
        <v>116</v>
      </c>
      <c r="M10492">
        <v>24</v>
      </c>
      <c r="N10492">
        <v>-8.3753592029899102E-3</v>
      </c>
      <c r="O10492">
        <v>-0.86608728152207604</v>
      </c>
      <c r="P10492">
        <v>-1.96847092048489</v>
      </c>
      <c r="Q10492">
        <v>0.59322033898305004</v>
      </c>
      <c r="R10492">
        <v>0.37288135593220301</v>
      </c>
      <c r="S10492">
        <f t="shared" si="163"/>
        <v>-4.3156278903750768E-2</v>
      </c>
    </row>
    <row r="10493" spans="1:19" x14ac:dyDescent="0.2">
      <c r="A10493" t="s">
        <v>20851</v>
      </c>
      <c r="B10493" t="s">
        <v>20852</v>
      </c>
      <c r="C10493">
        <v>122</v>
      </c>
      <c r="D10493">
        <v>161</v>
      </c>
      <c r="E10493">
        <v>115</v>
      </c>
      <c r="F10493">
        <v>12</v>
      </c>
      <c r="G10493">
        <v>0.20072427765262901</v>
      </c>
      <c r="H10493">
        <v>-0.51992000009953998</v>
      </c>
      <c r="I10493">
        <v>-1.8913757575891199</v>
      </c>
      <c r="J10493">
        <v>223</v>
      </c>
      <c r="K10493">
        <v>233</v>
      </c>
      <c r="L10493">
        <v>153</v>
      </c>
      <c r="M10493">
        <v>30</v>
      </c>
      <c r="N10493">
        <v>9.6279161399579996E-2</v>
      </c>
      <c r="O10493">
        <v>-0.75570220937495203</v>
      </c>
      <c r="P10493">
        <v>-1.8814092769203901</v>
      </c>
      <c r="Q10493">
        <v>0.84745762711864403</v>
      </c>
      <c r="R10493">
        <v>0.322033898305084</v>
      </c>
      <c r="S10493">
        <f t="shared" si="163"/>
        <v>-4.868762762428637E-2</v>
      </c>
    </row>
    <row r="10494" spans="1:19" x14ac:dyDescent="0.2">
      <c r="A10494" t="s">
        <v>20853</v>
      </c>
      <c r="B10494" t="s">
        <v>20854</v>
      </c>
      <c r="C10494">
        <v>93</v>
      </c>
      <c r="D10494">
        <v>78</v>
      </c>
      <c r="E10494">
        <v>75</v>
      </c>
      <c r="F10494">
        <v>4</v>
      </c>
      <c r="G10494">
        <v>3.8698864320737699E-3</v>
      </c>
      <c r="H10494">
        <v>-0.58767969494063799</v>
      </c>
      <c r="I10494">
        <v>-2.2506201301879698</v>
      </c>
      <c r="J10494">
        <v>233</v>
      </c>
      <c r="K10494">
        <v>224</v>
      </c>
      <c r="L10494">
        <v>108</v>
      </c>
      <c r="M10494">
        <v>14</v>
      </c>
      <c r="N10494">
        <v>6.0120200729865597E-2</v>
      </c>
      <c r="O10494">
        <v>-0.92602094268345903</v>
      </c>
      <c r="P10494">
        <v>-2.2314535539396698</v>
      </c>
      <c r="Q10494">
        <v>0.77966101694915202</v>
      </c>
      <c r="R10494">
        <v>0.305084745762711</v>
      </c>
      <c r="S10494">
        <f t="shared" si="163"/>
        <v>-0.24591886880238545</v>
      </c>
    </row>
    <row r="10495" spans="1:19" x14ac:dyDescent="0.2">
      <c r="A10495" t="s">
        <v>20855</v>
      </c>
      <c r="B10495" t="s">
        <v>20856</v>
      </c>
      <c r="C10495">
        <v>181</v>
      </c>
      <c r="D10495">
        <v>173</v>
      </c>
      <c r="E10495">
        <v>185</v>
      </c>
      <c r="F10495">
        <v>26</v>
      </c>
      <c r="G10495">
        <v>6.0625760555139199E-2</v>
      </c>
      <c r="H10495">
        <v>-0.48476485624457399</v>
      </c>
      <c r="I10495">
        <v>-1.7269023998603601</v>
      </c>
      <c r="J10495">
        <v>452</v>
      </c>
      <c r="K10495">
        <v>473</v>
      </c>
      <c r="L10495">
        <v>448</v>
      </c>
      <c r="M10495">
        <v>54</v>
      </c>
      <c r="N10495">
        <v>9.6950809348151298E-2</v>
      </c>
      <c r="O10495">
        <v>-0.59594919795762802</v>
      </c>
      <c r="P10495">
        <v>-1.9329703435803001</v>
      </c>
      <c r="Q10495">
        <v>0.644067796610169</v>
      </c>
      <c r="R10495">
        <v>0.322033898305084</v>
      </c>
      <c r="S10495">
        <f t="shared" si="163"/>
        <v>-1.5047981702302791E-2</v>
      </c>
    </row>
    <row r="10496" spans="1:19" x14ac:dyDescent="0.2">
      <c r="A10496" t="s">
        <v>20857</v>
      </c>
      <c r="B10496" t="s">
        <v>20858</v>
      </c>
      <c r="C10496">
        <v>79</v>
      </c>
      <c r="D10496">
        <v>24</v>
      </c>
      <c r="E10496">
        <v>44</v>
      </c>
      <c r="F10496">
        <v>14</v>
      </c>
      <c r="G10496">
        <v>-0.43715761728330699</v>
      </c>
      <c r="H10496">
        <v>-0.74843242458265702</v>
      </c>
      <c r="I10496">
        <v>-1.6356962285742001</v>
      </c>
      <c r="J10496">
        <v>151</v>
      </c>
      <c r="K10496">
        <v>142</v>
      </c>
      <c r="L10496">
        <v>46</v>
      </c>
      <c r="M10496">
        <v>21</v>
      </c>
      <c r="N10496">
        <v>5.0539500511608701E-2</v>
      </c>
      <c r="O10496">
        <v>-1.10830789275598</v>
      </c>
      <c r="P10496">
        <v>-1.86698332115114</v>
      </c>
      <c r="Q10496">
        <v>0.86440677966101698</v>
      </c>
      <c r="R10496">
        <v>0.22033898305084701</v>
      </c>
      <c r="S10496">
        <f t="shared" si="163"/>
        <v>2.8904815284385016E-2</v>
      </c>
    </row>
    <row r="10497" spans="1:19" x14ac:dyDescent="0.2">
      <c r="A10497" t="s">
        <v>20859</v>
      </c>
      <c r="B10497" t="s">
        <v>20860</v>
      </c>
      <c r="C10497">
        <v>78</v>
      </c>
      <c r="D10497">
        <v>43</v>
      </c>
      <c r="E10497">
        <v>55</v>
      </c>
      <c r="F10497">
        <v>24</v>
      </c>
      <c r="G10497">
        <v>-0.17836791481536499</v>
      </c>
      <c r="H10497">
        <v>-0.64598992297463997</v>
      </c>
      <c r="I10497">
        <v>-1.3960805339408699</v>
      </c>
      <c r="J10497">
        <v>194</v>
      </c>
      <c r="K10497">
        <v>283</v>
      </c>
      <c r="L10497">
        <v>150</v>
      </c>
      <c r="M10497">
        <v>111</v>
      </c>
      <c r="N10497">
        <v>0.24121280901578501</v>
      </c>
      <c r="O10497">
        <v>-0.70379924801893501</v>
      </c>
      <c r="P10497">
        <v>-1.25270441973546</v>
      </c>
      <c r="Q10497">
        <v>0.69491525423728795</v>
      </c>
      <c r="R10497">
        <v>0.28813559322033899</v>
      </c>
      <c r="S10497">
        <f t="shared" si="163"/>
        <v>0.26231557283673856</v>
      </c>
    </row>
    <row r="10498" spans="1:19" x14ac:dyDescent="0.2">
      <c r="A10498" t="s">
        <v>20861</v>
      </c>
      <c r="B10498" t="s">
        <v>20862</v>
      </c>
      <c r="C10498">
        <v>117</v>
      </c>
      <c r="D10498">
        <v>110</v>
      </c>
      <c r="E10498">
        <v>36</v>
      </c>
      <c r="F10498">
        <v>7</v>
      </c>
      <c r="G10498">
        <v>5.3465055707591802E-2</v>
      </c>
      <c r="H10498">
        <v>-1.0061413707572699</v>
      </c>
      <c r="I10498">
        <v>-2.1072849946939001</v>
      </c>
      <c r="J10498">
        <v>286</v>
      </c>
      <c r="K10498">
        <v>329</v>
      </c>
      <c r="L10498">
        <v>187</v>
      </c>
      <c r="M10498">
        <v>24</v>
      </c>
      <c r="N10498">
        <v>0.13805796824265301</v>
      </c>
      <c r="O10498">
        <v>-0.77661320373693399</v>
      </c>
      <c r="P10498">
        <v>-2.0863804600093299</v>
      </c>
      <c r="Q10498">
        <v>0.74576271186440601</v>
      </c>
      <c r="R10498">
        <v>0.20338983050847401</v>
      </c>
      <c r="S10498">
        <f t="shared" si="163"/>
        <v>-0.16577871171104236</v>
      </c>
    </row>
    <row r="10499" spans="1:19" x14ac:dyDescent="0.2">
      <c r="A10499" t="s">
        <v>20863</v>
      </c>
      <c r="B10499" t="s">
        <v>20864</v>
      </c>
      <c r="C10499">
        <v>36</v>
      </c>
      <c r="D10499">
        <v>75</v>
      </c>
      <c r="E10499">
        <v>49</v>
      </c>
      <c r="F10499">
        <v>5</v>
      </c>
      <c r="G10499">
        <v>0.39901699491994103</v>
      </c>
      <c r="H10499">
        <v>-0.36036443051717698</v>
      </c>
      <c r="I10499">
        <v>-1.74152966939326</v>
      </c>
      <c r="J10499">
        <v>101</v>
      </c>
      <c r="K10499">
        <v>82</v>
      </c>
      <c r="L10499">
        <v>57</v>
      </c>
      <c r="M10499">
        <v>15</v>
      </c>
      <c r="N10499">
        <v>-1.3279417977204101E-2</v>
      </c>
      <c r="O10499">
        <v>-0.84053529525454096</v>
      </c>
      <c r="P10499">
        <v>-1.83845578331885</v>
      </c>
      <c r="Q10499">
        <v>0.94915254237288105</v>
      </c>
      <c r="R10499">
        <v>0.38983050847457601</v>
      </c>
      <c r="S10499">
        <f t="shared" ref="S10499:S10562" si="164">((I10499+1.7338029)/1.7338029+(P10499+1.8692731)/1.8692731)/2</f>
        <v>6.0148563479658947E-3</v>
      </c>
    </row>
    <row r="10500" spans="1:19" x14ac:dyDescent="0.2">
      <c r="A10500" t="s">
        <v>20865</v>
      </c>
      <c r="B10500" t="s">
        <v>20866</v>
      </c>
      <c r="C10500">
        <v>67</v>
      </c>
      <c r="D10500">
        <v>71</v>
      </c>
      <c r="E10500">
        <v>43</v>
      </c>
      <c r="F10500">
        <v>6</v>
      </c>
      <c r="G10500">
        <v>0.105441778313777</v>
      </c>
      <c r="H10500">
        <v>-0.68686435689964298</v>
      </c>
      <c r="I10500">
        <v>-1.9321207252791801</v>
      </c>
      <c r="J10500">
        <v>144</v>
      </c>
      <c r="K10500">
        <v>164</v>
      </c>
      <c r="L10500">
        <v>108</v>
      </c>
      <c r="M10500">
        <v>4</v>
      </c>
      <c r="N10500">
        <v>0.13370945937417</v>
      </c>
      <c r="O10500">
        <v>-0.71702751375269003</v>
      </c>
      <c r="P10500">
        <v>-2.5665281693591799</v>
      </c>
      <c r="Q10500">
        <v>0.72881355932203395</v>
      </c>
      <c r="R10500">
        <v>0.27118644067796599</v>
      </c>
      <c r="S10500">
        <f t="shared" si="164"/>
        <v>-0.24369590562115676</v>
      </c>
    </row>
    <row r="10501" spans="1:19" x14ac:dyDescent="0.2">
      <c r="A10501" t="s">
        <v>20867</v>
      </c>
      <c r="B10501" t="s">
        <v>20868</v>
      </c>
      <c r="C10501">
        <v>46</v>
      </c>
      <c r="D10501">
        <v>132</v>
      </c>
      <c r="E10501">
        <v>54</v>
      </c>
      <c r="F10501">
        <v>7</v>
      </c>
      <c r="G10501">
        <v>0.53807433181980402</v>
      </c>
      <c r="H10501">
        <v>-0.42462208163700899</v>
      </c>
      <c r="I10501">
        <v>-1.70185696462931</v>
      </c>
      <c r="J10501">
        <v>110</v>
      </c>
      <c r="K10501">
        <v>127</v>
      </c>
      <c r="L10501">
        <v>71</v>
      </c>
      <c r="M10501">
        <v>16</v>
      </c>
      <c r="N10501">
        <v>0.13963913921945301</v>
      </c>
      <c r="O10501">
        <v>-0.78222311358354002</v>
      </c>
      <c r="P10501">
        <v>-1.8474983710941899</v>
      </c>
      <c r="Q10501">
        <v>0.89830508474576198</v>
      </c>
      <c r="R10501">
        <v>0.305084745762711</v>
      </c>
      <c r="S10501">
        <f t="shared" si="164"/>
        <v>1.5037061977672305E-2</v>
      </c>
    </row>
    <row r="10502" spans="1:19" x14ac:dyDescent="0.2">
      <c r="A10502" t="s">
        <v>20869</v>
      </c>
      <c r="B10502" t="s">
        <v>20870</v>
      </c>
      <c r="C10502">
        <v>138</v>
      </c>
      <c r="D10502">
        <v>133</v>
      </c>
      <c r="E10502">
        <v>94</v>
      </c>
      <c r="F10502">
        <v>12</v>
      </c>
      <c r="G10502">
        <v>6.4230786861377703E-2</v>
      </c>
      <c r="H10502">
        <v>-0.66100924257994098</v>
      </c>
      <c r="I10502">
        <v>-1.94489501331561</v>
      </c>
      <c r="J10502">
        <v>282</v>
      </c>
      <c r="K10502">
        <v>381</v>
      </c>
      <c r="L10502">
        <v>153</v>
      </c>
      <c r="M10502">
        <v>44</v>
      </c>
      <c r="N10502">
        <v>0.20790397077797901</v>
      </c>
      <c r="O10502">
        <v>-0.85764645464615197</v>
      </c>
      <c r="P10502">
        <v>-1.81702210042506</v>
      </c>
      <c r="Q10502">
        <v>0.57627118644067798</v>
      </c>
      <c r="R10502">
        <v>0.25423728813559299</v>
      </c>
      <c r="S10502">
        <f t="shared" si="164"/>
        <v>-4.6899176050403064E-2</v>
      </c>
    </row>
    <row r="10503" spans="1:19" x14ac:dyDescent="0.2">
      <c r="A10503" t="s">
        <v>20871</v>
      </c>
      <c r="B10503" t="s">
        <v>20872</v>
      </c>
      <c r="C10503">
        <v>112</v>
      </c>
      <c r="D10503">
        <v>91</v>
      </c>
      <c r="E10503">
        <v>127</v>
      </c>
      <c r="F10503">
        <v>13</v>
      </c>
      <c r="G10503">
        <v>-9.9183980535595996E-3</v>
      </c>
      <c r="H10503">
        <v>-0.43967231149262798</v>
      </c>
      <c r="I10503">
        <v>-1.8194718433253401</v>
      </c>
      <c r="J10503">
        <v>177</v>
      </c>
      <c r="K10503">
        <v>235</v>
      </c>
      <c r="L10503">
        <v>113</v>
      </c>
      <c r="M10503">
        <v>13</v>
      </c>
      <c r="N10503">
        <v>0.20032269933165101</v>
      </c>
      <c r="O10503">
        <v>-0.78698360002277701</v>
      </c>
      <c r="P10503">
        <v>-2.1442555826468599</v>
      </c>
      <c r="Q10503">
        <v>0.79661016949152497</v>
      </c>
      <c r="R10503">
        <v>0.28813559322033899</v>
      </c>
      <c r="S10503">
        <f t="shared" si="164"/>
        <v>-9.8258821749405562E-2</v>
      </c>
    </row>
    <row r="10504" spans="1:19" x14ac:dyDescent="0.2">
      <c r="A10504" t="s">
        <v>20873</v>
      </c>
      <c r="B10504" t="s">
        <v>20874</v>
      </c>
      <c r="C10504">
        <v>165</v>
      </c>
      <c r="D10504">
        <v>140</v>
      </c>
      <c r="E10504">
        <v>111</v>
      </c>
      <c r="F10504">
        <v>5</v>
      </c>
      <c r="G10504">
        <v>8.9023237598601802E-3</v>
      </c>
      <c r="H10504">
        <v>-0.66641897520565196</v>
      </c>
      <c r="I10504">
        <v>-2.4027111128398801</v>
      </c>
      <c r="J10504">
        <v>224</v>
      </c>
      <c r="K10504">
        <v>321</v>
      </c>
      <c r="L10504">
        <v>155</v>
      </c>
      <c r="M10504">
        <v>15</v>
      </c>
      <c r="N10504">
        <v>0.233485117492431</v>
      </c>
      <c r="O10504">
        <v>-0.75200509730826104</v>
      </c>
      <c r="P10504">
        <v>-2.1843824278703701</v>
      </c>
      <c r="Q10504">
        <v>0.94915254237288105</v>
      </c>
      <c r="R10504">
        <v>0.22033898305084701</v>
      </c>
      <c r="S10504">
        <f t="shared" si="164"/>
        <v>-0.27718862884029671</v>
      </c>
    </row>
    <row r="10505" spans="1:19" x14ac:dyDescent="0.2">
      <c r="A10505" t="s">
        <v>20875</v>
      </c>
      <c r="B10505" t="s">
        <v>20876</v>
      </c>
      <c r="C10505">
        <v>101</v>
      </c>
      <c r="D10505">
        <v>142</v>
      </c>
      <c r="E10505">
        <v>62</v>
      </c>
      <c r="F10505">
        <v>7</v>
      </c>
      <c r="G10505">
        <v>0.228225202895942</v>
      </c>
      <c r="H10505">
        <v>-0.70618769406279203</v>
      </c>
      <c r="I10505">
        <v>-2.0434205067303801</v>
      </c>
      <c r="J10505">
        <v>157</v>
      </c>
      <c r="K10505">
        <v>131</v>
      </c>
      <c r="L10505">
        <v>98</v>
      </c>
      <c r="M10505">
        <v>21</v>
      </c>
      <c r="N10505">
        <v>-1.4002533317477299E-3</v>
      </c>
      <c r="O10505">
        <v>-0.79676235386112904</v>
      </c>
      <c r="P10505">
        <v>-1.8839060262672001</v>
      </c>
      <c r="Q10505">
        <v>0.77966101694915202</v>
      </c>
      <c r="R10505">
        <v>0.23728813559322001</v>
      </c>
      <c r="S10505">
        <f t="shared" si="164"/>
        <v>-9.3202651145409515E-2</v>
      </c>
    </row>
    <row r="10506" spans="1:19" x14ac:dyDescent="0.2">
      <c r="A10506" t="s">
        <v>20877</v>
      </c>
      <c r="B10506" t="s">
        <v>20878</v>
      </c>
      <c r="C10506">
        <v>65</v>
      </c>
      <c r="D10506">
        <v>45</v>
      </c>
      <c r="E10506">
        <v>25</v>
      </c>
      <c r="F10506">
        <v>2</v>
      </c>
      <c r="G10506">
        <v>-7.9442610571983402E-2</v>
      </c>
      <c r="H10506">
        <v>-0.90923135774922104</v>
      </c>
      <c r="I10506">
        <v>-2.3960805339408702</v>
      </c>
      <c r="J10506">
        <v>120</v>
      </c>
      <c r="K10506">
        <v>133</v>
      </c>
      <c r="L10506">
        <v>90</v>
      </c>
      <c r="M10506">
        <v>9</v>
      </c>
      <c r="N10506">
        <v>0.12189849834118199</v>
      </c>
      <c r="O10506">
        <v>-0.71702751375269003</v>
      </c>
      <c r="P10506">
        <v>-2.1351644052001899</v>
      </c>
      <c r="Q10506">
        <v>0.50847457627118597</v>
      </c>
      <c r="R10506">
        <v>0.22033898305084701</v>
      </c>
      <c r="S10506">
        <f t="shared" si="164"/>
        <v>-0.2621114632888531</v>
      </c>
    </row>
    <row r="10507" spans="1:19" x14ac:dyDescent="0.2">
      <c r="A10507" t="s">
        <v>20879</v>
      </c>
      <c r="B10507" t="s">
        <v>20880</v>
      </c>
      <c r="C10507">
        <v>216</v>
      </c>
      <c r="D10507">
        <v>176</v>
      </c>
      <c r="E10507">
        <v>91</v>
      </c>
      <c r="F10507">
        <v>29</v>
      </c>
      <c r="G10507">
        <v>-8.6828510412526594E-3</v>
      </c>
      <c r="H10507">
        <v>-0.86967036860823999</v>
      </c>
      <c r="I10507">
        <v>-1.7562529262139699</v>
      </c>
      <c r="J10507">
        <v>330</v>
      </c>
      <c r="K10507">
        <v>503</v>
      </c>
      <c r="L10507">
        <v>266</v>
      </c>
      <c r="M10507">
        <v>64</v>
      </c>
      <c r="N10507">
        <v>0.26028214859976101</v>
      </c>
      <c r="O10507">
        <v>-0.68572108039121005</v>
      </c>
      <c r="P10507">
        <v>-1.72255963448589</v>
      </c>
      <c r="Q10507">
        <v>0.644067796610169</v>
      </c>
      <c r="R10507">
        <v>0.322033898305084</v>
      </c>
      <c r="S10507">
        <f t="shared" si="164"/>
        <v>3.2769238706038456E-2</v>
      </c>
    </row>
    <row r="10508" spans="1:19" x14ac:dyDescent="0.2">
      <c r="A10508" t="s">
        <v>20881</v>
      </c>
      <c r="B10508" t="s">
        <v>20882</v>
      </c>
      <c r="C10508">
        <v>452</v>
      </c>
      <c r="D10508">
        <v>558</v>
      </c>
      <c r="E10508">
        <v>343</v>
      </c>
      <c r="F10508">
        <v>38</v>
      </c>
      <c r="G10508">
        <v>0.17175399642172501</v>
      </c>
      <c r="H10508">
        <v>-0.61410232454701497</v>
      </c>
      <c r="I10508">
        <v>-1.9595520111565701</v>
      </c>
      <c r="J10508">
        <v>920</v>
      </c>
      <c r="K10508">
        <v>1387</v>
      </c>
      <c r="L10508">
        <v>516</v>
      </c>
      <c r="M10508">
        <v>145</v>
      </c>
      <c r="N10508">
        <v>0.255516737149451</v>
      </c>
      <c r="O10508">
        <v>-0.84322690286273405</v>
      </c>
      <c r="P10508">
        <v>-1.8126454937024701</v>
      </c>
      <c r="Q10508">
        <v>0.76271186440677896</v>
      </c>
      <c r="R10508">
        <v>0.28813559322033899</v>
      </c>
      <c r="S10508">
        <f t="shared" si="164"/>
        <v>-4.9955340370594833E-2</v>
      </c>
    </row>
    <row r="10509" spans="1:19" x14ac:dyDescent="0.2">
      <c r="A10509" t="s">
        <v>20883</v>
      </c>
      <c r="B10509" t="s">
        <v>20884</v>
      </c>
      <c r="C10509">
        <v>312</v>
      </c>
      <c r="D10509">
        <v>343</v>
      </c>
      <c r="E10509">
        <v>195</v>
      </c>
      <c r="F10509">
        <v>22</v>
      </c>
      <c r="G10509">
        <v>0.121397758319856</v>
      </c>
      <c r="H10509">
        <v>-0.69837799243432797</v>
      </c>
      <c r="I10509">
        <v>-2.0359290861582302</v>
      </c>
      <c r="J10509">
        <v>445</v>
      </c>
      <c r="K10509">
        <v>653</v>
      </c>
      <c r="L10509">
        <v>362</v>
      </c>
      <c r="M10509">
        <v>51</v>
      </c>
      <c r="N10509">
        <v>0.243781273715864</v>
      </c>
      <c r="O10509">
        <v>-0.68174021759215597</v>
      </c>
      <c r="P10509">
        <v>-1.95101550347488</v>
      </c>
      <c r="Q10509">
        <v>0.49152542372881303</v>
      </c>
      <c r="R10509">
        <v>0.23728813559322001</v>
      </c>
      <c r="S10509">
        <f t="shared" si="164"/>
        <v>-0.10899293791638839</v>
      </c>
    </row>
    <row r="10510" spans="1:19" x14ac:dyDescent="0.2">
      <c r="A10510" t="s">
        <v>20885</v>
      </c>
      <c r="B10510" t="s">
        <v>20886</v>
      </c>
      <c r="C10510">
        <v>84</v>
      </c>
      <c r="D10510">
        <v>61</v>
      </c>
      <c r="E10510">
        <v>58</v>
      </c>
      <c r="F10510">
        <v>2</v>
      </c>
      <c r="G10510">
        <v>-5.8691218755586097E-2</v>
      </c>
      <c r="H10510">
        <v>-0.65510930227734798</v>
      </c>
      <c r="I10510">
        <v>-2.5074464633598899</v>
      </c>
      <c r="J10510">
        <v>288</v>
      </c>
      <c r="K10510">
        <v>228</v>
      </c>
      <c r="L10510">
        <v>183</v>
      </c>
      <c r="M10510">
        <v>30</v>
      </c>
      <c r="N10510">
        <v>-2.4229537337055199E-2</v>
      </c>
      <c r="O10510">
        <v>-0.78903017517319096</v>
      </c>
      <c r="P10510">
        <v>-1.99249690163146</v>
      </c>
      <c r="Q10510">
        <v>0.94915254237288105</v>
      </c>
      <c r="R10510">
        <v>0.28813559322033899</v>
      </c>
      <c r="S10510">
        <f t="shared" si="164"/>
        <v>-0.25606632502037818</v>
      </c>
    </row>
    <row r="10511" spans="1:19" x14ac:dyDescent="0.2">
      <c r="A10511" t="s">
        <v>20887</v>
      </c>
      <c r="B10511" t="s">
        <v>20888</v>
      </c>
      <c r="C10511">
        <v>134</v>
      </c>
      <c r="D10511">
        <v>163</v>
      </c>
      <c r="E10511">
        <v>52</v>
      </c>
      <c r="F10511">
        <v>16</v>
      </c>
      <c r="G10511">
        <v>0.165341038334678</v>
      </c>
      <c r="H10511">
        <v>-0.90535946450841198</v>
      </c>
      <c r="I10511">
        <v>-1.80718198867088</v>
      </c>
      <c r="J10511">
        <v>272</v>
      </c>
      <c r="K10511">
        <v>463</v>
      </c>
      <c r="L10511">
        <v>240</v>
      </c>
      <c r="M10511">
        <v>49</v>
      </c>
      <c r="N10511">
        <v>0.30824019040547601</v>
      </c>
      <c r="O10511">
        <v>-0.64644643946698299</v>
      </c>
      <c r="P10511">
        <v>-1.7545984925975699</v>
      </c>
      <c r="Q10511">
        <v>0.72881355932203395</v>
      </c>
      <c r="R10511">
        <v>0.322033898305084</v>
      </c>
      <c r="S10511">
        <f t="shared" si="164"/>
        <v>9.5122709354368527E-3</v>
      </c>
    </row>
    <row r="10512" spans="1:19" x14ac:dyDescent="0.2">
      <c r="A10512" t="s">
        <v>20889</v>
      </c>
      <c r="B10512" t="s">
        <v>20890</v>
      </c>
      <c r="C10512">
        <v>140</v>
      </c>
      <c r="D10512">
        <v>148</v>
      </c>
      <c r="E10512">
        <v>77</v>
      </c>
      <c r="F10512">
        <v>13</v>
      </c>
      <c r="G10512">
        <v>0.104391912012247</v>
      </c>
      <c r="H10512">
        <v>-0.75389532028415895</v>
      </c>
      <c r="I10512">
        <v>-1.9163818563334001</v>
      </c>
      <c r="J10512">
        <v>267</v>
      </c>
      <c r="K10512">
        <v>487</v>
      </c>
      <c r="L10512">
        <v>277</v>
      </c>
      <c r="M10512">
        <v>47</v>
      </c>
      <c r="N10512">
        <v>0.33824580327178</v>
      </c>
      <c r="O10512">
        <v>-0.576120269444517</v>
      </c>
      <c r="P10512">
        <v>-1.7646390720207501</v>
      </c>
      <c r="Q10512">
        <v>0.83050847457627097</v>
      </c>
      <c r="R10512">
        <v>0.28813559322033899</v>
      </c>
      <c r="S10512">
        <f t="shared" si="164"/>
        <v>-2.4664850617758801E-2</v>
      </c>
    </row>
    <row r="10513" spans="1:19" x14ac:dyDescent="0.2">
      <c r="A10513" t="s">
        <v>20891</v>
      </c>
      <c r="B10513" t="s">
        <v>20892</v>
      </c>
      <c r="C10513">
        <v>218</v>
      </c>
      <c r="D10513">
        <v>274</v>
      </c>
      <c r="E10513">
        <v>182</v>
      </c>
      <c r="F10513">
        <v>31</v>
      </c>
      <c r="G10513">
        <v>0.17955230151131099</v>
      </c>
      <c r="H10513">
        <v>-0.572643115397933</v>
      </c>
      <c r="I10513">
        <v>-1.7312919727323299</v>
      </c>
      <c r="J10513">
        <v>489</v>
      </c>
      <c r="K10513">
        <v>586</v>
      </c>
      <c r="L10513">
        <v>292</v>
      </c>
      <c r="M10513">
        <v>44</v>
      </c>
      <c r="N10513">
        <v>0.15581686031619199</v>
      </c>
      <c r="O10513">
        <v>-0.816014784819592</v>
      </c>
      <c r="P10513">
        <v>-2.0560818512293202</v>
      </c>
      <c r="Q10513">
        <v>0.76271186440677896</v>
      </c>
      <c r="R10513">
        <v>0.338983050847457</v>
      </c>
      <c r="S10513">
        <f t="shared" si="164"/>
        <v>-4.9244177688275395E-2</v>
      </c>
    </row>
    <row r="10514" spans="1:19" x14ac:dyDescent="0.2">
      <c r="A10514" t="s">
        <v>20893</v>
      </c>
      <c r="B10514" t="s">
        <v>20894</v>
      </c>
      <c r="C10514">
        <v>84</v>
      </c>
      <c r="D10514">
        <v>66</v>
      </c>
      <c r="E10514">
        <v>75</v>
      </c>
      <c r="F10514">
        <v>8</v>
      </c>
      <c r="G10514">
        <v>-2.44771182244845E-2</v>
      </c>
      <c r="H10514">
        <v>-0.543476032448585</v>
      </c>
      <c r="I10514">
        <v>-1.90538647203193</v>
      </c>
      <c r="J10514">
        <v>169</v>
      </c>
      <c r="K10514">
        <v>231</v>
      </c>
      <c r="L10514">
        <v>126</v>
      </c>
      <c r="M10514">
        <v>14</v>
      </c>
      <c r="N10514">
        <v>0.21295337870019199</v>
      </c>
      <c r="O10514">
        <v>-0.71960493664050096</v>
      </c>
      <c r="P10514">
        <v>-2.0919843375273199</v>
      </c>
      <c r="Q10514">
        <v>0.83050847457627097</v>
      </c>
      <c r="R10514">
        <v>0.152542372881355</v>
      </c>
      <c r="S10514">
        <f t="shared" si="164"/>
        <v>-0.10905347204433968</v>
      </c>
    </row>
    <row r="10515" spans="1:19" x14ac:dyDescent="0.2">
      <c r="A10515" t="s">
        <v>20895</v>
      </c>
      <c r="B10515" t="s">
        <v>20896</v>
      </c>
      <c r="C10515">
        <v>90</v>
      </c>
      <c r="D10515">
        <v>85</v>
      </c>
      <c r="E10515">
        <v>98</v>
      </c>
      <c r="F10515">
        <v>8</v>
      </c>
      <c r="G10515">
        <v>5.5434648570496202E-2</v>
      </c>
      <c r="H10515">
        <v>-0.457274443525233</v>
      </c>
      <c r="I10515">
        <v>-1.9353496954093801</v>
      </c>
      <c r="J10515">
        <v>237</v>
      </c>
      <c r="K10515">
        <v>181</v>
      </c>
      <c r="L10515">
        <v>93</v>
      </c>
      <c r="M10515">
        <v>16</v>
      </c>
      <c r="N10515">
        <v>-3.9841667719197497E-2</v>
      </c>
      <c r="O10515">
        <v>-0.99835417460055897</v>
      </c>
      <c r="P10515">
        <v>-2.1808540319460699</v>
      </c>
      <c r="Q10515">
        <v>0.54237288135593198</v>
      </c>
      <c r="R10515">
        <v>0.28813559322033899</v>
      </c>
      <c r="S10515">
        <f t="shared" si="164"/>
        <v>-0.14146555934013877</v>
      </c>
    </row>
    <row r="10516" spans="1:19" x14ac:dyDescent="0.2">
      <c r="A10516" t="s">
        <v>20897</v>
      </c>
      <c r="B10516" t="s">
        <v>20898</v>
      </c>
      <c r="C10516">
        <v>104</v>
      </c>
      <c r="D10516">
        <v>60</v>
      </c>
      <c r="E10516">
        <v>63</v>
      </c>
      <c r="F10516">
        <v>5</v>
      </c>
      <c r="G10516">
        <v>-0.15862385661960801</v>
      </c>
      <c r="H10516">
        <v>-0.71195079962360197</v>
      </c>
      <c r="I10516">
        <v>-2.2022605079247599</v>
      </c>
      <c r="J10516">
        <v>122</v>
      </c>
      <c r="K10516">
        <v>121</v>
      </c>
      <c r="L10516">
        <v>52</v>
      </c>
      <c r="M10516">
        <v>7</v>
      </c>
      <c r="N10516">
        <v>7.3653643063423493E-2</v>
      </c>
      <c r="O10516">
        <v>-0.96244526418433896</v>
      </c>
      <c r="P10516">
        <v>-2.2514874592523801</v>
      </c>
      <c r="Q10516">
        <v>0.79661016949152497</v>
      </c>
      <c r="R10516">
        <v>0.338983050847457</v>
      </c>
      <c r="S10516">
        <f t="shared" si="164"/>
        <v>-0.23733149802701858</v>
      </c>
    </row>
    <row r="10517" spans="1:19" x14ac:dyDescent="0.2">
      <c r="A10517" t="s">
        <v>20899</v>
      </c>
      <c r="B10517" t="s">
        <v>20900</v>
      </c>
      <c r="C10517">
        <v>123</v>
      </c>
      <c r="D10517">
        <v>127</v>
      </c>
      <c r="E10517">
        <v>113</v>
      </c>
      <c r="F10517">
        <v>12</v>
      </c>
      <c r="G10517">
        <v>9.4156841812087305E-2</v>
      </c>
      <c r="H10517">
        <v>-0.53108467773438095</v>
      </c>
      <c r="I10517">
        <v>-1.89492103835377</v>
      </c>
      <c r="J10517">
        <v>203</v>
      </c>
      <c r="K10517">
        <v>264</v>
      </c>
      <c r="L10517">
        <v>182</v>
      </c>
      <c r="M10517">
        <v>26</v>
      </c>
      <c r="N10517">
        <v>0.19133599237833901</v>
      </c>
      <c r="O10517">
        <v>-0.63951342707252801</v>
      </c>
      <c r="P10517">
        <v>-1.9027483585342799</v>
      </c>
      <c r="Q10517">
        <v>0.86440677966101698</v>
      </c>
      <c r="R10517">
        <v>0.22033898305084701</v>
      </c>
      <c r="S10517">
        <f t="shared" si="164"/>
        <v>-5.5417883329022359E-2</v>
      </c>
    </row>
    <row r="10518" spans="1:19" x14ac:dyDescent="0.2">
      <c r="A10518" t="s">
        <v>20901</v>
      </c>
      <c r="B10518" t="s">
        <v>20902</v>
      </c>
      <c r="C10518">
        <v>75</v>
      </c>
      <c r="D10518">
        <v>96</v>
      </c>
      <c r="E10518">
        <v>89</v>
      </c>
      <c r="F10518">
        <v>9</v>
      </c>
      <c r="G10518">
        <v>0.187468201943396</v>
      </c>
      <c r="H10518">
        <v>-0.41992926652519003</v>
      </c>
      <c r="I10518">
        <v>-1.80501592691437</v>
      </c>
      <c r="J10518">
        <v>185</v>
      </c>
      <c r="K10518">
        <v>292</v>
      </c>
      <c r="L10518">
        <v>110</v>
      </c>
      <c r="M10518">
        <v>17</v>
      </c>
      <c r="N10518">
        <v>0.27543922646712599</v>
      </c>
      <c r="O10518">
        <v>-0.81786782038917905</v>
      </c>
      <c r="P10518">
        <v>-2.0469484756166301</v>
      </c>
      <c r="Q10518">
        <v>0.71186440677966101</v>
      </c>
      <c r="R10518">
        <v>0.35593220338983</v>
      </c>
      <c r="S10518">
        <f t="shared" si="164"/>
        <v>-6.8061914623339451E-2</v>
      </c>
    </row>
    <row r="10519" spans="1:19" x14ac:dyDescent="0.2">
      <c r="A10519" t="s">
        <v>20903</v>
      </c>
      <c r="B10519" t="s">
        <v>20904</v>
      </c>
      <c r="C10519">
        <v>134</v>
      </c>
      <c r="D10519">
        <v>160</v>
      </c>
      <c r="E10519">
        <v>131</v>
      </c>
      <c r="F10519">
        <v>7</v>
      </c>
      <c r="G10519">
        <v>0.15727341658664501</v>
      </c>
      <c r="H10519">
        <v>-0.50409151248744699</v>
      </c>
      <c r="I10519">
        <v>-2.1662039313125399</v>
      </c>
      <c r="J10519">
        <v>262</v>
      </c>
      <c r="K10519">
        <v>341</v>
      </c>
      <c r="L10519">
        <v>207</v>
      </c>
      <c r="M10519">
        <v>28</v>
      </c>
      <c r="N10519">
        <v>0.19168119109447401</v>
      </c>
      <c r="O10519">
        <v>-0.69441972300721799</v>
      </c>
      <c r="P10519">
        <v>-1.98136892856941</v>
      </c>
      <c r="Q10519">
        <v>0.89830508474576198</v>
      </c>
      <c r="R10519">
        <v>0.28813559322033899</v>
      </c>
      <c r="S10519">
        <f t="shared" si="164"/>
        <v>-0.15468108762761656</v>
      </c>
    </row>
    <row r="10520" spans="1:19" x14ac:dyDescent="0.2">
      <c r="A10520" t="s">
        <v>20905</v>
      </c>
      <c r="B10520" t="s">
        <v>20906</v>
      </c>
      <c r="C10520">
        <v>132</v>
      </c>
      <c r="D10520">
        <v>200</v>
      </c>
      <c r="E10520">
        <v>151</v>
      </c>
      <c r="F10520">
        <v>28</v>
      </c>
      <c r="G10520">
        <v>0.26071429675365898</v>
      </c>
      <c r="H10520">
        <v>-0.43585499369108399</v>
      </c>
      <c r="I10520">
        <v>-1.5576130728256199</v>
      </c>
      <c r="J10520">
        <v>232</v>
      </c>
      <c r="K10520">
        <v>279</v>
      </c>
      <c r="L10520">
        <v>159</v>
      </c>
      <c r="M10520">
        <v>64</v>
      </c>
      <c r="N10520">
        <v>0.15734432180441901</v>
      </c>
      <c r="O10520">
        <v>-0.75617963771483798</v>
      </c>
      <c r="P10520">
        <v>-1.5695336794989001</v>
      </c>
      <c r="Q10520">
        <v>0.69491525423728795</v>
      </c>
      <c r="R10520">
        <v>0.28813559322033899</v>
      </c>
      <c r="S10520">
        <f t="shared" si="164"/>
        <v>0.13098561950879264</v>
      </c>
    </row>
    <row r="10521" spans="1:19" x14ac:dyDescent="0.2">
      <c r="A10521" t="s">
        <v>20907</v>
      </c>
      <c r="B10521" t="s">
        <v>20908</v>
      </c>
      <c r="C10521">
        <v>62</v>
      </c>
      <c r="D10521">
        <v>41</v>
      </c>
      <c r="E10521">
        <v>14</v>
      </c>
      <c r="F10521">
        <v>5</v>
      </c>
      <c r="G10521">
        <v>-9.9349600482989894E-2</v>
      </c>
      <c r="H10521">
        <v>-1.1405216635984099</v>
      </c>
      <c r="I10521">
        <v>-1.97761885812423</v>
      </c>
      <c r="J10521">
        <v>92</v>
      </c>
      <c r="K10521">
        <v>53</v>
      </c>
      <c r="L10521">
        <v>28</v>
      </c>
      <c r="M10521">
        <v>8</v>
      </c>
      <c r="N10521">
        <v>-0.16228385432304401</v>
      </c>
      <c r="O10521">
        <v>-1.10871857314772</v>
      </c>
      <c r="P10521">
        <v>-2.0709235089455</v>
      </c>
      <c r="Q10521">
        <v>0.72881355932203395</v>
      </c>
      <c r="R10521">
        <v>0.23728813559322001</v>
      </c>
      <c r="S10521">
        <f t="shared" si="164"/>
        <v>-0.12425066677228255</v>
      </c>
    </row>
    <row r="10522" spans="1:19" x14ac:dyDescent="0.2">
      <c r="A10522" t="s">
        <v>20909</v>
      </c>
      <c r="B10522" t="s">
        <v>20910</v>
      </c>
      <c r="C10522">
        <v>280</v>
      </c>
      <c r="D10522">
        <v>463</v>
      </c>
      <c r="E10522">
        <v>217</v>
      </c>
      <c r="F10522">
        <v>21</v>
      </c>
      <c r="G10522">
        <v>0.29868119197126197</v>
      </c>
      <c r="H10522">
        <v>-0.60495630727209304</v>
      </c>
      <c r="I10522">
        <v>-2.0091359095702899</v>
      </c>
      <c r="J10522">
        <v>424</v>
      </c>
      <c r="K10522">
        <v>775</v>
      </c>
      <c r="L10522">
        <v>498</v>
      </c>
      <c r="M10522">
        <v>58</v>
      </c>
      <c r="N10522">
        <v>0.33916394933529898</v>
      </c>
      <c r="O10522">
        <v>-0.522225290977405</v>
      </c>
      <c r="P10522">
        <v>-1.87416353162168</v>
      </c>
      <c r="Q10522">
        <v>0.83050847457627097</v>
      </c>
      <c r="R10522">
        <v>0.169491525423728</v>
      </c>
      <c r="S10522">
        <f t="shared" si="164"/>
        <v>-8.0709583887493941E-2</v>
      </c>
    </row>
    <row r="10523" spans="1:19" x14ac:dyDescent="0.2">
      <c r="A10523" t="s">
        <v>20911</v>
      </c>
      <c r="B10523" t="s">
        <v>20912</v>
      </c>
      <c r="C10523">
        <v>21</v>
      </c>
      <c r="D10523">
        <v>22</v>
      </c>
      <c r="E10523">
        <v>68</v>
      </c>
      <c r="F10523">
        <v>0</v>
      </c>
      <c r="G10523">
        <v>0.100461618383815</v>
      </c>
      <c r="H10523">
        <v>1.6031608193913399E-2</v>
      </c>
      <c r="I10523" t="e">
        <f>-inf</f>
        <v>#NAME?</v>
      </c>
      <c r="J10523">
        <v>12</v>
      </c>
      <c r="K10523">
        <v>28</v>
      </c>
      <c r="L10523">
        <v>43</v>
      </c>
      <c r="M10523">
        <v>0</v>
      </c>
      <c r="N10523">
        <v>0.44520488871631603</v>
      </c>
      <c r="O10523">
        <v>-3.7801567612428699E-2</v>
      </c>
      <c r="P10523" t="e">
        <f>-inf</f>
        <v>#NAME?</v>
      </c>
      <c r="Q10523">
        <v>0.93220338983050799</v>
      </c>
      <c r="R10523">
        <v>0.305084745762711</v>
      </c>
      <c r="S10523" t="e">
        <f t="shared" si="164"/>
        <v>#NAME?</v>
      </c>
    </row>
    <row r="10524" spans="1:19" x14ac:dyDescent="0.2">
      <c r="A10524" t="s">
        <v>20913</v>
      </c>
      <c r="B10524" t="s">
        <v>20914</v>
      </c>
      <c r="C10524">
        <v>65</v>
      </c>
      <c r="D10524">
        <v>29</v>
      </c>
      <c r="E10524">
        <v>77</v>
      </c>
      <c r="F10524">
        <v>10</v>
      </c>
      <c r="G10524">
        <v>-0.27025712644837102</v>
      </c>
      <c r="H10524">
        <v>-0.42068064124877702</v>
      </c>
      <c r="I10524">
        <v>-1.6971105296048501</v>
      </c>
      <c r="J10524">
        <v>87</v>
      </c>
      <c r="K10524">
        <v>87</v>
      </c>
      <c r="L10524">
        <v>53</v>
      </c>
      <c r="M10524">
        <v>14</v>
      </c>
      <c r="N10524">
        <v>7.7228103421721706E-2</v>
      </c>
      <c r="O10524">
        <v>-0.80733216016221898</v>
      </c>
      <c r="P10524">
        <v>-1.8036168855322701</v>
      </c>
      <c r="Q10524">
        <v>0.76271186440677896</v>
      </c>
      <c r="R10524">
        <v>0.322033898305084</v>
      </c>
      <c r="S10524">
        <f t="shared" si="164"/>
        <v>2.814343523760874E-2</v>
      </c>
    </row>
    <row r="10525" spans="1:19" x14ac:dyDescent="0.2">
      <c r="A10525" t="s">
        <v>20915</v>
      </c>
      <c r="B10525" t="s">
        <v>20916</v>
      </c>
      <c r="C10525">
        <v>201</v>
      </c>
      <c r="D10525">
        <v>305</v>
      </c>
      <c r="E10525">
        <v>114</v>
      </c>
      <c r="F10525">
        <v>26</v>
      </c>
      <c r="G10525">
        <v>0.26136201422182498</v>
      </c>
      <c r="H10525">
        <v>-0.74054921586241895</v>
      </c>
      <c r="I10525">
        <v>-1.7724198824116699</v>
      </c>
      <c r="J10525">
        <v>366</v>
      </c>
      <c r="K10525">
        <v>593</v>
      </c>
      <c r="L10525">
        <v>281</v>
      </c>
      <c r="M10525">
        <v>42</v>
      </c>
      <c r="N10525">
        <v>0.28680171139157301</v>
      </c>
      <c r="O10525">
        <v>-0.70686354263372098</v>
      </c>
      <c r="P10525">
        <v>-1.9504574635884</v>
      </c>
      <c r="Q10525">
        <v>0.91525423728813504</v>
      </c>
      <c r="R10525">
        <v>0.25423728813559299</v>
      </c>
      <c r="S10525">
        <f t="shared" si="164"/>
        <v>-3.2851987496138747E-2</v>
      </c>
    </row>
    <row r="10526" spans="1:19" x14ac:dyDescent="0.2">
      <c r="A10526" t="s">
        <v>20917</v>
      </c>
      <c r="B10526" t="s">
        <v>20918</v>
      </c>
      <c r="C10526">
        <v>218</v>
      </c>
      <c r="D10526">
        <v>189</v>
      </c>
      <c r="E10526">
        <v>170</v>
      </c>
      <c r="F10526">
        <v>29</v>
      </c>
      <c r="G10526">
        <v>1.82635428641678E-2</v>
      </c>
      <c r="H10526">
        <v>-0.60226558200473401</v>
      </c>
      <c r="I10526">
        <v>-1.76025566866764</v>
      </c>
      <c r="J10526">
        <v>371</v>
      </c>
      <c r="K10526">
        <v>414</v>
      </c>
      <c r="L10526">
        <v>256</v>
      </c>
      <c r="M10526">
        <v>42</v>
      </c>
      <c r="N10526">
        <v>0.12485453492757401</v>
      </c>
      <c r="O10526">
        <v>-0.75322272144758595</v>
      </c>
      <c r="P10526">
        <v>-1.95635028780903</v>
      </c>
      <c r="Q10526">
        <v>0.76271186440677896</v>
      </c>
      <c r="R10526">
        <v>0.28813559322033899</v>
      </c>
      <c r="S10526">
        <f t="shared" si="164"/>
        <v>-3.0920264162251011E-2</v>
      </c>
    </row>
    <row r="10527" spans="1:19" x14ac:dyDescent="0.2">
      <c r="A10527" t="s">
        <v>20919</v>
      </c>
      <c r="B10527" t="s">
        <v>20920</v>
      </c>
      <c r="C10527">
        <v>169</v>
      </c>
      <c r="D10527">
        <v>282</v>
      </c>
      <c r="E10527">
        <v>170</v>
      </c>
      <c r="F10527">
        <v>18</v>
      </c>
      <c r="G10527">
        <v>0.30262063600121503</v>
      </c>
      <c r="H10527">
        <v>-0.49169579301380301</v>
      </c>
      <c r="I10527">
        <v>-1.8568113724723601</v>
      </c>
      <c r="J10527">
        <v>168</v>
      </c>
      <c r="K10527">
        <v>316</v>
      </c>
      <c r="L10527">
        <v>126</v>
      </c>
      <c r="M10527">
        <v>36</v>
      </c>
      <c r="N10527">
        <v>0.35160590431426197</v>
      </c>
      <c r="O10527">
        <v>-0.71702751375269003</v>
      </c>
      <c r="P10527">
        <v>-1.67923244955046</v>
      </c>
      <c r="Q10527">
        <v>0.91525423728813504</v>
      </c>
      <c r="R10527">
        <v>0.20338983050847401</v>
      </c>
      <c r="S10527">
        <f t="shared" si="164"/>
        <v>1.5359164403452148E-2</v>
      </c>
    </row>
    <row r="10528" spans="1:19" x14ac:dyDescent="0.2">
      <c r="A10528" t="s">
        <v>20921</v>
      </c>
      <c r="B10528" t="s">
        <v>20922</v>
      </c>
      <c r="C10528">
        <v>73</v>
      </c>
      <c r="D10528">
        <v>39</v>
      </c>
      <c r="E10528">
        <v>29</v>
      </c>
      <c r="F10528">
        <v>19</v>
      </c>
      <c r="G10528">
        <v>-0.19200002079842801</v>
      </c>
      <c r="H10528">
        <v>-0.89518287199990298</v>
      </c>
      <c r="I10528">
        <v>-1.4687664321296201</v>
      </c>
      <c r="J10528">
        <v>179</v>
      </c>
      <c r="K10528">
        <v>87</v>
      </c>
      <c r="L10528">
        <v>64</v>
      </c>
      <c r="M10528">
        <v>22</v>
      </c>
      <c r="N10528">
        <v>-0.23610567493955201</v>
      </c>
      <c r="O10528">
        <v>-1.0387618341403899</v>
      </c>
      <c r="P10528">
        <v>-1.92065601874957</v>
      </c>
      <c r="Q10528">
        <v>0.59322033898305004</v>
      </c>
      <c r="R10528">
        <v>0.305084745762711</v>
      </c>
      <c r="S10528">
        <f t="shared" si="164"/>
        <v>6.2688030629881722E-2</v>
      </c>
    </row>
    <row r="10529" spans="1:19" x14ac:dyDescent="0.2">
      <c r="A10529" t="s">
        <v>20923</v>
      </c>
      <c r="B10529" t="s">
        <v>20924</v>
      </c>
      <c r="C10529">
        <v>151</v>
      </c>
      <c r="D10529">
        <v>257</v>
      </c>
      <c r="E10529">
        <v>119</v>
      </c>
      <c r="F10529">
        <v>30</v>
      </c>
      <c r="G10529">
        <v>0.31121440833365299</v>
      </c>
      <c r="H10529">
        <v>-0.59768799567904196</v>
      </c>
      <c r="I10529">
        <v>-1.5860528655355</v>
      </c>
      <c r="J10529">
        <v>256</v>
      </c>
      <c r="K10529">
        <v>278</v>
      </c>
      <c r="L10529">
        <v>181</v>
      </c>
      <c r="M10529">
        <v>63</v>
      </c>
      <c r="N10529">
        <v>0.11303293402794801</v>
      </c>
      <c r="O10529">
        <v>-0.74265016758705504</v>
      </c>
      <c r="P10529">
        <v>-1.6191250844501599</v>
      </c>
      <c r="Q10529">
        <v>0.66101694915254205</v>
      </c>
      <c r="R10529">
        <v>0.25423728813559299</v>
      </c>
      <c r="S10529">
        <f t="shared" si="164"/>
        <v>0.10951916475862966</v>
      </c>
    </row>
    <row r="10530" spans="1:19" x14ac:dyDescent="0.2">
      <c r="A10530" t="s">
        <v>20925</v>
      </c>
      <c r="B10530" t="s">
        <v>20926</v>
      </c>
      <c r="C10530">
        <v>142</v>
      </c>
      <c r="D10530">
        <v>167</v>
      </c>
      <c r="E10530">
        <v>131</v>
      </c>
      <c r="F10530">
        <v>6</v>
      </c>
      <c r="G10530">
        <v>0.15068635906005501</v>
      </c>
      <c r="H10530">
        <v>-0.52927505850569501</v>
      </c>
      <c r="I10530">
        <v>-2.2583342669614099</v>
      </c>
      <c r="J10530">
        <v>276</v>
      </c>
      <c r="K10530">
        <v>462</v>
      </c>
      <c r="L10530">
        <v>236</v>
      </c>
      <c r="M10530">
        <v>20</v>
      </c>
      <c r="N10530">
        <v>0.30096099691262901</v>
      </c>
      <c r="O10530">
        <v>-0.660085856239501</v>
      </c>
      <c r="P10530">
        <v>-2.1501047549931198</v>
      </c>
      <c r="Q10530">
        <v>0.74576271186440601</v>
      </c>
      <c r="R10530">
        <v>0.322033898305084</v>
      </c>
      <c r="S10530">
        <f t="shared" si="164"/>
        <v>-0.22638402387399156</v>
      </c>
    </row>
    <row r="10531" spans="1:19" x14ac:dyDescent="0.2">
      <c r="A10531" t="s">
        <v>20927</v>
      </c>
      <c r="B10531" t="s">
        <v>20928</v>
      </c>
      <c r="C10531">
        <v>66</v>
      </c>
      <c r="D10531">
        <v>38</v>
      </c>
      <c r="E10531">
        <v>38</v>
      </c>
      <c r="F10531">
        <v>5</v>
      </c>
      <c r="G10531">
        <v>-0.15950210662952999</v>
      </c>
      <c r="H10531">
        <v>-0.73401834870346205</v>
      </c>
      <c r="I10531">
        <v>-2.00477110416784</v>
      </c>
      <c r="J10531">
        <v>186</v>
      </c>
      <c r="K10531">
        <v>182</v>
      </c>
      <c r="L10531">
        <v>151</v>
      </c>
      <c r="M10531">
        <v>38</v>
      </c>
      <c r="N10531">
        <v>6.7786547188880206E-2</v>
      </c>
      <c r="O10531">
        <v>-0.68262477406913702</v>
      </c>
      <c r="P10531">
        <v>-1.6999550161929899</v>
      </c>
      <c r="Q10531">
        <v>0.91525423728813504</v>
      </c>
      <c r="R10531">
        <v>0.23728813559322001</v>
      </c>
      <c r="S10531">
        <f t="shared" si="164"/>
        <v>-3.2852916055295944E-2</v>
      </c>
    </row>
    <row r="10532" spans="1:19" x14ac:dyDescent="0.2">
      <c r="A10532" t="s">
        <v>20929</v>
      </c>
      <c r="B10532" t="s">
        <v>20930</v>
      </c>
      <c r="C10532">
        <v>109</v>
      </c>
      <c r="D10532">
        <v>147</v>
      </c>
      <c r="E10532">
        <v>141</v>
      </c>
      <c r="F10532">
        <v>19</v>
      </c>
      <c r="G10532">
        <v>0.21014906910308001</v>
      </c>
      <c r="H10532">
        <v>-0.38246539506364702</v>
      </c>
      <c r="I10532">
        <v>-1.64287006994979</v>
      </c>
      <c r="J10532">
        <v>295</v>
      </c>
      <c r="K10532">
        <v>367</v>
      </c>
      <c r="L10532">
        <v>204</v>
      </c>
      <c r="M10532">
        <v>54</v>
      </c>
      <c r="N10532">
        <v>0.17207215169564799</v>
      </c>
      <c r="O10532">
        <v>-0.75228062569665399</v>
      </c>
      <c r="P10532">
        <v>-1.7476539247470799</v>
      </c>
      <c r="Q10532">
        <v>0.69491525423728795</v>
      </c>
      <c r="R10532">
        <v>0.152542372881355</v>
      </c>
      <c r="S10532">
        <f t="shared" si="164"/>
        <v>5.8754661451416113E-2</v>
      </c>
    </row>
    <row r="10533" spans="1:19" x14ac:dyDescent="0.2">
      <c r="A10533" t="s">
        <v>20931</v>
      </c>
      <c r="B10533" t="s">
        <v>20932</v>
      </c>
      <c r="C10533">
        <v>275</v>
      </c>
      <c r="D10533">
        <v>384</v>
      </c>
      <c r="E10533">
        <v>212</v>
      </c>
      <c r="F10533">
        <v>45</v>
      </c>
      <c r="G10533">
        <v>0.225256762832796</v>
      </c>
      <c r="H10533">
        <v>-0.60725484267991403</v>
      </c>
      <c r="I10533">
        <v>-1.67031735301691</v>
      </c>
      <c r="J10533">
        <v>507</v>
      </c>
      <c r="K10533">
        <v>651</v>
      </c>
      <c r="L10533">
        <v>401</v>
      </c>
      <c r="M10533">
        <v>44</v>
      </c>
      <c r="N10533">
        <v>0.18580113265657699</v>
      </c>
      <c r="O10533">
        <v>-0.693952363857544</v>
      </c>
      <c r="P10533">
        <v>-2.07178095143904</v>
      </c>
      <c r="Q10533">
        <v>0.89830508474576198</v>
      </c>
      <c r="R10533">
        <v>0.27118644067796599</v>
      </c>
      <c r="S10533">
        <f t="shared" si="164"/>
        <v>-3.5859361366052847E-2</v>
      </c>
    </row>
    <row r="10534" spans="1:19" x14ac:dyDescent="0.2">
      <c r="A10534" t="s">
        <v>20933</v>
      </c>
      <c r="B10534" t="s">
        <v>20934</v>
      </c>
      <c r="C10534">
        <v>135</v>
      </c>
      <c r="D10534">
        <v>144</v>
      </c>
      <c r="E10534">
        <v>89</v>
      </c>
      <c r="F10534">
        <v>7</v>
      </c>
      <c r="G10534">
        <v>0.108286955895772</v>
      </c>
      <c r="H10534">
        <v>-0.67520177162849604</v>
      </c>
      <c r="I10534">
        <v>-2.16943290144274</v>
      </c>
      <c r="J10534">
        <v>286</v>
      </c>
      <c r="K10534">
        <v>279</v>
      </c>
      <c r="L10534">
        <v>224</v>
      </c>
      <c r="M10534">
        <v>38</v>
      </c>
      <c r="N10534">
        <v>6.6466273566276296E-2</v>
      </c>
      <c r="O10534">
        <v>-0.69820679193927004</v>
      </c>
      <c r="P10534">
        <v>-1.8868081051041199</v>
      </c>
      <c r="Q10534">
        <v>0.66101694915254205</v>
      </c>
      <c r="R10534">
        <v>0.40677966101694901</v>
      </c>
      <c r="S10534">
        <f t="shared" si="164"/>
        <v>-0.13031879442771874</v>
      </c>
    </row>
    <row r="10535" spans="1:19" x14ac:dyDescent="0.2">
      <c r="A10535" t="s">
        <v>20935</v>
      </c>
      <c r="B10535" t="s">
        <v>20936</v>
      </c>
      <c r="C10535">
        <v>119</v>
      </c>
      <c r="D10535">
        <v>162</v>
      </c>
      <c r="E10535">
        <v>92</v>
      </c>
      <c r="F10535">
        <v>8</v>
      </c>
      <c r="G10535">
        <v>0.214226285445628</v>
      </c>
      <c r="H10535">
        <v>-0.60601714382537897</v>
      </c>
      <c r="I10535">
        <v>-2.0566541473625799</v>
      </c>
      <c r="J10535">
        <v>198</v>
      </c>
      <c r="K10535">
        <v>220</v>
      </c>
      <c r="L10535">
        <v>100</v>
      </c>
      <c r="M10535">
        <v>20</v>
      </c>
      <c r="N10535">
        <v>0.122985593982396</v>
      </c>
      <c r="O10535">
        <v>-0.88875396740592105</v>
      </c>
      <c r="P10535">
        <v>-2.0058608631894401</v>
      </c>
      <c r="Q10535">
        <v>0.54237288135593198</v>
      </c>
      <c r="R10535">
        <v>0.20338983050847401</v>
      </c>
      <c r="S10535">
        <f t="shared" si="164"/>
        <v>-0.12963993907522553</v>
      </c>
    </row>
    <row r="10536" spans="1:19" x14ac:dyDescent="0.2">
      <c r="A10536" t="s">
        <v>20937</v>
      </c>
      <c r="B10536" t="s">
        <v>20938</v>
      </c>
      <c r="C10536">
        <v>210</v>
      </c>
      <c r="D10536">
        <v>336</v>
      </c>
      <c r="E10536">
        <v>142</v>
      </c>
      <c r="F10536">
        <v>21</v>
      </c>
      <c r="G10536">
        <v>0.28437821495145299</v>
      </c>
      <c r="H10536">
        <v>-0.66418896012926598</v>
      </c>
      <c r="I10536">
        <v>-1.88419717296199</v>
      </c>
      <c r="J10536">
        <v>368</v>
      </c>
      <c r="K10536">
        <v>430</v>
      </c>
      <c r="L10536">
        <v>263</v>
      </c>
      <c r="M10536">
        <v>56</v>
      </c>
      <c r="N10536">
        <v>0.14484874032778999</v>
      </c>
      <c r="O10536">
        <v>-0.73798084732814995</v>
      </c>
      <c r="P10536">
        <v>-1.8278854602592101</v>
      </c>
      <c r="Q10536">
        <v>0.88135593220338904</v>
      </c>
      <c r="R10536">
        <v>0.28813559322033899</v>
      </c>
      <c r="S10536">
        <f t="shared" si="164"/>
        <v>-3.2300696797789963E-2</v>
      </c>
    </row>
    <row r="10537" spans="1:19" x14ac:dyDescent="0.2">
      <c r="A10537" t="s">
        <v>20939</v>
      </c>
      <c r="B10537" t="s">
        <v>20940</v>
      </c>
      <c r="C10537">
        <v>202</v>
      </c>
      <c r="D10537">
        <v>165</v>
      </c>
      <c r="E10537">
        <v>144</v>
      </c>
      <c r="F10537">
        <v>14</v>
      </c>
      <c r="G10537">
        <v>-7.6091929371890502E-3</v>
      </c>
      <c r="H10537">
        <v>-0.64124688712977695</v>
      </c>
      <c r="I10537">
        <v>-2.0434205067303801</v>
      </c>
      <c r="J10537">
        <v>337</v>
      </c>
      <c r="K10537">
        <v>338</v>
      </c>
      <c r="L10537">
        <v>187</v>
      </c>
      <c r="M10537">
        <v>38</v>
      </c>
      <c r="N10537">
        <v>7.85149028280379E-2</v>
      </c>
      <c r="O10537">
        <v>-0.84787707147922997</v>
      </c>
      <c r="P10537">
        <v>-1.95807197284642</v>
      </c>
      <c r="Q10537">
        <v>0.59322033898305004</v>
      </c>
      <c r="R10537">
        <v>0.322033898305084</v>
      </c>
      <c r="S10537">
        <f t="shared" si="164"/>
        <v>-0.11304082957402434</v>
      </c>
    </row>
    <row r="10538" spans="1:19" x14ac:dyDescent="0.2">
      <c r="A10538" t="s">
        <v>20941</v>
      </c>
      <c r="B10538" t="s">
        <v>20942</v>
      </c>
      <c r="C10538">
        <v>115</v>
      </c>
      <c r="D10538">
        <v>91</v>
      </c>
      <c r="E10538">
        <v>136</v>
      </c>
      <c r="F10538">
        <v>12</v>
      </c>
      <c r="G10538">
        <v>-2.13982157369896E-2</v>
      </c>
      <c r="H10538">
        <v>-0.421416941761797</v>
      </c>
      <c r="I10538">
        <v>-1.86571376726798</v>
      </c>
      <c r="J10538">
        <v>249</v>
      </c>
      <c r="K10538">
        <v>362</v>
      </c>
      <c r="L10538">
        <v>150</v>
      </c>
      <c r="M10538">
        <v>42</v>
      </c>
      <c r="N10538">
        <v>0.239737326859151</v>
      </c>
      <c r="O10538">
        <v>-0.812196865184445</v>
      </c>
      <c r="P10538">
        <v>-1.78317572528972</v>
      </c>
      <c r="Q10538">
        <v>0.84745762711864403</v>
      </c>
      <c r="R10538">
        <v>0.322033898305084</v>
      </c>
      <c r="S10538">
        <f t="shared" si="164"/>
        <v>-1.5011265855875994E-2</v>
      </c>
    </row>
    <row r="10539" spans="1:19" x14ac:dyDescent="0.2">
      <c r="A10539" t="s">
        <v>20943</v>
      </c>
      <c r="B10539" t="s">
        <v>20944</v>
      </c>
      <c r="C10539">
        <v>154</v>
      </c>
      <c r="D10539">
        <v>151</v>
      </c>
      <c r="E10539">
        <v>213</v>
      </c>
      <c r="F10539">
        <v>303</v>
      </c>
      <c r="G10539">
        <v>7.1714458752234797E-2</v>
      </c>
      <c r="H10539">
        <v>-0.35339912717612898</v>
      </c>
      <c r="I10539">
        <v>-0.59027526529615704</v>
      </c>
      <c r="J10539">
        <v>207</v>
      </c>
      <c r="K10539">
        <v>368</v>
      </c>
      <c r="L10539">
        <v>550</v>
      </c>
      <c r="M10539">
        <v>617</v>
      </c>
      <c r="N10539">
        <v>0.32710557663832102</v>
      </c>
      <c r="O10539">
        <v>-0.167696433107064</v>
      </c>
      <c r="P10539">
        <v>-0.53591085001556904</v>
      </c>
      <c r="Q10539">
        <v>0.76271186440677896</v>
      </c>
      <c r="R10539">
        <v>0.54237288135593198</v>
      </c>
      <c r="S10539">
        <f t="shared" si="164"/>
        <v>0.68642701099062764</v>
      </c>
    </row>
    <row r="10540" spans="1:19" x14ac:dyDescent="0.2">
      <c r="A10540" t="s">
        <v>20945</v>
      </c>
      <c r="B10540" t="s">
        <v>20946</v>
      </c>
      <c r="C10540">
        <v>22</v>
      </c>
      <c r="D10540">
        <v>22</v>
      </c>
      <c r="E10540">
        <v>21</v>
      </c>
      <c r="F10540">
        <v>3</v>
      </c>
      <c r="G10540">
        <v>8.0258232295528406E-2</v>
      </c>
      <c r="H10540">
        <v>-0.51446139586669004</v>
      </c>
      <c r="I10540">
        <v>-1.74949859906454</v>
      </c>
      <c r="J10540">
        <v>57</v>
      </c>
      <c r="K10540">
        <v>42</v>
      </c>
      <c r="L10540">
        <v>21</v>
      </c>
      <c r="M10540">
        <v>4</v>
      </c>
      <c r="N10540">
        <v>-5.5397461852869E-2</v>
      </c>
      <c r="O10540">
        <v>-1.0257443380829601</v>
      </c>
      <c r="P10540">
        <v>-2.1640405329364198</v>
      </c>
      <c r="Q10540">
        <v>0.72881355932203395</v>
      </c>
      <c r="R10540">
        <v>0.305084745762711</v>
      </c>
      <c r="S10540">
        <f t="shared" si="164"/>
        <v>-8.3371849467906559E-2</v>
      </c>
    </row>
    <row r="10541" spans="1:19" x14ac:dyDescent="0.2">
      <c r="A10541" t="s">
        <v>20947</v>
      </c>
      <c r="B10541" t="s">
        <v>20948</v>
      </c>
      <c r="C10541">
        <v>143</v>
      </c>
      <c r="D10541">
        <v>179</v>
      </c>
      <c r="E10541">
        <v>99</v>
      </c>
      <c r="F10541">
        <v>7</v>
      </c>
      <c r="G10541">
        <v>0.17777522581035901</v>
      </c>
      <c r="H10541">
        <v>-0.65395885264591502</v>
      </c>
      <c r="I10541">
        <v>-2.1944351704127998</v>
      </c>
      <c r="J10541">
        <v>228</v>
      </c>
      <c r="K10541">
        <v>251</v>
      </c>
      <c r="L10541">
        <v>97</v>
      </c>
      <c r="M10541">
        <v>26</v>
      </c>
      <c r="N10541">
        <v>0.118966977902306</v>
      </c>
      <c r="O10541">
        <v>-0.963251889878599</v>
      </c>
      <c r="P10541">
        <v>-1.95318716762152</v>
      </c>
      <c r="Q10541">
        <v>0.677966101694915</v>
      </c>
      <c r="R10541">
        <v>0.305084745762711</v>
      </c>
      <c r="S10541">
        <f t="shared" si="164"/>
        <v>-0.15528434834097288</v>
      </c>
    </row>
    <row r="10542" spans="1:19" x14ac:dyDescent="0.2">
      <c r="A10542" t="s">
        <v>20949</v>
      </c>
      <c r="B10542" t="s">
        <v>20950</v>
      </c>
      <c r="C10542">
        <v>604</v>
      </c>
      <c r="D10542">
        <v>749</v>
      </c>
      <c r="E10542">
        <v>458</v>
      </c>
      <c r="F10542">
        <v>72</v>
      </c>
      <c r="G10542">
        <v>0.17370311137386299</v>
      </c>
      <c r="H10542">
        <v>-0.61442947039566598</v>
      </c>
      <c r="I10542">
        <v>-1.8079016151518601</v>
      </c>
      <c r="J10542">
        <v>886</v>
      </c>
      <c r="K10542">
        <v>1473</v>
      </c>
      <c r="L10542">
        <v>654</v>
      </c>
      <c r="M10542">
        <v>158</v>
      </c>
      <c r="N10542">
        <v>0.29799712837730102</v>
      </c>
      <c r="O10542">
        <v>-0.72394475070717301</v>
      </c>
      <c r="P10542">
        <v>-1.7590023035245199</v>
      </c>
      <c r="Q10542">
        <v>0.94915254237288105</v>
      </c>
      <c r="R10542">
        <v>0.338983050847457</v>
      </c>
      <c r="S10542">
        <f t="shared" si="164"/>
        <v>8.1267951534836312E-3</v>
      </c>
    </row>
    <row r="10543" spans="1:19" x14ac:dyDescent="0.2">
      <c r="A10543" t="s">
        <v>20951</v>
      </c>
      <c r="B10543" t="s">
        <v>20952</v>
      </c>
      <c r="C10543">
        <v>91</v>
      </c>
      <c r="D10543">
        <v>96</v>
      </c>
      <c r="E10543">
        <v>89</v>
      </c>
      <c r="F10543">
        <v>9</v>
      </c>
      <c r="G10543">
        <v>0.10348807301400299</v>
      </c>
      <c r="H10543">
        <v>-0.50390939545458402</v>
      </c>
      <c r="I10543">
        <v>-1.88899605584376</v>
      </c>
      <c r="J10543">
        <v>137</v>
      </c>
      <c r="K10543">
        <v>196</v>
      </c>
      <c r="L10543">
        <v>110</v>
      </c>
      <c r="M10543">
        <v>18</v>
      </c>
      <c r="N10543">
        <v>0.23276360762179099</v>
      </c>
      <c r="O10543">
        <v>-0.687416659142572</v>
      </c>
      <c r="P10543">
        <v>-1.89167373064499</v>
      </c>
      <c r="Q10543">
        <v>0.72881355932203395</v>
      </c>
      <c r="R10543">
        <v>0.37288135593220301</v>
      </c>
      <c r="S10543">
        <f t="shared" si="164"/>
        <v>-5.0746934703424992E-2</v>
      </c>
    </row>
    <row r="10544" spans="1:19" x14ac:dyDescent="0.2">
      <c r="A10544" t="s">
        <v>20953</v>
      </c>
      <c r="B10544" t="s">
        <v>20954</v>
      </c>
      <c r="C10544">
        <v>55</v>
      </c>
      <c r="D10544">
        <v>27</v>
      </c>
      <c r="E10544">
        <v>23</v>
      </c>
      <c r="F10544">
        <v>3</v>
      </c>
      <c r="G10544">
        <v>-0.22874069303972799</v>
      </c>
      <c r="H10544">
        <v>-0.872892863255054</v>
      </c>
      <c r="I10544">
        <v>-2.1474386077365799</v>
      </c>
      <c r="J10544">
        <v>87</v>
      </c>
      <c r="K10544">
        <v>78</v>
      </c>
      <c r="L10544">
        <v>29</v>
      </c>
      <c r="M10544">
        <v>6</v>
      </c>
      <c r="N10544">
        <v>2.9803453493583602E-2</v>
      </c>
      <c r="O10544">
        <v>-1.0692100318640501</v>
      </c>
      <c r="P10544">
        <v>-2.1715936708268599</v>
      </c>
      <c r="Q10544">
        <v>0.62711864406779605</v>
      </c>
      <c r="R10544">
        <v>0.27118644067796599</v>
      </c>
      <c r="S10544">
        <f t="shared" si="164"/>
        <v>-0.20015148877521693</v>
      </c>
    </row>
    <row r="10545" spans="1:19" x14ac:dyDescent="0.2">
      <c r="A10545" t="s">
        <v>20955</v>
      </c>
      <c r="B10545" t="s">
        <v>20956</v>
      </c>
      <c r="C10545">
        <v>429</v>
      </c>
      <c r="D10545">
        <v>416</v>
      </c>
      <c r="E10545">
        <v>311</v>
      </c>
      <c r="F10545">
        <v>36</v>
      </c>
      <c r="G10545">
        <v>6.6894270737547001E-2</v>
      </c>
      <c r="H10545">
        <v>-0.63395491293629003</v>
      </c>
      <c r="I10545">
        <v>-1.96035196437943</v>
      </c>
      <c r="J10545">
        <v>594</v>
      </c>
      <c r="K10545">
        <v>863</v>
      </c>
      <c r="L10545">
        <v>374</v>
      </c>
      <c r="M10545">
        <v>105</v>
      </c>
      <c r="N10545">
        <v>0.23945245415573699</v>
      </c>
      <c r="O10545">
        <v>-0.79300361992510304</v>
      </c>
      <c r="P10545">
        <v>-1.7628228145031399</v>
      </c>
      <c r="Q10545">
        <v>0.81355932203389802</v>
      </c>
      <c r="R10545">
        <v>0.35593220338983</v>
      </c>
      <c r="S10545">
        <f t="shared" si="164"/>
        <v>-3.6859281304294438E-2</v>
      </c>
    </row>
    <row r="10546" spans="1:19" x14ac:dyDescent="0.2">
      <c r="A10546" t="s">
        <v>20957</v>
      </c>
      <c r="B10546" t="s">
        <v>20958</v>
      </c>
      <c r="C10546">
        <v>2</v>
      </c>
      <c r="D10546">
        <v>1</v>
      </c>
      <c r="E10546">
        <v>0</v>
      </c>
      <c r="F10546">
        <v>1</v>
      </c>
      <c r="G10546">
        <v>-0.220771763368452</v>
      </c>
      <c r="H10546" t="e">
        <f>-inf</f>
        <v>#NAME?</v>
      </c>
      <c r="I10546">
        <v>-1.1852271686259801</v>
      </c>
      <c r="J10546">
        <v>204</v>
      </c>
      <c r="K10546">
        <v>239</v>
      </c>
      <c r="L10546">
        <v>158</v>
      </c>
      <c r="M10546">
        <v>18</v>
      </c>
      <c r="N10546">
        <v>0.14599583694396001</v>
      </c>
      <c r="O10546">
        <v>-0.70306185761586604</v>
      </c>
      <c r="P10546">
        <v>-2.0645833309144801</v>
      </c>
      <c r="Q10546">
        <v>0.83050847457627097</v>
      </c>
      <c r="R10546">
        <v>0.22033898305084701</v>
      </c>
      <c r="S10546">
        <f t="shared" si="164"/>
        <v>0.10595784808639216</v>
      </c>
    </row>
    <row r="10547" spans="1:19" x14ac:dyDescent="0.2">
      <c r="A10547" t="s">
        <v>20959</v>
      </c>
      <c r="B10547" t="s">
        <v>20960</v>
      </c>
      <c r="C10547">
        <v>75</v>
      </c>
      <c r="D10547">
        <v>95</v>
      </c>
      <c r="E10547">
        <v>53</v>
      </c>
      <c r="F10547">
        <v>2</v>
      </c>
      <c r="G10547">
        <v>0.18292057419267599</v>
      </c>
      <c r="H10547">
        <v>-0.645043403569314</v>
      </c>
      <c r="I10547">
        <v>-2.4582284406897101</v>
      </c>
      <c r="J10547">
        <v>87</v>
      </c>
      <c r="K10547">
        <v>101</v>
      </c>
      <c r="L10547">
        <v>48</v>
      </c>
      <c r="M10547">
        <v>13</v>
      </c>
      <c r="N10547">
        <v>0.14203022458574499</v>
      </c>
      <c r="O10547">
        <v>-0.85036679238742097</v>
      </c>
      <c r="P10547">
        <v>-1.83580156890367</v>
      </c>
      <c r="Q10547">
        <v>0.61016949152542299</v>
      </c>
      <c r="R10547">
        <v>0.28813559322033899</v>
      </c>
      <c r="S10547">
        <f t="shared" si="164"/>
        <v>-0.19995922336115238</v>
      </c>
    </row>
    <row r="10548" spans="1:19" x14ac:dyDescent="0.2">
      <c r="A10548" t="s">
        <v>20961</v>
      </c>
      <c r="B10548" t="s">
        <v>20962</v>
      </c>
      <c r="C10548">
        <v>82</v>
      </c>
      <c r="D10548">
        <v>73</v>
      </c>
      <c r="E10548">
        <v>47</v>
      </c>
      <c r="F10548">
        <v>6</v>
      </c>
      <c r="G10548">
        <v>2.9767240032267599E-2</v>
      </c>
      <c r="H10548">
        <v>-0.73597400422640202</v>
      </c>
      <c r="I10548">
        <v>-2.0198597749620699</v>
      </c>
      <c r="J10548">
        <v>154</v>
      </c>
      <c r="K10548">
        <v>178</v>
      </c>
      <c r="L10548">
        <v>97</v>
      </c>
      <c r="M10548">
        <v>17</v>
      </c>
      <c r="N10548">
        <v>0.140127384894152</v>
      </c>
      <c r="O10548">
        <v>-0.79283776371460801</v>
      </c>
      <c r="P10548">
        <v>-1.9672974680500801</v>
      </c>
      <c r="Q10548">
        <v>0.81355932203389802</v>
      </c>
      <c r="R10548">
        <v>0.22033898305084701</v>
      </c>
      <c r="S10548">
        <f t="shared" si="164"/>
        <v>-0.1087139744750331</v>
      </c>
    </row>
    <row r="10549" spans="1:19" x14ac:dyDescent="0.2">
      <c r="A10549" t="s">
        <v>20963</v>
      </c>
      <c r="B10549" t="s">
        <v>20964</v>
      </c>
      <c r="C10549">
        <v>203</v>
      </c>
      <c r="D10549">
        <v>211</v>
      </c>
      <c r="E10549">
        <v>186</v>
      </c>
      <c r="F10549">
        <v>23</v>
      </c>
      <c r="G10549">
        <v>9.7044649680008199E-2</v>
      </c>
      <c r="H10549">
        <v>-0.53224110347370002</v>
      </c>
      <c r="I10549">
        <v>-1.8299653748576099</v>
      </c>
      <c r="J10549">
        <v>452</v>
      </c>
      <c r="K10549">
        <v>539</v>
      </c>
      <c r="L10549">
        <v>296</v>
      </c>
      <c r="M10549">
        <v>65</v>
      </c>
      <c r="N10549">
        <v>0.15367843379707799</v>
      </c>
      <c r="O10549">
        <v>-0.77593550089683305</v>
      </c>
      <c r="P10549">
        <v>-1.8524507467604101</v>
      </c>
      <c r="Q10549">
        <v>0.83050847457627097</v>
      </c>
      <c r="R10549">
        <v>0.28813559322033899</v>
      </c>
      <c r="S10549">
        <f t="shared" si="164"/>
        <v>-2.3231958304178943E-2</v>
      </c>
    </row>
    <row r="10550" spans="1:19" x14ac:dyDescent="0.2">
      <c r="A10550" t="s">
        <v>20965</v>
      </c>
      <c r="B10550" t="s">
        <v>20966</v>
      </c>
      <c r="C10550">
        <v>164</v>
      </c>
      <c r="D10550">
        <v>121</v>
      </c>
      <c r="E10550">
        <v>104</v>
      </c>
      <c r="F10550">
        <v>23</v>
      </c>
      <c r="G10550">
        <v>-5.1800245435719199E-2</v>
      </c>
      <c r="H10550">
        <v>-0.69206851852732099</v>
      </c>
      <c r="I10550">
        <v>-1.7373131849921</v>
      </c>
      <c r="J10550">
        <v>234</v>
      </c>
      <c r="K10550">
        <v>244</v>
      </c>
      <c r="L10550">
        <v>138</v>
      </c>
      <c r="M10550">
        <v>28</v>
      </c>
      <c r="N10550">
        <v>9.5402072350308301E-2</v>
      </c>
      <c r="O10550">
        <v>-0.82142554815329605</v>
      </c>
      <c r="P10550">
        <v>-1.93228349465981</v>
      </c>
      <c r="Q10550">
        <v>0.677966101694915</v>
      </c>
      <c r="R10550">
        <v>0.322033898305084</v>
      </c>
      <c r="S10550">
        <f t="shared" si="164"/>
        <v>-1.7866558604661079E-2</v>
      </c>
    </row>
    <row r="10551" spans="1:19" x14ac:dyDescent="0.2">
      <c r="A10551" t="s">
        <v>20967</v>
      </c>
      <c r="B10551" t="s">
        <v>20968</v>
      </c>
      <c r="C10551">
        <v>172</v>
      </c>
      <c r="D10551">
        <v>173</v>
      </c>
      <c r="E10551">
        <v>130</v>
      </c>
      <c r="F10551">
        <v>17</v>
      </c>
      <c r="G10551">
        <v>8.2775888516774906E-2</v>
      </c>
      <c r="H10551">
        <v>-0.61584310437911505</v>
      </c>
      <c r="I10551">
        <v>-1.8892766984912699</v>
      </c>
      <c r="J10551">
        <v>421</v>
      </c>
      <c r="K10551">
        <v>418</v>
      </c>
      <c r="L10551">
        <v>276</v>
      </c>
      <c r="M10551">
        <v>31</v>
      </c>
      <c r="N10551">
        <v>7.4122289361088597E-2</v>
      </c>
      <c r="O10551">
        <v>-0.77546179091484102</v>
      </c>
      <c r="P10551">
        <v>-2.1431460705932799</v>
      </c>
      <c r="Q10551">
        <v>0.83050847457627097</v>
      </c>
      <c r="R10551">
        <v>0.322033898305084</v>
      </c>
      <c r="S10551">
        <f t="shared" si="164"/>
        <v>-0.1180926078770814</v>
      </c>
    </row>
    <row r="10552" spans="1:19" x14ac:dyDescent="0.2">
      <c r="A10552" t="s">
        <v>20969</v>
      </c>
      <c r="B10552" t="s">
        <v>20970</v>
      </c>
      <c r="C10552">
        <v>197</v>
      </c>
      <c r="D10552">
        <v>157</v>
      </c>
      <c r="E10552">
        <v>153</v>
      </c>
      <c r="F10552">
        <v>14</v>
      </c>
      <c r="G10552">
        <v>-1.8308341456830701E-2</v>
      </c>
      <c r="H10552">
        <v>-0.60403280512239699</v>
      </c>
      <c r="I10552">
        <v>-2.03253536344535</v>
      </c>
      <c r="J10552">
        <v>383</v>
      </c>
      <c r="K10552">
        <v>322</v>
      </c>
      <c r="L10552">
        <v>219</v>
      </c>
      <c r="M10552">
        <v>30</v>
      </c>
      <c r="N10552">
        <v>1.8852011489298901E-3</v>
      </c>
      <c r="O10552">
        <v>-0.83484343627289403</v>
      </c>
      <c r="P10552">
        <v>-2.1163031878408498</v>
      </c>
      <c r="Q10552">
        <v>0.69491525423728795</v>
      </c>
      <c r="R10552">
        <v>0.40677966101694901</v>
      </c>
      <c r="S10552">
        <f t="shared" si="164"/>
        <v>-0.15222599842724652</v>
      </c>
    </row>
    <row r="10553" spans="1:19" x14ac:dyDescent="0.2">
      <c r="A10553" t="s">
        <v>20971</v>
      </c>
      <c r="B10553" t="s">
        <v>20972</v>
      </c>
      <c r="C10553">
        <v>86</v>
      </c>
      <c r="D10553">
        <v>144</v>
      </c>
      <c r="E10553">
        <v>56</v>
      </c>
      <c r="F10553">
        <v>6</v>
      </c>
      <c r="G10553">
        <v>0.30412227314721002</v>
      </c>
      <c r="H10553">
        <v>-0.68056843401577005</v>
      </c>
      <c r="I10553">
        <v>-2.0405443738219202</v>
      </c>
      <c r="J10553">
        <v>181</v>
      </c>
      <c r="K10553">
        <v>247</v>
      </c>
      <c r="L10553">
        <v>100</v>
      </c>
      <c r="M10553">
        <v>14</v>
      </c>
      <c r="N10553">
        <v>0.21224648181220299</v>
      </c>
      <c r="O10553">
        <v>-0.84976735201357501</v>
      </c>
      <c r="P10553">
        <v>-2.1217762077828302</v>
      </c>
      <c r="Q10553">
        <v>0.72881355932203395</v>
      </c>
      <c r="R10553">
        <v>0.40677966101694901</v>
      </c>
      <c r="S10553">
        <f t="shared" si="164"/>
        <v>-0.15599960755978537</v>
      </c>
    </row>
    <row r="10554" spans="1:19" x14ac:dyDescent="0.2">
      <c r="A10554" t="s">
        <v>20973</v>
      </c>
      <c r="B10554" t="s">
        <v>20974</v>
      </c>
      <c r="C10554">
        <v>242</v>
      </c>
      <c r="D10554">
        <v>357</v>
      </c>
      <c r="E10554">
        <v>195</v>
      </c>
      <c r="F10554">
        <v>29</v>
      </c>
      <c r="G10554">
        <v>0.24911108242728999</v>
      </c>
      <c r="H10554">
        <v>-0.58803876439631597</v>
      </c>
      <c r="I10554">
        <v>-1.8056145410434701</v>
      </c>
      <c r="J10554">
        <v>804</v>
      </c>
      <c r="K10554">
        <v>1286</v>
      </c>
      <c r="L10554">
        <v>615</v>
      </c>
      <c r="M10554">
        <v>143</v>
      </c>
      <c r="N10554">
        <v>0.28121302326147302</v>
      </c>
      <c r="O10554">
        <v>-0.70846971011742399</v>
      </c>
      <c r="P10554">
        <v>-1.7601456798752799</v>
      </c>
      <c r="Q10554">
        <v>0.677966101694915</v>
      </c>
      <c r="R10554">
        <v>0.20338983050847401</v>
      </c>
      <c r="S10554">
        <f t="shared" si="164"/>
        <v>8.4805149088432903E-3</v>
      </c>
    </row>
    <row r="10555" spans="1:19" x14ac:dyDescent="0.2">
      <c r="A10555" t="s">
        <v>20975</v>
      </c>
      <c r="B10555" t="s">
        <v>20976</v>
      </c>
      <c r="C10555">
        <v>264</v>
      </c>
      <c r="D10555">
        <v>368</v>
      </c>
      <c r="E10555">
        <v>307</v>
      </c>
      <c r="F10555">
        <v>30</v>
      </c>
      <c r="G10555">
        <v>0.22450212409921499</v>
      </c>
      <c r="H10555">
        <v>-0.42872356117104798</v>
      </c>
      <c r="I10555">
        <v>-1.82867984511216</v>
      </c>
      <c r="J10555">
        <v>471</v>
      </c>
      <c r="K10555">
        <v>700</v>
      </c>
      <c r="L10555">
        <v>319</v>
      </c>
      <c r="M10555">
        <v>87</v>
      </c>
      <c r="N10555">
        <v>0.24930523630708201</v>
      </c>
      <c r="O10555">
        <v>-0.76131900121610496</v>
      </c>
      <c r="P10555">
        <v>-1.7437273231021699</v>
      </c>
      <c r="Q10555">
        <v>0.79661016949152497</v>
      </c>
      <c r="R10555">
        <v>0.27118644067796599</v>
      </c>
      <c r="S10555">
        <f t="shared" si="164"/>
        <v>6.2205058401300847E-3</v>
      </c>
    </row>
    <row r="10556" spans="1:19" x14ac:dyDescent="0.2">
      <c r="A10556" t="s">
        <v>20977</v>
      </c>
      <c r="B10556" t="s">
        <v>20978</v>
      </c>
      <c r="C10556">
        <v>116</v>
      </c>
      <c r="D10556">
        <v>262</v>
      </c>
      <c r="E10556">
        <v>137</v>
      </c>
      <c r="F10556">
        <v>12</v>
      </c>
      <c r="G10556">
        <v>0.43410153438835503</v>
      </c>
      <c r="H10556">
        <v>-0.42199543184891503</v>
      </c>
      <c r="I10556">
        <v>-1.8694739161412901</v>
      </c>
      <c r="J10556">
        <v>232</v>
      </c>
      <c r="K10556">
        <v>412</v>
      </c>
      <c r="L10556">
        <v>149</v>
      </c>
      <c r="M10556">
        <v>30</v>
      </c>
      <c r="N10556">
        <v>0.32663733456395599</v>
      </c>
      <c r="O10556">
        <v>-0.78439049362301605</v>
      </c>
      <c r="P10556">
        <v>-1.8985923987631299</v>
      </c>
      <c r="Q10556">
        <v>0.91525423728813504</v>
      </c>
      <c r="R10556">
        <v>0.338983050847457</v>
      </c>
      <c r="S10556">
        <f t="shared" si="164"/>
        <v>-4.6967704034209794E-2</v>
      </c>
    </row>
    <row r="10557" spans="1:19" x14ac:dyDescent="0.2">
      <c r="A10557" t="s">
        <v>20979</v>
      </c>
      <c r="B10557" t="s">
        <v>20980</v>
      </c>
      <c r="C10557">
        <v>202</v>
      </c>
      <c r="D10557">
        <v>267</v>
      </c>
      <c r="E10557">
        <v>248</v>
      </c>
      <c r="F10557">
        <v>21</v>
      </c>
      <c r="G10557">
        <v>0.20141812421347899</v>
      </c>
      <c r="H10557">
        <v>-0.40515769839881099</v>
      </c>
      <c r="I10557">
        <v>-1.8673292476747001</v>
      </c>
      <c r="J10557">
        <v>397</v>
      </c>
      <c r="K10557">
        <v>477</v>
      </c>
      <c r="L10557">
        <v>227</v>
      </c>
      <c r="M10557">
        <v>20</v>
      </c>
      <c r="N10557">
        <v>0.15695597569872</v>
      </c>
      <c r="O10557">
        <v>-0.83485342671438201</v>
      </c>
      <c r="P10557">
        <v>-2.3079861796910199</v>
      </c>
      <c r="Q10557">
        <v>0.76271186440677896</v>
      </c>
      <c r="R10557">
        <v>0.322033898305084</v>
      </c>
      <c r="S10557">
        <f t="shared" si="164"/>
        <v>-0.15585536186127497</v>
      </c>
    </row>
    <row r="10558" spans="1:19" x14ac:dyDescent="0.2">
      <c r="A10558" t="s">
        <v>20981</v>
      </c>
      <c r="B10558" t="s">
        <v>20982</v>
      </c>
      <c r="C10558">
        <v>130</v>
      </c>
      <c r="D10558">
        <v>88</v>
      </c>
      <c r="E10558">
        <v>53</v>
      </c>
      <c r="F10558">
        <v>16</v>
      </c>
      <c r="G10558">
        <v>-8.9202447861139705E-2</v>
      </c>
      <c r="H10558">
        <v>-0.88392549248445096</v>
      </c>
      <c r="I10558">
        <v>-1.7940205426129101</v>
      </c>
      <c r="J10558">
        <v>160</v>
      </c>
      <c r="K10558">
        <v>254</v>
      </c>
      <c r="L10558">
        <v>178</v>
      </c>
      <c r="M10558">
        <v>22</v>
      </c>
      <c r="N10558">
        <v>0.27794183738573502</v>
      </c>
      <c r="O10558">
        <v>-0.54578875749142097</v>
      </c>
      <c r="P10558">
        <v>-1.87192297042561</v>
      </c>
      <c r="Q10558">
        <v>0.76271186440677896</v>
      </c>
      <c r="R10558">
        <v>0.35593220338983</v>
      </c>
      <c r="S10558">
        <f t="shared" si="164"/>
        <v>-1.8074566402259174E-2</v>
      </c>
    </row>
    <row r="10559" spans="1:19" x14ac:dyDescent="0.2">
      <c r="A10559" t="s">
        <v>20983</v>
      </c>
      <c r="B10559" t="s">
        <v>20984</v>
      </c>
      <c r="C10559">
        <v>65</v>
      </c>
      <c r="D10559">
        <v>57</v>
      </c>
      <c r="E10559">
        <v>28</v>
      </c>
      <c r="F10559">
        <v>7</v>
      </c>
      <c r="G10559">
        <v>2.3219731325164299E-2</v>
      </c>
      <c r="H10559">
        <v>-0.86001333507903899</v>
      </c>
      <c r="I10559">
        <v>-1.8520124895905901</v>
      </c>
      <c r="J10559">
        <v>228</v>
      </c>
      <c r="K10559">
        <v>230</v>
      </c>
      <c r="L10559">
        <v>100</v>
      </c>
      <c r="M10559">
        <v>11</v>
      </c>
      <c r="N10559">
        <v>8.1021092438860895E-2</v>
      </c>
      <c r="O10559">
        <v>-0.95002362414484398</v>
      </c>
      <c r="P10559">
        <v>-2.3267678304341199</v>
      </c>
      <c r="Q10559">
        <v>0.66101694915254205</v>
      </c>
      <c r="R10559">
        <v>0.27118644067796599</v>
      </c>
      <c r="S10559">
        <f t="shared" si="164"/>
        <v>-0.15646204744703457</v>
      </c>
    </row>
    <row r="10560" spans="1:19" x14ac:dyDescent="0.2">
      <c r="A10560" t="s">
        <v>20985</v>
      </c>
      <c r="B10560" t="s">
        <v>20986</v>
      </c>
      <c r="C10560">
        <v>291</v>
      </c>
      <c r="D10560">
        <v>287</v>
      </c>
      <c r="E10560">
        <v>243</v>
      </c>
      <c r="F10560">
        <v>24</v>
      </c>
      <c r="G10560">
        <v>7.4247140043613505E-2</v>
      </c>
      <c r="H10560">
        <v>-0.57254472516599797</v>
      </c>
      <c r="I10560">
        <v>-1.9678789202363001</v>
      </c>
      <c r="J10560">
        <v>517</v>
      </c>
      <c r="K10560">
        <v>587</v>
      </c>
      <c r="L10560">
        <v>341</v>
      </c>
      <c r="M10560">
        <v>84</v>
      </c>
      <c r="N10560">
        <v>0.13237566157539299</v>
      </c>
      <c r="O10560">
        <v>-0.77282494124583501</v>
      </c>
      <c r="P10560">
        <v>-1.79943692562395</v>
      </c>
      <c r="Q10560">
        <v>0.81355932203389802</v>
      </c>
      <c r="R10560">
        <v>0.305084745762711</v>
      </c>
      <c r="S10560">
        <f t="shared" si="164"/>
        <v>-4.8823606781426117E-2</v>
      </c>
    </row>
    <row r="10561" spans="1:19" x14ac:dyDescent="0.2">
      <c r="A10561" t="s">
        <v>20987</v>
      </c>
      <c r="B10561" t="s">
        <v>20988</v>
      </c>
      <c r="C10561">
        <v>38</v>
      </c>
      <c r="D10561">
        <v>59</v>
      </c>
      <c r="E10561">
        <v>55</v>
      </c>
      <c r="F10561">
        <v>3</v>
      </c>
      <c r="G10561">
        <v>0.27132664732086198</v>
      </c>
      <c r="H10561">
        <v>-0.33367891690096901</v>
      </c>
      <c r="I10561">
        <v>-1.9868595148591399</v>
      </c>
      <c r="J10561">
        <v>101</v>
      </c>
      <c r="K10561">
        <v>66</v>
      </c>
      <c r="L10561">
        <v>60</v>
      </c>
      <c r="M10561">
        <v>4</v>
      </c>
      <c r="N10561">
        <v>-0.107549334819052</v>
      </c>
      <c r="O10561">
        <v>-0.81825890054338901</v>
      </c>
      <c r="P10561">
        <v>-2.4124870510465701</v>
      </c>
      <c r="Q10561">
        <v>0.677966101694915</v>
      </c>
      <c r="R10561">
        <v>0.38983050847457601</v>
      </c>
      <c r="S10561">
        <f t="shared" si="164"/>
        <v>-0.21827818338838972</v>
      </c>
    </row>
    <row r="10562" spans="1:19" x14ac:dyDescent="0.2">
      <c r="A10562" t="s">
        <v>20989</v>
      </c>
      <c r="B10562" t="s">
        <v>20990</v>
      </c>
      <c r="C10562">
        <v>72</v>
      </c>
      <c r="D10562">
        <v>55</v>
      </c>
      <c r="E10562">
        <v>60</v>
      </c>
      <c r="F10562">
        <v>7</v>
      </c>
      <c r="G10562">
        <v>-3.67115746414962E-2</v>
      </c>
      <c r="H10562">
        <v>-0.57343925582602795</v>
      </c>
      <c r="I10562">
        <v>-1.89643162937901</v>
      </c>
      <c r="J10562">
        <v>186</v>
      </c>
      <c r="K10562">
        <v>200</v>
      </c>
      <c r="L10562">
        <v>166</v>
      </c>
      <c r="M10562">
        <v>15</v>
      </c>
      <c r="N10562">
        <v>0.10874515486778601</v>
      </c>
      <c r="O10562">
        <v>-0.64149363332225096</v>
      </c>
      <c r="P10562">
        <v>-2.1036473537541198</v>
      </c>
      <c r="Q10562">
        <v>0.91525423728813504</v>
      </c>
      <c r="R10562">
        <v>0.305084745762711</v>
      </c>
      <c r="S10562">
        <f t="shared" si="164"/>
        <v>-0.10959071014824853</v>
      </c>
    </row>
    <row r="10563" spans="1:19" x14ac:dyDescent="0.2">
      <c r="A10563" t="s">
        <v>20991</v>
      </c>
      <c r="B10563" t="s">
        <v>20992</v>
      </c>
      <c r="C10563">
        <v>60</v>
      </c>
      <c r="D10563">
        <v>73</v>
      </c>
      <c r="E10563">
        <v>86</v>
      </c>
      <c r="F10563">
        <v>4</v>
      </c>
      <c r="G10563">
        <v>0.16542984203234001</v>
      </c>
      <c r="H10563">
        <v>-0.33791080891847902</v>
      </c>
      <c r="I10563">
        <v>-2.0602884320176802</v>
      </c>
      <c r="J10563">
        <v>68</v>
      </c>
      <c r="K10563">
        <v>106</v>
      </c>
      <c r="L10563">
        <v>41</v>
      </c>
      <c r="M10563">
        <v>9</v>
      </c>
      <c r="N10563">
        <v>0.270025055980255</v>
      </c>
      <c r="O10563">
        <v>-0.81181383313089095</v>
      </c>
      <c r="P10563">
        <v>-1.8884920718588001</v>
      </c>
      <c r="Q10563">
        <v>0.72881355932203395</v>
      </c>
      <c r="R10563">
        <v>0.35593220338983</v>
      </c>
      <c r="S10563">
        <f t="shared" ref="S10563:S10626" si="165">((I10563+1.7338029)/1.7338029+(P10563+1.8692731)/1.8692731)/2</f>
        <v>-9.9293773266103447E-2</v>
      </c>
    </row>
    <row r="10564" spans="1:19" x14ac:dyDescent="0.2">
      <c r="A10564" t="s">
        <v>20993</v>
      </c>
      <c r="B10564" t="e">
        <f>---MEAIAKHDFNATADDEDELSFRRGQILKVLNKDENWYRAELADGREGLIPSNYIEMKPH</f>
        <v>#NAME?</v>
      </c>
      <c r="C10564">
        <v>31</v>
      </c>
      <c r="D10564">
        <v>25</v>
      </c>
      <c r="E10564">
        <v>4</v>
      </c>
      <c r="F10564">
        <v>2</v>
      </c>
      <c r="G10564">
        <v>-1.31634528667066E-2</v>
      </c>
      <c r="H10564">
        <v>-1.3835597122847101</v>
      </c>
      <c r="I10564">
        <v>-2.0745288711322898</v>
      </c>
      <c r="J10564">
        <v>56</v>
      </c>
      <c r="K10564">
        <v>46</v>
      </c>
      <c r="L10564">
        <v>32</v>
      </c>
      <c r="M10564">
        <v>10</v>
      </c>
      <c r="N10564">
        <v>-8.2020919029045809E-3</v>
      </c>
      <c r="O10564">
        <v>-0.83512682583068398</v>
      </c>
      <c r="P10564">
        <v>-1.75841369559809</v>
      </c>
      <c r="Q10564">
        <v>0.86440677966101698</v>
      </c>
      <c r="R10564">
        <v>0.305084745762711</v>
      </c>
      <c r="S10564">
        <f t="shared" si="165"/>
        <v>-6.8606640268496624E-2</v>
      </c>
    </row>
    <row r="10565" spans="1:19" x14ac:dyDescent="0.2">
      <c r="A10565" t="s">
        <v>20994</v>
      </c>
      <c r="B10565" t="s">
        <v>20995</v>
      </c>
      <c r="C10565">
        <v>211</v>
      </c>
      <c r="D10565">
        <v>256</v>
      </c>
      <c r="E10565">
        <v>103</v>
      </c>
      <c r="F10565">
        <v>25</v>
      </c>
      <c r="G10565">
        <v>0.164215742309685</v>
      </c>
      <c r="H10565">
        <v>-0.805703240370924</v>
      </c>
      <c r="I10565">
        <v>-1.81053961958765</v>
      </c>
      <c r="J10565">
        <v>412</v>
      </c>
      <c r="K10565">
        <v>565</v>
      </c>
      <c r="L10565">
        <v>197</v>
      </c>
      <c r="M10565">
        <v>25</v>
      </c>
      <c r="N10565">
        <v>0.21437933520802499</v>
      </c>
      <c r="O10565">
        <v>-0.91251976701593196</v>
      </c>
      <c r="P10565">
        <v>-2.2271828759529901</v>
      </c>
      <c r="Q10565">
        <v>0.61016949152542299</v>
      </c>
      <c r="R10565">
        <v>0.22033898305084701</v>
      </c>
      <c r="S10565">
        <f t="shared" si="165"/>
        <v>-0.11786461204002129</v>
      </c>
    </row>
    <row r="10566" spans="1:19" x14ac:dyDescent="0.2">
      <c r="A10566" t="s">
        <v>20996</v>
      </c>
      <c r="B10566" t="s">
        <v>20997</v>
      </c>
      <c r="C10566">
        <v>164</v>
      </c>
      <c r="D10566">
        <v>245</v>
      </c>
      <c r="E10566">
        <v>156</v>
      </c>
      <c r="F10566">
        <v>9</v>
      </c>
      <c r="G10566">
        <v>0.254580468612363</v>
      </c>
      <c r="H10566">
        <v>-0.51597725947163897</v>
      </c>
      <c r="I10566">
        <v>-2.1447985115703698</v>
      </c>
      <c r="J10566">
        <v>244</v>
      </c>
      <c r="K10566">
        <v>404</v>
      </c>
      <c r="L10566">
        <v>162</v>
      </c>
      <c r="M10566">
        <v>41</v>
      </c>
      <c r="N10566">
        <v>0.29621964219359698</v>
      </c>
      <c r="O10566">
        <v>-0.769963588940488</v>
      </c>
      <c r="P10566">
        <v>-1.78483163821088</v>
      </c>
      <c r="Q10566">
        <v>0.79661016949152497</v>
      </c>
      <c r="R10566">
        <v>0.28813559322033899</v>
      </c>
      <c r="S10566">
        <f t="shared" si="165"/>
        <v>-9.5937606932423022E-2</v>
      </c>
    </row>
    <row r="10567" spans="1:19" x14ac:dyDescent="0.2">
      <c r="A10567" t="s">
        <v>20998</v>
      </c>
      <c r="B10567" t="s">
        <v>20999</v>
      </c>
      <c r="C10567">
        <v>219</v>
      </c>
      <c r="D10567">
        <v>201</v>
      </c>
      <c r="E10567">
        <v>168</v>
      </c>
      <c r="F10567">
        <v>26</v>
      </c>
      <c r="G10567">
        <v>4.3010174875898997E-2</v>
      </c>
      <c r="H10567">
        <v>-0.60939284289265905</v>
      </c>
      <c r="I10567">
        <v>-1.80966793983129</v>
      </c>
      <c r="J10567">
        <v>604</v>
      </c>
      <c r="K10567">
        <v>588</v>
      </c>
      <c r="L10567">
        <v>370</v>
      </c>
      <c r="M10567">
        <v>46</v>
      </c>
      <c r="N10567">
        <v>6.5568490876728405E-2</v>
      </c>
      <c r="O10567">
        <v>-0.80492399169852702</v>
      </c>
      <c r="P10567">
        <v>-2.1285047755314501</v>
      </c>
      <c r="Q10567">
        <v>0.71186440677966101</v>
      </c>
      <c r="R10567">
        <v>0.35593220338983</v>
      </c>
      <c r="S10567">
        <f t="shared" si="165"/>
        <v>-9.1218455138304219E-2</v>
      </c>
    </row>
    <row r="10568" spans="1:19" x14ac:dyDescent="0.2">
      <c r="A10568" t="s">
        <v>21000</v>
      </c>
      <c r="B10568" t="s">
        <v>21001</v>
      </c>
      <c r="C10568">
        <v>9</v>
      </c>
      <c r="D10568">
        <v>61</v>
      </c>
      <c r="E10568">
        <v>15</v>
      </c>
      <c r="F10568">
        <v>1</v>
      </c>
      <c r="G10568">
        <v>0.91134555786697002</v>
      </c>
      <c r="H10568">
        <v>-0.27240926016204697</v>
      </c>
      <c r="I10568">
        <v>-1.8384396824013201</v>
      </c>
      <c r="J10568">
        <v>17</v>
      </c>
      <c r="K10568">
        <v>33</v>
      </c>
      <c r="L10568">
        <v>20</v>
      </c>
      <c r="M10568">
        <v>1</v>
      </c>
      <c r="N10568">
        <v>0.36529312192133501</v>
      </c>
      <c r="O10568">
        <v>-0.52150770285868298</v>
      </c>
      <c r="P10568">
        <v>-2.2406745899701601</v>
      </c>
      <c r="Q10568">
        <v>0.71186440677966101</v>
      </c>
      <c r="R10568">
        <v>0.23728813559322001</v>
      </c>
      <c r="S10568">
        <f t="shared" si="165"/>
        <v>-0.12951934038345131</v>
      </c>
    </row>
    <row r="10569" spans="1:19" x14ac:dyDescent="0.2">
      <c r="A10569" t="s">
        <v>21002</v>
      </c>
      <c r="B10569" t="s">
        <v>21003</v>
      </c>
      <c r="C10569">
        <v>88</v>
      </c>
      <c r="D10569">
        <v>166</v>
      </c>
      <c r="E10569">
        <v>85</v>
      </c>
      <c r="F10569">
        <v>11</v>
      </c>
      <c r="G10569">
        <v>0.35588364818541401</v>
      </c>
      <c r="H10569">
        <v>-0.509321756214279</v>
      </c>
      <c r="I10569">
        <v>-1.7872871599539399</v>
      </c>
      <c r="J10569">
        <v>231</v>
      </c>
      <c r="K10569">
        <v>380</v>
      </c>
      <c r="L10569">
        <v>124</v>
      </c>
      <c r="M10569">
        <v>33</v>
      </c>
      <c r="N10569">
        <v>0.29339972014638699</v>
      </c>
      <c r="O10569">
        <v>-0.86227907187429897</v>
      </c>
      <c r="P10569">
        <v>-1.85532370860614</v>
      </c>
      <c r="Q10569">
        <v>0.94915254237288105</v>
      </c>
      <c r="R10569">
        <v>0.322033898305084</v>
      </c>
      <c r="S10569">
        <f t="shared" si="165"/>
        <v>-1.1692739308314153E-2</v>
      </c>
    </row>
    <row r="10570" spans="1:19" x14ac:dyDescent="0.2">
      <c r="A10570" t="s">
        <v>21004</v>
      </c>
      <c r="B10570" t="s">
        <v>21005</v>
      </c>
      <c r="C10570">
        <v>189</v>
      </c>
      <c r="D10570">
        <v>169</v>
      </c>
      <c r="E10570">
        <v>120</v>
      </c>
      <c r="F10570">
        <v>12</v>
      </c>
      <c r="G10570">
        <v>3.1683132735957797E-2</v>
      </c>
      <c r="H10570">
        <v>-0.69153856790402202</v>
      </c>
      <c r="I10570">
        <v>-2.08147773108761</v>
      </c>
      <c r="J10570">
        <v>319</v>
      </c>
      <c r="K10570">
        <v>478</v>
      </c>
      <c r="L10570">
        <v>290</v>
      </c>
      <c r="M10570">
        <v>50</v>
      </c>
      <c r="N10570">
        <v>0.25286531697665898</v>
      </c>
      <c r="O10570">
        <v>-0.63348146230261504</v>
      </c>
      <c r="P10570">
        <v>-1.81504634731305</v>
      </c>
      <c r="Q10570">
        <v>0.72881355932203395</v>
      </c>
      <c r="R10570">
        <v>0.25423728813559299</v>
      </c>
      <c r="S10570">
        <f t="shared" si="165"/>
        <v>-8.5758884871136323E-2</v>
      </c>
    </row>
    <row r="10571" spans="1:19" x14ac:dyDescent="0.2">
      <c r="A10571" t="s">
        <v>21006</v>
      </c>
      <c r="B10571" t="s">
        <v>21007</v>
      </c>
      <c r="C10571">
        <v>26</v>
      </c>
      <c r="D10571">
        <v>70</v>
      </c>
      <c r="E10571">
        <v>31</v>
      </c>
      <c r="F10571">
        <v>6</v>
      </c>
      <c r="G10571">
        <v>0.51038292433896704</v>
      </c>
      <c r="H10571">
        <v>-0.41786966391494801</v>
      </c>
      <c r="I10571">
        <v>-1.5210192705491701</v>
      </c>
      <c r="J10571">
        <v>150</v>
      </c>
      <c r="K10571">
        <v>183</v>
      </c>
      <c r="L10571">
        <v>195</v>
      </c>
      <c r="M10571">
        <v>32</v>
      </c>
      <c r="N10571">
        <v>0.16358793409646999</v>
      </c>
      <c r="O10571">
        <v>-0.47814542483755301</v>
      </c>
      <c r="P10571">
        <v>-1.68116694932766</v>
      </c>
      <c r="Q10571">
        <v>0.72881355932203395</v>
      </c>
      <c r="R10571">
        <v>0.338983050847457</v>
      </c>
      <c r="S10571">
        <f t="shared" si="165"/>
        <v>0.11167859017615994</v>
      </c>
    </row>
    <row r="10572" spans="1:19" x14ac:dyDescent="0.2">
      <c r="A10572" t="s">
        <v>21008</v>
      </c>
      <c r="B10572" t="s">
        <v>21009</v>
      </c>
      <c r="C10572">
        <v>86</v>
      </c>
      <c r="D10572">
        <v>91</v>
      </c>
      <c r="E10572">
        <v>72</v>
      </c>
      <c r="F10572">
        <v>12</v>
      </c>
      <c r="G10572">
        <v>0.104801173373054</v>
      </c>
      <c r="H10572">
        <v>-0.57142396459070199</v>
      </c>
      <c r="I10572">
        <v>-1.7395143781579401</v>
      </c>
      <c r="J10572">
        <v>253</v>
      </c>
      <c r="K10572">
        <v>240</v>
      </c>
      <c r="L10572">
        <v>231</v>
      </c>
      <c r="M10572">
        <v>30</v>
      </c>
      <c r="N10572">
        <v>5.4318823957509803E-2</v>
      </c>
      <c r="O10572">
        <v>-0.63159731842806399</v>
      </c>
      <c r="P10572">
        <v>-1.9362249350480401</v>
      </c>
      <c r="Q10572">
        <v>0.84745762711864403</v>
      </c>
      <c r="R10572">
        <v>0.101694915254237</v>
      </c>
      <c r="S10572">
        <f t="shared" si="165"/>
        <v>-1.9555617084267368E-2</v>
      </c>
    </row>
    <row r="10573" spans="1:19" x14ac:dyDescent="0.2">
      <c r="A10573" t="s">
        <v>21010</v>
      </c>
      <c r="B10573" t="s">
        <v>21011</v>
      </c>
      <c r="C10573">
        <v>214</v>
      </c>
      <c r="D10573">
        <v>173</v>
      </c>
      <c r="E10573">
        <v>265</v>
      </c>
      <c r="F10573">
        <v>29</v>
      </c>
      <c r="G10573">
        <v>-1.2109437924867E-2</v>
      </c>
      <c r="H10573">
        <v>-0.40142590919078602</v>
      </c>
      <c r="I10573">
        <v>-1.75221294841223</v>
      </c>
      <c r="J10573">
        <v>486</v>
      </c>
      <c r="K10573">
        <v>538</v>
      </c>
      <c r="L10573">
        <v>320</v>
      </c>
      <c r="M10573">
        <v>61</v>
      </c>
      <c r="N10573">
        <v>0.12137410982581701</v>
      </c>
      <c r="O10573">
        <v>-0.77357506808677701</v>
      </c>
      <c r="P10573">
        <v>-1.91153210284341</v>
      </c>
      <c r="Q10573">
        <v>0.83050847457627097</v>
      </c>
      <c r="R10573">
        <v>0.22033898305084701</v>
      </c>
      <c r="S10573">
        <f t="shared" si="165"/>
        <v>-1.6612745133308141E-2</v>
      </c>
    </row>
    <row r="10574" spans="1:19" x14ac:dyDescent="0.2">
      <c r="A10574" t="s">
        <v>21012</v>
      </c>
      <c r="B10574" t="s">
        <v>21013</v>
      </c>
      <c r="C10574">
        <v>46</v>
      </c>
      <c r="D10574">
        <v>24</v>
      </c>
      <c r="E10574">
        <v>43</v>
      </c>
      <c r="F10574">
        <v>6</v>
      </c>
      <c r="G10574">
        <v>-0.20228835767443901</v>
      </c>
      <c r="H10574">
        <v>-0.52354738588039096</v>
      </c>
      <c r="I10574">
        <v>-1.76880375425992</v>
      </c>
      <c r="J10574">
        <v>142</v>
      </c>
      <c r="K10574">
        <v>88</v>
      </c>
      <c r="L10574">
        <v>51</v>
      </c>
      <c r="M10574">
        <v>12</v>
      </c>
      <c r="N10574">
        <v>-0.130577568811166</v>
      </c>
      <c r="O10574">
        <v>-1.0368069454295099</v>
      </c>
      <c r="P10574">
        <v>-2.0833327669273198</v>
      </c>
      <c r="Q10574">
        <v>0.74576271186440601</v>
      </c>
      <c r="R10574">
        <v>0.38983050847457601</v>
      </c>
      <c r="S10574">
        <f t="shared" si="165"/>
        <v>-6.7351127839825206E-2</v>
      </c>
    </row>
    <row r="10575" spans="1:19" x14ac:dyDescent="0.2">
      <c r="A10575" t="s">
        <v>21014</v>
      </c>
      <c r="B10575" t="s">
        <v>21015</v>
      </c>
      <c r="C10575">
        <v>65</v>
      </c>
      <c r="D10575">
        <v>119</v>
      </c>
      <c r="E10575">
        <v>70</v>
      </c>
      <c r="F10575">
        <v>11</v>
      </c>
      <c r="G10575">
        <v>0.34289183704520299</v>
      </c>
      <c r="H10575">
        <v>-0.46207332640700199</v>
      </c>
      <c r="I10575">
        <v>-1.6557178444466201</v>
      </c>
      <c r="J10575">
        <v>144</v>
      </c>
      <c r="K10575">
        <v>139</v>
      </c>
      <c r="L10575">
        <v>77</v>
      </c>
      <c r="M10575">
        <v>19</v>
      </c>
      <c r="N10575">
        <v>6.1880411580567202E-2</v>
      </c>
      <c r="O10575">
        <v>-0.86396054406715805</v>
      </c>
      <c r="P10575">
        <v>-1.88983455973431</v>
      </c>
      <c r="Q10575">
        <v>0.88135593220338904</v>
      </c>
      <c r="R10575">
        <v>0.322033898305084</v>
      </c>
      <c r="S10575">
        <f t="shared" si="165"/>
        <v>1.7018580534076191E-2</v>
      </c>
    </row>
    <row r="10576" spans="1:19" x14ac:dyDescent="0.2">
      <c r="A10576" t="s">
        <v>21016</v>
      </c>
      <c r="B10576" t="s">
        <v>21017</v>
      </c>
      <c r="C10576">
        <v>5</v>
      </c>
      <c r="D10576">
        <v>2</v>
      </c>
      <c r="E10576">
        <v>0</v>
      </c>
      <c r="F10576">
        <v>2</v>
      </c>
      <c r="G10576">
        <v>-0.31768177637650902</v>
      </c>
      <c r="H10576" t="e">
        <f>-inf</f>
        <v>#NAME?</v>
      </c>
      <c r="I10576">
        <v>-1.2821371816340299</v>
      </c>
      <c r="J10576">
        <v>8</v>
      </c>
      <c r="K10576">
        <v>38</v>
      </c>
      <c r="L10576">
        <v>17</v>
      </c>
      <c r="M10576">
        <v>0</v>
      </c>
      <c r="N10576">
        <v>0.75392171304658795</v>
      </c>
      <c r="O10576">
        <v>-0.26472984275806</v>
      </c>
      <c r="P10576" t="e">
        <f>-inf</f>
        <v>#NAME?</v>
      </c>
      <c r="Q10576">
        <v>0.89830508474576198</v>
      </c>
      <c r="R10576">
        <v>0.22033898305084701</v>
      </c>
      <c r="S10576" t="e">
        <f t="shared" si="165"/>
        <v>#NAME?</v>
      </c>
    </row>
    <row r="10577" spans="1:19" x14ac:dyDescent="0.2">
      <c r="A10577" t="s">
        <v>21018</v>
      </c>
      <c r="B10577" t="s">
        <v>21019</v>
      </c>
      <c r="C10577">
        <v>125</v>
      </c>
      <c r="D10577">
        <v>241</v>
      </c>
      <c r="E10577">
        <v>86</v>
      </c>
      <c r="F10577">
        <v>26</v>
      </c>
      <c r="G10577">
        <v>0.36536526186233997</v>
      </c>
      <c r="H10577">
        <v>-0.65666957154289196</v>
      </c>
      <c r="I10577">
        <v>-1.56613383799923</v>
      </c>
      <c r="J10577">
        <v>247</v>
      </c>
      <c r="K10577">
        <v>343</v>
      </c>
      <c r="L10577">
        <v>91</v>
      </c>
      <c r="M10577">
        <v>16</v>
      </c>
      <c r="N10577">
        <v>0.21982527020482601</v>
      </c>
      <c r="O10577">
        <v>-1.0257443380829601</v>
      </c>
      <c r="P10577">
        <v>-2.1988026391956299</v>
      </c>
      <c r="Q10577">
        <v>0.93220338983050799</v>
      </c>
      <c r="R10577">
        <v>8.4745762711864403E-2</v>
      </c>
      <c r="S10577">
        <f t="shared" si="165"/>
        <v>-3.9790788831723531E-2</v>
      </c>
    </row>
    <row r="10578" spans="1:19" x14ac:dyDescent="0.2">
      <c r="A10578" t="s">
        <v>21020</v>
      </c>
      <c r="B10578" t="s">
        <v>21021</v>
      </c>
      <c r="C10578">
        <v>66</v>
      </c>
      <c r="D10578">
        <v>94</v>
      </c>
      <c r="E10578">
        <v>48</v>
      </c>
      <c r="F10578">
        <v>3</v>
      </c>
      <c r="G10578">
        <v>0.23384215035335801</v>
      </c>
      <c r="H10578">
        <v>-0.632560707944685</v>
      </c>
      <c r="I10578">
        <v>-2.2266198537842001</v>
      </c>
      <c r="J10578">
        <v>183</v>
      </c>
      <c r="K10578">
        <v>185</v>
      </c>
      <c r="L10578">
        <v>85</v>
      </c>
      <c r="M10578">
        <v>20</v>
      </c>
      <c r="N10578">
        <v>8.1948742094306096E-2</v>
      </c>
      <c r="O10578">
        <v>-0.92512094116052701</v>
      </c>
      <c r="P10578">
        <v>-1.97164676265834</v>
      </c>
      <c r="Q10578">
        <v>0.88135593220338904</v>
      </c>
      <c r="R10578">
        <v>0.27118644067796599</v>
      </c>
      <c r="S10578">
        <f t="shared" si="165"/>
        <v>-0.16950351715989226</v>
      </c>
    </row>
    <row r="10579" spans="1:19" x14ac:dyDescent="0.2">
      <c r="A10579" t="s">
        <v>21022</v>
      </c>
      <c r="B10579" t="s">
        <v>21023</v>
      </c>
      <c r="C10579">
        <v>137</v>
      </c>
      <c r="D10579">
        <v>106</v>
      </c>
      <c r="E10579">
        <v>90</v>
      </c>
      <c r="F10579">
        <v>4</v>
      </c>
      <c r="G10579">
        <v>-3.1156469596107999E-2</v>
      </c>
      <c r="H10579">
        <v>-0.67673606749548498</v>
      </c>
      <c r="I10579">
        <v>-2.4188577487904399</v>
      </c>
      <c r="J10579">
        <v>131</v>
      </c>
      <c r="K10579">
        <v>224</v>
      </c>
      <c r="L10579">
        <v>116</v>
      </c>
      <c r="M10579">
        <v>24</v>
      </c>
      <c r="N10579">
        <v>0.31020482610012001</v>
      </c>
      <c r="O10579">
        <v>-0.64490208357323597</v>
      </c>
      <c r="P10579">
        <v>-1.7472857225360501</v>
      </c>
      <c r="Q10579">
        <v>0.84745762711864403</v>
      </c>
      <c r="R10579">
        <v>0.322033898305084</v>
      </c>
      <c r="S10579">
        <f t="shared" si="165"/>
        <v>-0.16492882674309314</v>
      </c>
    </row>
    <row r="10580" spans="1:19" x14ac:dyDescent="0.2">
      <c r="A10580" t="s">
        <v>21024</v>
      </c>
      <c r="B10580" t="s">
        <v>21025</v>
      </c>
      <c r="C10580">
        <v>100</v>
      </c>
      <c r="D10580">
        <v>113</v>
      </c>
      <c r="E10580">
        <v>789</v>
      </c>
      <c r="F10580">
        <v>1988</v>
      </c>
      <c r="G10580">
        <v>0.13333667577894801</v>
      </c>
      <c r="H10580">
        <v>0.40281899343101601</v>
      </c>
      <c r="I10580">
        <v>0.41421920709929499</v>
      </c>
      <c r="J10580">
        <v>363</v>
      </c>
      <c r="K10580">
        <v>489</v>
      </c>
      <c r="L10580">
        <v>1924</v>
      </c>
      <c r="M10580">
        <v>4351</v>
      </c>
      <c r="N10580">
        <v>0.20663033750922899</v>
      </c>
      <c r="O10580">
        <v>0.13220966552129099</v>
      </c>
      <c r="P10580">
        <v>6.8456789664711401E-2</v>
      </c>
      <c r="Q10580">
        <v>0.88135593220338904</v>
      </c>
      <c r="R10580">
        <v>0.59322033898305004</v>
      </c>
      <c r="S10580">
        <f t="shared" si="165"/>
        <v>1.1377650214790536</v>
      </c>
    </row>
    <row r="10581" spans="1:19" x14ac:dyDescent="0.2">
      <c r="A10581" t="s">
        <v>21026</v>
      </c>
      <c r="B10581" t="s">
        <v>21027</v>
      </c>
      <c r="C10581">
        <v>113</v>
      </c>
      <c r="D10581">
        <v>109</v>
      </c>
      <c r="E10581">
        <v>96</v>
      </c>
      <c r="F10581">
        <v>10</v>
      </c>
      <c r="G10581">
        <v>6.4606286752732403E-2</v>
      </c>
      <c r="H10581">
        <v>-0.56506522022225403</v>
      </c>
      <c r="I10581">
        <v>-1.9372756164454099</v>
      </c>
      <c r="J10581">
        <v>148</v>
      </c>
      <c r="K10581">
        <v>189</v>
      </c>
      <c r="L10581">
        <v>168</v>
      </c>
      <c r="M10581">
        <v>26</v>
      </c>
      <c r="N10581">
        <v>0.183428192200008</v>
      </c>
      <c r="O10581">
        <v>-0.53704121081348399</v>
      </c>
      <c r="P10581">
        <v>-1.76551403601603</v>
      </c>
      <c r="Q10581">
        <v>0.69491525423728795</v>
      </c>
      <c r="R10581">
        <v>0.35593220338983</v>
      </c>
      <c r="S10581">
        <f t="shared" si="165"/>
        <v>-3.0924303063112755E-2</v>
      </c>
    </row>
    <row r="10582" spans="1:19" x14ac:dyDescent="0.2">
      <c r="A10582" t="s">
        <v>21028</v>
      </c>
      <c r="B10582" t="s">
        <v>21029</v>
      </c>
      <c r="C10582">
        <v>13</v>
      </c>
      <c r="D10582">
        <v>2</v>
      </c>
      <c r="E10582">
        <v>5</v>
      </c>
      <c r="F10582">
        <v>4</v>
      </c>
      <c r="G10582">
        <v>-0.73265512434732705</v>
      </c>
      <c r="H10582">
        <v>-0.90923135774922104</v>
      </c>
      <c r="I10582">
        <v>-1.3960805339408699</v>
      </c>
      <c r="J10582">
        <v>24</v>
      </c>
      <c r="K10582">
        <v>20</v>
      </c>
      <c r="L10582">
        <v>20</v>
      </c>
      <c r="M10582">
        <v>1</v>
      </c>
      <c r="N10582">
        <v>-1.95314262590306E-3</v>
      </c>
      <c r="O10582">
        <v>-0.67127002319201501</v>
      </c>
      <c r="P10582">
        <v>-2.3904369103034901</v>
      </c>
      <c r="Q10582">
        <v>0.74576271186440601</v>
      </c>
      <c r="R10582">
        <v>0.22033898305084701</v>
      </c>
      <c r="S10582">
        <f t="shared" si="165"/>
        <v>-4.200927155545596E-2</v>
      </c>
    </row>
    <row r="10583" spans="1:19" x14ac:dyDescent="0.2">
      <c r="A10583" t="s">
        <v>21030</v>
      </c>
      <c r="B10583" t="s">
        <v>21031</v>
      </c>
      <c r="C10583">
        <v>56</v>
      </c>
      <c r="D10583">
        <v>63</v>
      </c>
      <c r="E10583">
        <v>46</v>
      </c>
      <c r="F10583">
        <v>8</v>
      </c>
      <c r="G10583">
        <v>0.131410754742909</v>
      </c>
      <c r="H10583">
        <v>-0.57968820510302999</v>
      </c>
      <c r="I10583">
        <v>-1.72929521297625</v>
      </c>
      <c r="J10583">
        <v>102</v>
      </c>
      <c r="K10583">
        <v>148</v>
      </c>
      <c r="L10583">
        <v>100</v>
      </c>
      <c r="M10583">
        <v>21</v>
      </c>
      <c r="N10583">
        <v>0.23888964705476101</v>
      </c>
      <c r="O10583">
        <v>-0.60068894890630797</v>
      </c>
      <c r="P10583">
        <v>-1.69660654561989</v>
      </c>
      <c r="Q10583">
        <v>0.84745762711864403</v>
      </c>
      <c r="R10583">
        <v>0.101694915254237</v>
      </c>
      <c r="S10583">
        <f t="shared" si="165"/>
        <v>4.7485423145654689E-2</v>
      </c>
    </row>
    <row r="10584" spans="1:19" x14ac:dyDescent="0.2">
      <c r="A10584" t="s">
        <v>21032</v>
      </c>
      <c r="B10584" t="s">
        <v>21033</v>
      </c>
      <c r="C10584">
        <v>113</v>
      </c>
      <c r="D10584">
        <v>93</v>
      </c>
      <c r="E10584">
        <v>80</v>
      </c>
      <c r="F10584">
        <v>13</v>
      </c>
      <c r="G10584">
        <v>-4.33726263395612E-3</v>
      </c>
      <c r="H10584">
        <v>-0.64424646626987903</v>
      </c>
      <c r="I10584">
        <v>-1.8233322641385801</v>
      </c>
      <c r="J10584">
        <v>138</v>
      </c>
      <c r="K10584">
        <v>181</v>
      </c>
      <c r="L10584">
        <v>119</v>
      </c>
      <c r="M10584">
        <v>33</v>
      </c>
      <c r="N10584">
        <v>0.19502759188966901</v>
      </c>
      <c r="O10584">
        <v>-0.65642090215309601</v>
      </c>
      <c r="P10584">
        <v>-1.6315908151152401</v>
      </c>
      <c r="Q10584">
        <v>0.644067796610169</v>
      </c>
      <c r="R10584">
        <v>0.25423728813559299</v>
      </c>
      <c r="S10584">
        <f t="shared" si="165"/>
        <v>3.7757342455879223E-2</v>
      </c>
    </row>
    <row r="10585" spans="1:19" x14ac:dyDescent="0.2">
      <c r="A10585" t="s">
        <v>21034</v>
      </c>
      <c r="B10585" t="s">
        <v>21035</v>
      </c>
      <c r="C10585">
        <v>255</v>
      </c>
      <c r="D10585">
        <v>288</v>
      </c>
      <c r="E10585">
        <v>242</v>
      </c>
      <c r="F10585">
        <v>38</v>
      </c>
      <c r="G10585">
        <v>0.13311053962080399</v>
      </c>
      <c r="H10585">
        <v>-0.51698282423192699</v>
      </c>
      <c r="I10585">
        <v>-1.71095375677914</v>
      </c>
      <c r="J10585">
        <v>368</v>
      </c>
      <c r="K10585">
        <v>605</v>
      </c>
      <c r="L10585">
        <v>261</v>
      </c>
      <c r="M10585">
        <v>56</v>
      </c>
      <c r="N10585">
        <v>0.29313565940067299</v>
      </c>
      <c r="O10585">
        <v>-0.74129608847962702</v>
      </c>
      <c r="P10585">
        <v>-1.8278854602592101</v>
      </c>
      <c r="Q10585">
        <v>0.55932203389830504</v>
      </c>
      <c r="R10585">
        <v>0.38983050847457601</v>
      </c>
      <c r="S10585">
        <f t="shared" si="165"/>
        <v>1.7659831063494048E-2</v>
      </c>
    </row>
    <row r="10586" spans="1:19" x14ac:dyDescent="0.2">
      <c r="A10586" t="s">
        <v>21036</v>
      </c>
      <c r="B10586" t="s">
        <v>21037</v>
      </c>
      <c r="C10586">
        <v>164</v>
      </c>
      <c r="D10586">
        <v>138</v>
      </c>
      <c r="E10586">
        <v>67</v>
      </c>
      <c r="F10586">
        <v>7</v>
      </c>
      <c r="G10586">
        <v>5.2934706490671201E-3</v>
      </c>
      <c r="H10586">
        <v>-0.88302705512527502</v>
      </c>
      <c r="I10586">
        <v>-2.2539429809954399</v>
      </c>
      <c r="J10586">
        <v>260</v>
      </c>
      <c r="K10586">
        <v>437</v>
      </c>
      <c r="L10586">
        <v>167</v>
      </c>
      <c r="M10586">
        <v>80</v>
      </c>
      <c r="N10586">
        <v>0.30273619242132499</v>
      </c>
      <c r="O10586">
        <v>-0.78434565396762501</v>
      </c>
      <c r="P10586">
        <v>-1.52210902957076</v>
      </c>
      <c r="Q10586">
        <v>0.62711864406779605</v>
      </c>
      <c r="R10586">
        <v>0.338983050847457</v>
      </c>
      <c r="S10586">
        <f t="shared" si="165"/>
        <v>-5.7139058203306795E-2</v>
      </c>
    </row>
    <row r="10587" spans="1:19" x14ac:dyDescent="0.2">
      <c r="A10587" t="s">
        <v>21038</v>
      </c>
      <c r="B10587" t="s">
        <v>21039</v>
      </c>
      <c r="C10587">
        <v>9</v>
      </c>
      <c r="D10587">
        <v>1</v>
      </c>
      <c r="E10587">
        <v>17</v>
      </c>
      <c r="F10587">
        <v>3</v>
      </c>
      <c r="G10587">
        <v>-0.87398427714379601</v>
      </c>
      <c r="H10587">
        <v>-0.21805159783945399</v>
      </c>
      <c r="I10587">
        <v>-1.3613184276816599</v>
      </c>
      <c r="J10587">
        <v>59</v>
      </c>
      <c r="K10587">
        <v>49</v>
      </c>
      <c r="L10587">
        <v>44</v>
      </c>
      <c r="M10587">
        <v>5</v>
      </c>
      <c r="N10587">
        <v>-3.4278281919087302E-3</v>
      </c>
      <c r="O10587">
        <v>-0.71948811230034704</v>
      </c>
      <c r="P10587">
        <v>-2.0821076758980102</v>
      </c>
      <c r="Q10587">
        <v>0.69491525423728795</v>
      </c>
      <c r="R10587">
        <v>0.25423728813559299</v>
      </c>
      <c r="S10587">
        <f t="shared" si="165"/>
        <v>5.0488573735616049E-2</v>
      </c>
    </row>
    <row r="10588" spans="1:19" x14ac:dyDescent="0.2">
      <c r="A10588" t="s">
        <v>21040</v>
      </c>
      <c r="B10588" t="s">
        <v>21041</v>
      </c>
      <c r="C10588">
        <v>85</v>
      </c>
      <c r="D10588">
        <v>79</v>
      </c>
      <c r="E10588">
        <v>67</v>
      </c>
      <c r="F10588">
        <v>8</v>
      </c>
      <c r="G10588">
        <v>4.84663978716771E-2</v>
      </c>
      <c r="H10588">
        <v>-0.59760213279186902</v>
      </c>
      <c r="I10588">
        <v>-1.9105261116843399</v>
      </c>
      <c r="J10588">
        <v>249</v>
      </c>
      <c r="K10588">
        <v>278</v>
      </c>
      <c r="L10588">
        <v>135</v>
      </c>
      <c r="M10588">
        <v>46</v>
      </c>
      <c r="N10588">
        <v>0.125073552244061</v>
      </c>
      <c r="O10588">
        <v>-0.85795435574512002</v>
      </c>
      <c r="P10588">
        <v>-1.74366718400605</v>
      </c>
      <c r="Q10588">
        <v>0.89830508474576198</v>
      </c>
      <c r="R10588">
        <v>0.305084745762711</v>
      </c>
      <c r="S10588">
        <f t="shared" si="165"/>
        <v>-1.7366513735264592E-2</v>
      </c>
    </row>
    <row r="10589" spans="1:19" x14ac:dyDescent="0.2">
      <c r="A10589" t="s">
        <v>21042</v>
      </c>
      <c r="B10589" t="s">
        <v>21043</v>
      </c>
      <c r="C10589">
        <v>203</v>
      </c>
      <c r="D10589">
        <v>287</v>
      </c>
      <c r="E10589">
        <v>185</v>
      </c>
      <c r="F10589">
        <v>32</v>
      </c>
      <c r="G10589">
        <v>0.23064409111630699</v>
      </c>
      <c r="H10589">
        <v>-0.534582319288602</v>
      </c>
      <c r="I10589">
        <v>-1.6865432325553</v>
      </c>
      <c r="J10589">
        <v>383</v>
      </c>
      <c r="K10589">
        <v>744</v>
      </c>
      <c r="L10589">
        <v>286</v>
      </c>
      <c r="M10589">
        <v>66</v>
      </c>
      <c r="N10589">
        <v>0.36560226499897702</v>
      </c>
      <c r="O10589">
        <v>-0.71892151798396997</v>
      </c>
      <c r="P10589">
        <v>-1.7738805070186401</v>
      </c>
      <c r="Q10589">
        <v>0.61016949152542299</v>
      </c>
      <c r="R10589">
        <v>0.186440677966101</v>
      </c>
      <c r="S10589">
        <f t="shared" si="165"/>
        <v>3.9144863636207061E-2</v>
      </c>
    </row>
    <row r="10590" spans="1:19" x14ac:dyDescent="0.2">
      <c r="A10590" t="s">
        <v>21044</v>
      </c>
      <c r="B10590" t="s">
        <v>21045</v>
      </c>
      <c r="C10590">
        <v>43</v>
      </c>
      <c r="D10590">
        <v>63</v>
      </c>
      <c r="E10590">
        <v>13</v>
      </c>
      <c r="F10590">
        <v>4</v>
      </c>
      <c r="G10590">
        <v>0.24613032616952299</v>
      </c>
      <c r="H10590">
        <v>-1.0137831130511501</v>
      </c>
      <c r="I10590">
        <v>-1.9156056372136201</v>
      </c>
      <c r="J10590">
        <v>75</v>
      </c>
      <c r="K10590">
        <v>124</v>
      </c>
      <c r="L10590">
        <v>73</v>
      </c>
      <c r="M10590">
        <v>12</v>
      </c>
      <c r="N10590">
        <v>0.29558852519225598</v>
      </c>
      <c r="O10590">
        <v>-0.60382718041563399</v>
      </c>
      <c r="P10590">
        <v>-1.8061056859359601</v>
      </c>
      <c r="Q10590">
        <v>0.644067796610169</v>
      </c>
      <c r="R10590">
        <v>0.38983050847457601</v>
      </c>
      <c r="S10590">
        <f t="shared" si="165"/>
        <v>-3.5532643326511432E-2</v>
      </c>
    </row>
    <row r="10591" spans="1:19" x14ac:dyDescent="0.2">
      <c r="A10591" t="s">
        <v>21046</v>
      </c>
      <c r="B10591" t="s">
        <v>21047</v>
      </c>
      <c r="C10591">
        <v>71</v>
      </c>
      <c r="D10591">
        <v>53</v>
      </c>
      <c r="E10591">
        <v>68</v>
      </c>
      <c r="F10591">
        <v>10</v>
      </c>
      <c r="G10591">
        <v>-4.6724246822757803E-2</v>
      </c>
      <c r="H10591">
        <v>-0.51300744579124202</v>
      </c>
      <c r="I10591">
        <v>-1.7354555216810701</v>
      </c>
      <c r="J10591">
        <v>143</v>
      </c>
      <c r="K10591">
        <v>175</v>
      </c>
      <c r="L10591">
        <v>96</v>
      </c>
      <c r="M10591">
        <v>8</v>
      </c>
      <c r="N10591">
        <v>0.16493011464295401</v>
      </c>
      <c r="O10591">
        <v>-0.765153581569883</v>
      </c>
      <c r="P10591">
        <v>-2.2624717190650099</v>
      </c>
      <c r="Q10591">
        <v>0.91525423728813504</v>
      </c>
      <c r="R10591">
        <v>0.25423728813559299</v>
      </c>
      <c r="S10591">
        <f t="shared" si="165"/>
        <v>-0.10565079224498092</v>
      </c>
    </row>
    <row r="10592" spans="1:19" x14ac:dyDescent="0.2">
      <c r="A10592" t="s">
        <v>21048</v>
      </c>
      <c r="B10592" t="s">
        <v>21049</v>
      </c>
      <c r="C10592">
        <v>125</v>
      </c>
      <c r="D10592">
        <v>216</v>
      </c>
      <c r="E10592">
        <v>104</v>
      </c>
      <c r="F10592">
        <v>17</v>
      </c>
      <c r="G10592">
        <v>0.31780197043840303</v>
      </c>
      <c r="H10592">
        <v>-0.57413468348767904</v>
      </c>
      <c r="I10592">
        <v>-1.7506582645917801</v>
      </c>
      <c r="J10592">
        <v>303</v>
      </c>
      <c r="K10592">
        <v>210</v>
      </c>
      <c r="L10592">
        <v>120</v>
      </c>
      <c r="M10592">
        <v>17</v>
      </c>
      <c r="N10592">
        <v>-8.1995230346663894E-2</v>
      </c>
      <c r="O10592">
        <v>-0.99435015959907003</v>
      </c>
      <c r="P10592">
        <v>-2.2612193757159198</v>
      </c>
      <c r="Q10592">
        <v>0.84745762711864403</v>
      </c>
      <c r="R10592">
        <v>0.22033898305084701</v>
      </c>
      <c r="S10592">
        <f t="shared" si="165"/>
        <v>-0.10970002977640306</v>
      </c>
    </row>
    <row r="10593" spans="1:19" x14ac:dyDescent="0.2">
      <c r="A10593" t="s">
        <v>21050</v>
      </c>
      <c r="B10593" t="s">
        <v>21051</v>
      </c>
      <c r="C10593">
        <v>68</v>
      </c>
      <c r="D10593">
        <v>100</v>
      </c>
      <c r="E10593">
        <v>79</v>
      </c>
      <c r="F10593">
        <v>11</v>
      </c>
      <c r="G10593">
        <v>0.247749319589292</v>
      </c>
      <c r="H10593">
        <v>-0.42913983119419802</v>
      </c>
      <c r="I10593">
        <v>-1.6753134005100101</v>
      </c>
      <c r="J10593">
        <v>275</v>
      </c>
      <c r="K10593">
        <v>455</v>
      </c>
      <c r="L10593">
        <v>183</v>
      </c>
      <c r="M10593">
        <v>81</v>
      </c>
      <c r="N10593">
        <v>0.29590680624857102</v>
      </c>
      <c r="O10593">
        <v>-0.76897038124422301</v>
      </c>
      <c r="P10593">
        <v>-1.5410733435435</v>
      </c>
      <c r="Q10593">
        <v>0.91525423728813504</v>
      </c>
      <c r="R10593">
        <v>0.28813559322033899</v>
      </c>
      <c r="S10593">
        <f t="shared" si="165"/>
        <v>0.10465547181759245</v>
      </c>
    </row>
    <row r="10594" spans="1:19" x14ac:dyDescent="0.2">
      <c r="A10594" t="s">
        <v>21052</v>
      </c>
      <c r="B10594" t="s">
        <v>21053</v>
      </c>
      <c r="C10594">
        <v>138</v>
      </c>
      <c r="D10594">
        <v>104</v>
      </c>
      <c r="E10594">
        <v>77</v>
      </c>
      <c r="F10594">
        <v>10</v>
      </c>
      <c r="G10594">
        <v>-4.2587514806927698E-2</v>
      </c>
      <c r="H10594">
        <v>-0.74764637100715803</v>
      </c>
      <c r="I10594">
        <v>-2.02407625936323</v>
      </c>
      <c r="J10594">
        <v>199</v>
      </c>
      <c r="K10594">
        <v>152</v>
      </c>
      <c r="L10594">
        <v>131</v>
      </c>
      <c r="M10594">
        <v>38</v>
      </c>
      <c r="N10594">
        <v>-3.9781385043212297E-2</v>
      </c>
      <c r="O10594">
        <v>-0.77367055789833195</v>
      </c>
      <c r="P10594">
        <v>-1.72929514838478</v>
      </c>
      <c r="Q10594">
        <v>0.86440677966101698</v>
      </c>
      <c r="R10594">
        <v>0.305084745762711</v>
      </c>
      <c r="S10594">
        <f t="shared" si="165"/>
        <v>-4.62682084052954E-2</v>
      </c>
    </row>
    <row r="10595" spans="1:19" x14ac:dyDescent="0.2">
      <c r="A10595" t="s">
        <v>21054</v>
      </c>
      <c r="B10595" t="s">
        <v>21055</v>
      </c>
      <c r="C10595">
        <v>243</v>
      </c>
      <c r="D10595">
        <v>243</v>
      </c>
      <c r="E10595">
        <v>183</v>
      </c>
      <c r="F10595">
        <v>10</v>
      </c>
      <c r="G10595">
        <v>8.0258232295528406E-2</v>
      </c>
      <c r="H10595">
        <v>-0.617413193646286</v>
      </c>
      <c r="I10595">
        <v>-2.2698034465603101</v>
      </c>
      <c r="J10595">
        <v>405</v>
      </c>
      <c r="K10595">
        <v>467</v>
      </c>
      <c r="L10595">
        <v>245</v>
      </c>
      <c r="M10595">
        <v>30</v>
      </c>
      <c r="N10595">
        <v>0.13908996077316499</v>
      </c>
      <c r="O10595">
        <v>-0.81037771599452602</v>
      </c>
      <c r="P10595">
        <v>-2.1405594370868899</v>
      </c>
      <c r="Q10595">
        <v>0.66101694915254205</v>
      </c>
      <c r="R10595">
        <v>0.23728813559322001</v>
      </c>
      <c r="S10595">
        <f t="shared" si="165"/>
        <v>-0.22713832852909033</v>
      </c>
    </row>
    <row r="10596" spans="1:19" x14ac:dyDescent="0.2">
      <c r="A10596" t="s">
        <v>21056</v>
      </c>
      <c r="B10596" t="s">
        <v>21057</v>
      </c>
      <c r="C10596">
        <v>129</v>
      </c>
      <c r="D10596">
        <v>152</v>
      </c>
      <c r="E10596">
        <v>81</v>
      </c>
      <c r="F10596">
        <v>7</v>
      </c>
      <c r="G10596">
        <v>0.15151210994105199</v>
      </c>
      <c r="H10596">
        <v>-0.69636270119900201</v>
      </c>
      <c r="I10596">
        <v>-2.1496888432469898</v>
      </c>
      <c r="J10596">
        <v>374</v>
      </c>
      <c r="K10596">
        <v>678</v>
      </c>
      <c r="L10596">
        <v>293</v>
      </c>
      <c r="M10596">
        <v>66</v>
      </c>
      <c r="N10596">
        <v>0.33558619508830401</v>
      </c>
      <c r="O10596">
        <v>-0.69809275899076095</v>
      </c>
      <c r="P10596">
        <v>-1.7635533352505</v>
      </c>
      <c r="Q10596">
        <v>0.91525423728813504</v>
      </c>
      <c r="R10596">
        <v>0.305084745762711</v>
      </c>
      <c r="S10596">
        <f t="shared" si="165"/>
        <v>-9.1656299241444139E-2</v>
      </c>
    </row>
    <row r="10597" spans="1:19" x14ac:dyDescent="0.2">
      <c r="A10597" t="s">
        <v>21058</v>
      </c>
      <c r="B10597" t="s">
        <v>21059</v>
      </c>
      <c r="C10597">
        <v>73</v>
      </c>
      <c r="D10597">
        <v>94</v>
      </c>
      <c r="E10597">
        <v>39</v>
      </c>
      <c r="F10597">
        <v>3</v>
      </c>
      <c r="G10597">
        <v>0.190063225774771</v>
      </c>
      <c r="H10597">
        <v>-0.76651626287235997</v>
      </c>
      <c r="I10597">
        <v>-2.2703987783627899</v>
      </c>
      <c r="J10597">
        <v>66</v>
      </c>
      <c r="K10597">
        <v>49</v>
      </c>
      <c r="L10597">
        <v>42</v>
      </c>
      <c r="M10597">
        <v>14</v>
      </c>
      <c r="N10597">
        <v>-5.2119752091633199E-2</v>
      </c>
      <c r="O10597">
        <v>-0.788383422288358</v>
      </c>
      <c r="P10597">
        <v>-1.6836415684555199</v>
      </c>
      <c r="Q10597">
        <v>0.83050847457627097</v>
      </c>
      <c r="R10597">
        <v>0.169491525423728</v>
      </c>
      <c r="S10597">
        <f t="shared" si="165"/>
        <v>-0.10509195105042944</v>
      </c>
    </row>
    <row r="10598" spans="1:19" x14ac:dyDescent="0.2">
      <c r="A10598" t="s">
        <v>21060</v>
      </c>
      <c r="B10598" t="s">
        <v>21061</v>
      </c>
      <c r="C10598">
        <v>366</v>
      </c>
      <c r="D10598">
        <v>465</v>
      </c>
      <c r="E10598">
        <v>373</v>
      </c>
      <c r="F10598">
        <v>68</v>
      </c>
      <c r="G10598">
        <v>0.18423009979107099</v>
      </c>
      <c r="H10598">
        <v>-0.48603026336412603</v>
      </c>
      <c r="I10598">
        <v>-1.6151693456501699</v>
      </c>
      <c r="J10598">
        <v>654</v>
      </c>
      <c r="K10598">
        <v>1046</v>
      </c>
      <c r="L10598">
        <v>612</v>
      </c>
      <c r="M10598">
        <v>96</v>
      </c>
      <c r="N10598">
        <v>0.28118203962870902</v>
      </c>
      <c r="O10598">
        <v>-0.62091510332309596</v>
      </c>
      <c r="P10598">
        <v>-1.8435321838765899</v>
      </c>
      <c r="Q10598">
        <v>0.77966101694915202</v>
      </c>
      <c r="R10598">
        <v>0.338983050847457</v>
      </c>
      <c r="S10598">
        <f t="shared" si="165"/>
        <v>4.1097223766448254E-2</v>
      </c>
    </row>
    <row r="10599" spans="1:19" x14ac:dyDescent="0.2">
      <c r="A10599" t="s">
        <v>21062</v>
      </c>
      <c r="B10599" t="s">
        <v>21063</v>
      </c>
      <c r="C10599">
        <v>96</v>
      </c>
      <c r="D10599">
        <v>108</v>
      </c>
      <c r="E10599">
        <v>89</v>
      </c>
      <c r="F10599">
        <v>5</v>
      </c>
      <c r="G10599">
        <v>0.131410754742909</v>
      </c>
      <c r="H10599">
        <v>-0.52713923617305902</v>
      </c>
      <c r="I10599">
        <v>-2.1674984016655401</v>
      </c>
      <c r="J10599">
        <v>189</v>
      </c>
      <c r="K10599">
        <v>113</v>
      </c>
      <c r="L10599">
        <v>85</v>
      </c>
      <c r="M10599">
        <v>28</v>
      </c>
      <c r="N10599">
        <v>-0.146155257268102</v>
      </c>
      <c r="O10599">
        <v>-0.939131655603341</v>
      </c>
      <c r="P10599">
        <v>-1.83952944142291</v>
      </c>
      <c r="Q10599">
        <v>0.52542372881355903</v>
      </c>
      <c r="R10599">
        <v>0.23728813559322001</v>
      </c>
      <c r="S10599">
        <f t="shared" si="165"/>
        <v>-0.11711464703688618</v>
      </c>
    </row>
    <row r="10600" spans="1:19" x14ac:dyDescent="0.2">
      <c r="A10600" t="s">
        <v>21064</v>
      </c>
      <c r="B10600" t="s">
        <v>21065</v>
      </c>
      <c r="C10600">
        <v>109</v>
      </c>
      <c r="D10600">
        <v>62</v>
      </c>
      <c r="E10600">
        <v>68</v>
      </c>
      <c r="F10600">
        <v>3</v>
      </c>
      <c r="G10600">
        <v>-0.16477657614684099</v>
      </c>
      <c r="H10600">
        <v>-0.69917559501279003</v>
      </c>
      <c r="I10600">
        <v>-2.44450241618296</v>
      </c>
      <c r="J10600">
        <v>132</v>
      </c>
      <c r="K10600">
        <v>109</v>
      </c>
      <c r="L10600">
        <v>101</v>
      </c>
      <c r="M10600">
        <v>9</v>
      </c>
      <c r="N10600">
        <v>-5.91932984350442E-3</v>
      </c>
      <c r="O10600">
        <v>-0.70834133456759696</v>
      </c>
      <c r="P10600">
        <v>-2.1765570903584099</v>
      </c>
      <c r="Q10600">
        <v>0.644067796610169</v>
      </c>
      <c r="R10600">
        <v>0.27118644067796599</v>
      </c>
      <c r="S10600">
        <f t="shared" si="165"/>
        <v>-0.28714739771061248</v>
      </c>
    </row>
    <row r="10601" spans="1:19" x14ac:dyDescent="0.2">
      <c r="A10601" t="s">
        <v>21066</v>
      </c>
      <c r="B10601" t="s">
        <v>21067</v>
      </c>
      <c r="C10601">
        <v>41</v>
      </c>
      <c r="D10601">
        <v>18</v>
      </c>
      <c r="E10601">
        <v>19</v>
      </c>
      <c r="F10601">
        <v>2</v>
      </c>
      <c r="G10601">
        <v>-0.27725311932090102</v>
      </c>
      <c r="H10601">
        <v>-0.82828826554530999</v>
      </c>
      <c r="I10601">
        <v>-2.1959510340177499</v>
      </c>
      <c r="J10601">
        <v>67</v>
      </c>
      <c r="K10601">
        <v>38</v>
      </c>
      <c r="L10601">
        <v>46</v>
      </c>
      <c r="M10601">
        <v>1</v>
      </c>
      <c r="N10601">
        <v>-0.16906310266229399</v>
      </c>
      <c r="O10601">
        <v>-0.75540574816364203</v>
      </c>
      <c r="P10601">
        <v>-2.8363004712927098</v>
      </c>
      <c r="Q10601">
        <v>0.88135593220338904</v>
      </c>
      <c r="R10601">
        <v>0.38983050847457601</v>
      </c>
      <c r="S10601">
        <f t="shared" si="165"/>
        <v>-0.39193987204450842</v>
      </c>
    </row>
    <row r="10602" spans="1:19" x14ac:dyDescent="0.2">
      <c r="A10602" t="s">
        <v>21068</v>
      </c>
      <c r="B10602" t="s">
        <v>21069</v>
      </c>
      <c r="C10602">
        <v>51</v>
      </c>
      <c r="D10602">
        <v>49</v>
      </c>
      <c r="E10602">
        <v>61</v>
      </c>
      <c r="F10602">
        <v>11</v>
      </c>
      <c r="G10602">
        <v>6.2884136226105697E-2</v>
      </c>
      <c r="H10602">
        <v>-0.41649835086557202</v>
      </c>
      <c r="I10602">
        <v>-1.55037466390171</v>
      </c>
      <c r="J10602">
        <v>148</v>
      </c>
      <c r="K10602">
        <v>146</v>
      </c>
      <c r="L10602">
        <v>119</v>
      </c>
      <c r="M10602">
        <v>12</v>
      </c>
      <c r="N10602">
        <v>7.1319243811201499E-2</v>
      </c>
      <c r="O10602">
        <v>-0.68680353114681703</v>
      </c>
      <c r="P10602">
        <v>-2.1013061379392202</v>
      </c>
      <c r="Q10602">
        <v>0.76271186440677896</v>
      </c>
      <c r="R10602">
        <v>0.322033898305084</v>
      </c>
      <c r="S10602">
        <f t="shared" si="165"/>
        <v>-9.1673839445613053E-3</v>
      </c>
    </row>
    <row r="10603" spans="1:19" x14ac:dyDescent="0.2">
      <c r="A10603" t="s">
        <v>21070</v>
      </c>
      <c r="B10603" t="s">
        <v>21071</v>
      </c>
      <c r="C10603">
        <v>223</v>
      </c>
      <c r="D10603">
        <v>230</v>
      </c>
      <c r="E10603">
        <v>145</v>
      </c>
      <c r="F10603">
        <v>33</v>
      </c>
      <c r="G10603">
        <v>9.3681205264960599E-2</v>
      </c>
      <c r="H10603">
        <v>-0.68119487059158901</v>
      </c>
      <c r="I10603">
        <v>-1.71398809613227</v>
      </c>
      <c r="J10603">
        <v>307</v>
      </c>
      <c r="K10603">
        <v>379</v>
      </c>
      <c r="L10603">
        <v>226</v>
      </c>
      <c r="M10603">
        <v>133</v>
      </c>
      <c r="N10603">
        <v>0.16872893791260701</v>
      </c>
      <c r="O10603">
        <v>-0.725118713474176</v>
      </c>
      <c r="P10603">
        <v>-1.3735124031019901</v>
      </c>
      <c r="Q10603">
        <v>0.644067796610169</v>
      </c>
      <c r="R10603">
        <v>0.35593220338983</v>
      </c>
      <c r="S10603">
        <f t="shared" si="165"/>
        <v>0.13832214374417465</v>
      </c>
    </row>
    <row r="10604" spans="1:19" x14ac:dyDescent="0.2">
      <c r="A10604" t="s">
        <v>21072</v>
      </c>
      <c r="B10604" t="s">
        <v>21073</v>
      </c>
      <c r="C10604">
        <v>194</v>
      </c>
      <c r="D10604">
        <v>161</v>
      </c>
      <c r="E10604">
        <v>132</v>
      </c>
      <c r="F10604">
        <v>8</v>
      </c>
      <c r="G10604">
        <v>-7.1762160284792695E-4</v>
      </c>
      <c r="H10604">
        <v>-0.66148580850277905</v>
      </c>
      <c r="I10604">
        <v>-2.2689089159002802</v>
      </c>
      <c r="J10604">
        <v>289</v>
      </c>
      <c r="K10604">
        <v>358</v>
      </c>
      <c r="L10604">
        <v>190</v>
      </c>
      <c r="M10604">
        <v>29</v>
      </c>
      <c r="N10604">
        <v>0.170213287309048</v>
      </c>
      <c r="O10604">
        <v>-0.77423301894810903</v>
      </c>
      <c r="P10604">
        <v>-2.0087255134494799</v>
      </c>
      <c r="Q10604">
        <v>0.72881355932203395</v>
      </c>
      <c r="R10604">
        <v>0.322033898305084</v>
      </c>
      <c r="S10604">
        <f t="shared" si="165"/>
        <v>-0.19161694104484217</v>
      </c>
    </row>
    <row r="10605" spans="1:19" x14ac:dyDescent="0.2">
      <c r="A10605" t="s">
        <v>21074</v>
      </c>
      <c r="B10605" t="s">
        <v>21075</v>
      </c>
      <c r="C10605">
        <v>71</v>
      </c>
      <c r="D10605">
        <v>81</v>
      </c>
      <c r="E10605">
        <v>58</v>
      </c>
      <c r="F10605">
        <v>10</v>
      </c>
      <c r="G10605">
        <v>0.137484902455102</v>
      </c>
      <c r="H10605">
        <v>-0.58208836493454097</v>
      </c>
      <c r="I10605">
        <v>-1.7354555216810701</v>
      </c>
      <c r="J10605">
        <v>171</v>
      </c>
      <c r="K10605">
        <v>148</v>
      </c>
      <c r="L10605">
        <v>123</v>
      </c>
      <c r="M10605">
        <v>9</v>
      </c>
      <c r="N10605">
        <v>1.44937084245253E-2</v>
      </c>
      <c r="O10605">
        <v>-0.73517977609714602</v>
      </c>
      <c r="P10605">
        <v>-2.2889792695447202</v>
      </c>
      <c r="Q10605">
        <v>0.81355932203389802</v>
      </c>
      <c r="R10605">
        <v>0.25423728813559299</v>
      </c>
      <c r="S10605">
        <f t="shared" si="165"/>
        <v>-0.11274112871847704</v>
      </c>
    </row>
    <row r="10606" spans="1:19" x14ac:dyDescent="0.2">
      <c r="A10606" t="s">
        <v>21076</v>
      </c>
      <c r="B10606" t="s">
        <v>21077</v>
      </c>
      <c r="C10606">
        <v>99</v>
      </c>
      <c r="D10606">
        <v>103</v>
      </c>
      <c r="E10606">
        <v>41</v>
      </c>
      <c r="F10606">
        <v>10</v>
      </c>
      <c r="G10606">
        <v>9.7460262403150699E-2</v>
      </c>
      <c r="H10606">
        <v>-0.87710934765621795</v>
      </c>
      <c r="I10606">
        <v>-1.8798323675595401</v>
      </c>
      <c r="J10606">
        <v>148</v>
      </c>
      <c r="K10606">
        <v>158</v>
      </c>
      <c r="L10606">
        <v>78</v>
      </c>
      <c r="M10606">
        <v>13</v>
      </c>
      <c r="N10606">
        <v>0.105623474981187</v>
      </c>
      <c r="O10606">
        <v>-0.87025588984886704</v>
      </c>
      <c r="P10606">
        <v>-2.0665440316800101</v>
      </c>
      <c r="Q10606">
        <v>0.72881355932203395</v>
      </c>
      <c r="R10606">
        <v>0.40677966101694901</v>
      </c>
      <c r="S10606">
        <f t="shared" si="165"/>
        <v>-9.4879226168582298E-2</v>
      </c>
    </row>
    <row r="10607" spans="1:19" x14ac:dyDescent="0.2">
      <c r="A10607" t="s">
        <v>21078</v>
      </c>
      <c r="B10607" t="s">
        <v>21079</v>
      </c>
      <c r="C10607">
        <v>159</v>
      </c>
      <c r="D10607">
        <v>267</v>
      </c>
      <c r="E10607">
        <v>93</v>
      </c>
      <c r="F10607">
        <v>15</v>
      </c>
      <c r="G10607">
        <v>0.30537236933965201</v>
      </c>
      <c r="H10607">
        <v>-0.72717218554491903</v>
      </c>
      <c r="I10607">
        <v>-1.9095030382267599</v>
      </c>
      <c r="J10607">
        <v>256</v>
      </c>
      <c r="K10607">
        <v>386</v>
      </c>
      <c r="L10607">
        <v>301</v>
      </c>
      <c r="M10607">
        <v>42</v>
      </c>
      <c r="N10607">
        <v>0.25557544278162703</v>
      </c>
      <c r="O10607">
        <v>-0.52176224686239603</v>
      </c>
      <c r="P10607">
        <v>-1.7952163435058399</v>
      </c>
      <c r="Q10607">
        <v>0.59322033898305004</v>
      </c>
      <c r="R10607">
        <v>0.35593220338983</v>
      </c>
      <c r="S10607">
        <f t="shared" si="165"/>
        <v>-3.0860033886626503E-2</v>
      </c>
    </row>
    <row r="10608" spans="1:19" x14ac:dyDescent="0.2">
      <c r="A10608" t="s">
        <v>21080</v>
      </c>
      <c r="B10608" t="s">
        <v>21081</v>
      </c>
      <c r="C10608">
        <v>89</v>
      </c>
      <c r="D10608">
        <v>86</v>
      </c>
      <c r="E10608">
        <v>100</v>
      </c>
      <c r="F10608">
        <v>7</v>
      </c>
      <c r="G10608">
        <v>6.5366676894183295E-2</v>
      </c>
      <c r="H10608">
        <v>-0.44364801642331603</v>
      </c>
      <c r="I10608">
        <v>-1.9884891395926501</v>
      </c>
      <c r="J10608">
        <v>147</v>
      </c>
      <c r="K10608">
        <v>193</v>
      </c>
      <c r="L10608">
        <v>137</v>
      </c>
      <c r="M10608">
        <v>17</v>
      </c>
      <c r="N10608">
        <v>0.19546807768131899</v>
      </c>
      <c r="O10608">
        <v>-0.622685544736159</v>
      </c>
      <c r="P10608">
        <v>-1.9470940819617899</v>
      </c>
      <c r="Q10608">
        <v>0.89830508474576198</v>
      </c>
      <c r="R10608">
        <v>0.305084745762711</v>
      </c>
      <c r="S10608">
        <f t="shared" si="165"/>
        <v>-9.4263127995228888E-2</v>
      </c>
    </row>
    <row r="10609" spans="1:19" x14ac:dyDescent="0.2">
      <c r="A10609" t="s">
        <v>21082</v>
      </c>
      <c r="B10609" t="s">
        <v>21083</v>
      </c>
      <c r="C10609">
        <v>109</v>
      </c>
      <c r="D10609">
        <v>145</v>
      </c>
      <c r="E10609">
        <v>66</v>
      </c>
      <c r="F10609">
        <v>5</v>
      </c>
      <c r="G10609">
        <v>0.204199736589879</v>
      </c>
      <c r="H10609">
        <v>-0.71214057217715798</v>
      </c>
      <c r="I10609">
        <v>-2.2226536665665999</v>
      </c>
      <c r="J10609">
        <v>238</v>
      </c>
      <c r="K10609">
        <v>298</v>
      </c>
      <c r="L10609">
        <v>190</v>
      </c>
      <c r="M10609">
        <v>17</v>
      </c>
      <c r="N10609">
        <v>0.174867410441465</v>
      </c>
      <c r="O10609">
        <v>-0.68991213324807299</v>
      </c>
      <c r="P10609">
        <v>-2.15635370427013</v>
      </c>
      <c r="Q10609">
        <v>0.72881355932203395</v>
      </c>
      <c r="R10609">
        <v>0.28813559322033899</v>
      </c>
      <c r="S10609">
        <f t="shared" si="165"/>
        <v>-0.21776582229762598</v>
      </c>
    </row>
    <row r="10610" spans="1:19" x14ac:dyDescent="0.2">
      <c r="A10610" t="s">
        <v>21084</v>
      </c>
      <c r="B10610" t="s">
        <v>21085</v>
      </c>
      <c r="C10610">
        <v>447</v>
      </c>
      <c r="D10610">
        <v>522</v>
      </c>
      <c r="E10610">
        <v>456</v>
      </c>
      <c r="F10610">
        <v>58</v>
      </c>
      <c r="G10610">
        <v>0.147621212165854</v>
      </c>
      <c r="H10610">
        <v>-0.48560069024590502</v>
      </c>
      <c r="I10610">
        <v>-1.7710767025309899</v>
      </c>
      <c r="J10610">
        <v>720</v>
      </c>
      <c r="K10610">
        <v>980</v>
      </c>
      <c r="L10610">
        <v>616</v>
      </c>
      <c r="M10610">
        <v>112</v>
      </c>
      <c r="N10610">
        <v>0.21112168268294801</v>
      </c>
      <c r="O10610">
        <v>-0.65984056141123304</v>
      </c>
      <c r="P10610">
        <v>-1.8183401423529699</v>
      </c>
      <c r="Q10610">
        <v>0.79661016949152497</v>
      </c>
      <c r="R10610">
        <v>0.20338983050847401</v>
      </c>
      <c r="S10610">
        <f t="shared" si="165"/>
        <v>2.8745872073648975E-3</v>
      </c>
    </row>
    <row r="10611" spans="1:19" x14ac:dyDescent="0.2">
      <c r="A10611" t="s">
        <v>21086</v>
      </c>
      <c r="B10611" t="s">
        <v>21087</v>
      </c>
      <c r="C10611">
        <v>205</v>
      </c>
      <c r="D10611">
        <v>208</v>
      </c>
      <c r="E10611">
        <v>150</v>
      </c>
      <c r="F10611">
        <v>8</v>
      </c>
      <c r="G10611">
        <v>8.6567706202535705E-2</v>
      </c>
      <c r="H10611">
        <v>-0.62992061177847603</v>
      </c>
      <c r="I10611">
        <v>-2.2928610470258</v>
      </c>
      <c r="J10611">
        <v>227</v>
      </c>
      <c r="K10611">
        <v>324</v>
      </c>
      <c r="L10611">
        <v>201</v>
      </c>
      <c r="M10611">
        <v>32</v>
      </c>
      <c r="N10611">
        <v>0.23174725643521099</v>
      </c>
      <c r="O10611">
        <v>-0.64491857691702403</v>
      </c>
      <c r="P10611">
        <v>-1.8611015474651</v>
      </c>
      <c r="Q10611">
        <v>0.72881355932203395</v>
      </c>
      <c r="R10611">
        <v>0.38983050847457601</v>
      </c>
      <c r="S10611">
        <f t="shared" si="165"/>
        <v>-0.15903734048862228</v>
      </c>
    </row>
    <row r="10612" spans="1:19" x14ac:dyDescent="0.2">
      <c r="A10612" t="s">
        <v>21088</v>
      </c>
      <c r="B10612" t="s">
        <v>21089</v>
      </c>
      <c r="C10612">
        <v>117</v>
      </c>
      <c r="D10612">
        <v>103</v>
      </c>
      <c r="E10612">
        <v>43</v>
      </c>
      <c r="F10612">
        <v>9</v>
      </c>
      <c r="G10612">
        <v>2.4909595254539001E-2</v>
      </c>
      <c r="H10612">
        <v>-0.92897541594497801</v>
      </c>
      <c r="I10612">
        <v>-1.99814052526883</v>
      </c>
      <c r="J10612">
        <v>193</v>
      </c>
      <c r="K10612">
        <v>259</v>
      </c>
      <c r="L10612">
        <v>126</v>
      </c>
      <c r="M10612">
        <v>21</v>
      </c>
      <c r="N10612">
        <v>0.20497055849519899</v>
      </c>
      <c r="O10612">
        <v>-0.77727554103460095</v>
      </c>
      <c r="P10612">
        <v>-1.9735636828657399</v>
      </c>
      <c r="Q10612">
        <v>0.86440677966101698</v>
      </c>
      <c r="R10612">
        <v>0.305084745762711</v>
      </c>
      <c r="S10612">
        <f t="shared" si="165"/>
        <v>-0.10412661313139725</v>
      </c>
    </row>
    <row r="10613" spans="1:19" x14ac:dyDescent="0.2">
      <c r="A10613" t="s">
        <v>21090</v>
      </c>
      <c r="B10613" t="s">
        <v>21091</v>
      </c>
      <c r="C10613">
        <v>235</v>
      </c>
      <c r="D10613">
        <v>212</v>
      </c>
      <c r="E10613">
        <v>183</v>
      </c>
      <c r="F10613">
        <v>15</v>
      </c>
      <c r="G10613">
        <v>3.5526230952543501E-2</v>
      </c>
      <c r="H10613">
        <v>-0.60287478231971003</v>
      </c>
      <c r="I10613">
        <v>-2.0791737761780502</v>
      </c>
      <c r="J10613">
        <v>411</v>
      </c>
      <c r="K10613">
        <v>613</v>
      </c>
      <c r="L10613">
        <v>317</v>
      </c>
      <c r="M10613">
        <v>82</v>
      </c>
      <c r="N10613">
        <v>0.25084675606406698</v>
      </c>
      <c r="O10613">
        <v>-0.70487133680270797</v>
      </c>
      <c r="P10613">
        <v>-1.7102536380842399</v>
      </c>
      <c r="Q10613">
        <v>0.77966101694915202</v>
      </c>
      <c r="R10613">
        <v>0.28813559322033899</v>
      </c>
      <c r="S10613">
        <f t="shared" si="165"/>
        <v>-5.7064125661089038E-2</v>
      </c>
    </row>
    <row r="10614" spans="1:19" x14ac:dyDescent="0.2">
      <c r="A10614" t="s">
        <v>21092</v>
      </c>
      <c r="B10614" t="s">
        <v>21093</v>
      </c>
      <c r="C10614">
        <v>153</v>
      </c>
      <c r="D10614">
        <v>175</v>
      </c>
      <c r="E10614">
        <v>67</v>
      </c>
      <c r="F10614">
        <v>8</v>
      </c>
      <c r="G10614">
        <v>0.138604850164224</v>
      </c>
      <c r="H10614">
        <v>-0.85287463789517604</v>
      </c>
      <c r="I10614">
        <v>-2.16579861678765</v>
      </c>
      <c r="J10614">
        <v>274</v>
      </c>
      <c r="K10614">
        <v>285</v>
      </c>
      <c r="L10614">
        <v>249</v>
      </c>
      <c r="M10614">
        <v>30</v>
      </c>
      <c r="N10614">
        <v>9.4322400609843995E-2</v>
      </c>
      <c r="O10614">
        <v>-0.63363999286904205</v>
      </c>
      <c r="P10614">
        <v>-1.97085497669261</v>
      </c>
      <c r="Q10614">
        <v>0.71186440677966101</v>
      </c>
      <c r="R10614">
        <v>0.38983050847457601</v>
      </c>
      <c r="S10614">
        <f t="shared" si="165"/>
        <v>-0.15175189137008752</v>
      </c>
    </row>
    <row r="10615" spans="1:19" x14ac:dyDescent="0.2">
      <c r="A10615" t="s">
        <v>21094</v>
      </c>
      <c r="B10615" t="s">
        <v>21095</v>
      </c>
      <c r="C10615">
        <v>76</v>
      </c>
      <c r="D10615">
        <v>73</v>
      </c>
      <c r="E10615">
        <v>54</v>
      </c>
      <c r="F10615">
        <v>2</v>
      </c>
      <c r="G10615">
        <v>6.2767500135193E-2</v>
      </c>
      <c r="H10615">
        <v>-0.64267784223622604</v>
      </c>
      <c r="I10615">
        <v>-2.4639807695788001</v>
      </c>
      <c r="J10615">
        <v>153</v>
      </c>
      <c r="K10615">
        <v>175</v>
      </c>
      <c r="L10615">
        <v>120</v>
      </c>
      <c r="M10615">
        <v>25</v>
      </c>
      <c r="N10615">
        <v>0.13557472129041701</v>
      </c>
      <c r="O10615">
        <v>-0.69759896191436399</v>
      </c>
      <c r="P10615">
        <v>-1.79697709073745</v>
      </c>
      <c r="Q10615">
        <v>0.677966101694915</v>
      </c>
      <c r="R10615">
        <v>0.37288135593220301</v>
      </c>
      <c r="S10615">
        <f t="shared" si="165"/>
        <v>-0.19123318630329167</v>
      </c>
    </row>
    <row r="10616" spans="1:19" x14ac:dyDescent="0.2">
      <c r="A10616" t="s">
        <v>21096</v>
      </c>
      <c r="B10616" t="s">
        <v>21097</v>
      </c>
      <c r="C10616">
        <v>48</v>
      </c>
      <c r="D10616">
        <v>53</v>
      </c>
      <c r="E10616">
        <v>49</v>
      </c>
      <c r="F10616">
        <v>0</v>
      </c>
      <c r="G10616">
        <v>0.12329286452073</v>
      </c>
      <c r="H10616">
        <v>-0.485303167125477</v>
      </c>
      <c r="I10616" t="e">
        <f>-inf</f>
        <v>#NAME?</v>
      </c>
      <c r="J10616">
        <v>168</v>
      </c>
      <c r="K10616">
        <v>252</v>
      </c>
      <c r="L10616">
        <v>140</v>
      </c>
      <c r="M10616">
        <v>8</v>
      </c>
      <c r="N10616">
        <v>0.253319362477402</v>
      </c>
      <c r="O10616">
        <v>-0.67127002319201501</v>
      </c>
      <c r="P10616">
        <v>-2.33244496332581</v>
      </c>
      <c r="Q10616">
        <v>0.52542372881355903</v>
      </c>
      <c r="R10616">
        <v>0.305084745762711</v>
      </c>
      <c r="S10616" t="e">
        <f t="shared" si="165"/>
        <v>#NAME?</v>
      </c>
    </row>
    <row r="10617" spans="1:19" x14ac:dyDescent="0.2">
      <c r="A10617" t="s">
        <v>21098</v>
      </c>
      <c r="B10617" t="s">
        <v>21099</v>
      </c>
      <c r="C10617">
        <v>36</v>
      </c>
      <c r="D10617">
        <v>10</v>
      </c>
      <c r="E10617">
        <v>11</v>
      </c>
      <c r="F10617">
        <v>2</v>
      </c>
      <c r="G10617">
        <v>-0.47604426847175801</v>
      </c>
      <c r="H10617">
        <v>-1.0091678253874601</v>
      </c>
      <c r="I10617">
        <v>-2.1394696780653</v>
      </c>
      <c r="J10617">
        <v>50</v>
      </c>
      <c r="K10617">
        <v>109</v>
      </c>
      <c r="L10617">
        <v>57</v>
      </c>
      <c r="M10617">
        <v>1</v>
      </c>
      <c r="N10617">
        <v>0.41568459702632599</v>
      </c>
      <c r="O10617">
        <v>-0.53518392580791696</v>
      </c>
      <c r="P10617">
        <v>-2.7091956729279101</v>
      </c>
      <c r="Q10617">
        <v>0.89830508474576198</v>
      </c>
      <c r="R10617">
        <v>0.305084745762711</v>
      </c>
      <c r="S10617">
        <f t="shared" si="165"/>
        <v>-0.34165312980353224</v>
      </c>
    </row>
    <row r="10618" spans="1:19" x14ac:dyDescent="0.2">
      <c r="A10618" t="s">
        <v>21100</v>
      </c>
      <c r="B10618" t="s">
        <v>21101</v>
      </c>
      <c r="C10618">
        <v>108</v>
      </c>
      <c r="D10618">
        <v>102</v>
      </c>
      <c r="E10618">
        <v>69</v>
      </c>
      <c r="F10618">
        <v>14</v>
      </c>
      <c r="G10618">
        <v>5.5434648570496202E-2</v>
      </c>
      <c r="H10618">
        <v>-0.68883267452809804</v>
      </c>
      <c r="I10618">
        <v>-1.7714928927707101</v>
      </c>
      <c r="J10618">
        <v>201</v>
      </c>
      <c r="K10618">
        <v>279</v>
      </c>
      <c r="L10618">
        <v>188</v>
      </c>
      <c r="M10618">
        <v>38</v>
      </c>
      <c r="N10618">
        <v>0.21963624927483</v>
      </c>
      <c r="O10618">
        <v>-0.62112698530119903</v>
      </c>
      <c r="P10618">
        <v>-1.73363812939557</v>
      </c>
      <c r="Q10618">
        <v>0.96610169491525399</v>
      </c>
      <c r="R10618">
        <v>0.27118644067796599</v>
      </c>
      <c r="S10618">
        <f t="shared" si="165"/>
        <v>2.5410968812284752E-2</v>
      </c>
    </row>
    <row r="10619" spans="1:19" x14ac:dyDescent="0.2">
      <c r="A10619" t="s">
        <v>21102</v>
      </c>
      <c r="B10619" t="s">
        <v>21103</v>
      </c>
      <c r="C10619">
        <v>100</v>
      </c>
      <c r="D10619">
        <v>132</v>
      </c>
      <c r="E10619">
        <v>22</v>
      </c>
      <c r="F10619">
        <v>13</v>
      </c>
      <c r="G10619">
        <v>0.200832163501378</v>
      </c>
      <c r="H10619">
        <v>-1.15183532895619</v>
      </c>
      <c r="I10619">
        <v>-1.7702538206551599</v>
      </c>
      <c r="J10619">
        <v>224</v>
      </c>
      <c r="K10619">
        <v>247</v>
      </c>
      <c r="L10619">
        <v>219</v>
      </c>
      <c r="M10619">
        <v>22</v>
      </c>
      <c r="N10619">
        <v>0.119677038347224</v>
      </c>
      <c r="O10619">
        <v>-0.60189268063843404</v>
      </c>
      <c r="P10619">
        <v>-2.0180510061038399</v>
      </c>
      <c r="Q10619">
        <v>0.61016949152542299</v>
      </c>
      <c r="R10619">
        <v>0.23728813559322001</v>
      </c>
      <c r="S10619">
        <f t="shared" si="165"/>
        <v>-5.0307498982191216E-2</v>
      </c>
    </row>
    <row r="10620" spans="1:19" x14ac:dyDescent="0.2">
      <c r="A10620" t="s">
        <v>21104</v>
      </c>
      <c r="B10620" t="s">
        <v>21105</v>
      </c>
      <c r="C10620">
        <v>147</v>
      </c>
      <c r="D10620">
        <v>83</v>
      </c>
      <c r="E10620">
        <v>104</v>
      </c>
      <c r="F10620">
        <v>5</v>
      </c>
      <c r="G10620">
        <v>-0.16798101007657301</v>
      </c>
      <c r="H10620">
        <v>-0.64454200522779903</v>
      </c>
      <c r="I10620">
        <v>-2.3525445033741499</v>
      </c>
      <c r="J10620">
        <v>272</v>
      </c>
      <c r="K10620">
        <v>178</v>
      </c>
      <c r="L10620">
        <v>78</v>
      </c>
      <c r="M10620">
        <v>15</v>
      </c>
      <c r="N10620">
        <v>-0.106920798303582</v>
      </c>
      <c r="O10620">
        <v>-1.1345630784881</v>
      </c>
      <c r="P10620">
        <v>-2.26870331357041</v>
      </c>
      <c r="Q10620">
        <v>0.74576271186440601</v>
      </c>
      <c r="R10620">
        <v>0.28813559322033899</v>
      </c>
      <c r="S10620">
        <f t="shared" si="165"/>
        <v>-0.28527586937506899</v>
      </c>
    </row>
    <row r="10621" spans="1:19" x14ac:dyDescent="0.2">
      <c r="A10621" t="s">
        <v>21106</v>
      </c>
      <c r="B10621" t="s">
        <v>21107</v>
      </c>
      <c r="C10621">
        <v>129</v>
      </c>
      <c r="D10621">
        <v>107</v>
      </c>
      <c r="E10621">
        <v>61</v>
      </c>
      <c r="F10621">
        <v>9</v>
      </c>
      <c r="G10621">
        <v>-9.4770031851083305E-4</v>
      </c>
      <c r="H10621">
        <v>-0.81951788506688505</v>
      </c>
      <c r="I10621">
        <v>-2.0405443738219202</v>
      </c>
      <c r="J10621">
        <v>227</v>
      </c>
      <c r="K10621">
        <v>240</v>
      </c>
      <c r="L10621">
        <v>130</v>
      </c>
      <c r="M10621">
        <v>15</v>
      </c>
      <c r="N10621">
        <v>0.10141348794020499</v>
      </c>
      <c r="O10621">
        <v>-0.83417128203067603</v>
      </c>
      <c r="P10621">
        <v>-2.1901602667293298</v>
      </c>
      <c r="Q10621">
        <v>0.644067796610169</v>
      </c>
      <c r="R10621">
        <v>0.27118644067796599</v>
      </c>
      <c r="S10621">
        <f t="shared" si="165"/>
        <v>-0.17429122555463578</v>
      </c>
    </row>
    <row r="10622" spans="1:19" x14ac:dyDescent="0.2">
      <c r="A10622" t="s">
        <v>21108</v>
      </c>
      <c r="B10622" t="s">
        <v>21109</v>
      </c>
      <c r="C10622">
        <v>96</v>
      </c>
      <c r="D10622">
        <v>150</v>
      </c>
      <c r="E10622">
        <v>105</v>
      </c>
      <c r="F10622">
        <v>69</v>
      </c>
      <c r="G10622">
        <v>0.27407825831164101</v>
      </c>
      <c r="H10622">
        <v>-0.45533994374803399</v>
      </c>
      <c r="I10622">
        <v>-1.0276193152643101</v>
      </c>
      <c r="J10622">
        <v>264</v>
      </c>
      <c r="K10622">
        <v>293</v>
      </c>
      <c r="L10622">
        <v>267</v>
      </c>
      <c r="M10622">
        <v>164</v>
      </c>
      <c r="N10622">
        <v>0.122491796906</v>
      </c>
      <c r="O10622">
        <v>-0.587181442649646</v>
      </c>
      <c r="P10622">
        <v>-1.21698574741402</v>
      </c>
      <c r="Q10622">
        <v>0.81355932203389802</v>
      </c>
      <c r="R10622">
        <v>0.305084745762711</v>
      </c>
      <c r="S10622">
        <f t="shared" si="165"/>
        <v>0.37812783811599704</v>
      </c>
    </row>
    <row r="10623" spans="1:19" x14ac:dyDescent="0.2">
      <c r="A10623" t="s">
        <v>21110</v>
      </c>
      <c r="B10623" t="s">
        <v>21111</v>
      </c>
      <c r="C10623">
        <v>114</v>
      </c>
      <c r="D10623">
        <v>128</v>
      </c>
      <c r="E10623">
        <v>113</v>
      </c>
      <c r="F10623">
        <v>8</v>
      </c>
      <c r="G10623">
        <v>0.13056335060692401</v>
      </c>
      <c r="H10623">
        <v>-0.498084417631456</v>
      </c>
      <c r="I10623">
        <v>-2.0380120373065198</v>
      </c>
      <c r="J10623">
        <v>202</v>
      </c>
      <c r="K10623">
        <v>315</v>
      </c>
      <c r="L10623">
        <v>160</v>
      </c>
      <c r="M10623">
        <v>19</v>
      </c>
      <c r="N10623">
        <v>0.27018728776469803</v>
      </c>
      <c r="O10623">
        <v>-0.693320163935089</v>
      </c>
      <c r="P10623">
        <v>-2.0368234370856801</v>
      </c>
      <c r="Q10623">
        <v>0.91525423728813504</v>
      </c>
      <c r="R10623">
        <v>0.38983050847457601</v>
      </c>
      <c r="S10623">
        <f t="shared" si="165"/>
        <v>-0.13254584614549558</v>
      </c>
    </row>
    <row r="10624" spans="1:19" x14ac:dyDescent="0.2">
      <c r="A10624" t="s">
        <v>21112</v>
      </c>
      <c r="B10624" t="s">
        <v>21113</v>
      </c>
      <c r="C10624">
        <v>19</v>
      </c>
      <c r="D10624">
        <v>49</v>
      </c>
      <c r="E10624">
        <v>324</v>
      </c>
      <c r="F10624">
        <v>647</v>
      </c>
      <c r="G10624">
        <v>0.49170071137121302</v>
      </c>
      <c r="H10624">
        <v>0.73753339947537899</v>
      </c>
      <c r="I10624">
        <v>0.64795350675387198</v>
      </c>
      <c r="J10624">
        <v>132</v>
      </c>
      <c r="K10624">
        <v>158</v>
      </c>
      <c r="L10624">
        <v>541</v>
      </c>
      <c r="M10624">
        <v>1638</v>
      </c>
      <c r="N10624">
        <v>0.15531125917029401</v>
      </c>
      <c r="O10624">
        <v>2.05345567563292E-2</v>
      </c>
      <c r="P10624">
        <v>8.3514297626656797E-2</v>
      </c>
      <c r="Q10624">
        <v>0.91525423728813504</v>
      </c>
      <c r="R10624">
        <v>0.52542372881355903</v>
      </c>
      <c r="S10624">
        <f t="shared" si="165"/>
        <v>1.2091977541060057</v>
      </c>
    </row>
    <row r="10625" spans="1:19" x14ac:dyDescent="0.2">
      <c r="A10625" t="s">
        <v>21114</v>
      </c>
      <c r="B10625" t="s">
        <v>21115</v>
      </c>
      <c r="C10625">
        <v>120</v>
      </c>
      <c r="D10625">
        <v>169</v>
      </c>
      <c r="E10625">
        <v>504</v>
      </c>
      <c r="F10625">
        <v>1933</v>
      </c>
      <c r="G10625">
        <v>0.228963690861577</v>
      </c>
      <c r="H10625">
        <v>0.128991280619496</v>
      </c>
      <c r="I10625">
        <v>0.32285343501892899</v>
      </c>
      <c r="J10625">
        <v>210</v>
      </c>
      <c r="K10625">
        <v>341</v>
      </c>
      <c r="L10625">
        <v>1122</v>
      </c>
      <c r="M10625">
        <v>3421</v>
      </c>
      <c r="N10625">
        <v>0.28776318768030001</v>
      </c>
      <c r="O10625">
        <v>0.13568478504183301</v>
      </c>
      <c r="P10625">
        <v>0.20170811085925</v>
      </c>
      <c r="Q10625">
        <v>0.89830508474576198</v>
      </c>
      <c r="R10625">
        <v>0.52542372881355903</v>
      </c>
      <c r="S10625">
        <f t="shared" si="165"/>
        <v>1.1470591985344427</v>
      </c>
    </row>
    <row r="10626" spans="1:19" x14ac:dyDescent="0.2">
      <c r="A10626" t="s">
        <v>21116</v>
      </c>
      <c r="B10626" t="s">
        <v>21117</v>
      </c>
      <c r="C10626">
        <v>247</v>
      </c>
      <c r="D10626">
        <v>266</v>
      </c>
      <c r="E10626">
        <v>116</v>
      </c>
      <c r="F10626">
        <v>22</v>
      </c>
      <c r="G10626">
        <v>0.112442915666929</v>
      </c>
      <c r="H10626">
        <v>-0.82249697381114995</v>
      </c>
      <c r="I10626">
        <v>-1.93447144539945</v>
      </c>
      <c r="J10626">
        <v>384</v>
      </c>
      <c r="K10626">
        <v>802</v>
      </c>
      <c r="L10626">
        <v>371</v>
      </c>
      <c r="M10626">
        <v>59</v>
      </c>
      <c r="N10626">
        <v>0.39707124733835403</v>
      </c>
      <c r="O10626">
        <v>-0.60704609189687497</v>
      </c>
      <c r="P10626">
        <v>-1.82370488131727</v>
      </c>
      <c r="Q10626">
        <v>0.91525423728813504</v>
      </c>
      <c r="R10626">
        <v>0.37288135593220301</v>
      </c>
      <c r="S10626">
        <f t="shared" si="165"/>
        <v>-4.56807266008094E-2</v>
      </c>
    </row>
    <row r="10627" spans="1:19" x14ac:dyDescent="0.2">
      <c r="A10627" t="s">
        <v>21118</v>
      </c>
      <c r="B10627" t="s">
        <v>21119</v>
      </c>
      <c r="C10627">
        <v>243</v>
      </c>
      <c r="D10627">
        <v>248</v>
      </c>
      <c r="E10627">
        <v>1061</v>
      </c>
      <c r="F10627">
        <v>2829</v>
      </c>
      <c r="G10627">
        <v>8.9103639523432601E-2</v>
      </c>
      <c r="H10627">
        <v>0.14585110052462399</v>
      </c>
      <c r="I10627">
        <v>0.18182950089667901</v>
      </c>
      <c r="J10627">
        <v>403</v>
      </c>
      <c r="K10627">
        <v>450</v>
      </c>
      <c r="L10627">
        <v>1931</v>
      </c>
      <c r="M10627">
        <v>5317</v>
      </c>
      <c r="N10627">
        <v>0.12513557105595599</v>
      </c>
      <c r="O10627">
        <v>8.8388450493894904E-2</v>
      </c>
      <c r="P10627">
        <v>0.110135945581176</v>
      </c>
      <c r="Q10627">
        <v>0.98305084745762705</v>
      </c>
      <c r="R10627">
        <v>0.57627118644067798</v>
      </c>
      <c r="S10627">
        <f t="shared" ref="S10627:S10690" si="166">((I10627+1.7338029)/1.7338029+(P10627+1.8692731)/1.8692731)/2</f>
        <v>1.0818961774995257</v>
      </c>
    </row>
    <row r="10628" spans="1:19" x14ac:dyDescent="0.2">
      <c r="A10628" t="s">
        <v>21120</v>
      </c>
      <c r="B10628" t="s">
        <v>21121</v>
      </c>
      <c r="C10628">
        <v>269</v>
      </c>
      <c r="D10628">
        <v>283</v>
      </c>
      <c r="E10628">
        <v>216</v>
      </c>
      <c r="F10628">
        <v>16</v>
      </c>
      <c r="G10628">
        <v>0.10229238781741</v>
      </c>
      <c r="H10628">
        <v>-0.58955653862988</v>
      </c>
      <c r="I10628">
        <v>-2.1098294703084801</v>
      </c>
      <c r="J10628">
        <v>527</v>
      </c>
      <c r="K10628">
        <v>471</v>
      </c>
      <c r="L10628">
        <v>318</v>
      </c>
      <c r="M10628">
        <v>65</v>
      </c>
      <c r="N10628">
        <v>2.8438395338071298E-2</v>
      </c>
      <c r="O10628">
        <v>-0.81147227237250397</v>
      </c>
      <c r="P10628">
        <v>-1.91912292716158</v>
      </c>
      <c r="Q10628">
        <v>0.644067796610169</v>
      </c>
      <c r="R10628">
        <v>0.38983050847457601</v>
      </c>
      <c r="S10628">
        <f t="shared" si="166"/>
        <v>-0.12177384015173569</v>
      </c>
    </row>
    <row r="10629" spans="1:19" x14ac:dyDescent="0.2">
      <c r="A10629" t="s">
        <v>21122</v>
      </c>
      <c r="B10629" t="s">
        <v>21123</v>
      </c>
      <c r="C10629">
        <v>112</v>
      </c>
      <c r="D10629">
        <v>130</v>
      </c>
      <c r="E10629">
        <v>451</v>
      </c>
      <c r="F10629">
        <v>1050</v>
      </c>
      <c r="G10629">
        <v>0.14498356193218301</v>
      </c>
      <c r="H10629">
        <v>0.110700509429375</v>
      </c>
      <c r="I10629">
        <v>8.7774103437757406E-2</v>
      </c>
      <c r="J10629">
        <v>207</v>
      </c>
      <c r="K10629">
        <v>178</v>
      </c>
      <c r="L10629">
        <v>808</v>
      </c>
      <c r="M10629">
        <v>2035</v>
      </c>
      <c r="N10629">
        <v>1.1677760273698001E-2</v>
      </c>
      <c r="O10629">
        <v>-6.4776182672195701E-4</v>
      </c>
      <c r="P10629">
        <v>-1.76316004875719E-2</v>
      </c>
      <c r="Q10629">
        <v>0.83050847457627097</v>
      </c>
      <c r="R10629">
        <v>0.54237288135593198</v>
      </c>
      <c r="S10629">
        <f t="shared" si="166"/>
        <v>1.0205964307025632</v>
      </c>
    </row>
    <row r="10630" spans="1:19" x14ac:dyDescent="0.2">
      <c r="A10630" t="s">
        <v>21124</v>
      </c>
      <c r="B10630" t="s">
        <v>21125</v>
      </c>
      <c r="C10630">
        <v>22</v>
      </c>
      <c r="D10630">
        <v>54</v>
      </c>
      <c r="E10630">
        <v>8</v>
      </c>
      <c r="F10630">
        <v>2</v>
      </c>
      <c r="G10630">
        <v>0.47022931129628998</v>
      </c>
      <c r="H10630">
        <v>-0.93359070360866603</v>
      </c>
      <c r="I10630">
        <v>-1.92558985812022</v>
      </c>
      <c r="J10630">
        <v>66</v>
      </c>
      <c r="K10630">
        <v>84</v>
      </c>
      <c r="L10630">
        <v>22</v>
      </c>
      <c r="M10630">
        <v>14</v>
      </c>
      <c r="N10630">
        <v>0.18196345394173399</v>
      </c>
      <c r="O10630">
        <v>-1.0692100318640501</v>
      </c>
      <c r="P10630">
        <v>-1.6836415684555199</v>
      </c>
      <c r="Q10630">
        <v>0.69491525423728795</v>
      </c>
      <c r="R10630">
        <v>0.338983050847457</v>
      </c>
      <c r="S10630">
        <f t="shared" si="166"/>
        <v>-5.6547773548006261E-3</v>
      </c>
    </row>
    <row r="10631" spans="1:19" x14ac:dyDescent="0.2">
      <c r="A10631" t="s">
        <v>21126</v>
      </c>
      <c r="B10631" t="s">
        <v>21127</v>
      </c>
      <c r="C10631">
        <v>231</v>
      </c>
      <c r="D10631">
        <v>225</v>
      </c>
      <c r="E10631">
        <v>271</v>
      </c>
      <c r="F10631">
        <v>35</v>
      </c>
      <c r="G10631">
        <v>6.8828770514746604E-2</v>
      </c>
      <c r="H10631">
        <v>-0.42490069879614201</v>
      </c>
      <c r="I10631">
        <v>-1.7037411085038601</v>
      </c>
      <c r="J10631">
        <v>424</v>
      </c>
      <c r="K10631">
        <v>517</v>
      </c>
      <c r="L10631">
        <v>216</v>
      </c>
      <c r="M10631">
        <v>52</v>
      </c>
      <c r="N10631">
        <v>0.16335278992293101</v>
      </c>
      <c r="O10631">
        <v>-0.88500088258619203</v>
      </c>
      <c r="P10631">
        <v>-1.9215881815498199</v>
      </c>
      <c r="Q10631">
        <v>0.83050847457627097</v>
      </c>
      <c r="R10631">
        <v>0.37288135593220301</v>
      </c>
      <c r="S10631">
        <f t="shared" si="166"/>
        <v>-5.3241071259148651E-3</v>
      </c>
    </row>
    <row r="10632" spans="1:19" x14ac:dyDescent="0.2">
      <c r="A10632" t="s">
        <v>21128</v>
      </c>
      <c r="B10632" t="s">
        <v>21129</v>
      </c>
      <c r="C10632">
        <v>343</v>
      </c>
      <c r="D10632">
        <v>455</v>
      </c>
      <c r="E10632">
        <v>227</v>
      </c>
      <c r="F10632">
        <v>49</v>
      </c>
      <c r="G10632">
        <v>0.20297550890987001</v>
      </c>
      <c r="H10632">
        <v>-0.67352627262805098</v>
      </c>
      <c r="I10632">
        <v>-1.72929521297625</v>
      </c>
      <c r="J10632">
        <v>584</v>
      </c>
      <c r="K10632">
        <v>716</v>
      </c>
      <c r="L10632">
        <v>455</v>
      </c>
      <c r="M10632">
        <v>63</v>
      </c>
      <c r="N10632">
        <v>0.16572827861717701</v>
      </c>
      <c r="O10632">
        <v>-0.70049022759967705</v>
      </c>
      <c r="P10632">
        <v>-1.97729796625071</v>
      </c>
      <c r="Q10632">
        <v>0.677966101694915</v>
      </c>
      <c r="R10632">
        <v>0.40677966101694901</v>
      </c>
      <c r="S10632">
        <f t="shared" si="166"/>
        <v>-2.7594943824484661E-2</v>
      </c>
    </row>
    <row r="10633" spans="1:19" x14ac:dyDescent="0.2">
      <c r="A10633" t="s">
        <v>21130</v>
      </c>
      <c r="B10633" t="s">
        <v>21131</v>
      </c>
      <c r="C10633">
        <v>117</v>
      </c>
      <c r="D10633">
        <v>124</v>
      </c>
      <c r="E10633">
        <v>422</v>
      </c>
      <c r="F10633">
        <v>1391</v>
      </c>
      <c r="G10633">
        <v>0.105494055711601</v>
      </c>
      <c r="H10633">
        <v>6.2868579437108593E-2</v>
      </c>
      <c r="I10633">
        <v>0.19094409528388501</v>
      </c>
      <c r="J10633">
        <v>301</v>
      </c>
      <c r="K10633">
        <v>538</v>
      </c>
      <c r="L10633">
        <v>1020</v>
      </c>
      <c r="M10633">
        <v>2970</v>
      </c>
      <c r="N10633">
        <v>0.32944388349426701</v>
      </c>
      <c r="O10633">
        <v>-6.2055100976316099E-2</v>
      </c>
      <c r="P10633">
        <v>-1.6035714868523902E-2</v>
      </c>
      <c r="Q10633">
        <v>0.84745762711864403</v>
      </c>
      <c r="R10633">
        <v>0.55932203389830504</v>
      </c>
      <c r="S10633">
        <f t="shared" si="166"/>
        <v>1.0507758185204579</v>
      </c>
    </row>
    <row r="10634" spans="1:19" x14ac:dyDescent="0.2">
      <c r="A10634" t="s">
        <v>21132</v>
      </c>
      <c r="B10634" t="s">
        <v>21133</v>
      </c>
      <c r="C10634">
        <v>29</v>
      </c>
      <c r="D10634">
        <v>46</v>
      </c>
      <c r="E10634">
        <v>245</v>
      </c>
      <c r="F10634">
        <v>788</v>
      </c>
      <c r="G10634">
        <v>0.28061806607814599</v>
      </c>
      <c r="H10634">
        <v>0.43251007668717201</v>
      </c>
      <c r="I10634">
        <v>0.54993104662860004</v>
      </c>
      <c r="J10634">
        <v>144</v>
      </c>
      <c r="K10634">
        <v>124</v>
      </c>
      <c r="L10634">
        <v>1096</v>
      </c>
      <c r="M10634">
        <v>2306</v>
      </c>
      <c r="N10634">
        <v>1.2287296488707199E-2</v>
      </c>
      <c r="O10634">
        <v>0.28935928490870999</v>
      </c>
      <c r="P10634">
        <v>0.194271142271537</v>
      </c>
      <c r="Q10634">
        <v>0.88135593220338904</v>
      </c>
      <c r="R10634">
        <v>0.59322033898305004</v>
      </c>
      <c r="S10634">
        <f t="shared" si="166"/>
        <v>1.2105553479421651</v>
      </c>
    </row>
    <row r="10635" spans="1:19" x14ac:dyDescent="0.2">
      <c r="A10635" t="s">
        <v>21134</v>
      </c>
      <c r="B10635" t="s">
        <v>21135</v>
      </c>
      <c r="C10635">
        <v>239</v>
      </c>
      <c r="D10635">
        <v>220</v>
      </c>
      <c r="E10635">
        <v>1147</v>
      </c>
      <c r="F10635">
        <v>3321</v>
      </c>
      <c r="G10635">
        <v>4.4283012169596903E-2</v>
      </c>
      <c r="H10635">
        <v>0.18690750717472601</v>
      </c>
      <c r="I10635">
        <v>0.258673801688248</v>
      </c>
      <c r="J10635">
        <v>362</v>
      </c>
      <c r="K10635">
        <v>510</v>
      </c>
      <c r="L10635">
        <v>2118</v>
      </c>
      <c r="M10635">
        <v>4942</v>
      </c>
      <c r="N10635">
        <v>0.226089708986492</v>
      </c>
      <c r="O10635">
        <v>0.17512860809391001</v>
      </c>
      <c r="P10635">
        <v>0.124968501941001</v>
      </c>
      <c r="Q10635">
        <v>0.98305084745762705</v>
      </c>
      <c r="R10635">
        <v>0.52542372881355903</v>
      </c>
      <c r="S10635">
        <f t="shared" si="166"/>
        <v>1.1080242657105099</v>
      </c>
    </row>
    <row r="10636" spans="1:19" x14ac:dyDescent="0.2">
      <c r="A10636" t="s">
        <v>21136</v>
      </c>
      <c r="B10636" t="s">
        <v>17611</v>
      </c>
      <c r="C10636">
        <v>0</v>
      </c>
      <c r="D10636">
        <v>0</v>
      </c>
      <c r="E10636">
        <v>0</v>
      </c>
      <c r="F10636">
        <v>0</v>
      </c>
      <c r="G10636" t="s">
        <v>373</v>
      </c>
      <c r="H10636" t="s">
        <v>373</v>
      </c>
      <c r="I10636" t="s">
        <v>373</v>
      </c>
      <c r="J10636">
        <v>0</v>
      </c>
      <c r="K10636">
        <v>0</v>
      </c>
      <c r="L10636">
        <v>0</v>
      </c>
      <c r="M10636">
        <v>0</v>
      </c>
      <c r="N10636" t="s">
        <v>373</v>
      </c>
      <c r="O10636" t="s">
        <v>373</v>
      </c>
      <c r="P10636" t="s">
        <v>373</v>
      </c>
      <c r="Q10636">
        <v>1</v>
      </c>
      <c r="R10636">
        <v>0.57627118644067798</v>
      </c>
      <c r="S10636" t="e">
        <f t="shared" si="166"/>
        <v>#VALUE!</v>
      </c>
    </row>
    <row r="10637" spans="1:19" x14ac:dyDescent="0.2">
      <c r="A10637" t="s">
        <v>21137</v>
      </c>
      <c r="B10637" t="s">
        <v>21138</v>
      </c>
      <c r="C10637">
        <v>167</v>
      </c>
      <c r="D10637">
        <v>150</v>
      </c>
      <c r="E10637">
        <v>907</v>
      </c>
      <c r="F10637">
        <v>2005</v>
      </c>
      <c r="G10637">
        <v>3.36330202036264E-2</v>
      </c>
      <c r="H10637">
        <v>0.24063280613410801</v>
      </c>
      <c r="I10637">
        <v>0.19520073284661801</v>
      </c>
      <c r="J10637">
        <v>412</v>
      </c>
      <c r="K10637">
        <v>360</v>
      </c>
      <c r="L10637">
        <v>1884</v>
      </c>
      <c r="M10637">
        <v>4570</v>
      </c>
      <c r="N10637">
        <v>1.8633388155874401E-2</v>
      </c>
      <c r="O10637">
        <v>6.8094905279333595E-2</v>
      </c>
      <c r="P10637">
        <v>3.4793315444822601E-2</v>
      </c>
      <c r="Q10637">
        <v>0.83050847457627097</v>
      </c>
      <c r="R10637">
        <v>0.59322033898305004</v>
      </c>
      <c r="S10637">
        <f t="shared" si="166"/>
        <v>1.0655992969758141</v>
      </c>
    </row>
    <row r="10638" spans="1:19" x14ac:dyDescent="0.2">
      <c r="A10638" t="s">
        <v>21139</v>
      </c>
      <c r="B10638" t="s">
        <v>21140</v>
      </c>
      <c r="C10638">
        <v>216</v>
      </c>
      <c r="D10638">
        <v>153</v>
      </c>
      <c r="E10638">
        <v>787</v>
      </c>
      <c r="F10638">
        <v>2140</v>
      </c>
      <c r="G10638">
        <v>-6.9504088037803599E-2</v>
      </c>
      <c r="H10638">
        <v>6.7262971429730006E-2</v>
      </c>
      <c r="I10638">
        <v>0.11176284923626099</v>
      </c>
      <c r="J10638">
        <v>301</v>
      </c>
      <c r="K10638">
        <v>332</v>
      </c>
      <c r="L10638">
        <v>971</v>
      </c>
      <c r="M10638">
        <v>3268</v>
      </c>
      <c r="N10638">
        <v>0.119799691531914</v>
      </c>
      <c r="O10638">
        <v>-8.3436042830228693E-2</v>
      </c>
      <c r="P10638">
        <v>2.54898836746415E-2</v>
      </c>
      <c r="Q10638">
        <v>0.96610169491525399</v>
      </c>
      <c r="R10638">
        <v>0.55932203389830504</v>
      </c>
      <c r="S10638">
        <f t="shared" si="166"/>
        <v>1.0390486792904605</v>
      </c>
    </row>
    <row r="10639" spans="1:19" x14ac:dyDescent="0.2">
      <c r="A10639" t="s">
        <v>21141</v>
      </c>
      <c r="B10639" t="s">
        <v>21142</v>
      </c>
      <c r="C10639">
        <v>189</v>
      </c>
      <c r="D10639">
        <v>186</v>
      </c>
      <c r="E10639">
        <v>1016</v>
      </c>
      <c r="F10639">
        <v>2610</v>
      </c>
      <c r="G10639">
        <v>7.3309372340200601E-2</v>
      </c>
      <c r="H10639">
        <v>0.23617389399625199</v>
      </c>
      <c r="I10639">
        <v>0.25598153020303699</v>
      </c>
      <c r="J10639">
        <v>226</v>
      </c>
      <c r="K10639">
        <v>317</v>
      </c>
      <c r="L10639">
        <v>1537</v>
      </c>
      <c r="M10639">
        <v>3701</v>
      </c>
      <c r="N10639">
        <v>0.22417892649207199</v>
      </c>
      <c r="O10639">
        <v>0.240476651207953</v>
      </c>
      <c r="P10639">
        <v>0.203984977355818</v>
      </c>
      <c r="Q10639">
        <v>0.86440677966101698</v>
      </c>
      <c r="R10639">
        <v>0.57627118644067798</v>
      </c>
      <c r="S10639">
        <f t="shared" si="166"/>
        <v>1.1283834748751185</v>
      </c>
    </row>
    <row r="10640" spans="1:19" x14ac:dyDescent="0.2">
      <c r="A10640" t="s">
        <v>21143</v>
      </c>
      <c r="B10640" t="s">
        <v>21144</v>
      </c>
      <c r="C10640">
        <v>96</v>
      </c>
      <c r="D10640">
        <v>113</v>
      </c>
      <c r="E10640">
        <v>547</v>
      </c>
      <c r="F10640">
        <v>1380</v>
      </c>
      <c r="G10640">
        <v>0.151065442739379</v>
      </c>
      <c r="H10640">
        <v>0.26145808351545802</v>
      </c>
      <c r="I10640">
        <v>0.27341068039966898</v>
      </c>
      <c r="J10640">
        <v>204</v>
      </c>
      <c r="K10640">
        <v>162</v>
      </c>
      <c r="L10640">
        <v>905</v>
      </c>
      <c r="M10640">
        <v>1962</v>
      </c>
      <c r="N10640">
        <v>-2.2887049461545999E-2</v>
      </c>
      <c r="O10640">
        <v>5.4929634634914098E-2</v>
      </c>
      <c r="P10640">
        <v>-2.7156832973862E-2</v>
      </c>
      <c r="Q10640">
        <v>0.93220338983050799</v>
      </c>
      <c r="R10640">
        <v>0.52542372881355903</v>
      </c>
      <c r="S10640">
        <f t="shared" si="166"/>
        <v>1.0715830965879438</v>
      </c>
    </row>
    <row r="10641" spans="1:19" x14ac:dyDescent="0.2">
      <c r="A10641" t="s">
        <v>21145</v>
      </c>
      <c r="B10641" t="s">
        <v>21146</v>
      </c>
      <c r="C10641">
        <v>160</v>
      </c>
      <c r="D10641">
        <v>142</v>
      </c>
      <c r="E10641">
        <v>571</v>
      </c>
      <c r="F10641">
        <v>2088</v>
      </c>
      <c r="G10641">
        <v>2.8426594022660099E-2</v>
      </c>
      <c r="H10641">
        <v>5.8258115811519698E-2</v>
      </c>
      <c r="I10641">
        <v>0.23141333871229999</v>
      </c>
      <c r="J10641">
        <v>191</v>
      </c>
      <c r="K10641">
        <v>460</v>
      </c>
      <c r="L10641">
        <v>1188</v>
      </c>
      <c r="M10641">
        <v>4352</v>
      </c>
      <c r="N10641">
        <v>0.45895256785556798</v>
      </c>
      <c r="O10641">
        <v>0.20169429625305599</v>
      </c>
      <c r="P10641">
        <v>0.34742985085050299</v>
      </c>
      <c r="Q10641">
        <v>0.94915254237288105</v>
      </c>
      <c r="R10641">
        <v>0.55932203389830504</v>
      </c>
      <c r="S10641">
        <f t="shared" si="166"/>
        <v>1.1596675749082781</v>
      </c>
    </row>
    <row r="10642" spans="1:19" x14ac:dyDescent="0.2">
      <c r="A10642" t="s">
        <v>21147</v>
      </c>
      <c r="B10642" t="s">
        <v>19467</v>
      </c>
      <c r="C10642">
        <v>0</v>
      </c>
      <c r="D10642">
        <v>0</v>
      </c>
      <c r="E10642">
        <v>0</v>
      </c>
      <c r="F10642">
        <v>0</v>
      </c>
      <c r="G10642" t="s">
        <v>373</v>
      </c>
      <c r="H10642" t="s">
        <v>373</v>
      </c>
      <c r="I10642" t="s">
        <v>373</v>
      </c>
      <c r="J10642">
        <v>0</v>
      </c>
      <c r="K10642">
        <v>0</v>
      </c>
      <c r="L10642">
        <v>0</v>
      </c>
      <c r="M10642">
        <v>0</v>
      </c>
      <c r="N10642" t="s">
        <v>373</v>
      </c>
      <c r="O10642" t="s">
        <v>373</v>
      </c>
      <c r="P10642" t="s">
        <v>373</v>
      </c>
      <c r="Q10642">
        <v>0.91525423728813504</v>
      </c>
      <c r="R10642">
        <v>0.54237288135593198</v>
      </c>
      <c r="S10642" t="e">
        <f t="shared" si="166"/>
        <v>#VALUE!</v>
      </c>
    </row>
    <row r="10643" spans="1:19" x14ac:dyDescent="0.2">
      <c r="A10643" t="s">
        <v>21148</v>
      </c>
      <c r="B10643" t="s">
        <v>21149</v>
      </c>
      <c r="C10643">
        <v>89</v>
      </c>
      <c r="D10643">
        <v>94</v>
      </c>
      <c r="E10643">
        <v>74</v>
      </c>
      <c r="F10643">
        <v>4</v>
      </c>
      <c r="G10643">
        <v>0.103996079250314</v>
      </c>
      <c r="H10643">
        <v>-0.57441629669233996</v>
      </c>
      <c r="I10643">
        <v>-2.2315271882789398</v>
      </c>
      <c r="J10643">
        <v>326</v>
      </c>
      <c r="K10643">
        <v>264</v>
      </c>
      <c r="L10643">
        <v>121</v>
      </c>
      <c r="M10643">
        <v>22</v>
      </c>
      <c r="N10643">
        <v>-1.4385569776386E-2</v>
      </c>
      <c r="O10643">
        <v>-1.0225210068958701</v>
      </c>
      <c r="P10643">
        <v>-2.1810205878376201</v>
      </c>
      <c r="Q10643">
        <v>0.69491525423728795</v>
      </c>
      <c r="R10643">
        <v>0.305084745762711</v>
      </c>
      <c r="S10643">
        <f t="shared" si="166"/>
        <v>-0.22692278694691065</v>
      </c>
    </row>
    <row r="10644" spans="1:19" x14ac:dyDescent="0.2">
      <c r="A10644" t="s">
        <v>21150</v>
      </c>
      <c r="B10644" t="s">
        <v>21151</v>
      </c>
      <c r="C10644">
        <v>148</v>
      </c>
      <c r="D10644">
        <v>191</v>
      </c>
      <c r="E10644">
        <v>285</v>
      </c>
      <c r="F10644">
        <v>594</v>
      </c>
      <c r="G10644">
        <v>0.191029884148298</v>
      </c>
      <c r="H10644">
        <v>-0.20967486516485001</v>
      </c>
      <c r="I10644">
        <v>-0.28067244337576203</v>
      </c>
      <c r="J10644">
        <v>250</v>
      </c>
      <c r="K10644">
        <v>229</v>
      </c>
      <c r="L10644">
        <v>656</v>
      </c>
      <c r="M10644">
        <v>722</v>
      </c>
      <c r="N10644">
        <v>3.9123577089572099E-2</v>
      </c>
      <c r="O10644">
        <v>-0.17312494644076701</v>
      </c>
      <c r="P10644">
        <v>-0.54962847969429096</v>
      </c>
      <c r="Q10644">
        <v>0.88135593220338904</v>
      </c>
      <c r="R10644">
        <v>0.62711864406779605</v>
      </c>
      <c r="S10644">
        <f t="shared" si="166"/>
        <v>0.77204208813123798</v>
      </c>
    </row>
    <row r="10645" spans="1:19" x14ac:dyDescent="0.2">
      <c r="A10645" t="s">
        <v>21152</v>
      </c>
      <c r="B10645" t="s">
        <v>21153</v>
      </c>
      <c r="C10645">
        <v>242</v>
      </c>
      <c r="D10645">
        <v>309</v>
      </c>
      <c r="E10645">
        <v>1651</v>
      </c>
      <c r="F10645">
        <v>4576</v>
      </c>
      <c r="G10645">
        <v>0.186401345739931</v>
      </c>
      <c r="H10645">
        <v>0.33967369750395798</v>
      </c>
      <c r="I10645">
        <v>0.39247347684253697</v>
      </c>
      <c r="J10645">
        <v>659</v>
      </c>
      <c r="K10645">
        <v>804</v>
      </c>
      <c r="L10645">
        <v>3976</v>
      </c>
      <c r="M10645">
        <v>8460</v>
      </c>
      <c r="N10645">
        <v>0.163598737576163</v>
      </c>
      <c r="O10645">
        <v>0.18847218398687501</v>
      </c>
      <c r="P10645">
        <v>9.8259279853120704E-2</v>
      </c>
      <c r="Q10645">
        <v>0.91525423728813504</v>
      </c>
      <c r="R10645">
        <v>0.69491525423728795</v>
      </c>
      <c r="S10645">
        <f t="shared" si="166"/>
        <v>1.1394655925295334</v>
      </c>
    </row>
    <row r="10646" spans="1:19" x14ac:dyDescent="0.2">
      <c r="A10646" t="s">
        <v>21154</v>
      </c>
      <c r="B10646" t="s">
        <v>21155</v>
      </c>
      <c r="C10646">
        <v>298</v>
      </c>
      <c r="D10646">
        <v>339</v>
      </c>
      <c r="E10646">
        <v>1300</v>
      </c>
      <c r="F10646">
        <v>4214</v>
      </c>
      <c r="G10646">
        <v>0.136241666422355</v>
      </c>
      <c r="H10646">
        <v>0.14546907845217699</v>
      </c>
      <c r="I10646">
        <v>0.26628109423382701</v>
      </c>
      <c r="J10646">
        <v>510</v>
      </c>
      <c r="K10646">
        <v>593</v>
      </c>
      <c r="L10646">
        <v>2581</v>
      </c>
      <c r="M10646">
        <v>6771</v>
      </c>
      <c r="N10646">
        <v>0.14271262068804799</v>
      </c>
      <c r="O10646">
        <v>0.11212905130154199</v>
      </c>
      <c r="P10646">
        <v>0.112856969107595</v>
      </c>
      <c r="Q10646">
        <v>1</v>
      </c>
      <c r="R10646">
        <v>0.62711864406779605</v>
      </c>
      <c r="S10646">
        <f t="shared" si="166"/>
        <v>1.1069784456446974</v>
      </c>
    </row>
    <row r="10647" spans="1:19" x14ac:dyDescent="0.2">
      <c r="A10647" t="s">
        <v>21156</v>
      </c>
      <c r="B10647" t="s">
        <v>20816</v>
      </c>
      <c r="C10647">
        <v>0</v>
      </c>
      <c r="D10647">
        <v>0</v>
      </c>
      <c r="E10647">
        <v>0</v>
      </c>
      <c r="F10647">
        <v>0</v>
      </c>
      <c r="G10647" t="s">
        <v>373</v>
      </c>
      <c r="H10647" t="s">
        <v>373</v>
      </c>
      <c r="I10647" t="s">
        <v>373</v>
      </c>
      <c r="J10647">
        <v>0</v>
      </c>
      <c r="K10647">
        <v>0</v>
      </c>
      <c r="L10647">
        <v>0</v>
      </c>
      <c r="M10647">
        <v>0</v>
      </c>
      <c r="N10647" t="s">
        <v>373</v>
      </c>
      <c r="O10647" t="s">
        <v>373</v>
      </c>
      <c r="P10647" t="s">
        <v>373</v>
      </c>
      <c r="Q10647">
        <v>0.94915254237288105</v>
      </c>
      <c r="R10647">
        <v>0.57627118644067798</v>
      </c>
      <c r="S10647" t="e">
        <f t="shared" si="166"/>
        <v>#VALUE!</v>
      </c>
    </row>
    <row r="10648" spans="1:19" x14ac:dyDescent="0.2">
      <c r="A10648" t="s">
        <v>21157</v>
      </c>
      <c r="B10648" t="s">
        <v>21158</v>
      </c>
      <c r="C10648">
        <v>122</v>
      </c>
      <c r="D10648">
        <v>198</v>
      </c>
      <c r="E10648">
        <v>133</v>
      </c>
      <c r="F10648">
        <v>12</v>
      </c>
      <c r="G10648">
        <v>0.29056359188231101</v>
      </c>
      <c r="H10648">
        <v>-0.456766199486066</v>
      </c>
      <c r="I10648">
        <v>-1.8913757575891199</v>
      </c>
      <c r="J10648">
        <v>554</v>
      </c>
      <c r="K10648">
        <v>841</v>
      </c>
      <c r="L10648">
        <v>440</v>
      </c>
      <c r="M10648">
        <v>82</v>
      </c>
      <c r="N10648">
        <v>0.25851433449120398</v>
      </c>
      <c r="O10648">
        <v>-0.69214586538663203</v>
      </c>
      <c r="P10648">
        <v>-1.8399215809366001</v>
      </c>
      <c r="Q10648">
        <v>0.76271186440677896</v>
      </c>
      <c r="R10648">
        <v>0.338983050847457</v>
      </c>
      <c r="S10648">
        <f t="shared" si="166"/>
        <v>-3.7590347086790279E-2</v>
      </c>
    </row>
    <row r="10649" spans="1:19" x14ac:dyDescent="0.2">
      <c r="A10649" t="s">
        <v>21159</v>
      </c>
      <c r="B10649" t="s">
        <v>21160</v>
      </c>
      <c r="C10649">
        <v>90</v>
      </c>
      <c r="D10649">
        <v>128</v>
      </c>
      <c r="E10649">
        <v>100</v>
      </c>
      <c r="F10649">
        <v>26</v>
      </c>
      <c r="G10649">
        <v>0.23322569250407099</v>
      </c>
      <c r="H10649">
        <v>-0.44850051921772799</v>
      </c>
      <c r="I10649">
        <v>-1.4234663344305001</v>
      </c>
      <c r="J10649">
        <v>201</v>
      </c>
      <c r="K10649">
        <v>222</v>
      </c>
      <c r="L10649">
        <v>212</v>
      </c>
      <c r="M10649">
        <v>16</v>
      </c>
      <c r="N10649">
        <v>0.12038502045187099</v>
      </c>
      <c r="O10649">
        <v>-0.56894897363612695</v>
      </c>
      <c r="P10649">
        <v>-2.10930174335645</v>
      </c>
      <c r="Q10649">
        <v>0.76271186440677896</v>
      </c>
      <c r="R10649">
        <v>0.42372881355932202</v>
      </c>
      <c r="S10649">
        <f t="shared" si="166"/>
        <v>2.529217965286637E-2</v>
      </c>
    </row>
    <row r="10650" spans="1:19" x14ac:dyDescent="0.2">
      <c r="A10650" t="s">
        <v>21161</v>
      </c>
      <c r="B10650" t="s">
        <v>21162</v>
      </c>
      <c r="C10650">
        <v>254</v>
      </c>
      <c r="D10650">
        <v>345</v>
      </c>
      <c r="E10650">
        <v>971</v>
      </c>
      <c r="F10650">
        <v>2829</v>
      </c>
      <c r="G10650">
        <v>0.213243610748864</v>
      </c>
      <c r="H10650">
        <v>8.8127503509663099E-2</v>
      </c>
      <c r="I10650">
        <v>0.162602057875053</v>
      </c>
      <c r="J10650">
        <v>366</v>
      </c>
      <c r="K10650">
        <v>464</v>
      </c>
      <c r="L10650">
        <v>1542</v>
      </c>
      <c r="M10650">
        <v>4101</v>
      </c>
      <c r="N10650">
        <v>0.180264998582192</v>
      </c>
      <c r="O10650">
        <v>3.2514511176136997E-2</v>
      </c>
      <c r="P10650">
        <v>3.9183015301181102E-2</v>
      </c>
      <c r="Q10650">
        <v>0.91525423728813504</v>
      </c>
      <c r="R10650">
        <v>0.62711864406779605</v>
      </c>
      <c r="S10650">
        <f t="shared" si="166"/>
        <v>1.0573725527459605</v>
      </c>
    </row>
    <row r="10651" spans="1:19" x14ac:dyDescent="0.2">
      <c r="A10651" t="s">
        <v>21163</v>
      </c>
      <c r="B10651" t="s">
        <v>21164</v>
      </c>
      <c r="C10651">
        <v>136</v>
      </c>
      <c r="D10651">
        <v>178</v>
      </c>
      <c r="E10651">
        <v>805</v>
      </c>
      <c r="F10651">
        <v>2957</v>
      </c>
      <c r="G10651">
        <v>0.19713932623420399</v>
      </c>
      <c r="H10651">
        <v>0.27799896221924703</v>
      </c>
      <c r="I10651">
        <v>0.45311524319390101</v>
      </c>
      <c r="J10651">
        <v>223</v>
      </c>
      <c r="K10651">
        <v>397</v>
      </c>
      <c r="L10651">
        <v>1326</v>
      </c>
      <c r="M10651">
        <v>4603</v>
      </c>
      <c r="N10651">
        <v>0.327713747136676</v>
      </c>
      <c r="O10651">
        <v>0.18214988387620301</v>
      </c>
      <c r="P10651">
        <v>0.30451044325392002</v>
      </c>
      <c r="Q10651">
        <v>0.81355932203389802</v>
      </c>
      <c r="R10651">
        <v>0.76271186440677896</v>
      </c>
      <c r="S10651">
        <f t="shared" si="166"/>
        <v>1.2121224870844265</v>
      </c>
    </row>
    <row r="10652" spans="1:19" x14ac:dyDescent="0.2">
      <c r="A10652" t="s">
        <v>21165</v>
      </c>
      <c r="B10652" t="s">
        <v>21166</v>
      </c>
      <c r="C10652">
        <v>200</v>
      </c>
      <c r="D10652">
        <v>255</v>
      </c>
      <c r="E10652">
        <v>1220</v>
      </c>
      <c r="F10652">
        <v>4222</v>
      </c>
      <c r="G10652">
        <v>0.18576841706550201</v>
      </c>
      <c r="H10652">
        <v>0.29107182523236302</v>
      </c>
      <c r="I10652">
        <v>0.44029106034565701</v>
      </c>
      <c r="J10652">
        <v>412</v>
      </c>
      <c r="K10652">
        <v>701</v>
      </c>
      <c r="L10652">
        <v>2449</v>
      </c>
      <c r="M10652">
        <v>8151</v>
      </c>
      <c r="N10652">
        <v>0.30804890535524498</v>
      </c>
      <c r="O10652">
        <v>0.18200279194718899</v>
      </c>
      <c r="P10652">
        <v>0.28608800851252503</v>
      </c>
      <c r="Q10652">
        <v>0.98305084745762705</v>
      </c>
      <c r="R10652">
        <v>0.57627118644067798</v>
      </c>
      <c r="S10652">
        <f t="shared" si="166"/>
        <v>1.2034965052802717</v>
      </c>
    </row>
    <row r="10653" spans="1:19" x14ac:dyDescent="0.2">
      <c r="A10653" t="s">
        <v>21167</v>
      </c>
      <c r="B10653" t="s">
        <v>21168</v>
      </c>
      <c r="C10653">
        <v>216</v>
      </c>
      <c r="D10653">
        <v>201</v>
      </c>
      <c r="E10653">
        <v>74</v>
      </c>
      <c r="F10653">
        <v>14</v>
      </c>
      <c r="G10653">
        <v>4.9000538565086398E-2</v>
      </c>
      <c r="H10653">
        <v>-0.95948004119835795</v>
      </c>
      <c r="I10653">
        <v>-2.07252288843469</v>
      </c>
      <c r="J10653">
        <v>350</v>
      </c>
      <c r="K10653">
        <v>434</v>
      </c>
      <c r="L10653">
        <v>209</v>
      </c>
      <c r="M10653">
        <v>38</v>
      </c>
      <c r="N10653">
        <v>0.17064978858395599</v>
      </c>
      <c r="O10653">
        <v>-0.81601053538361201</v>
      </c>
      <c r="P10653">
        <v>-1.97451011632535</v>
      </c>
      <c r="Q10653">
        <v>0.69491525423728795</v>
      </c>
      <c r="R10653">
        <v>0.38983050847457601</v>
      </c>
      <c r="S10653">
        <f t="shared" si="166"/>
        <v>-0.12583040846428162</v>
      </c>
    </row>
    <row r="10654" spans="1:19" x14ac:dyDescent="0.2">
      <c r="A10654" t="s">
        <v>21169</v>
      </c>
      <c r="B10654" t="s">
        <v>21170</v>
      </c>
      <c r="C10654">
        <v>102</v>
      </c>
      <c r="D10654">
        <v>115</v>
      </c>
      <c r="E10654">
        <v>579</v>
      </c>
      <c r="F10654">
        <v>1601</v>
      </c>
      <c r="G10654">
        <v>0.13235590088722199</v>
      </c>
      <c r="H10654">
        <v>0.25982038218711501</v>
      </c>
      <c r="I10654">
        <v>0.311593987195383</v>
      </c>
      <c r="J10654">
        <v>253</v>
      </c>
      <c r="K10654">
        <v>267</v>
      </c>
      <c r="L10654">
        <v>1374</v>
      </c>
      <c r="M10654">
        <v>3427</v>
      </c>
      <c r="N10654">
        <v>0.100618843610479</v>
      </c>
      <c r="O10654">
        <v>0.14277743440332299</v>
      </c>
      <c r="P10654">
        <v>0.121567914662156</v>
      </c>
      <c r="Q10654">
        <v>0.88135593220338904</v>
      </c>
      <c r="R10654">
        <v>0.54237288135593198</v>
      </c>
      <c r="S10654">
        <f t="shared" si="166"/>
        <v>1.1223759679789693</v>
      </c>
    </row>
    <row r="10655" spans="1:19" x14ac:dyDescent="0.2">
      <c r="A10655" t="s">
        <v>21171</v>
      </c>
      <c r="B10655" t="s">
        <v>21172</v>
      </c>
      <c r="C10655">
        <v>129</v>
      </c>
      <c r="D10655">
        <v>174</v>
      </c>
      <c r="E10655">
        <v>726</v>
      </c>
      <c r="F10655">
        <v>2677</v>
      </c>
      <c r="G10655">
        <v>0.210217770278879</v>
      </c>
      <c r="H10655">
        <v>0.256088900622441</v>
      </c>
      <c r="I10655">
        <v>0.43286148792568402</v>
      </c>
      <c r="J10655">
        <v>237</v>
      </c>
      <c r="K10655">
        <v>299</v>
      </c>
      <c r="L10655">
        <v>1283</v>
      </c>
      <c r="M10655">
        <v>4120</v>
      </c>
      <c r="N10655">
        <v>0.17815094573604701</v>
      </c>
      <c r="O10655">
        <v>0.14138953322043399</v>
      </c>
      <c r="P10655">
        <v>0.22992320143113701</v>
      </c>
      <c r="Q10655">
        <v>0.91525423728813504</v>
      </c>
      <c r="R10655">
        <v>0.50847457627118597</v>
      </c>
      <c r="S10655">
        <f t="shared" si="166"/>
        <v>1.1863307719681004</v>
      </c>
    </row>
    <row r="10656" spans="1:19" x14ac:dyDescent="0.2">
      <c r="A10656" t="s">
        <v>21173</v>
      </c>
      <c r="B10656" t="s">
        <v>21174</v>
      </c>
      <c r="C10656">
        <v>292</v>
      </c>
      <c r="D10656">
        <v>250</v>
      </c>
      <c r="E10656">
        <v>1298</v>
      </c>
      <c r="F10656">
        <v>2618</v>
      </c>
      <c r="G10656">
        <v>1.28153895191477E-2</v>
      </c>
      <c r="H10656">
        <v>0.153633831237528</v>
      </c>
      <c r="I10656">
        <v>6.8389617804319694E-2</v>
      </c>
      <c r="J10656">
        <v>600</v>
      </c>
      <c r="K10656">
        <v>466</v>
      </c>
      <c r="L10656">
        <v>2188</v>
      </c>
      <c r="M10656">
        <v>4529</v>
      </c>
      <c r="N10656">
        <v>-3.2537230271921597E-2</v>
      </c>
      <c r="O10656">
        <v>-3.0192709866640799E-2</v>
      </c>
      <c r="P10656">
        <v>-0.132374598292579</v>
      </c>
      <c r="Q10656">
        <v>0.83050847457627097</v>
      </c>
      <c r="R10656">
        <v>0.57627118644067798</v>
      </c>
      <c r="S10656">
        <f t="shared" si="166"/>
        <v>0.98431439017311373</v>
      </c>
    </row>
    <row r="10657" spans="1:19" x14ac:dyDescent="0.2">
      <c r="A10657" t="s">
        <v>21175</v>
      </c>
      <c r="B10657" t="s">
        <v>21176</v>
      </c>
      <c r="C10657">
        <v>83</v>
      </c>
      <c r="D10657">
        <v>86</v>
      </c>
      <c r="E10657">
        <v>352</v>
      </c>
      <c r="F10657">
        <v>907</v>
      </c>
      <c r="G10657">
        <v>9.56785911630222E-2</v>
      </c>
      <c r="H10657">
        <v>0.13320656132365299</v>
      </c>
      <c r="I10657">
        <v>0.15433202172202201</v>
      </c>
      <c r="J10657">
        <v>118</v>
      </c>
      <c r="K10657">
        <v>204</v>
      </c>
      <c r="L10657">
        <v>712</v>
      </c>
      <c r="M10657">
        <v>1747</v>
      </c>
      <c r="N10657">
        <v>0.31497626354149499</v>
      </c>
      <c r="O10657">
        <v>0.18850920918634001</v>
      </c>
      <c r="P10657">
        <v>0.16018522908491201</v>
      </c>
      <c r="Q10657">
        <v>0.84745762711864403</v>
      </c>
      <c r="R10657">
        <v>0.59322033898305004</v>
      </c>
      <c r="S10657">
        <f t="shared" si="166"/>
        <v>1.0873537258263353</v>
      </c>
    </row>
    <row r="10658" spans="1:19" x14ac:dyDescent="0.2">
      <c r="A10658" t="s">
        <v>21177</v>
      </c>
      <c r="B10658" t="s">
        <v>21178</v>
      </c>
      <c r="C10658">
        <v>49</v>
      </c>
      <c r="D10658">
        <v>52</v>
      </c>
      <c r="E10658">
        <v>87</v>
      </c>
      <c r="F10658">
        <v>96</v>
      </c>
      <c r="G10658">
        <v>0.106065495901813</v>
      </c>
      <c r="H10658">
        <v>-0.244934837188298</v>
      </c>
      <c r="I10658">
        <v>-0.59212201995094405</v>
      </c>
      <c r="J10658">
        <v>73</v>
      </c>
      <c r="K10658">
        <v>186</v>
      </c>
      <c r="L10658">
        <v>149</v>
      </c>
      <c r="M10658">
        <v>201</v>
      </c>
      <c r="N10658">
        <v>0.48341818751918197</v>
      </c>
      <c r="O10658">
        <v>-0.28222536885257199</v>
      </c>
      <c r="P10658">
        <v>-0.57035247129185995</v>
      </c>
      <c r="Q10658">
        <v>0.88135593220338904</v>
      </c>
      <c r="R10658">
        <v>0.49152542372881303</v>
      </c>
      <c r="S10658">
        <f t="shared" si="166"/>
        <v>0.67668186685290288</v>
      </c>
    </row>
    <row r="10659" spans="1:19" x14ac:dyDescent="0.2">
      <c r="A10659" t="s">
        <v>21179</v>
      </c>
      <c r="B10659" t="s">
        <v>21180</v>
      </c>
      <c r="C10659">
        <v>228</v>
      </c>
      <c r="D10659">
        <v>237</v>
      </c>
      <c r="E10659">
        <v>481</v>
      </c>
      <c r="F10659">
        <v>525</v>
      </c>
      <c r="G10659">
        <v>9.7071731305178405E-2</v>
      </c>
      <c r="H10659">
        <v>-0.170047780405025</v>
      </c>
      <c r="I10659">
        <v>-0.52197271655649502</v>
      </c>
      <c r="J10659">
        <v>347</v>
      </c>
      <c r="K10659">
        <v>462</v>
      </c>
      <c r="L10659">
        <v>961</v>
      </c>
      <c r="M10659">
        <v>702</v>
      </c>
      <c r="N10659">
        <v>0.201540604186973</v>
      </c>
      <c r="O10659">
        <v>-0.14969486426671799</v>
      </c>
      <c r="P10659">
        <v>-0.70421803125296101</v>
      </c>
      <c r="Q10659">
        <v>0.74576271186440601</v>
      </c>
      <c r="R10659">
        <v>0.44067796610169402</v>
      </c>
      <c r="S10659">
        <f t="shared" si="166"/>
        <v>0.66110491328878829</v>
      </c>
    </row>
    <row r="10660" spans="1:19" x14ac:dyDescent="0.2">
      <c r="A10660" t="s">
        <v>21181</v>
      </c>
      <c r="B10660" t="s">
        <v>21182</v>
      </c>
      <c r="C10660">
        <v>186</v>
      </c>
      <c r="D10660">
        <v>240</v>
      </c>
      <c r="E10660">
        <v>572</v>
      </c>
      <c r="F10660">
        <v>1677</v>
      </c>
      <c r="G10660">
        <v>0.19095652978921801</v>
      </c>
      <c r="H10660">
        <v>-6.3749252032957102E-3</v>
      </c>
      <c r="I10660">
        <v>7.08229454261705E-2</v>
      </c>
      <c r="J10660">
        <v>582</v>
      </c>
      <c r="K10660">
        <v>610</v>
      </c>
      <c r="L10660">
        <v>1534</v>
      </c>
      <c r="M10660">
        <v>3501</v>
      </c>
      <c r="N10660">
        <v>9.7634953782600301E-2</v>
      </c>
      <c r="O10660">
        <v>-0.17118640218131601</v>
      </c>
      <c r="P10660">
        <v>-0.23095654247674799</v>
      </c>
      <c r="Q10660">
        <v>0.91525423728813504</v>
      </c>
      <c r="R10660">
        <v>0.54237288135593198</v>
      </c>
      <c r="S10660">
        <f t="shared" si="166"/>
        <v>0.95864706280513623</v>
      </c>
    </row>
    <row r="10661" spans="1:19" x14ac:dyDescent="0.2">
      <c r="A10661" t="s">
        <v>21183</v>
      </c>
      <c r="B10661" t="s">
        <v>21184</v>
      </c>
      <c r="C10661">
        <v>249</v>
      </c>
      <c r="D10661">
        <v>238</v>
      </c>
      <c r="E10661">
        <v>1023</v>
      </c>
      <c r="F10661">
        <v>2466</v>
      </c>
      <c r="G10661">
        <v>6.0635842256304001E-2</v>
      </c>
      <c r="H10661">
        <v>0.11941827683802</v>
      </c>
      <c r="I10661">
        <v>0.11159655220197701</v>
      </c>
      <c r="J10661">
        <v>510</v>
      </c>
      <c r="K10661">
        <v>618</v>
      </c>
      <c r="L10661">
        <v>1972</v>
      </c>
      <c r="M10661">
        <v>4093</v>
      </c>
      <c r="N10661">
        <v>0.160646402412601</v>
      </c>
      <c r="O10661">
        <v>-4.7520426371343598E-3</v>
      </c>
      <c r="P10661">
        <v>-0.105754100044559</v>
      </c>
      <c r="Q10661">
        <v>0.83050847457627097</v>
      </c>
      <c r="R10661">
        <v>0.59322033898305004</v>
      </c>
      <c r="S10661">
        <f t="shared" si="166"/>
        <v>1.0038951015908455</v>
      </c>
    </row>
    <row r="10662" spans="1:19" x14ac:dyDescent="0.2">
      <c r="A10662" t="s">
        <v>21185</v>
      </c>
      <c r="B10662" t="s">
        <v>21186</v>
      </c>
      <c r="C10662">
        <v>200</v>
      </c>
      <c r="D10662">
        <v>151</v>
      </c>
      <c r="E10662">
        <v>844</v>
      </c>
      <c r="F10662">
        <v>2747</v>
      </c>
      <c r="G10662">
        <v>-4.1794816075283202E-2</v>
      </c>
      <c r="H10662">
        <v>0.13105444118327</v>
      </c>
      <c r="I10662">
        <v>0.25363149079458103</v>
      </c>
      <c r="J10662">
        <v>398</v>
      </c>
      <c r="K10662">
        <v>586</v>
      </c>
      <c r="L10662">
        <v>1898</v>
      </c>
      <c r="M10662">
        <v>5505</v>
      </c>
      <c r="N10662">
        <v>0.245242647366124</v>
      </c>
      <c r="O10662">
        <v>8.63243588731957E-2</v>
      </c>
      <c r="P10662">
        <v>0.13064858264218901</v>
      </c>
      <c r="Q10662">
        <v>0.89830508474576198</v>
      </c>
      <c r="R10662">
        <v>0.47457627118644002</v>
      </c>
      <c r="S10662">
        <f t="shared" si="166"/>
        <v>1.1080894756227728</v>
      </c>
    </row>
    <row r="10663" spans="1:19" x14ac:dyDescent="0.2">
      <c r="A10663" t="s">
        <v>21187</v>
      </c>
      <c r="B10663" t="s">
        <v>21188</v>
      </c>
      <c r="C10663">
        <v>234</v>
      </c>
      <c r="D10663">
        <v>246</v>
      </c>
      <c r="E10663">
        <v>1107</v>
      </c>
      <c r="F10663">
        <v>2811</v>
      </c>
      <c r="G10663">
        <v>0.101977481988764</v>
      </c>
      <c r="H10663">
        <v>0.18067375369017599</v>
      </c>
      <c r="I10663">
        <v>0.195447815235298</v>
      </c>
      <c r="J10663">
        <v>380</v>
      </c>
      <c r="K10663">
        <v>575</v>
      </c>
      <c r="L10663">
        <v>2153</v>
      </c>
      <c r="M10663">
        <v>5839</v>
      </c>
      <c r="N10663">
        <v>0.25711235149454198</v>
      </c>
      <c r="O10663">
        <v>0.16117165606228601</v>
      </c>
      <c r="P10663">
        <v>0.17632921004258401</v>
      </c>
      <c r="Q10663">
        <v>0.91525423728813504</v>
      </c>
      <c r="R10663">
        <v>0.54237288135593198</v>
      </c>
      <c r="S10663">
        <f t="shared" si="166"/>
        <v>1.1035290897650833</v>
      </c>
    </row>
    <row r="10664" spans="1:19" x14ac:dyDescent="0.2">
      <c r="A10664" t="s">
        <v>21189</v>
      </c>
      <c r="B10664" t="s">
        <v>21190</v>
      </c>
      <c r="C10664">
        <v>175</v>
      </c>
      <c r="D10664">
        <v>148</v>
      </c>
      <c r="E10664">
        <v>495</v>
      </c>
      <c r="F10664">
        <v>898</v>
      </c>
      <c r="G10664">
        <v>7.4818990041914304E-3</v>
      </c>
      <c r="H10664">
        <v>-4.2690859531129298E-2</v>
      </c>
      <c r="I10664">
        <v>-0.17395888498098899</v>
      </c>
      <c r="J10664">
        <v>307</v>
      </c>
      <c r="K10664">
        <v>319</v>
      </c>
      <c r="L10664">
        <v>710</v>
      </c>
      <c r="M10664">
        <v>1218</v>
      </c>
      <c r="N10664">
        <v>9.3880411001716402E-2</v>
      </c>
      <c r="O10664">
        <v>-0.22796880390250099</v>
      </c>
      <c r="P10664">
        <v>-0.411716755772222</v>
      </c>
      <c r="Q10664">
        <v>0.88135593220338904</v>
      </c>
      <c r="R10664">
        <v>0.49152542372881303</v>
      </c>
      <c r="S10664">
        <f t="shared" si="166"/>
        <v>0.83970564036130768</v>
      </c>
    </row>
    <row r="10665" spans="1:19" x14ac:dyDescent="0.2">
      <c r="A10665" t="s">
        <v>21191</v>
      </c>
      <c r="B10665" t="s">
        <v>21192</v>
      </c>
      <c r="C10665">
        <v>205</v>
      </c>
      <c r="D10665">
        <v>333</v>
      </c>
      <c r="E10665">
        <v>880</v>
      </c>
      <c r="F10665">
        <v>2780</v>
      </c>
      <c r="G10665">
        <v>0.29094860474609302</v>
      </c>
      <c r="H10665">
        <v>0.13847080131601</v>
      </c>
      <c r="I10665">
        <v>0.24809376190032301</v>
      </c>
      <c r="J10665">
        <v>338</v>
      </c>
      <c r="K10665">
        <v>449</v>
      </c>
      <c r="L10665">
        <v>1777</v>
      </c>
      <c r="M10665">
        <v>4449</v>
      </c>
      <c r="N10665">
        <v>0.20055774414739</v>
      </c>
      <c r="O10665">
        <v>0.128681950383256</v>
      </c>
      <c r="P10665">
        <v>0.109120036878496</v>
      </c>
      <c r="Q10665">
        <v>0.86440677966101698</v>
      </c>
      <c r="R10665">
        <v>0.61016949152542299</v>
      </c>
      <c r="S10665">
        <f t="shared" si="166"/>
        <v>1.1007339523604522</v>
      </c>
    </row>
    <row r="10666" spans="1:19" x14ac:dyDescent="0.2">
      <c r="A10666" t="s">
        <v>21193</v>
      </c>
      <c r="B10666" t="s">
        <v>21194</v>
      </c>
      <c r="C10666">
        <v>44</v>
      </c>
      <c r="D10666">
        <v>40</v>
      </c>
      <c r="E10666">
        <v>256</v>
      </c>
      <c r="F10666">
        <v>456</v>
      </c>
      <c r="G10666">
        <v>3.8865547137303398E-2</v>
      </c>
      <c r="H10666">
        <v>0.27052927904725799</v>
      </c>
      <c r="I10666">
        <v>0.13131499321624801</v>
      </c>
      <c r="J10666">
        <v>179</v>
      </c>
      <c r="K10666">
        <v>141</v>
      </c>
      <c r="L10666">
        <v>514</v>
      </c>
      <c r="M10666">
        <v>1091</v>
      </c>
      <c r="N10666">
        <v>-2.64058149027914E-2</v>
      </c>
      <c r="O10666">
        <v>-0.13397868912900701</v>
      </c>
      <c r="P10666">
        <v>-0.225253948983444</v>
      </c>
      <c r="Q10666">
        <v>0.89830508474576198</v>
      </c>
      <c r="R10666">
        <v>0.62711864406779605</v>
      </c>
      <c r="S10666">
        <f t="shared" si="166"/>
        <v>0.97761731663153173</v>
      </c>
    </row>
    <row r="10667" spans="1:19" x14ac:dyDescent="0.2">
      <c r="A10667" t="s">
        <v>21195</v>
      </c>
      <c r="B10667" t="s">
        <v>21196</v>
      </c>
      <c r="C10667">
        <v>39</v>
      </c>
      <c r="D10667">
        <v>33</v>
      </c>
      <c r="E10667">
        <v>197</v>
      </c>
      <c r="F10667">
        <v>272</v>
      </c>
      <c r="G10667">
        <v>7.7075651469166902E-3</v>
      </c>
      <c r="H10667">
        <v>0.20914360935668999</v>
      </c>
      <c r="I10667">
        <v>-4.0692875954299303E-2</v>
      </c>
      <c r="J10667">
        <v>81</v>
      </c>
      <c r="K10667">
        <v>74</v>
      </c>
      <c r="L10667">
        <v>350</v>
      </c>
      <c r="M10667">
        <v>469</v>
      </c>
      <c r="N10667">
        <v>3.7974804274048202E-2</v>
      </c>
      <c r="O10667">
        <v>4.3494248327235502E-2</v>
      </c>
      <c r="P10667">
        <v>-0.24753784475545901</v>
      </c>
      <c r="Q10667">
        <v>0.83050847457627097</v>
      </c>
      <c r="R10667">
        <v>0.71186440677966101</v>
      </c>
      <c r="S10667">
        <f t="shared" si="166"/>
        <v>0.92205252215912492</v>
      </c>
    </row>
    <row r="10668" spans="1:19" x14ac:dyDescent="0.2">
      <c r="A10668" t="s">
        <v>21197</v>
      </c>
      <c r="B10668" t="s">
        <v>21198</v>
      </c>
      <c r="C10668">
        <v>57</v>
      </c>
      <c r="D10668">
        <v>137</v>
      </c>
      <c r="E10668">
        <v>345</v>
      </c>
      <c r="F10668">
        <v>697</v>
      </c>
      <c r="G10668">
        <v>0.46110394377944303</v>
      </c>
      <c r="H10668">
        <v>0.287686229622379</v>
      </c>
      <c r="I10668">
        <v>0.203160749463519</v>
      </c>
      <c r="J10668">
        <v>173</v>
      </c>
      <c r="K10668">
        <v>286</v>
      </c>
      <c r="L10668">
        <v>562</v>
      </c>
      <c r="M10668">
        <v>1484</v>
      </c>
      <c r="N10668">
        <v>0.295548033421969</v>
      </c>
      <c r="O10668">
        <v>-8.0398564704124695E-2</v>
      </c>
      <c r="P10668">
        <v>-7.6837870777680103E-2</v>
      </c>
      <c r="Q10668">
        <v>0.94915254237288105</v>
      </c>
      <c r="R10668">
        <v>0.54237288135593198</v>
      </c>
      <c r="S10668">
        <f t="shared" si="166"/>
        <v>1.0380353161013796</v>
      </c>
    </row>
    <row r="10669" spans="1:19" x14ac:dyDescent="0.2">
      <c r="A10669" t="s">
        <v>21199</v>
      </c>
      <c r="B10669" t="s">
        <v>21200</v>
      </c>
      <c r="C10669">
        <v>137</v>
      </c>
      <c r="D10669">
        <v>211</v>
      </c>
      <c r="E10669">
        <v>173</v>
      </c>
      <c r="F10669">
        <v>17</v>
      </c>
      <c r="G10669">
        <v>0.26782012043681402</v>
      </c>
      <c r="H10669">
        <v>-0.39293247380601398</v>
      </c>
      <c r="I10669">
        <v>-1.7904688187401301</v>
      </c>
      <c r="J10669">
        <v>245</v>
      </c>
      <c r="K10669">
        <v>334</v>
      </c>
      <c r="L10669">
        <v>172</v>
      </c>
      <c r="M10669">
        <v>50</v>
      </c>
      <c r="N10669">
        <v>0.211808485868753</v>
      </c>
      <c r="O10669">
        <v>-0.74572641460137401</v>
      </c>
      <c r="P10669">
        <v>-1.7004217486204001</v>
      </c>
      <c r="Q10669">
        <v>0.88135593220338904</v>
      </c>
      <c r="R10669">
        <v>0.305084745762711</v>
      </c>
      <c r="S10669">
        <f t="shared" si="166"/>
        <v>2.8823465410174571E-2</v>
      </c>
    </row>
    <row r="10670" spans="1:19" x14ac:dyDescent="0.2">
      <c r="A10670" t="s">
        <v>21201</v>
      </c>
      <c r="B10670" t="s">
        <v>21202</v>
      </c>
      <c r="C10670">
        <v>83</v>
      </c>
      <c r="D10670">
        <v>109</v>
      </c>
      <c r="E10670">
        <v>365</v>
      </c>
      <c r="F10670">
        <v>763</v>
      </c>
      <c r="G10670">
        <v>0.19860663786007801</v>
      </c>
      <c r="H10670">
        <v>0.148956762301997</v>
      </c>
      <c r="I10670">
        <v>7.9249272616807503E-2</v>
      </c>
      <c r="J10670">
        <v>155</v>
      </c>
      <c r="K10670">
        <v>92</v>
      </c>
      <c r="L10670">
        <v>605</v>
      </c>
      <c r="M10670">
        <v>1265</v>
      </c>
      <c r="N10670">
        <v>-0.149315767403014</v>
      </c>
      <c r="O10670">
        <v>-6.6510066221299599E-4</v>
      </c>
      <c r="P10670">
        <v>-9.8466841250347603E-2</v>
      </c>
      <c r="Q10670">
        <v>0.81355932203389802</v>
      </c>
      <c r="R10670">
        <v>0.55932203389830504</v>
      </c>
      <c r="S10670">
        <f t="shared" si="166"/>
        <v>0.9965159052746102</v>
      </c>
    </row>
    <row r="10671" spans="1:19" x14ac:dyDescent="0.2">
      <c r="A10671" t="s">
        <v>21203</v>
      </c>
      <c r="B10671" t="s">
        <v>21204</v>
      </c>
      <c r="C10671">
        <v>37</v>
      </c>
      <c r="D10671">
        <v>13</v>
      </c>
      <c r="E10671">
        <v>8</v>
      </c>
      <c r="F10671">
        <v>5</v>
      </c>
      <c r="G10671">
        <v>-0.37400013946462901</v>
      </c>
      <c r="H10671">
        <v>-1.1593697468534501</v>
      </c>
      <c r="I10671">
        <v>-1.75342889269297</v>
      </c>
      <c r="J10671">
        <v>57</v>
      </c>
      <c r="K10671">
        <v>122</v>
      </c>
      <c r="L10671">
        <v>47</v>
      </c>
      <c r="M10671">
        <v>11</v>
      </c>
      <c r="N10671">
        <v>0.40771307842397803</v>
      </c>
      <c r="O10671">
        <v>-0.67586577488116395</v>
      </c>
      <c r="P10671">
        <v>-1.7247078391061501</v>
      </c>
      <c r="Q10671">
        <v>0.88135593220338904</v>
      </c>
      <c r="R10671">
        <v>0.35593220338983</v>
      </c>
      <c r="S10671">
        <f t="shared" si="166"/>
        <v>3.3009033512493478E-2</v>
      </c>
    </row>
    <row r="10672" spans="1:19" x14ac:dyDescent="0.2">
      <c r="A10672" t="s">
        <v>21205</v>
      </c>
      <c r="B10672" t="s">
        <v>21206</v>
      </c>
      <c r="C10672">
        <v>22</v>
      </c>
      <c r="D10672">
        <v>23</v>
      </c>
      <c r="E10672">
        <v>46</v>
      </c>
      <c r="F10672">
        <v>178</v>
      </c>
      <c r="G10672">
        <v>9.9563387490915103E-2</v>
      </c>
      <c r="H10672">
        <v>-0.173922858919035</v>
      </c>
      <c r="I10672">
        <v>2.3800148524688799E-2</v>
      </c>
      <c r="J10672">
        <v>148</v>
      </c>
      <c r="K10672">
        <v>198</v>
      </c>
      <c r="L10672">
        <v>247</v>
      </c>
      <c r="M10672">
        <v>689</v>
      </c>
      <c r="N10672">
        <v>0.20363157828829501</v>
      </c>
      <c r="O10672">
        <v>-0.36965353927968198</v>
      </c>
      <c r="P10672">
        <v>-0.342268162079224</v>
      </c>
      <c r="Q10672">
        <v>0.77966101694915202</v>
      </c>
      <c r="R10672">
        <v>0.50847457627118597</v>
      </c>
      <c r="S10672">
        <f t="shared" si="166"/>
        <v>0.91531242928862344</v>
      </c>
    </row>
    <row r="10673" spans="1:19" x14ac:dyDescent="0.2">
      <c r="A10673" t="s">
        <v>21207</v>
      </c>
      <c r="B10673" t="s">
        <v>21208</v>
      </c>
      <c r="C10673">
        <v>9</v>
      </c>
      <c r="D10673">
        <v>28</v>
      </c>
      <c r="E10673">
        <v>108</v>
      </c>
      <c r="F10673">
        <v>325</v>
      </c>
      <c r="G10673">
        <v>0.57317375419842198</v>
      </c>
      <c r="H10673">
        <v>0.58492323626922105</v>
      </c>
      <c r="I10673">
        <v>0.67344367857755005</v>
      </c>
      <c r="J10673">
        <v>15</v>
      </c>
      <c r="K10673">
        <v>16</v>
      </c>
      <c r="L10673">
        <v>123</v>
      </c>
      <c r="M10673">
        <v>333</v>
      </c>
      <c r="N10673">
        <v>0.105256827021965</v>
      </c>
      <c r="O10673">
        <v>0.32172507523932597</v>
      </c>
      <c r="P10673">
        <v>0.33612730585874501</v>
      </c>
      <c r="Q10673">
        <v>0.96610169491525399</v>
      </c>
      <c r="R10673">
        <v>0.54237288135593198</v>
      </c>
      <c r="S10673">
        <f t="shared" si="166"/>
        <v>1.2841185474971084</v>
      </c>
    </row>
    <row r="10674" spans="1:19" x14ac:dyDescent="0.2">
      <c r="A10674" t="s">
        <v>21209</v>
      </c>
      <c r="B10674" t="s">
        <v>21210</v>
      </c>
      <c r="C10674">
        <v>18</v>
      </c>
      <c r="D10674">
        <v>34</v>
      </c>
      <c r="E10674">
        <v>159</v>
      </c>
      <c r="F10674">
        <v>499</v>
      </c>
      <c r="G10674">
        <v>0.35646464423447699</v>
      </c>
      <c r="H10674">
        <v>0.45186660943874102</v>
      </c>
      <c r="I10674">
        <v>0.558630867558084</v>
      </c>
      <c r="J10674">
        <v>98</v>
      </c>
      <c r="K10674">
        <v>94</v>
      </c>
      <c r="L10674">
        <v>603</v>
      </c>
      <c r="M10674">
        <v>1324</v>
      </c>
      <c r="N10674">
        <v>5.91298813289255E-2</v>
      </c>
      <c r="O10674">
        <v>0.19700245930326599</v>
      </c>
      <c r="P10674">
        <v>0.12043624081929299</v>
      </c>
      <c r="Q10674">
        <v>0.86440677966101698</v>
      </c>
      <c r="R10674">
        <v>0.69491525423728795</v>
      </c>
      <c r="S10674">
        <f t="shared" si="166"/>
        <v>1.1933146027372263</v>
      </c>
    </row>
    <row r="10675" spans="1:19" x14ac:dyDescent="0.2">
      <c r="A10675" t="s">
        <v>21211</v>
      </c>
      <c r="B10675" t="s">
        <v>21212</v>
      </c>
      <c r="C10675">
        <v>94</v>
      </c>
      <c r="D10675">
        <v>85</v>
      </c>
      <c r="E10675">
        <v>434</v>
      </c>
      <c r="F10675">
        <v>1135</v>
      </c>
      <c r="G10675">
        <v>3.6549304410122503E-2</v>
      </c>
      <c r="H10675">
        <v>0.170103866134408</v>
      </c>
      <c r="I10675">
        <v>0.197670834967443</v>
      </c>
      <c r="J10675">
        <v>298</v>
      </c>
      <c r="K10675">
        <v>257</v>
      </c>
      <c r="L10675">
        <v>1083</v>
      </c>
      <c r="M10675">
        <v>2171</v>
      </c>
      <c r="N10675">
        <v>1.2944962676761001E-2</v>
      </c>
      <c r="O10675">
        <v>-3.16765845953252E-2</v>
      </c>
      <c r="P10675">
        <v>-0.147782109213728</v>
      </c>
      <c r="Q10675">
        <v>0.89830508474576198</v>
      </c>
      <c r="R10675">
        <v>0.57627118644067798</v>
      </c>
      <c r="S10675">
        <f t="shared" si="166"/>
        <v>1.0174756916540388</v>
      </c>
    </row>
    <row r="10676" spans="1:19" x14ac:dyDescent="0.2">
      <c r="A10676" t="s">
        <v>21213</v>
      </c>
      <c r="B10676" t="s">
        <v>21214</v>
      </c>
      <c r="C10676">
        <v>221</v>
      </c>
      <c r="D10676">
        <v>331</v>
      </c>
      <c r="E10676">
        <v>1202</v>
      </c>
      <c r="F10676">
        <v>3607</v>
      </c>
      <c r="G10676">
        <v>0.25569395238613601</v>
      </c>
      <c r="H10676">
        <v>0.24125418420320599</v>
      </c>
      <c r="I10676">
        <v>0.32855669567125301</v>
      </c>
      <c r="J10676">
        <v>547</v>
      </c>
      <c r="K10676">
        <v>522</v>
      </c>
      <c r="L10676">
        <v>2491</v>
      </c>
      <c r="M10676">
        <v>6529</v>
      </c>
      <c r="N10676">
        <v>5.6911280090553101E-2</v>
      </c>
      <c r="O10676">
        <v>6.6297624058685306E-2</v>
      </c>
      <c r="P10676">
        <v>6.6633673679139596E-2</v>
      </c>
      <c r="Q10676">
        <v>0.84745762711864403</v>
      </c>
      <c r="R10676">
        <v>0.55932203389830504</v>
      </c>
      <c r="S10676">
        <f t="shared" si="166"/>
        <v>1.1125737202308164</v>
      </c>
    </row>
    <row r="10677" spans="1:19" x14ac:dyDescent="0.2">
      <c r="A10677" t="s">
        <v>21215</v>
      </c>
      <c r="B10677" t="s">
        <v>21216</v>
      </c>
      <c r="C10677">
        <v>25</v>
      </c>
      <c r="D10677">
        <v>31</v>
      </c>
      <c r="E10677">
        <v>59</v>
      </c>
      <c r="F10677">
        <v>4</v>
      </c>
      <c r="G10677">
        <v>0.17367991745776301</v>
      </c>
      <c r="H10677">
        <v>-0.12134600680829601</v>
      </c>
      <c r="I10677">
        <v>-1.6800771903060701</v>
      </c>
      <c r="J10677">
        <v>64</v>
      </c>
      <c r="K10677">
        <v>74</v>
      </c>
      <c r="L10677">
        <v>34</v>
      </c>
      <c r="M10677">
        <v>25</v>
      </c>
      <c r="N10677">
        <v>0.14027984916881001</v>
      </c>
      <c r="O10677">
        <v>-0.86678983408602195</v>
      </c>
      <c r="P10677">
        <v>-1.41846563390374</v>
      </c>
      <c r="Q10677">
        <v>0.96610169491525399</v>
      </c>
      <c r="R10677">
        <v>0.54237288135593198</v>
      </c>
      <c r="S10677">
        <f t="shared" si="166"/>
        <v>0.13607723209253153</v>
      </c>
    </row>
    <row r="10678" spans="1:19" x14ac:dyDescent="0.2">
      <c r="A10678" t="s">
        <v>21217</v>
      </c>
      <c r="B10678" t="s">
        <v>21218</v>
      </c>
      <c r="C10678">
        <v>96</v>
      </c>
      <c r="D10678">
        <v>97</v>
      </c>
      <c r="E10678">
        <v>456</v>
      </c>
      <c r="F10678">
        <v>1031</v>
      </c>
      <c r="G10678">
        <v>8.4758733522204796E-2</v>
      </c>
      <c r="H10678">
        <v>0.18243559984646299</v>
      </c>
      <c r="I10678">
        <v>0.146790259281949</v>
      </c>
      <c r="J10678">
        <v>205</v>
      </c>
      <c r="K10678">
        <v>190</v>
      </c>
      <c r="L10678">
        <v>995</v>
      </c>
      <c r="M10678">
        <v>1987</v>
      </c>
      <c r="N10678">
        <v>4.4227843318796402E-2</v>
      </c>
      <c r="O10678">
        <v>9.3980442545580703E-2</v>
      </c>
      <c r="P10678">
        <v>-2.37816625378321E-2</v>
      </c>
      <c r="Q10678">
        <v>0.88135593220338904</v>
      </c>
      <c r="R10678">
        <v>0.52542372881355903</v>
      </c>
      <c r="S10678">
        <f t="shared" si="166"/>
        <v>1.0359706701504607</v>
      </c>
    </row>
    <row r="10679" spans="1:19" x14ac:dyDescent="0.2">
      <c r="A10679" t="s">
        <v>21219</v>
      </c>
      <c r="B10679" t="s">
        <v>21220</v>
      </c>
      <c r="C10679">
        <v>172</v>
      </c>
      <c r="D10679">
        <v>166</v>
      </c>
      <c r="E10679">
        <v>731</v>
      </c>
      <c r="F10679">
        <v>2354</v>
      </c>
      <c r="G10679">
        <v>6.4837873428034598E-2</v>
      </c>
      <c r="H10679">
        <v>0.13413092027190701</v>
      </c>
      <c r="I10679">
        <v>0.25208083863786801</v>
      </c>
      <c r="J10679">
        <v>326</v>
      </c>
      <c r="K10679">
        <v>428</v>
      </c>
      <c r="L10679">
        <v>1568</v>
      </c>
      <c r="M10679">
        <v>4082</v>
      </c>
      <c r="N10679">
        <v>0.19545427236695401</v>
      </c>
      <c r="O10679">
        <v>9.0039681136090205E-2</v>
      </c>
      <c r="P10679">
        <v>8.74297317202197E-2</v>
      </c>
      <c r="Q10679">
        <v>0.84745762711864403</v>
      </c>
      <c r="R10679">
        <v>0.50847457627118597</v>
      </c>
      <c r="S10679">
        <f t="shared" si="166"/>
        <v>1.0960819570726279</v>
      </c>
    </row>
    <row r="10680" spans="1:19" x14ac:dyDescent="0.2">
      <c r="A10680" t="s">
        <v>21221</v>
      </c>
      <c r="B10680" t="s">
        <v>21222</v>
      </c>
      <c r="C10680">
        <v>163</v>
      </c>
      <c r="D10680">
        <v>238</v>
      </c>
      <c r="E10680">
        <v>1080</v>
      </c>
      <c r="F10680">
        <v>3274</v>
      </c>
      <c r="G10680">
        <v>0.244647584948082</v>
      </c>
      <c r="H10680">
        <v>0.32697814130458802</v>
      </c>
      <c r="I10680">
        <v>0.41869389770996501</v>
      </c>
      <c r="J10680">
        <v>542</v>
      </c>
      <c r="K10680">
        <v>664</v>
      </c>
      <c r="L10680">
        <v>2547</v>
      </c>
      <c r="M10680">
        <v>6798</v>
      </c>
      <c r="N10680">
        <v>0.16539689625135201</v>
      </c>
      <c r="O10680">
        <v>7.9940881280837706E-2</v>
      </c>
      <c r="P10680">
        <v>8.8156205116760894E-2</v>
      </c>
      <c r="Q10680">
        <v>0.89830508474576198</v>
      </c>
      <c r="R10680">
        <v>0.49152542372881303</v>
      </c>
      <c r="S10680">
        <f t="shared" si="166"/>
        <v>1.1443247196713668</v>
      </c>
    </row>
    <row r="10681" spans="1:19" x14ac:dyDescent="0.2">
      <c r="A10681" t="s">
        <v>21223</v>
      </c>
      <c r="B10681" t="s">
        <v>21224</v>
      </c>
      <c r="C10681">
        <v>151</v>
      </c>
      <c r="D10681">
        <v>133</v>
      </c>
      <c r="E10681">
        <v>80</v>
      </c>
      <c r="F10681">
        <v>12</v>
      </c>
      <c r="G10681">
        <v>2.5132925969444799E-2</v>
      </c>
      <c r="H10681">
        <v>-0.77014497007962901</v>
      </c>
      <c r="I10681">
        <v>-1.9839928742075399</v>
      </c>
      <c r="J10681">
        <v>269</v>
      </c>
      <c r="K10681">
        <v>288</v>
      </c>
      <c r="L10681">
        <v>200</v>
      </c>
      <c r="M10681">
        <v>28</v>
      </c>
      <c r="N10681">
        <v>0.10686831117854401</v>
      </c>
      <c r="O10681">
        <v>-0.72081106148281704</v>
      </c>
      <c r="P10681">
        <v>-1.99281991725208</v>
      </c>
      <c r="Q10681">
        <v>0.69491525423728795</v>
      </c>
      <c r="R10681">
        <v>0.44067796610169402</v>
      </c>
      <c r="S10681">
        <f t="shared" si="166"/>
        <v>-0.10519739315931068</v>
      </c>
    </row>
    <row r="10682" spans="1:19" x14ac:dyDescent="0.2">
      <c r="A10682" t="s">
        <v>21225</v>
      </c>
      <c r="B10682" t="s">
        <v>21226</v>
      </c>
      <c r="C10682">
        <v>164</v>
      </c>
      <c r="D10682">
        <v>153</v>
      </c>
      <c r="E10682">
        <v>657</v>
      </c>
      <c r="F10682">
        <v>2054</v>
      </c>
      <c r="G10682">
        <v>5.0105815065429403E-2</v>
      </c>
      <c r="H10682">
        <v>0.10846351173367901</v>
      </c>
      <c r="I10682">
        <v>0.21355941825156199</v>
      </c>
      <c r="J10682">
        <v>257</v>
      </c>
      <c r="K10682">
        <v>407</v>
      </c>
      <c r="L10682">
        <v>1402</v>
      </c>
      <c r="M10682">
        <v>3878</v>
      </c>
      <c r="N10682">
        <v>0.27688938931564699</v>
      </c>
      <c r="O10682">
        <v>0.14472611315495401</v>
      </c>
      <c r="P10682">
        <v>0.16844901281949901</v>
      </c>
      <c r="Q10682">
        <v>0.81355932203389802</v>
      </c>
      <c r="R10682">
        <v>0.644067796610169</v>
      </c>
      <c r="S10682">
        <f t="shared" si="166"/>
        <v>1.106644351729881</v>
      </c>
    </row>
    <row r="10683" spans="1:19" x14ac:dyDescent="0.2">
      <c r="A10683" t="s">
        <v>21227</v>
      </c>
      <c r="B10683" t="s">
        <v>17809</v>
      </c>
      <c r="C10683">
        <v>0</v>
      </c>
      <c r="D10683">
        <v>0</v>
      </c>
      <c r="E10683">
        <v>0</v>
      </c>
      <c r="F10683">
        <v>0</v>
      </c>
      <c r="G10683" t="s">
        <v>373</v>
      </c>
      <c r="H10683" t="s">
        <v>373</v>
      </c>
      <c r="I10683" t="s">
        <v>373</v>
      </c>
      <c r="J10683">
        <v>0</v>
      </c>
      <c r="K10683">
        <v>0</v>
      </c>
      <c r="L10683">
        <v>0</v>
      </c>
      <c r="M10683">
        <v>0</v>
      </c>
      <c r="N10683" t="s">
        <v>373</v>
      </c>
      <c r="O10683" t="s">
        <v>373</v>
      </c>
      <c r="P10683" t="s">
        <v>373</v>
      </c>
      <c r="Q10683">
        <v>0.96610169491525399</v>
      </c>
      <c r="R10683">
        <v>0.66101694915254205</v>
      </c>
      <c r="S10683" t="e">
        <f t="shared" si="166"/>
        <v>#VALUE!</v>
      </c>
    </row>
    <row r="10684" spans="1:19" x14ac:dyDescent="0.2">
      <c r="A10684" t="s">
        <v>21228</v>
      </c>
      <c r="B10684" t="s">
        <v>21229</v>
      </c>
      <c r="C10684">
        <v>111</v>
      </c>
      <c r="D10684">
        <v>174</v>
      </c>
      <c r="E10684">
        <v>98</v>
      </c>
      <c r="F10684">
        <v>12</v>
      </c>
      <c r="G10684">
        <v>0.27548450179146999</v>
      </c>
      <c r="H10684">
        <v>-0.54835491287256599</v>
      </c>
      <c r="I10684">
        <v>-1.85033890570103</v>
      </c>
      <c r="J10684">
        <v>134</v>
      </c>
      <c r="K10684">
        <v>200</v>
      </c>
      <c r="L10684">
        <v>62</v>
      </c>
      <c r="M10684">
        <v>25</v>
      </c>
      <c r="N10684">
        <v>0.25115330072089498</v>
      </c>
      <c r="O10684">
        <v>-0.92680188601094404</v>
      </c>
      <c r="P10684">
        <v>-1.73939045828466</v>
      </c>
      <c r="Q10684">
        <v>0.91525423728813504</v>
      </c>
      <c r="R10684">
        <v>0.22033898305084701</v>
      </c>
      <c r="S10684">
        <f t="shared" si="166"/>
        <v>1.1344324476485548E-3</v>
      </c>
    </row>
    <row r="10685" spans="1:19" x14ac:dyDescent="0.2">
      <c r="A10685" t="s">
        <v>21230</v>
      </c>
      <c r="B10685" t="s">
        <v>21231</v>
      </c>
      <c r="C10685">
        <v>325</v>
      </c>
      <c r="D10685">
        <v>481</v>
      </c>
      <c r="E10685">
        <v>273</v>
      </c>
      <c r="F10685">
        <v>27</v>
      </c>
      <c r="G10685">
        <v>0.25051994769048502</v>
      </c>
      <c r="H10685">
        <v>-0.56997872371652203</v>
      </c>
      <c r="I10685">
        <v>-1.9647167697818799</v>
      </c>
      <c r="J10685">
        <v>662</v>
      </c>
      <c r="K10685">
        <v>855</v>
      </c>
      <c r="L10685">
        <v>487</v>
      </c>
      <c r="M10685">
        <v>143</v>
      </c>
      <c r="N10685">
        <v>0.18833622871019401</v>
      </c>
      <c r="O10685">
        <v>-0.72541780536945599</v>
      </c>
      <c r="P10685">
        <v>-1.67574762056653</v>
      </c>
      <c r="Q10685">
        <v>0.79661016949152497</v>
      </c>
      <c r="R10685">
        <v>0.40677966101694901</v>
      </c>
      <c r="S10685">
        <f t="shared" si="166"/>
        <v>-1.4826827700651947E-2</v>
      </c>
    </row>
    <row r="10686" spans="1:19" x14ac:dyDescent="0.2">
      <c r="A10686" t="s">
        <v>21232</v>
      </c>
      <c r="B10686" t="s">
        <v>21233</v>
      </c>
      <c r="C10686">
        <v>435</v>
      </c>
      <c r="D10686">
        <v>398</v>
      </c>
      <c r="E10686">
        <v>2041</v>
      </c>
      <c r="F10686">
        <v>6184</v>
      </c>
      <c r="G10686">
        <v>4.1652047414579001E-2</v>
      </c>
      <c r="H10686">
        <v>0.17709573798302899</v>
      </c>
      <c r="I10686">
        <v>0.268583050993632</v>
      </c>
      <c r="J10686">
        <v>657</v>
      </c>
      <c r="K10686">
        <v>1013</v>
      </c>
      <c r="L10686">
        <v>3839</v>
      </c>
      <c r="M10686">
        <v>10864</v>
      </c>
      <c r="N10686">
        <v>0.26527217922222102</v>
      </c>
      <c r="O10686">
        <v>0.17456396541323299</v>
      </c>
      <c r="P10686">
        <v>0.20819871878475199</v>
      </c>
      <c r="Q10686">
        <v>0.89830508474576198</v>
      </c>
      <c r="R10686">
        <v>0.55932203389830504</v>
      </c>
      <c r="S10686">
        <f t="shared" si="166"/>
        <v>1.1331446514223238</v>
      </c>
    </row>
    <row r="10687" spans="1:19" x14ac:dyDescent="0.2">
      <c r="A10687" t="s">
        <v>21234</v>
      </c>
      <c r="B10687" t="s">
        <v>21235</v>
      </c>
      <c r="C10687">
        <v>111</v>
      </c>
      <c r="D10687">
        <v>139</v>
      </c>
      <c r="E10687">
        <v>76</v>
      </c>
      <c r="F10687">
        <v>26</v>
      </c>
      <c r="G10687">
        <v>0.17795005376296599</v>
      </c>
      <c r="H10687">
        <v>-0.65876739628426895</v>
      </c>
      <c r="I10687">
        <v>-1.51454680377783</v>
      </c>
      <c r="J10687">
        <v>220</v>
      </c>
      <c r="K10687">
        <v>255</v>
      </c>
      <c r="L10687">
        <v>211</v>
      </c>
      <c r="M10687">
        <v>52</v>
      </c>
      <c r="N10687">
        <v>0.14134560303346999</v>
      </c>
      <c r="O10687">
        <v>-0.61022900266890401</v>
      </c>
      <c r="P10687">
        <v>-1.6366450057793001</v>
      </c>
      <c r="Q10687">
        <v>0.79661016949152497</v>
      </c>
      <c r="R10687">
        <v>0.49152542372881303</v>
      </c>
      <c r="S10687">
        <f t="shared" si="166"/>
        <v>0.12545403440717751</v>
      </c>
    </row>
    <row r="10688" spans="1:19" x14ac:dyDescent="0.2">
      <c r="A10688" t="s">
        <v>21236</v>
      </c>
      <c r="B10688" t="s">
        <v>21237</v>
      </c>
      <c r="C10688">
        <v>122</v>
      </c>
      <c r="D10688">
        <v>190</v>
      </c>
      <c r="E10688">
        <v>91</v>
      </c>
      <c r="F10688">
        <v>23</v>
      </c>
      <c r="G10688">
        <v>0.272652002573609</v>
      </c>
      <c r="H10688">
        <v>-0.62157644813205803</v>
      </c>
      <c r="I10688">
        <v>-1.60882916761915</v>
      </c>
      <c r="J10688">
        <v>237</v>
      </c>
      <c r="K10688">
        <v>339</v>
      </c>
      <c r="L10688">
        <v>227</v>
      </c>
      <c r="M10688">
        <v>48</v>
      </c>
      <c r="N10688">
        <v>0.23267945561469999</v>
      </c>
      <c r="O10688">
        <v>-0.61081126596137103</v>
      </c>
      <c r="P10688">
        <v>-1.7037327772263999</v>
      </c>
      <c r="Q10688">
        <v>0.83050847457627097</v>
      </c>
      <c r="R10688">
        <v>0.54237288135593198</v>
      </c>
      <c r="S10688">
        <f t="shared" si="166"/>
        <v>8.0319682138454807E-2</v>
      </c>
    </row>
    <row r="10689" spans="1:19" x14ac:dyDescent="0.2">
      <c r="A10689" t="s">
        <v>21238</v>
      </c>
      <c r="B10689" t="s">
        <v>21239</v>
      </c>
      <c r="C10689">
        <v>80</v>
      </c>
      <c r="D10689">
        <v>58</v>
      </c>
      <c r="E10689">
        <v>74</v>
      </c>
      <c r="F10689">
        <v>4</v>
      </c>
      <c r="G10689">
        <v>-5.9403761133477902E-2</v>
      </c>
      <c r="H10689">
        <v>-0.52811627703937003</v>
      </c>
      <c r="I10689">
        <v>-2.1852271686259801</v>
      </c>
      <c r="J10689">
        <v>163</v>
      </c>
      <c r="K10689">
        <v>159</v>
      </c>
      <c r="L10689">
        <v>100</v>
      </c>
      <c r="M10689">
        <v>35</v>
      </c>
      <c r="N10689">
        <v>6.6437623338215401E-2</v>
      </c>
      <c r="O10689">
        <v>-0.80427638154834802</v>
      </c>
      <c r="P10689">
        <v>-1.67834522864557</v>
      </c>
      <c r="Q10689">
        <v>0.677966101694915</v>
      </c>
      <c r="R10689">
        <v>0.40677966101694901</v>
      </c>
      <c r="S10689">
        <f t="shared" si="166"/>
        <v>-7.9113187106633703E-2</v>
      </c>
    </row>
    <row r="10690" spans="1:19" x14ac:dyDescent="0.2">
      <c r="A10690" t="s">
        <v>21240</v>
      </c>
      <c r="B10690" t="s">
        <v>21241</v>
      </c>
      <c r="C10690">
        <v>90</v>
      </c>
      <c r="D10690">
        <v>105</v>
      </c>
      <c r="E10690">
        <v>658</v>
      </c>
      <c r="F10690">
        <v>1646</v>
      </c>
      <c r="G10690">
        <v>0.14720502192614099</v>
      </c>
      <c r="H10690">
        <v>0.36972537439622699</v>
      </c>
      <c r="I10690">
        <v>0.37799014847492701</v>
      </c>
      <c r="J10690">
        <v>232</v>
      </c>
      <c r="K10690">
        <v>172</v>
      </c>
      <c r="L10690">
        <v>998</v>
      </c>
      <c r="M10690">
        <v>2366</v>
      </c>
      <c r="N10690">
        <v>-5.2731434561629001E-2</v>
      </c>
      <c r="O10690">
        <v>4.1553779252081001E-2</v>
      </c>
      <c r="P10690">
        <v>-1.6989131908811E-3</v>
      </c>
      <c r="Q10690">
        <v>0.89830508474576198</v>
      </c>
      <c r="R10690">
        <v>0.59322033898305004</v>
      </c>
      <c r="S10690">
        <f t="shared" si="166"/>
        <v>1.1085516580745276</v>
      </c>
    </row>
    <row r="10691" spans="1:19" x14ac:dyDescent="0.2">
      <c r="A10691" t="s">
        <v>21242</v>
      </c>
      <c r="B10691" t="s">
        <v>21243</v>
      </c>
      <c r="C10691">
        <v>200</v>
      </c>
      <c r="D10691">
        <v>249</v>
      </c>
      <c r="E10691">
        <v>162</v>
      </c>
      <c r="F10691">
        <v>19</v>
      </c>
      <c r="G10691">
        <v>0.17542758372728301</v>
      </c>
      <c r="H10691">
        <v>-0.58577299089975299</v>
      </c>
      <c r="I10691">
        <v>-1.9064735676731499</v>
      </c>
      <c r="J10691">
        <v>315</v>
      </c>
      <c r="K10691">
        <v>394</v>
      </c>
      <c r="L10691">
        <v>222</v>
      </c>
      <c r="M10691">
        <v>23</v>
      </c>
      <c r="N10691">
        <v>0.17441377145769499</v>
      </c>
      <c r="O10691">
        <v>-0.74404635648335204</v>
      </c>
      <c r="P10691">
        <v>-2.1468083863639</v>
      </c>
      <c r="Q10691">
        <v>0.79661016949152497</v>
      </c>
      <c r="R10691">
        <v>0.338983050847457</v>
      </c>
      <c r="S10691">
        <f t="shared" ref="S10691:S10754" si="167">((I10691+1.7338029)/1.7338029+(P10691+1.8692731)/1.8692731)/2</f>
        <v>-0.12403150933293931</v>
      </c>
    </row>
    <row r="10692" spans="1:19" x14ac:dyDescent="0.2">
      <c r="A10692" t="s">
        <v>21244</v>
      </c>
      <c r="B10692" t="s">
        <v>21245</v>
      </c>
      <c r="C10692">
        <v>199</v>
      </c>
      <c r="D10692">
        <v>173</v>
      </c>
      <c r="E10692">
        <v>1302</v>
      </c>
      <c r="F10692">
        <v>3154</v>
      </c>
      <c r="G10692">
        <v>1.9451259014617101E-2</v>
      </c>
      <c r="H10692">
        <v>0.32149989804406198</v>
      </c>
      <c r="I10692">
        <v>0.31581143962117803</v>
      </c>
      <c r="J10692">
        <v>632</v>
      </c>
      <c r="K10692">
        <v>563</v>
      </c>
      <c r="L10692">
        <v>3458</v>
      </c>
      <c r="M10692">
        <v>7055</v>
      </c>
      <c r="N10692">
        <v>2.70194199906829E-2</v>
      </c>
      <c r="O10692">
        <v>0.146019133511128</v>
      </c>
      <c r="P10692">
        <v>3.7554271216088703E-2</v>
      </c>
      <c r="Q10692">
        <v>0.93220338983050799</v>
      </c>
      <c r="R10692">
        <v>0.52542372881355903</v>
      </c>
      <c r="S10692">
        <f t="shared" si="167"/>
        <v>1.1011199349343843</v>
      </c>
    </row>
    <row r="10693" spans="1:19" x14ac:dyDescent="0.2">
      <c r="A10693" t="s">
        <v>21246</v>
      </c>
      <c r="B10693" t="s">
        <v>21247</v>
      </c>
      <c r="C10693">
        <v>294</v>
      </c>
      <c r="D10693">
        <v>243</v>
      </c>
      <c r="E10693">
        <v>959</v>
      </c>
      <c r="F10693">
        <v>2103</v>
      </c>
      <c r="G10693">
        <v>-2.4828245183167001E-3</v>
      </c>
      <c r="H10693">
        <v>1.92132669801027E-2</v>
      </c>
      <c r="I10693">
        <v>-2.9705230687835101E-2</v>
      </c>
      <c r="J10693">
        <v>434</v>
      </c>
      <c r="K10693">
        <v>569</v>
      </c>
      <c r="L10693">
        <v>1354</v>
      </c>
      <c r="M10693">
        <v>2588</v>
      </c>
      <c r="N10693">
        <v>0.19485064030428201</v>
      </c>
      <c r="O10693">
        <v>-9.7959842307775505E-2</v>
      </c>
      <c r="P10693">
        <v>-0.23475112610773999</v>
      </c>
      <c r="Q10693">
        <v>0.89830508474576198</v>
      </c>
      <c r="R10693">
        <v>0.644067796610169</v>
      </c>
      <c r="S10693">
        <f t="shared" si="167"/>
        <v>0.92864141504866193</v>
      </c>
    </row>
    <row r="10694" spans="1:19" x14ac:dyDescent="0.2">
      <c r="A10694" t="s">
        <v>21248</v>
      </c>
      <c r="B10694" t="s">
        <v>21249</v>
      </c>
      <c r="C10694">
        <v>108</v>
      </c>
      <c r="D10694">
        <v>139</v>
      </c>
      <c r="E10694">
        <v>102</v>
      </c>
      <c r="F10694">
        <v>7</v>
      </c>
      <c r="G10694">
        <v>0.18984927706267299</v>
      </c>
      <c r="H10694">
        <v>-0.51908159350343497</v>
      </c>
      <c r="I10694">
        <v>-2.07252288843469</v>
      </c>
      <c r="J10694">
        <v>217</v>
      </c>
      <c r="K10694">
        <v>324</v>
      </c>
      <c r="L10694">
        <v>238</v>
      </c>
      <c r="M10694">
        <v>31</v>
      </c>
      <c r="N10694">
        <v>0.251313379779804</v>
      </c>
      <c r="O10694">
        <v>-0.55197155393640795</v>
      </c>
      <c r="P10694">
        <v>-1.85532370860614</v>
      </c>
      <c r="Q10694">
        <v>0.89830508474576198</v>
      </c>
      <c r="R10694">
        <v>0.23728813559322001</v>
      </c>
      <c r="S10694">
        <f t="shared" si="167"/>
        <v>-9.3949992563788026E-2</v>
      </c>
    </row>
    <row r="10695" spans="1:19" x14ac:dyDescent="0.2">
      <c r="A10695" t="s">
        <v>21250</v>
      </c>
      <c r="B10695" t="s">
        <v>21251</v>
      </c>
      <c r="C10695">
        <v>166</v>
      </c>
      <c r="D10695">
        <v>193</v>
      </c>
      <c r="E10695">
        <v>1098</v>
      </c>
      <c r="F10695">
        <v>3141</v>
      </c>
      <c r="G10695">
        <v>0.14570745326324699</v>
      </c>
      <c r="H10695">
        <v>0.32623624229561399</v>
      </c>
      <c r="I10695">
        <v>0.39276267539644999</v>
      </c>
      <c r="J10695">
        <v>425</v>
      </c>
      <c r="K10695">
        <v>560</v>
      </c>
      <c r="L10695">
        <v>2716</v>
      </c>
      <c r="M10695">
        <v>6143</v>
      </c>
      <c r="N10695">
        <v>0.19702720037761001</v>
      </c>
      <c r="O10695">
        <v>0.213452058413762</v>
      </c>
      <c r="P10695">
        <v>0.149765916677358</v>
      </c>
      <c r="Q10695">
        <v>0.88135593220338904</v>
      </c>
      <c r="R10695">
        <v>0.59322033898305004</v>
      </c>
      <c r="S10695">
        <f t="shared" si="167"/>
        <v>1.1533261760433859</v>
      </c>
    </row>
    <row r="10696" spans="1:19" x14ac:dyDescent="0.2">
      <c r="A10696" t="s">
        <v>21252</v>
      </c>
      <c r="B10696" t="s">
        <v>21253</v>
      </c>
      <c r="C10696">
        <v>158</v>
      </c>
      <c r="D10696">
        <v>183</v>
      </c>
      <c r="E10696">
        <v>712</v>
      </c>
      <c r="F10696">
        <v>2575</v>
      </c>
      <c r="G10696">
        <v>0.144052235071535</v>
      </c>
      <c r="H10696">
        <v>0.15956489690403</v>
      </c>
      <c r="I10696">
        <v>0.32792297346078803</v>
      </c>
      <c r="J10696">
        <v>246</v>
      </c>
      <c r="K10696">
        <v>512</v>
      </c>
      <c r="L10696">
        <v>2195</v>
      </c>
      <c r="M10696">
        <v>5168</v>
      </c>
      <c r="N10696">
        <v>0.39556295729417301</v>
      </c>
      <c r="O10696">
        <v>0.35841064033037001</v>
      </c>
      <c r="P10696">
        <v>0.31216172929175501</v>
      </c>
      <c r="Q10696">
        <v>0.77966101694915202</v>
      </c>
      <c r="R10696">
        <v>0.50847457627118597</v>
      </c>
      <c r="S10696">
        <f t="shared" si="167"/>
        <v>1.178065706847482</v>
      </c>
    </row>
    <row r="10697" spans="1:19" x14ac:dyDescent="0.2">
      <c r="A10697" t="s">
        <v>21254</v>
      </c>
      <c r="B10697" t="s">
        <v>21255</v>
      </c>
      <c r="C10697">
        <v>379</v>
      </c>
      <c r="D10697">
        <v>378</v>
      </c>
      <c r="E10697">
        <v>336</v>
      </c>
      <c r="F10697">
        <v>29</v>
      </c>
      <c r="G10697">
        <v>7.9110822164681405E-2</v>
      </c>
      <c r="H10697">
        <v>-0.54655794235663102</v>
      </c>
      <c r="I10697">
        <v>-2.00043838503111</v>
      </c>
      <c r="J10697">
        <v>559</v>
      </c>
      <c r="K10697">
        <v>870</v>
      </c>
      <c r="L10697">
        <v>369</v>
      </c>
      <c r="M10697">
        <v>133</v>
      </c>
      <c r="N10697">
        <v>0.26933554815391703</v>
      </c>
      <c r="O10697">
        <v>-0.77247421887175305</v>
      </c>
      <c r="P10697">
        <v>-1.63378583551123</v>
      </c>
      <c r="Q10697">
        <v>0.74576271186440601</v>
      </c>
      <c r="R10697">
        <v>0.44067796610169402</v>
      </c>
      <c r="S10697">
        <f t="shared" si="167"/>
        <v>-1.3904257455125524E-2</v>
      </c>
    </row>
    <row r="10698" spans="1:19" x14ac:dyDescent="0.2">
      <c r="A10698" t="s">
        <v>21256</v>
      </c>
      <c r="B10698" t="s">
        <v>21257</v>
      </c>
      <c r="C10698">
        <v>212</v>
      </c>
      <c r="D10698">
        <v>341</v>
      </c>
      <c r="E10698">
        <v>688</v>
      </c>
      <c r="F10698">
        <v>742</v>
      </c>
      <c r="G10698">
        <v>0.28667675035927398</v>
      </c>
      <c r="H10698">
        <v>1.6994567528356201E-2</v>
      </c>
      <c r="I10698">
        <v>-0.34012912861172301</v>
      </c>
      <c r="J10698">
        <v>563</v>
      </c>
      <c r="K10698">
        <v>725</v>
      </c>
      <c r="L10698">
        <v>1470</v>
      </c>
      <c r="M10698">
        <v>1510</v>
      </c>
      <c r="N10698">
        <v>0.18705771514136901</v>
      </c>
      <c r="O10698">
        <v>-0.17527983724755999</v>
      </c>
      <c r="P10698">
        <v>-0.58175711615006898</v>
      </c>
      <c r="Q10698">
        <v>0.91525423728813504</v>
      </c>
      <c r="R10698">
        <v>0.52542372881355903</v>
      </c>
      <c r="S10698">
        <f t="shared" si="167"/>
        <v>0.74630188114830331</v>
      </c>
    </row>
    <row r="10699" spans="1:19" x14ac:dyDescent="0.2">
      <c r="A10699" t="s">
        <v>21258</v>
      </c>
      <c r="B10699" t="s">
        <v>21259</v>
      </c>
      <c r="C10699">
        <v>162</v>
      </c>
      <c r="D10699">
        <v>201</v>
      </c>
      <c r="E10699">
        <v>374</v>
      </c>
      <c r="F10699">
        <v>964</v>
      </c>
      <c r="G10699">
        <v>0.173939275173386</v>
      </c>
      <c r="H10699">
        <v>-0.130901422120554</v>
      </c>
      <c r="I10699">
        <v>-0.109635153601799</v>
      </c>
      <c r="J10699">
        <v>308</v>
      </c>
      <c r="K10699">
        <v>413</v>
      </c>
      <c r="L10699">
        <v>903</v>
      </c>
      <c r="M10699">
        <v>1977</v>
      </c>
      <c r="N10699">
        <v>0.20462743857767801</v>
      </c>
      <c r="O10699">
        <v>-0.124951743331328</v>
      </c>
      <c r="P10699">
        <v>-0.20276971577866401</v>
      </c>
      <c r="Q10699">
        <v>0.89830508474576198</v>
      </c>
      <c r="R10699">
        <v>0.59322033898305004</v>
      </c>
      <c r="S10699">
        <f t="shared" si="167"/>
        <v>0.91414545548524984</v>
      </c>
    </row>
    <row r="10700" spans="1:19" x14ac:dyDescent="0.2">
      <c r="A10700" t="s">
        <v>21260</v>
      </c>
      <c r="B10700" t="s">
        <v>21261</v>
      </c>
      <c r="C10700">
        <v>63</v>
      </c>
      <c r="D10700">
        <v>99</v>
      </c>
      <c r="E10700">
        <v>79</v>
      </c>
      <c r="F10700">
        <v>105</v>
      </c>
      <c r="G10700">
        <v>0.27655287743949603</v>
      </c>
      <c r="H10700">
        <v>-0.39597146794154298</v>
      </c>
      <c r="I10700">
        <v>-0.66234842334564203</v>
      </c>
      <c r="J10700">
        <v>127</v>
      </c>
      <c r="K10700">
        <v>158</v>
      </c>
      <c r="L10700">
        <v>129</v>
      </c>
      <c r="M10700">
        <v>165</v>
      </c>
      <c r="N10700">
        <v>0.17208146942018701</v>
      </c>
      <c r="O10700">
        <v>-0.58530278780109801</v>
      </c>
      <c r="P10700">
        <v>-0.89654544533394298</v>
      </c>
      <c r="Q10700">
        <v>0.91525423728813504</v>
      </c>
      <c r="R10700">
        <v>0.52542372881355903</v>
      </c>
      <c r="S10700">
        <f t="shared" si="167"/>
        <v>0.56917844810807516</v>
      </c>
    </row>
    <row r="10701" spans="1:19" x14ac:dyDescent="0.2">
      <c r="A10701" t="s">
        <v>21262</v>
      </c>
      <c r="B10701" t="s">
        <v>21263</v>
      </c>
      <c r="C10701">
        <v>55</v>
      </c>
      <c r="D10701">
        <v>43</v>
      </c>
      <c r="E10701">
        <v>11</v>
      </c>
      <c r="F10701">
        <v>1</v>
      </c>
      <c r="G10701">
        <v>-2.6636001619128699E-2</v>
      </c>
      <c r="H10701">
        <v>-1.19322801411442</v>
      </c>
      <c r="I10701">
        <v>-2.6245598624562398</v>
      </c>
      <c r="J10701">
        <v>106</v>
      </c>
      <c r="K10701">
        <v>116</v>
      </c>
      <c r="L10701">
        <v>79</v>
      </c>
      <c r="M10701">
        <v>8</v>
      </c>
      <c r="N10701">
        <v>0.11638022738386999</v>
      </c>
      <c r="O10701">
        <v>-0.71976755111871904</v>
      </c>
      <c r="P10701">
        <v>-2.13244154686471</v>
      </c>
      <c r="Q10701">
        <v>0.76271186440677896</v>
      </c>
      <c r="R10701">
        <v>0.42372881355932202</v>
      </c>
      <c r="S10701">
        <f t="shared" si="167"/>
        <v>-0.32727279204156828</v>
      </c>
    </row>
    <row r="10702" spans="1:19" x14ac:dyDescent="0.2">
      <c r="A10702" t="s">
        <v>21264</v>
      </c>
      <c r="B10702" t="s">
        <v>21265</v>
      </c>
      <c r="C10702">
        <v>98</v>
      </c>
      <c r="D10702">
        <v>118</v>
      </c>
      <c r="E10702">
        <v>53</v>
      </c>
      <c r="F10702">
        <v>14</v>
      </c>
      <c r="G10702">
        <v>0.160914163909158</v>
      </c>
      <c r="H10702">
        <v>-0.76120821587010901</v>
      </c>
      <c r="I10702">
        <v>-1.72929521297625</v>
      </c>
      <c r="J10702">
        <v>269</v>
      </c>
      <c r="K10702">
        <v>364</v>
      </c>
      <c r="L10702">
        <v>135</v>
      </c>
      <c r="M10702">
        <v>40</v>
      </c>
      <c r="N10702">
        <v>0.20857720706836899</v>
      </c>
      <c r="O10702">
        <v>-0.89150728865179196</v>
      </c>
      <c r="P10702">
        <v>-1.83791795726633</v>
      </c>
      <c r="Q10702">
        <v>0.61016949152542299</v>
      </c>
      <c r="R10702">
        <v>0.40677966101694901</v>
      </c>
      <c r="S10702">
        <f t="shared" si="167"/>
        <v>9.6869303394296336E-3</v>
      </c>
    </row>
    <row r="10703" spans="1:19" x14ac:dyDescent="0.2">
      <c r="A10703" t="s">
        <v>21266</v>
      </c>
      <c r="B10703" t="s">
        <v>21267</v>
      </c>
      <c r="C10703">
        <v>73</v>
      </c>
      <c r="D10703">
        <v>51</v>
      </c>
      <c r="E10703">
        <v>337</v>
      </c>
      <c r="F10703">
        <v>1041</v>
      </c>
      <c r="G10703">
        <v>-7.5494451726991096E-2</v>
      </c>
      <c r="H10703">
        <v>0.170049030972479</v>
      </c>
      <c r="I10703">
        <v>0.26993069642808099</v>
      </c>
      <c r="J10703">
        <v>140</v>
      </c>
      <c r="K10703">
        <v>224</v>
      </c>
      <c r="L10703">
        <v>932</v>
      </c>
      <c r="M10703">
        <v>2185</v>
      </c>
      <c r="N10703">
        <v>0.281348086077646</v>
      </c>
      <c r="O10703">
        <v>0.23119909953135201</v>
      </c>
      <c r="P10703">
        <v>0.18309773703630899</v>
      </c>
      <c r="Q10703">
        <v>0.88135593220338904</v>
      </c>
      <c r="R10703">
        <v>0.59322033898305004</v>
      </c>
      <c r="S10703">
        <f t="shared" si="167"/>
        <v>1.1268191876849698</v>
      </c>
    </row>
    <row r="10704" spans="1:19" x14ac:dyDescent="0.2">
      <c r="A10704" t="s">
        <v>21268</v>
      </c>
      <c r="B10704" t="s">
        <v>21269</v>
      </c>
      <c r="C10704">
        <v>233</v>
      </c>
      <c r="D10704">
        <v>426</v>
      </c>
      <c r="E10704">
        <v>1509</v>
      </c>
      <c r="F10704">
        <v>5449</v>
      </c>
      <c r="G10704">
        <v>0.34231191037222802</v>
      </c>
      <c r="H10704">
        <v>0.31707530897116698</v>
      </c>
      <c r="I10704">
        <v>0.48476371391609002</v>
      </c>
      <c r="J10704">
        <v>516</v>
      </c>
      <c r="K10704">
        <v>659</v>
      </c>
      <c r="L10704">
        <v>3244</v>
      </c>
      <c r="M10704">
        <v>10292</v>
      </c>
      <c r="N10704">
        <v>0.18346381638852</v>
      </c>
      <c r="O10704">
        <v>0.20634236676751599</v>
      </c>
      <c r="P10704">
        <v>0.28962440731920402</v>
      </c>
      <c r="Q10704">
        <v>0.84745762711864403</v>
      </c>
      <c r="R10704">
        <v>0.54237288135593198</v>
      </c>
      <c r="S10704">
        <f t="shared" si="167"/>
        <v>1.2172676098357389</v>
      </c>
    </row>
    <row r="10705" spans="1:19" x14ac:dyDescent="0.2">
      <c r="A10705" t="s">
        <v>21270</v>
      </c>
      <c r="B10705" t="s">
        <v>21271</v>
      </c>
      <c r="C10705">
        <v>28</v>
      </c>
      <c r="D10705">
        <v>18</v>
      </c>
      <c r="E10705">
        <v>119</v>
      </c>
      <c r="F10705">
        <v>281</v>
      </c>
      <c r="G10705">
        <v>-0.111627293943384</v>
      </c>
      <c r="H10705">
        <v>0.13413092027190701</v>
      </c>
      <c r="I10705">
        <v>0.11735111560086101</v>
      </c>
      <c r="J10705">
        <v>22</v>
      </c>
      <c r="K10705">
        <v>52</v>
      </c>
      <c r="L10705">
        <v>93</v>
      </c>
      <c r="M10705">
        <v>393</v>
      </c>
      <c r="N10705">
        <v>0.45080876623431398</v>
      </c>
      <c r="O10705">
        <v>3.3971490587338497E-2</v>
      </c>
      <c r="P10705">
        <v>0.24174420096132701</v>
      </c>
      <c r="Q10705">
        <v>0.93220338983050799</v>
      </c>
      <c r="R10705">
        <v>0.52542372881355903</v>
      </c>
      <c r="S10705">
        <f t="shared" si="167"/>
        <v>1.0985047377084807</v>
      </c>
    </row>
    <row r="10706" spans="1:19" x14ac:dyDescent="0.2">
      <c r="A10706" t="s">
        <v>21272</v>
      </c>
      <c r="B10706" t="s">
        <v>21273</v>
      </c>
      <c r="C10706">
        <v>179</v>
      </c>
      <c r="D10706">
        <v>121</v>
      </c>
      <c r="E10706">
        <v>1074</v>
      </c>
      <c r="F10706">
        <v>2515</v>
      </c>
      <c r="G10706">
        <v>-8.9809428367914501E-2</v>
      </c>
      <c r="H10706">
        <v>0.28389324060523902</v>
      </c>
      <c r="I10706">
        <v>0.26348778545005402</v>
      </c>
      <c r="J10706">
        <v>304</v>
      </c>
      <c r="K10706">
        <v>306</v>
      </c>
      <c r="L10706">
        <v>1958</v>
      </c>
      <c r="M10706">
        <v>4479</v>
      </c>
      <c r="N10706">
        <v>8.0075946294548006E-2</v>
      </c>
      <c r="O10706">
        <v>0.216850326713974</v>
      </c>
      <c r="P10706">
        <v>0.158081810244041</v>
      </c>
      <c r="Q10706">
        <v>0.91525423728813504</v>
      </c>
      <c r="R10706">
        <v>0.677966101694915</v>
      </c>
      <c r="S10706">
        <f t="shared" si="167"/>
        <v>1.1182698075007118</v>
      </c>
    </row>
    <row r="10707" spans="1:19" x14ac:dyDescent="0.2">
      <c r="A10707" t="s">
        <v>21274</v>
      </c>
      <c r="B10707" t="s">
        <v>21275</v>
      </c>
      <c r="C10707">
        <v>5</v>
      </c>
      <c r="D10707">
        <v>2</v>
      </c>
      <c r="E10707">
        <v>11</v>
      </c>
      <c r="F10707">
        <v>45</v>
      </c>
      <c r="G10707">
        <v>-0.31768177637650902</v>
      </c>
      <c r="H10707">
        <v>-0.151835328956197</v>
      </c>
      <c r="I10707">
        <v>7.0045336477325901E-2</v>
      </c>
      <c r="J10707">
        <v>7</v>
      </c>
      <c r="K10707">
        <v>16</v>
      </c>
      <c r="L10707">
        <v>36</v>
      </c>
      <c r="M10707">
        <v>97</v>
      </c>
      <c r="N10707">
        <v>0.43625004606338902</v>
      </c>
      <c r="O10707">
        <v>0.11911568360864</v>
      </c>
      <c r="P10707">
        <v>0.131448025660095</v>
      </c>
      <c r="Q10707">
        <v>0.83050847457627097</v>
      </c>
      <c r="R10707">
        <v>0.76271186440677896</v>
      </c>
      <c r="S10707">
        <f t="shared" si="167"/>
        <v>1.0553601115652027</v>
      </c>
    </row>
    <row r="10708" spans="1:19" x14ac:dyDescent="0.2">
      <c r="A10708" t="s">
        <v>21276</v>
      </c>
      <c r="B10708" t="s">
        <v>21277</v>
      </c>
      <c r="C10708">
        <v>204</v>
      </c>
      <c r="D10708">
        <v>313</v>
      </c>
      <c r="E10708">
        <v>1110</v>
      </c>
      <c r="F10708">
        <v>4340</v>
      </c>
      <c r="G10708">
        <v>0.26617240241607798</v>
      </c>
      <c r="H10708">
        <v>0.241434801582355</v>
      </c>
      <c r="I10708">
        <v>0.44366238912461298</v>
      </c>
      <c r="J10708">
        <v>442</v>
      </c>
      <c r="K10708">
        <v>761</v>
      </c>
      <c r="L10708">
        <v>2752</v>
      </c>
      <c r="M10708">
        <v>9415</v>
      </c>
      <c r="N10708">
        <v>0.313190490843202</v>
      </c>
      <c r="O10708">
        <v>0.20213738306999099</v>
      </c>
      <c r="P10708">
        <v>0.31817238641169798</v>
      </c>
      <c r="Q10708">
        <v>0.96610169491525399</v>
      </c>
      <c r="R10708">
        <v>0.59322033898305004</v>
      </c>
      <c r="S10708">
        <f t="shared" si="167"/>
        <v>1.2130507872362568</v>
      </c>
    </row>
    <row r="10709" spans="1:19" x14ac:dyDescent="0.2">
      <c r="A10709" t="s">
        <v>21278</v>
      </c>
      <c r="B10709" t="s">
        <v>21279</v>
      </c>
      <c r="C10709">
        <v>247</v>
      </c>
      <c r="D10709">
        <v>258</v>
      </c>
      <c r="E10709">
        <v>1235</v>
      </c>
      <c r="F10709">
        <v>3461</v>
      </c>
      <c r="G10709">
        <v>9.9180984999092794E-2</v>
      </c>
      <c r="H10709">
        <v>0.20471199455761499</v>
      </c>
      <c r="I10709">
        <v>0.26230747307246299</v>
      </c>
      <c r="J10709">
        <v>441</v>
      </c>
      <c r="K10709">
        <v>680</v>
      </c>
      <c r="L10709">
        <v>2615</v>
      </c>
      <c r="M10709">
        <v>6755</v>
      </c>
      <c r="N10709">
        <v>0.26529842666011899</v>
      </c>
      <c r="O10709">
        <v>0.18094432659106399</v>
      </c>
      <c r="P10709">
        <v>0.17496109529831699</v>
      </c>
      <c r="Q10709">
        <v>0.84745762711864403</v>
      </c>
      <c r="R10709">
        <v>0.59322033898305004</v>
      </c>
      <c r="S10709">
        <f t="shared" si="167"/>
        <v>1.1224443578385834</v>
      </c>
    </row>
    <row r="10710" spans="1:19" x14ac:dyDescent="0.2">
      <c r="A10710" t="s">
        <v>21280</v>
      </c>
      <c r="B10710" t="s">
        <v>21281</v>
      </c>
      <c r="C10710">
        <v>76</v>
      </c>
      <c r="D10710">
        <v>31</v>
      </c>
      <c r="E10710">
        <v>250</v>
      </c>
      <c r="F10710">
        <v>702</v>
      </c>
      <c r="G10710">
        <v>-0.30919366615098998</v>
      </c>
      <c r="H10710">
        <v>2.28684066128426E-2</v>
      </c>
      <c r="I10710">
        <v>8.1326346887014997E-2</v>
      </c>
      <c r="J10710">
        <v>103</v>
      </c>
      <c r="K10710">
        <v>101</v>
      </c>
      <c r="L10710">
        <v>389</v>
      </c>
      <c r="M10710">
        <v>808</v>
      </c>
      <c r="N10710">
        <v>6.8712252499192203E-2</v>
      </c>
      <c r="O10710">
        <v>-1.4976400523854801E-2</v>
      </c>
      <c r="P10710">
        <v>-0.11565153252247901</v>
      </c>
      <c r="Q10710">
        <v>0.84745762711864403</v>
      </c>
      <c r="R10710">
        <v>0.54237288135593198</v>
      </c>
      <c r="S10710">
        <f t="shared" si="167"/>
        <v>0.99251827502188095</v>
      </c>
    </row>
    <row r="10711" spans="1:19" x14ac:dyDescent="0.2">
      <c r="A10711" t="s">
        <v>21282</v>
      </c>
      <c r="B10711" t="s">
        <v>21283</v>
      </c>
      <c r="C10711">
        <v>77</v>
      </c>
      <c r="D10711">
        <v>46</v>
      </c>
      <c r="E10711">
        <v>331</v>
      </c>
      <c r="F10711">
        <v>903</v>
      </c>
      <c r="G10711">
        <v>-0.14347466119537899</v>
      </c>
      <c r="H10711">
        <v>0.13907925882483299</v>
      </c>
      <c r="I10711">
        <v>0.18499985217902501</v>
      </c>
      <c r="J10711">
        <v>134</v>
      </c>
      <c r="K10711">
        <v>158</v>
      </c>
      <c r="L10711">
        <v>851</v>
      </c>
      <c r="M10711">
        <v>2060</v>
      </c>
      <c r="N10711">
        <v>0.148780392011336</v>
      </c>
      <c r="O10711">
        <v>0.210735984575389</v>
      </c>
      <c r="P10711">
        <v>0.17653675341245201</v>
      </c>
      <c r="Q10711">
        <v>0.94915254237288105</v>
      </c>
      <c r="R10711">
        <v>0.50847457627118597</v>
      </c>
      <c r="S10711">
        <f t="shared" si="167"/>
        <v>1.1005715849656217</v>
      </c>
    </row>
    <row r="10712" spans="1:19" x14ac:dyDescent="0.2">
      <c r="A10712" t="s">
        <v>21284</v>
      </c>
      <c r="B10712" t="s">
        <v>21285</v>
      </c>
      <c r="C10712">
        <v>94</v>
      </c>
      <c r="D10712">
        <v>134</v>
      </c>
      <c r="E10712">
        <v>926</v>
      </c>
      <c r="F10712">
        <v>2370</v>
      </c>
      <c r="G10712">
        <v>0.23423517706063701</v>
      </c>
      <c r="H10712">
        <v>0.49922512330383201</v>
      </c>
      <c r="I10712">
        <v>0.51742331944840603</v>
      </c>
      <c r="J10712">
        <v>218</v>
      </c>
      <c r="K10712">
        <v>362</v>
      </c>
      <c r="L10712">
        <v>1398</v>
      </c>
      <c r="M10712">
        <v>3859</v>
      </c>
      <c r="N10712">
        <v>0.29748018035028201</v>
      </c>
      <c r="O10712">
        <v>0.214961900660667</v>
      </c>
      <c r="P10712">
        <v>0.23779261637489801</v>
      </c>
      <c r="Q10712">
        <v>0.86440677966101698</v>
      </c>
      <c r="R10712">
        <v>0.50847457627118597</v>
      </c>
      <c r="S10712">
        <f t="shared" si="167"/>
        <v>1.2128219415285915</v>
      </c>
    </row>
    <row r="10713" spans="1:19" x14ac:dyDescent="0.2">
      <c r="A10713" t="s">
        <v>21286</v>
      </c>
      <c r="B10713" t="s">
        <v>21287</v>
      </c>
      <c r="C10713">
        <v>169</v>
      </c>
      <c r="D10713">
        <v>221</v>
      </c>
      <c r="E10713">
        <v>1068</v>
      </c>
      <c r="F10713">
        <v>1869</v>
      </c>
      <c r="G10713">
        <v>0.196763801366965</v>
      </c>
      <c r="H10713">
        <v>0.30642653830046002</v>
      </c>
      <c r="I10713">
        <v>0.15952542380315901</v>
      </c>
      <c r="J10713">
        <v>375</v>
      </c>
      <c r="K10713">
        <v>287</v>
      </c>
      <c r="L10713">
        <v>1781</v>
      </c>
      <c r="M10713">
        <v>3255</v>
      </c>
      <c r="N10713">
        <v>-3.8921267572004703E-2</v>
      </c>
      <c r="O10713">
        <v>8.4543874591134202E-2</v>
      </c>
      <c r="P10713">
        <v>-7.1705943415400999E-2</v>
      </c>
      <c r="Q10713">
        <v>0.96610169491525399</v>
      </c>
      <c r="R10713">
        <v>0.54237288135593198</v>
      </c>
      <c r="S10713">
        <f t="shared" si="167"/>
        <v>1.0268243185893509</v>
      </c>
    </row>
    <row r="10714" spans="1:19" x14ac:dyDescent="0.2">
      <c r="A10714" t="s">
        <v>21288</v>
      </c>
      <c r="B10714" t="s">
        <v>21289</v>
      </c>
      <c r="C10714">
        <v>159</v>
      </c>
      <c r="D10714">
        <v>165</v>
      </c>
      <c r="E10714">
        <v>879</v>
      </c>
      <c r="F10714">
        <v>2762</v>
      </c>
      <c r="G10714">
        <v>9.6345052188983205E-2</v>
      </c>
      <c r="H10714">
        <v>0.24833374097491601</v>
      </c>
      <c r="I10714">
        <v>0.355629376960162</v>
      </c>
      <c r="J10714">
        <v>275</v>
      </c>
      <c r="K10714">
        <v>407</v>
      </c>
      <c r="L10714">
        <v>2514</v>
      </c>
      <c r="M10714">
        <v>5081</v>
      </c>
      <c r="N10714">
        <v>0.247489818816679</v>
      </c>
      <c r="O10714">
        <v>0.36894380237528501</v>
      </c>
      <c r="P10714">
        <v>0.25639083248813999</v>
      </c>
      <c r="Q10714">
        <v>0.81355932203389802</v>
      </c>
      <c r="R10714">
        <v>0.77966101694915202</v>
      </c>
      <c r="S10714">
        <f t="shared" si="167"/>
        <v>1.1711379707958169</v>
      </c>
    </row>
    <row r="10715" spans="1:19" x14ac:dyDescent="0.2">
      <c r="A10715" t="s">
        <v>21290</v>
      </c>
      <c r="B10715" t="s">
        <v>21291</v>
      </c>
      <c r="C10715">
        <v>107</v>
      </c>
      <c r="D10715">
        <v>59</v>
      </c>
      <c r="E10715">
        <v>673</v>
      </c>
      <c r="F10715">
        <v>1572</v>
      </c>
      <c r="G10715">
        <v>-0.17827353374753599</v>
      </c>
      <c r="H10715">
        <v>0.30437327676036302</v>
      </c>
      <c r="I10715">
        <v>0.28287159105617998</v>
      </c>
      <c r="J10715">
        <v>209</v>
      </c>
      <c r="K10715">
        <v>165</v>
      </c>
      <c r="L10715">
        <v>1057</v>
      </c>
      <c r="M10715">
        <v>2419</v>
      </c>
      <c r="N10715">
        <v>-2.5434238475425801E-2</v>
      </c>
      <c r="O10715">
        <v>0.111839924051981</v>
      </c>
      <c r="P10715">
        <v>5.3263913658932599E-2</v>
      </c>
      <c r="Q10715">
        <v>0.81355932203389802</v>
      </c>
      <c r="R10715">
        <v>0.76271186440677896</v>
      </c>
      <c r="S10715">
        <f t="shared" si="167"/>
        <v>1.0958227015102739</v>
      </c>
    </row>
    <row r="10716" spans="1:19" x14ac:dyDescent="0.2">
      <c r="A10716" t="s">
        <v>21292</v>
      </c>
      <c r="B10716" t="s">
        <v>21293</v>
      </c>
      <c r="C10716">
        <v>54</v>
      </c>
      <c r="D10716">
        <v>82</v>
      </c>
      <c r="E10716">
        <v>286</v>
      </c>
      <c r="F10716">
        <v>993</v>
      </c>
      <c r="G10716">
        <v>0.26167832485627601</v>
      </c>
      <c r="H10716">
        <v>0.22971426352766999</v>
      </c>
      <c r="I10716">
        <v>0.38035831571041301</v>
      </c>
      <c r="J10716">
        <v>204</v>
      </c>
      <c r="K10716">
        <v>146</v>
      </c>
      <c r="L10716">
        <v>938</v>
      </c>
      <c r="M10716">
        <v>2035</v>
      </c>
      <c r="N10716">
        <v>-6.8049208219739796E-2</v>
      </c>
      <c r="O10716">
        <v>7.0483893808775303E-2</v>
      </c>
      <c r="P10716">
        <v>-1.12914224565529E-2</v>
      </c>
      <c r="Q10716">
        <v>0.86440677966101698</v>
      </c>
      <c r="R10716">
        <v>0.52542372881355903</v>
      </c>
      <c r="S10716">
        <f t="shared" si="167"/>
        <v>1.1066687587935278</v>
      </c>
    </row>
    <row r="10717" spans="1:19" x14ac:dyDescent="0.2">
      <c r="A10717" t="s">
        <v>21294</v>
      </c>
      <c r="B10717" t="s">
        <v>21295</v>
      </c>
      <c r="C10717">
        <v>66</v>
      </c>
      <c r="D10717">
        <v>106</v>
      </c>
      <c r="E10717">
        <v>463</v>
      </c>
      <c r="F10717">
        <v>1161</v>
      </c>
      <c r="G10717">
        <v>0.286020162018429</v>
      </c>
      <c r="H10717">
        <v>0.35177904569767998</v>
      </c>
      <c r="I10717">
        <v>0.361091111234706</v>
      </c>
      <c r="J10717">
        <v>167</v>
      </c>
      <c r="K10717">
        <v>335</v>
      </c>
      <c r="L10717">
        <v>1317</v>
      </c>
      <c r="M10717">
        <v>2740</v>
      </c>
      <c r="N10717">
        <v>0.37955643931098298</v>
      </c>
      <c r="O10717">
        <v>0.30478052666980998</v>
      </c>
      <c r="P10717">
        <v>0.20480842308091099</v>
      </c>
      <c r="Q10717">
        <v>0.93220338983050799</v>
      </c>
      <c r="R10717">
        <v>0.677966101694915</v>
      </c>
      <c r="S10717">
        <f t="shared" si="167"/>
        <v>1.1589155929989534</v>
      </c>
    </row>
    <row r="10718" spans="1:19" x14ac:dyDescent="0.2">
      <c r="A10718" t="s">
        <v>21296</v>
      </c>
      <c r="B10718" t="s">
        <v>21297</v>
      </c>
      <c r="C10718">
        <v>135</v>
      </c>
      <c r="D10718">
        <v>126</v>
      </c>
      <c r="E10718">
        <v>54</v>
      </c>
      <c r="F10718">
        <v>18</v>
      </c>
      <c r="G10718">
        <v>5.02950089180852E-2</v>
      </c>
      <c r="H10718">
        <v>-0.892198018450441</v>
      </c>
      <c r="I10718">
        <v>-1.7592584363536901</v>
      </c>
      <c r="J10718">
        <v>119</v>
      </c>
      <c r="K10718">
        <v>185</v>
      </c>
      <c r="L10718">
        <v>119</v>
      </c>
      <c r="M10718">
        <v>37</v>
      </c>
      <c r="N10718">
        <v>0.26885287043220402</v>
      </c>
      <c r="O10718">
        <v>-0.59208877714439001</v>
      </c>
      <c r="P10718">
        <v>-1.5175709059174201</v>
      </c>
      <c r="Q10718">
        <v>0.86440677966101698</v>
      </c>
      <c r="R10718">
        <v>0.37288135593220301</v>
      </c>
      <c r="S10718">
        <f t="shared" si="167"/>
        <v>8.6733633673975213E-2</v>
      </c>
    </row>
    <row r="10719" spans="1:19" x14ac:dyDescent="0.2">
      <c r="A10719" t="s">
        <v>21298</v>
      </c>
      <c r="B10719" t="s">
        <v>21299</v>
      </c>
      <c r="C10719">
        <v>140</v>
      </c>
      <c r="D10719">
        <v>147</v>
      </c>
      <c r="E10719">
        <v>229</v>
      </c>
      <c r="F10719">
        <v>690</v>
      </c>
      <c r="G10719">
        <v>0.101447531365466</v>
      </c>
      <c r="H10719">
        <v>-0.28055056311675303</v>
      </c>
      <c r="I10719">
        <v>-0.191476117902981</v>
      </c>
      <c r="J10719">
        <v>218</v>
      </c>
      <c r="K10719">
        <v>419</v>
      </c>
      <c r="L10719">
        <v>490</v>
      </c>
      <c r="M10719">
        <v>1128</v>
      </c>
      <c r="N10719">
        <v>0.360985632783412</v>
      </c>
      <c r="O10719">
        <v>-0.240349190720481</v>
      </c>
      <c r="P10719">
        <v>-0.296373062549174</v>
      </c>
      <c r="Q10719">
        <v>0.94915254237288105</v>
      </c>
      <c r="R10719">
        <v>0.50847457627118597</v>
      </c>
      <c r="S10719">
        <f t="shared" si="167"/>
        <v>0.86550651350638597</v>
      </c>
    </row>
    <row r="10720" spans="1:19" x14ac:dyDescent="0.2">
      <c r="A10720" t="s">
        <v>21300</v>
      </c>
      <c r="B10720" t="s">
        <v>21301</v>
      </c>
      <c r="C10720">
        <v>212</v>
      </c>
      <c r="D10720">
        <v>161</v>
      </c>
      <c r="E10720">
        <v>1113</v>
      </c>
      <c r="F10720">
        <v>2478</v>
      </c>
      <c r="G10720">
        <v>-3.9251752601373202E-2</v>
      </c>
      <c r="H10720">
        <v>0.22590129362755301</v>
      </c>
      <c r="I10720">
        <v>0.183568268149294</v>
      </c>
      <c r="J10720">
        <v>391</v>
      </c>
      <c r="K10720">
        <v>409</v>
      </c>
      <c r="L10720">
        <v>1825</v>
      </c>
      <c r="M10720">
        <v>4142</v>
      </c>
      <c r="N10720">
        <v>9.6774654033196697E-2</v>
      </c>
      <c r="O10720">
        <v>7.6997334252236302E-2</v>
      </c>
      <c r="P10720">
        <v>1.4807668569674E-2</v>
      </c>
      <c r="Q10720">
        <v>0.91525423728813504</v>
      </c>
      <c r="R10720">
        <v>0.677966101694915</v>
      </c>
      <c r="S10720">
        <f t="shared" si="167"/>
        <v>1.0568988532266315</v>
      </c>
    </row>
    <row r="10721" spans="1:19" x14ac:dyDescent="0.2">
      <c r="A10721" t="s">
        <v>21302</v>
      </c>
      <c r="B10721" t="s">
        <v>21303</v>
      </c>
      <c r="C10721">
        <v>177</v>
      </c>
      <c r="D10721">
        <v>207</v>
      </c>
      <c r="E10721">
        <v>963</v>
      </c>
      <c r="F10721">
        <v>2561</v>
      </c>
      <c r="G10721">
        <v>0.14825531139063899</v>
      </c>
      <c r="H10721">
        <v>0.241395010984324</v>
      </c>
      <c r="I10721">
        <v>0.276239139144624</v>
      </c>
      <c r="J10721">
        <v>304</v>
      </c>
      <c r="K10721">
        <v>432</v>
      </c>
      <c r="L10721">
        <v>1995</v>
      </c>
      <c r="M10721">
        <v>4600</v>
      </c>
      <c r="N10721">
        <v>0.22983826662788001</v>
      </c>
      <c r="O10721">
        <v>0.224980539269622</v>
      </c>
      <c r="P10721">
        <v>0.169658579480927</v>
      </c>
      <c r="Q10721">
        <v>0.96610169491525399</v>
      </c>
      <c r="R10721">
        <v>0.50847457627118597</v>
      </c>
      <c r="S10721">
        <f t="shared" si="167"/>
        <v>1.1250436829584105</v>
      </c>
    </row>
    <row r="10722" spans="1:19" x14ac:dyDescent="0.2">
      <c r="A10722" t="s">
        <v>21304</v>
      </c>
      <c r="B10722" t="s">
        <v>21305</v>
      </c>
      <c r="C10722">
        <v>40</v>
      </c>
      <c r="D10722">
        <v>22</v>
      </c>
      <c r="E10722">
        <v>48</v>
      </c>
      <c r="F10722">
        <v>24</v>
      </c>
      <c r="G10722">
        <v>-0.179379078210227</v>
      </c>
      <c r="H10722">
        <v>-0.41507676373077801</v>
      </c>
      <c r="I10722">
        <v>-1.1060459225783501</v>
      </c>
      <c r="J10722">
        <v>128</v>
      </c>
      <c r="K10722">
        <v>142</v>
      </c>
      <c r="L10722">
        <v>116</v>
      </c>
      <c r="M10722">
        <v>108</v>
      </c>
      <c r="N10722">
        <v>0.122306478156909</v>
      </c>
      <c r="O10722">
        <v>-0.63484075756533997</v>
      </c>
      <c r="P10722">
        <v>-1.08401188275281</v>
      </c>
      <c r="Q10722">
        <v>0.91525423728813504</v>
      </c>
      <c r="R10722">
        <v>0.54237288135593198</v>
      </c>
      <c r="S10722">
        <f t="shared" si="167"/>
        <v>0.39107924059720844</v>
      </c>
    </row>
    <row r="10723" spans="1:19" x14ac:dyDescent="0.2">
      <c r="A10723" t="s">
        <v>21306</v>
      </c>
      <c r="B10723" t="s">
        <v>21307</v>
      </c>
      <c r="C10723">
        <v>80</v>
      </c>
      <c r="D10723">
        <v>151</v>
      </c>
      <c r="E10723">
        <v>305</v>
      </c>
      <c r="F10723">
        <v>549</v>
      </c>
      <c r="G10723">
        <v>0.35614519259675398</v>
      </c>
      <c r="H10723">
        <v>8.6951842576438607E-2</v>
      </c>
      <c r="I10723">
        <v>-4.7714815503850497E-2</v>
      </c>
      <c r="J10723">
        <v>244</v>
      </c>
      <c r="K10723">
        <v>319</v>
      </c>
      <c r="L10723">
        <v>612</v>
      </c>
      <c r="M10723">
        <v>809</v>
      </c>
      <c r="N10723">
        <v>0.193628960140173</v>
      </c>
      <c r="O10723">
        <v>-0.19272718133755801</v>
      </c>
      <c r="P10723">
        <v>-0.48966697331835002</v>
      </c>
      <c r="Q10723">
        <v>0.91525423728813504</v>
      </c>
      <c r="R10723">
        <v>0.54237288135593198</v>
      </c>
      <c r="S10723">
        <f t="shared" si="167"/>
        <v>0.8552619270940458</v>
      </c>
    </row>
    <row r="10724" spans="1:19" x14ac:dyDescent="0.2">
      <c r="A10724" t="s">
        <v>21308</v>
      </c>
      <c r="B10724" t="s">
        <v>21309</v>
      </c>
      <c r="C10724">
        <v>138</v>
      </c>
      <c r="D10724">
        <v>121</v>
      </c>
      <c r="E10724">
        <v>700</v>
      </c>
      <c r="F10724">
        <v>1768</v>
      </c>
      <c r="G10724">
        <v>2.3164516210742E-2</v>
      </c>
      <c r="H10724">
        <v>0.210960943834616</v>
      </c>
      <c r="I10724">
        <v>0.22340600131381799</v>
      </c>
      <c r="J10724">
        <v>333</v>
      </c>
      <c r="K10724">
        <v>411</v>
      </c>
      <c r="L10724">
        <v>1237</v>
      </c>
      <c r="M10724">
        <v>3291</v>
      </c>
      <c r="N10724">
        <v>0.16862569179147099</v>
      </c>
      <c r="O10724">
        <v>-2.21633110215896E-2</v>
      </c>
      <c r="P10724">
        <v>-1.53420198038392E-2</v>
      </c>
      <c r="Q10724">
        <v>0.86440677966101698</v>
      </c>
      <c r="R10724">
        <v>0.54237288135593198</v>
      </c>
      <c r="S10724">
        <f t="shared" si="167"/>
        <v>1.0603228459065763</v>
      </c>
    </row>
    <row r="10725" spans="1:19" x14ac:dyDescent="0.2">
      <c r="A10725" t="s">
        <v>21310</v>
      </c>
      <c r="B10725" t="s">
        <v>21311</v>
      </c>
      <c r="C10725">
        <v>217</v>
      </c>
      <c r="D10725">
        <v>254</v>
      </c>
      <c r="E10725">
        <v>885</v>
      </c>
      <c r="F10725">
        <v>2944</v>
      </c>
      <c r="G10725">
        <v>0.148632215066937</v>
      </c>
      <c r="H10725">
        <v>0.116225527070892</v>
      </c>
      <c r="I10725">
        <v>0.24828089885493199</v>
      </c>
      <c r="J10725">
        <v>294</v>
      </c>
      <c r="K10725">
        <v>525</v>
      </c>
      <c r="L10725">
        <v>1720</v>
      </c>
      <c r="M10725">
        <v>4192</v>
      </c>
      <c r="N10725">
        <v>0.32904007641552102</v>
      </c>
      <c r="O10725">
        <v>0.17509233935100099</v>
      </c>
      <c r="P10725">
        <v>0.14384827497162</v>
      </c>
      <c r="Q10725">
        <v>0.88135593220338904</v>
      </c>
      <c r="R10725">
        <v>0.55932203389830504</v>
      </c>
      <c r="S10725">
        <f t="shared" si="167"/>
        <v>1.1100771555929916</v>
      </c>
    </row>
    <row r="10726" spans="1:19" x14ac:dyDescent="0.2">
      <c r="A10726" t="s">
        <v>21312</v>
      </c>
      <c r="B10726" t="s">
        <v>21313</v>
      </c>
      <c r="C10726">
        <v>43</v>
      </c>
      <c r="D10726">
        <v>56</v>
      </c>
      <c r="E10726">
        <v>48</v>
      </c>
      <c r="F10726">
        <v>90</v>
      </c>
      <c r="G10726">
        <v>0.19497780372214199</v>
      </c>
      <c r="H10726">
        <v>-0.44648522798240198</v>
      </c>
      <c r="I10726">
        <v>-0.56342311910225995</v>
      </c>
      <c r="J10726">
        <v>83</v>
      </c>
      <c r="K10726">
        <v>79</v>
      </c>
      <c r="L10726">
        <v>103</v>
      </c>
      <c r="M10726">
        <v>169</v>
      </c>
      <c r="N10726">
        <v>5.57771023360892E-2</v>
      </c>
      <c r="O10726">
        <v>-0.49832964481529202</v>
      </c>
      <c r="P10726">
        <v>-0.70141705635429297</v>
      </c>
      <c r="Q10726">
        <v>0.83050847457627097</v>
      </c>
      <c r="R10726">
        <v>0.55932203389830504</v>
      </c>
      <c r="S10726">
        <f t="shared" si="167"/>
        <v>0.6499005196811235</v>
      </c>
    </row>
    <row r="10727" spans="1:19" x14ac:dyDescent="0.2">
      <c r="A10727" t="s">
        <v>21314</v>
      </c>
      <c r="B10727" t="s">
        <v>21315</v>
      </c>
      <c r="C10727">
        <v>23</v>
      </c>
      <c r="D10727">
        <v>15</v>
      </c>
      <c r="E10727">
        <v>209</v>
      </c>
      <c r="F10727">
        <v>367</v>
      </c>
      <c r="G10727">
        <v>-0.105378344666383</v>
      </c>
      <c r="H10727">
        <v>0.46416044031505699</v>
      </c>
      <c r="I10727">
        <v>0.31874105527249702</v>
      </c>
      <c r="J10727">
        <v>48</v>
      </c>
      <c r="K10727">
        <v>138</v>
      </c>
      <c r="L10727">
        <v>414</v>
      </c>
      <c r="M10727">
        <v>1011</v>
      </c>
      <c r="N10727">
        <v>0.53586595244737101</v>
      </c>
      <c r="O10727">
        <v>0.34367032660092101</v>
      </c>
      <c r="P10727">
        <v>0.31328424962351997</v>
      </c>
      <c r="Q10727">
        <v>0.93220338983050799</v>
      </c>
      <c r="R10727">
        <v>0.57627118644067798</v>
      </c>
      <c r="S10727">
        <f t="shared" si="167"/>
        <v>1.1757180497712163</v>
      </c>
    </row>
    <row r="10728" spans="1:19" x14ac:dyDescent="0.2">
      <c r="A10728" t="s">
        <v>21316</v>
      </c>
      <c r="B10728" t="s">
        <v>21317</v>
      </c>
      <c r="C10728">
        <v>80</v>
      </c>
      <c r="D10728">
        <v>104</v>
      </c>
      <c r="E10728">
        <v>388</v>
      </c>
      <c r="F10728">
        <v>1303</v>
      </c>
      <c r="G10728">
        <v>0.194201584602365</v>
      </c>
      <c r="H10728">
        <v>0.19148372882386</v>
      </c>
      <c r="I10728">
        <v>0.32765725575864202</v>
      </c>
      <c r="J10728">
        <v>152</v>
      </c>
      <c r="K10728">
        <v>236</v>
      </c>
      <c r="L10728">
        <v>971</v>
      </c>
      <c r="M10728">
        <v>2867</v>
      </c>
      <c r="N10728">
        <v>0.26829651844705499</v>
      </c>
      <c r="O10728">
        <v>0.21328686481884099</v>
      </c>
      <c r="P10728">
        <v>0.26535843640981899</v>
      </c>
      <c r="Q10728">
        <v>0.89830508474576198</v>
      </c>
      <c r="R10728">
        <v>0.50847457627118597</v>
      </c>
      <c r="S10728">
        <f t="shared" si="167"/>
        <v>1.1654699624477722</v>
      </c>
    </row>
    <row r="10729" spans="1:19" x14ac:dyDescent="0.2">
      <c r="A10729" t="s">
        <v>21318</v>
      </c>
      <c r="B10729" t="s">
        <v>21319</v>
      </c>
      <c r="C10729">
        <v>187</v>
      </c>
      <c r="D10729">
        <v>249</v>
      </c>
      <c r="E10729">
        <v>938</v>
      </c>
      <c r="F10729">
        <v>3152</v>
      </c>
      <c r="G10729">
        <v>0.20461597285476499</v>
      </c>
      <c r="H10729">
        <v>0.20610322206416101</v>
      </c>
      <c r="I10729">
        <v>0.34254742931901899</v>
      </c>
      <c r="J10729">
        <v>312</v>
      </c>
      <c r="K10729">
        <v>505</v>
      </c>
      <c r="L10729">
        <v>2031</v>
      </c>
      <c r="M10729">
        <v>4957</v>
      </c>
      <c r="N10729">
        <v>0.28636488752194</v>
      </c>
      <c r="O10729">
        <v>0.22146655224197301</v>
      </c>
      <c r="P10729">
        <v>0.190838656294815</v>
      </c>
      <c r="Q10729">
        <v>0.89830508474576198</v>
      </c>
      <c r="R10729">
        <v>0.52542372881355903</v>
      </c>
      <c r="S10729">
        <f t="shared" si="167"/>
        <v>1.1498312184225745</v>
      </c>
    </row>
    <row r="10730" spans="1:19" x14ac:dyDescent="0.2">
      <c r="A10730" t="s">
        <v>21320</v>
      </c>
      <c r="B10730" t="s">
        <v>21321</v>
      </c>
      <c r="C10730">
        <v>309</v>
      </c>
      <c r="D10730">
        <v>272</v>
      </c>
      <c r="E10730">
        <v>1671</v>
      </c>
      <c r="F10730">
        <v>4186</v>
      </c>
      <c r="G10730">
        <v>2.4868656904892501E-2</v>
      </c>
      <c r="H10730">
        <v>0.23875996069015301</v>
      </c>
      <c r="I10730">
        <v>0.247643571615834</v>
      </c>
      <c r="J10730">
        <v>206</v>
      </c>
      <c r="K10730">
        <v>146</v>
      </c>
      <c r="L10730">
        <v>1077</v>
      </c>
      <c r="M10730">
        <v>3025</v>
      </c>
      <c r="N10730">
        <v>-7.22862611629944E-2</v>
      </c>
      <c r="O10730">
        <v>0.12625970578443699</v>
      </c>
      <c r="P10730">
        <v>0.15663249002744101</v>
      </c>
      <c r="Q10730">
        <v>0.93220338983050799</v>
      </c>
      <c r="R10730">
        <v>0.66101694915254205</v>
      </c>
      <c r="S10730">
        <f t="shared" si="167"/>
        <v>1.11331292955049</v>
      </c>
    </row>
    <row r="10731" spans="1:19" x14ac:dyDescent="0.2">
      <c r="A10731" t="s">
        <v>21322</v>
      </c>
      <c r="B10731" t="s">
        <v>21323</v>
      </c>
      <c r="C10731">
        <v>42</v>
      </c>
      <c r="D10731">
        <v>20</v>
      </c>
      <c r="E10731">
        <v>131</v>
      </c>
      <c r="F10731">
        <v>342</v>
      </c>
      <c r="G10731">
        <v>-0.24196106243839</v>
      </c>
      <c r="H10731">
        <v>-2.3600452053976E-4</v>
      </c>
      <c r="I10731">
        <v>2.65796426962355E-2</v>
      </c>
      <c r="J10731">
        <v>145</v>
      </c>
      <c r="K10731">
        <v>82</v>
      </c>
      <c r="L10731">
        <v>365</v>
      </c>
      <c r="M10731">
        <v>833</v>
      </c>
      <c r="N10731">
        <v>-0.170326046429536</v>
      </c>
      <c r="O10731">
        <v>-0.19116391492289</v>
      </c>
      <c r="P10731">
        <v>-0.25094866942007998</v>
      </c>
      <c r="Q10731">
        <v>0.93220338983050799</v>
      </c>
      <c r="R10731">
        <v>0.55932203389830504</v>
      </c>
      <c r="S10731">
        <f t="shared" si="167"/>
        <v>0.94054046092908061</v>
      </c>
    </row>
    <row r="10732" spans="1:19" x14ac:dyDescent="0.2">
      <c r="A10732" t="s">
        <v>21324</v>
      </c>
      <c r="B10732" t="s">
        <v>21325</v>
      </c>
      <c r="C10732">
        <v>301</v>
      </c>
      <c r="D10732">
        <v>302</v>
      </c>
      <c r="E10732">
        <v>907</v>
      </c>
      <c r="F10732">
        <v>1218</v>
      </c>
      <c r="G10732">
        <v>8.1698679658835802E-2</v>
      </c>
      <c r="H10732">
        <v>-1.5217218312151601E-2</v>
      </c>
      <c r="I10732">
        <v>-0.277116380258985</v>
      </c>
      <c r="J10732">
        <v>553</v>
      </c>
      <c r="K10732">
        <v>680</v>
      </c>
      <c r="L10732">
        <v>1187</v>
      </c>
      <c r="M10732">
        <v>2028</v>
      </c>
      <c r="N10732">
        <v>0.16701188482325899</v>
      </c>
      <c r="O10732">
        <v>-0.26036318949449699</v>
      </c>
      <c r="P10732">
        <v>-0.44588284923529198</v>
      </c>
      <c r="Q10732">
        <v>0.96610169491525399</v>
      </c>
      <c r="R10732">
        <v>0.55932203389830504</v>
      </c>
      <c r="S10732">
        <f t="shared" si="167"/>
        <v>0.80081785812526496</v>
      </c>
    </row>
    <row r="10733" spans="1:19" x14ac:dyDescent="0.2">
      <c r="A10733" t="s">
        <v>21326</v>
      </c>
      <c r="B10733" t="s">
        <v>21327</v>
      </c>
      <c r="C10733">
        <v>119</v>
      </c>
      <c r="D10733">
        <v>141</v>
      </c>
      <c r="E10733">
        <v>659</v>
      </c>
      <c r="F10733">
        <v>1904</v>
      </c>
      <c r="G10733">
        <v>0.15393038355837699</v>
      </c>
      <c r="H10733">
        <v>0.249080443423075</v>
      </c>
      <c r="I10733">
        <v>0.319922809693925</v>
      </c>
      <c r="J10733">
        <v>340</v>
      </c>
      <c r="K10733">
        <v>388</v>
      </c>
      <c r="L10733">
        <v>1528</v>
      </c>
      <c r="M10733">
        <v>3915</v>
      </c>
      <c r="N10733">
        <v>0.134580911973673</v>
      </c>
      <c r="O10733">
        <v>6.0555660053025602E-2</v>
      </c>
      <c r="P10733">
        <v>5.1027180759814002E-2</v>
      </c>
      <c r="Q10733">
        <v>0.89830508474576198</v>
      </c>
      <c r="R10733">
        <v>0.66101694915254205</v>
      </c>
      <c r="S10733">
        <f t="shared" si="167"/>
        <v>1.1059093689545223</v>
      </c>
    </row>
    <row r="10734" spans="1:19" x14ac:dyDescent="0.2">
      <c r="A10734" t="s">
        <v>21328</v>
      </c>
      <c r="B10734" t="s">
        <v>21329</v>
      </c>
      <c r="C10734">
        <v>91</v>
      </c>
      <c r="D10734">
        <v>81</v>
      </c>
      <c r="E10734">
        <v>413</v>
      </c>
      <c r="F10734">
        <v>1064</v>
      </c>
      <c r="G10734">
        <v>2.97018588530845E-2</v>
      </c>
      <c r="H10734">
        <v>0.162650649556903</v>
      </c>
      <c r="I10734">
        <v>0.183703062675936</v>
      </c>
      <c r="J10734">
        <v>78</v>
      </c>
      <c r="K10734">
        <v>155</v>
      </c>
      <c r="L10734">
        <v>531</v>
      </c>
      <c r="M10734">
        <v>1467</v>
      </c>
      <c r="N10734">
        <v>0.37546519890153202</v>
      </c>
      <c r="O10734">
        <v>0.24091114124659799</v>
      </c>
      <c r="P10734">
        <v>0.26410984256090902</v>
      </c>
      <c r="Q10734">
        <v>0.91525423728813504</v>
      </c>
      <c r="R10734">
        <v>0.54237288135593198</v>
      </c>
      <c r="S10734">
        <f t="shared" si="167"/>
        <v>1.1236219823002143</v>
      </c>
    </row>
    <row r="10735" spans="1:19" x14ac:dyDescent="0.2">
      <c r="A10735" t="s">
        <v>21330</v>
      </c>
      <c r="B10735" t="s">
        <v>21331</v>
      </c>
      <c r="C10735">
        <v>128</v>
      </c>
      <c r="D10735">
        <v>152</v>
      </c>
      <c r="E10735">
        <v>1144</v>
      </c>
      <c r="F10735">
        <v>2227</v>
      </c>
      <c r="G10735">
        <v>0.15489185059243199</v>
      </c>
      <c r="H10735">
        <v>0.45695804503073301</v>
      </c>
      <c r="I10735">
        <v>0.35631307442416998</v>
      </c>
      <c r="J10735">
        <v>357</v>
      </c>
      <c r="K10735">
        <v>361</v>
      </c>
      <c r="L10735">
        <v>2028</v>
      </c>
      <c r="M10735">
        <v>4139</v>
      </c>
      <c r="N10735">
        <v>8.2067089215186503E-2</v>
      </c>
      <c r="O10735">
        <v>0.16231095740471399</v>
      </c>
      <c r="P10735">
        <v>5.4001541696673899E-2</v>
      </c>
      <c r="Q10735">
        <v>0.81355932203389802</v>
      </c>
      <c r="R10735">
        <v>0.79661016949152497</v>
      </c>
      <c r="S10735">
        <f t="shared" si="167"/>
        <v>1.1171993106773006</v>
      </c>
    </row>
    <row r="10736" spans="1:19" x14ac:dyDescent="0.2">
      <c r="A10736" t="s">
        <v>21332</v>
      </c>
      <c r="B10736" t="s">
        <v>21333</v>
      </c>
      <c r="C10736">
        <v>164</v>
      </c>
      <c r="D10736">
        <v>172</v>
      </c>
      <c r="E10736">
        <v>609</v>
      </c>
      <c r="F10736">
        <v>1355</v>
      </c>
      <c r="G10736">
        <v>0.100942831155379</v>
      </c>
      <c r="H10736">
        <v>7.5515434806773807E-2</v>
      </c>
      <c r="I10736">
        <v>3.2898274200727801E-2</v>
      </c>
      <c r="J10736">
        <v>433</v>
      </c>
      <c r="K10736">
        <v>638</v>
      </c>
      <c r="L10736">
        <v>1707</v>
      </c>
      <c r="M10736">
        <v>2738</v>
      </c>
      <c r="N10736">
        <v>0.24556088578951801</v>
      </c>
      <c r="O10736">
        <v>3.6568476169778099E-3</v>
      </c>
      <c r="P10736">
        <v>-0.209280121147287</v>
      </c>
      <c r="Q10736">
        <v>0.89830508474576198</v>
      </c>
      <c r="R10736">
        <v>0.47457627118644002</v>
      </c>
      <c r="S10736">
        <f t="shared" si="167"/>
        <v>0.95350830502463646</v>
      </c>
    </row>
    <row r="10737" spans="1:19" x14ac:dyDescent="0.2">
      <c r="A10737" t="s">
        <v>21334</v>
      </c>
      <c r="B10737" t="s">
        <v>21335</v>
      </c>
      <c r="C10737">
        <v>170</v>
      </c>
      <c r="D10737">
        <v>257</v>
      </c>
      <c r="E10737">
        <v>630</v>
      </c>
      <c r="F10737">
        <v>1906</v>
      </c>
      <c r="G10737">
        <v>0.25974243424854898</v>
      </c>
      <c r="H10737">
        <v>7.4633618296904097E-2</v>
      </c>
      <c r="I10737">
        <v>0.16547680196203399</v>
      </c>
      <c r="J10737">
        <v>184</v>
      </c>
      <c r="K10737">
        <v>329</v>
      </c>
      <c r="L10737">
        <v>1153</v>
      </c>
      <c r="M10737">
        <v>2924</v>
      </c>
      <c r="N10737">
        <v>0.329606178362159</v>
      </c>
      <c r="O10737">
        <v>0.20492270714077199</v>
      </c>
      <c r="P10737">
        <v>0.19093387668439299</v>
      </c>
      <c r="Q10737">
        <v>0.77966101694915202</v>
      </c>
      <c r="R10737">
        <v>0.49152542372881303</v>
      </c>
      <c r="S10737">
        <f t="shared" si="167"/>
        <v>1.098792456233487</v>
      </c>
    </row>
    <row r="10738" spans="1:19" x14ac:dyDescent="0.2">
      <c r="A10738" t="s">
        <v>21336</v>
      </c>
      <c r="B10738" t="s">
        <v>21337</v>
      </c>
      <c r="C10738">
        <v>116</v>
      </c>
      <c r="D10738">
        <v>157</v>
      </c>
      <c r="E10738">
        <v>417</v>
      </c>
      <c r="F10738">
        <v>756</v>
      </c>
      <c r="G10738">
        <v>0.21169989547784299</v>
      </c>
      <c r="H10738">
        <v>6.1420055968435402E-2</v>
      </c>
      <c r="I10738">
        <v>-7.0133366687710794E-2</v>
      </c>
      <c r="J10738">
        <v>335</v>
      </c>
      <c r="K10738">
        <v>358</v>
      </c>
      <c r="L10738">
        <v>885</v>
      </c>
      <c r="M10738">
        <v>1118</v>
      </c>
      <c r="N10738">
        <v>0.10606632302875001</v>
      </c>
      <c r="O10738">
        <v>-0.17019031348340999</v>
      </c>
      <c r="P10738">
        <v>-0.48682867207833302</v>
      </c>
      <c r="Q10738">
        <v>0.88135593220338904</v>
      </c>
      <c r="R10738">
        <v>0.49152542372881303</v>
      </c>
      <c r="S10738">
        <f t="shared" si="167"/>
        <v>0.84955598794849219</v>
      </c>
    </row>
    <row r="10739" spans="1:19" x14ac:dyDescent="0.2">
      <c r="A10739" t="s">
        <v>21338</v>
      </c>
      <c r="B10739" t="s">
        <v>21339</v>
      </c>
      <c r="C10739">
        <v>105</v>
      </c>
      <c r="D10739">
        <v>85</v>
      </c>
      <c r="E10739">
        <v>493</v>
      </c>
      <c r="F10739">
        <v>1615</v>
      </c>
      <c r="G10739">
        <v>-1.15121410601168E-2</v>
      </c>
      <c r="H10739">
        <v>0.17739961042888799</v>
      </c>
      <c r="I10739">
        <v>0.30278605463518399</v>
      </c>
      <c r="J10739">
        <v>254</v>
      </c>
      <c r="K10739">
        <v>232</v>
      </c>
      <c r="L10739">
        <v>1201</v>
      </c>
      <c r="M10739">
        <v>2700</v>
      </c>
      <c r="N10739">
        <v>3.7882371692683402E-2</v>
      </c>
      <c r="O10739">
        <v>8.26205136385776E-2</v>
      </c>
      <c r="P10739">
        <v>1.6304378947156299E-2</v>
      </c>
      <c r="Q10739">
        <v>0.88135593220338904</v>
      </c>
      <c r="R10739">
        <v>0.55932203389830504</v>
      </c>
      <c r="S10739">
        <f t="shared" si="167"/>
        <v>1.0916796310984447</v>
      </c>
    </row>
    <row r="10740" spans="1:19" x14ac:dyDescent="0.2">
      <c r="A10740" t="s">
        <v>21340</v>
      </c>
      <c r="B10740" t="s">
        <v>21341</v>
      </c>
      <c r="C10740">
        <v>159</v>
      </c>
      <c r="D10740">
        <v>170</v>
      </c>
      <c r="E10740">
        <v>1026</v>
      </c>
      <c r="F10740">
        <v>2506</v>
      </c>
      <c r="G10740">
        <v>0.10931002935335001</v>
      </c>
      <c r="H10740">
        <v>0.31549222667694199</v>
      </c>
      <c r="I10740">
        <v>0.31338676937568</v>
      </c>
      <c r="J10740">
        <v>290</v>
      </c>
      <c r="K10740">
        <v>300</v>
      </c>
      <c r="L10740">
        <v>1507</v>
      </c>
      <c r="M10740">
        <v>3874</v>
      </c>
      <c r="N10740">
        <v>9.1951360242428101E-2</v>
      </c>
      <c r="O10740">
        <v>0.12362647727128501</v>
      </c>
      <c r="P10740">
        <v>0.115535949892242</v>
      </c>
      <c r="Q10740">
        <v>0.83050847457627097</v>
      </c>
      <c r="R10740">
        <v>0.59322033898305004</v>
      </c>
      <c r="S10740">
        <f t="shared" si="167"/>
        <v>1.1212795246448719</v>
      </c>
    </row>
    <row r="10741" spans="1:19" x14ac:dyDescent="0.2">
      <c r="A10741" t="s">
        <v>21342</v>
      </c>
      <c r="B10741" t="s">
        <v>21343</v>
      </c>
      <c r="C10741">
        <v>114</v>
      </c>
      <c r="D10741">
        <v>115</v>
      </c>
      <c r="E10741">
        <v>82</v>
      </c>
      <c r="F10741">
        <v>108</v>
      </c>
      <c r="G10741">
        <v>8.4051221312667498E-2</v>
      </c>
      <c r="H10741">
        <v>-0.63734900873115896</v>
      </c>
      <c r="I10741">
        <v>-0.90767826881152103</v>
      </c>
      <c r="J10741">
        <v>293</v>
      </c>
      <c r="K10741">
        <v>522</v>
      </c>
      <c r="L10741">
        <v>368</v>
      </c>
      <c r="M10741">
        <v>285</v>
      </c>
      <c r="N10741">
        <v>0.32803098606987402</v>
      </c>
      <c r="O10741">
        <v>-0.49310857882498199</v>
      </c>
      <c r="P10741">
        <v>-1.02224842893749</v>
      </c>
      <c r="Q10741">
        <v>0.93220338983050799</v>
      </c>
      <c r="R10741">
        <v>0.50847457627118597</v>
      </c>
      <c r="S10741">
        <f t="shared" si="167"/>
        <v>0.46480589621380486</v>
      </c>
    </row>
    <row r="10742" spans="1:19" x14ac:dyDescent="0.2">
      <c r="A10742" t="s">
        <v>21344</v>
      </c>
      <c r="B10742" t="s">
        <v>21345</v>
      </c>
      <c r="C10742">
        <v>380</v>
      </c>
      <c r="D10742">
        <v>554</v>
      </c>
      <c r="E10742">
        <v>1587</v>
      </c>
      <c r="F10742">
        <v>5990</v>
      </c>
      <c r="G10742">
        <v>0.243984400407148</v>
      </c>
      <c r="H10742">
        <v>0.126535320359634</v>
      </c>
      <c r="I10742">
        <v>0.31344605281050197</v>
      </c>
      <c r="J10742">
        <v>601</v>
      </c>
      <c r="K10742">
        <v>1097</v>
      </c>
      <c r="L10742">
        <v>3365</v>
      </c>
      <c r="M10742">
        <v>10448</v>
      </c>
      <c r="N10742">
        <v>0.33856025899369302</v>
      </c>
      <c r="O10742">
        <v>0.156021819412865</v>
      </c>
      <c r="P10742">
        <v>0.229933023336366</v>
      </c>
      <c r="Q10742">
        <v>0.88135593220338904</v>
      </c>
      <c r="R10742">
        <v>0.55932203389830504</v>
      </c>
      <c r="S10742">
        <f t="shared" si="167"/>
        <v>1.1518959682703072</v>
      </c>
    </row>
    <row r="10743" spans="1:19" x14ac:dyDescent="0.2">
      <c r="A10743" t="s">
        <v>21346</v>
      </c>
      <c r="B10743" t="s">
        <v>21347</v>
      </c>
      <c r="C10743">
        <v>219</v>
      </c>
      <c r="D10743">
        <v>166</v>
      </c>
      <c r="E10743">
        <v>68</v>
      </c>
      <c r="F10743">
        <v>14</v>
      </c>
      <c r="G10743">
        <v>-4.0077794504534699E-2</v>
      </c>
      <c r="H10743">
        <v>-1.0021932119122801</v>
      </c>
      <c r="I10743">
        <v>-2.0785132521238698</v>
      </c>
      <c r="J10743">
        <v>307</v>
      </c>
      <c r="K10743">
        <v>389</v>
      </c>
      <c r="L10743">
        <v>153</v>
      </c>
      <c r="M10743">
        <v>42</v>
      </c>
      <c r="N10743">
        <v>0.18003932927024299</v>
      </c>
      <c r="O10743">
        <v>-0.894535721803978</v>
      </c>
      <c r="P10743">
        <v>-1.87411475367117</v>
      </c>
      <c r="Q10743">
        <v>0.91525423728813504</v>
      </c>
      <c r="R10743">
        <v>0.35593220338983</v>
      </c>
      <c r="S10743">
        <f t="shared" si="167"/>
        <v>-0.10070381150268574</v>
      </c>
    </row>
    <row r="10744" spans="1:19" x14ac:dyDescent="0.2">
      <c r="A10744" t="s">
        <v>21348</v>
      </c>
      <c r="B10744" t="s">
        <v>21349</v>
      </c>
      <c r="C10744">
        <v>53</v>
      </c>
      <c r="D10744">
        <v>68</v>
      </c>
      <c r="E10744">
        <v>276</v>
      </c>
      <c r="F10744">
        <v>561</v>
      </c>
      <c r="G10744">
        <v>0.18849127540097499</v>
      </c>
      <c r="H10744">
        <v>0.22237520268602501</v>
      </c>
      <c r="I10744">
        <v>0.14048981869337299</v>
      </c>
      <c r="J10744">
        <v>193</v>
      </c>
      <c r="K10744">
        <v>277</v>
      </c>
      <c r="L10744">
        <v>644</v>
      </c>
      <c r="M10744">
        <v>1612</v>
      </c>
      <c r="N10744">
        <v>0.234150563478396</v>
      </c>
      <c r="O10744">
        <v>-6.8760218792351904E-2</v>
      </c>
      <c r="P10744">
        <v>-8.8417940130594799E-2</v>
      </c>
      <c r="Q10744">
        <v>0.84745762711864403</v>
      </c>
      <c r="R10744">
        <v>0.62711864406779605</v>
      </c>
      <c r="S10744">
        <f t="shared" si="167"/>
        <v>1.0168645798398455</v>
      </c>
    </row>
    <row r="10745" spans="1:19" x14ac:dyDescent="0.2">
      <c r="A10745" t="s">
        <v>21350</v>
      </c>
      <c r="B10745" t="s">
        <v>21351</v>
      </c>
      <c r="C10745">
        <v>85</v>
      </c>
      <c r="D10745">
        <v>64</v>
      </c>
      <c r="E10745">
        <v>45</v>
      </c>
      <c r="F10745">
        <v>2</v>
      </c>
      <c r="G10745">
        <v>-4.29807194348771E-2</v>
      </c>
      <c r="H10745">
        <v>-0.77046442171735197</v>
      </c>
      <c r="I10745">
        <v>-2.51258610301231</v>
      </c>
      <c r="J10745">
        <v>88</v>
      </c>
      <c r="K10745">
        <v>176</v>
      </c>
      <c r="L10745">
        <v>46</v>
      </c>
      <c r="M10745">
        <v>9</v>
      </c>
      <c r="N10745">
        <v>0.37825809908570202</v>
      </c>
      <c r="O10745">
        <v>-0.87381361761298404</v>
      </c>
      <c r="P10745">
        <v>-2.0004658313027299</v>
      </c>
      <c r="Q10745">
        <v>0.88135593220338904</v>
      </c>
      <c r="R10745">
        <v>0.37288135593220301</v>
      </c>
      <c r="S10745">
        <f t="shared" si="167"/>
        <v>-0.25968007028226625</v>
      </c>
    </row>
    <row r="10746" spans="1:19" x14ac:dyDescent="0.2">
      <c r="A10746" t="s">
        <v>21352</v>
      </c>
      <c r="B10746" t="s">
        <v>21353</v>
      </c>
      <c r="C10746">
        <v>38</v>
      </c>
      <c r="D10746">
        <v>42</v>
      </c>
      <c r="E10746">
        <v>225</v>
      </c>
      <c r="F10746">
        <v>524</v>
      </c>
      <c r="G10746">
        <v>0.123723926076618</v>
      </c>
      <c r="H10746">
        <v>0.27814091171614802</v>
      </c>
      <c r="I10746">
        <v>0.25535051740491699</v>
      </c>
      <c r="J10746">
        <v>120</v>
      </c>
      <c r="K10746">
        <v>81</v>
      </c>
      <c r="L10746">
        <v>313</v>
      </c>
      <c r="M10746">
        <v>931</v>
      </c>
      <c r="N10746">
        <v>-9.3468123747253204E-2</v>
      </c>
      <c r="O10746">
        <v>-0.17572568564556601</v>
      </c>
      <c r="P10746">
        <v>-0.120457233658175</v>
      </c>
      <c r="Q10746">
        <v>0.86440677966101698</v>
      </c>
      <c r="R10746">
        <v>0.57627118644067798</v>
      </c>
      <c r="S10746">
        <f t="shared" si="167"/>
        <v>1.0414185129819342</v>
      </c>
    </row>
    <row r="10747" spans="1:19" x14ac:dyDescent="0.2">
      <c r="A10747" t="s">
        <v>21354</v>
      </c>
      <c r="B10747" t="s">
        <v>21355</v>
      </c>
      <c r="C10747">
        <v>189</v>
      </c>
      <c r="D10747">
        <v>178</v>
      </c>
      <c r="E10747">
        <v>767</v>
      </c>
      <c r="F10747">
        <v>2043</v>
      </c>
      <c r="G10747">
        <v>5.4216430431178297E-2</v>
      </c>
      <c r="H10747">
        <v>0.11407554999733301</v>
      </c>
      <c r="I10747">
        <v>0.14960938949720401</v>
      </c>
      <c r="J10747">
        <v>348</v>
      </c>
      <c r="K10747">
        <v>386</v>
      </c>
      <c r="L10747">
        <v>1389</v>
      </c>
      <c r="M10747">
        <v>3899</v>
      </c>
      <c r="N10747">
        <v>0.122236164146895</v>
      </c>
      <c r="O10747">
        <v>9.0342246466443392E-3</v>
      </c>
      <c r="P10747">
        <v>3.9148322649511902E-2</v>
      </c>
      <c r="Q10747">
        <v>0.81355932203389802</v>
      </c>
      <c r="R10747">
        <v>0.54237288135593198</v>
      </c>
      <c r="S10747">
        <f t="shared" si="167"/>
        <v>1.0536164029612261</v>
      </c>
    </row>
    <row r="10748" spans="1:19" x14ac:dyDescent="0.2">
      <c r="A10748" t="s">
        <v>21356</v>
      </c>
      <c r="B10748" t="s">
        <v>21357</v>
      </c>
      <c r="C10748">
        <v>122</v>
      </c>
      <c r="D10748">
        <v>118</v>
      </c>
      <c r="E10748">
        <v>145</v>
      </c>
      <c r="F10748">
        <v>129</v>
      </c>
      <c r="G10748">
        <v>6.5780408926905606E-2</v>
      </c>
      <c r="H10748">
        <v>-0.41924983821817602</v>
      </c>
      <c r="I10748">
        <v>-0.859967293337498</v>
      </c>
      <c r="J10748">
        <v>175</v>
      </c>
      <c r="K10748">
        <v>188</v>
      </c>
      <c r="L10748">
        <v>190</v>
      </c>
      <c r="M10748">
        <v>180</v>
      </c>
      <c r="N10748">
        <v>0.108347903999107</v>
      </c>
      <c r="O10748">
        <v>-0.55637322487785501</v>
      </c>
      <c r="P10748">
        <v>-0.99799121217488096</v>
      </c>
      <c r="Q10748">
        <v>0.96610169491525399</v>
      </c>
      <c r="R10748">
        <v>0.27118644067796599</v>
      </c>
      <c r="S10748">
        <f t="shared" si="167"/>
        <v>0.48505335920694986</v>
      </c>
    </row>
    <row r="10749" spans="1:19" x14ac:dyDescent="0.2">
      <c r="A10749" t="s">
        <v>21358</v>
      </c>
      <c r="B10749" t="s">
        <v>21359</v>
      </c>
      <c r="C10749">
        <v>157</v>
      </c>
      <c r="D10749">
        <v>266</v>
      </c>
      <c r="E10749">
        <v>759</v>
      </c>
      <c r="F10749">
        <v>2453</v>
      </c>
      <c r="G10749">
        <v>0.309240216517361</v>
      </c>
      <c r="H10749">
        <v>0.19008411370784301</v>
      </c>
      <c r="I10749">
        <v>0.309600722835152</v>
      </c>
      <c r="J10749">
        <v>348</v>
      </c>
      <c r="K10749">
        <v>406</v>
      </c>
      <c r="L10749">
        <v>2087</v>
      </c>
      <c r="M10749">
        <v>5256</v>
      </c>
      <c r="N10749">
        <v>0.144174893052335</v>
      </c>
      <c r="O10749">
        <v>0.18585442797448201</v>
      </c>
      <c r="P10749">
        <v>0.16885044401325</v>
      </c>
      <c r="Q10749">
        <v>0.84745762711864403</v>
      </c>
      <c r="R10749">
        <v>0.59322033898305004</v>
      </c>
      <c r="S10749">
        <f t="shared" si="167"/>
        <v>1.1344484473408492</v>
      </c>
    </row>
    <row r="10750" spans="1:19" x14ac:dyDescent="0.2">
      <c r="A10750" t="s">
        <v>21360</v>
      </c>
      <c r="B10750" t="s">
        <v>21361</v>
      </c>
      <c r="C10750">
        <v>296</v>
      </c>
      <c r="D10750">
        <v>307</v>
      </c>
      <c r="E10750">
        <v>123</v>
      </c>
      <c r="F10750">
        <v>32</v>
      </c>
      <c r="G10750">
        <v>9.6104896713776297E-2</v>
      </c>
      <c r="H10750">
        <v>-0.87564460939794397</v>
      </c>
      <c r="I10750">
        <v>-1.85033890570103</v>
      </c>
      <c r="J10750">
        <v>417</v>
      </c>
      <c r="K10750">
        <v>582</v>
      </c>
      <c r="L10750">
        <v>317</v>
      </c>
      <c r="M10750">
        <v>25</v>
      </c>
      <c r="N10750">
        <v>0.222015033097852</v>
      </c>
      <c r="O10750">
        <v>-0.71116556990039603</v>
      </c>
      <c r="P10750">
        <v>-2.2324217148936101</v>
      </c>
      <c r="Q10750">
        <v>0.71186440677966101</v>
      </c>
      <c r="R10750">
        <v>0.38983050847457601</v>
      </c>
      <c r="S10750">
        <f t="shared" si="167"/>
        <v>-0.13074336984056445</v>
      </c>
    </row>
    <row r="10751" spans="1:19" x14ac:dyDescent="0.2">
      <c r="A10751" t="s">
        <v>21362</v>
      </c>
      <c r="B10751" t="s">
        <v>21363</v>
      </c>
      <c r="C10751">
        <v>45</v>
      </c>
      <c r="D10751">
        <v>43</v>
      </c>
      <c r="E10751">
        <v>140</v>
      </c>
      <c r="F10751">
        <v>412</v>
      </c>
      <c r="G10751">
        <v>6.0514174099771299E-2</v>
      </c>
      <c r="H10751">
        <v>-1.34248787550925E-3</v>
      </c>
      <c r="I10751">
        <v>7.7487529295791904E-2</v>
      </c>
      <c r="J10751">
        <v>64</v>
      </c>
      <c r="K10751">
        <v>56</v>
      </c>
      <c r="L10751">
        <v>350</v>
      </c>
      <c r="M10751">
        <v>710</v>
      </c>
      <c r="N10751">
        <v>1.9236156444035001E-2</v>
      </c>
      <c r="O10751">
        <v>0.145799293221998</v>
      </c>
      <c r="P10751">
        <v>3.4852706143295102E-2</v>
      </c>
      <c r="Q10751">
        <v>0.89830508474576198</v>
      </c>
      <c r="R10751">
        <v>0.52542372881355903</v>
      </c>
      <c r="S10751">
        <f t="shared" si="167"/>
        <v>1.0316686474704191</v>
      </c>
    </row>
    <row r="10752" spans="1:19" x14ac:dyDescent="0.2">
      <c r="A10752" t="s">
        <v>21364</v>
      </c>
      <c r="B10752" t="s">
        <v>21365</v>
      </c>
      <c r="C10752">
        <v>171</v>
      </c>
      <c r="D10752">
        <v>210</v>
      </c>
      <c r="E10752">
        <v>143</v>
      </c>
      <c r="F10752">
        <v>31</v>
      </c>
      <c r="G10752">
        <v>0.16948141663729299</v>
      </c>
      <c r="H10752">
        <v>-0.57191808270549505</v>
      </c>
      <c r="I10752">
        <v>-1.62583158951988</v>
      </c>
      <c r="J10752">
        <v>416</v>
      </c>
      <c r="K10752">
        <v>560</v>
      </c>
      <c r="L10752">
        <v>319</v>
      </c>
      <c r="M10752">
        <v>50</v>
      </c>
      <c r="N10752">
        <v>0.20632279980117901</v>
      </c>
      <c r="O10752">
        <v>-0.707391424713952</v>
      </c>
      <c r="P10752">
        <v>-1.93034899488261</v>
      </c>
      <c r="Q10752">
        <v>0.66101694915254205</v>
      </c>
      <c r="R10752">
        <v>0.38983050847457601</v>
      </c>
      <c r="S10752">
        <f t="shared" si="167"/>
        <v>1.4800331597592836E-2</v>
      </c>
    </row>
    <row r="10753" spans="1:19" x14ac:dyDescent="0.2">
      <c r="A10753" t="s">
        <v>21366</v>
      </c>
      <c r="B10753" t="s">
        <v>21367</v>
      </c>
      <c r="C10753">
        <v>115</v>
      </c>
      <c r="D10753">
        <v>85</v>
      </c>
      <c r="E10753">
        <v>68</v>
      </c>
      <c r="F10753">
        <v>19</v>
      </c>
      <c r="G10753">
        <v>-5.1020682343790501E-2</v>
      </c>
      <c r="H10753">
        <v>-0.72244693742577804</v>
      </c>
      <c r="I10753">
        <v>-1.66614141236278</v>
      </c>
      <c r="J10753">
        <v>366</v>
      </c>
      <c r="K10753">
        <v>295</v>
      </c>
      <c r="L10753">
        <v>202</v>
      </c>
      <c r="M10753">
        <v>19</v>
      </c>
      <c r="N10753">
        <v>-1.6430965994525901E-2</v>
      </c>
      <c r="O10753">
        <v>-0.85021849309217701</v>
      </c>
      <c r="P10753">
        <v>-2.2949531530334699</v>
      </c>
      <c r="Q10753">
        <v>0.644067796610169</v>
      </c>
      <c r="R10753">
        <v>0.35593220338983</v>
      </c>
      <c r="S10753">
        <f t="shared" si="167"/>
        <v>-9.4350005402093456E-2</v>
      </c>
    </row>
    <row r="10754" spans="1:19" x14ac:dyDescent="0.2">
      <c r="A10754" t="s">
        <v>21368</v>
      </c>
      <c r="B10754" t="s">
        <v>21369</v>
      </c>
      <c r="C10754">
        <v>221</v>
      </c>
      <c r="D10754">
        <v>331</v>
      </c>
      <c r="E10754">
        <v>1072</v>
      </c>
      <c r="F10754">
        <v>3835</v>
      </c>
      <c r="G10754">
        <v>0.25569395238613601</v>
      </c>
      <c r="H10754">
        <v>0.19154450189323599</v>
      </c>
      <c r="I10754">
        <v>0.35517592163789002</v>
      </c>
      <c r="J10754">
        <v>483</v>
      </c>
      <c r="K10754">
        <v>488</v>
      </c>
      <c r="L10754">
        <v>2527</v>
      </c>
      <c r="M10754">
        <v>6942</v>
      </c>
      <c r="N10754">
        <v>8.1700794672920296E-2</v>
      </c>
      <c r="O10754">
        <v>0.12656933402401199</v>
      </c>
      <c r="P10754">
        <v>0.14731180999198801</v>
      </c>
      <c r="Q10754">
        <v>0.84745762711864403</v>
      </c>
      <c r="R10754">
        <v>0.52542372881355903</v>
      </c>
      <c r="S10754">
        <f t="shared" si="167"/>
        <v>1.1418303462379118</v>
      </c>
    </row>
    <row r="10755" spans="1:19" x14ac:dyDescent="0.2">
      <c r="A10755" t="s">
        <v>21370</v>
      </c>
      <c r="B10755" t="s">
        <v>21371</v>
      </c>
      <c r="C10755">
        <v>9</v>
      </c>
      <c r="D10755">
        <v>33</v>
      </c>
      <c r="E10755">
        <v>101</v>
      </c>
      <c r="F10755">
        <v>132</v>
      </c>
      <c r="G10755">
        <v>0.64452966273409096</v>
      </c>
      <c r="H10755">
        <v>0.55582085456491404</v>
      </c>
      <c r="I10755">
        <v>0.28213424880452598</v>
      </c>
      <c r="J10755">
        <v>52</v>
      </c>
      <c r="K10755">
        <v>42</v>
      </c>
      <c r="L10755">
        <v>224</v>
      </c>
      <c r="M10755">
        <v>391</v>
      </c>
      <c r="N10755">
        <v>-1.5525949815176901E-2</v>
      </c>
      <c r="O10755">
        <v>4.2155897554973301E-2</v>
      </c>
      <c r="P10755">
        <v>-0.134052254830825</v>
      </c>
      <c r="Q10755">
        <v>0.86440677966101698</v>
      </c>
      <c r="R10755">
        <v>0.45762711864406702</v>
      </c>
      <c r="S10755">
        <f t="shared" ref="S10755:S10818" si="168">((I10755+1.7338029)/1.7338029+(P10755+1.8692731)/1.8692731)/2</f>
        <v>1.045506050944331</v>
      </c>
    </row>
    <row r="10756" spans="1:19" x14ac:dyDescent="0.2">
      <c r="A10756" t="s">
        <v>21372</v>
      </c>
      <c r="B10756" t="s">
        <v>21373</v>
      </c>
      <c r="C10756">
        <v>96</v>
      </c>
      <c r="D10756">
        <v>104</v>
      </c>
      <c r="E10756">
        <v>583</v>
      </c>
      <c r="F10756">
        <v>1308</v>
      </c>
      <c r="G10756">
        <v>0.11502033855474</v>
      </c>
      <c r="H10756">
        <v>0.28913931194104198</v>
      </c>
      <c r="I10756">
        <v>0.25013933798668098</v>
      </c>
      <c r="J10756">
        <v>126</v>
      </c>
      <c r="K10756">
        <v>153</v>
      </c>
      <c r="L10756">
        <v>843</v>
      </c>
      <c r="M10756">
        <v>1860</v>
      </c>
      <c r="N10756">
        <v>0.161548989121757</v>
      </c>
      <c r="O10756">
        <v>0.23336825236278899</v>
      </c>
      <c r="P10756">
        <v>0.15891673050846</v>
      </c>
      <c r="Q10756">
        <v>0.93220338983050799</v>
      </c>
      <c r="R10756">
        <v>0.52542372881355903</v>
      </c>
      <c r="S10756">
        <f t="shared" si="168"/>
        <v>1.1146436641693367</v>
      </c>
    </row>
    <row r="10757" spans="1:19" x14ac:dyDescent="0.2">
      <c r="A10757" t="s">
        <v>21374</v>
      </c>
      <c r="B10757" t="s">
        <v>21375</v>
      </c>
      <c r="C10757">
        <v>103</v>
      </c>
      <c r="D10757">
        <v>65</v>
      </c>
      <c r="E10757">
        <v>101</v>
      </c>
      <c r="F10757">
        <v>16</v>
      </c>
      <c r="G10757">
        <v>-0.119665635766788</v>
      </c>
      <c r="H10757">
        <v>-0.502773860700933</v>
      </c>
      <c r="I10757">
        <v>-1.6929144150112401</v>
      </c>
      <c r="J10757">
        <v>158</v>
      </c>
      <c r="K10757">
        <v>236</v>
      </c>
      <c r="L10757">
        <v>130</v>
      </c>
      <c r="M10757">
        <v>43</v>
      </c>
      <c r="N10757">
        <v>0.25148301943740498</v>
      </c>
      <c r="O10757">
        <v>-0.67680251179197604</v>
      </c>
      <c r="P10757">
        <v>-1.57541429996672</v>
      </c>
      <c r="Q10757">
        <v>0.62711864406779605</v>
      </c>
      <c r="R10757">
        <v>0.52542372881355903</v>
      </c>
      <c r="S10757">
        <f t="shared" si="168"/>
        <v>9.0393986638587109E-2</v>
      </c>
    </row>
    <row r="10758" spans="1:19" x14ac:dyDescent="0.2">
      <c r="A10758" t="s">
        <v>21376</v>
      </c>
      <c r="B10758" t="s">
        <v>21377</v>
      </c>
      <c r="C10758">
        <v>148</v>
      </c>
      <c r="D10758">
        <v>123</v>
      </c>
      <c r="E10758">
        <v>511</v>
      </c>
      <c r="F10758">
        <v>1744</v>
      </c>
      <c r="G10758" s="1">
        <v>-9.8371660031033894E-5</v>
      </c>
      <c r="H10758">
        <v>4.3901174961351701E-2</v>
      </c>
      <c r="I10758">
        <v>0.18708759223959201</v>
      </c>
      <c r="J10758">
        <v>255</v>
      </c>
      <c r="K10758">
        <v>314</v>
      </c>
      <c r="L10758">
        <v>1377</v>
      </c>
      <c r="M10758">
        <v>3196</v>
      </c>
      <c r="N10758">
        <v>0.16761757106098099</v>
      </c>
      <c r="O10758">
        <v>0.14030498267857799</v>
      </c>
      <c r="P10758">
        <v>8.7840921616105599E-2</v>
      </c>
      <c r="Q10758">
        <v>0.89830508474576198</v>
      </c>
      <c r="R10758">
        <v>0.55932203389830504</v>
      </c>
      <c r="S10758">
        <f t="shared" si="168"/>
        <v>1.0774489693468328</v>
      </c>
    </row>
    <row r="10759" spans="1:19" x14ac:dyDescent="0.2">
      <c r="A10759" t="s">
        <v>21378</v>
      </c>
      <c r="B10759" t="s">
        <v>21379</v>
      </c>
      <c r="C10759">
        <v>190</v>
      </c>
      <c r="D10759">
        <v>209</v>
      </c>
      <c r="E10759">
        <v>1020</v>
      </c>
      <c r="F10759">
        <v>3146</v>
      </c>
      <c r="G10759">
        <v>0.121650917453753</v>
      </c>
      <c r="H10759">
        <v>0.23558856103068401</v>
      </c>
      <c r="I10759">
        <v>0.33480794437243999</v>
      </c>
      <c r="J10759">
        <v>422</v>
      </c>
      <c r="K10759">
        <v>373</v>
      </c>
      <c r="L10759">
        <v>2369</v>
      </c>
      <c r="M10759">
        <v>5635</v>
      </c>
      <c r="N10759">
        <v>2.36244842687354E-2</v>
      </c>
      <c r="O10759">
        <v>0.1571638326167</v>
      </c>
      <c r="P10759">
        <v>0.11535580082855799</v>
      </c>
      <c r="Q10759">
        <v>0.89830508474576198</v>
      </c>
      <c r="R10759">
        <v>0.54237288135593198</v>
      </c>
      <c r="S10759">
        <f t="shared" si="168"/>
        <v>1.127408849298539</v>
      </c>
    </row>
    <row r="10760" spans="1:19" x14ac:dyDescent="0.2">
      <c r="A10760" t="s">
        <v>21380</v>
      </c>
      <c r="B10760" t="s">
        <v>21381</v>
      </c>
      <c r="C10760">
        <v>103</v>
      </c>
      <c r="D10760">
        <v>138</v>
      </c>
      <c r="E10760">
        <v>81</v>
      </c>
      <c r="F10760">
        <v>14</v>
      </c>
      <c r="G10760">
        <v>0.20730009399159199</v>
      </c>
      <c r="H10760">
        <v>-0.598610215604926</v>
      </c>
      <c r="I10760">
        <v>-1.75090636198893</v>
      </c>
      <c r="J10760">
        <v>239</v>
      </c>
      <c r="K10760">
        <v>258</v>
      </c>
      <c r="L10760">
        <v>216</v>
      </c>
      <c r="M10760">
        <v>21</v>
      </c>
      <c r="N10760">
        <v>0.110449908436814</v>
      </c>
      <c r="O10760">
        <v>-0.63603292694159697</v>
      </c>
      <c r="P10760">
        <v>-2.0664042748061102</v>
      </c>
      <c r="Q10760">
        <v>0.66101694915254205</v>
      </c>
      <c r="R10760">
        <v>0.52542372881355903</v>
      </c>
      <c r="S10760">
        <f t="shared" si="168"/>
        <v>-5.7661721812577144E-2</v>
      </c>
    </row>
    <row r="10761" spans="1:19" x14ac:dyDescent="0.2">
      <c r="A10761" t="s">
        <v>21382</v>
      </c>
      <c r="B10761" t="s">
        <v>21383</v>
      </c>
      <c r="C10761">
        <v>25</v>
      </c>
      <c r="D10761">
        <v>34</v>
      </c>
      <c r="E10761">
        <v>250</v>
      </c>
      <c r="F10761">
        <v>519</v>
      </c>
      <c r="G10761">
        <v>0.21379714066574601</v>
      </c>
      <c r="H10761">
        <v>0.50574199022159605</v>
      </c>
      <c r="I10761">
        <v>0.43303017621442103</v>
      </c>
      <c r="J10761">
        <v>58</v>
      </c>
      <c r="K10761">
        <v>94</v>
      </c>
      <c r="L10761">
        <v>213</v>
      </c>
      <c r="M10761">
        <v>479</v>
      </c>
      <c r="N10761">
        <v>0.28692796345848298</v>
      </c>
      <c r="O10761">
        <v>-2.7137167268589901E-2</v>
      </c>
      <c r="P10761">
        <v>-9.3318148740267101E-2</v>
      </c>
      <c r="Q10761">
        <v>0.94915254237288105</v>
      </c>
      <c r="R10761">
        <v>0.52542372881355903</v>
      </c>
      <c r="S10761">
        <f t="shared" si="168"/>
        <v>1.0999176412514435</v>
      </c>
    </row>
    <row r="10762" spans="1:19" x14ac:dyDescent="0.2">
      <c r="A10762" t="s">
        <v>21384</v>
      </c>
      <c r="B10762" t="s">
        <v>21385</v>
      </c>
      <c r="C10762">
        <v>78</v>
      </c>
      <c r="D10762">
        <v>80</v>
      </c>
      <c r="E10762">
        <v>368</v>
      </c>
      <c r="F10762">
        <v>1117</v>
      </c>
      <c r="G10762">
        <v>9.1253616596991702E-2</v>
      </c>
      <c r="H10762">
        <v>0.179495206204633</v>
      </c>
      <c r="I10762">
        <v>0.271761397463129</v>
      </c>
      <c r="J10762">
        <v>137</v>
      </c>
      <c r="K10762">
        <v>181</v>
      </c>
      <c r="L10762">
        <v>865</v>
      </c>
      <c r="M10762">
        <v>2146</v>
      </c>
      <c r="N10762">
        <v>0.19818611113449899</v>
      </c>
      <c r="O10762">
        <v>0.20820676316401701</v>
      </c>
      <c r="P10762">
        <v>0.184683481881632</v>
      </c>
      <c r="Q10762">
        <v>0.93220338983050799</v>
      </c>
      <c r="R10762">
        <v>0.54237288135593198</v>
      </c>
      <c r="S10762">
        <f t="shared" si="168"/>
        <v>1.127771292326285</v>
      </c>
    </row>
    <row r="10763" spans="1:19" x14ac:dyDescent="0.2">
      <c r="A10763" t="s">
        <v>21386</v>
      </c>
      <c r="B10763" t="s">
        <v>21387</v>
      </c>
      <c r="C10763">
        <v>215</v>
      </c>
      <c r="D10763">
        <v>223</v>
      </c>
      <c r="E10763">
        <v>1113</v>
      </c>
      <c r="F10763">
        <v>3611</v>
      </c>
      <c r="G10763">
        <v>9.6124635428083804E-2</v>
      </c>
      <c r="H10763">
        <v>0.21979869464069901</v>
      </c>
      <c r="I10763">
        <v>0.34099185554922201</v>
      </c>
      <c r="J10763">
        <v>370</v>
      </c>
      <c r="K10763">
        <v>345</v>
      </c>
      <c r="L10763">
        <v>2087</v>
      </c>
      <c r="M10763">
        <v>5685</v>
      </c>
      <c r="N10763">
        <v>4.68454744280008E-2</v>
      </c>
      <c r="O10763">
        <v>0.159231947854068</v>
      </c>
      <c r="P10763">
        <v>0.176303076364865</v>
      </c>
      <c r="Q10763">
        <v>0.89830508474576198</v>
      </c>
      <c r="R10763">
        <v>0.54237288135593198</v>
      </c>
      <c r="S10763">
        <f t="shared" si="168"/>
        <v>1.1454945867080897</v>
      </c>
    </row>
    <row r="10764" spans="1:19" x14ac:dyDescent="0.2">
      <c r="A10764" t="s">
        <v>21388</v>
      </c>
      <c r="B10764" t="s">
        <v>21389</v>
      </c>
      <c r="C10764">
        <v>109</v>
      </c>
      <c r="D10764">
        <v>161</v>
      </c>
      <c r="E10764">
        <v>722</v>
      </c>
      <c r="F10764">
        <v>2224</v>
      </c>
      <c r="G10764">
        <v>0.24965761038675399</v>
      </c>
      <c r="H10764">
        <v>0.326852689850611</v>
      </c>
      <c r="I10764">
        <v>0.425511112007397</v>
      </c>
      <c r="J10764">
        <v>281</v>
      </c>
      <c r="K10764">
        <v>390</v>
      </c>
      <c r="L10764">
        <v>1390</v>
      </c>
      <c r="M10764">
        <v>3778</v>
      </c>
      <c r="N10764">
        <v>0.219586390543141</v>
      </c>
      <c r="O10764">
        <v>0.10221970320462399</v>
      </c>
      <c r="P10764">
        <v>0.118329965088842</v>
      </c>
      <c r="Q10764">
        <v>0.91525423728813504</v>
      </c>
      <c r="R10764">
        <v>0.54237288135593198</v>
      </c>
      <c r="S10764">
        <f t="shared" si="168"/>
        <v>1.1543616787929627</v>
      </c>
    </row>
    <row r="10765" spans="1:19" x14ac:dyDescent="0.2">
      <c r="A10765" t="s">
        <v>21390</v>
      </c>
      <c r="B10765" t="s">
        <v>21391</v>
      </c>
      <c r="C10765">
        <v>34</v>
      </c>
      <c r="D10765">
        <v>53</v>
      </c>
      <c r="E10765">
        <v>293</v>
      </c>
      <c r="F10765">
        <v>1097</v>
      </c>
      <c r="G10765">
        <v>0.27305518485406199</v>
      </c>
      <c r="H10765">
        <v>0.44113069353345002</v>
      </c>
      <c r="I10765">
        <v>0.62453053757045696</v>
      </c>
      <c r="J10765">
        <v>116</v>
      </c>
      <c r="K10765">
        <v>214</v>
      </c>
      <c r="L10765">
        <v>616</v>
      </c>
      <c r="M10765">
        <v>2141</v>
      </c>
      <c r="N10765">
        <v>0.34318388754399398</v>
      </c>
      <c r="O10765">
        <v>0.133033945793116</v>
      </c>
      <c r="P10765">
        <v>0.25593300947562603</v>
      </c>
      <c r="Q10765">
        <v>0.93220338983050799</v>
      </c>
      <c r="R10765">
        <v>0.55932203389830504</v>
      </c>
      <c r="S10765">
        <f t="shared" si="168"/>
        <v>1.2485621454254416</v>
      </c>
    </row>
    <row r="10766" spans="1:19" x14ac:dyDescent="0.2">
      <c r="A10766" t="s">
        <v>21392</v>
      </c>
      <c r="B10766" t="s">
        <v>21393</v>
      </c>
      <c r="C10766">
        <v>179</v>
      </c>
      <c r="D10766">
        <v>169</v>
      </c>
      <c r="E10766">
        <v>341</v>
      </c>
      <c r="F10766">
        <v>768</v>
      </c>
      <c r="G10766">
        <v>5.5291905929308799E-2</v>
      </c>
      <c r="H10766">
        <v>-0.21435666176579901</v>
      </c>
      <c r="I10766">
        <v>-0.25168898391038003</v>
      </c>
      <c r="J10766">
        <v>324</v>
      </c>
      <c r="K10766">
        <v>405</v>
      </c>
      <c r="L10766">
        <v>1002</v>
      </c>
      <c r="M10766">
        <v>1386</v>
      </c>
      <c r="N10766">
        <v>0.174138116429778</v>
      </c>
      <c r="O10766">
        <v>-0.101766065819775</v>
      </c>
      <c r="P10766">
        <v>-0.37900744852271701</v>
      </c>
      <c r="Q10766">
        <v>0.81355932203389802</v>
      </c>
      <c r="R10766">
        <v>0.55932203389830504</v>
      </c>
      <c r="S10766">
        <f t="shared" si="168"/>
        <v>0.82603877407775117</v>
      </c>
    </row>
    <row r="10767" spans="1:19" x14ac:dyDescent="0.2">
      <c r="A10767" t="s">
        <v>21394</v>
      </c>
      <c r="B10767" t="s">
        <v>21395</v>
      </c>
      <c r="C10767">
        <v>220</v>
      </c>
      <c r="D10767">
        <v>210</v>
      </c>
      <c r="E10767">
        <v>671</v>
      </c>
      <c r="F10767">
        <v>1993</v>
      </c>
      <c r="G10767">
        <v>6.0054846207241497E-2</v>
      </c>
      <c r="H10767">
        <v>-9.9581704316177907E-3</v>
      </c>
      <c r="I10767">
        <v>7.2887444916282407E-2</v>
      </c>
      <c r="J10767">
        <v>421</v>
      </c>
      <c r="K10767">
        <v>365</v>
      </c>
      <c r="L10767">
        <v>1471</v>
      </c>
      <c r="M10767">
        <v>3252</v>
      </c>
      <c r="N10767">
        <v>1.52388720425282E-2</v>
      </c>
      <c r="O10767">
        <v>-4.87582002525285E-2</v>
      </c>
      <c r="P10767">
        <v>-0.12235722750553001</v>
      </c>
      <c r="Q10767">
        <v>0.88135593220338904</v>
      </c>
      <c r="R10767">
        <v>0.55932203389830504</v>
      </c>
      <c r="S10767">
        <f t="shared" si="168"/>
        <v>0.98829097185887904</v>
      </c>
    </row>
    <row r="10768" spans="1:19" x14ac:dyDescent="0.2">
      <c r="A10768" t="s">
        <v>21396</v>
      </c>
      <c r="B10768" t="s">
        <v>21397</v>
      </c>
      <c r="C10768">
        <v>0</v>
      </c>
      <c r="D10768">
        <v>0</v>
      </c>
      <c r="E10768">
        <v>0</v>
      </c>
      <c r="F10768">
        <v>0</v>
      </c>
      <c r="G10768" t="s">
        <v>373</v>
      </c>
      <c r="H10768" t="s">
        <v>373</v>
      </c>
      <c r="I10768" t="s">
        <v>373</v>
      </c>
      <c r="J10768">
        <v>433</v>
      </c>
      <c r="K10768">
        <v>497</v>
      </c>
      <c r="L10768">
        <v>300</v>
      </c>
      <c r="M10768">
        <v>51</v>
      </c>
      <c r="N10768">
        <v>0.13709659580168801</v>
      </c>
      <c r="O10768">
        <v>-0.75145541877809297</v>
      </c>
      <c r="P10768">
        <v>-1.93914338884732</v>
      </c>
      <c r="Q10768">
        <v>0.77966101694915202</v>
      </c>
      <c r="R10768">
        <v>0.50847457627118597</v>
      </c>
      <c r="S10768" t="e">
        <f t="shared" si="168"/>
        <v>#VALUE!</v>
      </c>
    </row>
    <row r="10769" spans="1:19" x14ac:dyDescent="0.2">
      <c r="A10769" t="s">
        <v>21398</v>
      </c>
      <c r="B10769" t="s">
        <v>21399</v>
      </c>
      <c r="C10769">
        <v>135</v>
      </c>
      <c r="D10769">
        <v>97</v>
      </c>
      <c r="E10769">
        <v>489</v>
      </c>
      <c r="F10769">
        <v>1181</v>
      </c>
      <c r="G10769">
        <v>-6.3303801933232803E-2</v>
      </c>
      <c r="H10769">
        <v>6.4717080850210398E-2</v>
      </c>
      <c r="I10769">
        <v>5.7718956156509703E-2</v>
      </c>
      <c r="J10769">
        <v>249</v>
      </c>
      <c r="K10769">
        <v>239</v>
      </c>
      <c r="L10769">
        <v>928</v>
      </c>
      <c r="M10769">
        <v>2178</v>
      </c>
      <c r="N10769">
        <v>5.94266572741231E-2</v>
      </c>
      <c r="O10769">
        <v>-2.0740148021264601E-2</v>
      </c>
      <c r="P10769">
        <v>-6.8367140267873105E-2</v>
      </c>
      <c r="Q10769">
        <v>0.84745762711864403</v>
      </c>
      <c r="R10769">
        <v>0.54237288135593198</v>
      </c>
      <c r="S10769">
        <f t="shared" si="168"/>
        <v>0.99835809712054346</v>
      </c>
    </row>
    <row r="10770" spans="1:19" x14ac:dyDescent="0.2">
      <c r="A10770" t="s">
        <v>21400</v>
      </c>
      <c r="B10770" t="s">
        <v>21401</v>
      </c>
      <c r="C10770">
        <v>31</v>
      </c>
      <c r="D10770">
        <v>39</v>
      </c>
      <c r="E10770">
        <v>206</v>
      </c>
      <c r="F10770">
        <v>461</v>
      </c>
      <c r="G10770">
        <v>0.17996114548775399</v>
      </c>
      <c r="H10770">
        <v>0.32824751675647701</v>
      </c>
      <c r="I10770">
        <v>0.28814205859337599</v>
      </c>
      <c r="J10770">
        <v>47</v>
      </c>
      <c r="K10770">
        <v>71</v>
      </c>
      <c r="L10770">
        <v>427</v>
      </c>
      <c r="M10770">
        <v>844</v>
      </c>
      <c r="N10770">
        <v>0.25638859420507898</v>
      </c>
      <c r="O10770">
        <v>0.36624123994491598</v>
      </c>
      <c r="P10770">
        <v>0.24401892009804399</v>
      </c>
      <c r="Q10770">
        <v>0.91525423728813504</v>
      </c>
      <c r="R10770">
        <v>0.52542372881355903</v>
      </c>
      <c r="S10770">
        <f t="shared" si="168"/>
        <v>1.1483664631652859</v>
      </c>
    </row>
    <row r="10771" spans="1:19" x14ac:dyDescent="0.2">
      <c r="A10771" t="s">
        <v>21402</v>
      </c>
      <c r="B10771" t="s">
        <v>21403</v>
      </c>
      <c r="C10771">
        <v>62</v>
      </c>
      <c r="D10771">
        <v>73</v>
      </c>
      <c r="E10771">
        <v>308</v>
      </c>
      <c r="F10771">
        <v>758</v>
      </c>
      <c r="G10771">
        <v>0.15118940291773</v>
      </c>
      <c r="H10771">
        <v>0.20190101722378601</v>
      </c>
      <c r="I10771">
        <v>0.20308034317179999</v>
      </c>
      <c r="J10771">
        <v>244</v>
      </c>
      <c r="K10771">
        <v>306</v>
      </c>
      <c r="L10771">
        <v>684</v>
      </c>
      <c r="M10771">
        <v>1783</v>
      </c>
      <c r="N10771">
        <v>0.17555970356457201</v>
      </c>
      <c r="O10771">
        <v>-0.144422501763003</v>
      </c>
      <c r="P10771">
        <v>-0.146464151755267</v>
      </c>
      <c r="Q10771">
        <v>0.81355932203389802</v>
      </c>
      <c r="R10771">
        <v>0.47457627118644002</v>
      </c>
      <c r="S10771">
        <f t="shared" si="168"/>
        <v>1.0193882361770483</v>
      </c>
    </row>
    <row r="10772" spans="1:19" x14ac:dyDescent="0.2">
      <c r="A10772" t="s">
        <v>21404</v>
      </c>
      <c r="B10772" t="s">
        <v>21405</v>
      </c>
      <c r="C10772">
        <v>94</v>
      </c>
      <c r="D10772">
        <v>76</v>
      </c>
      <c r="E10772">
        <v>802</v>
      </c>
      <c r="F10772">
        <v>1918</v>
      </c>
      <c r="G10772">
        <v>-1.20560290233788E-2</v>
      </c>
      <c r="H10772">
        <v>0.43678850490606103</v>
      </c>
      <c r="I10772">
        <v>0.42552357627294701</v>
      </c>
      <c r="J10772">
        <v>235</v>
      </c>
      <c r="K10772">
        <v>208</v>
      </c>
      <c r="L10772">
        <v>1205</v>
      </c>
      <c r="M10772">
        <v>2521</v>
      </c>
      <c r="N10772">
        <v>2.4223576112746999E-2</v>
      </c>
      <c r="O10772">
        <v>0.11783040749475999</v>
      </c>
      <c r="P10772">
        <v>2.0279314812816598E-2</v>
      </c>
      <c r="Q10772">
        <v>0.84745762711864403</v>
      </c>
      <c r="R10772">
        <v>0.72881355932203296</v>
      </c>
      <c r="S10772">
        <f t="shared" si="168"/>
        <v>1.1281383270209271</v>
      </c>
    </row>
    <row r="10773" spans="1:19" x14ac:dyDescent="0.2">
      <c r="A10773" t="s">
        <v>21406</v>
      </c>
      <c r="B10773" t="s">
        <v>21407</v>
      </c>
      <c r="C10773">
        <v>267</v>
      </c>
      <c r="D10773">
        <v>182</v>
      </c>
      <c r="E10773">
        <v>818</v>
      </c>
      <c r="F10773">
        <v>2474</v>
      </c>
      <c r="G10773">
        <v>-8.6181641083971902E-2</v>
      </c>
      <c r="H10773">
        <v>-8.0159674716558105E-3</v>
      </c>
      <c r="I10773">
        <v>8.2691260966527694E-2</v>
      </c>
      <c r="J10773">
        <v>418</v>
      </c>
      <c r="K10773">
        <v>454</v>
      </c>
      <c r="L10773">
        <v>1664</v>
      </c>
      <c r="M10773">
        <v>4185</v>
      </c>
      <c r="N10773">
        <v>0.11310767450379</v>
      </c>
      <c r="O10773">
        <v>7.8882630352794698E-3</v>
      </c>
      <c r="P10773">
        <v>-9.7064880376492996E-3</v>
      </c>
      <c r="Q10773">
        <v>0.91525423728813504</v>
      </c>
      <c r="R10773">
        <v>0.54237288135593198</v>
      </c>
      <c r="S10773">
        <f t="shared" si="168"/>
        <v>1.0212504612766664</v>
      </c>
    </row>
    <row r="10774" spans="1:19" x14ac:dyDescent="0.2">
      <c r="A10774" t="s">
        <v>21408</v>
      </c>
      <c r="B10774" t="s">
        <v>21409</v>
      </c>
      <c r="C10774">
        <v>85</v>
      </c>
      <c r="D10774">
        <v>58</v>
      </c>
      <c r="E10774">
        <v>375</v>
      </c>
      <c r="F10774">
        <v>1238</v>
      </c>
      <c r="G10774">
        <v>-8.5732699855826905E-2</v>
      </c>
      <c r="H10774">
        <v>0.15035433223502201</v>
      </c>
      <c r="I10774">
        <v>0.27910454600780699</v>
      </c>
      <c r="J10774">
        <v>167</v>
      </c>
      <c r="K10774">
        <v>222</v>
      </c>
      <c r="L10774">
        <v>1009</v>
      </c>
      <c r="M10774">
        <v>2290</v>
      </c>
      <c r="N10774">
        <v>0.20086460672477699</v>
      </c>
      <c r="O10774">
        <v>0.18908591794493601</v>
      </c>
      <c r="P10774">
        <v>0.12689334260041099</v>
      </c>
      <c r="Q10774">
        <v>0.91525423728813504</v>
      </c>
      <c r="R10774">
        <v>0.55932203389830504</v>
      </c>
      <c r="S10774">
        <f t="shared" si="168"/>
        <v>1.1144310169276386</v>
      </c>
    </row>
    <row r="10775" spans="1:19" x14ac:dyDescent="0.2">
      <c r="A10775" t="s">
        <v>21410</v>
      </c>
      <c r="B10775" t="s">
        <v>21411</v>
      </c>
      <c r="C10775">
        <v>99</v>
      </c>
      <c r="D10775">
        <v>164</v>
      </c>
      <c r="E10775">
        <v>141</v>
      </c>
      <c r="F10775">
        <v>16</v>
      </c>
      <c r="G10775">
        <v>0.29946688574567598</v>
      </c>
      <c r="H10775">
        <v>-0.340674091720573</v>
      </c>
      <c r="I10775">
        <v>-1.67571238490362</v>
      </c>
      <c r="J10775">
        <v>273</v>
      </c>
      <c r="K10775">
        <v>409</v>
      </c>
      <c r="L10775">
        <v>211</v>
      </c>
      <c r="M10775">
        <v>139</v>
      </c>
      <c r="N10775">
        <v>0.252788764388307</v>
      </c>
      <c r="O10775">
        <v>-0.70396896888745297</v>
      </c>
      <c r="P10775">
        <v>-1.30337351537855</v>
      </c>
      <c r="Q10775">
        <v>0.69491525423728795</v>
      </c>
      <c r="R10775">
        <v>0.49152542372881303</v>
      </c>
      <c r="S10775">
        <f t="shared" si="168"/>
        <v>0.16812123004158092</v>
      </c>
    </row>
    <row r="10776" spans="1:19" x14ac:dyDescent="0.2">
      <c r="A10776" t="s">
        <v>21412</v>
      </c>
      <c r="B10776" t="s">
        <v>21413</v>
      </c>
      <c r="C10776">
        <v>122</v>
      </c>
      <c r="D10776">
        <v>91</v>
      </c>
      <c r="E10776">
        <v>98</v>
      </c>
      <c r="F10776">
        <v>5</v>
      </c>
      <c r="G10776">
        <v>-4.7060206058126101E-2</v>
      </c>
      <c r="H10776">
        <v>-0.58939176476065702</v>
      </c>
      <c r="I10776">
        <v>-2.2715869993007201</v>
      </c>
      <c r="J10776">
        <v>178</v>
      </c>
      <c r="K10776">
        <v>280</v>
      </c>
      <c r="L10776">
        <v>149</v>
      </c>
      <c r="M10776">
        <v>33</v>
      </c>
      <c r="N10776">
        <v>0.27396613245504697</v>
      </c>
      <c r="O10776">
        <v>-0.66932251104101004</v>
      </c>
      <c r="P10776">
        <v>-1.7421317310228901</v>
      </c>
      <c r="Q10776">
        <v>0.677966101694915</v>
      </c>
      <c r="R10776">
        <v>0.50847457627118597</v>
      </c>
      <c r="S10776">
        <f t="shared" si="168"/>
        <v>-0.1210797766957981</v>
      </c>
    </row>
    <row r="10777" spans="1:19" x14ac:dyDescent="0.2">
      <c r="A10777" t="s">
        <v>21414</v>
      </c>
      <c r="B10777" t="s">
        <v>21415</v>
      </c>
      <c r="C10777">
        <v>114</v>
      </c>
      <c r="D10777">
        <v>113</v>
      </c>
      <c r="E10777">
        <v>181</v>
      </c>
      <c r="F10777">
        <v>149</v>
      </c>
      <c r="G10777">
        <v>7.6431824442475496E-2</v>
      </c>
      <c r="H10777">
        <v>-0.29348428624569101</v>
      </c>
      <c r="I10777">
        <v>-0.76791575588619698</v>
      </c>
      <c r="J10777">
        <v>285</v>
      </c>
      <c r="K10777">
        <v>228</v>
      </c>
      <c r="L10777">
        <v>369</v>
      </c>
      <c r="M10777">
        <v>248</v>
      </c>
      <c r="N10777">
        <v>-1.96819095863346E-2</v>
      </c>
      <c r="O10777">
        <v>-0.47990727099384001</v>
      </c>
      <c r="P10777">
        <v>-1.07061884777418</v>
      </c>
      <c r="Q10777">
        <v>0.66101694915254205</v>
      </c>
      <c r="R10777">
        <v>0.57627118644067798</v>
      </c>
      <c r="S10777">
        <f t="shared" si="168"/>
        <v>0.49217279048139384</v>
      </c>
    </row>
    <row r="10778" spans="1:19" x14ac:dyDescent="0.2">
      <c r="A10778" t="s">
        <v>21416</v>
      </c>
      <c r="B10778" t="s">
        <v>21417</v>
      </c>
      <c r="C10778">
        <v>188</v>
      </c>
      <c r="D10778">
        <v>163</v>
      </c>
      <c r="E10778">
        <v>112</v>
      </c>
      <c r="F10778">
        <v>8</v>
      </c>
      <c r="G10778">
        <v>1.8287987435806501E-2</v>
      </c>
      <c r="H10778">
        <v>-0.71919783637190104</v>
      </c>
      <c r="I10778">
        <v>-2.2552650352337298</v>
      </c>
      <c r="J10778">
        <v>226</v>
      </c>
      <c r="K10778">
        <v>289</v>
      </c>
      <c r="L10778">
        <v>104</v>
      </c>
      <c r="M10778">
        <v>21</v>
      </c>
      <c r="N10778">
        <v>0.184017507030868</v>
      </c>
      <c r="O10778">
        <v>-0.92916387699301095</v>
      </c>
      <c r="P10778">
        <v>-2.0421148130053699</v>
      </c>
      <c r="Q10778">
        <v>0.84745762711864403</v>
      </c>
      <c r="R10778">
        <v>0.35593220338983</v>
      </c>
      <c r="S10778">
        <f t="shared" si="168"/>
        <v>-0.19661336401969254</v>
      </c>
    </row>
    <row r="10779" spans="1:19" x14ac:dyDescent="0.2">
      <c r="A10779" t="s">
        <v>21418</v>
      </c>
      <c r="B10779" t="s">
        <v>21419</v>
      </c>
      <c r="C10779">
        <v>142</v>
      </c>
      <c r="D10779">
        <v>129</v>
      </c>
      <c r="E10779">
        <v>579</v>
      </c>
      <c r="F10779">
        <v>2108</v>
      </c>
      <c r="G10779">
        <v>3.8559598211720898E-2</v>
      </c>
      <c r="H10779">
        <v>0.116132209565976</v>
      </c>
      <c r="I10779">
        <v>0.28738508919545303</v>
      </c>
      <c r="J10779">
        <v>217</v>
      </c>
      <c r="K10779">
        <v>371</v>
      </c>
      <c r="L10779">
        <v>1333</v>
      </c>
      <c r="M10779">
        <v>3863</v>
      </c>
      <c r="N10779">
        <v>0.310142279188238</v>
      </c>
      <c r="O10779">
        <v>0.19628163842093899</v>
      </c>
      <c r="P10779">
        <v>0.240239305704397</v>
      </c>
      <c r="Q10779">
        <v>0.94915254237288105</v>
      </c>
      <c r="R10779">
        <v>0.55932203389830504</v>
      </c>
      <c r="S10779">
        <f t="shared" si="168"/>
        <v>1.1471371806752839</v>
      </c>
    </row>
    <row r="10780" spans="1:19" x14ac:dyDescent="0.2">
      <c r="A10780" t="s">
        <v>21420</v>
      </c>
      <c r="B10780" t="s">
        <v>21421</v>
      </c>
      <c r="C10780">
        <v>211</v>
      </c>
      <c r="D10780">
        <v>275</v>
      </c>
      <c r="E10780">
        <v>826</v>
      </c>
      <c r="F10780">
        <v>2688</v>
      </c>
      <c r="G10780">
        <v>0.19530847082809799</v>
      </c>
      <c r="H10780">
        <v>9.8439582244285895E-2</v>
      </c>
      <c r="I10780">
        <v>0.220949636122096</v>
      </c>
      <c r="J10780">
        <v>315</v>
      </c>
      <c r="K10780">
        <v>357</v>
      </c>
      <c r="L10780">
        <v>1932</v>
      </c>
      <c r="M10780">
        <v>4944</v>
      </c>
      <c r="N10780">
        <v>0.13158576574431399</v>
      </c>
      <c r="O10780">
        <v>0.19560779114548299</v>
      </c>
      <c r="P10780">
        <v>0.185542239699265</v>
      </c>
      <c r="Q10780">
        <v>0.89830508474576198</v>
      </c>
      <c r="R10780">
        <v>0.62711864406779605</v>
      </c>
      <c r="S10780">
        <f t="shared" si="168"/>
        <v>1.1133477267842704</v>
      </c>
    </row>
    <row r="10781" spans="1:19" x14ac:dyDescent="0.2">
      <c r="A10781" t="s">
        <v>21422</v>
      </c>
      <c r="B10781" t="s">
        <v>21423</v>
      </c>
      <c r="C10781">
        <v>168</v>
      </c>
      <c r="D10781">
        <v>234</v>
      </c>
      <c r="E10781">
        <v>87</v>
      </c>
      <c r="F10781">
        <v>15</v>
      </c>
      <c r="G10781">
        <v>0.22416480797980801</v>
      </c>
      <c r="H10781">
        <v>-0.780048038885647</v>
      </c>
      <c r="I10781">
        <v>-1.9334151956321799</v>
      </c>
      <c r="J10781">
        <v>482</v>
      </c>
      <c r="K10781">
        <v>554</v>
      </c>
      <c r="L10781">
        <v>392</v>
      </c>
      <c r="M10781">
        <v>75</v>
      </c>
      <c r="N10781">
        <v>0.13769082991130099</v>
      </c>
      <c r="O10781">
        <v>-0.681849748362782</v>
      </c>
      <c r="P10781">
        <v>-1.81821144343904</v>
      </c>
      <c r="Q10781">
        <v>0.71186440677966101</v>
      </c>
      <c r="R10781">
        <v>0.28813559322033899</v>
      </c>
      <c r="S10781">
        <f t="shared" si="168"/>
        <v>-4.39067168472849E-2</v>
      </c>
    </row>
    <row r="10782" spans="1:19" x14ac:dyDescent="0.2">
      <c r="A10782" t="s">
        <v>21424</v>
      </c>
      <c r="B10782" t="s">
        <v>21425</v>
      </c>
      <c r="C10782">
        <v>110</v>
      </c>
      <c r="D10782">
        <v>54</v>
      </c>
      <c r="E10782">
        <v>56</v>
      </c>
      <c r="F10782">
        <v>9</v>
      </c>
      <c r="G10782">
        <v>-0.22874069303972799</v>
      </c>
      <c r="H10782">
        <v>-0.78746266793042796</v>
      </c>
      <c r="I10782">
        <v>-1.9713473486808899</v>
      </c>
      <c r="J10782">
        <v>127</v>
      </c>
      <c r="K10782">
        <v>209</v>
      </c>
      <c r="L10782">
        <v>52</v>
      </c>
      <c r="M10782">
        <v>20</v>
      </c>
      <c r="N10782">
        <v>0.29357066857681802</v>
      </c>
      <c r="O10782">
        <v>-0.97988915446554803</v>
      </c>
      <c r="P10782">
        <v>-1.81299939388386</v>
      </c>
      <c r="Q10782">
        <v>0.74576271186440601</v>
      </c>
      <c r="R10782">
        <v>0.677966101694915</v>
      </c>
      <c r="S10782">
        <f t="shared" si="168"/>
        <v>-5.3451582592344962E-2</v>
      </c>
    </row>
    <row r="10783" spans="1:19" x14ac:dyDescent="0.2">
      <c r="A10783" t="s">
        <v>21426</v>
      </c>
      <c r="B10783" t="s">
        <v>21427</v>
      </c>
      <c r="C10783">
        <v>162</v>
      </c>
      <c r="D10783">
        <v>178</v>
      </c>
      <c r="E10783">
        <v>728</v>
      </c>
      <c r="F10783">
        <v>1514</v>
      </c>
      <c r="G10783">
        <v>0.121163220061791</v>
      </c>
      <c r="H10783">
        <v>0.15835835499200199</v>
      </c>
      <c r="I10783">
        <v>8.6413687659424004E-2</v>
      </c>
      <c r="J10783">
        <v>375</v>
      </c>
      <c r="K10783">
        <v>516</v>
      </c>
      <c r="L10783">
        <v>1276</v>
      </c>
      <c r="M10783">
        <v>2752</v>
      </c>
      <c r="N10783">
        <v>0.215846537321214</v>
      </c>
      <c r="O10783">
        <v>-6.02693704869657E-2</v>
      </c>
      <c r="P10783">
        <v>-0.14460850675613801</v>
      </c>
      <c r="Q10783">
        <v>0.89830508474576198</v>
      </c>
      <c r="R10783">
        <v>0.52542372881355903</v>
      </c>
      <c r="S10783">
        <f t="shared" si="168"/>
        <v>0.9862398624329014</v>
      </c>
    </row>
    <row r="10784" spans="1:19" x14ac:dyDescent="0.2">
      <c r="A10784" t="s">
        <v>21428</v>
      </c>
      <c r="B10784" t="s">
        <v>21429</v>
      </c>
      <c r="C10784">
        <v>197</v>
      </c>
      <c r="D10784">
        <v>146</v>
      </c>
      <c r="E10784">
        <v>168</v>
      </c>
      <c r="F10784">
        <v>16</v>
      </c>
      <c r="G10784">
        <v>-4.9855138081627302E-2</v>
      </c>
      <c r="H10784">
        <v>-0.56341495421413301</v>
      </c>
      <c r="I10784">
        <v>-1.9745434164676601</v>
      </c>
      <c r="J10784">
        <v>336</v>
      </c>
      <c r="K10784">
        <v>325</v>
      </c>
      <c r="L10784">
        <v>178</v>
      </c>
      <c r="M10784">
        <v>32</v>
      </c>
      <c r="N10784">
        <v>6.2772187010752004E-2</v>
      </c>
      <c r="O10784">
        <v>-0.86800805222534005</v>
      </c>
      <c r="P10784">
        <v>-2.0314149676618301</v>
      </c>
      <c r="Q10784">
        <v>0.74576271186440601</v>
      </c>
      <c r="R10784">
        <v>0.45762711864406702</v>
      </c>
      <c r="S10784">
        <f t="shared" si="168"/>
        <v>-0.11279587140138882</v>
      </c>
    </row>
    <row r="10785" spans="1:19" x14ac:dyDescent="0.2">
      <c r="A10785" t="s">
        <v>21430</v>
      </c>
      <c r="B10785" t="s">
        <v>21431</v>
      </c>
      <c r="C10785">
        <v>461</v>
      </c>
      <c r="D10785">
        <v>588</v>
      </c>
      <c r="E10785">
        <v>244</v>
      </c>
      <c r="F10785">
        <v>51</v>
      </c>
      <c r="G10785">
        <v>0.18593463298201801</v>
      </c>
      <c r="H10785">
        <v>-0.77056910882932195</v>
      </c>
      <c r="I10785">
        <v>-1.8403279222537099</v>
      </c>
      <c r="J10785">
        <v>820</v>
      </c>
      <c r="K10785">
        <v>1075</v>
      </c>
      <c r="L10785">
        <v>462</v>
      </c>
      <c r="M10785">
        <v>119</v>
      </c>
      <c r="N10785">
        <v>0.19482271528962899</v>
      </c>
      <c r="O10785">
        <v>-0.84126065397198102</v>
      </c>
      <c r="P10785">
        <v>-1.8484925595830699</v>
      </c>
      <c r="Q10785">
        <v>0.69491525423728795</v>
      </c>
      <c r="R10785">
        <v>0.38983050847457601</v>
      </c>
      <c r="S10785">
        <f t="shared" si="168"/>
        <v>-2.5161594731669526E-2</v>
      </c>
    </row>
    <row r="10786" spans="1:19" x14ac:dyDescent="0.2">
      <c r="A10786" t="s">
        <v>21432</v>
      </c>
      <c r="B10786" t="s">
        <v>21433</v>
      </c>
      <c r="C10786">
        <v>128</v>
      </c>
      <c r="D10786">
        <v>222</v>
      </c>
      <c r="E10786">
        <v>591</v>
      </c>
      <c r="F10786">
        <v>1907</v>
      </c>
      <c r="G10786">
        <v>0.31940123709829799</v>
      </c>
      <c r="H10786">
        <v>0.170119501454983</v>
      </c>
      <c r="I10786">
        <v>0.28894355043613801</v>
      </c>
      <c r="J10786">
        <v>170</v>
      </c>
      <c r="K10786">
        <v>254</v>
      </c>
      <c r="L10786">
        <v>1854</v>
      </c>
      <c r="M10786">
        <v>3570</v>
      </c>
      <c r="N10786">
        <v>0.25161289866338499</v>
      </c>
      <c r="O10786">
        <v>0.44557203128581402</v>
      </c>
      <c r="P10786">
        <v>0.31199362614202603</v>
      </c>
      <c r="Q10786">
        <v>0.84745762711864403</v>
      </c>
      <c r="R10786">
        <v>0.71186440677966101</v>
      </c>
      <c r="S10786">
        <f t="shared" si="168"/>
        <v>1.1667797229039385</v>
      </c>
    </row>
    <row r="10787" spans="1:19" x14ac:dyDescent="0.2">
      <c r="A10787" t="s">
        <v>21434</v>
      </c>
      <c r="B10787" t="s">
        <v>21435</v>
      </c>
      <c r="C10787">
        <v>272</v>
      </c>
      <c r="D10787">
        <v>227</v>
      </c>
      <c r="E10787">
        <v>1704</v>
      </c>
      <c r="F10787">
        <v>3381</v>
      </c>
      <c r="G10787">
        <v>1.71518545445237E-3</v>
      </c>
      <c r="H10787">
        <v>0.30264267661807798</v>
      </c>
      <c r="I10787">
        <v>0.21027909376957099</v>
      </c>
      <c r="J10787">
        <v>693</v>
      </c>
      <c r="K10787">
        <v>613</v>
      </c>
      <c r="L10787">
        <v>3217</v>
      </c>
      <c r="M10787">
        <v>6854</v>
      </c>
      <c r="N10787">
        <v>2.3955343328329999E-2</v>
      </c>
      <c r="O10787">
        <v>7.4629049145772605E-2</v>
      </c>
      <c r="P10787">
        <v>-1.50148031098516E-2</v>
      </c>
      <c r="Q10787">
        <v>0.93220338983050799</v>
      </c>
      <c r="R10787">
        <v>0.66101694915254205</v>
      </c>
      <c r="S10787">
        <f t="shared" si="168"/>
        <v>1.0566247886070701</v>
      </c>
    </row>
    <row r="10788" spans="1:19" x14ac:dyDescent="0.2">
      <c r="A10788" t="s">
        <v>21436</v>
      </c>
      <c r="B10788" t="s">
        <v>21437</v>
      </c>
      <c r="C10788">
        <v>28</v>
      </c>
      <c r="D10788">
        <v>9</v>
      </c>
      <c r="E10788">
        <v>20</v>
      </c>
      <c r="F10788">
        <v>3</v>
      </c>
      <c r="G10788">
        <v>-0.41265728960736497</v>
      </c>
      <c r="H10788">
        <v>-0.64038604545664102</v>
      </c>
      <c r="I10788">
        <v>-1.8542339495845499</v>
      </c>
      <c r="J10788">
        <v>43</v>
      </c>
      <c r="K10788">
        <v>53</v>
      </c>
      <c r="L10788">
        <v>16</v>
      </c>
      <c r="M10788">
        <v>0</v>
      </c>
      <c r="N10788">
        <v>0.168035517442924</v>
      </c>
      <c r="O10788">
        <v>-1.02143725006805</v>
      </c>
      <c r="P10788" t="e">
        <f>-inf</f>
        <v>#NAME?</v>
      </c>
      <c r="Q10788">
        <v>0.91525423728813504</v>
      </c>
      <c r="R10788">
        <v>0.76271186440677896</v>
      </c>
      <c r="S10788" t="e">
        <f t="shared" si="168"/>
        <v>#NAME?</v>
      </c>
    </row>
    <row r="10789" spans="1:19" x14ac:dyDescent="0.2">
      <c r="A10789" t="s">
        <v>21438</v>
      </c>
      <c r="B10789" t="s">
        <v>21439</v>
      </c>
      <c r="C10789">
        <v>178</v>
      </c>
      <c r="D10789">
        <v>198</v>
      </c>
      <c r="E10789">
        <v>924</v>
      </c>
      <c r="F10789">
        <v>2260</v>
      </c>
      <c r="G10789">
        <v>0.12650342024816499</v>
      </c>
      <c r="H10789">
        <v>0.220993959132809</v>
      </c>
      <c r="I10789">
        <v>0.219491263876508</v>
      </c>
      <c r="J10789">
        <v>409</v>
      </c>
      <c r="K10789">
        <v>597</v>
      </c>
      <c r="L10789">
        <v>1530</v>
      </c>
      <c r="M10789">
        <v>3821</v>
      </c>
      <c r="N10789">
        <v>0.24147912654374901</v>
      </c>
      <c r="O10789">
        <v>-1.9120654334133302E-2</v>
      </c>
      <c r="P10789">
        <v>-3.9771938910825901E-2</v>
      </c>
      <c r="Q10789">
        <v>0.81355932203389802</v>
      </c>
      <c r="R10789">
        <v>0.54237288135593198</v>
      </c>
      <c r="S10789">
        <f t="shared" si="168"/>
        <v>1.052659296517106</v>
      </c>
    </row>
    <row r="10790" spans="1:19" x14ac:dyDescent="0.2">
      <c r="A10790" t="s">
        <v>21440</v>
      </c>
      <c r="B10790" t="s">
        <v>21441</v>
      </c>
      <c r="C10790">
        <v>112</v>
      </c>
      <c r="D10790">
        <v>120</v>
      </c>
      <c r="E10790">
        <v>129</v>
      </c>
      <c r="F10790">
        <v>16</v>
      </c>
      <c r="G10790">
        <v>0.11022145567297099</v>
      </c>
      <c r="H10790">
        <v>-0.43288632214933598</v>
      </c>
      <c r="I10790">
        <v>-1.72929521297625</v>
      </c>
      <c r="J10790">
        <v>483</v>
      </c>
      <c r="K10790">
        <v>765</v>
      </c>
      <c r="L10790">
        <v>405</v>
      </c>
      <c r="M10790">
        <v>82</v>
      </c>
      <c r="N10790">
        <v>0.27694240782382701</v>
      </c>
      <c r="O10790">
        <v>-0.668580884681234</v>
      </c>
      <c r="P10790">
        <v>-1.7803589469596801</v>
      </c>
      <c r="Q10790">
        <v>0.91525423728813504</v>
      </c>
      <c r="R10790">
        <v>0.23728813559322001</v>
      </c>
      <c r="S10790">
        <f t="shared" si="168"/>
        <v>2.5083024764222323E-2</v>
      </c>
    </row>
    <row r="10791" spans="1:19" x14ac:dyDescent="0.2">
      <c r="A10791" t="s">
        <v>21442</v>
      </c>
      <c r="B10791" t="s">
        <v>21443</v>
      </c>
      <c r="C10791">
        <v>68</v>
      </c>
      <c r="D10791">
        <v>146</v>
      </c>
      <c r="E10791">
        <v>761</v>
      </c>
      <c r="F10791">
        <v>1704</v>
      </c>
      <c r="G10791">
        <v>0.41210217537372901</v>
      </c>
      <c r="H10791">
        <v>0.55461773428593197</v>
      </c>
      <c r="I10791">
        <v>0.51476350476244603</v>
      </c>
      <c r="J10791">
        <v>155</v>
      </c>
      <c r="K10791">
        <v>176</v>
      </c>
      <c r="L10791">
        <v>908</v>
      </c>
      <c r="M10791">
        <v>2386</v>
      </c>
      <c r="N10791">
        <v>0.13240907306558</v>
      </c>
      <c r="O10791">
        <v>0.17566537320640299</v>
      </c>
      <c r="P10791">
        <v>0.17711307257213799</v>
      </c>
      <c r="Q10791">
        <v>0.89830508474576198</v>
      </c>
      <c r="R10791">
        <v>0.86440677966101698</v>
      </c>
      <c r="S10791">
        <f t="shared" si="168"/>
        <v>1.1958241089598436</v>
      </c>
    </row>
    <row r="10792" spans="1:19" x14ac:dyDescent="0.2">
      <c r="A10792" t="s">
        <v>21444</v>
      </c>
      <c r="B10792" t="s">
        <v>21445</v>
      </c>
      <c r="C10792">
        <v>101</v>
      </c>
      <c r="D10792">
        <v>132</v>
      </c>
      <c r="E10792">
        <v>605</v>
      </c>
      <c r="F10792">
        <v>1549</v>
      </c>
      <c r="G10792">
        <v>0.19651078971873501</v>
      </c>
      <c r="H10792">
        <v>0.283175991091422</v>
      </c>
      <c r="I10792">
        <v>0.301532871014564</v>
      </c>
      <c r="J10792">
        <v>142</v>
      </c>
      <c r="K10792">
        <v>187</v>
      </c>
      <c r="L10792">
        <v>896</v>
      </c>
      <c r="M10792">
        <v>2072</v>
      </c>
      <c r="N10792">
        <v>0.19678136557516401</v>
      </c>
      <c r="O10792">
        <v>0.207930888134678</v>
      </c>
      <c r="P10792">
        <v>0.15387573809824501</v>
      </c>
      <c r="Q10792">
        <v>0.79661016949152497</v>
      </c>
      <c r="R10792">
        <v>0.49152542372881303</v>
      </c>
      <c r="S10792">
        <f t="shared" si="168"/>
        <v>1.1281163236240439</v>
      </c>
    </row>
    <row r="10793" spans="1:19" x14ac:dyDescent="0.2">
      <c r="A10793" t="s">
        <v>21446</v>
      </c>
      <c r="B10793" t="s">
        <v>21447</v>
      </c>
      <c r="C10793">
        <v>16</v>
      </c>
      <c r="D10793">
        <v>40</v>
      </c>
      <c r="E10793">
        <v>30</v>
      </c>
      <c r="F10793">
        <v>5</v>
      </c>
      <c r="G10793">
        <v>0.47819824096756602</v>
      </c>
      <c r="H10793">
        <v>-0.221256737714665</v>
      </c>
      <c r="I10793">
        <v>-1.3893471512819</v>
      </c>
      <c r="J10793">
        <v>125</v>
      </c>
      <c r="K10793">
        <v>198</v>
      </c>
      <c r="L10793">
        <v>83</v>
      </c>
      <c r="M10793">
        <v>14</v>
      </c>
      <c r="N10793">
        <v>0.27698328067519601</v>
      </c>
      <c r="O10793">
        <v>-0.76992069777637195</v>
      </c>
      <c r="P10793">
        <v>-1.9610076459217101</v>
      </c>
      <c r="Q10793">
        <v>0.77966101694915202</v>
      </c>
      <c r="R10793">
        <v>0.40677966101694901</v>
      </c>
      <c r="S10793">
        <f t="shared" si="168"/>
        <v>7.4797833300820848E-2</v>
      </c>
    </row>
    <row r="10794" spans="1:19" x14ac:dyDescent="0.2">
      <c r="A10794" t="s">
        <v>21448</v>
      </c>
      <c r="B10794" t="s">
        <v>21449</v>
      </c>
      <c r="C10794">
        <v>17</v>
      </c>
      <c r="D10794">
        <v>37</v>
      </c>
      <c r="E10794">
        <v>91</v>
      </c>
      <c r="F10794">
        <v>188</v>
      </c>
      <c r="G10794">
        <v>0.41801103498424902</v>
      </c>
      <c r="H10794">
        <v>0.234334461164416</v>
      </c>
      <c r="I10794">
        <v>0.159511754923406</v>
      </c>
      <c r="J10794">
        <v>29</v>
      </c>
      <c r="K10794">
        <v>34</v>
      </c>
      <c r="L10794">
        <v>128</v>
      </c>
      <c r="M10794">
        <v>339</v>
      </c>
      <c r="N10794">
        <v>0.14630902256502001</v>
      </c>
      <c r="O10794">
        <v>5.2723194604521899E-2</v>
      </c>
      <c r="P10794">
        <v>5.7576031712233001E-2</v>
      </c>
      <c r="Q10794">
        <v>0.84745762711864403</v>
      </c>
      <c r="R10794">
        <v>0.61016949152542299</v>
      </c>
      <c r="S10794">
        <f t="shared" si="168"/>
        <v>1.0614011918760369</v>
      </c>
    </row>
    <row r="10795" spans="1:19" x14ac:dyDescent="0.2">
      <c r="A10795" t="s">
        <v>21450</v>
      </c>
      <c r="B10795" t="s">
        <v>21451</v>
      </c>
      <c r="C10795">
        <v>213</v>
      </c>
      <c r="D10795">
        <v>271</v>
      </c>
      <c r="E10795">
        <v>588</v>
      </c>
      <c r="F10795">
        <v>1637</v>
      </c>
      <c r="G10795">
        <v>0.18484791973119599</v>
      </c>
      <c r="H10795">
        <v>-5.3260287141002803E-2</v>
      </c>
      <c r="I10795">
        <v>1.4719030112047399E-3</v>
      </c>
      <c r="J10795">
        <v>509</v>
      </c>
      <c r="K10795">
        <v>681</v>
      </c>
      <c r="L10795">
        <v>1502</v>
      </c>
      <c r="M10795">
        <v>3323</v>
      </c>
      <c r="N10795">
        <v>0.20365743299774799</v>
      </c>
      <c r="O10795">
        <v>-0.122136626812999</v>
      </c>
      <c r="P10795">
        <v>-0.19541310964993999</v>
      </c>
      <c r="Q10795">
        <v>0.72881355932203395</v>
      </c>
      <c r="R10795">
        <v>0.38983050847457601</v>
      </c>
      <c r="S10795">
        <f t="shared" si="168"/>
        <v>0.94815465971435864</v>
      </c>
    </row>
    <row r="10796" spans="1:19" x14ac:dyDescent="0.2">
      <c r="A10796" t="s">
        <v>21452</v>
      </c>
      <c r="B10796" t="s">
        <v>21453</v>
      </c>
      <c r="C10796">
        <v>32</v>
      </c>
      <c r="D10796">
        <v>64</v>
      </c>
      <c r="E10796">
        <v>184</v>
      </c>
      <c r="F10796">
        <v>676</v>
      </c>
      <c r="G10796">
        <v>0.38128822795950901</v>
      </c>
      <c r="H10796">
        <v>0.26540983491122599</v>
      </c>
      <c r="I10796">
        <v>0.440599544659731</v>
      </c>
      <c r="J10796">
        <v>109</v>
      </c>
      <c r="K10796">
        <v>111</v>
      </c>
      <c r="L10796">
        <v>416</v>
      </c>
      <c r="M10796">
        <v>1080</v>
      </c>
      <c r="N10796">
        <v>8.5124584267755501E-2</v>
      </c>
      <c r="O10796">
        <v>-1.04219444582713E-2</v>
      </c>
      <c r="P10796">
        <v>-1.4228411045566901E-2</v>
      </c>
      <c r="Q10796">
        <v>0.89830508474576198</v>
      </c>
      <c r="R10796">
        <v>0.50847457627118597</v>
      </c>
      <c r="S10796">
        <f t="shared" si="168"/>
        <v>1.123255733637742</v>
      </c>
    </row>
    <row r="10797" spans="1:19" x14ac:dyDescent="0.2">
      <c r="A10797" t="s">
        <v>21454</v>
      </c>
      <c r="B10797" t="s">
        <v>21455</v>
      </c>
      <c r="C10797">
        <v>236</v>
      </c>
      <c r="D10797">
        <v>206</v>
      </c>
      <c r="E10797">
        <v>148</v>
      </c>
      <c r="F10797">
        <v>22</v>
      </c>
      <c r="G10797">
        <v>2.1213449694575202E-2</v>
      </c>
      <c r="H10797">
        <v>-0.69690829735355198</v>
      </c>
      <c r="I10797">
        <v>-1.9146864951098901</v>
      </c>
      <c r="J10797">
        <v>211</v>
      </c>
      <c r="K10797">
        <v>347</v>
      </c>
      <c r="L10797">
        <v>222</v>
      </c>
      <c r="M10797">
        <v>62</v>
      </c>
      <c r="N10797">
        <v>0.29327512291490199</v>
      </c>
      <c r="O10797">
        <v>-0.57001825799144401</v>
      </c>
      <c r="P10797">
        <v>-1.5421164343913301</v>
      </c>
      <c r="Q10797">
        <v>0.93220338983050799</v>
      </c>
      <c r="R10797">
        <v>0.50847457627118597</v>
      </c>
      <c r="S10797">
        <f t="shared" si="168"/>
        <v>3.5345231756879945E-2</v>
      </c>
    </row>
    <row r="10798" spans="1:19" x14ac:dyDescent="0.2">
      <c r="A10798" t="s">
        <v>21456</v>
      </c>
      <c r="B10798" t="s">
        <v>21457</v>
      </c>
      <c r="C10798">
        <v>116</v>
      </c>
      <c r="D10798">
        <v>141</v>
      </c>
      <c r="E10798">
        <v>497</v>
      </c>
      <c r="F10798">
        <v>1253</v>
      </c>
      <c r="G10798">
        <v>0.16501935572398899</v>
      </c>
      <c r="H10798">
        <v>0.13764038972800999</v>
      </c>
      <c r="I10798">
        <v>0.149295908805232</v>
      </c>
      <c r="J10798">
        <v>138</v>
      </c>
      <c r="K10798">
        <v>157</v>
      </c>
      <c r="L10798">
        <v>707</v>
      </c>
      <c r="M10798">
        <v>1708</v>
      </c>
      <c r="N10798">
        <v>0.133248669429718</v>
      </c>
      <c r="O10798">
        <v>0.117451550251272</v>
      </c>
      <c r="P10798">
        <v>8.2383111359856695E-2</v>
      </c>
      <c r="Q10798">
        <v>0.84745762711864403</v>
      </c>
      <c r="R10798">
        <v>0.66101694915254205</v>
      </c>
      <c r="S10798">
        <f t="shared" si="168"/>
        <v>1.0650905996136644</v>
      </c>
    </row>
    <row r="10799" spans="1:19" x14ac:dyDescent="0.2">
      <c r="A10799" t="s">
        <v>21458</v>
      </c>
      <c r="B10799" t="s">
        <v>21459</v>
      </c>
      <c r="C10799">
        <v>284</v>
      </c>
      <c r="D10799">
        <v>266</v>
      </c>
      <c r="E10799">
        <v>252</v>
      </c>
      <c r="F10799">
        <v>51</v>
      </c>
      <c r="G10799">
        <v>5.1821528879557703E-2</v>
      </c>
      <c r="H10799">
        <v>-0.54617580904389695</v>
      </c>
      <c r="I10799">
        <v>-1.6299453369111001</v>
      </c>
      <c r="J10799">
        <v>490</v>
      </c>
      <c r="K10799">
        <v>536</v>
      </c>
      <c r="L10799">
        <v>409</v>
      </c>
      <c r="M10799">
        <v>80</v>
      </c>
      <c r="N10799">
        <v>0.116196813085978</v>
      </c>
      <c r="O10799">
        <v>-0.67056154916556199</v>
      </c>
      <c r="P10799">
        <v>-1.7973317616284601</v>
      </c>
      <c r="Q10799">
        <v>0.62711864406779605</v>
      </c>
      <c r="R10799">
        <v>0.40677966101694901</v>
      </c>
      <c r="S10799">
        <f t="shared" si="168"/>
        <v>4.9193930738391858E-2</v>
      </c>
    </row>
    <row r="10800" spans="1:19" x14ac:dyDescent="0.2">
      <c r="A10800" t="s">
        <v>21460</v>
      </c>
      <c r="B10800" t="s">
        <v>21461</v>
      </c>
      <c r="C10800">
        <v>313</v>
      </c>
      <c r="D10800">
        <v>334</v>
      </c>
      <c r="E10800">
        <v>591</v>
      </c>
      <c r="F10800">
        <v>402</v>
      </c>
      <c r="G10800">
        <v>0.10846036156064399</v>
      </c>
      <c r="H10800">
        <v>-0.218214866443596</v>
      </c>
      <c r="I10800">
        <v>-0.77551545742397698</v>
      </c>
      <c r="J10800">
        <v>641</v>
      </c>
      <c r="K10800">
        <v>818</v>
      </c>
      <c r="L10800">
        <v>991</v>
      </c>
      <c r="M10800">
        <v>799</v>
      </c>
      <c r="N10800">
        <v>0.183123377574227</v>
      </c>
      <c r="O10800">
        <v>-0.40287315217793201</v>
      </c>
      <c r="P10800">
        <v>-0.91453691879671895</v>
      </c>
      <c r="Q10800">
        <v>0.88135593220338904</v>
      </c>
      <c r="R10800">
        <v>0.54237288135593198</v>
      </c>
      <c r="S10800">
        <f t="shared" si="168"/>
        <v>0.53173052736479298</v>
      </c>
    </row>
    <row r="10801" spans="1:19" x14ac:dyDescent="0.2">
      <c r="A10801" t="s">
        <v>21462</v>
      </c>
      <c r="B10801" t="s">
        <v>19662</v>
      </c>
      <c r="C10801">
        <v>0</v>
      </c>
      <c r="D10801">
        <v>0</v>
      </c>
      <c r="E10801">
        <v>0</v>
      </c>
      <c r="F10801">
        <v>0</v>
      </c>
      <c r="G10801" t="s">
        <v>373</v>
      </c>
      <c r="H10801" t="s">
        <v>373</v>
      </c>
      <c r="I10801" t="s">
        <v>373</v>
      </c>
      <c r="J10801">
        <v>0</v>
      </c>
      <c r="K10801">
        <v>0</v>
      </c>
      <c r="L10801">
        <v>0</v>
      </c>
      <c r="M10801">
        <v>0</v>
      </c>
      <c r="N10801" t="s">
        <v>373</v>
      </c>
      <c r="O10801" t="s">
        <v>373</v>
      </c>
      <c r="P10801" t="s">
        <v>373</v>
      </c>
      <c r="Q10801">
        <v>0.93220338983050799</v>
      </c>
      <c r="R10801">
        <v>0.44067796610169402</v>
      </c>
      <c r="S10801" t="e">
        <f t="shared" si="168"/>
        <v>#VALUE!</v>
      </c>
    </row>
    <row r="10802" spans="1:19" x14ac:dyDescent="0.2">
      <c r="A10802" t="s">
        <v>21463</v>
      </c>
      <c r="B10802" t="s">
        <v>21464</v>
      </c>
      <c r="C10802">
        <v>83</v>
      </c>
      <c r="D10802">
        <v>110</v>
      </c>
      <c r="E10802">
        <v>379</v>
      </c>
      <c r="F10802">
        <v>1087</v>
      </c>
      <c r="G10802">
        <v>0.20257282507767899</v>
      </c>
      <c r="H10802">
        <v>0.165303107813594</v>
      </c>
      <c r="I10802">
        <v>0.232954278748221</v>
      </c>
      <c r="J10802">
        <v>163</v>
      </c>
      <c r="K10802">
        <v>234</v>
      </c>
      <c r="L10802">
        <v>715</v>
      </c>
      <c r="M10802">
        <v>1886</v>
      </c>
      <c r="N10802">
        <v>0.23425635642790599</v>
      </c>
      <c r="O10802">
        <v>5.0029660252732401E-2</v>
      </c>
      <c r="P10802">
        <v>5.3128415405458797E-2</v>
      </c>
      <c r="Q10802">
        <v>0.94915254237288105</v>
      </c>
      <c r="R10802">
        <v>0.644067796610169</v>
      </c>
      <c r="S10802">
        <f t="shared" si="168"/>
        <v>1.0813911329869379</v>
      </c>
    </row>
    <row r="10803" spans="1:19" x14ac:dyDescent="0.2">
      <c r="A10803" t="s">
        <v>21465</v>
      </c>
      <c r="B10803" t="s">
        <v>21466</v>
      </c>
      <c r="C10803">
        <v>101</v>
      </c>
      <c r="D10803">
        <v>115</v>
      </c>
      <c r="E10803">
        <v>412</v>
      </c>
      <c r="F10803">
        <v>1413</v>
      </c>
      <c r="G10803">
        <v>0.13663469886649701</v>
      </c>
      <c r="H10803">
        <v>0.116317832472088</v>
      </c>
      <c r="I10803">
        <v>0.26162361510391702</v>
      </c>
      <c r="J10803">
        <v>208</v>
      </c>
      <c r="K10803">
        <v>341</v>
      </c>
      <c r="L10803">
        <v>1287</v>
      </c>
      <c r="M10803">
        <v>3345</v>
      </c>
      <c r="N10803">
        <v>0.29191914745145697</v>
      </c>
      <c r="O10803">
        <v>0.19942643479723399</v>
      </c>
      <c r="P10803">
        <v>0.196107118549187</v>
      </c>
      <c r="Q10803">
        <v>0.86440677966101698</v>
      </c>
      <c r="R10803">
        <v>0.49152542372881303</v>
      </c>
      <c r="S10803">
        <f t="shared" si="168"/>
        <v>1.1279033601194861</v>
      </c>
    </row>
    <row r="10804" spans="1:19" x14ac:dyDescent="0.2">
      <c r="A10804" t="s">
        <v>21467</v>
      </c>
      <c r="B10804" t="s">
        <v>21468</v>
      </c>
      <c r="C10804">
        <v>303</v>
      </c>
      <c r="D10804">
        <v>381</v>
      </c>
      <c r="E10804">
        <v>1391</v>
      </c>
      <c r="F10804">
        <v>4597</v>
      </c>
      <c r="G10804">
        <v>0.179740579468842</v>
      </c>
      <c r="H10804">
        <v>0.16762649171133701</v>
      </c>
      <c r="I10804">
        <v>0.296834702286005</v>
      </c>
      <c r="J10804">
        <v>518</v>
      </c>
      <c r="K10804">
        <v>746</v>
      </c>
      <c r="L10804">
        <v>2777</v>
      </c>
      <c r="M10804">
        <v>7692</v>
      </c>
      <c r="N10804">
        <v>0.235637171149157</v>
      </c>
      <c r="O10804">
        <v>0.137157342860634</v>
      </c>
      <c r="P10804">
        <v>0.161483847229316</v>
      </c>
      <c r="Q10804">
        <v>0.94915254237288105</v>
      </c>
      <c r="R10804">
        <v>0.55932203389830504</v>
      </c>
      <c r="S10804">
        <f t="shared" si="168"/>
        <v>1.128796494519237</v>
      </c>
    </row>
    <row r="10805" spans="1:19" x14ac:dyDescent="0.2">
      <c r="A10805" t="s">
        <v>21469</v>
      </c>
      <c r="B10805" t="s">
        <v>21470</v>
      </c>
      <c r="C10805">
        <v>33</v>
      </c>
      <c r="D10805">
        <v>41</v>
      </c>
      <c r="E10805">
        <v>145</v>
      </c>
      <c r="F10805">
        <v>423</v>
      </c>
      <c r="G10805">
        <v>0.17452814913737599</v>
      </c>
      <c r="H10805">
        <v>0.148596052578683</v>
      </c>
      <c r="I10805">
        <v>0.223629254535155</v>
      </c>
      <c r="J10805">
        <v>98</v>
      </c>
      <c r="K10805">
        <v>117</v>
      </c>
      <c r="L10805">
        <v>470</v>
      </c>
      <c r="M10805">
        <v>974</v>
      </c>
      <c r="N10805">
        <v>0.154187889475388</v>
      </c>
      <c r="O10805">
        <v>8.8783005098832093E-2</v>
      </c>
      <c r="P10805">
        <v>-1.28927874057722E-2</v>
      </c>
      <c r="Q10805">
        <v>0.93220338983050799</v>
      </c>
      <c r="R10805">
        <v>0.55932203389830504</v>
      </c>
      <c r="S10805">
        <f t="shared" si="168"/>
        <v>1.0610423580652895</v>
      </c>
    </row>
    <row r="10806" spans="1:19" x14ac:dyDescent="0.2">
      <c r="A10806" t="s">
        <v>21471</v>
      </c>
      <c r="B10806" t="s">
        <v>21472</v>
      </c>
      <c r="C10806">
        <v>173</v>
      </c>
      <c r="D10806">
        <v>231</v>
      </c>
      <c r="E10806">
        <v>110</v>
      </c>
      <c r="F10806">
        <v>27</v>
      </c>
      <c r="G10806">
        <v>0.20582410905887699</v>
      </c>
      <c r="H10806">
        <v>-0.69091142774897396</v>
      </c>
      <c r="I10806">
        <v>-1.6908795119318001</v>
      </c>
      <c r="J10806">
        <v>491</v>
      </c>
      <c r="K10806">
        <v>502</v>
      </c>
      <c r="L10806">
        <v>303</v>
      </c>
      <c r="M10806">
        <v>73</v>
      </c>
      <c r="N10806">
        <v>8.6850328443772606E-2</v>
      </c>
      <c r="O10806">
        <v>-0.80172764076505398</v>
      </c>
      <c r="P10806">
        <v>-1.8379843005944001</v>
      </c>
      <c r="Q10806">
        <v>0.74576271186440601</v>
      </c>
      <c r="R10806">
        <v>0.44067796610169402</v>
      </c>
      <c r="S10806">
        <f t="shared" si="168"/>
        <v>2.0747635612954674E-2</v>
      </c>
    </row>
    <row r="10807" spans="1:19" x14ac:dyDescent="0.2">
      <c r="A10807" t="s">
        <v>21473</v>
      </c>
      <c r="B10807" t="s">
        <v>21474</v>
      </c>
      <c r="C10807">
        <v>0</v>
      </c>
      <c r="D10807">
        <v>0</v>
      </c>
      <c r="E10807">
        <v>0</v>
      </c>
      <c r="F10807">
        <v>0</v>
      </c>
      <c r="G10807" t="s">
        <v>373</v>
      </c>
      <c r="H10807" t="s">
        <v>373</v>
      </c>
      <c r="I10807" t="s">
        <v>373</v>
      </c>
      <c r="J10807">
        <v>111</v>
      </c>
      <c r="K10807">
        <v>175</v>
      </c>
      <c r="L10807">
        <v>103</v>
      </c>
      <c r="M10807">
        <v>13</v>
      </c>
      <c r="N10807">
        <v>0.27494317332135798</v>
      </c>
      <c r="O10807">
        <v>-0.62457453122587503</v>
      </c>
      <c r="P10807">
        <v>-1.94160529507171</v>
      </c>
      <c r="Q10807">
        <v>0.89830508474576198</v>
      </c>
      <c r="R10807">
        <v>0.57627118644067798</v>
      </c>
      <c r="S10807" t="e">
        <f t="shared" si="168"/>
        <v>#VALUE!</v>
      </c>
    </row>
    <row r="10808" spans="1:19" x14ac:dyDescent="0.2">
      <c r="A10808" t="s">
        <v>21475</v>
      </c>
      <c r="B10808" t="s">
        <v>21476</v>
      </c>
      <c r="C10808">
        <v>85</v>
      </c>
      <c r="D10808">
        <v>102</v>
      </c>
      <c r="E10808">
        <v>431</v>
      </c>
      <c r="F10808">
        <v>1256</v>
      </c>
      <c r="G10808">
        <v>0.159439478343153</v>
      </c>
      <c r="H10808">
        <v>0.21080033466803499</v>
      </c>
      <c r="I10808">
        <v>0.28537354072488502</v>
      </c>
      <c r="J10808">
        <v>178</v>
      </c>
      <c r="K10808">
        <v>235</v>
      </c>
      <c r="L10808">
        <v>1061</v>
      </c>
      <c r="M10808">
        <v>2495</v>
      </c>
      <c r="N10808">
        <v>0.19787596338456401</v>
      </c>
      <c r="O10808">
        <v>0.183206604448056</v>
      </c>
      <c r="P10808">
        <v>0.136424879058621</v>
      </c>
      <c r="Q10808">
        <v>0.84745762711864403</v>
      </c>
      <c r="R10808">
        <v>0.42372881355932202</v>
      </c>
      <c r="S10808">
        <f t="shared" si="168"/>
        <v>1.1187884212328914</v>
      </c>
    </row>
    <row r="10809" spans="1:19" x14ac:dyDescent="0.2">
      <c r="A10809" t="s">
        <v>21477</v>
      </c>
      <c r="B10809" t="s">
        <v>21478</v>
      </c>
      <c r="C10809">
        <v>89</v>
      </c>
      <c r="D10809">
        <v>46</v>
      </c>
      <c r="E10809">
        <v>233</v>
      </c>
      <c r="F10809">
        <v>542</v>
      </c>
      <c r="G10809">
        <v>-0.20637394266781001</v>
      </c>
      <c r="H10809">
        <v>-7.6292095397297394E-2</v>
      </c>
      <c r="I10809">
        <v>-9.9587893068524794E-2</v>
      </c>
      <c r="J10809">
        <v>120</v>
      </c>
      <c r="K10809">
        <v>121</v>
      </c>
      <c r="L10809">
        <v>514</v>
      </c>
      <c r="M10809">
        <v>917</v>
      </c>
      <c r="N10809">
        <v>8.0832227690547098E-2</v>
      </c>
      <c r="O10809">
        <v>3.96930958032604E-2</v>
      </c>
      <c r="P10809">
        <v>-0.127037578969496</v>
      </c>
      <c r="Q10809">
        <v>0.89830508474576198</v>
      </c>
      <c r="R10809">
        <v>0.62711864406779605</v>
      </c>
      <c r="S10809">
        <f t="shared" si="168"/>
        <v>0.93730002749697539</v>
      </c>
    </row>
    <row r="10810" spans="1:19" x14ac:dyDescent="0.2">
      <c r="A10810" t="s">
        <v>21479</v>
      </c>
      <c r="B10810" t="s">
        <v>21480</v>
      </c>
      <c r="C10810">
        <v>157</v>
      </c>
      <c r="D10810">
        <v>231</v>
      </c>
      <c r="E10810">
        <v>923</v>
      </c>
      <c r="F10810">
        <v>2827</v>
      </c>
      <c r="G10810">
        <v>0.24797055977843799</v>
      </c>
      <c r="H10810">
        <v>0.275044038838274</v>
      </c>
      <c r="I10810">
        <v>0.371228983118286</v>
      </c>
      <c r="J10810">
        <v>326</v>
      </c>
      <c r="K10810">
        <v>476</v>
      </c>
      <c r="L10810">
        <v>2175</v>
      </c>
      <c r="M10810">
        <v>5187</v>
      </c>
      <c r="N10810">
        <v>0.24161745607427501</v>
      </c>
      <c r="O10810">
        <v>0.23215288407832599</v>
      </c>
      <c r="P10810">
        <v>0.19147297933375301</v>
      </c>
      <c r="Q10810">
        <v>0.96610169491525399</v>
      </c>
      <c r="R10810">
        <v>0.62711864406779605</v>
      </c>
      <c r="S10810">
        <f t="shared" si="168"/>
        <v>1.1582721738787916</v>
      </c>
    </row>
    <row r="10811" spans="1:19" x14ac:dyDescent="0.2">
      <c r="A10811" t="s">
        <v>21481</v>
      </c>
      <c r="B10811" t="s">
        <v>21482</v>
      </c>
      <c r="C10811">
        <v>64</v>
      </c>
      <c r="D10811">
        <v>123</v>
      </c>
      <c r="E10811">
        <v>64</v>
      </c>
      <c r="F10811">
        <v>2</v>
      </c>
      <c r="G10811">
        <v>0.36398336975103901</v>
      </c>
      <c r="H10811">
        <v>-0.49425800977840301</v>
      </c>
      <c r="I10811">
        <v>-2.3893471512818998</v>
      </c>
      <c r="J10811">
        <v>108</v>
      </c>
      <c r="K10811">
        <v>167</v>
      </c>
      <c r="L10811">
        <v>57</v>
      </c>
      <c r="M10811">
        <v>21</v>
      </c>
      <c r="N10811">
        <v>0.26652081908235498</v>
      </c>
      <c r="O10811">
        <v>-0.86963767695884797</v>
      </c>
      <c r="P10811">
        <v>-1.7214301293449199</v>
      </c>
      <c r="Q10811">
        <v>0.86440677966101698</v>
      </c>
      <c r="R10811">
        <v>0.47457627118644002</v>
      </c>
      <c r="S10811">
        <f t="shared" si="168"/>
        <v>-0.14950251132059184</v>
      </c>
    </row>
    <row r="10812" spans="1:19" x14ac:dyDescent="0.2">
      <c r="A10812" t="s">
        <v>21483</v>
      </c>
      <c r="B10812" t="s">
        <v>21484</v>
      </c>
      <c r="C10812">
        <v>40</v>
      </c>
      <c r="D10812">
        <v>107</v>
      </c>
      <c r="E10812">
        <v>45</v>
      </c>
      <c r="F10812">
        <v>4</v>
      </c>
      <c r="G10812">
        <v>0.50758201865277497</v>
      </c>
      <c r="H10812">
        <v>-0.44310548733102201</v>
      </c>
      <c r="I10812">
        <v>-1.88419717296199</v>
      </c>
      <c r="J10812">
        <v>54</v>
      </c>
      <c r="K10812">
        <v>154</v>
      </c>
      <c r="L10812">
        <v>41</v>
      </c>
      <c r="M10812">
        <v>10</v>
      </c>
      <c r="N10812">
        <v>0.53235506443521596</v>
      </c>
      <c r="O10812">
        <v>-0.71169868024762295</v>
      </c>
      <c r="P10812">
        <v>-1.74261942841486</v>
      </c>
      <c r="Q10812">
        <v>0.61016949152542299</v>
      </c>
      <c r="R10812">
        <v>0.38983050847457601</v>
      </c>
      <c r="S10812">
        <f t="shared" si="168"/>
        <v>-9.4934269974728952E-3</v>
      </c>
    </row>
    <row r="10813" spans="1:19" x14ac:dyDescent="0.2">
      <c r="A10813" t="s">
        <v>21485</v>
      </c>
      <c r="B10813" t="s">
        <v>21486</v>
      </c>
      <c r="C10813">
        <v>111</v>
      </c>
      <c r="D10813">
        <v>105</v>
      </c>
      <c r="E10813">
        <v>118</v>
      </c>
      <c r="F10813">
        <v>15</v>
      </c>
      <c r="G10813">
        <v>5.6124552578809099E-2</v>
      </c>
      <c r="H10813">
        <v>-0.467698981258935</v>
      </c>
      <c r="I10813">
        <v>-1.75342889269297</v>
      </c>
      <c r="J10813">
        <v>144</v>
      </c>
      <c r="K10813">
        <v>257</v>
      </c>
      <c r="L10813">
        <v>161</v>
      </c>
      <c r="M10813">
        <v>39</v>
      </c>
      <c r="N10813">
        <v>0.32879873465776599</v>
      </c>
      <c r="O10813">
        <v>-0.54362539320779002</v>
      </c>
      <c r="P10813">
        <v>-1.57752355366064</v>
      </c>
      <c r="Q10813">
        <v>0.91525423728813504</v>
      </c>
      <c r="R10813">
        <v>0.305084745762711</v>
      </c>
      <c r="S10813">
        <f t="shared" si="168"/>
        <v>7.2378424064764857E-2</v>
      </c>
    </row>
    <row r="10814" spans="1:19" x14ac:dyDescent="0.2">
      <c r="A10814" t="s">
        <v>21487</v>
      </c>
      <c r="B10814" t="s">
        <v>21488</v>
      </c>
      <c r="C10814">
        <v>29</v>
      </c>
      <c r="D10814">
        <v>58</v>
      </c>
      <c r="E10814">
        <v>47</v>
      </c>
      <c r="F10814">
        <v>5</v>
      </c>
      <c r="G10814">
        <v>0.38128822795950901</v>
      </c>
      <c r="H10814">
        <v>-0.28455814974164201</v>
      </c>
      <c r="I10814">
        <v>-1.64762516652493</v>
      </c>
      <c r="J10814">
        <v>71</v>
      </c>
      <c r="K10814">
        <v>112</v>
      </c>
      <c r="L10814">
        <v>29</v>
      </c>
      <c r="M10814">
        <v>6</v>
      </c>
      <c r="N10814">
        <v>0.27518777737282801</v>
      </c>
      <c r="O10814">
        <v>-0.98094912796450895</v>
      </c>
      <c r="P10814">
        <v>-2.0833327669273198</v>
      </c>
      <c r="Q10814">
        <v>0.77966101694915202</v>
      </c>
      <c r="R10814">
        <v>0.40677966101694901</v>
      </c>
      <c r="S10814">
        <f t="shared" si="168"/>
        <v>-3.240523297052085E-2</v>
      </c>
    </row>
    <row r="10815" spans="1:19" x14ac:dyDescent="0.2">
      <c r="A10815" t="s">
        <v>21489</v>
      </c>
      <c r="B10815" t="s">
        <v>21490</v>
      </c>
      <c r="C10815">
        <v>223</v>
      </c>
      <c r="D10815">
        <v>290</v>
      </c>
      <c r="E10815">
        <v>1034</v>
      </c>
      <c r="F10815">
        <v>2990</v>
      </c>
      <c r="G10815">
        <v>0.19435136714632301</v>
      </c>
      <c r="H10815">
        <v>0.171957665931359</v>
      </c>
      <c r="I10815">
        <v>0.24316915231427</v>
      </c>
      <c r="J10815">
        <v>396</v>
      </c>
      <c r="K10815">
        <v>567</v>
      </c>
      <c r="L10815">
        <v>2267</v>
      </c>
      <c r="M10815">
        <v>5348</v>
      </c>
      <c r="N10815">
        <v>0.23311597638911599</v>
      </c>
      <c r="O10815">
        <v>0.16566755705661401</v>
      </c>
      <c r="P10815">
        <v>0.12027054407254099</v>
      </c>
      <c r="Q10815">
        <v>0.88135593220338904</v>
      </c>
      <c r="R10815">
        <v>0.57627118644067798</v>
      </c>
      <c r="S10815">
        <f t="shared" si="168"/>
        <v>1.1022963550475176</v>
      </c>
    </row>
    <row r="10816" spans="1:19" x14ac:dyDescent="0.2">
      <c r="A10816" t="s">
        <v>21491</v>
      </c>
      <c r="B10816" t="s">
        <v>21492</v>
      </c>
      <c r="C10816">
        <v>149</v>
      </c>
      <c r="D10816">
        <v>195</v>
      </c>
      <c r="E10816">
        <v>584</v>
      </c>
      <c r="F10816">
        <v>2775</v>
      </c>
      <c r="G10816">
        <v>0.19710657524577199</v>
      </c>
      <c r="H10816">
        <v>9.8968568921721803E-2</v>
      </c>
      <c r="I10816">
        <v>0.38587954608442199</v>
      </c>
      <c r="J10816">
        <v>356</v>
      </c>
      <c r="K10816">
        <v>605</v>
      </c>
      <c r="L10816">
        <v>1523</v>
      </c>
      <c r="M10816">
        <v>4833</v>
      </c>
      <c r="N10816">
        <v>0.30753348010131498</v>
      </c>
      <c r="O10816">
        <v>3.9161128218777E-2</v>
      </c>
      <c r="P10816">
        <v>0.12254112857411199</v>
      </c>
      <c r="Q10816">
        <v>0.84745762711864403</v>
      </c>
      <c r="R10816">
        <v>0.57627118644067798</v>
      </c>
      <c r="S10816">
        <f t="shared" si="168"/>
        <v>1.1440590098972487</v>
      </c>
    </row>
    <row r="10817" spans="1:19" x14ac:dyDescent="0.2">
      <c r="A10817" t="s">
        <v>21493</v>
      </c>
      <c r="B10817" t="s">
        <v>21494</v>
      </c>
      <c r="C10817">
        <v>180</v>
      </c>
      <c r="D10817">
        <v>119</v>
      </c>
      <c r="E10817">
        <v>625</v>
      </c>
      <c r="F10817">
        <v>2360</v>
      </c>
      <c r="G10817">
        <v>-9.9467311415246798E-2</v>
      </c>
      <c r="H10817">
        <v>4.6349502462365501E-2</v>
      </c>
      <c r="I10817">
        <v>0.23344232490480099</v>
      </c>
      <c r="J10817">
        <v>309</v>
      </c>
      <c r="K10817">
        <v>493</v>
      </c>
      <c r="L10817">
        <v>1314</v>
      </c>
      <c r="M10817">
        <v>3818</v>
      </c>
      <c r="N10817">
        <v>0.280116543274117</v>
      </c>
      <c r="O10817">
        <v>3.65481086545369E-2</v>
      </c>
      <c r="P10817">
        <v>8.1651776040920401E-2</v>
      </c>
      <c r="Q10817">
        <v>0.86440677966101698</v>
      </c>
      <c r="R10817">
        <v>0.49152542372881303</v>
      </c>
      <c r="S10817">
        <f t="shared" si="168"/>
        <v>1.0891614101445857</v>
      </c>
    </row>
    <row r="10818" spans="1:19" x14ac:dyDescent="0.2">
      <c r="A10818" t="s">
        <v>21495</v>
      </c>
      <c r="B10818" t="s">
        <v>21496</v>
      </c>
      <c r="C10818">
        <v>233</v>
      </c>
      <c r="D10818">
        <v>313</v>
      </c>
      <c r="E10818">
        <v>368</v>
      </c>
      <c r="F10818">
        <v>352</v>
      </c>
      <c r="G10818">
        <v>0.20844664881595801</v>
      </c>
      <c r="H10818">
        <v>-0.29576611213090498</v>
      </c>
      <c r="I10818">
        <v>-0.70501043050988599</v>
      </c>
      <c r="J10818">
        <v>342</v>
      </c>
      <c r="K10818">
        <v>395</v>
      </c>
      <c r="L10818">
        <v>398</v>
      </c>
      <c r="M10818">
        <v>367</v>
      </c>
      <c r="N10818">
        <v>0.13979909299204599</v>
      </c>
      <c r="O10818">
        <v>-0.52623181112683703</v>
      </c>
      <c r="P10818">
        <v>-0.979585710395938</v>
      </c>
      <c r="Q10818">
        <v>0.83050847457627097</v>
      </c>
      <c r="R10818">
        <v>0.57627118644067798</v>
      </c>
      <c r="S10818">
        <f t="shared" si="168"/>
        <v>0.53466351925441713</v>
      </c>
    </row>
    <row r="10819" spans="1:19" x14ac:dyDescent="0.2">
      <c r="A10819" t="s">
        <v>21497</v>
      </c>
      <c r="B10819" t="s">
        <v>21498</v>
      </c>
      <c r="C10819">
        <v>261</v>
      </c>
      <c r="D10819">
        <v>284</v>
      </c>
      <c r="E10819">
        <v>1161</v>
      </c>
      <c r="F10819">
        <v>2765</v>
      </c>
      <c r="G10819">
        <v>0.11693606500428499</v>
      </c>
      <c r="H10819">
        <v>0.15393370262188899</v>
      </c>
      <c r="I10819">
        <v>0.140857455340437</v>
      </c>
      <c r="J10819">
        <v>366</v>
      </c>
      <c r="K10819">
        <v>721</v>
      </c>
      <c r="L10819">
        <v>2111</v>
      </c>
      <c r="M10819">
        <v>5149</v>
      </c>
      <c r="N10819">
        <v>0.37168228274673998</v>
      </c>
      <c r="O10819">
        <v>0.16891837076885499</v>
      </c>
      <c r="P10819">
        <v>0.138016137840931</v>
      </c>
      <c r="Q10819">
        <v>0.89830508474576198</v>
      </c>
      <c r="R10819">
        <v>0.61016949152542299</v>
      </c>
      <c r="S10819">
        <f t="shared" ref="S10819:S10882" si="169">((I10819+1.7338029)/1.7338029+(P10819+1.8692731)/1.8692731)/2</f>
        <v>1.0775380148248659</v>
      </c>
    </row>
    <row r="10820" spans="1:19" x14ac:dyDescent="0.2">
      <c r="A10820" t="s">
        <v>21499</v>
      </c>
      <c r="B10820" t="s">
        <v>21500</v>
      </c>
      <c r="C10820">
        <v>241</v>
      </c>
      <c r="D10820">
        <v>263</v>
      </c>
      <c r="E10820">
        <v>1024</v>
      </c>
      <c r="F10820">
        <v>3437</v>
      </c>
      <c r="G10820">
        <v>0.118196938210417</v>
      </c>
      <c r="H10820">
        <v>0.13402490428653999</v>
      </c>
      <c r="I10820">
        <v>0.269965316600358</v>
      </c>
      <c r="J10820">
        <v>524</v>
      </c>
      <c r="K10820">
        <v>572</v>
      </c>
      <c r="L10820">
        <v>2492</v>
      </c>
      <c r="M10820">
        <v>6832</v>
      </c>
      <c r="N10820">
        <v>0.115292845231019</v>
      </c>
      <c r="O10820">
        <v>8.5127973859014994E-2</v>
      </c>
      <c r="P10820">
        <v>0.10499090210532901</v>
      </c>
      <c r="Q10820">
        <v>0.89830508474576198</v>
      </c>
      <c r="R10820">
        <v>0.50847457627118597</v>
      </c>
      <c r="S10820">
        <f t="shared" si="169"/>
        <v>1.1059368699216323</v>
      </c>
    </row>
    <row r="10821" spans="1:19" x14ac:dyDescent="0.2">
      <c r="A10821" t="s">
        <v>21501</v>
      </c>
      <c r="B10821" t="s">
        <v>21502</v>
      </c>
      <c r="C10821">
        <v>329</v>
      </c>
      <c r="D10821">
        <v>358</v>
      </c>
      <c r="E10821">
        <v>2030</v>
      </c>
      <c r="F10821">
        <v>6134</v>
      </c>
      <c r="G10821">
        <v>0.116945360989428</v>
      </c>
      <c r="H10821">
        <v>0.296042130184835</v>
      </c>
      <c r="I10821">
        <v>0.38635070073449301</v>
      </c>
      <c r="J10821">
        <v>582</v>
      </c>
      <c r="K10821">
        <v>938</v>
      </c>
      <c r="L10821">
        <v>3837</v>
      </c>
      <c r="M10821">
        <v>10525</v>
      </c>
      <c r="N10821">
        <v>0.284507957150897</v>
      </c>
      <c r="O10821">
        <v>0.22698003740403699</v>
      </c>
      <c r="P10821">
        <v>0.247073451265924</v>
      </c>
      <c r="Q10821">
        <v>0.79661016949152497</v>
      </c>
      <c r="R10821">
        <v>0.54237288135593198</v>
      </c>
      <c r="S10821">
        <f t="shared" si="169"/>
        <v>1.1775052438577709</v>
      </c>
    </row>
    <row r="10822" spans="1:19" x14ac:dyDescent="0.2">
      <c r="A10822" t="s">
        <v>21503</v>
      </c>
      <c r="B10822" t="s">
        <v>21504</v>
      </c>
      <c r="C10822">
        <v>213</v>
      </c>
      <c r="D10822">
        <v>256</v>
      </c>
      <c r="E10822">
        <v>192</v>
      </c>
      <c r="F10822">
        <v>19</v>
      </c>
      <c r="G10822">
        <v>0.16011859416863999</v>
      </c>
      <c r="H10822">
        <v>-0.53933638451359101</v>
      </c>
      <c r="I10822">
        <v>-1.9338231754479001</v>
      </c>
      <c r="J10822">
        <v>488</v>
      </c>
      <c r="K10822">
        <v>540</v>
      </c>
      <c r="L10822">
        <v>301</v>
      </c>
      <c r="M10822">
        <v>52</v>
      </c>
      <c r="N10822">
        <v>0.121202041241979</v>
      </c>
      <c r="O10822">
        <v>-0.80194210355325701</v>
      </c>
      <c r="P10822">
        <v>-1.9826421469597999</v>
      </c>
      <c r="Q10822">
        <v>0.94915254237288105</v>
      </c>
      <c r="R10822">
        <v>0.35593220338983</v>
      </c>
      <c r="S10822">
        <f t="shared" si="169"/>
        <v>-8.8006896945146476E-2</v>
      </c>
    </row>
    <row r="10823" spans="1:19" x14ac:dyDescent="0.2">
      <c r="A10823" t="s">
        <v>21505</v>
      </c>
      <c r="B10823" t="s">
        <v>21506</v>
      </c>
      <c r="C10823">
        <v>119</v>
      </c>
      <c r="D10823">
        <v>83</v>
      </c>
      <c r="E10823">
        <v>266</v>
      </c>
      <c r="F10823">
        <v>736</v>
      </c>
      <c r="G10823">
        <v>-7.6210636720928301E-2</v>
      </c>
      <c r="H10823">
        <v>-0.144923334539867</v>
      </c>
      <c r="I10823">
        <v>-9.2866320017030796E-2</v>
      </c>
      <c r="J10823">
        <v>78</v>
      </c>
      <c r="K10823">
        <v>164</v>
      </c>
      <c r="L10823">
        <v>387</v>
      </c>
      <c r="M10823">
        <v>1293</v>
      </c>
      <c r="N10823">
        <v>0.39997734877893898</v>
      </c>
      <c r="O10823">
        <v>0.10352758518404</v>
      </c>
      <c r="P10823">
        <v>0.20927825359801999</v>
      </c>
      <c r="Q10823">
        <v>0.93220338983050799</v>
      </c>
      <c r="R10823">
        <v>0.54237288135593198</v>
      </c>
      <c r="S10823">
        <f t="shared" si="169"/>
        <v>1.0291974056359294</v>
      </c>
    </row>
    <row r="10824" spans="1:19" x14ac:dyDescent="0.2">
      <c r="A10824" t="s">
        <v>21507</v>
      </c>
      <c r="B10824" t="s">
        <v>21508</v>
      </c>
      <c r="C10824">
        <v>37</v>
      </c>
      <c r="D10824">
        <v>29</v>
      </c>
      <c r="E10824">
        <v>185</v>
      </c>
      <c r="F10824">
        <v>559</v>
      </c>
      <c r="G10824">
        <v>-2.55454938725105E-2</v>
      </c>
      <c r="H10824">
        <v>0.20471199455761499</v>
      </c>
      <c r="I10824">
        <v>0.29501291085742898</v>
      </c>
      <c r="J10824">
        <v>96</v>
      </c>
      <c r="K10824">
        <v>174</v>
      </c>
      <c r="L10824">
        <v>227</v>
      </c>
      <c r="M10824">
        <v>1065</v>
      </c>
      <c r="N10824">
        <v>0.33550611866475299</v>
      </c>
      <c r="O10824">
        <v>-0.218334152990836</v>
      </c>
      <c r="P10824">
        <v>3.4852706143295102E-2</v>
      </c>
      <c r="Q10824">
        <v>0.88135593220338904</v>
      </c>
      <c r="R10824">
        <v>0.52542372881355903</v>
      </c>
      <c r="S10824">
        <f t="shared" si="169"/>
        <v>1.0943993596989074</v>
      </c>
    </row>
    <row r="10825" spans="1:19" x14ac:dyDescent="0.2">
      <c r="A10825" t="s">
        <v>21509</v>
      </c>
      <c r="B10825" t="s">
        <v>21510</v>
      </c>
      <c r="C10825">
        <v>171</v>
      </c>
      <c r="D10825">
        <v>173</v>
      </c>
      <c r="E10825">
        <v>176</v>
      </c>
      <c r="F10825">
        <v>83</v>
      </c>
      <c r="G10825">
        <v>8.5308225032170004E-2</v>
      </c>
      <c r="H10825">
        <v>-0.48174145235640697</v>
      </c>
      <c r="I10825">
        <v>-1.1981151909780701</v>
      </c>
      <c r="J10825">
        <v>240</v>
      </c>
      <c r="K10825">
        <v>387</v>
      </c>
      <c r="L10825">
        <v>273</v>
      </c>
      <c r="M10825">
        <v>98</v>
      </c>
      <c r="N10825">
        <v>0.28472782672902702</v>
      </c>
      <c r="O10825">
        <v>-0.53613737181524002</v>
      </c>
      <c r="P10825">
        <v>-1.3992108346109999</v>
      </c>
      <c r="Q10825">
        <v>0.66101694915254205</v>
      </c>
      <c r="R10825">
        <v>0.37288135593220301</v>
      </c>
      <c r="S10825">
        <f t="shared" si="169"/>
        <v>0.28021742309558456</v>
      </c>
    </row>
    <row r="10826" spans="1:19" x14ac:dyDescent="0.2">
      <c r="A10826" t="s">
        <v>21511</v>
      </c>
      <c r="B10826" t="s">
        <v>21512</v>
      </c>
      <c r="C10826">
        <v>230</v>
      </c>
      <c r="D10826">
        <v>219</v>
      </c>
      <c r="E10826">
        <v>986</v>
      </c>
      <c r="F10826">
        <v>2221</v>
      </c>
      <c r="G10826">
        <v>5.8974511118053803E-2</v>
      </c>
      <c r="H10826">
        <v>0.13789106914521401</v>
      </c>
      <c r="I10826">
        <v>0.100623549568882</v>
      </c>
      <c r="J10826">
        <v>365</v>
      </c>
      <c r="K10826">
        <v>386</v>
      </c>
      <c r="L10826">
        <v>1426</v>
      </c>
      <c r="M10826">
        <v>3038</v>
      </c>
      <c r="N10826">
        <v>0.101522543637001</v>
      </c>
      <c r="O10826">
        <v>-2.62116085018377E-4</v>
      </c>
      <c r="P10826">
        <v>-8.9930763521600093E-2</v>
      </c>
      <c r="Q10826">
        <v>0.89830508474576198</v>
      </c>
      <c r="R10826">
        <v>0.55932203389830504</v>
      </c>
      <c r="S10826">
        <f t="shared" si="169"/>
        <v>1.0049631535057011</v>
      </c>
    </row>
    <row r="10827" spans="1:19" x14ac:dyDescent="0.2">
      <c r="A10827" t="s">
        <v>21513</v>
      </c>
      <c r="B10827" t="s">
        <v>21514</v>
      </c>
      <c r="C10827">
        <v>190</v>
      </c>
      <c r="D10827">
        <v>200</v>
      </c>
      <c r="E10827">
        <v>105</v>
      </c>
      <c r="F10827">
        <v>20</v>
      </c>
      <c r="G10827">
        <v>0.10253462700667999</v>
      </c>
      <c r="H10827">
        <v>-0.75182231166129398</v>
      </c>
      <c r="I10827">
        <v>-1.86192077825084</v>
      </c>
      <c r="J10827">
        <v>354</v>
      </c>
      <c r="K10827">
        <v>474</v>
      </c>
      <c r="L10827">
        <v>235</v>
      </c>
      <c r="M10827">
        <v>76</v>
      </c>
      <c r="N10827">
        <v>0.204003183070019</v>
      </c>
      <c r="O10827">
        <v>-0.77002417689844205</v>
      </c>
      <c r="P10827">
        <v>-1.6784153383368801</v>
      </c>
      <c r="Q10827">
        <v>0.71186440677966101</v>
      </c>
      <c r="R10827">
        <v>0.45762711864406702</v>
      </c>
      <c r="S10827">
        <f t="shared" si="169"/>
        <v>1.4104260413605282E-2</v>
      </c>
    </row>
    <row r="10828" spans="1:19" x14ac:dyDescent="0.2">
      <c r="A10828" t="s">
        <v>21515</v>
      </c>
      <c r="B10828" t="s">
        <v>21516</v>
      </c>
      <c r="C10828">
        <v>115</v>
      </c>
      <c r="D10828">
        <v>129</v>
      </c>
      <c r="E10828">
        <v>592</v>
      </c>
      <c r="F10828">
        <v>1708</v>
      </c>
      <c r="G10828">
        <v>0.13015010224116499</v>
      </c>
      <c r="H10828">
        <v>0.21736585659090399</v>
      </c>
      <c r="I10828">
        <v>0.28759285303737497</v>
      </c>
      <c r="J10828">
        <v>308</v>
      </c>
      <c r="K10828">
        <v>293</v>
      </c>
      <c r="L10828">
        <v>1428</v>
      </c>
      <c r="M10828">
        <v>3289</v>
      </c>
      <c r="N10828">
        <v>5.5545007275386797E-2</v>
      </c>
      <c r="O10828">
        <v>7.4088713795320907E-2</v>
      </c>
      <c r="P10828">
        <v>1.8287488390317502E-2</v>
      </c>
      <c r="Q10828">
        <v>0.88135593220338904</v>
      </c>
      <c r="R10828">
        <v>0.57627118644067798</v>
      </c>
      <c r="S10828">
        <f t="shared" si="169"/>
        <v>1.0878286131088224</v>
      </c>
    </row>
    <row r="10829" spans="1:19" x14ac:dyDescent="0.2">
      <c r="A10829" t="s">
        <v>21517</v>
      </c>
      <c r="B10829" t="s">
        <v>21518</v>
      </c>
      <c r="C10829">
        <v>50</v>
      </c>
      <c r="D10829">
        <v>71</v>
      </c>
      <c r="E10829">
        <v>335</v>
      </c>
      <c r="F10829">
        <v>886</v>
      </c>
      <c r="G10829">
        <v>0.232546576678584</v>
      </c>
      <c r="H10829">
        <v>0.331816792922422</v>
      </c>
      <c r="I10829">
        <v>0.36426654458903301</v>
      </c>
      <c r="J10829">
        <v>71</v>
      </c>
      <c r="K10829">
        <v>86</v>
      </c>
      <c r="L10829">
        <v>705</v>
      </c>
      <c r="M10829">
        <v>1501</v>
      </c>
      <c r="N10829">
        <v>0.160468205946214</v>
      </c>
      <c r="O10829">
        <v>0.40484199112793301</v>
      </c>
      <c r="P10829">
        <v>0.314896674932302</v>
      </c>
      <c r="Q10829">
        <v>0.83050847457627097</v>
      </c>
      <c r="R10829">
        <v>0.79661016949152497</v>
      </c>
      <c r="S10829">
        <f t="shared" si="169"/>
        <v>1.1892781432314954</v>
      </c>
    </row>
    <row r="10830" spans="1:19" x14ac:dyDescent="0.2">
      <c r="A10830" t="s">
        <v>21519</v>
      </c>
      <c r="B10830" t="s">
        <v>21520</v>
      </c>
      <c r="C10830">
        <v>250</v>
      </c>
      <c r="D10830">
        <v>275</v>
      </c>
      <c r="E10830">
        <v>213</v>
      </c>
      <c r="F10830">
        <v>89</v>
      </c>
      <c r="G10830">
        <v>0.121650917453753</v>
      </c>
      <c r="H10830">
        <v>-0.56381841501170304</v>
      </c>
      <c r="I10830">
        <v>-1.33274717498912</v>
      </c>
      <c r="J10830">
        <v>367</v>
      </c>
      <c r="K10830">
        <v>517</v>
      </c>
      <c r="L10830">
        <v>317</v>
      </c>
      <c r="M10830">
        <v>65</v>
      </c>
      <c r="N10830">
        <v>0.226052582263574</v>
      </c>
      <c r="O10830">
        <v>-0.65569557917872801</v>
      </c>
      <c r="P10830">
        <v>-1.7619783762011201</v>
      </c>
      <c r="Q10830">
        <v>0.71186440677966101</v>
      </c>
      <c r="R10830">
        <v>0.44067796610169402</v>
      </c>
      <c r="S10830">
        <f t="shared" si="169"/>
        <v>0.14435740412498166</v>
      </c>
    </row>
    <row r="10831" spans="1:19" x14ac:dyDescent="0.2">
      <c r="A10831" t="s">
        <v>21521</v>
      </c>
      <c r="B10831" t="s">
        <v>21522</v>
      </c>
      <c r="C10831">
        <v>152</v>
      </c>
      <c r="D10831">
        <v>148</v>
      </c>
      <c r="E10831">
        <v>93</v>
      </c>
      <c r="F10831">
        <v>12</v>
      </c>
      <c r="G10831">
        <v>6.8676359745713303E-2</v>
      </c>
      <c r="H10831">
        <v>-0.707618649169241</v>
      </c>
      <c r="I10831">
        <v>-1.9868595148591399</v>
      </c>
      <c r="J10831">
        <v>283</v>
      </c>
      <c r="K10831">
        <v>301</v>
      </c>
      <c r="L10831">
        <v>157</v>
      </c>
      <c r="M10831">
        <v>31</v>
      </c>
      <c r="N10831">
        <v>0.10400816349127399</v>
      </c>
      <c r="O10831">
        <v>-0.84797556025944598</v>
      </c>
      <c r="P10831">
        <v>-1.97065041028191</v>
      </c>
      <c r="Q10831">
        <v>0.76271186440677896</v>
      </c>
      <c r="R10831">
        <v>0.338983050847457</v>
      </c>
      <c r="S10831">
        <f t="shared" si="169"/>
        <v>-0.10009410403565627</v>
      </c>
    </row>
    <row r="10832" spans="1:19" x14ac:dyDescent="0.2">
      <c r="A10832" t="s">
        <v>21523</v>
      </c>
      <c r="B10832" t="s">
        <v>21524</v>
      </c>
      <c r="C10832">
        <v>51</v>
      </c>
      <c r="D10832">
        <v>35</v>
      </c>
      <c r="E10832">
        <v>273</v>
      </c>
      <c r="F10832">
        <v>651</v>
      </c>
      <c r="G10832">
        <v>-8.32438994521323E-2</v>
      </c>
      <c r="H10832">
        <v>0.234334461164416</v>
      </c>
      <c r="I10832">
        <v>0.221813639508256</v>
      </c>
      <c r="J10832">
        <v>129</v>
      </c>
      <c r="K10832">
        <v>72</v>
      </c>
      <c r="L10832">
        <v>525</v>
      </c>
      <c r="M10832">
        <v>1061</v>
      </c>
      <c r="N10832">
        <v>-0.17602911044625799</v>
      </c>
      <c r="O10832">
        <v>1.74808159623175E-2</v>
      </c>
      <c r="P10832">
        <v>-9.5099994989801304E-2</v>
      </c>
      <c r="Q10832">
        <v>0.88135593220338904</v>
      </c>
      <c r="R10832">
        <v>0.66101694915254205</v>
      </c>
      <c r="S10832">
        <f t="shared" si="169"/>
        <v>1.0385296804960351</v>
      </c>
    </row>
    <row r="10833" spans="1:19" x14ac:dyDescent="0.2">
      <c r="A10833" t="s">
        <v>21525</v>
      </c>
      <c r="B10833" t="s">
        <v>21526</v>
      </c>
      <c r="C10833">
        <v>149</v>
      </c>
      <c r="D10833">
        <v>182</v>
      </c>
      <c r="E10833">
        <v>676</v>
      </c>
      <c r="F10833">
        <v>2305</v>
      </c>
      <c r="G10833">
        <v>0.16714335186832899</v>
      </c>
      <c r="H10833">
        <v>0.162502417750958</v>
      </c>
      <c r="I10833">
        <v>0.30528748835139402</v>
      </c>
      <c r="J10833">
        <v>309</v>
      </c>
      <c r="K10833">
        <v>451</v>
      </c>
      <c r="L10833">
        <v>1237</v>
      </c>
      <c r="M10833">
        <v>4194</v>
      </c>
      <c r="N10833">
        <v>0.24144616587484699</v>
      </c>
      <c r="O10833">
        <v>1.0322443059895501E-2</v>
      </c>
      <c r="P10833">
        <v>0.122444278112597</v>
      </c>
      <c r="Q10833">
        <v>0.89830508474576198</v>
      </c>
      <c r="R10833">
        <v>0.47457627118644002</v>
      </c>
      <c r="S10833">
        <f t="shared" si="169"/>
        <v>1.1207916912085252</v>
      </c>
    </row>
    <row r="10834" spans="1:19" x14ac:dyDescent="0.2">
      <c r="A10834" t="s">
        <v>21527</v>
      </c>
      <c r="B10834" t="s">
        <v>21528</v>
      </c>
      <c r="C10834">
        <v>134</v>
      </c>
      <c r="D10834">
        <v>182</v>
      </c>
      <c r="E10834">
        <v>122</v>
      </c>
      <c r="F10834">
        <v>45</v>
      </c>
      <c r="G10834">
        <v>0.213224821915795</v>
      </c>
      <c r="H10834">
        <v>-0.53500297746846304</v>
      </c>
      <c r="I10834">
        <v>-1.3580894575514599</v>
      </c>
      <c r="J10834">
        <v>335</v>
      </c>
      <c r="K10834">
        <v>439</v>
      </c>
      <c r="L10834">
        <v>273</v>
      </c>
      <c r="M10834">
        <v>107</v>
      </c>
      <c r="N10834">
        <v>0.19464781662699701</v>
      </c>
      <c r="O10834">
        <v>-0.68097093714047896</v>
      </c>
      <c r="P10834">
        <v>-1.5058866979435199</v>
      </c>
      <c r="Q10834">
        <v>0.84745762711864403</v>
      </c>
      <c r="R10834">
        <v>0.49152542372881303</v>
      </c>
      <c r="S10834">
        <f t="shared" si="169"/>
        <v>0.20554944813487219</v>
      </c>
    </row>
    <row r="10835" spans="1:19" x14ac:dyDescent="0.2">
      <c r="A10835" t="s">
        <v>21529</v>
      </c>
      <c r="B10835" t="s">
        <v>21530</v>
      </c>
      <c r="C10835">
        <v>14</v>
      </c>
      <c r="D10835">
        <v>6</v>
      </c>
      <c r="E10835">
        <v>67</v>
      </c>
      <c r="F10835">
        <v>132</v>
      </c>
      <c r="G10835">
        <v>-0.28771855299906601</v>
      </c>
      <c r="H10835">
        <v>0.18568875724418399</v>
      </c>
      <c r="I10835">
        <v>9.0248722565612796E-2</v>
      </c>
      <c r="J10835">
        <v>33</v>
      </c>
      <c r="K10835">
        <v>52</v>
      </c>
      <c r="L10835">
        <v>121</v>
      </c>
      <c r="M10835">
        <v>235</v>
      </c>
      <c r="N10835">
        <v>0.27471750717863302</v>
      </c>
      <c r="O10835">
        <v>-2.7817346705827702E-2</v>
      </c>
      <c r="P10835">
        <v>-0.157671746198044</v>
      </c>
      <c r="Q10835">
        <v>0.81355932203389802</v>
      </c>
      <c r="R10835">
        <v>0.62711864406779605</v>
      </c>
      <c r="S10835">
        <f t="shared" si="169"/>
        <v>0.98385161986784764</v>
      </c>
    </row>
    <row r="10836" spans="1:19" x14ac:dyDescent="0.2">
      <c r="A10836" t="s">
        <v>21531</v>
      </c>
      <c r="B10836" t="s">
        <v>21532</v>
      </c>
      <c r="C10836">
        <v>27</v>
      </c>
      <c r="D10836">
        <v>14</v>
      </c>
      <c r="E10836">
        <v>237</v>
      </c>
      <c r="F10836">
        <v>509</v>
      </c>
      <c r="G10836">
        <v>-0.20497749618521999</v>
      </c>
      <c r="H10836">
        <v>0.449126572072712</v>
      </c>
      <c r="I10836">
        <v>0.39115684521577199</v>
      </c>
      <c r="J10836">
        <v>63</v>
      </c>
      <c r="K10836">
        <v>54</v>
      </c>
      <c r="L10836">
        <v>278</v>
      </c>
      <c r="M10836">
        <v>712</v>
      </c>
      <c r="N10836">
        <v>1.02813137911085E-2</v>
      </c>
      <c r="O10836">
        <v>5.2615469320104101E-2</v>
      </c>
      <c r="P10836">
        <v>4.2913775591381702E-2</v>
      </c>
      <c r="Q10836">
        <v>0.89830508474576198</v>
      </c>
      <c r="R10836">
        <v>0.83050847457627097</v>
      </c>
      <c r="S10836">
        <f t="shared" si="169"/>
        <v>1.1242818800669534</v>
      </c>
    </row>
    <row r="10837" spans="1:19" x14ac:dyDescent="0.2">
      <c r="A10837" t="s">
        <v>21533</v>
      </c>
      <c r="B10837" t="s">
        <v>21534</v>
      </c>
      <c r="C10837">
        <v>64</v>
      </c>
      <c r="D10837">
        <v>84</v>
      </c>
      <c r="E10837">
        <v>47</v>
      </c>
      <c r="F10837">
        <v>13</v>
      </c>
      <c r="G10837">
        <v>0.19835754437352199</v>
      </c>
      <c r="H10837">
        <v>-0.62834012582657295</v>
      </c>
      <c r="I10837">
        <v>-1.5764337946390401</v>
      </c>
      <c r="J10837">
        <v>306</v>
      </c>
      <c r="K10837">
        <v>386</v>
      </c>
      <c r="L10837">
        <v>279</v>
      </c>
      <c r="M10837">
        <v>64</v>
      </c>
      <c r="N10837">
        <v>0.17809398161189599</v>
      </c>
      <c r="O10837">
        <v>-0.63220600035237196</v>
      </c>
      <c r="P10837">
        <v>-1.6897671210895799</v>
      </c>
      <c r="Q10837">
        <v>0.86440677966101698</v>
      </c>
      <c r="R10837">
        <v>0.322033898305084</v>
      </c>
      <c r="S10837">
        <f t="shared" si="169"/>
        <v>9.3397555146128464E-2</v>
      </c>
    </row>
    <row r="10838" spans="1:19" x14ac:dyDescent="0.2">
      <c r="A10838" t="s">
        <v>21535</v>
      </c>
      <c r="B10838" t="s">
        <v>21536</v>
      </c>
      <c r="C10838">
        <v>81</v>
      </c>
      <c r="D10838">
        <v>138</v>
      </c>
      <c r="E10838">
        <v>472</v>
      </c>
      <c r="F10838">
        <v>1354</v>
      </c>
      <c r="G10838">
        <v>0.31165229981811499</v>
      </c>
      <c r="H10838">
        <v>0.27119896997703402</v>
      </c>
      <c r="I10838">
        <v>0.33893647250847603</v>
      </c>
      <c r="J10838">
        <v>262</v>
      </c>
      <c r="K10838">
        <v>360</v>
      </c>
      <c r="L10838">
        <v>1587</v>
      </c>
      <c r="M10838">
        <v>4182</v>
      </c>
      <c r="N10838">
        <v>0.215229312869263</v>
      </c>
      <c r="O10838">
        <v>0.190186858290712</v>
      </c>
      <c r="P10838">
        <v>0.192857068570014</v>
      </c>
      <c r="Q10838">
        <v>0.89830508474576198</v>
      </c>
      <c r="R10838">
        <v>0.50847457627118597</v>
      </c>
      <c r="S10838">
        <f t="shared" si="169"/>
        <v>1.1493297706603205</v>
      </c>
    </row>
    <row r="10839" spans="1:19" x14ac:dyDescent="0.2">
      <c r="A10839" t="s">
        <v>21537</v>
      </c>
      <c r="B10839" t="s">
        <v>21538</v>
      </c>
      <c r="C10839">
        <v>174</v>
      </c>
      <c r="D10839">
        <v>200</v>
      </c>
      <c r="E10839">
        <v>1317</v>
      </c>
      <c r="F10839">
        <v>3966</v>
      </c>
      <c r="G10839">
        <v>0.14073897967690899</v>
      </c>
      <c r="H10839">
        <v>0.38477851690078002</v>
      </c>
      <c r="I10839">
        <v>0.47360628862468501</v>
      </c>
      <c r="J10839">
        <v>366</v>
      </c>
      <c r="K10839">
        <v>578</v>
      </c>
      <c r="L10839">
        <v>3021</v>
      </c>
      <c r="M10839">
        <v>7175</v>
      </c>
      <c r="N10839">
        <v>0.27567485644784001</v>
      </c>
      <c r="O10839">
        <v>0.324580862734479</v>
      </c>
      <c r="P10839">
        <v>0.28211515141972598</v>
      </c>
      <c r="Q10839">
        <v>0.84745762711864403</v>
      </c>
      <c r="R10839">
        <v>0.71186440677966101</v>
      </c>
      <c r="S10839">
        <f t="shared" si="169"/>
        <v>1.2120413902251874</v>
      </c>
    </row>
    <row r="10840" spans="1:19" x14ac:dyDescent="0.2">
      <c r="A10840" t="s">
        <v>21539</v>
      </c>
      <c r="B10840" t="s">
        <v>21540</v>
      </c>
      <c r="C10840">
        <v>190</v>
      </c>
      <c r="D10840">
        <v>240</v>
      </c>
      <c r="E10840">
        <v>702</v>
      </c>
      <c r="F10840">
        <v>2047</v>
      </c>
      <c r="G10840">
        <v>0.181715873054305</v>
      </c>
      <c r="H10840">
        <v>7.3325501398572704E-2</v>
      </c>
      <c r="I10840">
        <v>0.14816706874767699</v>
      </c>
      <c r="J10840">
        <v>248</v>
      </c>
      <c r="K10840">
        <v>409</v>
      </c>
      <c r="L10840">
        <v>1129</v>
      </c>
      <c r="M10840">
        <v>3369</v>
      </c>
      <c r="N10840">
        <v>0.29449973060284701</v>
      </c>
      <c r="O10840">
        <v>6.6153483954361103E-2</v>
      </c>
      <c r="P10840">
        <v>0.12282366156301</v>
      </c>
      <c r="Q10840">
        <v>0.89830508474576198</v>
      </c>
      <c r="R10840">
        <v>0.49152542372881303</v>
      </c>
      <c r="S10840">
        <f t="shared" si="169"/>
        <v>1.0755822470210077</v>
      </c>
    </row>
    <row r="10841" spans="1:19" x14ac:dyDescent="0.2">
      <c r="A10841" t="s">
        <v>21541</v>
      </c>
      <c r="B10841" t="s">
        <v>21542</v>
      </c>
      <c r="C10841">
        <v>101</v>
      </c>
      <c r="D10841">
        <v>66</v>
      </c>
      <c r="E10841">
        <v>57</v>
      </c>
      <c r="F10841">
        <v>7</v>
      </c>
      <c r="G10841">
        <v>-0.104519205945245</v>
      </c>
      <c r="H10841">
        <v>-0.74270452788855401</v>
      </c>
      <c r="I10841">
        <v>-2.0434205067303801</v>
      </c>
      <c r="J10841">
        <v>200</v>
      </c>
      <c r="K10841">
        <v>161</v>
      </c>
      <c r="L10841">
        <v>122</v>
      </c>
      <c r="M10841">
        <v>22</v>
      </c>
      <c r="N10841">
        <v>-1.69760162104097E-2</v>
      </c>
      <c r="O10841">
        <v>-0.80675894213362298</v>
      </c>
      <c r="P10841">
        <v>-1.96883298343366</v>
      </c>
      <c r="Q10841">
        <v>0.93220338983050799</v>
      </c>
      <c r="R10841">
        <v>0.66101694915254205</v>
      </c>
      <c r="S10841">
        <f t="shared" si="169"/>
        <v>-0.11591922401174454</v>
      </c>
    </row>
    <row r="10842" spans="1:19" x14ac:dyDescent="0.2">
      <c r="A10842" t="s">
        <v>21543</v>
      </c>
      <c r="B10842" t="s">
        <v>21544</v>
      </c>
      <c r="C10842">
        <v>147</v>
      </c>
      <c r="D10842">
        <v>123</v>
      </c>
      <c r="E10842">
        <v>83</v>
      </c>
      <c r="F10842">
        <v>18</v>
      </c>
      <c r="G10842">
        <v>2.8460089867503001E-3</v>
      </c>
      <c r="H10842">
        <v>-0.74249725215050499</v>
      </c>
      <c r="I10842">
        <v>-1.79624200260686</v>
      </c>
      <c r="J10842">
        <v>272</v>
      </c>
      <c r="K10842">
        <v>246</v>
      </c>
      <c r="L10842">
        <v>117</v>
      </c>
      <c r="M10842">
        <v>25</v>
      </c>
      <c r="N10842">
        <v>3.3594306490902101E-2</v>
      </c>
      <c r="O10842">
        <v>-0.95847181943242699</v>
      </c>
      <c r="P10842">
        <v>-2.0468545639540499</v>
      </c>
      <c r="Q10842">
        <v>0.88135593220338904</v>
      </c>
      <c r="R10842">
        <v>0.42372881355932202</v>
      </c>
      <c r="S10842">
        <f t="shared" si="169"/>
        <v>-6.5506540540152897E-2</v>
      </c>
    </row>
    <row r="10843" spans="1:19" x14ac:dyDescent="0.2">
      <c r="A10843" t="s">
        <v>21545</v>
      </c>
      <c r="B10843" t="s">
        <v>21546</v>
      </c>
      <c r="C10843">
        <v>116</v>
      </c>
      <c r="D10843">
        <v>63</v>
      </c>
      <c r="E10843">
        <v>582</v>
      </c>
      <c r="F10843">
        <v>1640</v>
      </c>
      <c r="G10843">
        <v>-0.18485920747780801</v>
      </c>
      <c r="H10843">
        <v>0.20620698564456599</v>
      </c>
      <c r="I10843">
        <v>0.26618868585878003</v>
      </c>
      <c r="J10843">
        <v>157</v>
      </c>
      <c r="K10843">
        <v>243</v>
      </c>
      <c r="L10843">
        <v>871</v>
      </c>
      <c r="M10843">
        <v>2918</v>
      </c>
      <c r="N10843">
        <v>0.26693472461079998</v>
      </c>
      <c r="O10843">
        <v>0.15202972545403901</v>
      </c>
      <c r="P10843">
        <v>0.25895996655630599</v>
      </c>
      <c r="Q10843">
        <v>0.94915254237288105</v>
      </c>
      <c r="R10843">
        <v>0.55932203389830504</v>
      </c>
      <c r="S10843">
        <f t="shared" si="169"/>
        <v>1.1460319602893403</v>
      </c>
    </row>
    <row r="10844" spans="1:19" x14ac:dyDescent="0.2">
      <c r="A10844" t="s">
        <v>21547</v>
      </c>
      <c r="B10844" t="s">
        <v>19279</v>
      </c>
      <c r="C10844">
        <v>0</v>
      </c>
      <c r="D10844">
        <v>0</v>
      </c>
      <c r="E10844">
        <v>0</v>
      </c>
      <c r="F10844">
        <v>0</v>
      </c>
      <c r="G10844" t="s">
        <v>373</v>
      </c>
      <c r="H10844" t="s">
        <v>373</v>
      </c>
      <c r="I10844" t="s">
        <v>373</v>
      </c>
      <c r="J10844">
        <v>0</v>
      </c>
      <c r="K10844">
        <v>0</v>
      </c>
      <c r="L10844">
        <v>0</v>
      </c>
      <c r="M10844">
        <v>0</v>
      </c>
      <c r="N10844" t="s">
        <v>373</v>
      </c>
      <c r="O10844" t="s">
        <v>373</v>
      </c>
      <c r="P10844" t="s">
        <v>373</v>
      </c>
      <c r="Q10844">
        <v>0.91525423728813504</v>
      </c>
      <c r="R10844">
        <v>0.52542372881355903</v>
      </c>
      <c r="S10844" t="e">
        <f t="shared" si="169"/>
        <v>#VALUE!</v>
      </c>
    </row>
    <row r="10845" spans="1:19" x14ac:dyDescent="0.2">
      <c r="A10845" t="s">
        <v>21548</v>
      </c>
      <c r="B10845" t="s">
        <v>21549</v>
      </c>
      <c r="C10845">
        <v>159</v>
      </c>
      <c r="D10845">
        <v>170</v>
      </c>
      <c r="E10845">
        <v>373</v>
      </c>
      <c r="F10845">
        <v>395</v>
      </c>
      <c r="G10845">
        <v>0.10931002935335001</v>
      </c>
      <c r="H10845">
        <v>-0.123946302290167</v>
      </c>
      <c r="I10845">
        <v>-0.48899720165598998</v>
      </c>
      <c r="J10845">
        <v>384</v>
      </c>
      <c r="K10845">
        <v>345</v>
      </c>
      <c r="L10845">
        <v>700</v>
      </c>
      <c r="M10845">
        <v>695</v>
      </c>
      <c r="N10845">
        <v>3.0715974127465E-2</v>
      </c>
      <c r="O10845">
        <v>-0.33132196149766402</v>
      </c>
      <c r="P10845">
        <v>-0.752572088369309</v>
      </c>
      <c r="Q10845">
        <v>0.72881355932203395</v>
      </c>
      <c r="R10845">
        <v>0.49152542372881303</v>
      </c>
      <c r="S10845">
        <f t="shared" si="169"/>
        <v>0.65768058495743786</v>
      </c>
    </row>
    <row r="10846" spans="1:19" x14ac:dyDescent="0.2">
      <c r="A10846" t="s">
        <v>21550</v>
      </c>
      <c r="B10846" t="s">
        <v>21551</v>
      </c>
      <c r="C10846">
        <v>240</v>
      </c>
      <c r="D10846">
        <v>262</v>
      </c>
      <c r="E10846">
        <v>1314</v>
      </c>
      <c r="F10846">
        <v>4298</v>
      </c>
      <c r="G10846">
        <v>0.118348281903667</v>
      </c>
      <c r="H10846">
        <v>0.24412611373375201</v>
      </c>
      <c r="I10846">
        <v>0.36885799648181899</v>
      </c>
      <c r="J10846">
        <v>387</v>
      </c>
      <c r="K10846">
        <v>651</v>
      </c>
      <c r="L10846">
        <v>2186</v>
      </c>
      <c r="M10846">
        <v>6438</v>
      </c>
      <c r="N10846">
        <v>0.30309812697100202</v>
      </c>
      <c r="O10846">
        <v>0.15985041545038201</v>
      </c>
      <c r="P10846">
        <v>0.21081433873878999</v>
      </c>
      <c r="Q10846">
        <v>0.86440677966101698</v>
      </c>
      <c r="R10846">
        <v>0.54237288135593198</v>
      </c>
      <c r="S10846">
        <f t="shared" si="169"/>
        <v>1.1627619181535176</v>
      </c>
    </row>
    <row r="10847" spans="1:19" x14ac:dyDescent="0.2">
      <c r="A10847" t="s">
        <v>21552</v>
      </c>
      <c r="B10847" t="s">
        <v>21553</v>
      </c>
      <c r="C10847">
        <v>53</v>
      </c>
      <c r="D10847">
        <v>75</v>
      </c>
      <c r="E10847">
        <v>466</v>
      </c>
      <c r="F10847">
        <v>1235</v>
      </c>
      <c r="G10847">
        <v>0.231043626086439</v>
      </c>
      <c r="H10847">
        <v>0.44985203731080697</v>
      </c>
      <c r="I10847">
        <v>0.48319391503289599</v>
      </c>
      <c r="J10847">
        <v>106</v>
      </c>
      <c r="K10847">
        <v>170</v>
      </c>
      <c r="L10847">
        <v>966</v>
      </c>
      <c r="M10847">
        <v>1996</v>
      </c>
      <c r="N10847">
        <v>0.28237115953522501</v>
      </c>
      <c r="O10847">
        <v>0.36758248400633198</v>
      </c>
      <c r="P10847">
        <v>0.26462900309468901</v>
      </c>
      <c r="Q10847">
        <v>0.83050847457627097</v>
      </c>
      <c r="R10847">
        <v>0.79661016949152497</v>
      </c>
      <c r="S10847">
        <f t="shared" si="169"/>
        <v>1.2101290438070063</v>
      </c>
    </row>
    <row r="10848" spans="1:19" x14ac:dyDescent="0.2">
      <c r="A10848" t="s">
        <v>21554</v>
      </c>
      <c r="B10848" t="s">
        <v>21555</v>
      </c>
      <c r="C10848">
        <v>51</v>
      </c>
      <c r="D10848">
        <v>83</v>
      </c>
      <c r="E10848">
        <v>66</v>
      </c>
      <c r="F10848">
        <v>5</v>
      </c>
      <c r="G10848">
        <v>0.29176614857366501</v>
      </c>
      <c r="H10848">
        <v>-0.382284250334471</v>
      </c>
      <c r="I10848">
        <v>-1.8927973447239099</v>
      </c>
      <c r="J10848">
        <v>152</v>
      </c>
      <c r="K10848">
        <v>167</v>
      </c>
      <c r="L10848">
        <v>135</v>
      </c>
      <c r="M10848">
        <v>30</v>
      </c>
      <c r="N10848">
        <v>0.118100986624532</v>
      </c>
      <c r="O10848">
        <v>-0.64359859659415597</v>
      </c>
      <c r="P10848">
        <v>-1.714948001817</v>
      </c>
      <c r="Q10848">
        <v>0.644067796610169</v>
      </c>
      <c r="R10848">
        <v>0.40677966101694901</v>
      </c>
      <c r="S10848">
        <f t="shared" si="169"/>
        <v>-4.5719195826815426E-3</v>
      </c>
    </row>
    <row r="10849" spans="1:19" x14ac:dyDescent="0.2">
      <c r="A10849" t="s">
        <v>21556</v>
      </c>
      <c r="B10849" t="s">
        <v>21557</v>
      </c>
      <c r="C10849">
        <v>260</v>
      </c>
      <c r="D10849">
        <v>259</v>
      </c>
      <c r="E10849">
        <v>168</v>
      </c>
      <c r="F10849">
        <v>43</v>
      </c>
      <c r="G10849">
        <v>7.8584648405962299E-2</v>
      </c>
      <c r="H10849">
        <v>-0.68392207602335797</v>
      </c>
      <c r="I10849">
        <v>-1.66570206535323</v>
      </c>
      <c r="J10849">
        <v>547</v>
      </c>
      <c r="K10849">
        <v>677</v>
      </c>
      <c r="L10849">
        <v>221</v>
      </c>
      <c r="M10849">
        <v>43</v>
      </c>
      <c r="N10849">
        <v>0.16982944577343501</v>
      </c>
      <c r="O10849">
        <v>-0.98568382979270996</v>
      </c>
      <c r="P10849">
        <v>-2.1147445393457298</v>
      </c>
      <c r="Q10849">
        <v>0.79661016949152497</v>
      </c>
      <c r="R10849">
        <v>0.44067796610169402</v>
      </c>
      <c r="S10849">
        <f t="shared" si="169"/>
        <v>-4.6020446454334965E-2</v>
      </c>
    </row>
    <row r="10850" spans="1:19" x14ac:dyDescent="0.2">
      <c r="A10850" t="s">
        <v>21558</v>
      </c>
      <c r="B10850" t="s">
        <v>21559</v>
      </c>
      <c r="C10850">
        <v>184</v>
      </c>
      <c r="D10850">
        <v>195</v>
      </c>
      <c r="E10850">
        <v>324</v>
      </c>
      <c r="F10850">
        <v>971</v>
      </c>
      <c r="G10850">
        <v>0.105475020648509</v>
      </c>
      <c r="H10850">
        <v>-0.248530822581327</v>
      </c>
      <c r="I10850">
        <v>-0.16179576606352999</v>
      </c>
      <c r="J10850">
        <v>431</v>
      </c>
      <c r="K10850">
        <v>574</v>
      </c>
      <c r="L10850">
        <v>1012</v>
      </c>
      <c r="M10850">
        <v>2569</v>
      </c>
      <c r="N10850">
        <v>0.20166272565896301</v>
      </c>
      <c r="O10850">
        <v>-0.22138553480134099</v>
      </c>
      <c r="P10850">
        <v>-0.234938834486278</v>
      </c>
      <c r="Q10850">
        <v>0.86440677966101698</v>
      </c>
      <c r="R10850">
        <v>0.44067796610169402</v>
      </c>
      <c r="S10850">
        <f t="shared" si="169"/>
        <v>0.89049848653916019</v>
      </c>
    </row>
    <row r="10851" spans="1:19" x14ac:dyDescent="0.2">
      <c r="A10851" t="s">
        <v>21560</v>
      </c>
      <c r="B10851" t="s">
        <v>21561</v>
      </c>
      <c r="C10851">
        <v>121</v>
      </c>
      <c r="D10851">
        <v>115</v>
      </c>
      <c r="E10851">
        <v>57</v>
      </c>
      <c r="F10851">
        <v>12</v>
      </c>
      <c r="G10851">
        <v>5.8170702332689998E-2</v>
      </c>
      <c r="H10851">
        <v>-0.82116852442236199</v>
      </c>
      <c r="I10851">
        <v>-1.88780129723082</v>
      </c>
      <c r="J10851">
        <v>172</v>
      </c>
      <c r="K10851">
        <v>174</v>
      </c>
      <c r="L10851">
        <v>87</v>
      </c>
      <c r="M10851">
        <v>16</v>
      </c>
      <c r="N10851">
        <v>8.2248904796772507E-2</v>
      </c>
      <c r="O10851">
        <v>-0.88809797143332003</v>
      </c>
      <c r="P10851">
        <v>-2.0416341328435101</v>
      </c>
      <c r="Q10851">
        <v>0.81355932203389802</v>
      </c>
      <c r="R10851">
        <v>0.45762711864406702</v>
      </c>
      <c r="S10851">
        <f t="shared" si="169"/>
        <v>-9.0514342541994502E-2</v>
      </c>
    </row>
    <row r="10852" spans="1:19" x14ac:dyDescent="0.2">
      <c r="A10852" t="s">
        <v>21562</v>
      </c>
      <c r="B10852" t="s">
        <v>21563</v>
      </c>
      <c r="C10852">
        <v>173</v>
      </c>
      <c r="D10852">
        <v>206</v>
      </c>
      <c r="E10852">
        <v>857</v>
      </c>
      <c r="F10852">
        <v>2716</v>
      </c>
      <c r="G10852">
        <v>0.15607934953588601</v>
      </c>
      <c r="H10852">
        <v>0.20067670901599899</v>
      </c>
      <c r="I10852">
        <v>0.31168648951766897</v>
      </c>
      <c r="J10852">
        <v>301</v>
      </c>
      <c r="K10852">
        <v>505</v>
      </c>
      <c r="L10852">
        <v>2087</v>
      </c>
      <c r="M10852">
        <v>6319</v>
      </c>
      <c r="N10852">
        <v>0.30195298594653902</v>
      </c>
      <c r="O10852">
        <v>0.24886717632722</v>
      </c>
      <c r="P10852">
        <v>0.31185619117825097</v>
      </c>
      <c r="Q10852">
        <v>0.93220338983050799</v>
      </c>
      <c r="R10852">
        <v>0.50847457627118597</v>
      </c>
      <c r="S10852">
        <f t="shared" si="169"/>
        <v>1.1733016477207929</v>
      </c>
    </row>
    <row r="10853" spans="1:19" x14ac:dyDescent="0.2">
      <c r="A10853" t="s">
        <v>21564</v>
      </c>
      <c r="B10853" t="s">
        <v>21565</v>
      </c>
      <c r="C10853">
        <v>36</v>
      </c>
      <c r="D10853">
        <v>56</v>
      </c>
      <c r="E10853">
        <v>43</v>
      </c>
      <c r="F10853">
        <v>10</v>
      </c>
      <c r="G10853">
        <v>0.272143758534441</v>
      </c>
      <c r="H10853">
        <v>-0.41709205496610402</v>
      </c>
      <c r="I10853">
        <v>-1.4404996737292799</v>
      </c>
      <c r="J10853">
        <v>191</v>
      </c>
      <c r="K10853">
        <v>149</v>
      </c>
      <c r="L10853">
        <v>113</v>
      </c>
      <c r="M10853">
        <v>16</v>
      </c>
      <c r="N10853">
        <v>-3.0618995413731601E-2</v>
      </c>
      <c r="O10853">
        <v>-0.82004370090869805</v>
      </c>
      <c r="P10853">
        <v>-2.08713905318369</v>
      </c>
      <c r="Q10853">
        <v>0.677966101694915</v>
      </c>
      <c r="R10853">
        <v>0.47457627118644002</v>
      </c>
      <c r="S10853">
        <f t="shared" si="169"/>
        <v>2.6308204469611123E-2</v>
      </c>
    </row>
    <row r="10854" spans="1:19" x14ac:dyDescent="0.2">
      <c r="A10854" t="s">
        <v>21566</v>
      </c>
      <c r="B10854" t="s">
        <v>21567</v>
      </c>
      <c r="C10854">
        <v>84</v>
      </c>
      <c r="D10854">
        <v>101</v>
      </c>
      <c r="E10854">
        <v>210</v>
      </c>
      <c r="F10854">
        <v>361</v>
      </c>
      <c r="G10854">
        <v>0.16030032001628899</v>
      </c>
      <c r="H10854">
        <v>-9.6318001106366E-2</v>
      </c>
      <c r="I10854">
        <v>-0.25096925711822199</v>
      </c>
      <c r="J10854">
        <v>114</v>
      </c>
      <c r="K10854">
        <v>190</v>
      </c>
      <c r="L10854">
        <v>333</v>
      </c>
      <c r="M10854">
        <v>358</v>
      </c>
      <c r="N10854">
        <v>0.29907685303807802</v>
      </c>
      <c r="O10854">
        <v>-0.12654939497454301</v>
      </c>
      <c r="P10854">
        <v>-0.51324749328449104</v>
      </c>
      <c r="Q10854">
        <v>0.89830508474576198</v>
      </c>
      <c r="R10854">
        <v>0.50847457627118597</v>
      </c>
      <c r="S10854">
        <f t="shared" si="169"/>
        <v>0.79033931359764598</v>
      </c>
    </row>
    <row r="10855" spans="1:19" x14ac:dyDescent="0.2">
      <c r="A10855" t="s">
        <v>21568</v>
      </c>
      <c r="B10855" t="s">
        <v>21569</v>
      </c>
      <c r="C10855">
        <v>159</v>
      </c>
      <c r="D10855">
        <v>198</v>
      </c>
      <c r="E10855">
        <v>170</v>
      </c>
      <c r="F10855">
        <v>10</v>
      </c>
      <c r="G10855">
        <v>0.17552629823660801</v>
      </c>
      <c r="H10855">
        <v>-0.46520621272058099</v>
      </c>
      <c r="I10855">
        <v>-2.0855942972824502</v>
      </c>
      <c r="J10855">
        <v>320</v>
      </c>
      <c r="K10855">
        <v>479</v>
      </c>
      <c r="L10855">
        <v>292</v>
      </c>
      <c r="M10855">
        <v>30</v>
      </c>
      <c r="N10855">
        <v>0.25241363851637899</v>
      </c>
      <c r="O10855">
        <v>-0.63185590401587799</v>
      </c>
      <c r="P10855">
        <v>-2.0382543921921301</v>
      </c>
      <c r="Q10855">
        <v>0.91525423728813504</v>
      </c>
      <c r="R10855">
        <v>0.20338983050847401</v>
      </c>
      <c r="S10855">
        <f t="shared" si="169"/>
        <v>-0.14665053783803494</v>
      </c>
    </row>
    <row r="10856" spans="1:19" x14ac:dyDescent="0.2">
      <c r="A10856" t="s">
        <v>21570</v>
      </c>
      <c r="B10856" t="s">
        <v>21571</v>
      </c>
      <c r="C10856">
        <v>220</v>
      </c>
      <c r="D10856">
        <v>151</v>
      </c>
      <c r="E10856">
        <v>1187</v>
      </c>
      <c r="F10856">
        <v>2768</v>
      </c>
      <c r="G10856">
        <v>-8.3187501233508293E-2</v>
      </c>
      <c r="H10856">
        <v>0.23777002835398101</v>
      </c>
      <c r="I10856">
        <v>0.21554623200051501</v>
      </c>
      <c r="J10856">
        <v>425</v>
      </c>
      <c r="K10856">
        <v>358</v>
      </c>
      <c r="L10856">
        <v>1704</v>
      </c>
      <c r="M10856">
        <v>4780</v>
      </c>
      <c r="N10856">
        <v>2.7222000152846201E-3</v>
      </c>
      <c r="O10856">
        <v>1.09918832359794E-2</v>
      </c>
      <c r="P10856">
        <v>4.0813297969914397E-2</v>
      </c>
      <c r="Q10856">
        <v>0.79661016949152497</v>
      </c>
      <c r="R10856">
        <v>0.54237288135593198</v>
      </c>
      <c r="S10856">
        <f t="shared" si="169"/>
        <v>1.0730768484128443</v>
      </c>
    </row>
    <row r="10857" spans="1:19" x14ac:dyDescent="0.2">
      <c r="A10857" t="s">
        <v>21572</v>
      </c>
      <c r="B10857" t="s">
        <v>21573</v>
      </c>
      <c r="C10857">
        <v>102</v>
      </c>
      <c r="D10857">
        <v>111</v>
      </c>
      <c r="E10857">
        <v>578</v>
      </c>
      <c r="F10857">
        <v>1324</v>
      </c>
      <c r="G10857">
        <v>0.116981039320268</v>
      </c>
      <c r="H10857">
        <v>0.259069656880207</v>
      </c>
      <c r="I10857">
        <v>0.22909064037976401</v>
      </c>
      <c r="J10857">
        <v>211</v>
      </c>
      <c r="K10857">
        <v>187</v>
      </c>
      <c r="L10857">
        <v>928</v>
      </c>
      <c r="M10857">
        <v>1808</v>
      </c>
      <c r="N10857">
        <v>2.4787254660527999E-2</v>
      </c>
      <c r="O10857">
        <v>5.1176743776778999E-2</v>
      </c>
      <c r="P10857">
        <v>-7.7309697750241102E-2</v>
      </c>
      <c r="Q10857">
        <v>0.91525423728813504</v>
      </c>
      <c r="R10857">
        <v>0.57627118644067798</v>
      </c>
      <c r="S10857">
        <f t="shared" si="169"/>
        <v>1.0453868605729546</v>
      </c>
    </row>
    <row r="10858" spans="1:19" x14ac:dyDescent="0.2">
      <c r="A10858" t="s">
        <v>21574</v>
      </c>
      <c r="B10858" t="s">
        <v>21575</v>
      </c>
      <c r="C10858">
        <v>37</v>
      </c>
      <c r="D10858">
        <v>34</v>
      </c>
      <c r="E10858">
        <v>168</v>
      </c>
      <c r="F10858">
        <v>349</v>
      </c>
      <c r="G10858">
        <v>4.3535425270788602E-2</v>
      </c>
      <c r="H10858">
        <v>0.16284954788046399</v>
      </c>
      <c r="I10858">
        <v>9.0426529930185795E-2</v>
      </c>
      <c r="J10858">
        <v>46</v>
      </c>
      <c r="K10858">
        <v>47</v>
      </c>
      <c r="L10858">
        <v>337</v>
      </c>
      <c r="M10858">
        <v>683</v>
      </c>
      <c r="N10858">
        <v>8.6568129675865094E-2</v>
      </c>
      <c r="O10858">
        <v>0.27278329204537399</v>
      </c>
      <c r="P10858">
        <v>0.161437203408065</v>
      </c>
      <c r="Q10858">
        <v>0.81355932203389802</v>
      </c>
      <c r="R10858">
        <v>0.61016949152542299</v>
      </c>
      <c r="S10858">
        <f t="shared" si="169"/>
        <v>1.0692593245790811</v>
      </c>
    </row>
    <row r="10859" spans="1:19" x14ac:dyDescent="0.2">
      <c r="A10859" t="s">
        <v>21576</v>
      </c>
      <c r="B10859" t="s">
        <v>21577</v>
      </c>
      <c r="C10859">
        <v>98</v>
      </c>
      <c r="D10859">
        <v>114</v>
      </c>
      <c r="E10859">
        <v>84</v>
      </c>
      <c r="F10859">
        <v>9</v>
      </c>
      <c r="G10859">
        <v>0.14593700793950601</v>
      </c>
      <c r="H10859">
        <v>-0.56120479940901602</v>
      </c>
      <c r="I10859">
        <v>-1.9211807392151601</v>
      </c>
      <c r="J10859">
        <v>143</v>
      </c>
      <c r="K10859">
        <v>108</v>
      </c>
      <c r="L10859">
        <v>44</v>
      </c>
      <c r="M10859">
        <v>14</v>
      </c>
      <c r="N10859">
        <v>-4.46841785563903E-2</v>
      </c>
      <c r="O10859">
        <v>-1.1039721381232599</v>
      </c>
      <c r="P10859">
        <v>-2.0194336703787101</v>
      </c>
      <c r="Q10859">
        <v>0.84745762711864403</v>
      </c>
      <c r="R10859">
        <v>0.644067796610169</v>
      </c>
      <c r="S10859">
        <f t="shared" si="169"/>
        <v>-9.4202159157259296E-2</v>
      </c>
    </row>
    <row r="10860" spans="1:19" x14ac:dyDescent="0.2">
      <c r="A10860" t="s">
        <v>21578</v>
      </c>
      <c r="B10860" t="s">
        <v>21579</v>
      </c>
      <c r="C10860">
        <v>331</v>
      </c>
      <c r="D10860">
        <v>451</v>
      </c>
      <c r="E10860">
        <v>354</v>
      </c>
      <c r="F10860">
        <v>63</v>
      </c>
      <c r="G10860">
        <v>0.21460678039777001</v>
      </c>
      <c r="H10860">
        <v>-0.46508274152833401</v>
      </c>
      <c r="I10860">
        <v>-1.60468461728413</v>
      </c>
      <c r="J10860">
        <v>772</v>
      </c>
      <c r="K10860">
        <v>1195</v>
      </c>
      <c r="L10860">
        <v>619</v>
      </c>
      <c r="M10860">
        <v>129</v>
      </c>
      <c r="N10860">
        <v>0.26697870837014198</v>
      </c>
      <c r="O10860">
        <v>-0.68801542846000796</v>
      </c>
      <c r="P10860">
        <v>-1.78725325862838</v>
      </c>
      <c r="Q10860">
        <v>0.84745762711864403</v>
      </c>
      <c r="R10860">
        <v>0.22033898305084701</v>
      </c>
      <c r="S10860">
        <f t="shared" si="169"/>
        <v>5.9174538125824433E-2</v>
      </c>
    </row>
    <row r="10861" spans="1:19" x14ac:dyDescent="0.2">
      <c r="A10861" t="s">
        <v>21580</v>
      </c>
      <c r="B10861" t="s">
        <v>21581</v>
      </c>
      <c r="C10861">
        <v>132</v>
      </c>
      <c r="D10861">
        <v>110</v>
      </c>
      <c r="E10861">
        <v>64</v>
      </c>
      <c r="F10861">
        <v>19</v>
      </c>
      <c r="G10861">
        <v>1.0769862479035499E-3</v>
      </c>
      <c r="H10861">
        <v>-0.80865196700036601</v>
      </c>
      <c r="I10861">
        <v>-1.72601750321501</v>
      </c>
      <c r="J10861">
        <v>158</v>
      </c>
      <c r="K10861">
        <v>209</v>
      </c>
      <c r="L10861">
        <v>107</v>
      </c>
      <c r="M10861">
        <v>15</v>
      </c>
      <c r="N10861">
        <v>0.19871730257835299</v>
      </c>
      <c r="O10861">
        <v>-0.76136208641360303</v>
      </c>
      <c r="P10861">
        <v>-2.03279149649063</v>
      </c>
      <c r="Q10861">
        <v>0.84745762711864403</v>
      </c>
      <c r="R10861">
        <v>0.59322033898305004</v>
      </c>
      <c r="S10861">
        <f t="shared" si="169"/>
        <v>-4.1493318960799858E-2</v>
      </c>
    </row>
    <row r="10862" spans="1:19" x14ac:dyDescent="0.2">
      <c r="A10862" t="s">
        <v>21582</v>
      </c>
      <c r="B10862" t="s">
        <v>21583</v>
      </c>
      <c r="C10862">
        <v>81</v>
      </c>
      <c r="D10862">
        <v>69</v>
      </c>
      <c r="E10862">
        <v>119</v>
      </c>
      <c r="F10862">
        <v>1</v>
      </c>
      <c r="G10862">
        <v>1.0622304154134E-2</v>
      </c>
      <c r="H10862">
        <v>-0.32719606726452199</v>
      </c>
      <c r="I10862">
        <v>-2.7926821918406399</v>
      </c>
      <c r="J10862">
        <v>117</v>
      </c>
      <c r="K10862">
        <v>113</v>
      </c>
      <c r="L10862">
        <v>67</v>
      </c>
      <c r="M10862">
        <v>10</v>
      </c>
      <c r="N10862">
        <v>6.2120685158979803E-2</v>
      </c>
      <c r="O10862">
        <v>-0.83419983618972504</v>
      </c>
      <c r="P10862">
        <v>-2.0784115303380499</v>
      </c>
      <c r="Q10862">
        <v>0.79661016949152497</v>
      </c>
      <c r="R10862">
        <v>0.305084745762711</v>
      </c>
      <c r="S10862">
        <f t="shared" si="169"/>
        <v>-0.36130433713516208</v>
      </c>
    </row>
    <row r="10863" spans="1:19" x14ac:dyDescent="0.2">
      <c r="A10863" t="s">
        <v>21584</v>
      </c>
      <c r="B10863" t="s">
        <v>21585</v>
      </c>
      <c r="C10863">
        <v>54</v>
      </c>
      <c r="D10863">
        <v>20</v>
      </c>
      <c r="E10863">
        <v>36</v>
      </c>
      <c r="F10863">
        <v>5</v>
      </c>
      <c r="G10863">
        <v>-0.351105531863458</v>
      </c>
      <c r="H10863">
        <v>-0.67034926883408397</v>
      </c>
      <c r="I10863">
        <v>-1.9176209284489401</v>
      </c>
      <c r="J10863">
        <v>87</v>
      </c>
      <c r="K10863">
        <v>79</v>
      </c>
      <c r="L10863">
        <v>47</v>
      </c>
      <c r="M10863">
        <v>5</v>
      </c>
      <c r="N10863">
        <v>3.5335942093544702E-2</v>
      </c>
      <c r="O10863">
        <v>-0.85951017182729095</v>
      </c>
      <c r="P10863">
        <v>-2.2507749168744899</v>
      </c>
      <c r="Q10863">
        <v>0.72881355932203395</v>
      </c>
      <c r="R10863">
        <v>0.677966101694915</v>
      </c>
      <c r="S10863">
        <f t="shared" si="169"/>
        <v>-0.15505557081780291</v>
      </c>
    </row>
    <row r="10864" spans="1:19" x14ac:dyDescent="0.2">
      <c r="A10864" t="s">
        <v>21586</v>
      </c>
      <c r="B10864" t="s">
        <v>21587</v>
      </c>
      <c r="C10864">
        <v>94</v>
      </c>
      <c r="D10864">
        <v>134</v>
      </c>
      <c r="E10864">
        <v>245</v>
      </c>
      <c r="F10864">
        <v>596</v>
      </c>
      <c r="G10864">
        <v>0.23423517706063701</v>
      </c>
      <c r="H10864">
        <v>-7.8219779013569704E-2</v>
      </c>
      <c r="I10864">
        <v>-8.2078766821461202E-2</v>
      </c>
      <c r="J10864">
        <v>75</v>
      </c>
      <c r="K10864">
        <v>120</v>
      </c>
      <c r="L10864">
        <v>385</v>
      </c>
      <c r="M10864">
        <v>965</v>
      </c>
      <c r="N10864">
        <v>0.281348086077646</v>
      </c>
      <c r="O10864">
        <v>0.11831068897241</v>
      </c>
      <c r="P10864">
        <v>9.9240381360199595E-2</v>
      </c>
      <c r="Q10864">
        <v>0.76271186440677896</v>
      </c>
      <c r="R10864">
        <v>0.52542372881355903</v>
      </c>
      <c r="S10864">
        <f t="shared" si="169"/>
        <v>1.0028750248614173</v>
      </c>
    </row>
    <row r="10865" spans="1:19" x14ac:dyDescent="0.2">
      <c r="A10865" t="s">
        <v>21588</v>
      </c>
      <c r="B10865" t="s">
        <v>21589</v>
      </c>
      <c r="C10865">
        <v>214</v>
      </c>
      <c r="D10865">
        <v>200</v>
      </c>
      <c r="E10865">
        <v>702</v>
      </c>
      <c r="F10865">
        <v>1015</v>
      </c>
      <c r="G10865">
        <v>5.0874454610318698E-2</v>
      </c>
      <c r="H10865">
        <v>2.1665329002210802E-2</v>
      </c>
      <c r="I10865">
        <v>-0.20814490406195801</v>
      </c>
      <c r="J10865">
        <v>363</v>
      </c>
      <c r="K10865">
        <v>384</v>
      </c>
      <c r="L10865">
        <v>1047</v>
      </c>
      <c r="M10865">
        <v>1305</v>
      </c>
      <c r="N10865">
        <v>0.10165270275314001</v>
      </c>
      <c r="O10865">
        <v>-0.13204872050166</v>
      </c>
      <c r="P10865">
        <v>-0.45452178195370502</v>
      </c>
      <c r="Q10865">
        <v>0.79661016949152497</v>
      </c>
      <c r="R10865">
        <v>0.76271186440677896</v>
      </c>
      <c r="S10865">
        <f t="shared" si="169"/>
        <v>0.818397314624985</v>
      </c>
    </row>
    <row r="10866" spans="1:19" x14ac:dyDescent="0.2">
      <c r="A10866" t="s">
        <v>21590</v>
      </c>
      <c r="B10866" t="s">
        <v>21591</v>
      </c>
      <c r="C10866">
        <v>315</v>
      </c>
      <c r="D10866">
        <v>332</v>
      </c>
      <c r="E10866">
        <v>1820</v>
      </c>
      <c r="F10866">
        <v>4575</v>
      </c>
      <c r="G10866">
        <v>0.103085762209964</v>
      </c>
      <c r="H10866">
        <v>0.26750282441707002</v>
      </c>
      <c r="I10866">
        <v>0.27788337165086702</v>
      </c>
      <c r="J10866">
        <v>849</v>
      </c>
      <c r="K10866">
        <v>897</v>
      </c>
      <c r="L10866">
        <v>4104</v>
      </c>
      <c r="M10866">
        <v>9846</v>
      </c>
      <c r="N10866">
        <v>0.101112856221861</v>
      </c>
      <c r="O10866">
        <v>9.2210884715416705E-2</v>
      </c>
      <c r="P10866">
        <v>5.4126472600891103E-2</v>
      </c>
      <c r="Q10866">
        <v>0.88135593220338904</v>
      </c>
      <c r="R10866">
        <v>0.66101694915254205</v>
      </c>
      <c r="S10866">
        <f t="shared" si="169"/>
        <v>1.09461490218496</v>
      </c>
    </row>
    <row r="10867" spans="1:19" x14ac:dyDescent="0.2">
      <c r="A10867" t="s">
        <v>21592</v>
      </c>
      <c r="B10867" t="s">
        <v>21593</v>
      </c>
      <c r="C10867">
        <v>190</v>
      </c>
      <c r="D10867">
        <v>218</v>
      </c>
      <c r="E10867">
        <v>658</v>
      </c>
      <c r="F10867">
        <v>1766</v>
      </c>
      <c r="G10867">
        <v>0.13996112494730401</v>
      </c>
      <c r="H10867">
        <v>4.5214282882722799E-2</v>
      </c>
      <c r="I10867">
        <v>8.4039925326721901E-2</v>
      </c>
      <c r="J10867">
        <v>389</v>
      </c>
      <c r="K10867">
        <v>571</v>
      </c>
      <c r="L10867">
        <v>1761</v>
      </c>
      <c r="M10867">
        <v>4244</v>
      </c>
      <c r="N10867">
        <v>0.24391461034186199</v>
      </c>
      <c r="O10867">
        <v>6.3720977497178699E-2</v>
      </c>
      <c r="P10867">
        <v>2.76001053117024E-2</v>
      </c>
      <c r="Q10867">
        <v>0.83050847457627097</v>
      </c>
      <c r="R10867">
        <v>0.40677966101694901</v>
      </c>
      <c r="S10867">
        <f t="shared" si="169"/>
        <v>1.0316182976346853</v>
      </c>
    </row>
    <row r="10868" spans="1:19" x14ac:dyDescent="0.2">
      <c r="A10868" t="s">
        <v>21594</v>
      </c>
      <c r="B10868" t="s">
        <v>21595</v>
      </c>
      <c r="C10868">
        <v>122</v>
      </c>
      <c r="D10868">
        <v>149</v>
      </c>
      <c r="E10868">
        <v>126</v>
      </c>
      <c r="F10868">
        <v>29</v>
      </c>
      <c r="G10868">
        <v>0.16708467003305399</v>
      </c>
      <c r="H10868">
        <v>-0.48024729533558802</v>
      </c>
      <c r="I10868">
        <v>-1.50815900573779</v>
      </c>
      <c r="J10868">
        <v>378</v>
      </c>
      <c r="K10868">
        <v>435</v>
      </c>
      <c r="L10868">
        <v>261</v>
      </c>
      <c r="M10868">
        <v>44</v>
      </c>
      <c r="N10868">
        <v>0.13822556053913301</v>
      </c>
      <c r="O10868">
        <v>-0.75294006964333404</v>
      </c>
      <c r="P10868">
        <v>-1.9442647919429299</v>
      </c>
      <c r="Q10868">
        <v>0.69491525423728795</v>
      </c>
      <c r="R10868">
        <v>0.37288135593220301</v>
      </c>
      <c r="S10868">
        <f t="shared" si="169"/>
        <v>4.5012904823833418E-2</v>
      </c>
    </row>
    <row r="10869" spans="1:19" x14ac:dyDescent="0.2">
      <c r="A10869" t="s">
        <v>21596</v>
      </c>
      <c r="B10869" t="s">
        <v>21597</v>
      </c>
      <c r="C10869">
        <v>26</v>
      </c>
      <c r="D10869">
        <v>10</v>
      </c>
      <c r="E10869">
        <v>165</v>
      </c>
      <c r="F10869">
        <v>449</v>
      </c>
      <c r="G10869">
        <v>-0.334715115675289</v>
      </c>
      <c r="H10869">
        <v>0.30825258646468401</v>
      </c>
      <c r="I10869">
        <v>0.35307582007050597</v>
      </c>
      <c r="J10869">
        <v>14</v>
      </c>
      <c r="K10869">
        <v>14</v>
      </c>
      <c r="L10869">
        <v>218</v>
      </c>
      <c r="M10869">
        <v>397</v>
      </c>
      <c r="N10869">
        <v>7.7228103421721706E-2</v>
      </c>
      <c r="O10869">
        <v>0.60023968078197598</v>
      </c>
      <c r="P10869">
        <v>0.442436802492984</v>
      </c>
      <c r="Q10869">
        <v>0.88135593220338904</v>
      </c>
      <c r="R10869">
        <v>0.81355932203389802</v>
      </c>
      <c r="S10869">
        <f t="shared" si="169"/>
        <v>1.2201658232986663</v>
      </c>
    </row>
    <row r="10870" spans="1:19" x14ac:dyDescent="0.2">
      <c r="A10870" t="s">
        <v>21598</v>
      </c>
      <c r="B10870" t="s">
        <v>21599</v>
      </c>
      <c r="C10870">
        <v>192</v>
      </c>
      <c r="D10870">
        <v>243</v>
      </c>
      <c r="E10870">
        <v>196</v>
      </c>
      <c r="F10870">
        <v>46</v>
      </c>
      <c r="G10870">
        <v>0.18256327719029</v>
      </c>
      <c r="H10870">
        <v>-0.485303167125477</v>
      </c>
      <c r="I10870">
        <v>-1.50474056998397</v>
      </c>
      <c r="J10870">
        <v>207</v>
      </c>
      <c r="K10870">
        <v>301</v>
      </c>
      <c r="L10870">
        <v>254</v>
      </c>
      <c r="M10870">
        <v>90</v>
      </c>
      <c r="N10870">
        <v>0.239824253558647</v>
      </c>
      <c r="O10870">
        <v>-0.50322540598137</v>
      </c>
      <c r="P10870">
        <v>-1.37195350460948</v>
      </c>
      <c r="Q10870">
        <v>0.84745762711864403</v>
      </c>
      <c r="R10870">
        <v>0.50847457627118597</v>
      </c>
      <c r="S10870">
        <f t="shared" si="169"/>
        <v>0.19908263963133596</v>
      </c>
    </row>
    <row r="10871" spans="1:19" x14ac:dyDescent="0.2">
      <c r="A10871" t="s">
        <v>21600</v>
      </c>
      <c r="B10871" t="s">
        <v>21601</v>
      </c>
      <c r="C10871">
        <v>100</v>
      </c>
      <c r="D10871">
        <v>75</v>
      </c>
      <c r="E10871">
        <v>373</v>
      </c>
      <c r="F10871">
        <v>1004</v>
      </c>
      <c r="G10871">
        <v>-4.4680504312771499E-2</v>
      </c>
      <c r="H10871">
        <v>7.7450822030283903E-2</v>
      </c>
      <c r="I10871">
        <v>0.11753653984700101</v>
      </c>
      <c r="J10871">
        <v>161</v>
      </c>
      <c r="K10871">
        <v>236</v>
      </c>
      <c r="L10871">
        <v>673</v>
      </c>
      <c r="M10871">
        <v>1880</v>
      </c>
      <c r="N10871">
        <v>0.24331423035997801</v>
      </c>
      <c r="O10871">
        <v>2.91004110477367E-2</v>
      </c>
      <c r="P10871">
        <v>5.7106304639937197E-2</v>
      </c>
      <c r="Q10871">
        <v>0.91525423728813504</v>
      </c>
      <c r="R10871">
        <v>0.54237288135593198</v>
      </c>
      <c r="S10871">
        <f t="shared" si="169"/>
        <v>1.0491705917230338</v>
      </c>
    </row>
    <row r="10872" spans="1:19" x14ac:dyDescent="0.2">
      <c r="A10872" t="s">
        <v>21602</v>
      </c>
      <c r="B10872" t="s">
        <v>21603</v>
      </c>
      <c r="C10872">
        <v>95</v>
      </c>
      <c r="D10872">
        <v>84</v>
      </c>
      <c r="E10872">
        <v>218</v>
      </c>
      <c r="F10872">
        <v>355</v>
      </c>
      <c r="G10872">
        <v>2.68139130685623E-2</v>
      </c>
      <c r="H10872">
        <v>-0.133525121462646</v>
      </c>
      <c r="I10872">
        <v>-0.31169242519575202</v>
      </c>
      <c r="J10872">
        <v>80</v>
      </c>
      <c r="K10872">
        <v>68</v>
      </c>
      <c r="L10872">
        <v>214</v>
      </c>
      <c r="M10872">
        <v>476</v>
      </c>
      <c r="N10872">
        <v>6.64702913601451E-3</v>
      </c>
      <c r="O10872">
        <v>-0.16476499078714299</v>
      </c>
      <c r="P10872">
        <v>-0.235708702863343</v>
      </c>
      <c r="Q10872">
        <v>0.93220338983050799</v>
      </c>
      <c r="R10872">
        <v>0.52542372881355903</v>
      </c>
      <c r="S10872">
        <f t="shared" si="169"/>
        <v>0.8470648489816669</v>
      </c>
    </row>
    <row r="10873" spans="1:19" x14ac:dyDescent="0.2">
      <c r="A10873" t="s">
        <v>21604</v>
      </c>
      <c r="B10873" t="s">
        <v>21605</v>
      </c>
      <c r="C10873">
        <v>92</v>
      </c>
      <c r="D10873">
        <v>63</v>
      </c>
      <c r="E10873">
        <v>135</v>
      </c>
      <c r="F10873">
        <v>512</v>
      </c>
      <c r="G10873">
        <v>-8.4189045596445106E-2</v>
      </c>
      <c r="H10873">
        <v>-0.32771206862895202</v>
      </c>
      <c r="I10873">
        <v>-0.13871503933172299</v>
      </c>
      <c r="J10873">
        <v>111</v>
      </c>
      <c r="K10873">
        <v>115</v>
      </c>
      <c r="L10873">
        <v>408</v>
      </c>
      <c r="M10873">
        <v>916</v>
      </c>
      <c r="N10873">
        <v>9.2602964988675998E-2</v>
      </c>
      <c r="O10873">
        <v>-2.67515928411678E-2</v>
      </c>
      <c r="P10873">
        <v>-9.3653173710700005E-2</v>
      </c>
      <c r="Q10873">
        <v>0.83050847457627097</v>
      </c>
      <c r="R10873">
        <v>0.59322033898305004</v>
      </c>
      <c r="S10873">
        <f t="shared" si="169"/>
        <v>0.93494619018744896</v>
      </c>
    </row>
    <row r="10874" spans="1:19" x14ac:dyDescent="0.2">
      <c r="A10874" t="s">
        <v>21606</v>
      </c>
      <c r="B10874" t="s">
        <v>21607</v>
      </c>
      <c r="C10874">
        <v>319</v>
      </c>
      <c r="D10874">
        <v>216</v>
      </c>
      <c r="E10874">
        <v>1588</v>
      </c>
      <c r="F10874">
        <v>4840</v>
      </c>
      <c r="G10874">
        <v>-8.9078699610721707E-2</v>
      </c>
      <c r="H10874">
        <v>0.20280180525549199</v>
      </c>
      <c r="I10874">
        <v>0.296857505625232</v>
      </c>
      <c r="J10874">
        <v>468</v>
      </c>
      <c r="K10874">
        <v>701</v>
      </c>
      <c r="L10874">
        <v>3239</v>
      </c>
      <c r="M10874">
        <v>9828</v>
      </c>
      <c r="N10874">
        <v>0.25270026831425602</v>
      </c>
      <c r="O10874">
        <v>0.248076317791662</v>
      </c>
      <c r="P10874">
        <v>0.31199362614202603</v>
      </c>
      <c r="Q10874">
        <v>0.88135593220338904</v>
      </c>
      <c r="R10874">
        <v>0.57627118644067798</v>
      </c>
      <c r="S10874">
        <f t="shared" si="169"/>
        <v>1.1690619763218715</v>
      </c>
    </row>
    <row r="10875" spans="1:19" x14ac:dyDescent="0.2">
      <c r="A10875" t="s">
        <v>21608</v>
      </c>
      <c r="B10875" t="s">
        <v>21609</v>
      </c>
      <c r="C10875">
        <v>39</v>
      </c>
      <c r="D10875">
        <v>51</v>
      </c>
      <c r="E10875">
        <v>220</v>
      </c>
      <c r="F10875">
        <v>638</v>
      </c>
      <c r="G10875">
        <v>0.196763801366965</v>
      </c>
      <c r="H10875">
        <v>0.25710006401730301</v>
      </c>
      <c r="I10875">
        <v>0.32955889873266397</v>
      </c>
      <c r="J10875">
        <v>103</v>
      </c>
      <c r="K10875">
        <v>113</v>
      </c>
      <c r="L10875">
        <v>554</v>
      </c>
      <c r="M10875">
        <v>911</v>
      </c>
      <c r="N10875">
        <v>0.117469322199969</v>
      </c>
      <c r="O10875">
        <v>0.13858376287886701</v>
      </c>
      <c r="P10875">
        <v>-6.3544516324066894E-2</v>
      </c>
      <c r="Q10875">
        <v>0.83050847457627097</v>
      </c>
      <c r="R10875">
        <v>0.61016949152542299</v>
      </c>
      <c r="S10875">
        <f t="shared" si="169"/>
        <v>1.0780422009764616</v>
      </c>
    </row>
    <row r="10876" spans="1:19" x14ac:dyDescent="0.2">
      <c r="A10876" t="s">
        <v>21610</v>
      </c>
      <c r="B10876" t="s">
        <v>21611</v>
      </c>
      <c r="C10876">
        <v>244</v>
      </c>
      <c r="D10876">
        <v>181</v>
      </c>
      <c r="E10876">
        <v>171</v>
      </c>
      <c r="F10876">
        <v>33</v>
      </c>
      <c r="G10876">
        <v>-4.9453019174016302E-2</v>
      </c>
      <c r="H10876">
        <v>-0.64865172572497898</v>
      </c>
      <c r="I10876">
        <v>-1.7530730594228401</v>
      </c>
      <c r="J10876">
        <v>326</v>
      </c>
      <c r="K10876">
        <v>443</v>
      </c>
      <c r="L10876">
        <v>207</v>
      </c>
      <c r="M10876">
        <v>41</v>
      </c>
      <c r="N10876">
        <v>0.21041422957685199</v>
      </c>
      <c r="O10876">
        <v>-0.78933603175541101</v>
      </c>
      <c r="P10876">
        <v>-1.9106594119400899</v>
      </c>
      <c r="Q10876">
        <v>0.88135593220338904</v>
      </c>
      <c r="R10876">
        <v>0.322033898305084</v>
      </c>
      <c r="S10876">
        <f t="shared" si="169"/>
        <v>-1.6627356331165154E-2</v>
      </c>
    </row>
    <row r="10877" spans="1:19" x14ac:dyDescent="0.2">
      <c r="A10877" t="s">
        <v>21612</v>
      </c>
      <c r="B10877" t="s">
        <v>21613</v>
      </c>
      <c r="C10877">
        <v>99</v>
      </c>
      <c r="D10877">
        <v>65</v>
      </c>
      <c r="E10877">
        <v>41</v>
      </c>
      <c r="F10877">
        <v>13</v>
      </c>
      <c r="G10877">
        <v>-0.102463605659165</v>
      </c>
      <c r="H10877">
        <v>-0.87710934765621795</v>
      </c>
      <c r="I10877">
        <v>-1.76588901525271</v>
      </c>
      <c r="J10877">
        <v>251</v>
      </c>
      <c r="K10877">
        <v>300</v>
      </c>
      <c r="L10877">
        <v>165</v>
      </c>
      <c r="M10877">
        <v>42</v>
      </c>
      <c r="N10877">
        <v>0.15467563666034601</v>
      </c>
      <c r="O10877">
        <v>-0.77427855441152205</v>
      </c>
      <c r="P10877">
        <v>-1.7866500996750301</v>
      </c>
      <c r="Q10877">
        <v>0.81355932203389802</v>
      </c>
      <c r="R10877">
        <v>0.49152542372881303</v>
      </c>
      <c r="S10877">
        <f t="shared" si="169"/>
        <v>1.2847198602887654E-2</v>
      </c>
    </row>
    <row r="10878" spans="1:19" x14ac:dyDescent="0.2">
      <c r="A10878" t="s">
        <v>21614</v>
      </c>
      <c r="B10878" t="s">
        <v>21615</v>
      </c>
      <c r="C10878">
        <v>70</v>
      </c>
      <c r="D10878">
        <v>57</v>
      </c>
      <c r="E10878">
        <v>318</v>
      </c>
      <c r="F10878">
        <v>603</v>
      </c>
      <c r="G10878">
        <v>-8.9649520462369604E-3</v>
      </c>
      <c r="H10878">
        <v>0.163071070191772</v>
      </c>
      <c r="I10878">
        <v>5.1022099163895503E-2</v>
      </c>
      <c r="J10878">
        <v>109</v>
      </c>
      <c r="K10878">
        <v>101</v>
      </c>
      <c r="L10878">
        <v>394</v>
      </c>
      <c r="M10878">
        <v>1098</v>
      </c>
      <c r="N10878">
        <v>4.4122979263740703E-2</v>
      </c>
      <c r="O10878">
        <v>-3.4019053259439803E-2</v>
      </c>
      <c r="P10878">
        <v>-7.0498264184434703E-3</v>
      </c>
      <c r="Q10878">
        <v>0.81355932203389802</v>
      </c>
      <c r="R10878">
        <v>0.677966101694915</v>
      </c>
      <c r="S10878">
        <f t="shared" si="169"/>
        <v>1.0128282138270741</v>
      </c>
    </row>
    <row r="10879" spans="1:19" x14ac:dyDescent="0.2">
      <c r="A10879" t="s">
        <v>21616</v>
      </c>
      <c r="B10879" t="s">
        <v>21617</v>
      </c>
      <c r="C10879">
        <v>160</v>
      </c>
      <c r="D10879">
        <v>258</v>
      </c>
      <c r="E10879">
        <v>148</v>
      </c>
      <c r="F10879">
        <v>19</v>
      </c>
      <c r="G10879">
        <v>0.28775795560283302</v>
      </c>
      <c r="H10879">
        <v>-0.52811627703937003</v>
      </c>
      <c r="I10879">
        <v>-1.8095635546650899</v>
      </c>
      <c r="J10879">
        <v>231</v>
      </c>
      <c r="K10879">
        <v>377</v>
      </c>
      <c r="L10879">
        <v>172</v>
      </c>
      <c r="M10879">
        <v>41</v>
      </c>
      <c r="N10879">
        <v>0.28995747373537001</v>
      </c>
      <c r="O10879">
        <v>-0.72017231012898497</v>
      </c>
      <c r="P10879">
        <v>-1.7610537917643001</v>
      </c>
      <c r="Q10879">
        <v>0.677966101694915</v>
      </c>
      <c r="R10879">
        <v>0.338983050847457</v>
      </c>
      <c r="S10879">
        <f t="shared" si="169"/>
        <v>7.0987797908334434E-3</v>
      </c>
    </row>
    <row r="10880" spans="1:19" x14ac:dyDescent="0.2">
      <c r="A10880" t="s">
        <v>21618</v>
      </c>
      <c r="B10880" t="s">
        <v>21619</v>
      </c>
      <c r="C10880">
        <v>227</v>
      </c>
      <c r="D10880">
        <v>291</v>
      </c>
      <c r="E10880">
        <v>1586</v>
      </c>
      <c r="F10880">
        <v>4578</v>
      </c>
      <c r="G10880">
        <v>0.18812536408831301</v>
      </c>
      <c r="H10880">
        <v>0.35001931601005798</v>
      </c>
      <c r="I10880">
        <v>0.420452758183402</v>
      </c>
      <c r="J10880">
        <v>399</v>
      </c>
      <c r="K10880">
        <v>706</v>
      </c>
      <c r="L10880">
        <v>2434</v>
      </c>
      <c r="M10880">
        <v>8510</v>
      </c>
      <c r="N10880">
        <v>0.32505990878677699</v>
      </c>
      <c r="O10880">
        <v>0.193258901062907</v>
      </c>
      <c r="P10880">
        <v>0.31873099580594599</v>
      </c>
      <c r="Q10880">
        <v>0.83050847457627097</v>
      </c>
      <c r="R10880">
        <v>0.52542372881355903</v>
      </c>
      <c r="S10880">
        <f t="shared" si="169"/>
        <v>1.2065069335033232</v>
      </c>
    </row>
    <row r="10881" spans="1:19" x14ac:dyDescent="0.2">
      <c r="A10881" t="s">
        <v>21620</v>
      </c>
      <c r="B10881" t="s">
        <v>21621</v>
      </c>
      <c r="C10881">
        <v>108</v>
      </c>
      <c r="D10881">
        <v>116</v>
      </c>
      <c r="E10881">
        <v>218</v>
      </c>
      <c r="F10881">
        <v>317</v>
      </c>
      <c r="G10881">
        <v>0.111292466035497</v>
      </c>
      <c r="H10881">
        <v>-0.18922527166074801</v>
      </c>
      <c r="I10881">
        <v>-0.416561666231197</v>
      </c>
      <c r="J10881">
        <v>213</v>
      </c>
      <c r="K10881">
        <v>374</v>
      </c>
      <c r="L10881">
        <v>385</v>
      </c>
      <c r="M10881">
        <v>671</v>
      </c>
      <c r="N10881">
        <v>0.32172010218346397</v>
      </c>
      <c r="O10881">
        <v>-0.33500765107462699</v>
      </c>
      <c r="P10881">
        <v>-0.51188275186163801</v>
      </c>
      <c r="Q10881">
        <v>0.76271186440677896</v>
      </c>
      <c r="R10881">
        <v>0.61016949152542299</v>
      </c>
      <c r="S10881">
        <f t="shared" si="169"/>
        <v>0.74295025530109293</v>
      </c>
    </row>
    <row r="10882" spans="1:19" x14ac:dyDescent="0.2">
      <c r="A10882" t="s">
        <v>21622</v>
      </c>
      <c r="B10882" t="s">
        <v>21623</v>
      </c>
      <c r="C10882">
        <v>50</v>
      </c>
      <c r="D10882">
        <v>96</v>
      </c>
      <c r="E10882">
        <v>38</v>
      </c>
      <c r="F10882">
        <v>13</v>
      </c>
      <c r="G10882">
        <v>0.36355946099907799</v>
      </c>
      <c r="H10882">
        <v>-0.61344441749761203</v>
      </c>
      <c r="I10882">
        <v>-1.46922382499118</v>
      </c>
      <c r="J10882">
        <v>201</v>
      </c>
      <c r="K10882">
        <v>288</v>
      </c>
      <c r="L10882">
        <v>114</v>
      </c>
      <c r="M10882">
        <v>27</v>
      </c>
      <c r="N10882">
        <v>0.23342453376046299</v>
      </c>
      <c r="O10882">
        <v>-0.83837998322840601</v>
      </c>
      <c r="P10882">
        <v>-1.8820579618533899</v>
      </c>
      <c r="Q10882">
        <v>0.71186440677966101</v>
      </c>
      <c r="R10882">
        <v>0.338983050847457</v>
      </c>
      <c r="S10882">
        <f t="shared" si="169"/>
        <v>7.28804754290234E-2</v>
      </c>
    </row>
    <row r="10883" spans="1:19" x14ac:dyDescent="0.2">
      <c r="A10883" t="s">
        <v>21624</v>
      </c>
      <c r="B10883" t="s">
        <v>21625</v>
      </c>
      <c r="C10883">
        <v>101</v>
      </c>
      <c r="D10883">
        <v>113</v>
      </c>
      <c r="E10883">
        <v>700</v>
      </c>
      <c r="F10883">
        <v>2053</v>
      </c>
      <c r="G10883">
        <v>0.12901530199630501</v>
      </c>
      <c r="H10883">
        <v>0.34651865645321001</v>
      </c>
      <c r="I10883">
        <v>0.42387040262594999</v>
      </c>
      <c r="J10883">
        <v>210</v>
      </c>
      <c r="K10883">
        <v>288</v>
      </c>
      <c r="L10883">
        <v>1270</v>
      </c>
      <c r="M10883">
        <v>3353</v>
      </c>
      <c r="N10883">
        <v>0.21440129644703301</v>
      </c>
      <c r="O10883">
        <v>0.18949564907764699</v>
      </c>
      <c r="P10883">
        <v>0.19298859010300701</v>
      </c>
      <c r="Q10883">
        <v>0.93220338983050799</v>
      </c>
      <c r="R10883">
        <v>0.52542372881355903</v>
      </c>
      <c r="S10883">
        <f t="shared" ref="S10883:S10946" si="170">((I10883+1.7338029)/1.7338029+(P10883+1.8692731)/1.8692731)/2</f>
        <v>1.1738584872765658</v>
      </c>
    </row>
    <row r="10884" spans="1:19" x14ac:dyDescent="0.2">
      <c r="A10884" t="s">
        <v>21626</v>
      </c>
      <c r="B10884" t="s">
        <v>21627</v>
      </c>
      <c r="C10884">
        <v>100</v>
      </c>
      <c r="D10884">
        <v>86</v>
      </c>
      <c r="E10884">
        <v>296</v>
      </c>
      <c r="F10884">
        <v>1097</v>
      </c>
      <c r="G10884">
        <v>1.47566835390962E-2</v>
      </c>
      <c r="H10884">
        <v>-2.2966298719465001E-2</v>
      </c>
      <c r="I10884">
        <v>0.15600945461271201</v>
      </c>
      <c r="J10884">
        <v>150</v>
      </c>
      <c r="K10884">
        <v>250</v>
      </c>
      <c r="L10884">
        <v>796</v>
      </c>
      <c r="M10884">
        <v>1915</v>
      </c>
      <c r="N10884">
        <v>0.29907685303807802</v>
      </c>
      <c r="O10884">
        <v>0.132733031537597</v>
      </c>
      <c r="P10884">
        <v>9.5851850657067403E-2</v>
      </c>
      <c r="Q10884">
        <v>0.88135593220338904</v>
      </c>
      <c r="R10884">
        <v>0.44067796610169402</v>
      </c>
      <c r="S10884">
        <f t="shared" si="170"/>
        <v>1.0706293424839775</v>
      </c>
    </row>
    <row r="10885" spans="1:19" x14ac:dyDescent="0.2">
      <c r="A10885" t="s">
        <v>21628</v>
      </c>
      <c r="B10885" t="s">
        <v>21629</v>
      </c>
      <c r="C10885">
        <v>27</v>
      </c>
      <c r="D10885">
        <v>65</v>
      </c>
      <c r="E10885">
        <v>177</v>
      </c>
      <c r="F10885">
        <v>524</v>
      </c>
      <c r="G10885">
        <v>0.46180782477939603</v>
      </c>
      <c r="H10885">
        <v>0.32235149242441502</v>
      </c>
      <c r="I10885">
        <v>0.40377034986274002</v>
      </c>
      <c r="J10885">
        <v>115</v>
      </c>
      <c r="K10885">
        <v>147</v>
      </c>
      <c r="L10885">
        <v>308</v>
      </c>
      <c r="M10885">
        <v>1216</v>
      </c>
      <c r="N10885">
        <v>0.18384759781628601</v>
      </c>
      <c r="O10885">
        <v>-0.164235900997557</v>
      </c>
      <c r="P10885">
        <v>1.40100659912114E-2</v>
      </c>
      <c r="Q10885">
        <v>0.94915254237288105</v>
      </c>
      <c r="R10885">
        <v>0.57627118644067798</v>
      </c>
      <c r="S10885">
        <f t="shared" si="170"/>
        <v>1.1201881357314107</v>
      </c>
    </row>
    <row r="10886" spans="1:19" x14ac:dyDescent="0.2">
      <c r="A10886" t="s">
        <v>21630</v>
      </c>
      <c r="B10886" t="s">
        <v>21631</v>
      </c>
      <c r="C10886">
        <v>227</v>
      </c>
      <c r="D10886">
        <v>141</v>
      </c>
      <c r="E10886">
        <v>227</v>
      </c>
      <c r="F10886">
        <v>27</v>
      </c>
      <c r="G10886">
        <v>-0.126548512242214</v>
      </c>
      <c r="H10886">
        <v>-0.49425800977840301</v>
      </c>
      <c r="I10886">
        <v>-1.80885926599613</v>
      </c>
      <c r="J10886">
        <v>387</v>
      </c>
      <c r="K10886">
        <v>422</v>
      </c>
      <c r="L10886">
        <v>262</v>
      </c>
      <c r="M10886">
        <v>42</v>
      </c>
      <c r="N10886">
        <v>0.11482958936448399</v>
      </c>
      <c r="O10886">
        <v>-0.76149845084355605</v>
      </c>
      <c r="P10886">
        <v>-1.9746873432129</v>
      </c>
      <c r="Q10886">
        <v>0.66101694915254205</v>
      </c>
      <c r="R10886">
        <v>0.52542372881355903</v>
      </c>
      <c r="S10886">
        <f t="shared" si="170"/>
        <v>-4.9841598098135251E-2</v>
      </c>
    </row>
    <row r="10887" spans="1:19" x14ac:dyDescent="0.2">
      <c r="A10887" t="s">
        <v>21632</v>
      </c>
      <c r="B10887" t="s">
        <v>21633</v>
      </c>
      <c r="C10887">
        <v>122</v>
      </c>
      <c r="D10887">
        <v>239</v>
      </c>
      <c r="E10887">
        <v>585</v>
      </c>
      <c r="F10887">
        <v>847</v>
      </c>
      <c r="G10887">
        <v>0.37229630256891699</v>
      </c>
      <c r="H10887">
        <v>0.18653802562902799</v>
      </c>
      <c r="I10887">
        <v>-4.2673593306040203E-2</v>
      </c>
      <c r="J10887">
        <v>325</v>
      </c>
      <c r="K10887">
        <v>521</v>
      </c>
      <c r="L10887">
        <v>811</v>
      </c>
      <c r="M10887">
        <v>1721</v>
      </c>
      <c r="N10887">
        <v>0.28218246574237099</v>
      </c>
      <c r="O10887">
        <v>-0.194951283912108</v>
      </c>
      <c r="P10887">
        <v>-0.28632815924320698</v>
      </c>
      <c r="Q10887">
        <v>0.79661016949152497</v>
      </c>
      <c r="R10887">
        <v>0.54237288135593198</v>
      </c>
      <c r="S10887">
        <f t="shared" si="170"/>
        <v>0.91110554104907426</v>
      </c>
    </row>
    <row r="10888" spans="1:19" x14ac:dyDescent="0.2">
      <c r="A10888" t="s">
        <v>21634</v>
      </c>
      <c r="B10888" t="s">
        <v>21635</v>
      </c>
      <c r="C10888">
        <v>109</v>
      </c>
      <c r="D10888">
        <v>92</v>
      </c>
      <c r="E10888">
        <v>47</v>
      </c>
      <c r="F10888">
        <v>16</v>
      </c>
      <c r="G10888">
        <v>6.6195617004601503E-3</v>
      </c>
      <c r="H10888">
        <v>-0.85958664978330901</v>
      </c>
      <c r="I10888">
        <v>-1.7175036882466901</v>
      </c>
      <c r="J10888">
        <v>130</v>
      </c>
      <c r="K10888">
        <v>249</v>
      </c>
      <c r="L10888">
        <v>199</v>
      </c>
      <c r="M10888">
        <v>123</v>
      </c>
      <c r="N10888">
        <v>0.35948409821062099</v>
      </c>
      <c r="O10888">
        <v>-0.40717905304152002</v>
      </c>
      <c r="P10888">
        <v>-1.03426390945933</v>
      </c>
      <c r="Q10888">
        <v>0.83050847457627097</v>
      </c>
      <c r="R10888">
        <v>0.52542372881355903</v>
      </c>
      <c r="S10888">
        <f t="shared" si="170"/>
        <v>0.22805173214169483</v>
      </c>
    </row>
    <row r="10889" spans="1:19" x14ac:dyDescent="0.2">
      <c r="A10889" t="s">
        <v>21636</v>
      </c>
      <c r="B10889" t="s">
        <v>21637</v>
      </c>
      <c r="C10889">
        <v>378</v>
      </c>
      <c r="D10889">
        <v>374</v>
      </c>
      <c r="E10889">
        <v>267</v>
      </c>
      <c r="F10889">
        <v>62</v>
      </c>
      <c r="G10889">
        <v>7.5638034658783201E-2</v>
      </c>
      <c r="H10889">
        <v>-0.64523854825105298</v>
      </c>
      <c r="I10889">
        <v>-1.66929728330097</v>
      </c>
      <c r="J10889">
        <v>628</v>
      </c>
      <c r="K10889">
        <v>732</v>
      </c>
      <c r="L10889">
        <v>458</v>
      </c>
      <c r="M10889">
        <v>125</v>
      </c>
      <c r="N10889">
        <v>0.14377954074291699</v>
      </c>
      <c r="O10889">
        <v>-0.72918294287771701</v>
      </c>
      <c r="P10889">
        <v>-1.7112752993210301</v>
      </c>
      <c r="Q10889">
        <v>0.79661016949152497</v>
      </c>
      <c r="R10889">
        <v>0.47457627118644002</v>
      </c>
      <c r="S10889">
        <f t="shared" si="170"/>
        <v>6.0864179108893628E-2</v>
      </c>
    </row>
    <row r="10890" spans="1:19" x14ac:dyDescent="0.2">
      <c r="A10890" t="s">
        <v>21638</v>
      </c>
      <c r="B10890" t="s">
        <v>21639</v>
      </c>
      <c r="C10890">
        <v>71</v>
      </c>
      <c r="D10890">
        <v>68</v>
      </c>
      <c r="E10890">
        <v>267</v>
      </c>
      <c r="F10890">
        <v>649</v>
      </c>
      <c r="G10890">
        <v>6.1508796282689501E-2</v>
      </c>
      <c r="H10890">
        <v>8.0994902867096305E-2</v>
      </c>
      <c r="I10890">
        <v>7.6789175119294895E-2</v>
      </c>
      <c r="J10890">
        <v>164</v>
      </c>
      <c r="K10890">
        <v>100</v>
      </c>
      <c r="L10890">
        <v>444</v>
      </c>
      <c r="M10890">
        <v>1129</v>
      </c>
      <c r="N10890">
        <v>-0.13761574462597601</v>
      </c>
      <c r="O10890">
        <v>-0.15954965507746799</v>
      </c>
      <c r="P10890">
        <v>-0.172375574714622</v>
      </c>
      <c r="Q10890">
        <v>0.91525423728813504</v>
      </c>
      <c r="R10890">
        <v>0.62711864406779605</v>
      </c>
      <c r="S10890">
        <f t="shared" si="170"/>
        <v>0.97603707583415211</v>
      </c>
    </row>
    <row r="10891" spans="1:19" x14ac:dyDescent="0.2">
      <c r="A10891" t="s">
        <v>21640</v>
      </c>
      <c r="B10891" t="s">
        <v>21641</v>
      </c>
      <c r="C10891">
        <v>54</v>
      </c>
      <c r="D10891">
        <v>71</v>
      </c>
      <c r="E10891">
        <v>388</v>
      </c>
      <c r="F10891">
        <v>984</v>
      </c>
      <c r="G10891">
        <v>0.19912282119163499</v>
      </c>
      <c r="H10891">
        <v>0.36217995599283498</v>
      </c>
      <c r="I10891">
        <v>0.37640416564637402</v>
      </c>
      <c r="J10891">
        <v>219</v>
      </c>
      <c r="K10891">
        <v>235</v>
      </c>
      <c r="L10891">
        <v>981</v>
      </c>
      <c r="M10891">
        <v>2359</v>
      </c>
      <c r="N10891">
        <v>0.107851850853339</v>
      </c>
      <c r="O10891">
        <v>5.9136115395439802E-2</v>
      </c>
      <c r="P10891">
        <v>2.20581574535842E-2</v>
      </c>
      <c r="Q10891">
        <v>0.77966101694915202</v>
      </c>
      <c r="R10891">
        <v>0.49152542372881303</v>
      </c>
      <c r="S10891">
        <f t="shared" si="170"/>
        <v>1.1144489150070362</v>
      </c>
    </row>
    <row r="10892" spans="1:19" x14ac:dyDescent="0.2">
      <c r="A10892" t="s">
        <v>21642</v>
      </c>
      <c r="B10892" t="s">
        <v>21643</v>
      </c>
      <c r="C10892">
        <v>29</v>
      </c>
      <c r="D10892">
        <v>65</v>
      </c>
      <c r="E10892">
        <v>21</v>
      </c>
      <c r="F10892">
        <v>6</v>
      </c>
      <c r="G10892">
        <v>0.43077359103942697</v>
      </c>
      <c r="H10892">
        <v>-0.63443671294343995</v>
      </c>
      <c r="I10892">
        <v>-1.56844392047731</v>
      </c>
      <c r="J10892">
        <v>90</v>
      </c>
      <c r="K10892">
        <v>102</v>
      </c>
      <c r="L10892">
        <v>74</v>
      </c>
      <c r="M10892">
        <v>4</v>
      </c>
      <c r="N10892">
        <v>0.13158576574431399</v>
      </c>
      <c r="O10892">
        <v>-0.67709956685273898</v>
      </c>
      <c r="P10892">
        <v>-2.36240818670325</v>
      </c>
      <c r="Q10892">
        <v>0.77966101694915202</v>
      </c>
      <c r="R10892">
        <v>0.42372881355932202</v>
      </c>
      <c r="S10892">
        <f t="shared" si="170"/>
        <v>-8.4218788043771087E-2</v>
      </c>
    </row>
    <row r="10893" spans="1:19" x14ac:dyDescent="0.2">
      <c r="A10893" t="s">
        <v>21644</v>
      </c>
      <c r="B10893" t="s">
        <v>21645</v>
      </c>
      <c r="C10893">
        <v>107</v>
      </c>
      <c r="D10893">
        <v>138</v>
      </c>
      <c r="E10893">
        <v>579</v>
      </c>
      <c r="F10893">
        <v>2082</v>
      </c>
      <c r="G10893">
        <v>0.19075354101155501</v>
      </c>
      <c r="H10893">
        <v>0.239036776263822</v>
      </c>
      <c r="I10893">
        <v>0.40489977452730802</v>
      </c>
      <c r="J10893">
        <v>276</v>
      </c>
      <c r="K10893">
        <v>321</v>
      </c>
      <c r="L10893">
        <v>1321</v>
      </c>
      <c r="M10893">
        <v>3818</v>
      </c>
      <c r="N10893">
        <v>0.142824053761376</v>
      </c>
      <c r="O10893">
        <v>8.7904958404919201E-2</v>
      </c>
      <c r="P10893">
        <v>0.130701173400537</v>
      </c>
      <c r="Q10893">
        <v>0.93220338983050799</v>
      </c>
      <c r="R10893">
        <v>0.54237288135593198</v>
      </c>
      <c r="S10893">
        <f t="shared" si="170"/>
        <v>1.1517268069269502</v>
      </c>
    </row>
    <row r="10894" spans="1:19" x14ac:dyDescent="0.2">
      <c r="A10894" t="s">
        <v>21646</v>
      </c>
      <c r="B10894" t="s">
        <v>21647</v>
      </c>
      <c r="C10894">
        <v>67</v>
      </c>
      <c r="D10894">
        <v>85</v>
      </c>
      <c r="E10894">
        <v>501</v>
      </c>
      <c r="F10894">
        <v>1551</v>
      </c>
      <c r="G10894">
        <v>0.18360235530899399</v>
      </c>
      <c r="H10894">
        <v>0.37950491338801501</v>
      </c>
      <c r="I10894">
        <v>0.48033982215077897</v>
      </c>
      <c r="J10894">
        <v>219</v>
      </c>
      <c r="K10894">
        <v>206</v>
      </c>
      <c r="L10894">
        <v>982</v>
      </c>
      <c r="M10894">
        <v>2842</v>
      </c>
      <c r="N10894">
        <v>5.0651208950756699E-2</v>
      </c>
      <c r="O10894">
        <v>5.9578595802440897E-2</v>
      </c>
      <c r="P10894">
        <v>0.10295429015943899</v>
      </c>
      <c r="Q10894">
        <v>0.89830508474576198</v>
      </c>
      <c r="R10894">
        <v>0.52542372881355903</v>
      </c>
      <c r="S10894">
        <f t="shared" si="170"/>
        <v>1.16606062770484</v>
      </c>
    </row>
    <row r="10895" spans="1:19" x14ac:dyDescent="0.2">
      <c r="A10895" t="s">
        <v>21648</v>
      </c>
      <c r="B10895" t="s">
        <v>21649</v>
      </c>
      <c r="C10895">
        <v>106</v>
      </c>
      <c r="D10895">
        <v>208</v>
      </c>
      <c r="E10895">
        <v>413</v>
      </c>
      <c r="F10895">
        <v>1345</v>
      </c>
      <c r="G10895">
        <v>0.37301570199351902</v>
      </c>
      <c r="H10895">
        <v>9.6386176613227098E-2</v>
      </c>
      <c r="I10895">
        <v>0.219219246111657</v>
      </c>
      <c r="J10895">
        <v>282</v>
      </c>
      <c r="K10895">
        <v>424</v>
      </c>
      <c r="L10895">
        <v>967</v>
      </c>
      <c r="M10895">
        <v>2329</v>
      </c>
      <c r="N10895">
        <v>0.25434485169509302</v>
      </c>
      <c r="O10895">
        <v>-5.6911411380749802E-2</v>
      </c>
      <c r="P10895">
        <v>-9.3305288376573203E-2</v>
      </c>
      <c r="Q10895">
        <v>0.84745762711864403</v>
      </c>
      <c r="R10895">
        <v>0.59322033898305004</v>
      </c>
      <c r="S10895">
        <f t="shared" si="170"/>
        <v>1.0382615551539411</v>
      </c>
    </row>
    <row r="10896" spans="1:19" x14ac:dyDescent="0.2">
      <c r="A10896" t="s">
        <v>21650</v>
      </c>
      <c r="B10896" t="s">
        <v>21651</v>
      </c>
      <c r="C10896">
        <v>165</v>
      </c>
      <c r="D10896">
        <v>166</v>
      </c>
      <c r="E10896">
        <v>804</v>
      </c>
      <c r="F10896">
        <v>2399</v>
      </c>
      <c r="G10896">
        <v>8.2882376121677204E-2</v>
      </c>
      <c r="H10896">
        <v>0.19351409475614101</v>
      </c>
      <c r="I10896">
        <v>0.27834913079192503</v>
      </c>
      <c r="J10896">
        <v>298</v>
      </c>
      <c r="K10896">
        <v>480</v>
      </c>
      <c r="L10896">
        <v>1291</v>
      </c>
      <c r="M10896">
        <v>4266</v>
      </c>
      <c r="N10896">
        <v>0.28425307672105299</v>
      </c>
      <c r="O10896">
        <v>4.4621201045774599E-2</v>
      </c>
      <c r="P10896">
        <v>0.145578918445261</v>
      </c>
      <c r="Q10896">
        <v>0.91525423728813504</v>
      </c>
      <c r="R10896">
        <v>0.55932203389830504</v>
      </c>
      <c r="S10896">
        <f t="shared" si="170"/>
        <v>1.1192112538214314</v>
      </c>
    </row>
    <row r="10897" spans="1:19" x14ac:dyDescent="0.2">
      <c r="A10897" t="s">
        <v>21652</v>
      </c>
      <c r="B10897" t="s">
        <v>21653</v>
      </c>
      <c r="C10897">
        <v>113</v>
      </c>
      <c r="D10897">
        <v>105</v>
      </c>
      <c r="E10897">
        <v>620</v>
      </c>
      <c r="F10897">
        <v>1529</v>
      </c>
      <c r="G10897">
        <v>4.8369087882046802E-2</v>
      </c>
      <c r="H10897">
        <v>0.24505523623643</v>
      </c>
      <c r="I10897">
        <v>0.24713186896690101</v>
      </c>
      <c r="J10897">
        <v>239</v>
      </c>
      <c r="K10897">
        <v>235</v>
      </c>
      <c r="L10897">
        <v>1144</v>
      </c>
      <c r="M10897">
        <v>2367</v>
      </c>
      <c r="N10897">
        <v>6.9898064745320398E-2</v>
      </c>
      <c r="O10897">
        <v>8.7939346364477394E-2</v>
      </c>
      <c r="P10897">
        <v>-1.44253116109479E-2</v>
      </c>
      <c r="Q10897">
        <v>0.88135593220338904</v>
      </c>
      <c r="R10897">
        <v>0.54237288135593198</v>
      </c>
      <c r="S10897">
        <f t="shared" si="170"/>
        <v>1.0674101970847789</v>
      </c>
    </row>
    <row r="10898" spans="1:19" x14ac:dyDescent="0.2">
      <c r="A10898" t="s">
        <v>21654</v>
      </c>
      <c r="B10898" t="s">
        <v>21655</v>
      </c>
      <c r="C10898">
        <v>22</v>
      </c>
      <c r="D10898">
        <v>22</v>
      </c>
      <c r="E10898">
        <v>27</v>
      </c>
      <c r="F10898">
        <v>7</v>
      </c>
      <c r="G10898">
        <v>8.0258232295528406E-2</v>
      </c>
      <c r="H10898">
        <v>-0.40531692644162198</v>
      </c>
      <c r="I10898">
        <v>-1.3815218137699401</v>
      </c>
      <c r="J10898">
        <v>42</v>
      </c>
      <c r="K10898">
        <v>45</v>
      </c>
      <c r="L10898">
        <v>31</v>
      </c>
      <c r="M10898">
        <v>15</v>
      </c>
      <c r="N10898">
        <v>0.107191326799165</v>
      </c>
      <c r="O10898">
        <v>-0.72397637370801804</v>
      </c>
      <c r="P10898">
        <v>-1.4573836999341101</v>
      </c>
      <c r="Q10898">
        <v>0.88135593220338904</v>
      </c>
      <c r="R10898">
        <v>0.38983050847457601</v>
      </c>
      <c r="S10898">
        <f t="shared" si="170"/>
        <v>0.21176570440438963</v>
      </c>
    </row>
    <row r="10899" spans="1:19" x14ac:dyDescent="0.2">
      <c r="A10899" t="s">
        <v>21656</v>
      </c>
      <c r="B10899" t="s">
        <v>21657</v>
      </c>
      <c r="C10899">
        <v>228</v>
      </c>
      <c r="D10899">
        <v>300</v>
      </c>
      <c r="E10899">
        <v>1411</v>
      </c>
      <c r="F10899">
        <v>3941</v>
      </c>
      <c r="G10899">
        <v>0.199444640014737</v>
      </c>
      <c r="H10899">
        <v>0.29733415697548998</v>
      </c>
      <c r="I10899">
        <v>0.35347441490315001</v>
      </c>
      <c r="J10899">
        <v>386</v>
      </c>
      <c r="K10899">
        <v>566</v>
      </c>
      <c r="L10899">
        <v>2300</v>
      </c>
      <c r="M10899">
        <v>6014</v>
      </c>
      <c r="N10899">
        <v>0.24345722993823801</v>
      </c>
      <c r="O10899">
        <v>0.18305175420144701</v>
      </c>
      <c r="P10899">
        <v>0.18235045050085</v>
      </c>
      <c r="Q10899">
        <v>0.86440677966101698</v>
      </c>
      <c r="R10899">
        <v>0.57627118644067798</v>
      </c>
      <c r="S10899">
        <f t="shared" si="170"/>
        <v>1.1507119235274674</v>
      </c>
    </row>
    <row r="10900" spans="1:19" x14ac:dyDescent="0.2">
      <c r="A10900" t="s">
        <v>21658</v>
      </c>
      <c r="B10900" t="s">
        <v>21659</v>
      </c>
      <c r="C10900">
        <v>106</v>
      </c>
      <c r="D10900">
        <v>102</v>
      </c>
      <c r="E10900">
        <v>602</v>
      </c>
      <c r="F10900">
        <v>1522</v>
      </c>
      <c r="G10900">
        <v>6.3552538792675806E-2</v>
      </c>
      <c r="H10900">
        <v>0.26003261621465001</v>
      </c>
      <c r="I10900">
        <v>0.27291161420778398</v>
      </c>
      <c r="J10900">
        <v>194</v>
      </c>
      <c r="K10900">
        <v>335</v>
      </c>
      <c r="L10900">
        <v>1022</v>
      </c>
      <c r="M10900">
        <v>2302</v>
      </c>
      <c r="N10900">
        <v>0.31447118052834</v>
      </c>
      <c r="O10900">
        <v>0.12956038872407699</v>
      </c>
      <c r="P10900">
        <v>6.4077920771653904E-2</v>
      </c>
      <c r="Q10900">
        <v>0.79661016949152497</v>
      </c>
      <c r="R10900">
        <v>0.55932203389830504</v>
      </c>
      <c r="S10900">
        <f t="shared" si="170"/>
        <v>1.0958429795225599</v>
      </c>
    </row>
    <row r="10901" spans="1:19" x14ac:dyDescent="0.2">
      <c r="A10901" t="s">
        <v>21660</v>
      </c>
      <c r="B10901" t="s">
        <v>21661</v>
      </c>
      <c r="C10901">
        <v>374</v>
      </c>
      <c r="D10901">
        <v>339</v>
      </c>
      <c r="E10901">
        <v>1647</v>
      </c>
      <c r="F10901">
        <v>3938</v>
      </c>
      <c r="G10901">
        <v>3.75863282981303E-2</v>
      </c>
      <c r="H10901">
        <v>0.14956398719087</v>
      </c>
      <c r="I10901">
        <v>0.13820693663962</v>
      </c>
      <c r="J10901">
        <v>728</v>
      </c>
      <c r="K10901">
        <v>833</v>
      </c>
      <c r="L10901">
        <v>2488</v>
      </c>
      <c r="M10901">
        <v>7075</v>
      </c>
      <c r="N10901">
        <v>0.13574172551547201</v>
      </c>
      <c r="O10901">
        <v>-5.83697804386464E-2</v>
      </c>
      <c r="P10901">
        <v>-2.2630603708602301E-2</v>
      </c>
      <c r="Q10901">
        <v>0.96610169491525399</v>
      </c>
      <c r="R10901">
        <v>0.57627118644067798</v>
      </c>
      <c r="S10901">
        <f t="shared" si="170"/>
        <v>1.0338032716831105</v>
      </c>
    </row>
    <row r="10902" spans="1:19" x14ac:dyDescent="0.2">
      <c r="A10902" t="s">
        <v>21662</v>
      </c>
      <c r="B10902" t="s">
        <v>21663</v>
      </c>
      <c r="C10902">
        <v>40</v>
      </c>
      <c r="D10902">
        <v>42</v>
      </c>
      <c r="E10902">
        <v>46</v>
      </c>
      <c r="F10902">
        <v>10</v>
      </c>
      <c r="G10902">
        <v>0.101447531365466</v>
      </c>
      <c r="H10902">
        <v>-0.43356016942479098</v>
      </c>
      <c r="I10902">
        <v>-1.48625716428996</v>
      </c>
      <c r="J10902">
        <v>159</v>
      </c>
      <c r="K10902">
        <v>118</v>
      </c>
      <c r="L10902">
        <v>96</v>
      </c>
      <c r="M10902">
        <v>21</v>
      </c>
      <c r="N10902">
        <v>-5.2287013592604299E-2</v>
      </c>
      <c r="O10902">
        <v>-0.81121466842527301</v>
      </c>
      <c r="P10902">
        <v>-1.88940349817842</v>
      </c>
      <c r="Q10902">
        <v>0.72881355932203395</v>
      </c>
      <c r="R10902">
        <v>0.40677966101694901</v>
      </c>
      <c r="S10902">
        <f t="shared" si="170"/>
        <v>6.6003531985060176E-2</v>
      </c>
    </row>
    <row r="10903" spans="1:19" x14ac:dyDescent="0.2">
      <c r="A10903" t="s">
        <v>21664</v>
      </c>
      <c r="B10903" t="s">
        <v>21665</v>
      </c>
      <c r="C10903">
        <v>270</v>
      </c>
      <c r="D10903">
        <v>313</v>
      </c>
      <c r="E10903">
        <v>1780</v>
      </c>
      <c r="F10903">
        <v>5507</v>
      </c>
      <c r="G10903">
        <v>0.144438805682989</v>
      </c>
      <c r="H10903">
        <v>0.32479822837150302</v>
      </c>
      <c r="I10903">
        <v>0.42535413936029598</v>
      </c>
      <c r="J10903">
        <v>603</v>
      </c>
      <c r="K10903">
        <v>842</v>
      </c>
      <c r="L10903">
        <v>3939</v>
      </c>
      <c r="M10903">
        <v>10641</v>
      </c>
      <c r="N10903">
        <v>0.22222288278121999</v>
      </c>
      <c r="O10903">
        <v>0.22297989152459999</v>
      </c>
      <c r="P10903">
        <v>0.23643946245955999</v>
      </c>
      <c r="Q10903">
        <v>0.81355932203389802</v>
      </c>
      <c r="R10903">
        <v>0.62711864406779605</v>
      </c>
      <c r="S10903">
        <f t="shared" si="170"/>
        <v>1.1859087704699791</v>
      </c>
    </row>
    <row r="10904" spans="1:19" x14ac:dyDescent="0.2">
      <c r="A10904" t="s">
        <v>21666</v>
      </c>
      <c r="B10904" t="s">
        <v>21667</v>
      </c>
      <c r="C10904">
        <v>403</v>
      </c>
      <c r="D10904">
        <v>475</v>
      </c>
      <c r="E10904">
        <v>385</v>
      </c>
      <c r="F10904">
        <v>35</v>
      </c>
      <c r="G10904">
        <v>0.151646795779285</v>
      </c>
      <c r="H10904">
        <v>-0.51410232641101195</v>
      </c>
      <c r="I10904">
        <v>-1.9454341747528301</v>
      </c>
      <c r="J10904">
        <v>627</v>
      </c>
      <c r="K10904">
        <v>743</v>
      </c>
      <c r="L10904">
        <v>537</v>
      </c>
      <c r="M10904">
        <v>85</v>
      </c>
      <c r="N10904">
        <v>0.15094937635158001</v>
      </c>
      <c r="O10904">
        <v>-0.65938203227555103</v>
      </c>
      <c r="P10904">
        <v>-1.87807428370831</v>
      </c>
      <c r="Q10904">
        <v>0.86440677966101698</v>
      </c>
      <c r="R10904">
        <v>0.44067796610169402</v>
      </c>
      <c r="S10904">
        <f t="shared" si="170"/>
        <v>-6.3385122364806992E-2</v>
      </c>
    </row>
    <row r="10905" spans="1:19" x14ac:dyDescent="0.2">
      <c r="A10905" t="s">
        <v>21668</v>
      </c>
      <c r="B10905" t="s">
        <v>21669</v>
      </c>
      <c r="C10905">
        <v>60</v>
      </c>
      <c r="D10905">
        <v>92</v>
      </c>
      <c r="E10905">
        <v>54</v>
      </c>
      <c r="F10905">
        <v>10</v>
      </c>
      <c r="G10905">
        <v>0.26589480925744002</v>
      </c>
      <c r="H10905">
        <v>-0.54001550033907797</v>
      </c>
      <c r="I10905">
        <v>-1.66234842334564</v>
      </c>
      <c r="J10905">
        <v>127</v>
      </c>
      <c r="K10905">
        <v>151</v>
      </c>
      <c r="L10905">
        <v>144</v>
      </c>
      <c r="M10905">
        <v>40</v>
      </c>
      <c r="N10905">
        <v>0.152401329758934</v>
      </c>
      <c r="O10905">
        <v>-0.53753000600509704</v>
      </c>
      <c r="P10905">
        <v>-1.5119693982198801</v>
      </c>
      <c r="Q10905">
        <v>0.88135593220338904</v>
      </c>
      <c r="R10905">
        <v>0.49152542372881303</v>
      </c>
      <c r="S10905">
        <f t="shared" si="170"/>
        <v>0.11617918585319165</v>
      </c>
    </row>
    <row r="10906" spans="1:19" x14ac:dyDescent="0.2">
      <c r="A10906" t="s">
        <v>21670</v>
      </c>
      <c r="B10906" t="s">
        <v>19134</v>
      </c>
      <c r="C10906">
        <v>0</v>
      </c>
      <c r="D10906">
        <v>0</v>
      </c>
      <c r="E10906">
        <v>0</v>
      </c>
      <c r="F10906">
        <v>0</v>
      </c>
      <c r="G10906" t="s">
        <v>373</v>
      </c>
      <c r="H10906" t="s">
        <v>373</v>
      </c>
      <c r="I10906" t="s">
        <v>373</v>
      </c>
      <c r="J10906">
        <v>0</v>
      </c>
      <c r="K10906">
        <v>0</v>
      </c>
      <c r="L10906">
        <v>0</v>
      </c>
      <c r="M10906">
        <v>0</v>
      </c>
      <c r="N10906" t="s">
        <v>373</v>
      </c>
      <c r="O10906" t="s">
        <v>373</v>
      </c>
      <c r="P10906" t="s">
        <v>373</v>
      </c>
      <c r="Q10906">
        <v>0.83050847457627097</v>
      </c>
      <c r="R10906">
        <v>0.27118644067796599</v>
      </c>
      <c r="S10906" t="e">
        <f t="shared" si="170"/>
        <v>#VALUE!</v>
      </c>
    </row>
    <row r="10907" spans="1:19" x14ac:dyDescent="0.2">
      <c r="A10907" t="s">
        <v>21671</v>
      </c>
      <c r="B10907" t="s">
        <v>21672</v>
      </c>
      <c r="C10907">
        <v>6</v>
      </c>
      <c r="D10907">
        <v>9</v>
      </c>
      <c r="E10907">
        <v>19</v>
      </c>
      <c r="F10907">
        <v>15</v>
      </c>
      <c r="G10907">
        <v>0.25634949135120899</v>
      </c>
      <c r="H10907">
        <v>6.3443407907816897E-3</v>
      </c>
      <c r="I10907">
        <v>-0.48625716428996102</v>
      </c>
      <c r="J10907">
        <v>647</v>
      </c>
      <c r="K10907">
        <v>775</v>
      </c>
      <c r="L10907">
        <v>973</v>
      </c>
      <c r="M10907">
        <v>1082</v>
      </c>
      <c r="N10907">
        <v>0.15562552525933099</v>
      </c>
      <c r="O10907">
        <v>-0.41488021754473797</v>
      </c>
      <c r="P10907">
        <v>-0.78690268849004197</v>
      </c>
      <c r="Q10907">
        <v>0.76271186440677896</v>
      </c>
      <c r="R10907">
        <v>0.40677966101694901</v>
      </c>
      <c r="S10907">
        <f t="shared" si="170"/>
        <v>0.64928789190770608</v>
      </c>
    </row>
    <row r="10908" spans="1:19" x14ac:dyDescent="0.2">
      <c r="A10908" t="s">
        <v>21673</v>
      </c>
      <c r="B10908" t="s">
        <v>21674</v>
      </c>
      <c r="C10908">
        <v>400</v>
      </c>
      <c r="D10908">
        <v>462</v>
      </c>
      <c r="E10908">
        <v>286</v>
      </c>
      <c r="F10908">
        <v>49</v>
      </c>
      <c r="G10908">
        <v>0.142840216523691</v>
      </c>
      <c r="H10908">
        <v>-0.63995196797732301</v>
      </c>
      <c r="I10908">
        <v>-1.79606108426144</v>
      </c>
      <c r="J10908">
        <v>708</v>
      </c>
      <c r="K10908">
        <v>844</v>
      </c>
      <c r="L10908">
        <v>323</v>
      </c>
      <c r="M10908">
        <v>96</v>
      </c>
      <c r="N10908">
        <v>0.15353729235760699</v>
      </c>
      <c r="O10908">
        <v>-0.93291951250305605</v>
      </c>
      <c r="P10908">
        <v>-1.87798769324209</v>
      </c>
      <c r="Q10908">
        <v>0.83050847457627097</v>
      </c>
      <c r="R10908">
        <v>0.45762711864406702</v>
      </c>
      <c r="S10908">
        <f t="shared" si="170"/>
        <v>-2.0285238992184467E-2</v>
      </c>
    </row>
    <row r="10909" spans="1:19" x14ac:dyDescent="0.2">
      <c r="A10909" t="s">
        <v>21675</v>
      </c>
      <c r="B10909" t="s">
        <v>21676</v>
      </c>
      <c r="C10909">
        <v>233</v>
      </c>
      <c r="D10909">
        <v>252</v>
      </c>
      <c r="E10909">
        <v>1355</v>
      </c>
      <c r="F10909">
        <v>3839</v>
      </c>
      <c r="G10909">
        <v>0.11430285205105301</v>
      </c>
      <c r="H10909">
        <v>0.27032536440600102</v>
      </c>
      <c r="I10909">
        <v>0.33266501812938698</v>
      </c>
      <c r="J10909">
        <v>498</v>
      </c>
      <c r="K10909">
        <v>435</v>
      </c>
      <c r="L10909">
        <v>3061</v>
      </c>
      <c r="M10909">
        <v>6262</v>
      </c>
      <c r="N10909">
        <v>1.8488017616641501E-2</v>
      </c>
      <c r="O10909">
        <v>0.196545209693226</v>
      </c>
      <c r="P10909">
        <v>8.9258051929285903E-2</v>
      </c>
      <c r="Q10909">
        <v>0.84745762711864403</v>
      </c>
      <c r="R10909">
        <v>0.61016949152542299</v>
      </c>
      <c r="S10909">
        <f t="shared" si="170"/>
        <v>1.1198101436628547</v>
      </c>
    </row>
    <row r="10910" spans="1:19" x14ac:dyDescent="0.2">
      <c r="A10910" t="s">
        <v>21677</v>
      </c>
      <c r="B10910" t="s">
        <v>21678</v>
      </c>
      <c r="C10910">
        <v>43</v>
      </c>
      <c r="D10910">
        <v>42</v>
      </c>
      <c r="E10910">
        <v>310</v>
      </c>
      <c r="F10910">
        <v>1136</v>
      </c>
      <c r="G10910">
        <v>7.0039067113842293E-2</v>
      </c>
      <c r="H10910">
        <v>0.36363522847628199</v>
      </c>
      <c r="I10910">
        <v>0.53771270283341399</v>
      </c>
      <c r="J10910">
        <v>59</v>
      </c>
      <c r="K10910">
        <v>35</v>
      </c>
      <c r="L10910">
        <v>807</v>
      </c>
      <c r="M10910">
        <v>1412</v>
      </c>
      <c r="N10910">
        <v>-0.14955586387014599</v>
      </c>
      <c r="O10910">
        <v>0.54393274593553498</v>
      </c>
      <c r="P10910">
        <v>0.36875701648174702</v>
      </c>
      <c r="Q10910">
        <v>0.86440677966101698</v>
      </c>
      <c r="R10910">
        <v>0.83050847457627097</v>
      </c>
      <c r="S10910">
        <f t="shared" si="170"/>
        <v>1.2537038995296257</v>
      </c>
    </row>
    <row r="10911" spans="1:19" x14ac:dyDescent="0.2">
      <c r="A10911" t="s">
        <v>21679</v>
      </c>
      <c r="B10911" t="s">
        <v>21680</v>
      </c>
      <c r="C10911">
        <v>92</v>
      </c>
      <c r="D10911">
        <v>104</v>
      </c>
      <c r="E10911">
        <v>44</v>
      </c>
      <c r="F10911">
        <v>24</v>
      </c>
      <c r="G10911">
        <v>0.133503744248753</v>
      </c>
      <c r="H10911">
        <v>-0.81459316063777099</v>
      </c>
      <c r="I10911">
        <v>-1.4677737585959401</v>
      </c>
      <c r="J10911">
        <v>212</v>
      </c>
      <c r="K10911">
        <v>253</v>
      </c>
      <c r="L10911">
        <v>126</v>
      </c>
      <c r="M10911">
        <v>37</v>
      </c>
      <c r="N10911">
        <v>0.15401276366878799</v>
      </c>
      <c r="O10911">
        <v>-0.81805409295557796</v>
      </c>
      <c r="P10911">
        <v>-1.76835980545364</v>
      </c>
      <c r="Q10911">
        <v>0.94915254237288105</v>
      </c>
      <c r="R10911">
        <v>0.59322033898305004</v>
      </c>
      <c r="S10911">
        <f t="shared" si="170"/>
        <v>0.10371104890790991</v>
      </c>
    </row>
    <row r="10912" spans="1:19" x14ac:dyDescent="0.2">
      <c r="A10912" t="s">
        <v>21681</v>
      </c>
      <c r="B10912" t="s">
        <v>21682</v>
      </c>
      <c r="C10912">
        <v>107</v>
      </c>
      <c r="D10912">
        <v>96</v>
      </c>
      <c r="E10912">
        <v>148</v>
      </c>
      <c r="F10912">
        <v>10</v>
      </c>
      <c r="G10912">
        <v>3.3145687649887103E-2</v>
      </c>
      <c r="H10912">
        <v>-0.35338007206865502</v>
      </c>
      <c r="I10912">
        <v>-1.9135809506471999</v>
      </c>
      <c r="J10912">
        <v>229</v>
      </c>
      <c r="K10912">
        <v>384</v>
      </c>
      <c r="L10912">
        <v>140</v>
      </c>
      <c r="M10912">
        <v>31</v>
      </c>
      <c r="N10912">
        <v>0.30172384544936398</v>
      </c>
      <c r="O10912">
        <v>-0.80579622380603999</v>
      </c>
      <c r="P10912">
        <v>-1.8786994570975</v>
      </c>
      <c r="Q10912">
        <v>0.644067796610169</v>
      </c>
      <c r="R10912">
        <v>0.338983050847457</v>
      </c>
      <c r="S10912">
        <f t="shared" si="170"/>
        <v>-5.4366404504047158E-2</v>
      </c>
    </row>
    <row r="10913" spans="1:19" x14ac:dyDescent="0.2">
      <c r="A10913" t="s">
        <v>21683</v>
      </c>
      <c r="B10913" t="s">
        <v>21684</v>
      </c>
      <c r="C10913">
        <v>130</v>
      </c>
      <c r="D10913">
        <v>173</v>
      </c>
      <c r="E10913">
        <v>90</v>
      </c>
      <c r="F10913">
        <v>6</v>
      </c>
      <c r="G10913">
        <v>0.20436098311748699</v>
      </c>
      <c r="H10913">
        <v>-0.65395885264591502</v>
      </c>
      <c r="I10913">
        <v>-2.2199892748851902</v>
      </c>
      <c r="J10913">
        <v>219</v>
      </c>
      <c r="K10913">
        <v>224</v>
      </c>
      <c r="L10913">
        <v>103</v>
      </c>
      <c r="M10913">
        <v>17</v>
      </c>
      <c r="N10913">
        <v>8.7032006915766194E-2</v>
      </c>
      <c r="O10913">
        <v>-0.91969566727933605</v>
      </c>
      <c r="P10913">
        <v>-2.1202208620537299</v>
      </c>
      <c r="Q10913">
        <v>0.644067796610169</v>
      </c>
      <c r="R10913">
        <v>0.52542372881355903</v>
      </c>
      <c r="S10913">
        <f t="shared" si="170"/>
        <v>-0.20733251124493246</v>
      </c>
    </row>
    <row r="10914" spans="1:19" x14ac:dyDescent="0.2">
      <c r="A10914" t="s">
        <v>21685</v>
      </c>
      <c r="B10914" t="s">
        <v>21686</v>
      </c>
      <c r="C10914">
        <v>72</v>
      </c>
      <c r="D10914">
        <v>100</v>
      </c>
      <c r="E10914">
        <v>131</v>
      </c>
      <c r="F10914">
        <v>130</v>
      </c>
      <c r="G10914">
        <v>0.22292573586425901</v>
      </c>
      <c r="H10914">
        <v>-0.234319210553907</v>
      </c>
      <c r="I10914">
        <v>-0.62758631708642998</v>
      </c>
      <c r="J10914">
        <v>167</v>
      </c>
      <c r="K10914">
        <v>307</v>
      </c>
      <c r="L10914">
        <v>214</v>
      </c>
      <c r="M10914">
        <v>217</v>
      </c>
      <c r="N10914">
        <v>0.34165000775132498</v>
      </c>
      <c r="O10914">
        <v>-0.48439147494278201</v>
      </c>
      <c r="P10914">
        <v>-0.89648240589094597</v>
      </c>
      <c r="Q10914">
        <v>0.74576271186440601</v>
      </c>
      <c r="R10914">
        <v>0.54237288135593198</v>
      </c>
      <c r="S10914">
        <f t="shared" si="170"/>
        <v>0.57922012501944897</v>
      </c>
    </row>
    <row r="10915" spans="1:19" x14ac:dyDescent="0.2">
      <c r="A10915" t="s">
        <v>21687</v>
      </c>
      <c r="B10915" t="s">
        <v>21688</v>
      </c>
      <c r="C10915">
        <v>193</v>
      </c>
      <c r="D10915">
        <v>374</v>
      </c>
      <c r="E10915">
        <v>181</v>
      </c>
      <c r="F10915">
        <v>21</v>
      </c>
      <c r="G10915">
        <v>0.36757252548823399</v>
      </c>
      <c r="H10915">
        <v>-0.52213674391699205</v>
      </c>
      <c r="I10915">
        <v>-1.8475351872358501</v>
      </c>
      <c r="J10915">
        <v>312</v>
      </c>
      <c r="K10915">
        <v>522</v>
      </c>
      <c r="L10915">
        <v>207</v>
      </c>
      <c r="M10915">
        <v>54</v>
      </c>
      <c r="N10915">
        <v>0.30074401240554099</v>
      </c>
      <c r="O10915">
        <v>-0.77027302570591505</v>
      </c>
      <c r="P10915">
        <v>-1.77198650278736</v>
      </c>
      <c r="Q10915">
        <v>0.83050847457627097</v>
      </c>
      <c r="R10915">
        <v>0.338983050847457</v>
      </c>
      <c r="S10915">
        <f t="shared" si="170"/>
        <v>-6.7759307536829419E-3</v>
      </c>
    </row>
    <row r="10916" spans="1:19" x14ac:dyDescent="0.2">
      <c r="A10916" t="s">
        <v>21689</v>
      </c>
      <c r="B10916" t="s">
        <v>21690</v>
      </c>
      <c r="C10916">
        <v>109</v>
      </c>
      <c r="D10916">
        <v>151</v>
      </c>
      <c r="E10916">
        <v>120</v>
      </c>
      <c r="F10916">
        <v>55</v>
      </c>
      <c r="G10916">
        <v>0.22180868164807399</v>
      </c>
      <c r="H10916">
        <v>-0.45250326167140198</v>
      </c>
      <c r="I10916">
        <v>-1.1812609814083701</v>
      </c>
      <c r="J10916">
        <v>203</v>
      </c>
      <c r="K10916">
        <v>258</v>
      </c>
      <c r="L10916">
        <v>203</v>
      </c>
      <c r="M10916">
        <v>101</v>
      </c>
      <c r="N10916">
        <v>0.181351771471739</v>
      </c>
      <c r="O10916">
        <v>-0.59208877714439001</v>
      </c>
      <c r="P10916">
        <v>-1.3134003327224599</v>
      </c>
      <c r="Q10916">
        <v>0.83050847457627097</v>
      </c>
      <c r="R10916">
        <v>0.47457627118644002</v>
      </c>
      <c r="S10916">
        <f t="shared" si="170"/>
        <v>0.3080308042338662</v>
      </c>
    </row>
    <row r="10917" spans="1:19" x14ac:dyDescent="0.2">
      <c r="A10917" t="s">
        <v>21691</v>
      </c>
      <c r="B10917" t="s">
        <v>21692</v>
      </c>
      <c r="C10917">
        <v>155</v>
      </c>
      <c r="D10917">
        <v>195</v>
      </c>
      <c r="E10917">
        <v>115</v>
      </c>
      <c r="F10917">
        <v>39</v>
      </c>
      <c r="G10917">
        <v>0.17996114548775399</v>
      </c>
      <c r="H10917">
        <v>-0.62389186759508297</v>
      </c>
      <c r="I10917">
        <v>-1.48346426410579</v>
      </c>
      <c r="J10917">
        <v>396</v>
      </c>
      <c r="K10917">
        <v>538</v>
      </c>
      <c r="L10917">
        <v>412</v>
      </c>
      <c r="M10917">
        <v>96</v>
      </c>
      <c r="N10917">
        <v>0.210315193162598</v>
      </c>
      <c r="O10917">
        <v>-0.57488674703676801</v>
      </c>
      <c r="P10917">
        <v>-1.62564962147783</v>
      </c>
      <c r="Q10917">
        <v>0.76271186440677896</v>
      </c>
      <c r="R10917">
        <v>0.49152542372881303</v>
      </c>
      <c r="S10917">
        <f t="shared" si="170"/>
        <v>0.13735880889777846</v>
      </c>
    </row>
    <row r="10918" spans="1:19" x14ac:dyDescent="0.2">
      <c r="A10918" t="s">
        <v>21693</v>
      </c>
      <c r="B10918" t="s">
        <v>21694</v>
      </c>
      <c r="C10918">
        <v>18</v>
      </c>
      <c r="D10918">
        <v>14</v>
      </c>
      <c r="E10918">
        <v>22</v>
      </c>
      <c r="F10918">
        <v>1</v>
      </c>
      <c r="G10918">
        <v>-2.8886237129539499E-2</v>
      </c>
      <c r="H10918">
        <v>-0.40710783405950302</v>
      </c>
      <c r="I10918">
        <v>-2.1394696780653</v>
      </c>
      <c r="J10918">
        <v>361</v>
      </c>
      <c r="K10918">
        <v>415</v>
      </c>
      <c r="L10918">
        <v>243</v>
      </c>
      <c r="M10918">
        <v>44</v>
      </c>
      <c r="N10918">
        <v>0.137768998228156</v>
      </c>
      <c r="O10918">
        <v>-0.76398970545173595</v>
      </c>
      <c r="P10918">
        <v>-1.9242801940113601</v>
      </c>
      <c r="Q10918">
        <v>0.84745762711864403</v>
      </c>
      <c r="R10918">
        <v>0.27118644067796599</v>
      </c>
      <c r="S10918">
        <f t="shared" si="170"/>
        <v>-0.1317010690488597</v>
      </c>
    </row>
    <row r="10919" spans="1:19" x14ac:dyDescent="0.2">
      <c r="A10919" t="s">
        <v>21695</v>
      </c>
      <c r="B10919" t="s">
        <v>21696</v>
      </c>
      <c r="C10919">
        <v>76</v>
      </c>
      <c r="D10919">
        <v>212</v>
      </c>
      <c r="E10919">
        <v>455</v>
      </c>
      <c r="F10919">
        <v>1127</v>
      </c>
      <c r="G10919">
        <v>0.52578050094348805</v>
      </c>
      <c r="H10919">
        <v>0.28293979459791702</v>
      </c>
      <c r="I10919">
        <v>0.28691315080331597</v>
      </c>
      <c r="J10919">
        <v>133</v>
      </c>
      <c r="K10919">
        <v>170</v>
      </c>
      <c r="L10919">
        <v>391</v>
      </c>
      <c r="M10919">
        <v>1160</v>
      </c>
      <c r="N10919">
        <v>0.183825383832909</v>
      </c>
      <c r="O10919">
        <v>-0.123763660715609</v>
      </c>
      <c r="P10919">
        <v>-6.9619320332060197E-2</v>
      </c>
      <c r="Q10919">
        <v>0.84745762711864403</v>
      </c>
      <c r="R10919">
        <v>0.83050847457627097</v>
      </c>
      <c r="S10919">
        <f t="shared" si="170"/>
        <v>1.0641189638075619</v>
      </c>
    </row>
    <row r="10920" spans="1:19" x14ac:dyDescent="0.2">
      <c r="A10920" t="s">
        <v>21697</v>
      </c>
      <c r="B10920" t="s">
        <v>21698</v>
      </c>
      <c r="C10920">
        <v>310</v>
      </c>
      <c r="D10920">
        <v>346</v>
      </c>
      <c r="E10920">
        <v>1515</v>
      </c>
      <c r="F10920">
        <v>5588</v>
      </c>
      <c r="G10920">
        <v>0.12797263725403199</v>
      </c>
      <c r="H10920">
        <v>0.194792929225647</v>
      </c>
      <c r="I10920">
        <v>0.37169753064587202</v>
      </c>
      <c r="J10920">
        <v>500</v>
      </c>
      <c r="K10920">
        <v>933</v>
      </c>
      <c r="L10920">
        <v>3377</v>
      </c>
      <c r="M10920">
        <v>10799</v>
      </c>
      <c r="N10920">
        <v>0.348139742832202</v>
      </c>
      <c r="O10920">
        <v>0.23747227915500199</v>
      </c>
      <c r="P10920">
        <v>0.32418786824520701</v>
      </c>
      <c r="Q10920">
        <v>0.91525423728813504</v>
      </c>
      <c r="R10920">
        <v>0.55932203389830504</v>
      </c>
      <c r="S10920">
        <f t="shared" si="170"/>
        <v>1.1939063587038445</v>
      </c>
    </row>
    <row r="10921" spans="1:19" x14ac:dyDescent="0.2">
      <c r="A10921" t="s">
        <v>21699</v>
      </c>
      <c r="B10921" t="s">
        <v>21700</v>
      </c>
      <c r="C10921">
        <v>182</v>
      </c>
      <c r="D10921">
        <v>258</v>
      </c>
      <c r="E10921">
        <v>334</v>
      </c>
      <c r="F10921">
        <v>134</v>
      </c>
      <c r="G10921">
        <v>0.23180655027368299</v>
      </c>
      <c r="H10921">
        <v>-0.23058293095191301</v>
      </c>
      <c r="I10921">
        <v>-1.01716376258226</v>
      </c>
      <c r="J10921">
        <v>317</v>
      </c>
      <c r="K10921">
        <v>548</v>
      </c>
      <c r="L10921">
        <v>268</v>
      </c>
      <c r="M10921">
        <v>200</v>
      </c>
      <c r="N10921">
        <v>0.31494939968833902</v>
      </c>
      <c r="O10921">
        <v>-0.66501324533335304</v>
      </c>
      <c r="P10921">
        <v>-1.21025493514566</v>
      </c>
      <c r="Q10921">
        <v>0.74576271186440601</v>
      </c>
      <c r="R10921">
        <v>0.72881355932203296</v>
      </c>
      <c r="S10921">
        <f t="shared" si="170"/>
        <v>0.38294342835981465</v>
      </c>
    </row>
    <row r="10922" spans="1:19" x14ac:dyDescent="0.2">
      <c r="A10922" t="s">
        <v>21701</v>
      </c>
      <c r="B10922" t="s">
        <v>21702</v>
      </c>
      <c r="C10922">
        <v>44</v>
      </c>
      <c r="D10922">
        <v>55</v>
      </c>
      <c r="E10922">
        <v>272</v>
      </c>
      <c r="F10922">
        <v>885</v>
      </c>
      <c r="G10922">
        <v>0.17716824530358399</v>
      </c>
      <c r="H10922">
        <v>0.29685821776960702</v>
      </c>
      <c r="I10922">
        <v>0.41929342124963898</v>
      </c>
      <c r="J10922">
        <v>109</v>
      </c>
      <c r="K10922">
        <v>74</v>
      </c>
      <c r="L10922">
        <v>486</v>
      </c>
      <c r="M10922">
        <v>1308</v>
      </c>
      <c r="N10922">
        <v>-9.0966674787925597E-2</v>
      </c>
      <c r="O10922">
        <v>5.7120994177279297E-2</v>
      </c>
      <c r="P10922">
        <v>6.8955577455731706E-2</v>
      </c>
      <c r="Q10922">
        <v>0.94915254237288105</v>
      </c>
      <c r="R10922">
        <v>0.55932203389830504</v>
      </c>
      <c r="S10922">
        <f t="shared" si="170"/>
        <v>1.1393617582616948</v>
      </c>
    </row>
    <row r="10923" spans="1:19" x14ac:dyDescent="0.2">
      <c r="A10923" t="s">
        <v>21703</v>
      </c>
      <c r="B10923" t="s">
        <v>21704</v>
      </c>
      <c r="C10923">
        <v>90</v>
      </c>
      <c r="D10923">
        <v>94</v>
      </c>
      <c r="E10923">
        <v>108</v>
      </c>
      <c r="F10923">
        <v>19</v>
      </c>
      <c r="G10923">
        <v>9.9143576455902202E-2</v>
      </c>
      <c r="H10923">
        <v>-0.41507676373077801</v>
      </c>
      <c r="I10923">
        <v>-1.5596860814484901</v>
      </c>
      <c r="J10923">
        <v>158</v>
      </c>
      <c r="K10923">
        <v>194</v>
      </c>
      <c r="L10923">
        <v>95</v>
      </c>
      <c r="M10923">
        <v>14</v>
      </c>
      <c r="N10923">
        <v>0.166372746397525</v>
      </c>
      <c r="O10923">
        <v>-0.81302225880996504</v>
      </c>
      <c r="P10923">
        <v>-2.06275471986807</v>
      </c>
      <c r="Q10923">
        <v>0.98305084745762705</v>
      </c>
      <c r="R10923">
        <v>0.25423728813559299</v>
      </c>
      <c r="S10923">
        <f t="shared" si="170"/>
        <v>-1.5407681376704563E-3</v>
      </c>
    </row>
    <row r="10924" spans="1:19" x14ac:dyDescent="0.2">
      <c r="A10924" t="s">
        <v>21705</v>
      </c>
      <c r="B10924" t="s">
        <v>21706</v>
      </c>
      <c r="C10924">
        <v>87</v>
      </c>
      <c r="D10924">
        <v>94</v>
      </c>
      <c r="E10924">
        <v>444</v>
      </c>
      <c r="F10924">
        <v>1493</v>
      </c>
      <c r="G10924">
        <v>0.113866833276608</v>
      </c>
      <c r="H10924">
        <v>0.21360570771759699</v>
      </c>
      <c r="I10924">
        <v>0.35034338214440702</v>
      </c>
      <c r="J10924">
        <v>133</v>
      </c>
      <c r="K10924">
        <v>159</v>
      </c>
      <c r="L10924">
        <v>957</v>
      </c>
      <c r="M10924">
        <v>2326</v>
      </c>
      <c r="N10924">
        <v>0.15477358677508701</v>
      </c>
      <c r="O10924">
        <v>0.26497151966536697</v>
      </c>
      <c r="P10924">
        <v>0.23253240083345</v>
      </c>
      <c r="Q10924">
        <v>0.79661016949152497</v>
      </c>
      <c r="R10924">
        <v>0.677966101694915</v>
      </c>
      <c r="S10924">
        <f t="shared" si="170"/>
        <v>1.1632318370739134</v>
      </c>
    </row>
    <row r="10925" spans="1:19" x14ac:dyDescent="0.2">
      <c r="A10925" t="s">
        <v>21707</v>
      </c>
      <c r="B10925" t="s">
        <v>21708</v>
      </c>
      <c r="C10925">
        <v>40</v>
      </c>
      <c r="D10925">
        <v>46</v>
      </c>
      <c r="E10925">
        <v>31</v>
      </c>
      <c r="F10925">
        <v>5</v>
      </c>
      <c r="G10925">
        <v>0.14095607264914001</v>
      </c>
      <c r="H10925">
        <v>-0.60495630727209304</v>
      </c>
      <c r="I10925">
        <v>-1.7872871599539399</v>
      </c>
      <c r="J10925">
        <v>584</v>
      </c>
      <c r="K10925">
        <v>733</v>
      </c>
      <c r="L10925">
        <v>401</v>
      </c>
      <c r="M10925">
        <v>86</v>
      </c>
      <c r="N10925">
        <v>0.17591923095045001</v>
      </c>
      <c r="O10925">
        <v>-0.75535725163660705</v>
      </c>
      <c r="P10925">
        <v>-1.84214006446072</v>
      </c>
      <c r="Q10925">
        <v>0.677966101694915</v>
      </c>
      <c r="R10925">
        <v>0.338983050847457</v>
      </c>
      <c r="S10925">
        <f t="shared" si="170"/>
        <v>-8.1663299929979321E-3</v>
      </c>
    </row>
    <row r="10926" spans="1:19" x14ac:dyDescent="0.2">
      <c r="A10926" t="s">
        <v>21709</v>
      </c>
      <c r="B10926" t="s">
        <v>21710</v>
      </c>
      <c r="C10926">
        <v>30</v>
      </c>
      <c r="D10926">
        <v>22</v>
      </c>
      <c r="E10926">
        <v>70</v>
      </c>
      <c r="F10926">
        <v>244</v>
      </c>
      <c r="G10926">
        <v>-5.4440341601927698E-2</v>
      </c>
      <c r="H10926">
        <v>-0.12628122448380899</v>
      </c>
      <c r="I10926">
        <v>2.6071398657068E-2</v>
      </c>
      <c r="J10926">
        <v>43</v>
      </c>
      <c r="K10926">
        <v>42</v>
      </c>
      <c r="L10926">
        <v>260</v>
      </c>
      <c r="M10926">
        <v>458</v>
      </c>
      <c r="N10926">
        <v>6.7008938240035704E-2</v>
      </c>
      <c r="O10926">
        <v>0.18941611524684099</v>
      </c>
      <c r="P10926">
        <v>1.7171353832389699E-2</v>
      </c>
      <c r="Q10926">
        <v>0.79661016949152497</v>
      </c>
      <c r="R10926">
        <v>0.50847457627118597</v>
      </c>
      <c r="S10926">
        <f t="shared" si="170"/>
        <v>1.0121116154352947</v>
      </c>
    </row>
    <row r="10927" spans="1:19" x14ac:dyDescent="0.2">
      <c r="A10927" t="s">
        <v>21711</v>
      </c>
      <c r="B10927" t="s">
        <v>21712</v>
      </c>
      <c r="C10927">
        <v>228</v>
      </c>
      <c r="D10927">
        <v>232</v>
      </c>
      <c r="E10927">
        <v>147</v>
      </c>
      <c r="F10927">
        <v>23</v>
      </c>
      <c r="G10927">
        <v>8.7811370185974194E-2</v>
      </c>
      <c r="H10927">
        <v>-0.68487552203068103</v>
      </c>
      <c r="I10927">
        <v>-1.88040418394486</v>
      </c>
      <c r="J10927">
        <v>459</v>
      </c>
      <c r="K10927">
        <v>673</v>
      </c>
      <c r="L10927">
        <v>412</v>
      </c>
      <c r="M10927">
        <v>56</v>
      </c>
      <c r="N10927">
        <v>0.24343048210843701</v>
      </c>
      <c r="O10927">
        <v>-0.63900424664851696</v>
      </c>
      <c r="P10927">
        <v>-1.9238503271229499</v>
      </c>
      <c r="Q10927">
        <v>0.71186440677966101</v>
      </c>
      <c r="R10927">
        <v>0.42372881355932202</v>
      </c>
      <c r="S10927">
        <f t="shared" si="170"/>
        <v>-5.6875894964612442E-2</v>
      </c>
    </row>
    <row r="10928" spans="1:19" x14ac:dyDescent="0.2">
      <c r="A10928" t="s">
        <v>21713</v>
      </c>
      <c r="B10928" t="s">
        <v>21714</v>
      </c>
      <c r="C10928">
        <v>237</v>
      </c>
      <c r="D10928">
        <v>202</v>
      </c>
      <c r="E10928">
        <v>793</v>
      </c>
      <c r="F10928">
        <v>2099</v>
      </c>
      <c r="G10928">
        <v>1.0861255732048301E-2</v>
      </c>
      <c r="H10928">
        <v>3.0266831529096299E-2</v>
      </c>
      <c r="I10928">
        <v>6.3066919610297603E-2</v>
      </c>
      <c r="J10928">
        <v>323</v>
      </c>
      <c r="K10928">
        <v>459</v>
      </c>
      <c r="L10928">
        <v>1620</v>
      </c>
      <c r="M10928">
        <v>3898</v>
      </c>
      <c r="N10928">
        <v>0.22983826662788001</v>
      </c>
      <c r="O10928">
        <v>0.108223715067137</v>
      </c>
      <c r="P10928">
        <v>7.1413643858606796E-2</v>
      </c>
      <c r="Q10928">
        <v>0.88135593220338904</v>
      </c>
      <c r="R10928">
        <v>0.50847457627118597</v>
      </c>
      <c r="S10928">
        <f t="shared" si="170"/>
        <v>1.0372894360443665</v>
      </c>
    </row>
    <row r="10929" spans="1:19" x14ac:dyDescent="0.2">
      <c r="A10929" t="s">
        <v>21715</v>
      </c>
      <c r="B10929" t="s">
        <v>21716</v>
      </c>
      <c r="C10929">
        <v>22</v>
      </c>
      <c r="D10929">
        <v>28</v>
      </c>
      <c r="E10929">
        <v>26</v>
      </c>
      <c r="F10929">
        <v>0</v>
      </c>
      <c r="G10929">
        <v>0.18499358281554101</v>
      </c>
      <c r="H10929">
        <v>-0.42170734262979098</v>
      </c>
      <c r="I10929" t="e">
        <f>-inf</f>
        <v>#NAME?</v>
      </c>
      <c r="J10929">
        <v>61</v>
      </c>
      <c r="K10929">
        <v>66</v>
      </c>
      <c r="L10929">
        <v>58</v>
      </c>
      <c r="M10929">
        <v>17</v>
      </c>
      <c r="N10929">
        <v>0.111442203952823</v>
      </c>
      <c r="O10929">
        <v>-0.61399061859222004</v>
      </c>
      <c r="P10929">
        <v>-1.5651065822243799</v>
      </c>
      <c r="Q10929">
        <v>0.677966101694915</v>
      </c>
      <c r="R10929">
        <v>0.49152542372881303</v>
      </c>
      <c r="S10929" t="e">
        <f t="shared" si="170"/>
        <v>#NAME?</v>
      </c>
    </row>
    <row r="10930" spans="1:19" x14ac:dyDescent="0.2">
      <c r="A10930" t="s">
        <v>21717</v>
      </c>
      <c r="B10930" t="s">
        <v>21718</v>
      </c>
      <c r="C10930">
        <v>88</v>
      </c>
      <c r="D10930">
        <v>97</v>
      </c>
      <c r="E10930">
        <v>56</v>
      </c>
      <c r="F10930">
        <v>7</v>
      </c>
      <c r="G10930">
        <v>0.122547294411604</v>
      </c>
      <c r="H10930">
        <v>-0.69055265492237095</v>
      </c>
      <c r="I10930">
        <v>-1.9835818050979099</v>
      </c>
      <c r="J10930">
        <v>243</v>
      </c>
      <c r="K10930">
        <v>247</v>
      </c>
      <c r="L10930">
        <v>123</v>
      </c>
      <c r="M10930">
        <v>25</v>
      </c>
      <c r="N10930">
        <v>8.4318783083075305E-2</v>
      </c>
      <c r="O10930">
        <v>-0.88778993930330397</v>
      </c>
      <c r="P10930">
        <v>-1.99789193351816</v>
      </c>
      <c r="Q10930">
        <v>0.71186440677966101</v>
      </c>
      <c r="R10930">
        <v>0.338983050847457</v>
      </c>
      <c r="S10930">
        <f t="shared" si="170"/>
        <v>-0.10643552909237654</v>
      </c>
    </row>
    <row r="10931" spans="1:19" x14ac:dyDescent="0.2">
      <c r="A10931" t="s">
        <v>21719</v>
      </c>
      <c r="B10931" t="s">
        <v>18412</v>
      </c>
      <c r="C10931">
        <v>0</v>
      </c>
      <c r="D10931">
        <v>0</v>
      </c>
      <c r="E10931">
        <v>0</v>
      </c>
      <c r="F10931">
        <v>0</v>
      </c>
      <c r="G10931" t="s">
        <v>373</v>
      </c>
      <c r="H10931" t="s">
        <v>373</v>
      </c>
      <c r="I10931" t="s">
        <v>373</v>
      </c>
      <c r="J10931">
        <v>0</v>
      </c>
      <c r="K10931">
        <v>0</v>
      </c>
      <c r="L10931">
        <v>0</v>
      </c>
      <c r="M10931">
        <v>0</v>
      </c>
      <c r="N10931" t="s">
        <v>373</v>
      </c>
      <c r="O10931" t="s">
        <v>373</v>
      </c>
      <c r="P10931" t="s">
        <v>373</v>
      </c>
      <c r="Q10931">
        <v>0.84745762711864403</v>
      </c>
      <c r="R10931">
        <v>0.338983050847457</v>
      </c>
      <c r="S10931" t="e">
        <f t="shared" si="170"/>
        <v>#VALUE!</v>
      </c>
    </row>
    <row r="10932" spans="1:19" x14ac:dyDescent="0.2">
      <c r="A10932" t="s">
        <v>21720</v>
      </c>
      <c r="B10932" t="s">
        <v>21721</v>
      </c>
      <c r="C10932">
        <v>125</v>
      </c>
      <c r="D10932">
        <v>145</v>
      </c>
      <c r="E10932">
        <v>452</v>
      </c>
      <c r="F10932">
        <v>911</v>
      </c>
      <c r="G10932">
        <v>0.14471622152244601</v>
      </c>
      <c r="H10932">
        <v>6.3970412024922096E-2</v>
      </c>
      <c r="I10932">
        <v>-2.1588808997057101E-2</v>
      </c>
      <c r="J10932">
        <v>424</v>
      </c>
      <c r="K10932">
        <v>419</v>
      </c>
      <c r="L10932">
        <v>1211</v>
      </c>
      <c r="M10932">
        <v>2430</v>
      </c>
      <c r="N10932">
        <v>7.2076269795284503E-2</v>
      </c>
      <c r="O10932">
        <v>-0.13631049059406999</v>
      </c>
      <c r="P10932">
        <v>-0.25198525158631302</v>
      </c>
      <c r="Q10932">
        <v>0.76271186440677896</v>
      </c>
      <c r="R10932">
        <v>0.45762711864406702</v>
      </c>
      <c r="S10932">
        <f t="shared" si="170"/>
        <v>0.92637220958293787</v>
      </c>
    </row>
    <row r="10933" spans="1:19" x14ac:dyDescent="0.2">
      <c r="A10933" t="s">
        <v>21722</v>
      </c>
      <c r="B10933" t="s">
        <v>21723</v>
      </c>
      <c r="C10933">
        <v>107</v>
      </c>
      <c r="D10933">
        <v>52</v>
      </c>
      <c r="E10933">
        <v>711</v>
      </c>
      <c r="F10933">
        <v>1068</v>
      </c>
      <c r="G10933">
        <v>-0.23312220175488199</v>
      </c>
      <c r="H10933">
        <v>0.32822781326615302</v>
      </c>
      <c r="I10933">
        <v>0.11499030204532899</v>
      </c>
      <c r="J10933">
        <v>278</v>
      </c>
      <c r="K10933">
        <v>224</v>
      </c>
      <c r="L10933">
        <v>998</v>
      </c>
      <c r="M10933">
        <v>1697</v>
      </c>
      <c r="N10933">
        <v>-1.6568674162191599E-2</v>
      </c>
      <c r="O10933">
        <v>-3.70030317750955E-2</v>
      </c>
      <c r="P10933">
        <v>-0.224588622192293</v>
      </c>
      <c r="Q10933">
        <v>0.84745762711864403</v>
      </c>
      <c r="R10933">
        <v>0.59322033898305004</v>
      </c>
      <c r="S10933">
        <f t="shared" si="170"/>
        <v>0.97308751049602393</v>
      </c>
    </row>
    <row r="10934" spans="1:19" x14ac:dyDescent="0.2">
      <c r="A10934" t="s">
        <v>21724</v>
      </c>
      <c r="B10934" t="s">
        <v>21725</v>
      </c>
      <c r="C10934">
        <v>44</v>
      </c>
      <c r="D10934">
        <v>21</v>
      </c>
      <c r="E10934">
        <v>35</v>
      </c>
      <c r="F10934">
        <v>0</v>
      </c>
      <c r="G10934">
        <v>-0.24097514945673901</v>
      </c>
      <c r="H10934">
        <v>-0.59364264191431504</v>
      </c>
      <c r="I10934" t="e">
        <f>-inf</f>
        <v>#NAME?</v>
      </c>
      <c r="J10934">
        <v>72</v>
      </c>
      <c r="K10934">
        <v>83</v>
      </c>
      <c r="L10934">
        <v>41</v>
      </c>
      <c r="M10934">
        <v>10</v>
      </c>
      <c r="N10934">
        <v>0.13897369936652701</v>
      </c>
      <c r="O10934">
        <v>-0.83663741685592297</v>
      </c>
      <c r="P10934">
        <v>-1.8675581650231601</v>
      </c>
      <c r="Q10934">
        <v>0.69491525423728795</v>
      </c>
      <c r="R10934">
        <v>0.40677966101694901</v>
      </c>
      <c r="S10934" t="e">
        <f t="shared" si="170"/>
        <v>#NAME?</v>
      </c>
    </row>
    <row r="10935" spans="1:19" x14ac:dyDescent="0.2">
      <c r="A10935" t="s">
        <v>21726</v>
      </c>
      <c r="B10935" t="s">
        <v>21727</v>
      </c>
      <c r="C10935">
        <v>69</v>
      </c>
      <c r="D10935">
        <v>98</v>
      </c>
      <c r="E10935">
        <v>392</v>
      </c>
      <c r="F10935">
        <v>1105</v>
      </c>
      <c r="G10935">
        <v>0.23263521725076799</v>
      </c>
      <c r="H10935">
        <v>0.26017896650479799</v>
      </c>
      <c r="I10935">
        <v>0.32031601432187501</v>
      </c>
      <c r="J10935">
        <v>167</v>
      </c>
      <c r="K10935">
        <v>99</v>
      </c>
      <c r="L10935">
        <v>839</v>
      </c>
      <c r="M10935">
        <v>2164</v>
      </c>
      <c r="N10935">
        <v>-0.14985317312831101</v>
      </c>
      <c r="O10935">
        <v>0.10895671253672599</v>
      </c>
      <c r="P10935">
        <v>0.102315116695055</v>
      </c>
      <c r="Q10935">
        <v>0.96610169491525399</v>
      </c>
      <c r="R10935">
        <v>0.55932203389830504</v>
      </c>
      <c r="S10935">
        <f t="shared" si="170"/>
        <v>1.1197414471820863</v>
      </c>
    </row>
    <row r="10936" spans="1:19" x14ac:dyDescent="0.2">
      <c r="A10936" t="s">
        <v>21728</v>
      </c>
      <c r="B10936" t="s">
        <v>21729</v>
      </c>
      <c r="C10936">
        <v>181</v>
      </c>
      <c r="D10936">
        <v>143</v>
      </c>
      <c r="E10936">
        <v>145</v>
      </c>
      <c r="F10936">
        <v>30</v>
      </c>
      <c r="G10936">
        <v>-2.2084305108594299E-2</v>
      </c>
      <c r="H10936">
        <v>-0.59056858241261301</v>
      </c>
      <c r="I10936">
        <v>-1.6647544931115199</v>
      </c>
      <c r="J10936">
        <v>236</v>
      </c>
      <c r="K10936">
        <v>367</v>
      </c>
      <c r="L10936">
        <v>203</v>
      </c>
      <c r="M10936">
        <v>49</v>
      </c>
      <c r="N10936">
        <v>0.26898216470370401</v>
      </c>
      <c r="O10936">
        <v>-0.65750474220128396</v>
      </c>
      <c r="P10936">
        <v>-1.69294159153348</v>
      </c>
      <c r="Q10936">
        <v>0.79661016949152497</v>
      </c>
      <c r="R10936">
        <v>0.338983050847457</v>
      </c>
      <c r="S10936">
        <f t="shared" si="170"/>
        <v>6.7078211613202168E-2</v>
      </c>
    </row>
    <row r="10937" spans="1:19" x14ac:dyDescent="0.2">
      <c r="A10937" t="s">
        <v>21730</v>
      </c>
      <c r="B10937" t="s">
        <v>21731</v>
      </c>
      <c r="C10937">
        <v>395</v>
      </c>
      <c r="D10937">
        <v>357</v>
      </c>
      <c r="E10937">
        <v>298</v>
      </c>
      <c r="F10937">
        <v>41</v>
      </c>
      <c r="G10937">
        <v>3.6329352781261301E-2</v>
      </c>
      <c r="H10937">
        <v>-0.61663884132860802</v>
      </c>
      <c r="I10937">
        <v>-1.86801041186872</v>
      </c>
      <c r="J10937">
        <v>567</v>
      </c>
      <c r="K10937">
        <v>842</v>
      </c>
      <c r="L10937">
        <v>492</v>
      </c>
      <c r="M10937">
        <v>92</v>
      </c>
      <c r="N10937">
        <v>0.248957136028464</v>
      </c>
      <c r="O10937">
        <v>-0.653706733269936</v>
      </c>
      <c r="P10937">
        <v>-1.80002090013924</v>
      </c>
      <c r="Q10937">
        <v>0.89830508474576198</v>
      </c>
      <c r="R10937">
        <v>0.338983050847457</v>
      </c>
      <c r="S10937">
        <f t="shared" si="170"/>
        <v>-2.0179388996259269E-2</v>
      </c>
    </row>
    <row r="10938" spans="1:19" x14ac:dyDescent="0.2">
      <c r="A10938" t="s">
        <v>21732</v>
      </c>
      <c r="B10938" t="s">
        <v>21733</v>
      </c>
      <c r="C10938">
        <v>64</v>
      </c>
      <c r="D10938">
        <v>62</v>
      </c>
      <c r="E10938">
        <v>47</v>
      </c>
      <c r="F10938">
        <v>16</v>
      </c>
      <c r="G10938">
        <v>6.6469947809895194E-2</v>
      </c>
      <c r="H10938">
        <v>-0.62834012582657295</v>
      </c>
      <c r="I10938">
        <v>-1.48625716428996</v>
      </c>
      <c r="J10938">
        <v>185</v>
      </c>
      <c r="K10938">
        <v>134</v>
      </c>
      <c r="L10938">
        <v>91</v>
      </c>
      <c r="M10938">
        <v>30</v>
      </c>
      <c r="N10938">
        <v>-6.2838826616484295E-2</v>
      </c>
      <c r="O10938">
        <v>-0.90021911322630999</v>
      </c>
      <c r="P10938">
        <v>-1.80027614227524</v>
      </c>
      <c r="Q10938">
        <v>0.59322033898305004</v>
      </c>
      <c r="R10938">
        <v>0.35593220338983</v>
      </c>
      <c r="S10938">
        <f t="shared" si="170"/>
        <v>8.9843642855745684E-2</v>
      </c>
    </row>
    <row r="10939" spans="1:19" x14ac:dyDescent="0.2">
      <c r="A10939" t="s">
        <v>21734</v>
      </c>
      <c r="B10939" t="s">
        <v>21735</v>
      </c>
      <c r="C10939">
        <v>53</v>
      </c>
      <c r="D10939">
        <v>48</v>
      </c>
      <c r="E10939">
        <v>269</v>
      </c>
      <c r="F10939">
        <v>468</v>
      </c>
      <c r="G10939">
        <v>3.7223600070326497E-2</v>
      </c>
      <c r="H10939">
        <v>0.21121840062321501</v>
      </c>
      <c r="I10939">
        <v>6.1772810511335902E-2</v>
      </c>
      <c r="J10939">
        <v>109</v>
      </c>
      <c r="K10939">
        <v>232</v>
      </c>
      <c r="L10939">
        <v>552</v>
      </c>
      <c r="M10939">
        <v>1137</v>
      </c>
      <c r="N10939">
        <v>0.40528959037199702</v>
      </c>
      <c r="O10939">
        <v>0.112423802644184</v>
      </c>
      <c r="P10939">
        <v>8.1082981552181594E-3</v>
      </c>
      <c r="Q10939">
        <v>0.84745762711864403</v>
      </c>
      <c r="R10939">
        <v>0.62711864406779605</v>
      </c>
      <c r="S10939">
        <f t="shared" si="170"/>
        <v>1.0199830912273982</v>
      </c>
    </row>
    <row r="10940" spans="1:19" x14ac:dyDescent="0.2">
      <c r="A10940" t="s">
        <v>21736</v>
      </c>
      <c r="B10940" t="s">
        <v>21737</v>
      </c>
      <c r="C10940">
        <v>76</v>
      </c>
      <c r="D10940">
        <v>64</v>
      </c>
      <c r="E10940">
        <v>65</v>
      </c>
      <c r="F10940">
        <v>4</v>
      </c>
      <c r="G10940">
        <v>5.6246139986242203E-3</v>
      </c>
      <c r="H10940">
        <v>-0.56215824541633896</v>
      </c>
      <c r="I10940">
        <v>-2.1629507739148202</v>
      </c>
      <c r="J10940">
        <v>154</v>
      </c>
      <c r="K10940">
        <v>136</v>
      </c>
      <c r="L10940">
        <v>91</v>
      </c>
      <c r="M10940">
        <v>14</v>
      </c>
      <c r="N10940">
        <v>2.32462909554761E-2</v>
      </c>
      <c r="O10940">
        <v>-0.82056810565975902</v>
      </c>
      <c r="P10940">
        <v>-2.05161835375011</v>
      </c>
      <c r="Q10940">
        <v>0.89830508474576198</v>
      </c>
      <c r="R10940">
        <v>0.55932203389830504</v>
      </c>
      <c r="S10940">
        <f t="shared" si="170"/>
        <v>-0.17253350396216299</v>
      </c>
    </row>
    <row r="10941" spans="1:19" x14ac:dyDescent="0.2">
      <c r="A10941" t="s">
        <v>21738</v>
      </c>
      <c r="B10941" t="s">
        <v>21739</v>
      </c>
      <c r="C10941">
        <v>133</v>
      </c>
      <c r="D10941">
        <v>110</v>
      </c>
      <c r="E10941">
        <v>637</v>
      </c>
      <c r="F10941">
        <v>1488</v>
      </c>
      <c r="G10941">
        <v>-2.2007235133323999E-3</v>
      </c>
      <c r="H10941">
        <v>0.186029781589861</v>
      </c>
      <c r="I10941">
        <v>0.16455411728077499</v>
      </c>
      <c r="J10941">
        <v>274</v>
      </c>
      <c r="K10941">
        <v>225</v>
      </c>
      <c r="L10941">
        <v>1142</v>
      </c>
      <c r="M10941">
        <v>2763</v>
      </c>
      <c r="N10941">
        <v>-8.3399412873037294E-3</v>
      </c>
      <c r="O10941">
        <v>2.78267639450509E-2</v>
      </c>
      <c r="P10941">
        <v>-6.5953464957694899E-3</v>
      </c>
      <c r="Q10941">
        <v>0.86440677966101698</v>
      </c>
      <c r="R10941">
        <v>0.644067796610169</v>
      </c>
      <c r="S10941">
        <f t="shared" si="170"/>
        <v>1.0456905307929389</v>
      </c>
    </row>
    <row r="10942" spans="1:19" x14ac:dyDescent="0.2">
      <c r="A10942" t="s">
        <v>21740</v>
      </c>
      <c r="B10942" t="s">
        <v>21741</v>
      </c>
      <c r="C10942">
        <v>21</v>
      </c>
      <c r="D10942">
        <v>47</v>
      </c>
      <c r="E10942">
        <v>79</v>
      </c>
      <c r="F10942">
        <v>289</v>
      </c>
      <c r="G10942">
        <v>0.43013679549732597</v>
      </c>
      <c r="H10942">
        <v>8.1149786778118599E-2</v>
      </c>
      <c r="I10942">
        <v>0.25448137506062901</v>
      </c>
      <c r="J10942">
        <v>35</v>
      </c>
      <c r="K10942">
        <v>18</v>
      </c>
      <c r="L10942">
        <v>193</v>
      </c>
      <c r="M10942">
        <v>489</v>
      </c>
      <c r="N10942">
        <v>-0.21156743582524701</v>
      </c>
      <c r="O10942">
        <v>0.149400487513107</v>
      </c>
      <c r="P10942">
        <v>0.135015146181451</v>
      </c>
      <c r="Q10942">
        <v>0.79661016949152497</v>
      </c>
      <c r="R10942">
        <v>0.677966101694915</v>
      </c>
      <c r="S10942">
        <f t="shared" si="170"/>
        <v>1.1095025525221427</v>
      </c>
    </row>
    <row r="10943" spans="1:19" x14ac:dyDescent="0.2">
      <c r="A10943" t="s">
        <v>21742</v>
      </c>
      <c r="B10943" t="s">
        <v>21743</v>
      </c>
      <c r="C10943">
        <v>127</v>
      </c>
      <c r="D10943">
        <v>135</v>
      </c>
      <c r="E10943">
        <v>71</v>
      </c>
      <c r="F10943">
        <v>10</v>
      </c>
      <c r="G10943">
        <v>0.106788279834577</v>
      </c>
      <c r="H10943">
        <v>-0.74680338201528496</v>
      </c>
      <c r="I10943">
        <v>-1.9880008939179501</v>
      </c>
      <c r="J10943">
        <v>199</v>
      </c>
      <c r="K10943">
        <v>225</v>
      </c>
      <c r="L10943">
        <v>153</v>
      </c>
      <c r="M10943">
        <v>28</v>
      </c>
      <c r="N10943">
        <v>0.130557545123377</v>
      </c>
      <c r="O10943">
        <v>-0.70625042273649796</v>
      </c>
      <c r="P10943">
        <v>-1.8619207136593801</v>
      </c>
      <c r="Q10943">
        <v>0.69491525423728795</v>
      </c>
      <c r="R10943">
        <v>0.322033898305084</v>
      </c>
      <c r="S10943">
        <f t="shared" si="170"/>
        <v>-7.1339842223066538E-2</v>
      </c>
    </row>
    <row r="10944" spans="1:19" x14ac:dyDescent="0.2">
      <c r="A10944" t="s">
        <v>21744</v>
      </c>
      <c r="B10944" t="s">
        <v>21745</v>
      </c>
      <c r="C10944">
        <v>25</v>
      </c>
      <c r="D10944">
        <v>33</v>
      </c>
      <c r="E10944">
        <v>195</v>
      </c>
      <c r="F10944">
        <v>758</v>
      </c>
      <c r="G10944">
        <v>0.200832163501378</v>
      </c>
      <c r="H10944">
        <v>0.39783659291207601</v>
      </c>
      <c r="I10944">
        <v>0.59753202399801697</v>
      </c>
      <c r="J10944">
        <v>96</v>
      </c>
      <c r="K10944">
        <v>53</v>
      </c>
      <c r="L10944">
        <v>380</v>
      </c>
      <c r="M10944">
        <v>951</v>
      </c>
      <c r="N10944">
        <v>-0.18076726001705701</v>
      </c>
      <c r="O10944">
        <v>5.4235864328514103E-3</v>
      </c>
      <c r="P10944">
        <v>-1.4316384694047401E-2</v>
      </c>
      <c r="Q10944">
        <v>0.88135593220338904</v>
      </c>
      <c r="R10944">
        <v>0.61016949152542299</v>
      </c>
      <c r="S10944">
        <f t="shared" si="170"/>
        <v>1.1684889263286034</v>
      </c>
    </row>
    <row r="10945" spans="1:19" x14ac:dyDescent="0.2">
      <c r="A10945" t="s">
        <v>21746</v>
      </c>
      <c r="B10945" t="s">
        <v>21747</v>
      </c>
      <c r="C10945">
        <v>156</v>
      </c>
      <c r="D10945">
        <v>176</v>
      </c>
      <c r="E10945">
        <v>536</v>
      </c>
      <c r="F10945">
        <v>1318</v>
      </c>
      <c r="G10945">
        <v>0.132646301755216</v>
      </c>
      <c r="H10945">
        <v>4.1782181559904798E-2</v>
      </c>
      <c r="I10945">
        <v>4.2593638941530503E-2</v>
      </c>
      <c r="J10945">
        <v>307</v>
      </c>
      <c r="K10945">
        <v>364</v>
      </c>
      <c r="L10945">
        <v>961</v>
      </c>
      <c r="M10945">
        <v>2358</v>
      </c>
      <c r="N10945">
        <v>0.151191111593591</v>
      </c>
      <c r="O10945">
        <v>-9.6503764953031507E-2</v>
      </c>
      <c r="P10945">
        <v>-0.124820243310009</v>
      </c>
      <c r="Q10945">
        <v>0.83050847457627097</v>
      </c>
      <c r="R10945">
        <v>0.61016949152542299</v>
      </c>
      <c r="S10945">
        <f t="shared" si="170"/>
        <v>0.97889592419176741</v>
      </c>
    </row>
    <row r="10946" spans="1:19" x14ac:dyDescent="0.2">
      <c r="A10946" t="s">
        <v>21748</v>
      </c>
      <c r="B10946" t="s">
        <v>21749</v>
      </c>
      <c r="C10946">
        <v>163</v>
      </c>
      <c r="D10946">
        <v>173</v>
      </c>
      <c r="E10946">
        <v>208</v>
      </c>
      <c r="F10946">
        <v>20</v>
      </c>
      <c r="G10946">
        <v>0.10611673102036601</v>
      </c>
      <c r="H10946">
        <v>-0.3883822792196</v>
      </c>
      <c r="I10946">
        <v>-1.7953547817019699</v>
      </c>
      <c r="J10946">
        <v>303</v>
      </c>
      <c r="K10946">
        <v>407</v>
      </c>
      <c r="L10946">
        <v>189</v>
      </c>
      <c r="M10946">
        <v>39</v>
      </c>
      <c r="N10946">
        <v>0.20537988414463601</v>
      </c>
      <c r="O10946">
        <v>-0.79706960147345096</v>
      </c>
      <c r="P10946">
        <v>-1.9006036900676899</v>
      </c>
      <c r="Q10946">
        <v>0.54237288135593198</v>
      </c>
      <c r="R10946">
        <v>0.338983050847457</v>
      </c>
      <c r="S10946">
        <f t="shared" si="170"/>
        <v>-2.6130962529074691E-2</v>
      </c>
    </row>
    <row r="10947" spans="1:19" x14ac:dyDescent="0.2">
      <c r="A10947" t="s">
        <v>21750</v>
      </c>
      <c r="B10947" t="s">
        <v>21751</v>
      </c>
      <c r="C10947">
        <v>100</v>
      </c>
      <c r="D10947">
        <v>114</v>
      </c>
      <c r="E10947">
        <v>530</v>
      </c>
      <c r="F10947">
        <v>1664</v>
      </c>
      <c r="G10947">
        <v>0.137163083632001</v>
      </c>
      <c r="H10947">
        <v>0.23001785982238501</v>
      </c>
      <c r="I10947">
        <v>0.33695614899270598</v>
      </c>
      <c r="J10947">
        <v>170</v>
      </c>
      <c r="K10947">
        <v>205</v>
      </c>
      <c r="L10947">
        <v>845</v>
      </c>
      <c r="M10947">
        <v>2570</v>
      </c>
      <c r="N10947">
        <v>0.15853304309920199</v>
      </c>
      <c r="O10947">
        <v>0.104319010427028</v>
      </c>
      <c r="P10947">
        <v>0.16925853336112701</v>
      </c>
      <c r="Q10947">
        <v>0.86440677966101698</v>
      </c>
      <c r="R10947">
        <v>0.45762711864406702</v>
      </c>
      <c r="S10947">
        <f t="shared" ref="S10947:S11010" si="171">((I10947+1.7338029)/1.7338029+(P10947+1.8692731)/1.8692731)/2</f>
        <v>1.1424464557655205</v>
      </c>
    </row>
    <row r="10948" spans="1:19" x14ac:dyDescent="0.2">
      <c r="A10948" t="s">
        <v>21752</v>
      </c>
      <c r="B10948" t="s">
        <v>21753</v>
      </c>
      <c r="C10948">
        <v>178</v>
      </c>
      <c r="D10948">
        <v>215</v>
      </c>
      <c r="E10948">
        <v>1104</v>
      </c>
      <c r="F10948">
        <v>2276</v>
      </c>
      <c r="G10948">
        <v>0.16227668990223901</v>
      </c>
      <c r="H10948">
        <v>0.29829106130588201</v>
      </c>
      <c r="I10948">
        <v>0.22255508245214001</v>
      </c>
      <c r="J10948">
        <v>539</v>
      </c>
      <c r="K10948">
        <v>504</v>
      </c>
      <c r="L10948">
        <v>2601</v>
      </c>
      <c r="M10948">
        <v>5722</v>
      </c>
      <c r="N10948">
        <v>4.8069874680508301E-2</v>
      </c>
      <c r="O10948">
        <v>9.1462809864743602E-2</v>
      </c>
      <c r="P10948">
        <v>1.5733419690612101E-2</v>
      </c>
      <c r="Q10948">
        <v>0.86440677966101698</v>
      </c>
      <c r="R10948">
        <v>0.54237288135593198</v>
      </c>
      <c r="S10948">
        <f t="shared" si="171"/>
        <v>1.0683896271403615</v>
      </c>
    </row>
    <row r="10949" spans="1:19" x14ac:dyDescent="0.2">
      <c r="A10949" t="s">
        <v>21754</v>
      </c>
      <c r="B10949" t="s">
        <v>21755</v>
      </c>
      <c r="C10949">
        <v>239</v>
      </c>
      <c r="D10949">
        <v>194</v>
      </c>
      <c r="E10949">
        <v>180</v>
      </c>
      <c r="F10949">
        <v>18</v>
      </c>
      <c r="G10949">
        <v>-1.0337938722383099E-2</v>
      </c>
      <c r="H10949">
        <v>-0.61738340562323502</v>
      </c>
      <c r="I10949">
        <v>-2.0073225688068299</v>
      </c>
      <c r="J10949">
        <v>380</v>
      </c>
      <c r="K10949">
        <v>515</v>
      </c>
      <c r="L10949">
        <v>276</v>
      </c>
      <c r="M10949">
        <v>40</v>
      </c>
      <c r="N10949">
        <v>0.20925173584610199</v>
      </c>
      <c r="O10949">
        <v>-0.73096329169598295</v>
      </c>
      <c r="P10949">
        <v>-1.9879492738807401</v>
      </c>
      <c r="Q10949">
        <v>0.89830508474576198</v>
      </c>
      <c r="R10949">
        <v>0.322033898305084</v>
      </c>
      <c r="S10949">
        <f t="shared" si="171"/>
        <v>-0.11062247265347963</v>
      </c>
    </row>
    <row r="10950" spans="1:19" x14ac:dyDescent="0.2">
      <c r="A10950" t="s">
        <v>21756</v>
      </c>
      <c r="B10950" t="s">
        <v>21757</v>
      </c>
      <c r="C10950">
        <v>146</v>
      </c>
      <c r="D10950">
        <v>103</v>
      </c>
      <c r="E10950">
        <v>915</v>
      </c>
      <c r="F10950">
        <v>1950</v>
      </c>
      <c r="G10950">
        <v>-7.1257398783736395E-2</v>
      </c>
      <c r="H10950">
        <v>0.302810228503607</v>
      </c>
      <c r="I10950">
        <v>0.24148458261608099</v>
      </c>
      <c r="J10950">
        <v>236</v>
      </c>
      <c r="K10950">
        <v>224</v>
      </c>
      <c r="L10950">
        <v>1265</v>
      </c>
      <c r="M10950">
        <v>3272</v>
      </c>
      <c r="N10950">
        <v>5.4564118785778E-2</v>
      </c>
      <c r="O10950">
        <v>0.13708974539733901</v>
      </c>
      <c r="P10950">
        <v>0.13167562343728501</v>
      </c>
      <c r="Q10950">
        <v>0.81355932203389802</v>
      </c>
      <c r="R10950">
        <v>0.66101694915254205</v>
      </c>
      <c r="S10950">
        <f t="shared" si="171"/>
        <v>1.1048612253944123</v>
      </c>
    </row>
    <row r="10951" spans="1:19" x14ac:dyDescent="0.2">
      <c r="A10951" t="s">
        <v>21758</v>
      </c>
      <c r="B10951" t="s">
        <v>21759</v>
      </c>
      <c r="C10951">
        <v>85</v>
      </c>
      <c r="D10951">
        <v>58</v>
      </c>
      <c r="E10951">
        <v>53</v>
      </c>
      <c r="F10951">
        <v>8</v>
      </c>
      <c r="G10951">
        <v>-8.5732699855826905E-2</v>
      </c>
      <c r="H10951">
        <v>-0.69940106589190698</v>
      </c>
      <c r="I10951">
        <v>-1.9105261116843399</v>
      </c>
      <c r="J10951">
        <v>171</v>
      </c>
      <c r="K10951">
        <v>220</v>
      </c>
      <c r="L10951">
        <v>117</v>
      </c>
      <c r="M10951">
        <v>25</v>
      </c>
      <c r="N10951">
        <v>0.18665467385177401</v>
      </c>
      <c r="O10951">
        <v>-0.75689902579038204</v>
      </c>
      <c r="P10951">
        <v>-1.8452817703119999</v>
      </c>
      <c r="Q10951">
        <v>0.81355932203389802</v>
      </c>
      <c r="R10951">
        <v>0.44067796610169402</v>
      </c>
      <c r="S10951">
        <f t="shared" si="171"/>
        <v>-4.454675462835557E-2</v>
      </c>
    </row>
    <row r="10952" spans="1:19" x14ac:dyDescent="0.2">
      <c r="A10952" t="s">
        <v>21760</v>
      </c>
      <c r="B10952" t="s">
        <v>21761</v>
      </c>
      <c r="C10952">
        <v>115</v>
      </c>
      <c r="D10952">
        <v>77</v>
      </c>
      <c r="E10952">
        <v>369</v>
      </c>
      <c r="F10952">
        <v>777</v>
      </c>
      <c r="G10952">
        <v>-9.3948882885601298E-2</v>
      </c>
      <c r="H10952">
        <v>1.2070516027045E-2</v>
      </c>
      <c r="I10952">
        <v>-5.4473994514696297E-2</v>
      </c>
      <c r="J10952">
        <v>309</v>
      </c>
      <c r="K10952">
        <v>492</v>
      </c>
      <c r="L10952">
        <v>833</v>
      </c>
      <c r="M10952">
        <v>2163</v>
      </c>
      <c r="N10952">
        <v>0.27923472676424699</v>
      </c>
      <c r="O10952">
        <v>-0.161402255162437</v>
      </c>
      <c r="P10952">
        <v>-0.16512762857763599</v>
      </c>
      <c r="Q10952">
        <v>0.89830508474576198</v>
      </c>
      <c r="R10952">
        <v>0.50847457627118597</v>
      </c>
      <c r="S10952">
        <f t="shared" si="171"/>
        <v>0.94012166192533231</v>
      </c>
    </row>
    <row r="10953" spans="1:19" x14ac:dyDescent="0.2">
      <c r="A10953" t="s">
        <v>21762</v>
      </c>
      <c r="B10953" t="s">
        <v>21763</v>
      </c>
      <c r="C10953">
        <v>218</v>
      </c>
      <c r="D10953">
        <v>295</v>
      </c>
      <c r="E10953">
        <v>1242</v>
      </c>
      <c r="F10953">
        <v>2944</v>
      </c>
      <c r="G10953">
        <v>0.21162375466908601</v>
      </c>
      <c r="H10953">
        <v>0.261407092457552</v>
      </c>
      <c r="I10953">
        <v>0.24628413909885699</v>
      </c>
      <c r="J10953">
        <v>454</v>
      </c>
      <c r="K10953">
        <v>516</v>
      </c>
      <c r="L10953">
        <v>2516</v>
      </c>
      <c r="M10953">
        <v>5416</v>
      </c>
      <c r="N10953">
        <v>0.13282195219182899</v>
      </c>
      <c r="O10953">
        <v>0.15156600677173701</v>
      </c>
      <c r="P10953">
        <v>6.6397134228091001E-2</v>
      </c>
      <c r="Q10953">
        <v>0.89830508474576198</v>
      </c>
      <c r="R10953">
        <v>0.52542372881355903</v>
      </c>
      <c r="S10953">
        <f t="shared" si="171"/>
        <v>1.0887844090276824</v>
      </c>
    </row>
    <row r="10954" spans="1:19" x14ac:dyDescent="0.2">
      <c r="A10954" t="s">
        <v>21764</v>
      </c>
      <c r="B10954" t="s">
        <v>21765</v>
      </c>
      <c r="C10954">
        <v>69</v>
      </c>
      <c r="D10954">
        <v>37</v>
      </c>
      <c r="E10954">
        <v>18</v>
      </c>
      <c r="F10954">
        <v>4</v>
      </c>
      <c r="G10954">
        <v>-0.19038913437473101</v>
      </c>
      <c r="H10954">
        <v>-1.07783459541235</v>
      </c>
      <c r="I10954">
        <v>-2.1209862723712898</v>
      </c>
      <c r="J10954">
        <v>71</v>
      </c>
      <c r="K10954">
        <v>87</v>
      </c>
      <c r="L10954">
        <v>72</v>
      </c>
      <c r="M10954">
        <v>14</v>
      </c>
      <c r="N10954">
        <v>0.16548900732126501</v>
      </c>
      <c r="O10954">
        <v>-0.58601462943219695</v>
      </c>
      <c r="P10954">
        <v>-1.71535598163273</v>
      </c>
      <c r="Q10954">
        <v>0.66101694915254205</v>
      </c>
      <c r="R10954">
        <v>0.338983050847457</v>
      </c>
      <c r="S10954">
        <f t="shared" si="171"/>
        <v>-7.0486949571830063E-2</v>
      </c>
    </row>
    <row r="10955" spans="1:19" x14ac:dyDescent="0.2">
      <c r="A10955" t="s">
        <v>21766</v>
      </c>
      <c r="B10955" t="s">
        <v>21767</v>
      </c>
      <c r="C10955">
        <v>94</v>
      </c>
      <c r="D10955">
        <v>126</v>
      </c>
      <c r="E10955">
        <v>77</v>
      </c>
      <c r="F10955">
        <v>4</v>
      </c>
      <c r="G10955">
        <v>0.207500923813392</v>
      </c>
      <c r="H10955">
        <v>-0.58089513820562</v>
      </c>
      <c r="I10955">
        <v>-2.2552650352337298</v>
      </c>
      <c r="J10955">
        <v>142</v>
      </c>
      <c r="K10955">
        <v>131</v>
      </c>
      <c r="L10955">
        <v>49</v>
      </c>
      <c r="M10955">
        <v>18</v>
      </c>
      <c r="N10955">
        <v>4.2211054694429498E-2</v>
      </c>
      <c r="O10955">
        <v>-1.0541810414989301</v>
      </c>
      <c r="P10955">
        <v>-1.90724150787164</v>
      </c>
      <c r="Q10955">
        <v>0.72881355932203395</v>
      </c>
      <c r="R10955">
        <v>0.57627118644067798</v>
      </c>
      <c r="S10955">
        <f t="shared" si="171"/>
        <v>-0.16053695947138713</v>
      </c>
    </row>
    <row r="10956" spans="1:19" x14ac:dyDescent="0.2">
      <c r="A10956" t="s">
        <v>21768</v>
      </c>
      <c r="B10956" t="s">
        <v>21769</v>
      </c>
      <c r="C10956">
        <v>7</v>
      </c>
      <c r="D10956">
        <v>0</v>
      </c>
      <c r="E10956">
        <v>0</v>
      </c>
      <c r="F10956">
        <v>0</v>
      </c>
      <c r="G10956" t="e">
        <f>-inf</f>
        <v>#NAME?</v>
      </c>
      <c r="H10956" t="e">
        <f>-inf</f>
        <v>#NAME?</v>
      </c>
      <c r="I10956" t="e">
        <f>-inf</f>
        <v>#NAME?</v>
      </c>
      <c r="J10956">
        <v>0</v>
      </c>
      <c r="K10956">
        <v>5</v>
      </c>
      <c r="L10956">
        <v>0</v>
      </c>
      <c r="M10956">
        <v>0</v>
      </c>
      <c r="N10956" t="s">
        <v>599</v>
      </c>
      <c r="O10956" t="s">
        <v>373</v>
      </c>
      <c r="P10956" t="s">
        <v>373</v>
      </c>
      <c r="Q10956">
        <v>0.677966101694915</v>
      </c>
      <c r="R10956">
        <v>0.644067796610169</v>
      </c>
      <c r="S10956" t="e">
        <f t="shared" si="171"/>
        <v>#NAME?</v>
      </c>
    </row>
    <row r="10957" spans="1:19" x14ac:dyDescent="0.2">
      <c r="A10957" t="s">
        <v>21770</v>
      </c>
      <c r="B10957" t="s">
        <v>21771</v>
      </c>
      <c r="C10957">
        <v>17</v>
      </c>
      <c r="D10957">
        <v>31</v>
      </c>
      <c r="E10957">
        <v>60</v>
      </c>
      <c r="F10957">
        <v>186</v>
      </c>
      <c r="G10957">
        <v>0.34117100475152701</v>
      </c>
      <c r="H10957">
        <v>5.3444319226965999E-2</v>
      </c>
      <c r="I10957">
        <v>0.15486684987764299</v>
      </c>
      <c r="J10957">
        <v>30</v>
      </c>
      <c r="K10957">
        <v>27</v>
      </c>
      <c r="L10957">
        <v>159</v>
      </c>
      <c r="M10957">
        <v>309</v>
      </c>
      <c r="N10957">
        <v>3.1470612861046701E-2</v>
      </c>
      <c r="O10957">
        <v>0.13218709245639801</v>
      </c>
      <c r="P10957">
        <v>2.6115561132792901E-3</v>
      </c>
      <c r="Q10957">
        <v>0.89830508474576198</v>
      </c>
      <c r="R10957">
        <v>0.52542372881355903</v>
      </c>
      <c r="S10957">
        <f t="shared" si="171"/>
        <v>1.0453595795003923</v>
      </c>
    </row>
    <row r="10958" spans="1:19" x14ac:dyDescent="0.2">
      <c r="A10958" t="s">
        <v>21772</v>
      </c>
      <c r="B10958" t="s">
        <v>21773</v>
      </c>
      <c r="C10958">
        <v>260</v>
      </c>
      <c r="D10958">
        <v>268</v>
      </c>
      <c r="E10958">
        <v>141</v>
      </c>
      <c r="F10958">
        <v>19</v>
      </c>
      <c r="G10958">
        <v>9.3419678353499194E-2</v>
      </c>
      <c r="H10958">
        <v>-0.76001224509384102</v>
      </c>
      <c r="I10958">
        <v>-2.0204169199799802</v>
      </c>
      <c r="J10958">
        <v>575</v>
      </c>
      <c r="K10958">
        <v>704</v>
      </c>
      <c r="L10958">
        <v>337</v>
      </c>
      <c r="M10958">
        <v>69</v>
      </c>
      <c r="N10958">
        <v>0.16513291787420301</v>
      </c>
      <c r="O10958">
        <v>-0.82412672096268202</v>
      </c>
      <c r="P10958">
        <v>-1.93104442254426</v>
      </c>
      <c r="Q10958">
        <v>0.76271186440677896</v>
      </c>
      <c r="R10958">
        <v>0.38983050847457601</v>
      </c>
      <c r="S10958">
        <f t="shared" si="171"/>
        <v>-9.9177548759801296E-2</v>
      </c>
    </row>
    <row r="10959" spans="1:19" x14ac:dyDescent="0.2">
      <c r="A10959" t="s">
        <v>21774</v>
      </c>
      <c r="B10959" t="s">
        <v>21775</v>
      </c>
      <c r="C10959">
        <v>27</v>
      </c>
      <c r="D10959">
        <v>37</v>
      </c>
      <c r="E10959">
        <v>288</v>
      </c>
      <c r="F10959">
        <v>739</v>
      </c>
      <c r="G10959">
        <v>0.21709619220353599</v>
      </c>
      <c r="H10959">
        <v>0.53377071382183905</v>
      </c>
      <c r="I10959">
        <v>0.55308350127383898</v>
      </c>
      <c r="J10959">
        <v>161</v>
      </c>
      <c r="K10959">
        <v>97</v>
      </c>
      <c r="L10959">
        <v>756</v>
      </c>
      <c r="M10959">
        <v>1522</v>
      </c>
      <c r="N10959">
        <v>-0.14282603834388299</v>
      </c>
      <c r="O10959">
        <v>7.9607142324966407E-2</v>
      </c>
      <c r="P10959">
        <v>-3.4636892189188501E-2</v>
      </c>
      <c r="Q10959">
        <v>0.84745762711864403</v>
      </c>
      <c r="R10959">
        <v>0.55932203389830504</v>
      </c>
      <c r="S10959">
        <f t="shared" si="171"/>
        <v>1.150235305979872</v>
      </c>
    </row>
    <row r="10960" spans="1:19" x14ac:dyDescent="0.2">
      <c r="A10960" t="s">
        <v>21776</v>
      </c>
      <c r="B10960" t="s">
        <v>21777</v>
      </c>
      <c r="C10960">
        <v>186</v>
      </c>
      <c r="D10960">
        <v>157</v>
      </c>
      <c r="E10960">
        <v>122</v>
      </c>
      <c r="F10960">
        <v>15</v>
      </c>
      <c r="G10960">
        <v>6.6449404868459301E-3</v>
      </c>
      <c r="H10960">
        <v>-0.67741112332157105</v>
      </c>
      <c r="I10960">
        <v>-1.97761885812423</v>
      </c>
      <c r="J10960">
        <v>206</v>
      </c>
      <c r="K10960">
        <v>348</v>
      </c>
      <c r="L10960">
        <v>122</v>
      </c>
      <c r="M10960">
        <v>55</v>
      </c>
      <c r="N10960">
        <v>0.30494012699914902</v>
      </c>
      <c r="O10960">
        <v>-0.81959616683879499</v>
      </c>
      <c r="P10960">
        <v>-1.5837301994668</v>
      </c>
      <c r="Q10960">
        <v>0.59322033898305004</v>
      </c>
      <c r="R10960">
        <v>0.49152542372881303</v>
      </c>
      <c r="S10960">
        <f t="shared" si="171"/>
        <v>6.0655800828987305E-3</v>
      </c>
    </row>
    <row r="10961" spans="1:19" x14ac:dyDescent="0.2">
      <c r="A10961" t="s">
        <v>21778</v>
      </c>
      <c r="B10961" t="s">
        <v>21779</v>
      </c>
      <c r="C10961">
        <v>177</v>
      </c>
      <c r="D10961">
        <v>197</v>
      </c>
      <c r="E10961">
        <v>135</v>
      </c>
      <c r="F10961">
        <v>28</v>
      </c>
      <c r="G10961">
        <v>0.12675119209531399</v>
      </c>
      <c r="H10961">
        <v>-0.61189750764520401</v>
      </c>
      <c r="I10961">
        <v>-1.68501240798158</v>
      </c>
      <c r="J10961">
        <v>386</v>
      </c>
      <c r="K10961">
        <v>547</v>
      </c>
      <c r="L10961">
        <v>262</v>
      </c>
      <c r="M10961">
        <v>45</v>
      </c>
      <c r="N10961">
        <v>0.228628125083397</v>
      </c>
      <c r="O10961">
        <v>-0.760374790496399</v>
      </c>
      <c r="P10961">
        <v>-1.9436004594883001</v>
      </c>
      <c r="Q10961">
        <v>0.77966101694915202</v>
      </c>
      <c r="R10961">
        <v>0.45762711864406702</v>
      </c>
      <c r="S10961">
        <f t="shared" si="171"/>
        <v>-5.8109850704765164E-3</v>
      </c>
    </row>
    <row r="10962" spans="1:19" x14ac:dyDescent="0.2">
      <c r="A10962" t="s">
        <v>21780</v>
      </c>
      <c r="B10962" t="s">
        <v>21781</v>
      </c>
      <c r="C10962">
        <v>146</v>
      </c>
      <c r="D10962">
        <v>204</v>
      </c>
      <c r="E10962">
        <v>124</v>
      </c>
      <c r="F10962">
        <v>14</v>
      </c>
      <c r="G10962">
        <v>0.22553554393698999</v>
      </c>
      <c r="H10962">
        <v>-0.56518918040060495</v>
      </c>
      <c r="I10962">
        <v>-1.90242199306819</v>
      </c>
      <c r="J10962">
        <v>336</v>
      </c>
      <c r="K10962">
        <v>437</v>
      </c>
      <c r="L10962">
        <v>252</v>
      </c>
      <c r="M10962">
        <v>38</v>
      </c>
      <c r="N10962">
        <v>0.19137026300229901</v>
      </c>
      <c r="O10962">
        <v>-0.71702751375269003</v>
      </c>
      <c r="P10962">
        <v>-1.95678134936492</v>
      </c>
      <c r="Q10962">
        <v>0.61016949152542299</v>
      </c>
      <c r="R10962">
        <v>0.49152542372881303</v>
      </c>
      <c r="S10962">
        <f t="shared" si="171"/>
        <v>-7.2033976109566494E-2</v>
      </c>
    </row>
    <row r="10963" spans="1:19" x14ac:dyDescent="0.2">
      <c r="A10963" t="s">
        <v>21782</v>
      </c>
      <c r="B10963" t="s">
        <v>21783</v>
      </c>
      <c r="C10963">
        <v>156</v>
      </c>
      <c r="D10963">
        <v>222</v>
      </c>
      <c r="E10963">
        <v>143</v>
      </c>
      <c r="F10963">
        <v>12</v>
      </c>
      <c r="G10963">
        <v>0.23348660839170499</v>
      </c>
      <c r="H10963">
        <v>-0.53204657066780303</v>
      </c>
      <c r="I10963">
        <v>-1.99814052526883</v>
      </c>
      <c r="J10963">
        <v>302</v>
      </c>
      <c r="K10963">
        <v>446</v>
      </c>
      <c r="L10963">
        <v>161</v>
      </c>
      <c r="M10963">
        <v>37</v>
      </c>
      <c r="N10963">
        <v>0.24655601917671299</v>
      </c>
      <c r="O10963">
        <v>-0.86526984406969099</v>
      </c>
      <c r="P10963">
        <v>-1.92203088748204</v>
      </c>
      <c r="Q10963">
        <v>0.74576271186440601</v>
      </c>
      <c r="R10963">
        <v>0.35593220338983</v>
      </c>
      <c r="S10963">
        <f t="shared" si="171"/>
        <v>-9.0342432696847608E-2</v>
      </c>
    </row>
    <row r="10964" spans="1:19" x14ac:dyDescent="0.2">
      <c r="A10964" t="s">
        <v>21784</v>
      </c>
      <c r="B10964" t="s">
        <v>21785</v>
      </c>
      <c r="C10964">
        <v>22</v>
      </c>
      <c r="D10964">
        <v>60</v>
      </c>
      <c r="E10964">
        <v>176</v>
      </c>
      <c r="F10964">
        <v>707</v>
      </c>
      <c r="G10964">
        <v>0.51598680185696499</v>
      </c>
      <c r="H10964">
        <v>0.40883197721353998</v>
      </c>
      <c r="I10964">
        <v>0.62279956001269399</v>
      </c>
      <c r="J10964">
        <v>88</v>
      </c>
      <c r="K10964">
        <v>155</v>
      </c>
      <c r="L10964">
        <v>446</v>
      </c>
      <c r="M10964">
        <v>1171</v>
      </c>
      <c r="N10964">
        <v>0.32307712944184402</v>
      </c>
      <c r="O10964">
        <v>0.11276340941758201</v>
      </c>
      <c r="P10964">
        <v>0.113848554330301</v>
      </c>
      <c r="Q10964">
        <v>0.94915254237288105</v>
      </c>
      <c r="R10964">
        <v>0.644067796610169</v>
      </c>
      <c r="S10964">
        <f t="shared" si="171"/>
        <v>1.2100576909009073</v>
      </c>
    </row>
    <row r="10965" spans="1:19" x14ac:dyDescent="0.2">
      <c r="A10965" t="s">
        <v>21786</v>
      </c>
      <c r="B10965" t="s">
        <v>21787</v>
      </c>
      <c r="C10965">
        <v>168</v>
      </c>
      <c r="D10965">
        <v>131</v>
      </c>
      <c r="E10965">
        <v>44</v>
      </c>
      <c r="F10965">
        <v>25</v>
      </c>
      <c r="G10965">
        <v>-2.77797537745701E-2</v>
      </c>
      <c r="H10965">
        <v>-1.07611461501807</v>
      </c>
      <c r="I10965">
        <v>-1.71156644601582</v>
      </c>
      <c r="J10965">
        <v>320</v>
      </c>
      <c r="K10965">
        <v>384</v>
      </c>
      <c r="L10965">
        <v>167</v>
      </c>
      <c r="M10965">
        <v>49</v>
      </c>
      <c r="N10965">
        <v>0.15640934946934601</v>
      </c>
      <c r="O10965">
        <v>-0.87452228431671297</v>
      </c>
      <c r="P10965">
        <v>-1.82517956688328</v>
      </c>
      <c r="Q10965">
        <v>0.79661016949152497</v>
      </c>
      <c r="R10965">
        <v>0.338983050847457</v>
      </c>
      <c r="S10965">
        <f t="shared" si="171"/>
        <v>1.820692389833807E-2</v>
      </c>
    </row>
    <row r="10966" spans="1:19" x14ac:dyDescent="0.2">
      <c r="A10966" t="s">
        <v>21788</v>
      </c>
      <c r="B10966" t="s">
        <v>21789</v>
      </c>
      <c r="C10966">
        <v>69</v>
      </c>
      <c r="D10966">
        <v>91</v>
      </c>
      <c r="E10966">
        <v>318</v>
      </c>
      <c r="F10966">
        <v>1196</v>
      </c>
      <c r="G10966">
        <v>0.20045053387936601</v>
      </c>
      <c r="H10966">
        <v>0.16932001946877301</v>
      </c>
      <c r="I10966">
        <v>0.354684915953137</v>
      </c>
      <c r="J10966">
        <v>139</v>
      </c>
      <c r="K10966">
        <v>181</v>
      </c>
      <c r="L10966">
        <v>893</v>
      </c>
      <c r="M10966">
        <v>2326</v>
      </c>
      <c r="N10966">
        <v>0.19189187803681099</v>
      </c>
      <c r="O10966">
        <v>0.21574788149006</v>
      </c>
      <c r="P10966">
        <v>0.21336924154644099</v>
      </c>
      <c r="Q10966">
        <v>0.93220338983050799</v>
      </c>
      <c r="R10966">
        <v>0.52542372881355903</v>
      </c>
      <c r="S10966">
        <f t="shared" si="171"/>
        <v>1.1593580315395329</v>
      </c>
    </row>
    <row r="10967" spans="1:19" x14ac:dyDescent="0.2">
      <c r="A10967" t="s">
        <v>21790</v>
      </c>
      <c r="B10967" t="s">
        <v>21791</v>
      </c>
      <c r="C10967">
        <v>150</v>
      </c>
      <c r="D10967">
        <v>88</v>
      </c>
      <c r="E10967">
        <v>172</v>
      </c>
      <c r="F10967">
        <v>43</v>
      </c>
      <c r="G10967">
        <v>-0.151350354609984</v>
      </c>
      <c r="H10967">
        <v>-0.43482082192653498</v>
      </c>
      <c r="I10967">
        <v>-1.42681997643809</v>
      </c>
      <c r="J10967">
        <v>325</v>
      </c>
      <c r="K10967">
        <v>354</v>
      </c>
      <c r="L10967">
        <v>216</v>
      </c>
      <c r="M10967">
        <v>58</v>
      </c>
      <c r="N10967">
        <v>0.114348004468635</v>
      </c>
      <c r="O10967">
        <v>-0.76951838697233299</v>
      </c>
      <c r="P10967">
        <v>-1.75868103600783</v>
      </c>
      <c r="Q10967">
        <v>0.79661016949152497</v>
      </c>
      <c r="R10967">
        <v>0.45762711864406702</v>
      </c>
      <c r="S10967">
        <f t="shared" si="171"/>
        <v>0.11811035305668013</v>
      </c>
    </row>
    <row r="10968" spans="1:19" x14ac:dyDescent="0.2">
      <c r="A10968" t="s">
        <v>21792</v>
      </c>
      <c r="B10968" t="s">
        <v>21793</v>
      </c>
      <c r="C10968">
        <v>184</v>
      </c>
      <c r="D10968">
        <v>225</v>
      </c>
      <c r="E10968">
        <v>621</v>
      </c>
      <c r="F10968">
        <v>1436</v>
      </c>
      <c r="G10968">
        <v>0.16762292739735399</v>
      </c>
      <c r="H10968">
        <v>3.4015767388639997E-2</v>
      </c>
      <c r="I10968">
        <v>8.1394439347461794E-3</v>
      </c>
      <c r="J10968">
        <v>329</v>
      </c>
      <c r="K10968">
        <v>512</v>
      </c>
      <c r="L10968">
        <v>1056</v>
      </c>
      <c r="M10968">
        <v>2789</v>
      </c>
      <c r="N10968">
        <v>0.26930216644757798</v>
      </c>
      <c r="O10968">
        <v>-8.5620756896571198E-2</v>
      </c>
      <c r="P10968">
        <v>-8.1973052275817304E-2</v>
      </c>
      <c r="Q10968">
        <v>0.83050847457627097</v>
      </c>
      <c r="R10968">
        <v>0.55932203389830504</v>
      </c>
      <c r="S10968">
        <f t="shared" si="171"/>
        <v>0.98042082904107297</v>
      </c>
    </row>
    <row r="10969" spans="1:19" x14ac:dyDescent="0.2">
      <c r="A10969" t="s">
        <v>21794</v>
      </c>
      <c r="B10969" t="s">
        <v>20424</v>
      </c>
      <c r="C10969">
        <v>0</v>
      </c>
      <c r="D10969">
        <v>0</v>
      </c>
      <c r="E10969">
        <v>0</v>
      </c>
      <c r="F10969">
        <v>0</v>
      </c>
      <c r="G10969" t="s">
        <v>373</v>
      </c>
      <c r="H10969" t="s">
        <v>373</v>
      </c>
      <c r="I10969" t="s">
        <v>373</v>
      </c>
      <c r="J10969">
        <v>0</v>
      </c>
      <c r="K10969">
        <v>0</v>
      </c>
      <c r="L10969">
        <v>0</v>
      </c>
      <c r="M10969">
        <v>0</v>
      </c>
      <c r="N10969" t="s">
        <v>373</v>
      </c>
      <c r="O10969" t="s">
        <v>373</v>
      </c>
      <c r="P10969" t="s">
        <v>373</v>
      </c>
      <c r="Q10969">
        <v>0.89830508474576198</v>
      </c>
      <c r="R10969">
        <v>0.50847457627118597</v>
      </c>
      <c r="S10969" t="e">
        <f t="shared" si="171"/>
        <v>#VALUE!</v>
      </c>
    </row>
    <row r="10970" spans="1:19" x14ac:dyDescent="0.2">
      <c r="A10970" t="s">
        <v>21795</v>
      </c>
      <c r="B10970" t="s">
        <v>21796</v>
      </c>
      <c r="C10970">
        <v>230</v>
      </c>
      <c r="D10970">
        <v>243</v>
      </c>
      <c r="E10970">
        <v>1381</v>
      </c>
      <c r="F10970">
        <v>4496</v>
      </c>
      <c r="G10970">
        <v>0.10413666987624701</v>
      </c>
      <c r="H10970">
        <v>0.28420783278263401</v>
      </c>
      <c r="I10970">
        <v>0.40690129358141203</v>
      </c>
      <c r="J10970">
        <v>474</v>
      </c>
      <c r="K10970">
        <v>529</v>
      </c>
      <c r="L10970">
        <v>3022</v>
      </c>
      <c r="M10970">
        <v>7600</v>
      </c>
      <c r="N10970">
        <v>0.124905433782822</v>
      </c>
      <c r="O10970">
        <v>0.21242734118453099</v>
      </c>
      <c r="P10970">
        <v>0.19480958201481299</v>
      </c>
      <c r="Q10970">
        <v>0.77966101694915202</v>
      </c>
      <c r="R10970">
        <v>0.54237288135593198</v>
      </c>
      <c r="S10970">
        <f t="shared" si="171"/>
        <v>1.1694519632442595</v>
      </c>
    </row>
    <row r="10971" spans="1:19" x14ac:dyDescent="0.2">
      <c r="A10971" t="s">
        <v>21797</v>
      </c>
      <c r="B10971" t="s">
        <v>21798</v>
      </c>
      <c r="C10971">
        <v>127</v>
      </c>
      <c r="D10971">
        <v>129</v>
      </c>
      <c r="E10971">
        <v>85</v>
      </c>
      <c r="F10971">
        <v>22</v>
      </c>
      <c r="G10971">
        <v>8.7044221638820501E-2</v>
      </c>
      <c r="H10971">
        <v>-0.66864280502006701</v>
      </c>
      <c r="I10971">
        <v>-1.6455782130957399</v>
      </c>
      <c r="J10971">
        <v>237</v>
      </c>
      <c r="K10971">
        <v>226</v>
      </c>
      <c r="L10971">
        <v>245</v>
      </c>
      <c r="M10971">
        <v>45</v>
      </c>
      <c r="N10971">
        <v>5.6588196559018797E-2</v>
      </c>
      <c r="O10971">
        <v>-0.57767103878996096</v>
      </c>
      <c r="P10971">
        <v>-1.73176150082665</v>
      </c>
      <c r="Q10971">
        <v>0.76271186440677896</v>
      </c>
      <c r="R10971">
        <v>0.45762711864406702</v>
      </c>
      <c r="S10971">
        <f t="shared" si="171"/>
        <v>6.2224641513317441E-2</v>
      </c>
    </row>
    <row r="10972" spans="1:19" x14ac:dyDescent="0.2">
      <c r="A10972" t="s">
        <v>21799</v>
      </c>
      <c r="B10972" t="s">
        <v>21800</v>
      </c>
      <c r="C10972">
        <v>99</v>
      </c>
      <c r="D10972">
        <v>121</v>
      </c>
      <c r="E10972">
        <v>212</v>
      </c>
      <c r="F10972">
        <v>115</v>
      </c>
      <c r="G10972">
        <v>0.167408408014428</v>
      </c>
      <c r="H10972">
        <v>-0.16355734344720199</v>
      </c>
      <c r="I10972">
        <v>-0.81913452720593705</v>
      </c>
      <c r="J10972">
        <v>253</v>
      </c>
      <c r="K10972">
        <v>348</v>
      </c>
      <c r="L10972">
        <v>353</v>
      </c>
      <c r="M10972">
        <v>236</v>
      </c>
      <c r="N10972">
        <v>0.215686826192484</v>
      </c>
      <c r="O10972">
        <v>-0.44743459293238502</v>
      </c>
      <c r="P10972">
        <v>-1.0404341867975999</v>
      </c>
      <c r="Q10972">
        <v>0.77966101694915202</v>
      </c>
      <c r="R10972">
        <v>0.44067796610169402</v>
      </c>
      <c r="S10972">
        <f t="shared" si="171"/>
        <v>0.48547604975980962</v>
      </c>
    </row>
    <row r="10973" spans="1:19" x14ac:dyDescent="0.2">
      <c r="A10973" t="s">
        <v>21801</v>
      </c>
      <c r="B10973" t="s">
        <v>21802</v>
      </c>
      <c r="C10973">
        <v>143</v>
      </c>
      <c r="D10973">
        <v>94</v>
      </c>
      <c r="E10973">
        <v>476</v>
      </c>
      <c r="F10973">
        <v>1245</v>
      </c>
      <c r="G10973">
        <v>-0.101949951569834</v>
      </c>
      <c r="H10973">
        <v>2.8012905477027599E-2</v>
      </c>
      <c r="I10973">
        <v>5.5636141004694301E-2</v>
      </c>
      <c r="J10973">
        <v>183</v>
      </c>
      <c r="K10973">
        <v>242</v>
      </c>
      <c r="L10973">
        <v>1116</v>
      </c>
      <c r="M10973">
        <v>2296</v>
      </c>
      <c r="N10973">
        <v>0.198592379671723</v>
      </c>
      <c r="O10973">
        <v>0.19312432772674001</v>
      </c>
      <c r="P10973">
        <v>8.8295125403613395E-2</v>
      </c>
      <c r="Q10973">
        <v>0.93220338983050799</v>
      </c>
      <c r="R10973">
        <v>0.52542372881355903</v>
      </c>
      <c r="S10973">
        <f t="shared" si="171"/>
        <v>1.0396620431158956</v>
      </c>
    </row>
    <row r="10974" spans="1:19" x14ac:dyDescent="0.2">
      <c r="A10974" t="s">
        <v>21803</v>
      </c>
      <c r="B10974" t="s">
        <v>21804</v>
      </c>
      <c r="C10974">
        <v>111</v>
      </c>
      <c r="D10974">
        <v>60</v>
      </c>
      <c r="E10974">
        <v>111</v>
      </c>
      <c r="F10974">
        <v>7</v>
      </c>
      <c r="G10974">
        <v>-0.18691349610748501</v>
      </c>
      <c r="H10974">
        <v>-0.49425800977840301</v>
      </c>
      <c r="I10974">
        <v>-2.0844221117343902</v>
      </c>
      <c r="J10974">
        <v>159</v>
      </c>
      <c r="K10974">
        <v>167</v>
      </c>
      <c r="L10974">
        <v>99</v>
      </c>
      <c r="M10974">
        <v>18</v>
      </c>
      <c r="N10974">
        <v>9.8547450248853502E-2</v>
      </c>
      <c r="O10974">
        <v>-0.79785070686729198</v>
      </c>
      <c r="P10974">
        <v>-1.95635028780903</v>
      </c>
      <c r="Q10974">
        <v>0.66101694915254205</v>
      </c>
      <c r="R10974">
        <v>0.40677966101694901</v>
      </c>
      <c r="S10974">
        <f t="shared" si="171"/>
        <v>-0.12440448981060762</v>
      </c>
    </row>
    <row r="10975" spans="1:19" x14ac:dyDescent="0.2">
      <c r="A10975" t="s">
        <v>21805</v>
      </c>
      <c r="B10975" t="s">
        <v>21806</v>
      </c>
      <c r="C10975">
        <v>101</v>
      </c>
      <c r="D10975">
        <v>200</v>
      </c>
      <c r="E10975">
        <v>705</v>
      </c>
      <c r="F10975">
        <v>2260</v>
      </c>
      <c r="G10975">
        <v>0.37696685417686698</v>
      </c>
      <c r="H10975">
        <v>0.34960973343035201</v>
      </c>
      <c r="I10975">
        <v>0.465589892402759</v>
      </c>
      <c r="J10975">
        <v>184</v>
      </c>
      <c r="K10975">
        <v>190</v>
      </c>
      <c r="L10975">
        <v>1064</v>
      </c>
      <c r="M10975">
        <v>2884</v>
      </c>
      <c r="N10975">
        <v>9.1163881365014202E-2</v>
      </c>
      <c r="O10975">
        <v>0.17003502780510199</v>
      </c>
      <c r="P10975">
        <v>0.18495176444596101</v>
      </c>
      <c r="Q10975">
        <v>0.89830508474576198</v>
      </c>
      <c r="R10975">
        <v>0.55932203389830504</v>
      </c>
      <c r="S10975">
        <f t="shared" si="171"/>
        <v>1.1837399766835226</v>
      </c>
    </row>
    <row r="10976" spans="1:19" x14ac:dyDescent="0.2">
      <c r="A10976" t="s">
        <v>21807</v>
      </c>
      <c r="B10976" t="s">
        <v>21808</v>
      </c>
      <c r="C10976">
        <v>212</v>
      </c>
      <c r="D10976">
        <v>278</v>
      </c>
      <c r="E10976">
        <v>225</v>
      </c>
      <c r="F10976">
        <v>50</v>
      </c>
      <c r="G10976">
        <v>0.197967167284853</v>
      </c>
      <c r="H10976">
        <v>-0.46841135259579197</v>
      </c>
      <c r="I10976">
        <v>-1.51156302955473</v>
      </c>
      <c r="J10976">
        <v>469</v>
      </c>
      <c r="K10976">
        <v>657</v>
      </c>
      <c r="L10976">
        <v>398</v>
      </c>
      <c r="M10976">
        <v>72</v>
      </c>
      <c r="N10976">
        <v>0.22362063026641901</v>
      </c>
      <c r="O10976">
        <v>-0.66337854778578498</v>
      </c>
      <c r="P10976">
        <v>-1.8240660148757</v>
      </c>
      <c r="Q10976">
        <v>0.81355932203389802</v>
      </c>
      <c r="R10976">
        <v>0.61016949152542299</v>
      </c>
      <c r="S10976">
        <f t="shared" si="171"/>
        <v>7.6182448966575875E-2</v>
      </c>
    </row>
    <row r="10977" spans="1:19" x14ac:dyDescent="0.2">
      <c r="A10977" t="s">
        <v>21809</v>
      </c>
      <c r="B10977" t="s">
        <v>21810</v>
      </c>
      <c r="C10977">
        <v>156</v>
      </c>
      <c r="D10977">
        <v>199</v>
      </c>
      <c r="E10977">
        <v>677</v>
      </c>
      <c r="F10977">
        <v>2045</v>
      </c>
      <c r="G10977">
        <v>0.18598671035077299</v>
      </c>
      <c r="H10977">
        <v>0.143206060552279</v>
      </c>
      <c r="I10977">
        <v>0.2333715410269</v>
      </c>
      <c r="J10977">
        <v>355</v>
      </c>
      <c r="K10977">
        <v>364</v>
      </c>
      <c r="L10977">
        <v>1622</v>
      </c>
      <c r="M10977">
        <v>4041</v>
      </c>
      <c r="N10977">
        <v>8.8101134015683605E-2</v>
      </c>
      <c r="O10977">
        <v>6.7733719675652698E-2</v>
      </c>
      <c r="P10977">
        <v>4.6034828795661099E-2</v>
      </c>
      <c r="Q10977">
        <v>0.77966101694915202</v>
      </c>
      <c r="R10977">
        <v>0.52542372881355903</v>
      </c>
      <c r="S10977">
        <f t="shared" si="171"/>
        <v>1.0796140460377914</v>
      </c>
    </row>
    <row r="10978" spans="1:19" x14ac:dyDescent="0.2">
      <c r="A10978" t="s">
        <v>21811</v>
      </c>
      <c r="B10978" t="s">
        <v>21812</v>
      </c>
      <c r="C10978">
        <v>259</v>
      </c>
      <c r="D10978">
        <v>306</v>
      </c>
      <c r="E10978">
        <v>189</v>
      </c>
      <c r="F10978">
        <v>60</v>
      </c>
      <c r="G10978">
        <v>0.15267989469585599</v>
      </c>
      <c r="H10978">
        <v>-0.63109596968641102</v>
      </c>
      <c r="I10978">
        <v>-1.5193456866596</v>
      </c>
      <c r="J10978">
        <v>421</v>
      </c>
      <c r="K10978">
        <v>501</v>
      </c>
      <c r="L10978">
        <v>285</v>
      </c>
      <c r="M10978">
        <v>121</v>
      </c>
      <c r="N10978">
        <v>0.15278373345329899</v>
      </c>
      <c r="O10978">
        <v>-0.76152601297154798</v>
      </c>
      <c r="P10978">
        <v>-1.55172239411111</v>
      </c>
      <c r="Q10978">
        <v>0.69491525423728795</v>
      </c>
      <c r="R10978">
        <v>0.338983050847457</v>
      </c>
      <c r="S10978">
        <f t="shared" si="171"/>
        <v>0.14678552669355399</v>
      </c>
    </row>
    <row r="10979" spans="1:19" x14ac:dyDescent="0.2">
      <c r="A10979" t="s">
        <v>21813</v>
      </c>
      <c r="B10979" t="s">
        <v>21814</v>
      </c>
      <c r="C10979">
        <v>72</v>
      </c>
      <c r="D10979">
        <v>112</v>
      </c>
      <c r="E10979">
        <v>107</v>
      </c>
      <c r="F10979">
        <v>11</v>
      </c>
      <c r="G10979">
        <v>0.272143758534441</v>
      </c>
      <c r="H10979">
        <v>-0.32220672852446203</v>
      </c>
      <c r="I10979">
        <v>-1.70013698423504</v>
      </c>
      <c r="J10979">
        <v>226</v>
      </c>
      <c r="K10979">
        <v>223</v>
      </c>
      <c r="L10979">
        <v>180</v>
      </c>
      <c r="M10979">
        <v>14</v>
      </c>
      <c r="N10979">
        <v>7.1424527322481501E-2</v>
      </c>
      <c r="O10979">
        <v>-0.69092471118848497</v>
      </c>
      <c r="P10979">
        <v>-2.2182060720610499</v>
      </c>
      <c r="Q10979">
        <v>0.79661016949152497</v>
      </c>
      <c r="R10979">
        <v>0.55932203389830504</v>
      </c>
      <c r="S10979">
        <f t="shared" si="171"/>
        <v>-8.362517480040256E-2</v>
      </c>
    </row>
    <row r="10980" spans="1:19" x14ac:dyDescent="0.2">
      <c r="A10980" t="s">
        <v>21815</v>
      </c>
      <c r="B10980" t="s">
        <v>21816</v>
      </c>
      <c r="C10980">
        <v>165</v>
      </c>
      <c r="D10980">
        <v>168</v>
      </c>
      <c r="E10980">
        <v>1074</v>
      </c>
      <c r="F10980">
        <v>2380</v>
      </c>
      <c r="G10980">
        <v>8.8083569807484899E-2</v>
      </c>
      <c r="H10980">
        <v>0.31926232737122601</v>
      </c>
      <c r="I10980">
        <v>0.27489583988060601</v>
      </c>
      <c r="J10980">
        <v>234</v>
      </c>
      <c r="K10980">
        <v>284</v>
      </c>
      <c r="L10980">
        <v>1462</v>
      </c>
      <c r="M10980">
        <v>3137</v>
      </c>
      <c r="N10980">
        <v>0.161330586058616</v>
      </c>
      <c r="O10980">
        <v>0.20364273806730801</v>
      </c>
      <c r="P10980">
        <v>0.11707299269570901</v>
      </c>
      <c r="Q10980">
        <v>0.93220338983050799</v>
      </c>
      <c r="R10980">
        <v>0.55932203389830504</v>
      </c>
      <c r="S10980">
        <f t="shared" si="171"/>
        <v>1.1105905128042182</v>
      </c>
    </row>
    <row r="10981" spans="1:19" x14ac:dyDescent="0.2">
      <c r="A10981" t="s">
        <v>21817</v>
      </c>
      <c r="B10981" t="s">
        <v>21818</v>
      </c>
      <c r="C10981">
        <v>168</v>
      </c>
      <c r="D10981">
        <v>121</v>
      </c>
      <c r="E10981">
        <v>1223</v>
      </c>
      <c r="F10981">
        <v>2711</v>
      </c>
      <c r="G10981">
        <v>-6.2265679113884302E-2</v>
      </c>
      <c r="H10981">
        <v>0.36785916553201897</v>
      </c>
      <c r="I10981">
        <v>0.32362306289262299</v>
      </c>
      <c r="J10981">
        <v>362</v>
      </c>
      <c r="K10981">
        <v>379</v>
      </c>
      <c r="L10981">
        <v>2510</v>
      </c>
      <c r="M10981">
        <v>5343</v>
      </c>
      <c r="N10981">
        <v>9.7158742856628399E-2</v>
      </c>
      <c r="O10981">
        <v>0.24887637380348199</v>
      </c>
      <c r="P10981">
        <v>0.158850935057847</v>
      </c>
      <c r="Q10981">
        <v>0.89830508474576198</v>
      </c>
      <c r="R10981">
        <v>0.62711864406779605</v>
      </c>
      <c r="S10981">
        <f t="shared" si="171"/>
        <v>1.1358175524445464</v>
      </c>
    </row>
    <row r="10982" spans="1:19" x14ac:dyDescent="0.2">
      <c r="A10982" t="s">
        <v>21819</v>
      </c>
      <c r="B10982" t="s">
        <v>21820</v>
      </c>
      <c r="C10982">
        <v>46</v>
      </c>
      <c r="D10982">
        <v>43</v>
      </c>
      <c r="E10982">
        <v>346</v>
      </c>
      <c r="F10982">
        <v>794</v>
      </c>
      <c r="G10982">
        <v>5.0968856193540801E-2</v>
      </c>
      <c r="H10982">
        <v>0.38206025733279803</v>
      </c>
      <c r="I10982">
        <v>0.352865497783523</v>
      </c>
      <c r="J10982">
        <v>59</v>
      </c>
      <c r="K10982">
        <v>101</v>
      </c>
      <c r="L10982">
        <v>416</v>
      </c>
      <c r="M10982">
        <v>1350</v>
      </c>
      <c r="N10982">
        <v>0.31069746556222</v>
      </c>
      <c r="O10982">
        <v>0.25615254184020803</v>
      </c>
      <c r="P10982">
        <v>0.34925608826096899</v>
      </c>
      <c r="Q10982">
        <v>0.89830508474576198</v>
      </c>
      <c r="R10982">
        <v>0.57627118644067798</v>
      </c>
      <c r="S10982">
        <f t="shared" si="171"/>
        <v>1.1951808518700666</v>
      </c>
    </row>
    <row r="10983" spans="1:19" x14ac:dyDescent="0.2">
      <c r="A10983" t="s">
        <v>21821</v>
      </c>
      <c r="B10983" t="s">
        <v>21822</v>
      </c>
      <c r="C10983">
        <v>238</v>
      </c>
      <c r="D10983">
        <v>326</v>
      </c>
      <c r="E10983">
        <v>1543</v>
      </c>
      <c r="F10983">
        <v>4777</v>
      </c>
      <c r="G10983">
        <v>0.21689887530695501</v>
      </c>
      <c r="H10983">
        <v>0.31753095922823199</v>
      </c>
      <c r="I10983">
        <v>0.41838111126484201</v>
      </c>
      <c r="J10983">
        <v>277</v>
      </c>
      <c r="K10983">
        <v>464</v>
      </c>
      <c r="L10983">
        <v>1557</v>
      </c>
      <c r="M10983">
        <v>5976</v>
      </c>
      <c r="N10983">
        <v>0.301266314912154</v>
      </c>
      <c r="O10983">
        <v>0.15772006635928101</v>
      </c>
      <c r="P10983">
        <v>0.32370515115100001</v>
      </c>
      <c r="Q10983">
        <v>0.88135593220338904</v>
      </c>
      <c r="R10983">
        <v>0.55932203389830504</v>
      </c>
      <c r="S10983">
        <f t="shared" si="171"/>
        <v>1.2072400101413767</v>
      </c>
    </row>
    <row r="10984" spans="1:19" x14ac:dyDescent="0.2">
      <c r="A10984" t="s">
        <v>21823</v>
      </c>
      <c r="B10984" t="s">
        <v>21824</v>
      </c>
      <c r="C10984">
        <v>129</v>
      </c>
      <c r="D10984">
        <v>185</v>
      </c>
      <c r="E10984">
        <v>693</v>
      </c>
      <c r="F10984">
        <v>2785</v>
      </c>
      <c r="G10984">
        <v>0.23684025039929299</v>
      </c>
      <c r="H10984">
        <v>0.23588551453415399</v>
      </c>
      <c r="I10984">
        <v>0.45003831624849899</v>
      </c>
      <c r="J10984">
        <v>359</v>
      </c>
      <c r="K10984">
        <v>389</v>
      </c>
      <c r="L10984">
        <v>1546</v>
      </c>
      <c r="M10984">
        <v>4761</v>
      </c>
      <c r="N10984">
        <v>0.11208325616911</v>
      </c>
      <c r="O10984">
        <v>4.2026263859596499E-2</v>
      </c>
      <c r="P10984">
        <v>0.112378064304298</v>
      </c>
      <c r="Q10984">
        <v>0.89830508474576198</v>
      </c>
      <c r="R10984">
        <v>0.52542372881355903</v>
      </c>
      <c r="S10984">
        <f t="shared" si="171"/>
        <v>1.159842881521965</v>
      </c>
    </row>
    <row r="10985" spans="1:19" x14ac:dyDescent="0.2">
      <c r="A10985" t="s">
        <v>21825</v>
      </c>
      <c r="B10985" t="s">
        <v>21826</v>
      </c>
      <c r="C10985">
        <v>74</v>
      </c>
      <c r="D10985">
        <v>98</v>
      </c>
      <c r="E10985">
        <v>82</v>
      </c>
      <c r="F10985">
        <v>13</v>
      </c>
      <c r="G10985">
        <v>0.20225258825704701</v>
      </c>
      <c r="H10985">
        <v>-0.44967587712566298</v>
      </c>
      <c r="I10985">
        <v>-1.6394855403861299</v>
      </c>
      <c r="J10985">
        <v>202</v>
      </c>
      <c r="K10985">
        <v>235</v>
      </c>
      <c r="L10985">
        <v>133</v>
      </c>
      <c r="M10985">
        <v>22</v>
      </c>
      <c r="N10985">
        <v>0.142944596246834</v>
      </c>
      <c r="O10985">
        <v>-0.773588505623928</v>
      </c>
      <c r="P10985">
        <v>-1.9731543572163099</v>
      </c>
      <c r="Q10985">
        <v>0.74576271186440601</v>
      </c>
      <c r="R10985">
        <v>0.45762711864406702</v>
      </c>
      <c r="S10985">
        <f t="shared" si="171"/>
        <v>-5.8697611985083359E-4</v>
      </c>
    </row>
    <row r="10986" spans="1:19" x14ac:dyDescent="0.2">
      <c r="A10986" t="s">
        <v>21827</v>
      </c>
      <c r="B10986" t="s">
        <v>21828</v>
      </c>
      <c r="C10986">
        <v>68</v>
      </c>
      <c r="D10986">
        <v>24</v>
      </c>
      <c r="E10986">
        <v>24</v>
      </c>
      <c r="F10986">
        <v>3</v>
      </c>
      <c r="G10986">
        <v>-0.372039438699101</v>
      </c>
      <c r="H10986">
        <v>-0.94655568077303398</v>
      </c>
      <c r="I10986">
        <v>-2.2395848309485702</v>
      </c>
      <c r="J10986">
        <v>121</v>
      </c>
      <c r="K10986">
        <v>81</v>
      </c>
      <c r="L10986">
        <v>36</v>
      </c>
      <c r="M10986">
        <v>16</v>
      </c>
      <c r="N10986">
        <v>-9.70722480160785E-2</v>
      </c>
      <c r="O10986">
        <v>-1.11857164669355</v>
      </c>
      <c r="P10986">
        <v>-1.8888910562524099</v>
      </c>
      <c r="Q10986">
        <v>0.71186440677966101</v>
      </c>
      <c r="R10986">
        <v>0.38983050847457601</v>
      </c>
      <c r="S10986">
        <f t="shared" si="171"/>
        <v>-0.15110660276255938</v>
      </c>
    </row>
    <row r="10987" spans="1:19" x14ac:dyDescent="0.2">
      <c r="A10987" t="s">
        <v>21829</v>
      </c>
      <c r="B10987" t="s">
        <v>21830</v>
      </c>
      <c r="C10987">
        <v>241</v>
      </c>
      <c r="D10987">
        <v>367</v>
      </c>
      <c r="E10987">
        <v>201</v>
      </c>
      <c r="F10987">
        <v>30</v>
      </c>
      <c r="G10987">
        <v>0.262907253972749</v>
      </c>
      <c r="H10987">
        <v>-0.57307899493278303</v>
      </c>
      <c r="I10987">
        <v>-1.7890929608171999</v>
      </c>
      <c r="J10987">
        <v>539</v>
      </c>
      <c r="K10987">
        <v>638</v>
      </c>
      <c r="L10987">
        <v>276</v>
      </c>
      <c r="M10987">
        <v>75</v>
      </c>
      <c r="N10987">
        <v>0.150460016956145</v>
      </c>
      <c r="O10987">
        <v>-0.88276846026591105</v>
      </c>
      <c r="P10987">
        <v>-1.86675317038693</v>
      </c>
      <c r="Q10987">
        <v>0.66101694915254205</v>
      </c>
      <c r="R10987">
        <v>0.44067796610169402</v>
      </c>
      <c r="S10987">
        <f t="shared" si="171"/>
        <v>-1.5270696532589856E-2</v>
      </c>
    </row>
    <row r="10988" spans="1:19" x14ac:dyDescent="0.2">
      <c r="A10988" t="s">
        <v>21831</v>
      </c>
      <c r="B10988" t="s">
        <v>21832</v>
      </c>
      <c r="C10988">
        <v>87</v>
      </c>
      <c r="D10988">
        <v>116</v>
      </c>
      <c r="E10988">
        <v>412</v>
      </c>
      <c r="F10988">
        <v>697</v>
      </c>
      <c r="G10988">
        <v>0.20519696890382799</v>
      </c>
      <c r="H10988">
        <v>0.181119953636112</v>
      </c>
      <c r="I10988">
        <v>1.9516352517391901E-2</v>
      </c>
      <c r="J10988">
        <v>164</v>
      </c>
      <c r="K10988">
        <v>155</v>
      </c>
      <c r="L10988">
        <v>397</v>
      </c>
      <c r="M10988">
        <v>900</v>
      </c>
      <c r="N10988">
        <v>5.2715953544315297E-2</v>
      </c>
      <c r="O10988">
        <v>-0.20814211842897301</v>
      </c>
      <c r="P10988">
        <v>-0.27082700720026498</v>
      </c>
      <c r="Q10988">
        <v>0.88135593220338904</v>
      </c>
      <c r="R10988">
        <v>0.57627118644067798</v>
      </c>
      <c r="S10988">
        <f t="shared" si="171"/>
        <v>0.93318639475688259</v>
      </c>
    </row>
    <row r="10989" spans="1:19" x14ac:dyDescent="0.2">
      <c r="A10989" t="s">
        <v>21833</v>
      </c>
      <c r="B10989" t="s">
        <v>21834</v>
      </c>
      <c r="C10989">
        <v>98</v>
      </c>
      <c r="D10989">
        <v>165</v>
      </c>
      <c r="E10989">
        <v>90</v>
      </c>
      <c r="F10989">
        <v>12</v>
      </c>
      <c r="G10989">
        <v>0.30651610081693897</v>
      </c>
      <c r="H10989">
        <v>-0.53124157603157296</v>
      </c>
      <c r="I10989">
        <v>-1.79624200260686</v>
      </c>
      <c r="J10989">
        <v>135</v>
      </c>
      <c r="K10989">
        <v>207</v>
      </c>
      <c r="L10989">
        <v>134</v>
      </c>
      <c r="M10989">
        <v>19</v>
      </c>
      <c r="N10989">
        <v>0.26286468038363298</v>
      </c>
      <c r="O10989">
        <v>-0.59531774727458797</v>
      </c>
      <c r="P10989">
        <v>-1.8618058361340699</v>
      </c>
      <c r="Q10989">
        <v>0.677966101694915</v>
      </c>
      <c r="R10989">
        <v>0.37288135593220301</v>
      </c>
      <c r="S10989">
        <f t="shared" si="171"/>
        <v>-1.6009030566896457E-2</v>
      </c>
    </row>
    <row r="10990" spans="1:19" x14ac:dyDescent="0.2">
      <c r="A10990" t="s">
        <v>21835</v>
      </c>
      <c r="B10990" t="s">
        <v>21836</v>
      </c>
      <c r="C10990">
        <v>248</v>
      </c>
      <c r="D10990">
        <v>301</v>
      </c>
      <c r="E10990">
        <v>1948</v>
      </c>
      <c r="F10990">
        <v>4554</v>
      </c>
      <c r="G10990">
        <v>0.164373047063155</v>
      </c>
      <c r="H10990">
        <v>0.40087926193797602</v>
      </c>
      <c r="I10990">
        <v>0.37974417249090803</v>
      </c>
      <c r="J10990">
        <v>564</v>
      </c>
      <c r="K10990">
        <v>530</v>
      </c>
      <c r="L10990">
        <v>3808</v>
      </c>
      <c r="M10990">
        <v>7993</v>
      </c>
      <c r="N10990">
        <v>5.0224869039168403E-2</v>
      </c>
      <c r="O10990">
        <v>0.23732905858470399</v>
      </c>
      <c r="P10990">
        <v>0.14120504039464099</v>
      </c>
      <c r="Q10990">
        <v>0.83050847457627097</v>
      </c>
      <c r="R10990">
        <v>0.61016949152542299</v>
      </c>
      <c r="S10990">
        <f t="shared" si="171"/>
        <v>1.1472819612529905</v>
      </c>
    </row>
    <row r="10991" spans="1:19" x14ac:dyDescent="0.2">
      <c r="A10991" t="s">
        <v>21837</v>
      </c>
      <c r="B10991" t="s">
        <v>21838</v>
      </c>
      <c r="C10991">
        <v>222</v>
      </c>
      <c r="D10991">
        <v>262</v>
      </c>
      <c r="E10991">
        <v>820</v>
      </c>
      <c r="F10991">
        <v>1291</v>
      </c>
      <c r="G10991">
        <v>0.152206549164635</v>
      </c>
      <c r="H10991">
        <v>7.3202868154674403E-2</v>
      </c>
      <c r="I10991">
        <v>-0.119623905146217</v>
      </c>
      <c r="J10991">
        <v>422</v>
      </c>
      <c r="K10991">
        <v>531</v>
      </c>
      <c r="L10991">
        <v>1288</v>
      </c>
      <c r="M10991">
        <v>2062</v>
      </c>
      <c r="N10991">
        <v>0.17701017354151699</v>
      </c>
      <c r="O10991">
        <v>-0.10748536508227</v>
      </c>
      <c r="P10991">
        <v>-0.32124945860606902</v>
      </c>
      <c r="Q10991">
        <v>0.84745762711864403</v>
      </c>
      <c r="R10991">
        <v>0.50847457627118597</v>
      </c>
      <c r="S10991">
        <f t="shared" si="171"/>
        <v>0.87957347061767721</v>
      </c>
    </row>
    <row r="10992" spans="1:19" x14ac:dyDescent="0.2">
      <c r="A10992" t="s">
        <v>21839</v>
      </c>
      <c r="B10992" t="s">
        <v>21840</v>
      </c>
      <c r="C10992">
        <v>78</v>
      </c>
      <c r="D10992">
        <v>78</v>
      </c>
      <c r="E10992">
        <v>66</v>
      </c>
      <c r="F10992">
        <v>9</v>
      </c>
      <c r="G10992">
        <v>8.0258232295528406E-2</v>
      </c>
      <c r="H10992">
        <v>-0.56680867692701498</v>
      </c>
      <c r="I10992">
        <v>-1.82204926621315</v>
      </c>
      <c r="J10992">
        <v>127</v>
      </c>
      <c r="K10992">
        <v>177</v>
      </c>
      <c r="L10992">
        <v>77</v>
      </c>
      <c r="M10992">
        <v>14</v>
      </c>
      <c r="N10992">
        <v>0.22139764882757099</v>
      </c>
      <c r="O10992">
        <v>-0.80940177292786497</v>
      </c>
      <c r="P10992">
        <v>-1.96790135386961</v>
      </c>
      <c r="Q10992">
        <v>0.84745762711864403</v>
      </c>
      <c r="R10992">
        <v>0.59322033898305004</v>
      </c>
      <c r="S10992">
        <f t="shared" si="171"/>
        <v>-5.183023416637289E-2</v>
      </c>
    </row>
    <row r="10993" spans="1:19" x14ac:dyDescent="0.2">
      <c r="A10993" t="s">
        <v>21841</v>
      </c>
      <c r="B10993" t="s">
        <v>21842</v>
      </c>
      <c r="C10993">
        <v>43</v>
      </c>
      <c r="D10993">
        <v>90</v>
      </c>
      <c r="E10993">
        <v>53</v>
      </c>
      <c r="F10993">
        <v>7</v>
      </c>
      <c r="G10993">
        <v>0.40103228615526598</v>
      </c>
      <c r="H10993">
        <v>-0.40345059575720099</v>
      </c>
      <c r="I10993">
        <v>-1.6725675885273199</v>
      </c>
      <c r="J10993">
        <v>151</v>
      </c>
      <c r="K10993">
        <v>171</v>
      </c>
      <c r="L10993">
        <v>121</v>
      </c>
      <c r="M10993">
        <v>41</v>
      </c>
      <c r="N10993">
        <v>0.13124726652070601</v>
      </c>
      <c r="O10993">
        <v>-0.68828035412110899</v>
      </c>
      <c r="P10993">
        <v>-1.57641875916532</v>
      </c>
      <c r="Q10993">
        <v>0.57627118644067798</v>
      </c>
      <c r="R10993">
        <v>0.338983050847457</v>
      </c>
      <c r="S10993">
        <f t="shared" si="171"/>
        <v>9.5992997512680797E-2</v>
      </c>
    </row>
    <row r="10994" spans="1:19" x14ac:dyDescent="0.2">
      <c r="A10994" t="s">
        <v>21843</v>
      </c>
      <c r="B10994" t="s">
        <v>21844</v>
      </c>
      <c r="C10994">
        <v>37</v>
      </c>
      <c r="D10994">
        <v>54</v>
      </c>
      <c r="E10994">
        <v>60</v>
      </c>
      <c r="F10994">
        <v>3</v>
      </c>
      <c r="G10994">
        <v>0.244450268051501</v>
      </c>
      <c r="H10994">
        <v>-0.28430848346175502</v>
      </c>
      <c r="I10994">
        <v>-1.9752776423093299</v>
      </c>
      <c r="J10994">
        <v>140</v>
      </c>
      <c r="K10994">
        <v>163</v>
      </c>
      <c r="L10994">
        <v>45</v>
      </c>
      <c r="M10994">
        <v>20</v>
      </c>
      <c r="N10994">
        <v>0.14328767214744101</v>
      </c>
      <c r="O10994">
        <v>-1.0850042990472799</v>
      </c>
      <c r="P10994">
        <v>-1.85532370860614</v>
      </c>
      <c r="Q10994">
        <v>0.61016949152542299</v>
      </c>
      <c r="R10994">
        <v>0.35593220338983</v>
      </c>
      <c r="S10994">
        <f t="shared" si="171"/>
        <v>-6.5906076463128571E-2</v>
      </c>
    </row>
    <row r="10995" spans="1:19" x14ac:dyDescent="0.2">
      <c r="A10995" t="s">
        <v>21845</v>
      </c>
      <c r="B10995" t="s">
        <v>21846</v>
      </c>
      <c r="C10995">
        <v>39</v>
      </c>
      <c r="D10995">
        <v>37</v>
      </c>
      <c r="E10995">
        <v>98</v>
      </c>
      <c r="F10995">
        <v>302</v>
      </c>
      <c r="G10995">
        <v>5.73953493360242E-2</v>
      </c>
      <c r="H10995">
        <v>-9.4096541112407894E-2</v>
      </c>
      <c r="I10995">
        <v>4.7451629686525703E-3</v>
      </c>
      <c r="J10995">
        <v>90</v>
      </c>
      <c r="K10995">
        <v>158</v>
      </c>
      <c r="L10995">
        <v>298</v>
      </c>
      <c r="M10995">
        <v>695</v>
      </c>
      <c r="N10995">
        <v>0.32164268093681903</v>
      </c>
      <c r="O10995">
        <v>-7.2115022507460005E-2</v>
      </c>
      <c r="P10995">
        <v>-0.12248337344110299</v>
      </c>
      <c r="Q10995">
        <v>0.76271186440677896</v>
      </c>
      <c r="R10995">
        <v>0.74576271186440601</v>
      </c>
      <c r="S10995">
        <f t="shared" si="171"/>
        <v>0.96860612595777607</v>
      </c>
    </row>
    <row r="10996" spans="1:19" x14ac:dyDescent="0.2">
      <c r="A10996" t="s">
        <v>21847</v>
      </c>
      <c r="B10996" t="s">
        <v>21848</v>
      </c>
      <c r="C10996">
        <v>66</v>
      </c>
      <c r="D10996">
        <v>98</v>
      </c>
      <c r="E10996">
        <v>183</v>
      </c>
      <c r="F10996">
        <v>402</v>
      </c>
      <c r="G10996">
        <v>0.25194037244615403</v>
      </c>
      <c r="H10996">
        <v>-5.1350855589842703E-2</v>
      </c>
      <c r="I10996">
        <v>-9.9515055419397494E-2</v>
      </c>
      <c r="J10996">
        <v>171</v>
      </c>
      <c r="K10996">
        <v>196</v>
      </c>
      <c r="L10996">
        <v>503</v>
      </c>
      <c r="M10996">
        <v>718</v>
      </c>
      <c r="N10996">
        <v>0.13648806438604399</v>
      </c>
      <c r="O10996">
        <v>-0.123516902480616</v>
      </c>
      <c r="P10996">
        <v>-0.38709733474174601</v>
      </c>
      <c r="Q10996">
        <v>0.79661016949152497</v>
      </c>
      <c r="R10996">
        <v>0.50847457627118597</v>
      </c>
      <c r="S10996">
        <f t="shared" si="171"/>
        <v>0.86775929881105562</v>
      </c>
    </row>
    <row r="10997" spans="1:19" x14ac:dyDescent="0.2">
      <c r="A10997" t="s">
        <v>21849</v>
      </c>
      <c r="B10997" t="s">
        <v>21850</v>
      </c>
      <c r="C10997">
        <v>202</v>
      </c>
      <c r="D10997">
        <v>204</v>
      </c>
      <c r="E10997">
        <v>741</v>
      </c>
      <c r="F10997">
        <v>1514</v>
      </c>
      <c r="G10997">
        <v>8.4537030274803401E-2</v>
      </c>
      <c r="H10997">
        <v>7.0208828754300706E-2</v>
      </c>
      <c r="I10997">
        <v>-9.4226672445687602E-3</v>
      </c>
      <c r="J10997">
        <v>443</v>
      </c>
      <c r="K10997">
        <v>402</v>
      </c>
      <c r="L10997">
        <v>1364</v>
      </c>
      <c r="M10997">
        <v>2658</v>
      </c>
      <c r="N10997">
        <v>3.50504302831222E-2</v>
      </c>
      <c r="O10997">
        <v>-0.10367813304699899</v>
      </c>
      <c r="P10997">
        <v>-0.23207441820824901</v>
      </c>
      <c r="Q10997">
        <v>0.76271186440677896</v>
      </c>
      <c r="R10997">
        <v>0.69491525423728795</v>
      </c>
      <c r="S10997">
        <f t="shared" si="171"/>
        <v>0.93520654555581051</v>
      </c>
    </row>
    <row r="10998" spans="1:19" x14ac:dyDescent="0.2">
      <c r="A10998" t="s">
        <v>21851</v>
      </c>
      <c r="B10998" t="s">
        <v>21852</v>
      </c>
      <c r="C10998">
        <v>175</v>
      </c>
      <c r="D10998">
        <v>200</v>
      </c>
      <c r="E10998">
        <v>133</v>
      </c>
      <c r="F10998">
        <v>22</v>
      </c>
      <c r="G10998">
        <v>0.13825017927321501</v>
      </c>
      <c r="H10998">
        <v>-0.61344441749761203</v>
      </c>
      <c r="I10998">
        <v>-1.78481254082608</v>
      </c>
      <c r="J10998">
        <v>474</v>
      </c>
      <c r="K10998">
        <v>494</v>
      </c>
      <c r="L10998">
        <v>219</v>
      </c>
      <c r="M10998">
        <v>48</v>
      </c>
      <c r="N10998">
        <v>9.5176710671283596E-2</v>
      </c>
      <c r="O10998">
        <v>-0.92742300397835697</v>
      </c>
      <c r="P10998">
        <v>-2.0047627728903898</v>
      </c>
      <c r="Q10998">
        <v>0.71186440677966101</v>
      </c>
      <c r="R10998">
        <v>0.44067796610169402</v>
      </c>
      <c r="S10998">
        <f t="shared" si="171"/>
        <v>-5.0951607231256441E-2</v>
      </c>
    </row>
    <row r="10999" spans="1:19" x14ac:dyDescent="0.2">
      <c r="A10999" t="s">
        <v>21853</v>
      </c>
      <c r="B10999" t="s">
        <v>21854</v>
      </c>
      <c r="C10999">
        <v>41</v>
      </c>
      <c r="D10999">
        <v>90</v>
      </c>
      <c r="E10999">
        <v>43</v>
      </c>
      <c r="F10999">
        <v>4</v>
      </c>
      <c r="G10999">
        <v>0.421716885015117</v>
      </c>
      <c r="H10999">
        <v>-0.47357341091855198</v>
      </c>
      <c r="I10999">
        <v>-1.89492103835377</v>
      </c>
      <c r="J10999">
        <v>89</v>
      </c>
      <c r="K10999">
        <v>125</v>
      </c>
      <c r="L10999">
        <v>71</v>
      </c>
      <c r="M10999">
        <v>9</v>
      </c>
      <c r="N10999">
        <v>0.22474810978486501</v>
      </c>
      <c r="O10999">
        <v>-0.69022043507022701</v>
      </c>
      <c r="P10999">
        <v>-2.0053731657974798</v>
      </c>
      <c r="Q10999">
        <v>0.74576271186440601</v>
      </c>
      <c r="R10999">
        <v>0.52542372881355903</v>
      </c>
      <c r="S10999">
        <f t="shared" si="171"/>
        <v>-8.2868341815585903E-2</v>
      </c>
    </row>
    <row r="11000" spans="1:19" x14ac:dyDescent="0.2">
      <c r="A11000" t="s">
        <v>21855</v>
      </c>
      <c r="B11000" t="s">
        <v>21856</v>
      </c>
      <c r="C11000">
        <v>223</v>
      </c>
      <c r="D11000">
        <v>224</v>
      </c>
      <c r="E11000">
        <v>156</v>
      </c>
      <c r="F11000">
        <v>38</v>
      </c>
      <c r="G11000">
        <v>8.2201387581530602E-2</v>
      </c>
      <c r="H11000">
        <v>-0.64943827447210201</v>
      </c>
      <c r="I11000">
        <v>-1.6527184393933401</v>
      </c>
      <c r="J11000">
        <v>370</v>
      </c>
      <c r="K11000">
        <v>472</v>
      </c>
      <c r="L11000">
        <v>199</v>
      </c>
      <c r="M11000">
        <v>87</v>
      </c>
      <c r="N11000">
        <v>0.18296837798881399</v>
      </c>
      <c r="O11000">
        <v>-0.86143742480167795</v>
      </c>
      <c r="P11000">
        <v>-1.6389081400402601</v>
      </c>
      <c r="Q11000">
        <v>0.89830508474576198</v>
      </c>
      <c r="R11000">
        <v>0.37288135593220301</v>
      </c>
      <c r="S11000">
        <f t="shared" si="171"/>
        <v>8.5002274948283399E-2</v>
      </c>
    </row>
    <row r="11001" spans="1:19" x14ac:dyDescent="0.2">
      <c r="A11001" t="s">
        <v>21857</v>
      </c>
      <c r="B11001" t="s">
        <v>21858</v>
      </c>
      <c r="C11001">
        <v>134</v>
      </c>
      <c r="D11001">
        <v>97</v>
      </c>
      <c r="E11001">
        <v>625</v>
      </c>
      <c r="F11001">
        <v>1755</v>
      </c>
      <c r="G11001">
        <v>-6.0074831803034301E-2</v>
      </c>
      <c r="H11001">
        <v>0.174517209200864</v>
      </c>
      <c r="I11001">
        <v>0.232975149475036</v>
      </c>
      <c r="J11001">
        <v>284</v>
      </c>
      <c r="K11001">
        <v>265</v>
      </c>
      <c r="L11001">
        <v>1849</v>
      </c>
      <c r="M11001">
        <v>3889</v>
      </c>
      <c r="N11001">
        <v>4.7155637311491902E-2</v>
      </c>
      <c r="O11001">
        <v>0.221529793967744</v>
      </c>
      <c r="P11001">
        <v>0.12629393450852899</v>
      </c>
      <c r="Q11001">
        <v>0.88135593220338904</v>
      </c>
      <c r="R11001">
        <v>0.54237288135593198</v>
      </c>
      <c r="S11001">
        <f t="shared" si="171"/>
        <v>1.1009677321896523</v>
      </c>
    </row>
    <row r="11002" spans="1:19" x14ac:dyDescent="0.2">
      <c r="A11002" t="s">
        <v>21859</v>
      </c>
      <c r="B11002" t="s">
        <v>21860</v>
      </c>
      <c r="C11002">
        <v>205</v>
      </c>
      <c r="D11002">
        <v>278</v>
      </c>
      <c r="E11002">
        <v>161</v>
      </c>
      <c r="F11002">
        <v>20</v>
      </c>
      <c r="G11002">
        <v>0.21254916715784999</v>
      </c>
      <c r="H11002">
        <v>-0.59918599480230805</v>
      </c>
      <c r="I11002">
        <v>-1.89492103835377</v>
      </c>
      <c r="J11002">
        <v>305</v>
      </c>
      <c r="K11002">
        <v>428</v>
      </c>
      <c r="L11002">
        <v>166</v>
      </c>
      <c r="M11002">
        <v>26</v>
      </c>
      <c r="N11002">
        <v>0.22437203308810699</v>
      </c>
      <c r="O11002">
        <v>-0.85628052845112101</v>
      </c>
      <c r="P11002">
        <v>-2.0795521599678599</v>
      </c>
      <c r="Q11002">
        <v>0.84745762711864403</v>
      </c>
      <c r="R11002">
        <v>0.322033898305084</v>
      </c>
      <c r="S11002">
        <f t="shared" si="171"/>
        <v>-0.10271001026156634</v>
      </c>
    </row>
    <row r="11003" spans="1:19" x14ac:dyDescent="0.2">
      <c r="A11003" t="s">
        <v>21861</v>
      </c>
      <c r="B11003" t="s">
        <v>21862</v>
      </c>
      <c r="C11003">
        <v>166</v>
      </c>
      <c r="D11003">
        <v>123</v>
      </c>
      <c r="E11003">
        <v>107</v>
      </c>
      <c r="F11003">
        <v>8</v>
      </c>
      <c r="G11003">
        <v>-4.9944744305128699E-2</v>
      </c>
      <c r="H11003">
        <v>-0.684982320133249</v>
      </c>
      <c r="I11003">
        <v>-2.2012152740101101</v>
      </c>
      <c r="J11003">
        <v>225</v>
      </c>
      <c r="K11003">
        <v>160</v>
      </c>
      <c r="L11003">
        <v>140</v>
      </c>
      <c r="M11003">
        <v>24</v>
      </c>
      <c r="N11003">
        <v>-7.0834432033715894E-2</v>
      </c>
      <c r="O11003">
        <v>-0.79814325957751397</v>
      </c>
      <c r="P11003">
        <v>-1.9821969449916399</v>
      </c>
      <c r="Q11003">
        <v>0.76271186440677896</v>
      </c>
      <c r="R11003">
        <v>0.38983050847457601</v>
      </c>
      <c r="S11003">
        <f t="shared" si="171"/>
        <v>-0.16499925903204296</v>
      </c>
    </row>
    <row r="11004" spans="1:19" x14ac:dyDescent="0.2">
      <c r="A11004" t="s">
        <v>21863</v>
      </c>
      <c r="B11004" t="s">
        <v>21864</v>
      </c>
      <c r="C11004">
        <v>240</v>
      </c>
      <c r="D11004">
        <v>325</v>
      </c>
      <c r="E11004">
        <v>1458</v>
      </c>
      <c r="F11004">
        <v>4917</v>
      </c>
      <c r="G11004">
        <v>0.21193035156279599</v>
      </c>
      <c r="H11004">
        <v>0.289288272491946</v>
      </c>
      <c r="I11004">
        <v>0.427291793616556</v>
      </c>
      <c r="J11004">
        <v>408</v>
      </c>
      <c r="K11004">
        <v>673</v>
      </c>
      <c r="L11004">
        <v>2411</v>
      </c>
      <c r="M11004">
        <v>7830</v>
      </c>
      <c r="N11004">
        <v>0.29458300455581798</v>
      </c>
      <c r="O11004">
        <v>0.17944827014318299</v>
      </c>
      <c r="P11004">
        <v>0.27287593037616997</v>
      </c>
      <c r="Q11004">
        <v>0.91525423728813504</v>
      </c>
      <c r="R11004">
        <v>0.54237288135593198</v>
      </c>
      <c r="S11004">
        <f t="shared" si="171"/>
        <v>1.1962137174146037</v>
      </c>
    </row>
    <row r="11005" spans="1:19" x14ac:dyDescent="0.2">
      <c r="A11005" t="s">
        <v>21865</v>
      </c>
      <c r="B11005" t="s">
        <v>21866</v>
      </c>
      <c r="C11005">
        <v>44</v>
      </c>
      <c r="D11005">
        <v>21</v>
      </c>
      <c r="E11005">
        <v>9</v>
      </c>
      <c r="F11005">
        <v>3</v>
      </c>
      <c r="G11005">
        <v>-0.24097514945673901</v>
      </c>
      <c r="H11005">
        <v>-1.18346817682526</v>
      </c>
      <c r="I11005">
        <v>-2.0505285947285201</v>
      </c>
      <c r="J11005">
        <v>135</v>
      </c>
      <c r="K11005">
        <v>101</v>
      </c>
      <c r="L11005">
        <v>57</v>
      </c>
      <c r="M11005">
        <v>14</v>
      </c>
      <c r="N11005">
        <v>-4.8784291290641699E-2</v>
      </c>
      <c r="O11005">
        <v>-0.96654768996690499</v>
      </c>
      <c r="P11005">
        <v>-1.9944314014086599</v>
      </c>
      <c r="Q11005">
        <v>0.66101694915254205</v>
      </c>
      <c r="R11005">
        <v>0.45762711864406702</v>
      </c>
      <c r="S11005">
        <f t="shared" si="171"/>
        <v>-0.1248162370864236</v>
      </c>
    </row>
    <row r="11006" spans="1:19" x14ac:dyDescent="0.2">
      <c r="A11006" t="s">
        <v>21867</v>
      </c>
      <c r="B11006" t="s">
        <v>21868</v>
      </c>
      <c r="C11006">
        <v>262</v>
      </c>
      <c r="D11006">
        <v>340</v>
      </c>
      <c r="E11006">
        <v>1575</v>
      </c>
      <c r="F11006">
        <v>3884</v>
      </c>
      <c r="G11006">
        <v>0.193435858018038</v>
      </c>
      <c r="H11006">
        <v>0.28472125702746998</v>
      </c>
      <c r="I11006">
        <v>0.286780756954222</v>
      </c>
      <c r="J11006">
        <v>599</v>
      </c>
      <c r="K11006">
        <v>964</v>
      </c>
      <c r="L11006">
        <v>3121</v>
      </c>
      <c r="M11006">
        <v>8045</v>
      </c>
      <c r="N11006">
        <v>0.28387831493524102</v>
      </c>
      <c r="O11006">
        <v>0.12477816913163101</v>
      </c>
      <c r="P11006">
        <v>0.11787355745384299</v>
      </c>
      <c r="Q11006">
        <v>0.83050847457627097</v>
      </c>
      <c r="R11006">
        <v>0.62711864406779605</v>
      </c>
      <c r="S11006">
        <f t="shared" si="171"/>
        <v>1.1142320637555567</v>
      </c>
    </row>
    <row r="11007" spans="1:19" x14ac:dyDescent="0.2">
      <c r="A11007" t="s">
        <v>21869</v>
      </c>
      <c r="B11007" t="s">
        <v>21870</v>
      </c>
      <c r="C11007">
        <v>70</v>
      </c>
      <c r="D11007">
        <v>58</v>
      </c>
      <c r="E11007">
        <v>44</v>
      </c>
      <c r="F11007">
        <v>15</v>
      </c>
      <c r="G11007">
        <v>-1.4118141557911299E-3</v>
      </c>
      <c r="H11007">
        <v>-0.69590337330647301</v>
      </c>
      <c r="I11007">
        <v>-1.55320395392057</v>
      </c>
      <c r="J11007">
        <v>86</v>
      </c>
      <c r="K11007">
        <v>127</v>
      </c>
      <c r="L11007">
        <v>87</v>
      </c>
      <c r="M11007">
        <v>35</v>
      </c>
      <c r="N11007">
        <v>0.246533373134111</v>
      </c>
      <c r="O11007">
        <v>-0.587067975769339</v>
      </c>
      <c r="P11007">
        <v>-1.40065607548518</v>
      </c>
      <c r="Q11007">
        <v>0.81355932203389802</v>
      </c>
      <c r="R11007">
        <v>0.54237288135593198</v>
      </c>
      <c r="S11007">
        <f t="shared" si="171"/>
        <v>0.17742913495321019</v>
      </c>
    </row>
    <row r="11008" spans="1:19" x14ac:dyDescent="0.2">
      <c r="A11008" t="s">
        <v>21871</v>
      </c>
      <c r="B11008" t="s">
        <v>21872</v>
      </c>
      <c r="C11008">
        <v>63</v>
      </c>
      <c r="D11008">
        <v>59</v>
      </c>
      <c r="E11008">
        <v>260</v>
      </c>
      <c r="F11008">
        <v>573</v>
      </c>
      <c r="G11008">
        <v>5.1769694484090897E-2</v>
      </c>
      <c r="H11008">
        <v>0.12137478873883201</v>
      </c>
      <c r="I11008">
        <v>7.4616899551809196E-2</v>
      </c>
      <c r="J11008">
        <v>84</v>
      </c>
      <c r="K11008">
        <v>53</v>
      </c>
      <c r="L11008">
        <v>348</v>
      </c>
      <c r="M11008">
        <v>573</v>
      </c>
      <c r="N11008">
        <v>-0.12277531303937</v>
      </c>
      <c r="O11008">
        <v>2.5211180740308901E-2</v>
      </c>
      <c r="P11008">
        <v>-0.176350332686384</v>
      </c>
      <c r="Q11008">
        <v>0.81355932203389802</v>
      </c>
      <c r="R11008">
        <v>0.61016949152542299</v>
      </c>
      <c r="S11008">
        <f t="shared" si="171"/>
        <v>0.97434744480129076</v>
      </c>
    </row>
    <row r="11009" spans="1:19" x14ac:dyDescent="0.2">
      <c r="A11009" t="s">
        <v>21873</v>
      </c>
      <c r="B11009" t="s">
        <v>21874</v>
      </c>
      <c r="C11009">
        <v>304</v>
      </c>
      <c r="D11009">
        <v>304</v>
      </c>
      <c r="E11009">
        <v>1671</v>
      </c>
      <c r="F11009">
        <v>5746</v>
      </c>
      <c r="G11009">
        <v>8.0258232295528406E-2</v>
      </c>
      <c r="H11009">
        <v>0.245844856506233</v>
      </c>
      <c r="I11009">
        <v>0.39229486508517603</v>
      </c>
      <c r="J11009">
        <v>572</v>
      </c>
      <c r="K11009">
        <v>719</v>
      </c>
      <c r="L11009">
        <v>3969</v>
      </c>
      <c r="M11009">
        <v>11687</v>
      </c>
      <c r="N11009">
        <v>0.17656096501158</v>
      </c>
      <c r="O11009">
        <v>0.24919629296974799</v>
      </c>
      <c r="P11009">
        <v>0.30008134665514802</v>
      </c>
      <c r="Q11009">
        <v>0.83050847457627097</v>
      </c>
      <c r="R11009">
        <v>0.72881355932203296</v>
      </c>
      <c r="S11009">
        <f t="shared" si="171"/>
        <v>1.1933981878430382</v>
      </c>
    </row>
    <row r="11010" spans="1:19" x14ac:dyDescent="0.2">
      <c r="A11010" t="s">
        <v>21875</v>
      </c>
      <c r="B11010" t="s">
        <v>21876</v>
      </c>
      <c r="C11010">
        <v>56</v>
      </c>
      <c r="D11010">
        <v>54</v>
      </c>
      <c r="E11010">
        <v>691</v>
      </c>
      <c r="F11010">
        <v>1358</v>
      </c>
      <c r="G11010">
        <v>6.4463965112296504E-2</v>
      </c>
      <c r="H11010">
        <v>0.59703201058959399</v>
      </c>
      <c r="I11010">
        <v>0.50051456997628296</v>
      </c>
      <c r="J11010">
        <v>104</v>
      </c>
      <c r="K11010">
        <v>171</v>
      </c>
      <c r="L11010">
        <v>854</v>
      </c>
      <c r="M11010">
        <v>2230</v>
      </c>
      <c r="N11010">
        <v>0.29319087451509501</v>
      </c>
      <c r="O11010">
        <v>0.32233575424583399</v>
      </c>
      <c r="P11010">
        <v>0.32104585515748701</v>
      </c>
      <c r="Q11010">
        <v>0.86440677966101698</v>
      </c>
      <c r="R11010">
        <v>0.79661016949152497</v>
      </c>
      <c r="S11010">
        <f t="shared" si="171"/>
        <v>1.2302146191809782</v>
      </c>
    </row>
    <row r="11011" spans="1:19" x14ac:dyDescent="0.2">
      <c r="A11011" t="s">
        <v>21877</v>
      </c>
      <c r="B11011" t="s">
        <v>21878</v>
      </c>
      <c r="C11011">
        <v>228</v>
      </c>
      <c r="D11011">
        <v>290</v>
      </c>
      <c r="E11011">
        <v>173</v>
      </c>
      <c r="F11011">
        <v>49</v>
      </c>
      <c r="G11011">
        <v>0.18472138319403</v>
      </c>
      <c r="H11011">
        <v>-0.61414675365006199</v>
      </c>
      <c r="I11011">
        <v>-1.5519359399339301</v>
      </c>
      <c r="J11011">
        <v>529</v>
      </c>
      <c r="K11011">
        <v>833</v>
      </c>
      <c r="L11011">
        <v>428</v>
      </c>
      <c r="M11011">
        <v>89</v>
      </c>
      <c r="N11011">
        <v>0.27441743279332298</v>
      </c>
      <c r="O11011">
        <v>-0.68410068016640402</v>
      </c>
      <c r="P11011">
        <v>-1.78429133398216</v>
      </c>
      <c r="Q11011">
        <v>0.88135593220338904</v>
      </c>
      <c r="R11011">
        <v>0.49152542372881303</v>
      </c>
      <c r="S11011">
        <f t="shared" ref="S11011:S11074" si="172">((I11011+1.7338029)/1.7338029+(P11011+1.8692731)/1.8692731)/2</f>
        <v>7.5178648227767042E-2</v>
      </c>
    </row>
    <row r="11012" spans="1:19" x14ac:dyDescent="0.2">
      <c r="A11012" t="s">
        <v>21879</v>
      </c>
      <c r="B11012" t="s">
        <v>21880</v>
      </c>
      <c r="C11012">
        <v>49</v>
      </c>
      <c r="D11012">
        <v>57</v>
      </c>
      <c r="E11012">
        <v>59</v>
      </c>
      <c r="F11012">
        <v>10</v>
      </c>
      <c r="G11012">
        <v>0.14593700793950601</v>
      </c>
      <c r="H11012">
        <v>-0.41360207816477301</v>
      </c>
      <c r="I11012">
        <v>-1.57439325299051</v>
      </c>
      <c r="J11012">
        <v>145</v>
      </c>
      <c r="K11012">
        <v>179</v>
      </c>
      <c r="L11012">
        <v>141</v>
      </c>
      <c r="M11012">
        <v>14</v>
      </c>
      <c r="N11012">
        <v>0.16871313216664</v>
      </c>
      <c r="O11012">
        <v>-0.60423766672398505</v>
      </c>
      <c r="P11012">
        <v>-2.02546563514862</v>
      </c>
      <c r="Q11012">
        <v>0.86440677966101698</v>
      </c>
      <c r="R11012">
        <v>0.44067796610169402</v>
      </c>
      <c r="S11012">
        <f t="shared" si="172"/>
        <v>4.192148171350274E-3</v>
      </c>
    </row>
    <row r="11013" spans="1:19" x14ac:dyDescent="0.2">
      <c r="A11013" t="s">
        <v>21881</v>
      </c>
      <c r="B11013" t="s">
        <v>21882</v>
      </c>
      <c r="C11013">
        <v>198</v>
      </c>
      <c r="D11013">
        <v>146</v>
      </c>
      <c r="E11013">
        <v>84</v>
      </c>
      <c r="F11013">
        <v>14</v>
      </c>
      <c r="G11013">
        <v>-5.2054102181565601E-2</v>
      </c>
      <c r="H11013">
        <v>-0.86664391397805296</v>
      </c>
      <c r="I11013">
        <v>-2.0347343275452898</v>
      </c>
      <c r="J11013">
        <v>580</v>
      </c>
      <c r="K11013">
        <v>602</v>
      </c>
      <c r="L11013">
        <v>310</v>
      </c>
      <c r="M11013">
        <v>36</v>
      </c>
      <c r="N11013">
        <v>9.3396601116609093E-2</v>
      </c>
      <c r="O11013">
        <v>-0.86415507687305504</v>
      </c>
      <c r="P11013">
        <v>-2.2173511613875401</v>
      </c>
      <c r="Q11013">
        <v>0.74576271186440601</v>
      </c>
      <c r="R11013">
        <v>0.27118644067796599</v>
      </c>
      <c r="S11013">
        <f t="shared" si="172"/>
        <v>-0.17988882444385026</v>
      </c>
    </row>
    <row r="11014" spans="1:19" x14ac:dyDescent="0.2">
      <c r="A11014" t="s">
        <v>21883</v>
      </c>
      <c r="B11014" t="s">
        <v>21884</v>
      </c>
      <c r="C11014">
        <v>106</v>
      </c>
      <c r="D11014">
        <v>108</v>
      </c>
      <c r="E11014">
        <v>91</v>
      </c>
      <c r="F11014">
        <v>12</v>
      </c>
      <c r="G11014">
        <v>8.8376122517707906E-2</v>
      </c>
      <c r="H11014">
        <v>-0.56052248272208005</v>
      </c>
      <c r="I11014">
        <v>-1.8303217921791399</v>
      </c>
      <c r="J11014">
        <v>213</v>
      </c>
      <c r="K11014">
        <v>152</v>
      </c>
      <c r="L11014">
        <v>73</v>
      </c>
      <c r="M11014">
        <v>16</v>
      </c>
      <c r="N11014">
        <v>-6.9307912072243405E-2</v>
      </c>
      <c r="O11014">
        <v>-1.0571455204626701</v>
      </c>
      <c r="P11014">
        <v>-2.1344852893746999</v>
      </c>
      <c r="Q11014">
        <v>0.89830508474576198</v>
      </c>
      <c r="R11014">
        <v>0.37288135593220301</v>
      </c>
      <c r="S11014">
        <f t="shared" si="172"/>
        <v>-9.8774373294955947E-2</v>
      </c>
    </row>
    <row r="11015" spans="1:19" x14ac:dyDescent="0.2">
      <c r="A11015" t="s">
        <v>21885</v>
      </c>
      <c r="B11015" t="s">
        <v>21886</v>
      </c>
      <c r="C11015">
        <v>87</v>
      </c>
      <c r="D11015">
        <v>140</v>
      </c>
      <c r="E11015">
        <v>458</v>
      </c>
      <c r="F11015">
        <v>1201</v>
      </c>
      <c r="G11015">
        <v>0.28686701535514703</v>
      </c>
      <c r="H11015">
        <v>0.227088215606847</v>
      </c>
      <c r="I11015">
        <v>0.25582658182228801</v>
      </c>
      <c r="J11015">
        <v>167</v>
      </c>
      <c r="K11015">
        <v>251</v>
      </c>
      <c r="L11015">
        <v>914</v>
      </c>
      <c r="M11015">
        <v>2337</v>
      </c>
      <c r="N11015">
        <v>0.25418535375517598</v>
      </c>
      <c r="O11015">
        <v>0.14614094744185699</v>
      </c>
      <c r="P11015">
        <v>0.13571657265275</v>
      </c>
      <c r="Q11015">
        <v>0.79661016949152497</v>
      </c>
      <c r="R11015">
        <v>0.55932203389830504</v>
      </c>
      <c r="S11015">
        <f t="shared" si="172"/>
        <v>1.1100781079568782</v>
      </c>
    </row>
    <row r="11016" spans="1:19" x14ac:dyDescent="0.2">
      <c r="A11016" t="s">
        <v>21887</v>
      </c>
      <c r="B11016" t="s">
        <v>21888</v>
      </c>
      <c r="C11016">
        <v>111</v>
      </c>
      <c r="D11016">
        <v>107</v>
      </c>
      <c r="E11016">
        <v>138</v>
      </c>
      <c r="F11016">
        <v>12</v>
      </c>
      <c r="G11016">
        <v>6.4319031194080598E-2</v>
      </c>
      <c r="H11016">
        <v>-0.39970190216382401</v>
      </c>
      <c r="I11016">
        <v>-1.85033890570103</v>
      </c>
      <c r="J11016">
        <v>434</v>
      </c>
      <c r="K11016">
        <v>355</v>
      </c>
      <c r="L11016">
        <v>280</v>
      </c>
      <c r="M11016">
        <v>29</v>
      </c>
      <c r="N11016">
        <v>-1.00332730356948E-2</v>
      </c>
      <c r="O11016">
        <v>-0.78242047531468095</v>
      </c>
      <c r="P11016">
        <v>-2.1853174002054399</v>
      </c>
      <c r="Q11016">
        <v>0.86440677966101698</v>
      </c>
      <c r="R11016">
        <v>0.35593220338983</v>
      </c>
      <c r="S11016">
        <f t="shared" si="172"/>
        <v>-0.11814373560622754</v>
      </c>
    </row>
    <row r="11017" spans="1:19" x14ac:dyDescent="0.2">
      <c r="A11017" t="s">
        <v>21889</v>
      </c>
      <c r="B11017" t="s">
        <v>21890</v>
      </c>
      <c r="C11017">
        <v>186</v>
      </c>
      <c r="D11017">
        <v>208</v>
      </c>
      <c r="E11017">
        <v>158</v>
      </c>
      <c r="F11017">
        <v>24</v>
      </c>
      <c r="G11017">
        <v>0.12880862304037299</v>
      </c>
      <c r="H11017">
        <v>-0.56511386704189703</v>
      </c>
      <c r="I11017">
        <v>-1.7734988754683001</v>
      </c>
      <c r="J11017">
        <v>461</v>
      </c>
      <c r="K11017">
        <v>439</v>
      </c>
      <c r="L11017">
        <v>224</v>
      </c>
      <c r="M11017">
        <v>57</v>
      </c>
      <c r="N11017">
        <v>5.5991698274194902E-2</v>
      </c>
      <c r="O11017">
        <v>-0.90554168419987502</v>
      </c>
      <c r="P11017">
        <v>-1.9180517383090401</v>
      </c>
      <c r="Q11017">
        <v>0.61016949152542299</v>
      </c>
      <c r="R11017">
        <v>0.37288135593220301</v>
      </c>
      <c r="S11017">
        <f t="shared" si="172"/>
        <v>-2.4495149374160703E-2</v>
      </c>
    </row>
    <row r="11018" spans="1:19" x14ac:dyDescent="0.2">
      <c r="A11018" t="s">
        <v>21891</v>
      </c>
      <c r="B11018" t="s">
        <v>21892</v>
      </c>
      <c r="C11018">
        <v>108</v>
      </c>
      <c r="D11018">
        <v>59</v>
      </c>
      <c r="E11018">
        <v>68</v>
      </c>
      <c r="F11018">
        <v>16</v>
      </c>
      <c r="G11018">
        <v>-0.182313511549277</v>
      </c>
      <c r="H11018">
        <v>-0.69517285255911698</v>
      </c>
      <c r="I11018">
        <v>-1.7135009457930199</v>
      </c>
      <c r="J11018">
        <v>196</v>
      </c>
      <c r="K11018">
        <v>252</v>
      </c>
      <c r="L11018">
        <v>148</v>
      </c>
      <c r="M11018">
        <v>57</v>
      </c>
      <c r="N11018">
        <v>0.18637257284678899</v>
      </c>
      <c r="O11018">
        <v>-0.71408313310590898</v>
      </c>
      <c r="P11018">
        <v>-1.54660688427587</v>
      </c>
      <c r="Q11018">
        <v>0.83050847457627097</v>
      </c>
      <c r="R11018">
        <v>0.49152542372881303</v>
      </c>
      <c r="S11018">
        <f t="shared" si="172"/>
        <v>9.2162685428417004E-2</v>
      </c>
    </row>
    <row r="11019" spans="1:19" x14ac:dyDescent="0.2">
      <c r="A11019" t="s">
        <v>21893</v>
      </c>
      <c r="B11019" t="s">
        <v>21894</v>
      </c>
      <c r="C11019">
        <v>239</v>
      </c>
      <c r="D11019">
        <v>315</v>
      </c>
      <c r="E11019">
        <v>1095</v>
      </c>
      <c r="F11019">
        <v>3379</v>
      </c>
      <c r="G11019">
        <v>0.20017088513699099</v>
      </c>
      <c r="H11019">
        <v>0.16675820844959499</v>
      </c>
      <c r="I11019">
        <v>0.26619311786475902</v>
      </c>
      <c r="J11019">
        <v>527</v>
      </c>
      <c r="K11019">
        <v>712</v>
      </c>
      <c r="L11019">
        <v>1923</v>
      </c>
      <c r="M11019">
        <v>5914</v>
      </c>
      <c r="N11019">
        <v>0.20789748184603099</v>
      </c>
      <c r="O11019">
        <v>-2.9920108118456998E-2</v>
      </c>
      <c r="P11019">
        <v>3.9845036385659303E-2</v>
      </c>
      <c r="Q11019">
        <v>0.81355932203389802</v>
      </c>
      <c r="R11019">
        <v>0.59322033898305004</v>
      </c>
      <c r="S11019">
        <f t="shared" si="172"/>
        <v>1.0874235761342557</v>
      </c>
    </row>
    <row r="11020" spans="1:19" x14ac:dyDescent="0.2">
      <c r="A11020" t="s">
        <v>21895</v>
      </c>
      <c r="B11020" t="s">
        <v>21896</v>
      </c>
      <c r="C11020">
        <v>10</v>
      </c>
      <c r="D11020">
        <v>2</v>
      </c>
      <c r="E11020">
        <v>17</v>
      </c>
      <c r="F11020">
        <v>5</v>
      </c>
      <c r="G11020">
        <v>-0.61871177204048999</v>
      </c>
      <c r="H11020">
        <v>-0.26380908840012901</v>
      </c>
      <c r="I11020">
        <v>-1.1852271686259801</v>
      </c>
      <c r="J11020">
        <v>30</v>
      </c>
      <c r="K11020">
        <v>22</v>
      </c>
      <c r="L11020">
        <v>27</v>
      </c>
      <c r="M11020">
        <v>7</v>
      </c>
      <c r="N11020">
        <v>-5.7470470475734399E-2</v>
      </c>
      <c r="O11020">
        <v>-0.63784626770506503</v>
      </c>
      <c r="P11020">
        <v>-1.6422488832972899</v>
      </c>
      <c r="Q11020">
        <v>0.55932203389830504</v>
      </c>
      <c r="R11020">
        <v>0.38983050847457601</v>
      </c>
      <c r="S11020">
        <f t="shared" si="172"/>
        <v>0.21892540954576112</v>
      </c>
    </row>
    <row r="11021" spans="1:19" x14ac:dyDescent="0.2">
      <c r="A11021" t="s">
        <v>21897</v>
      </c>
      <c r="B11021" t="s">
        <v>21898</v>
      </c>
      <c r="C11021">
        <v>114</v>
      </c>
      <c r="D11021">
        <v>126</v>
      </c>
      <c r="E11021">
        <v>125</v>
      </c>
      <c r="F11021">
        <v>8</v>
      </c>
      <c r="G11021">
        <v>0.123723926076618</v>
      </c>
      <c r="H11021">
        <v>-0.45425284810681898</v>
      </c>
      <c r="I11021">
        <v>-2.0380120373065198</v>
      </c>
      <c r="J11021">
        <v>223</v>
      </c>
      <c r="K11021">
        <v>285</v>
      </c>
      <c r="L11021">
        <v>120</v>
      </c>
      <c r="M11021">
        <v>23</v>
      </c>
      <c r="N11021">
        <v>0.183768100382071</v>
      </c>
      <c r="O11021">
        <v>-0.86121239414492601</v>
      </c>
      <c r="P11021">
        <v>-1.99680269562246</v>
      </c>
      <c r="Q11021">
        <v>0.72881355932203395</v>
      </c>
      <c r="R11021">
        <v>0.40677966101694901</v>
      </c>
      <c r="S11021">
        <f t="shared" si="172"/>
        <v>-0.12184095196411029</v>
      </c>
    </row>
    <row r="11022" spans="1:19" x14ac:dyDescent="0.2">
      <c r="A11022" t="s">
        <v>21899</v>
      </c>
      <c r="B11022" t="s">
        <v>21900</v>
      </c>
      <c r="C11022">
        <v>151</v>
      </c>
      <c r="D11022">
        <v>203</v>
      </c>
      <c r="E11022">
        <v>219</v>
      </c>
      <c r="F11022">
        <v>305</v>
      </c>
      <c r="G11022">
        <v>0.208777322915571</v>
      </c>
      <c r="H11022">
        <v>-0.332790842231454</v>
      </c>
      <c r="I11022">
        <v>-0.578874280908382</v>
      </c>
      <c r="J11022">
        <v>265</v>
      </c>
      <c r="K11022">
        <v>349</v>
      </c>
      <c r="L11022">
        <v>700</v>
      </c>
      <c r="M11022">
        <v>700</v>
      </c>
      <c r="N11022">
        <v>0.19680765644409301</v>
      </c>
      <c r="O11022">
        <v>-0.17023661106694099</v>
      </c>
      <c r="P11022">
        <v>-0.58837350251444398</v>
      </c>
      <c r="Q11022">
        <v>0.72881355932203395</v>
      </c>
      <c r="R11022">
        <v>0.44067796610169402</v>
      </c>
      <c r="S11022">
        <f t="shared" si="172"/>
        <v>0.67568196378073275</v>
      </c>
    </row>
    <row r="11023" spans="1:19" x14ac:dyDescent="0.2">
      <c r="A11023" t="s">
        <v>21901</v>
      </c>
      <c r="B11023" t="s">
        <v>21902</v>
      </c>
      <c r="C11023">
        <v>148</v>
      </c>
      <c r="D11023">
        <v>179</v>
      </c>
      <c r="E11023">
        <v>137</v>
      </c>
      <c r="F11023">
        <v>24</v>
      </c>
      <c r="G11023">
        <v>0.16284954788046399</v>
      </c>
      <c r="H11023">
        <v>-0.52779915801695398</v>
      </c>
      <c r="I11023">
        <v>-1.67424764664535</v>
      </c>
      <c r="J11023">
        <v>348</v>
      </c>
      <c r="K11023">
        <v>466</v>
      </c>
      <c r="L11023">
        <v>236</v>
      </c>
      <c r="M11023">
        <v>31</v>
      </c>
      <c r="N11023">
        <v>0.20403477616514101</v>
      </c>
      <c r="O11023">
        <v>-0.76075601812086402</v>
      </c>
      <c r="P11023">
        <v>-2.0604432187041999</v>
      </c>
      <c r="Q11023">
        <v>0.86440677966101698</v>
      </c>
      <c r="R11023">
        <v>0.54237288135593198</v>
      </c>
      <c r="S11023">
        <f t="shared" si="172"/>
        <v>-3.3960134676389697E-2</v>
      </c>
    </row>
    <row r="11024" spans="1:19" x14ac:dyDescent="0.2">
      <c r="A11024" t="s">
        <v>21903</v>
      </c>
      <c r="B11024" t="s">
        <v>21904</v>
      </c>
      <c r="C11024">
        <v>283</v>
      </c>
      <c r="D11024">
        <v>489</v>
      </c>
      <c r="E11024">
        <v>315</v>
      </c>
      <c r="F11024">
        <v>63</v>
      </c>
      <c r="G11024">
        <v>0.31778065589485799</v>
      </c>
      <c r="H11024">
        <v>-0.44773389151309301</v>
      </c>
      <c r="I11024">
        <v>-1.5366430590327</v>
      </c>
      <c r="J11024">
        <v>517</v>
      </c>
      <c r="K11024">
        <v>698</v>
      </c>
      <c r="L11024">
        <v>500</v>
      </c>
      <c r="M11024">
        <v>98</v>
      </c>
      <c r="N11024">
        <v>0.20759298295094</v>
      </c>
      <c r="O11024">
        <v>-0.60660931590231404</v>
      </c>
      <c r="P11024">
        <v>-1.73249013599334</v>
      </c>
      <c r="Q11024">
        <v>0.91525423728813504</v>
      </c>
      <c r="R11024">
        <v>0.35593220338983</v>
      </c>
      <c r="S11024">
        <f t="shared" si="172"/>
        <v>9.344483518056218E-2</v>
      </c>
    </row>
    <row r="11025" spans="1:19" x14ac:dyDescent="0.2">
      <c r="A11025" t="s">
        <v>21905</v>
      </c>
      <c r="B11025" t="s">
        <v>21906</v>
      </c>
      <c r="C11025">
        <v>407</v>
      </c>
      <c r="D11025">
        <v>427</v>
      </c>
      <c r="E11025">
        <v>1891</v>
      </c>
      <c r="F11025">
        <v>5931</v>
      </c>
      <c r="G11025">
        <v>0.101091698095332</v>
      </c>
      <c r="H11025">
        <v>0.17283910984141601</v>
      </c>
      <c r="I11025">
        <v>0.279336341846115</v>
      </c>
      <c r="J11025">
        <v>735</v>
      </c>
      <c r="K11025">
        <v>878</v>
      </c>
      <c r="L11025">
        <v>3977</v>
      </c>
      <c r="M11025">
        <v>10531</v>
      </c>
      <c r="N11025">
        <v>0.15443528024362899</v>
      </c>
      <c r="O11025">
        <v>0.14117947475739501</v>
      </c>
      <c r="P11025">
        <v>0.14595660509168101</v>
      </c>
      <c r="Q11025">
        <v>0.89830508474576198</v>
      </c>
      <c r="R11025">
        <v>0.52542372881355903</v>
      </c>
      <c r="S11025">
        <f t="shared" si="172"/>
        <v>1.1195969741202898</v>
      </c>
    </row>
    <row r="11026" spans="1:19" x14ac:dyDescent="0.2">
      <c r="A11026" t="s">
        <v>21907</v>
      </c>
      <c r="B11026" t="s">
        <v>21908</v>
      </c>
      <c r="C11026">
        <v>163</v>
      </c>
      <c r="D11026">
        <v>148</v>
      </c>
      <c r="E11026">
        <v>533</v>
      </c>
      <c r="F11026">
        <v>1064</v>
      </c>
      <c r="G11026">
        <v>3.8332343286528001E-2</v>
      </c>
      <c r="H11026">
        <v>2.0281594844210799E-2</v>
      </c>
      <c r="I11026">
        <v>-6.9443149406927404E-2</v>
      </c>
      <c r="J11026">
        <v>275</v>
      </c>
      <c r="K11026">
        <v>302</v>
      </c>
      <c r="L11026">
        <v>1053</v>
      </c>
      <c r="M11026">
        <v>1754</v>
      </c>
      <c r="N11026">
        <v>0.11790235254860899</v>
      </c>
      <c r="O11026">
        <v>-8.9930997891665802E-3</v>
      </c>
      <c r="P11026">
        <v>-0.20552877339213299</v>
      </c>
      <c r="Q11026">
        <v>0.84745762711864403</v>
      </c>
      <c r="R11026">
        <v>0.59322033898305004</v>
      </c>
      <c r="S11026">
        <f t="shared" si="172"/>
        <v>0.92499816006858371</v>
      </c>
    </row>
    <row r="11027" spans="1:19" x14ac:dyDescent="0.2">
      <c r="A11027" t="s">
        <v>21909</v>
      </c>
      <c r="B11027" t="s">
        <v>21910</v>
      </c>
      <c r="C11027">
        <v>216</v>
      </c>
      <c r="D11027">
        <v>283</v>
      </c>
      <c r="E11027">
        <v>886</v>
      </c>
      <c r="F11027">
        <v>2438</v>
      </c>
      <c r="G11027">
        <v>0.19759091666888701</v>
      </c>
      <c r="H11027">
        <v>0.11872196095771601</v>
      </c>
      <c r="I11027">
        <v>0.16838277716943301</v>
      </c>
      <c r="J11027">
        <v>402</v>
      </c>
      <c r="K11027">
        <v>523</v>
      </c>
      <c r="L11027">
        <v>2011</v>
      </c>
      <c r="M11027">
        <v>4554</v>
      </c>
      <c r="N11027">
        <v>0.19150373920452601</v>
      </c>
      <c r="O11027">
        <v>0.107097240367881</v>
      </c>
      <c r="P11027">
        <v>4.3941304602761001E-2</v>
      </c>
      <c r="Q11027">
        <v>0.81355932203389802</v>
      </c>
      <c r="R11027">
        <v>0.52542372881355903</v>
      </c>
      <c r="S11027">
        <f t="shared" si="172"/>
        <v>1.0603123809245358</v>
      </c>
    </row>
    <row r="11028" spans="1:19" x14ac:dyDescent="0.2">
      <c r="A11028" t="s">
        <v>21911</v>
      </c>
      <c r="B11028" t="s">
        <v>21912</v>
      </c>
      <c r="C11028">
        <v>278</v>
      </c>
      <c r="D11028">
        <v>311</v>
      </c>
      <c r="E11028">
        <v>1478</v>
      </c>
      <c r="F11028">
        <v>4849</v>
      </c>
      <c r="G11028">
        <v>0.12897382540428901</v>
      </c>
      <c r="H11028">
        <v>0.231371628362327</v>
      </c>
      <c r="I11028">
        <v>0.35741021523544902</v>
      </c>
      <c r="J11028">
        <v>616</v>
      </c>
      <c r="K11028">
        <v>756</v>
      </c>
      <c r="L11028">
        <v>2760</v>
      </c>
      <c r="M11028">
        <v>8461</v>
      </c>
      <c r="N11028">
        <v>0.16616918675850201</v>
      </c>
      <c r="O11028">
        <v>5.92395927564019E-2</v>
      </c>
      <c r="P11028">
        <v>0.1276153142941</v>
      </c>
      <c r="Q11028">
        <v>0.86440677966101698</v>
      </c>
      <c r="R11028">
        <v>0.55932203389830504</v>
      </c>
      <c r="S11028">
        <f t="shared" si="172"/>
        <v>1.1372061888044678</v>
      </c>
    </row>
    <row r="11029" spans="1:19" x14ac:dyDescent="0.2">
      <c r="A11029" t="s">
        <v>21913</v>
      </c>
      <c r="B11029" t="s">
        <v>21914</v>
      </c>
      <c r="C11029">
        <v>101</v>
      </c>
      <c r="D11029">
        <v>137</v>
      </c>
      <c r="E11029">
        <v>117</v>
      </c>
      <c r="F11029">
        <v>5</v>
      </c>
      <c r="G11029">
        <v>0.21265742566929199</v>
      </c>
      <c r="H11029">
        <v>-0.43039352181488399</v>
      </c>
      <c r="I11029">
        <v>-2.1895485424086201</v>
      </c>
      <c r="J11029">
        <v>236</v>
      </c>
      <c r="K11029">
        <v>206</v>
      </c>
      <c r="L11029">
        <v>164</v>
      </c>
      <c r="M11029">
        <v>12</v>
      </c>
      <c r="N11029">
        <v>1.8183320820768602E-2</v>
      </c>
      <c r="O11029">
        <v>-0.75015693206679901</v>
      </c>
      <c r="P11029">
        <v>-2.3039564255143699</v>
      </c>
      <c r="Q11029">
        <v>0.77966101694915202</v>
      </c>
      <c r="R11029">
        <v>0.44067796610169402</v>
      </c>
      <c r="S11029">
        <f t="shared" si="172"/>
        <v>-0.24770016885148316</v>
      </c>
    </row>
    <row r="11030" spans="1:19" x14ac:dyDescent="0.2">
      <c r="A11030" t="s">
        <v>21915</v>
      </c>
      <c r="B11030" t="s">
        <v>21916</v>
      </c>
      <c r="C11030">
        <v>32</v>
      </c>
      <c r="D11030">
        <v>42</v>
      </c>
      <c r="E11030">
        <v>42</v>
      </c>
      <c r="F11030">
        <v>2</v>
      </c>
      <c r="G11030">
        <v>0.19835754437352199</v>
      </c>
      <c r="H11030">
        <v>-0.37615869770040899</v>
      </c>
      <c r="I11030">
        <v>-2.0883171556179199</v>
      </c>
      <c r="J11030">
        <v>129</v>
      </c>
      <c r="K11030">
        <v>79</v>
      </c>
      <c r="L11030">
        <v>66</v>
      </c>
      <c r="M11030">
        <v>13</v>
      </c>
      <c r="N11030">
        <v>-0.13573451558708499</v>
      </c>
      <c r="O11030">
        <v>-0.88313455190177004</v>
      </c>
      <c r="P11030">
        <v>-2.0068720265843001</v>
      </c>
      <c r="Q11030">
        <v>0.644067796610169</v>
      </c>
      <c r="R11030">
        <v>0.61016949152542299</v>
      </c>
      <c r="S11030">
        <f t="shared" si="172"/>
        <v>-0.13904149518257719</v>
      </c>
    </row>
    <row r="11031" spans="1:19" x14ac:dyDescent="0.2">
      <c r="A11031" t="s">
        <v>21917</v>
      </c>
      <c r="B11031" t="s">
        <v>21918</v>
      </c>
      <c r="C11031">
        <v>130</v>
      </c>
      <c r="D11031">
        <v>81</v>
      </c>
      <c r="E11031">
        <v>539</v>
      </c>
      <c r="F11031">
        <v>1932</v>
      </c>
      <c r="G11031">
        <v>-0.125200101132658</v>
      </c>
      <c r="H11031">
        <v>0.123387403101498</v>
      </c>
      <c r="I11031">
        <v>0.28786659681063798</v>
      </c>
      <c r="J11031">
        <v>257</v>
      </c>
      <c r="K11031">
        <v>329</v>
      </c>
      <c r="L11031">
        <v>1059</v>
      </c>
      <c r="M11031">
        <v>3659</v>
      </c>
      <c r="N11031">
        <v>0.18449087804040101</v>
      </c>
      <c r="O11031">
        <v>2.28740596318E-2</v>
      </c>
      <c r="P11031">
        <v>0.14320361756341901</v>
      </c>
      <c r="Q11031">
        <v>0.83050847457627097</v>
      </c>
      <c r="R11031">
        <v>0.54237288135593198</v>
      </c>
      <c r="S11031">
        <f t="shared" si="172"/>
        <v>1.1213205790069005</v>
      </c>
    </row>
    <row r="11032" spans="1:19" x14ac:dyDescent="0.2">
      <c r="A11032" t="s">
        <v>21919</v>
      </c>
      <c r="B11032" t="s">
        <v>21920</v>
      </c>
      <c r="C11032">
        <v>23</v>
      </c>
      <c r="D11032">
        <v>23</v>
      </c>
      <c r="E11032">
        <v>34</v>
      </c>
      <c r="F11032">
        <v>3</v>
      </c>
      <c r="G11032">
        <v>8.0258232295528406E-2</v>
      </c>
      <c r="H11032">
        <v>-0.32450692875374099</v>
      </c>
      <c r="I11032">
        <v>-1.76880375425992</v>
      </c>
      <c r="J11032">
        <v>133</v>
      </c>
      <c r="K11032">
        <v>151</v>
      </c>
      <c r="L11032">
        <v>101</v>
      </c>
      <c r="M11032">
        <v>22</v>
      </c>
      <c r="N11032">
        <v>0.13235340974780499</v>
      </c>
      <c r="O11032">
        <v>-0.71161904432883305</v>
      </c>
      <c r="P11032">
        <v>-1.7916546287367701</v>
      </c>
      <c r="Q11032">
        <v>0.72881355932203395</v>
      </c>
      <c r="R11032">
        <v>0.28813559322033899</v>
      </c>
      <c r="S11032">
        <f t="shared" si="172"/>
        <v>1.0668006493876432E-2</v>
      </c>
    </row>
    <row r="11033" spans="1:19" x14ac:dyDescent="0.2">
      <c r="A11033" t="s">
        <v>21921</v>
      </c>
      <c r="B11033" t="s">
        <v>21922</v>
      </c>
      <c r="C11033">
        <v>33</v>
      </c>
      <c r="D11033">
        <v>50</v>
      </c>
      <c r="E11033">
        <v>243</v>
      </c>
      <c r="F11033">
        <v>412</v>
      </c>
      <c r="G11033">
        <v>0.26071429675365898</v>
      </c>
      <c r="H11033">
        <v>0.37283432394202098</v>
      </c>
      <c r="I11033">
        <v>0.21218610319324799</v>
      </c>
      <c r="J11033">
        <v>69</v>
      </c>
      <c r="K11033">
        <v>77</v>
      </c>
      <c r="L11033">
        <v>282</v>
      </c>
      <c r="M11033">
        <v>685</v>
      </c>
      <c r="N11033">
        <v>0.12486973785694799</v>
      </c>
      <c r="O11033">
        <v>1.9311240437715298E-2</v>
      </c>
      <c r="P11033">
        <v>-1.33841878367226E-2</v>
      </c>
      <c r="Q11033">
        <v>0.83050847457627097</v>
      </c>
      <c r="R11033">
        <v>0.644067796610169</v>
      </c>
      <c r="S11033">
        <f t="shared" si="172"/>
        <v>1.0576109014280441</v>
      </c>
    </row>
    <row r="11034" spans="1:19" x14ac:dyDescent="0.2">
      <c r="A11034" t="s">
        <v>21923</v>
      </c>
      <c r="B11034" t="s">
        <v>21924</v>
      </c>
      <c r="C11034">
        <v>192</v>
      </c>
      <c r="D11034">
        <v>325</v>
      </c>
      <c r="E11034">
        <v>130</v>
      </c>
      <c r="F11034">
        <v>14</v>
      </c>
      <c r="G11034">
        <v>0.30884036457085301</v>
      </c>
      <c r="H11034">
        <v>-0.66361588617511602</v>
      </c>
      <c r="I11034">
        <v>-2.0213703659873099</v>
      </c>
      <c r="J11034">
        <v>561</v>
      </c>
      <c r="K11034">
        <v>706</v>
      </c>
      <c r="L11034">
        <v>276</v>
      </c>
      <c r="M11034">
        <v>100</v>
      </c>
      <c r="N11034">
        <v>0.177069943217364</v>
      </c>
      <c r="O11034">
        <v>-0.90014255633533402</v>
      </c>
      <c r="P11034">
        <v>-1.7591885298480501</v>
      </c>
      <c r="Q11034">
        <v>0.644067796610169</v>
      </c>
      <c r="R11034">
        <v>0.40677966101694901</v>
      </c>
      <c r="S11034">
        <f t="shared" si="172"/>
        <v>-5.3483864553268909E-2</v>
      </c>
    </row>
    <row r="11035" spans="1:19" x14ac:dyDescent="0.2">
      <c r="A11035" t="s">
        <v>21925</v>
      </c>
      <c r="B11035" t="s">
        <v>21926</v>
      </c>
      <c r="C11035">
        <v>97</v>
      </c>
      <c r="D11035">
        <v>174</v>
      </c>
      <c r="E11035">
        <v>514</v>
      </c>
      <c r="F11035">
        <v>1603</v>
      </c>
      <c r="G11035">
        <v>0.33403574631188299</v>
      </c>
      <c r="H11035">
        <v>0.22993337495062699</v>
      </c>
      <c r="I11035">
        <v>0.33396461512590098</v>
      </c>
      <c r="J11035">
        <v>253</v>
      </c>
      <c r="K11035">
        <v>298</v>
      </c>
      <c r="L11035">
        <v>1425</v>
      </c>
      <c r="M11035">
        <v>3040</v>
      </c>
      <c r="N11035">
        <v>0.148323846322159</v>
      </c>
      <c r="O11035">
        <v>0.15860556602431999</v>
      </c>
      <c r="P11035">
        <v>6.9527393841042895E-2</v>
      </c>
      <c r="Q11035">
        <v>0.91525423728813504</v>
      </c>
      <c r="R11035">
        <v>0.55932203389830504</v>
      </c>
      <c r="S11035">
        <f t="shared" si="172"/>
        <v>1.1149072973512624</v>
      </c>
    </row>
    <row r="11036" spans="1:19" x14ac:dyDescent="0.2">
      <c r="A11036" t="s">
        <v>21927</v>
      </c>
      <c r="B11036" t="s">
        <v>21928</v>
      </c>
      <c r="C11036">
        <v>136</v>
      </c>
      <c r="D11036">
        <v>145</v>
      </c>
      <c r="E11036">
        <v>597</v>
      </c>
      <c r="F11036">
        <v>2090</v>
      </c>
      <c r="G11036">
        <v>0.108087326160285</v>
      </c>
      <c r="H11036">
        <v>0.14817741298074699</v>
      </c>
      <c r="I11036">
        <v>0.30241020477883701</v>
      </c>
      <c r="J11036">
        <v>239</v>
      </c>
      <c r="K11036">
        <v>350</v>
      </c>
      <c r="L11036">
        <v>1265</v>
      </c>
      <c r="M11036">
        <v>3408</v>
      </c>
      <c r="N11036">
        <v>0.24289824682385899</v>
      </c>
      <c r="O11036">
        <v>0.131603847419308</v>
      </c>
      <c r="P11036">
        <v>0.143876016554631</v>
      </c>
      <c r="Q11036">
        <v>0.91525423728813504</v>
      </c>
      <c r="R11036">
        <v>0.52542372881355903</v>
      </c>
      <c r="S11036">
        <f t="shared" si="172"/>
        <v>1.1256945700682333</v>
      </c>
    </row>
    <row r="11037" spans="1:19" x14ac:dyDescent="0.2">
      <c r="A11037" t="s">
        <v>21929</v>
      </c>
      <c r="B11037" t="s">
        <v>21930</v>
      </c>
      <c r="C11037">
        <v>68</v>
      </c>
      <c r="D11037">
        <v>29</v>
      </c>
      <c r="E11037">
        <v>37</v>
      </c>
      <c r="F11037">
        <v>12</v>
      </c>
      <c r="G11037">
        <v>-0.289852682511751</v>
      </c>
      <c r="H11037">
        <v>-0.75856519841764403</v>
      </c>
      <c r="I11037">
        <v>-1.6375248396206099</v>
      </c>
      <c r="J11037">
        <v>143</v>
      </c>
      <c r="K11037">
        <v>150</v>
      </c>
      <c r="L11037">
        <v>125</v>
      </c>
      <c r="M11037">
        <v>25</v>
      </c>
      <c r="N11037">
        <v>9.7983325012341194E-2</v>
      </c>
      <c r="O11037">
        <v>-0.65051480160139497</v>
      </c>
      <c r="P11037">
        <v>-1.7676216973849099</v>
      </c>
      <c r="Q11037">
        <v>0.76271186440677896</v>
      </c>
      <c r="R11037">
        <v>0.47457627118644002</v>
      </c>
      <c r="S11037">
        <f t="shared" si="172"/>
        <v>5.495508442699247E-2</v>
      </c>
    </row>
    <row r="11038" spans="1:19" x14ac:dyDescent="0.2">
      <c r="A11038" t="s">
        <v>21931</v>
      </c>
      <c r="B11038" t="s">
        <v>21932</v>
      </c>
      <c r="C11038">
        <v>198</v>
      </c>
      <c r="D11038">
        <v>192</v>
      </c>
      <c r="E11038">
        <v>122</v>
      </c>
      <c r="F11038">
        <v>13</v>
      </c>
      <c r="G11038">
        <v>6.6894270737546904E-2</v>
      </c>
      <c r="H11038">
        <v>-0.70456336936518604</v>
      </c>
      <c r="I11038">
        <v>-2.0669190109166902</v>
      </c>
      <c r="J11038">
        <v>335</v>
      </c>
      <c r="K11038">
        <v>451</v>
      </c>
      <c r="L11038">
        <v>283</v>
      </c>
      <c r="M11038">
        <v>41</v>
      </c>
      <c r="N11038">
        <v>0.20635983826283699</v>
      </c>
      <c r="O11038">
        <v>-0.665347148656945</v>
      </c>
      <c r="P11038">
        <v>-1.922486618909</v>
      </c>
      <c r="Q11038">
        <v>0.72881355932203395</v>
      </c>
      <c r="R11038">
        <v>0.44067796610169402</v>
      </c>
      <c r="S11038">
        <f t="shared" si="172"/>
        <v>-0.11029890792490216</v>
      </c>
    </row>
    <row r="11039" spans="1:19" x14ac:dyDescent="0.2">
      <c r="A11039" t="s">
        <v>21933</v>
      </c>
      <c r="B11039" t="s">
        <v>21934</v>
      </c>
      <c r="C11039">
        <v>110</v>
      </c>
      <c r="D11039">
        <v>108</v>
      </c>
      <c r="E11039">
        <v>79</v>
      </c>
      <c r="F11039">
        <v>10</v>
      </c>
      <c r="G11039">
        <v>7.2289302624253093E-2</v>
      </c>
      <c r="H11039">
        <v>-0.63802360364618704</v>
      </c>
      <c r="I11039">
        <v>-1.92558985812022</v>
      </c>
      <c r="J11039">
        <v>243</v>
      </c>
      <c r="K11039">
        <v>200</v>
      </c>
      <c r="L11039">
        <v>111</v>
      </c>
      <c r="M11039">
        <v>31</v>
      </c>
      <c r="N11039">
        <v>-7.3481745126091503E-3</v>
      </c>
      <c r="O11039">
        <v>-0.93237207195604499</v>
      </c>
      <c r="P11039">
        <v>-1.9044702483559299</v>
      </c>
      <c r="Q11039">
        <v>0.74576271186440601</v>
      </c>
      <c r="R11039">
        <v>0.55932203389830504</v>
      </c>
      <c r="S11039">
        <f t="shared" si="172"/>
        <v>-6.4722839667474469E-2</v>
      </c>
    </row>
    <row r="11040" spans="1:19" x14ac:dyDescent="0.2">
      <c r="A11040" t="s">
        <v>21935</v>
      </c>
      <c r="B11040" t="s">
        <v>21936</v>
      </c>
      <c r="C11040">
        <v>64</v>
      </c>
      <c r="D11040">
        <v>69</v>
      </c>
      <c r="E11040">
        <v>47</v>
      </c>
      <c r="F11040">
        <v>11</v>
      </c>
      <c r="G11040">
        <v>0.11292734904889599</v>
      </c>
      <c r="H11040">
        <v>-0.62834012582657295</v>
      </c>
      <c r="I11040">
        <v>-1.6489844617876599</v>
      </c>
      <c r="J11040">
        <v>181</v>
      </c>
      <c r="K11040">
        <v>201</v>
      </c>
      <c r="L11040">
        <v>170</v>
      </c>
      <c r="M11040">
        <v>13</v>
      </c>
      <c r="N11040">
        <v>0.122745585973026</v>
      </c>
      <c r="O11040">
        <v>-0.61931843063530101</v>
      </c>
      <c r="P11040">
        <v>-2.1539608911542398</v>
      </c>
      <c r="Q11040">
        <v>0.98305084745762705</v>
      </c>
      <c r="R11040">
        <v>0.22033898305084701</v>
      </c>
      <c r="S11040">
        <f t="shared" si="172"/>
        <v>-5.1689099956346879E-2</v>
      </c>
    </row>
    <row r="11041" spans="1:19" x14ac:dyDescent="0.2">
      <c r="A11041" t="s">
        <v>21937</v>
      </c>
      <c r="B11041" t="s">
        <v>21938</v>
      </c>
      <c r="C11041">
        <v>15</v>
      </c>
      <c r="D11041">
        <v>17</v>
      </c>
      <c r="E11041">
        <v>19</v>
      </c>
      <c r="F11041">
        <v>6</v>
      </c>
      <c r="G11041">
        <v>0.13461589461812101</v>
      </c>
      <c r="H11041">
        <v>-0.39159566788125499</v>
      </c>
      <c r="I11041">
        <v>-1.2821371816340299</v>
      </c>
      <c r="J11041">
        <v>25</v>
      </c>
      <c r="K11041">
        <v>20</v>
      </c>
      <c r="L11041">
        <v>27</v>
      </c>
      <c r="M11041">
        <v>2</v>
      </c>
      <c r="N11041">
        <v>-1.96819095863346E-2</v>
      </c>
      <c r="O11041">
        <v>-0.55866502165744003</v>
      </c>
      <c r="P11041">
        <v>-2.10713568159994</v>
      </c>
      <c r="Q11041">
        <v>0.69491525423728795</v>
      </c>
      <c r="R11041">
        <v>0.54237288135593198</v>
      </c>
      <c r="S11041">
        <f t="shared" si="172"/>
        <v>6.6628549388831351E-2</v>
      </c>
    </row>
    <row r="11042" spans="1:19" x14ac:dyDescent="0.2">
      <c r="A11042" t="s">
        <v>21939</v>
      </c>
      <c r="B11042" t="s">
        <v>21940</v>
      </c>
      <c r="C11042">
        <v>67</v>
      </c>
      <c r="D11042">
        <v>75</v>
      </c>
      <c r="E11042">
        <v>490</v>
      </c>
      <c r="F11042">
        <v>1212</v>
      </c>
      <c r="G11042">
        <v>0.12924469298640201</v>
      </c>
      <c r="H11042">
        <v>0.369863267549283</v>
      </c>
      <c r="I11042">
        <v>0.373230644167442</v>
      </c>
      <c r="J11042">
        <v>177</v>
      </c>
      <c r="K11042">
        <v>202</v>
      </c>
      <c r="L11042">
        <v>1090</v>
      </c>
      <c r="M11042">
        <v>2507</v>
      </c>
      <c r="N11042">
        <v>0.13460620650653901</v>
      </c>
      <c r="O11042">
        <v>0.19736445443442599</v>
      </c>
      <c r="P11042">
        <v>0.14095539900451701</v>
      </c>
      <c r="Q11042">
        <v>0.88135593220338904</v>
      </c>
      <c r="R11042">
        <v>0.54237288135593198</v>
      </c>
      <c r="S11042">
        <f t="shared" si="172"/>
        <v>1.1453367927246858</v>
      </c>
    </row>
    <row r="11043" spans="1:19" x14ac:dyDescent="0.2">
      <c r="A11043" t="s">
        <v>21941</v>
      </c>
      <c r="B11043" t="s">
        <v>21942</v>
      </c>
      <c r="C11043">
        <v>68</v>
      </c>
      <c r="D11043">
        <v>158</v>
      </c>
      <c r="E11043">
        <v>92</v>
      </c>
      <c r="F11043">
        <v>14</v>
      </c>
      <c r="G11043">
        <v>0.446406406543714</v>
      </c>
      <c r="H11043">
        <v>-0.362979095139084</v>
      </c>
      <c r="I11043">
        <v>-1.57057804998999</v>
      </c>
      <c r="J11043">
        <v>255</v>
      </c>
      <c r="K11043">
        <v>194</v>
      </c>
      <c r="L11043">
        <v>173</v>
      </c>
      <c r="M11043">
        <v>32</v>
      </c>
      <c r="N11043">
        <v>-4.15103470820073E-2</v>
      </c>
      <c r="O11043">
        <v>-0.76058285444954998</v>
      </c>
      <c r="P11043">
        <v>-1.9116158707059401</v>
      </c>
      <c r="Q11043">
        <v>0.74576271186440601</v>
      </c>
      <c r="R11043">
        <v>0.42372881355932202</v>
      </c>
      <c r="S11043">
        <f t="shared" si="172"/>
        <v>3.5745340493089688E-2</v>
      </c>
    </row>
    <row r="11044" spans="1:19" x14ac:dyDescent="0.2">
      <c r="A11044" t="s">
        <v>21943</v>
      </c>
      <c r="B11044" t="s">
        <v>21944</v>
      </c>
      <c r="C11044">
        <v>180</v>
      </c>
      <c r="D11044">
        <v>270</v>
      </c>
      <c r="E11044">
        <v>1119</v>
      </c>
      <c r="F11044">
        <v>3562</v>
      </c>
      <c r="G11044">
        <v>0.25634949135120899</v>
      </c>
      <c r="H11044">
        <v>0.29929957164664001</v>
      </c>
      <c r="I11044">
        <v>0.41222423706191902</v>
      </c>
      <c r="J11044">
        <v>307</v>
      </c>
      <c r="K11044">
        <v>627</v>
      </c>
      <c r="L11044">
        <v>1724</v>
      </c>
      <c r="M11044">
        <v>5980</v>
      </c>
      <c r="N11044">
        <v>0.38735726877525101</v>
      </c>
      <c r="O11044">
        <v>0.15731010886711699</v>
      </c>
      <c r="P11044">
        <v>0.27933713991933101</v>
      </c>
      <c r="Q11044">
        <v>0.89830508474576198</v>
      </c>
      <c r="R11044">
        <v>0.57627118644067798</v>
      </c>
      <c r="S11044">
        <f t="shared" si="172"/>
        <v>1.1935967519513726</v>
      </c>
    </row>
    <row r="11045" spans="1:19" x14ac:dyDescent="0.2">
      <c r="A11045" t="s">
        <v>21945</v>
      </c>
      <c r="B11045" t="s">
        <v>21946</v>
      </c>
      <c r="C11045">
        <v>393</v>
      </c>
      <c r="D11045">
        <v>332</v>
      </c>
      <c r="E11045">
        <v>548</v>
      </c>
      <c r="F11045">
        <v>156</v>
      </c>
      <c r="G11045">
        <v>7.00376562413812E-3</v>
      </c>
      <c r="H11045">
        <v>-0.34987000166946097</v>
      </c>
      <c r="I11045">
        <v>-1.2854651249829601</v>
      </c>
      <c r="J11045">
        <v>595</v>
      </c>
      <c r="K11045">
        <v>880</v>
      </c>
      <c r="L11045">
        <v>583</v>
      </c>
      <c r="M11045">
        <v>299</v>
      </c>
      <c r="N11045">
        <v>0.24719380984334</v>
      </c>
      <c r="O11045">
        <v>-0.60093718811392505</v>
      </c>
      <c r="P11045">
        <v>-1.30907144599601</v>
      </c>
      <c r="Q11045">
        <v>0.83050847457627097</v>
      </c>
      <c r="R11045">
        <v>0.49152542372881303</v>
      </c>
      <c r="S11045">
        <f t="shared" si="172"/>
        <v>0.27913796396853519</v>
      </c>
    </row>
    <row r="11046" spans="1:19" x14ac:dyDescent="0.2">
      <c r="A11046" t="s">
        <v>21947</v>
      </c>
      <c r="B11046" t="s">
        <v>21948</v>
      </c>
      <c r="C11046">
        <v>116</v>
      </c>
      <c r="D11046">
        <v>120</v>
      </c>
      <c r="E11046">
        <v>106</v>
      </c>
      <c r="F11046">
        <v>7</v>
      </c>
      <c r="G11046">
        <v>9.4981489116234802E-2</v>
      </c>
      <c r="H11046">
        <v>-0.53341013374055102</v>
      </c>
      <c r="I11046">
        <v>-2.1035571221746601</v>
      </c>
      <c r="J11046">
        <v>287</v>
      </c>
      <c r="K11046">
        <v>375</v>
      </c>
      <c r="L11046">
        <v>198</v>
      </c>
      <c r="M11046">
        <v>41</v>
      </c>
      <c r="N11046">
        <v>0.193377474415448</v>
      </c>
      <c r="O11046">
        <v>-0.75330548361685101</v>
      </c>
      <c r="P11046">
        <v>-1.85532370860614</v>
      </c>
      <c r="Q11046">
        <v>0.93220338983050799</v>
      </c>
      <c r="R11046">
        <v>0.50847457627118597</v>
      </c>
      <c r="S11046">
        <f t="shared" si="172"/>
        <v>-0.10289975084945305</v>
      </c>
    </row>
    <row r="11047" spans="1:19" x14ac:dyDescent="0.2">
      <c r="A11047" t="s">
        <v>21949</v>
      </c>
      <c r="B11047" t="s">
        <v>21950</v>
      </c>
      <c r="C11047">
        <v>79</v>
      </c>
      <c r="D11047">
        <v>102</v>
      </c>
      <c r="E11047">
        <v>334</v>
      </c>
      <c r="F11047">
        <v>737</v>
      </c>
      <c r="G11047">
        <v>0.191231312767004</v>
      </c>
      <c r="H11047">
        <v>0.13186136574271901</v>
      </c>
      <c r="I11047">
        <v>8.5643223606611099E-2</v>
      </c>
      <c r="J11047">
        <v>198</v>
      </c>
      <c r="K11047">
        <v>177</v>
      </c>
      <c r="L11047">
        <v>661</v>
      </c>
      <c r="M11047">
        <v>1686</v>
      </c>
      <c r="N11047">
        <v>2.8536179521997301E-2</v>
      </c>
      <c r="O11047">
        <v>-6.8552507920281294E-2</v>
      </c>
      <c r="P11047">
        <v>-8.0033288564700503E-2</v>
      </c>
      <c r="Q11047">
        <v>0.86440677966101698</v>
      </c>
      <c r="R11047">
        <v>0.644067796610169</v>
      </c>
      <c r="S11047">
        <f t="shared" si="172"/>
        <v>1.0032904887291396</v>
      </c>
    </row>
    <row r="11048" spans="1:19" x14ac:dyDescent="0.2">
      <c r="A11048" t="s">
        <v>21951</v>
      </c>
      <c r="B11048" t="s">
        <v>21952</v>
      </c>
      <c r="C11048">
        <v>78</v>
      </c>
      <c r="D11048">
        <v>168</v>
      </c>
      <c r="E11048">
        <v>77</v>
      </c>
      <c r="F11048">
        <v>8</v>
      </c>
      <c r="G11048">
        <v>0.41347291133091002</v>
      </c>
      <c r="H11048">
        <v>-0.49986188729640202</v>
      </c>
      <c r="I11048">
        <v>-1.8732017886605301</v>
      </c>
      <c r="J11048">
        <v>273</v>
      </c>
      <c r="K11048">
        <v>295</v>
      </c>
      <c r="L11048">
        <v>131</v>
      </c>
      <c r="M11048">
        <v>54</v>
      </c>
      <c r="N11048">
        <v>0.11088747235912801</v>
      </c>
      <c r="O11048">
        <v>-0.91098012852938204</v>
      </c>
      <c r="P11048">
        <v>-1.7139945558096801</v>
      </c>
      <c r="Q11048">
        <v>0.66101694915254205</v>
      </c>
      <c r="R11048">
        <v>0.35593220338983</v>
      </c>
      <c r="S11048">
        <f t="shared" si="172"/>
        <v>1.3341450020803447E-3</v>
      </c>
    </row>
    <row r="11049" spans="1:19" x14ac:dyDescent="0.2">
      <c r="A11049" t="s">
        <v>21953</v>
      </c>
      <c r="B11049" t="s">
        <v>21954</v>
      </c>
      <c r="C11049">
        <v>34</v>
      </c>
      <c r="D11049">
        <v>23</v>
      </c>
      <c r="E11049">
        <v>1</v>
      </c>
      <c r="F11049">
        <v>3</v>
      </c>
      <c r="G11049">
        <v>-8.9492848729133698E-2</v>
      </c>
      <c r="H11049">
        <v>-2.0257369268206502</v>
      </c>
      <c r="I11049">
        <v>-1.93855483528459</v>
      </c>
      <c r="J11049">
        <v>63</v>
      </c>
      <c r="K11049">
        <v>123</v>
      </c>
      <c r="L11049">
        <v>39</v>
      </c>
      <c r="M11049">
        <v>7</v>
      </c>
      <c r="N11049">
        <v>0.36779266540753702</v>
      </c>
      <c r="O11049">
        <v>-0.80036471957147204</v>
      </c>
      <c r="P11049">
        <v>-1.9644681780312101</v>
      </c>
      <c r="Q11049">
        <v>0.77966101694915202</v>
      </c>
      <c r="R11049">
        <v>0.45762711864406702</v>
      </c>
      <c r="S11049">
        <f t="shared" si="172"/>
        <v>-8.4510189538752306E-2</v>
      </c>
    </row>
    <row r="11050" spans="1:19" x14ac:dyDescent="0.2">
      <c r="A11050" t="s">
        <v>21955</v>
      </c>
      <c r="B11050" t="s">
        <v>21956</v>
      </c>
      <c r="C11050">
        <v>56</v>
      </c>
      <c r="D11050">
        <v>112</v>
      </c>
      <c r="E11050">
        <v>264</v>
      </c>
      <c r="F11050">
        <v>1017</v>
      </c>
      <c r="G11050">
        <v>0.38128822795950901</v>
      </c>
      <c r="H11050">
        <v>0.17915789008522701</v>
      </c>
      <c r="I11050">
        <v>0.37493575295454501</v>
      </c>
      <c r="J11050">
        <v>141</v>
      </c>
      <c r="K11050">
        <v>194</v>
      </c>
      <c r="L11050">
        <v>858</v>
      </c>
      <c r="M11050">
        <v>2378</v>
      </c>
      <c r="N11050">
        <v>0.21581072069656701</v>
      </c>
      <c r="O11050">
        <v>0.192179398048935</v>
      </c>
      <c r="P11050">
        <v>0.216767069035399</v>
      </c>
      <c r="Q11050">
        <v>0.86440677966101698</v>
      </c>
      <c r="R11050">
        <v>0.54237288135593198</v>
      </c>
      <c r="S11050">
        <f t="shared" si="172"/>
        <v>1.1661069003701594</v>
      </c>
    </row>
    <row r="11051" spans="1:19" x14ac:dyDescent="0.2">
      <c r="A11051" t="s">
        <v>21957</v>
      </c>
      <c r="B11051" t="s">
        <v>21958</v>
      </c>
      <c r="C11051">
        <v>336</v>
      </c>
      <c r="D11051">
        <v>402</v>
      </c>
      <c r="E11051">
        <v>1613</v>
      </c>
      <c r="F11051">
        <v>4042</v>
      </c>
      <c r="G11051">
        <v>0.15814500799015399</v>
      </c>
      <c r="H11051">
        <v>0.187037080220713</v>
      </c>
      <c r="I11051">
        <v>0.19605985882744201</v>
      </c>
      <c r="J11051">
        <v>580</v>
      </c>
      <c r="K11051">
        <v>640</v>
      </c>
      <c r="L11051">
        <v>2259</v>
      </c>
      <c r="M11051">
        <v>6679</v>
      </c>
      <c r="N11051">
        <v>0.119980083842671</v>
      </c>
      <c r="O11051">
        <v>-1.60053978696463E-3</v>
      </c>
      <c r="P11051">
        <v>5.1057781309904002E-2</v>
      </c>
      <c r="Q11051">
        <v>0.76271186440677896</v>
      </c>
      <c r="R11051">
        <v>0.45762711864406702</v>
      </c>
      <c r="S11051">
        <f t="shared" si="172"/>
        <v>1.070197533427143</v>
      </c>
    </row>
    <row r="11052" spans="1:19" x14ac:dyDescent="0.2">
      <c r="A11052" t="s">
        <v>21959</v>
      </c>
      <c r="B11052" t="s">
        <v>21960</v>
      </c>
      <c r="C11052">
        <v>64</v>
      </c>
      <c r="D11052">
        <v>72</v>
      </c>
      <c r="E11052">
        <v>71</v>
      </c>
      <c r="F11052">
        <v>31</v>
      </c>
      <c r="G11052">
        <v>0.131410754742909</v>
      </c>
      <c r="H11052">
        <v>-0.44917963504321501</v>
      </c>
      <c r="I11052">
        <v>-1.19901545311161</v>
      </c>
      <c r="J11052">
        <v>145</v>
      </c>
      <c r="K11052">
        <v>307</v>
      </c>
      <c r="L11052">
        <v>154</v>
      </c>
      <c r="M11052">
        <v>75</v>
      </c>
      <c r="N11052">
        <v>0.40299847666393301</v>
      </c>
      <c r="O11052">
        <v>-0.56593605854290197</v>
      </c>
      <c r="P11052">
        <v>-1.2965324074351601</v>
      </c>
      <c r="Q11052">
        <v>0.77966101694915202</v>
      </c>
      <c r="R11052">
        <v>0.59322033898305004</v>
      </c>
      <c r="S11052">
        <f t="shared" si="172"/>
        <v>0.30742260336451155</v>
      </c>
    </row>
    <row r="11053" spans="1:19" x14ac:dyDescent="0.2">
      <c r="A11053" t="s">
        <v>21961</v>
      </c>
      <c r="B11053" t="s">
        <v>21962</v>
      </c>
      <c r="C11053">
        <v>82</v>
      </c>
      <c r="D11053">
        <v>72</v>
      </c>
      <c r="E11053">
        <v>215</v>
      </c>
      <c r="F11053">
        <v>631</v>
      </c>
      <c r="G11053">
        <v>2.3776876343080101E-2</v>
      </c>
      <c r="H11053">
        <v>-7.5633402246514894E-2</v>
      </c>
      <c r="I11053">
        <v>2.0183338984187701E-3</v>
      </c>
      <c r="J11053">
        <v>116</v>
      </c>
      <c r="K11053">
        <v>138</v>
      </c>
      <c r="L11053">
        <v>395</v>
      </c>
      <c r="M11053">
        <v>1029</v>
      </c>
      <c r="N11053">
        <v>0.15264920059603901</v>
      </c>
      <c r="O11053">
        <v>-5.9949670744848603E-2</v>
      </c>
      <c r="P11053">
        <v>-6.22682830563785E-2</v>
      </c>
      <c r="Q11053">
        <v>0.89830508474576198</v>
      </c>
      <c r="R11053">
        <v>0.49152542372881303</v>
      </c>
      <c r="S11053">
        <f t="shared" si="172"/>
        <v>0.98392630611098397</v>
      </c>
    </row>
    <row r="11054" spans="1:19" x14ac:dyDescent="0.2">
      <c r="A11054" t="s">
        <v>21963</v>
      </c>
      <c r="B11054" t="s">
        <v>21964</v>
      </c>
      <c r="C11054">
        <v>123</v>
      </c>
      <c r="D11054">
        <v>120</v>
      </c>
      <c r="E11054">
        <v>661</v>
      </c>
      <c r="F11054">
        <v>1644</v>
      </c>
      <c r="G11054">
        <v>6.9534366903755196E-2</v>
      </c>
      <c r="H11054">
        <v>0.23603833826783799</v>
      </c>
      <c r="I11054">
        <v>0.241799528802634</v>
      </c>
      <c r="J11054">
        <v>270</v>
      </c>
      <c r="K11054">
        <v>257</v>
      </c>
      <c r="L11054">
        <v>1425</v>
      </c>
      <c r="M11054">
        <v>3003</v>
      </c>
      <c r="N11054">
        <v>5.5797462594028902E-2</v>
      </c>
      <c r="O11054">
        <v>0.130362323041151</v>
      </c>
      <c r="P11054">
        <v>3.5965899448100802E-2</v>
      </c>
      <c r="Q11054">
        <v>0.88135593220338904</v>
      </c>
      <c r="R11054">
        <v>0.55932203389830504</v>
      </c>
      <c r="S11054">
        <f t="shared" si="172"/>
        <v>1.0793512639095768</v>
      </c>
    </row>
    <row r="11055" spans="1:19" x14ac:dyDescent="0.2">
      <c r="A11055" t="s">
        <v>21965</v>
      </c>
      <c r="B11055" t="s">
        <v>21966</v>
      </c>
      <c r="C11055">
        <v>191</v>
      </c>
      <c r="D11055">
        <v>167</v>
      </c>
      <c r="E11055">
        <v>88</v>
      </c>
      <c r="F11055">
        <v>11</v>
      </c>
      <c r="G11055">
        <v>2.19413361953841E-2</v>
      </c>
      <c r="H11055">
        <v>-0.83080870487596203</v>
      </c>
      <c r="I11055">
        <v>-2.1238378550514998</v>
      </c>
      <c r="J11055">
        <v>266</v>
      </c>
      <c r="K11055">
        <v>353</v>
      </c>
      <c r="L11055">
        <v>191</v>
      </c>
      <c r="M11055">
        <v>21</v>
      </c>
      <c r="N11055">
        <v>0.200121172178477</v>
      </c>
      <c r="O11055">
        <v>-0.73593704652772896</v>
      </c>
      <c r="P11055">
        <v>-2.1128880104890402</v>
      </c>
      <c r="Q11055">
        <v>0.69491525423728795</v>
      </c>
      <c r="R11055">
        <v>0.52542372881355903</v>
      </c>
      <c r="S11055">
        <f t="shared" si="172"/>
        <v>-0.17764261857065322</v>
      </c>
    </row>
    <row r="11056" spans="1:19" x14ac:dyDescent="0.2">
      <c r="A11056" t="s">
        <v>21967</v>
      </c>
      <c r="B11056" t="s">
        <v>21968</v>
      </c>
      <c r="C11056">
        <v>450</v>
      </c>
      <c r="D11056">
        <v>473</v>
      </c>
      <c r="E11056">
        <v>322</v>
      </c>
      <c r="F11056">
        <v>37</v>
      </c>
      <c r="G11056">
        <v>0.101906859257996</v>
      </c>
      <c r="H11056">
        <v>-0.63961465185791599</v>
      </c>
      <c r="I11056">
        <v>-1.96920796267034</v>
      </c>
      <c r="J11056">
        <v>907</v>
      </c>
      <c r="K11056">
        <v>1108</v>
      </c>
      <c r="L11056">
        <v>568</v>
      </c>
      <c r="M11056">
        <v>111</v>
      </c>
      <c r="N11056">
        <v>0.164160576754037</v>
      </c>
      <c r="O11056">
        <v>-0.79534772849346602</v>
      </c>
      <c r="P11056">
        <v>-1.92250997686533</v>
      </c>
      <c r="Q11056">
        <v>0.79661016949152497</v>
      </c>
      <c r="R11056">
        <v>0.37288135593220301</v>
      </c>
      <c r="S11056">
        <f t="shared" si="172"/>
        <v>-8.2126910089730415E-2</v>
      </c>
    </row>
    <row r="11057" spans="1:19" x14ac:dyDescent="0.2">
      <c r="A11057" t="s">
        <v>21969</v>
      </c>
      <c r="B11057" t="s">
        <v>21970</v>
      </c>
      <c r="C11057">
        <v>27</v>
      </c>
      <c r="D11057">
        <v>19</v>
      </c>
      <c r="E11057">
        <v>18</v>
      </c>
      <c r="F11057">
        <v>0</v>
      </c>
      <c r="G11057">
        <v>-7.2351930910629803E-2</v>
      </c>
      <c r="H11057">
        <v>-0.67034926883408397</v>
      </c>
      <c r="I11057" t="e">
        <f>-inf</f>
        <v>#NAME?</v>
      </c>
      <c r="J11057">
        <v>52</v>
      </c>
      <c r="K11057">
        <v>45</v>
      </c>
      <c r="L11057">
        <v>35</v>
      </c>
      <c r="M11057">
        <v>14</v>
      </c>
      <c r="N11057">
        <v>1.4437273562266199E-2</v>
      </c>
      <c r="O11057">
        <v>-0.76402407642891301</v>
      </c>
      <c r="P11057">
        <v>-1.5801009765484499</v>
      </c>
      <c r="Q11057">
        <v>0.77966101694915202</v>
      </c>
      <c r="R11057">
        <v>0.59322033898305004</v>
      </c>
      <c r="S11057" t="e">
        <f t="shared" si="172"/>
        <v>#NAME?</v>
      </c>
    </row>
    <row r="11058" spans="1:19" x14ac:dyDescent="0.2">
      <c r="A11058" t="s">
        <v>21971</v>
      </c>
      <c r="B11058" t="s">
        <v>21972</v>
      </c>
      <c r="C11058">
        <v>115</v>
      </c>
      <c r="D11058">
        <v>85</v>
      </c>
      <c r="E11058">
        <v>246</v>
      </c>
      <c r="F11058">
        <v>367</v>
      </c>
      <c r="G11058">
        <v>-5.1020682343790501E-2</v>
      </c>
      <c r="H11058">
        <v>-0.16402074302863601</v>
      </c>
      <c r="I11058">
        <v>-0.380228949063521</v>
      </c>
      <c r="J11058">
        <v>211</v>
      </c>
      <c r="K11058">
        <v>190</v>
      </c>
      <c r="L11058">
        <v>398</v>
      </c>
      <c r="M11058">
        <v>705</v>
      </c>
      <c r="N11058">
        <v>3.1699249076857998E-2</v>
      </c>
      <c r="O11058">
        <v>-0.316488160368395</v>
      </c>
      <c r="P11058">
        <v>-0.48631900689818602</v>
      </c>
      <c r="Q11058">
        <v>0.88135593220338904</v>
      </c>
      <c r="R11058">
        <v>0.49152542372881303</v>
      </c>
      <c r="S11058">
        <f t="shared" si="172"/>
        <v>0.76026589225306818</v>
      </c>
    </row>
    <row r="11059" spans="1:19" x14ac:dyDescent="0.2">
      <c r="A11059" t="s">
        <v>21973</v>
      </c>
      <c r="B11059" t="s">
        <v>21974</v>
      </c>
      <c r="C11059">
        <v>81</v>
      </c>
      <c r="D11059">
        <v>120</v>
      </c>
      <c r="E11059">
        <v>62</v>
      </c>
      <c r="F11059">
        <v>15</v>
      </c>
      <c r="G11059">
        <v>0.25095445946450301</v>
      </c>
      <c r="H11059">
        <v>-0.61035133915879902</v>
      </c>
      <c r="I11059">
        <v>-1.6165909327849599</v>
      </c>
      <c r="J11059">
        <v>232</v>
      </c>
      <c r="K11059">
        <v>350</v>
      </c>
      <c r="L11059">
        <v>144</v>
      </c>
      <c r="M11059">
        <v>55</v>
      </c>
      <c r="N11059">
        <v>0.25580816288109698</v>
      </c>
      <c r="O11059">
        <v>-0.79921426994003997</v>
      </c>
      <c r="P11059">
        <v>-1.63535096398854</v>
      </c>
      <c r="Q11059">
        <v>0.57627118644067798</v>
      </c>
      <c r="R11059">
        <v>0.338983050847457</v>
      </c>
      <c r="S11059">
        <f t="shared" si="172"/>
        <v>9.6372335103553322E-2</v>
      </c>
    </row>
    <row r="11060" spans="1:19" x14ac:dyDescent="0.2">
      <c r="A11060" t="s">
        <v>21975</v>
      </c>
      <c r="B11060" t="s">
        <v>21976</v>
      </c>
      <c r="C11060">
        <v>106</v>
      </c>
      <c r="D11060">
        <v>101</v>
      </c>
      <c r="E11060">
        <v>350</v>
      </c>
      <c r="F11060">
        <v>768</v>
      </c>
      <c r="G11060">
        <v>5.9273740813400803E-2</v>
      </c>
      <c r="H11060">
        <v>2.4504169307101701E-2</v>
      </c>
      <c r="I11060">
        <v>-2.4141818195257202E-2</v>
      </c>
      <c r="J11060">
        <v>138</v>
      </c>
      <c r="K11060">
        <v>167</v>
      </c>
      <c r="L11060">
        <v>672</v>
      </c>
      <c r="M11060">
        <v>1319</v>
      </c>
      <c r="N11060">
        <v>0.16006548816806801</v>
      </c>
      <c r="O11060">
        <v>9.5401409508198295E-2</v>
      </c>
      <c r="P11060">
        <v>-2.98599594467641E-2</v>
      </c>
      <c r="Q11060">
        <v>0.94915254237288105</v>
      </c>
      <c r="R11060">
        <v>0.54237288135593198</v>
      </c>
      <c r="S11060">
        <f t="shared" si="172"/>
        <v>0.98505084896649453</v>
      </c>
    </row>
    <row r="11061" spans="1:19" x14ac:dyDescent="0.2">
      <c r="A11061" t="s">
        <v>21977</v>
      </c>
      <c r="B11061" t="s">
        <v>21978</v>
      </c>
      <c r="C11061">
        <v>127</v>
      </c>
      <c r="D11061">
        <v>97</v>
      </c>
      <c r="E11061">
        <v>592</v>
      </c>
      <c r="F11061">
        <v>1245</v>
      </c>
      <c r="G11061">
        <v>-3.6773754394183601E-2</v>
      </c>
      <c r="H11061">
        <v>0.174259975988559</v>
      </c>
      <c r="I11061">
        <v>0.107168457513799</v>
      </c>
      <c r="J11061">
        <v>229</v>
      </c>
      <c r="K11061">
        <v>322</v>
      </c>
      <c r="L11061">
        <v>801</v>
      </c>
      <c r="M11061">
        <v>1934</v>
      </c>
      <c r="N11061">
        <v>0.22524849277766401</v>
      </c>
      <c r="O11061">
        <v>-4.82917434000407E-2</v>
      </c>
      <c r="P11061">
        <v>-8.3604681184797996E-2</v>
      </c>
      <c r="Q11061">
        <v>0.84745762711864403</v>
      </c>
      <c r="R11061">
        <v>0.54237288135593198</v>
      </c>
      <c r="S11061">
        <f t="shared" si="172"/>
        <v>1.0085427200269983</v>
      </c>
    </row>
    <row r="11062" spans="1:19" x14ac:dyDescent="0.2">
      <c r="A11062" t="s">
        <v>21979</v>
      </c>
      <c r="B11062" t="s">
        <v>21980</v>
      </c>
      <c r="C11062">
        <v>237</v>
      </c>
      <c r="D11062">
        <v>268</v>
      </c>
      <c r="E11062">
        <v>213</v>
      </c>
      <c r="F11062">
        <v>16</v>
      </c>
      <c r="G11062">
        <v>0.133644680314213</v>
      </c>
      <c r="H11062">
        <v>-0.54062675234976898</v>
      </c>
      <c r="I11062">
        <v>-2.0548255363161698</v>
      </c>
      <c r="J11062">
        <v>485</v>
      </c>
      <c r="K11062">
        <v>727</v>
      </c>
      <c r="L11062">
        <v>328</v>
      </c>
      <c r="M11062">
        <v>76</v>
      </c>
      <c r="N11062">
        <v>0.25302077567849501</v>
      </c>
      <c r="O11062">
        <v>-0.76195667203497497</v>
      </c>
      <c r="P11062">
        <v>-1.8151538149133599</v>
      </c>
      <c r="Q11062">
        <v>0.81355932203389802</v>
      </c>
      <c r="R11062">
        <v>0.45762711864406702</v>
      </c>
      <c r="S11062">
        <f t="shared" si="172"/>
        <v>-7.8101579771216359E-2</v>
      </c>
    </row>
    <row r="11063" spans="1:19" x14ac:dyDescent="0.2">
      <c r="A11063" t="s">
        <v>21981</v>
      </c>
      <c r="B11063" t="s">
        <v>21982</v>
      </c>
      <c r="C11063">
        <v>313</v>
      </c>
      <c r="D11063">
        <v>293</v>
      </c>
      <c r="E11063">
        <v>245</v>
      </c>
      <c r="F11063">
        <v>38</v>
      </c>
      <c r="G11063">
        <v>5.1581515103189403E-2</v>
      </c>
      <c r="H11063">
        <v>-0.60063626296031902</v>
      </c>
      <c r="I11063">
        <v>-1.79995791389163</v>
      </c>
      <c r="J11063">
        <v>496</v>
      </c>
      <c r="K11063">
        <v>915</v>
      </c>
      <c r="L11063">
        <v>377</v>
      </c>
      <c r="M11063">
        <v>75</v>
      </c>
      <c r="N11063">
        <v>0.34316752099797199</v>
      </c>
      <c r="O11063">
        <v>-0.71122910342879497</v>
      </c>
      <c r="P11063">
        <v>-1.83064608169039</v>
      </c>
      <c r="Q11063">
        <v>0.76271186440677896</v>
      </c>
      <c r="R11063">
        <v>0.54237288135593198</v>
      </c>
      <c r="S11063">
        <f t="shared" si="172"/>
        <v>-8.7459127592379778E-3</v>
      </c>
    </row>
    <row r="11064" spans="1:19" x14ac:dyDescent="0.2">
      <c r="A11064" t="s">
        <v>21983</v>
      </c>
      <c r="B11064" t="s">
        <v>21984</v>
      </c>
      <c r="C11064">
        <v>0</v>
      </c>
      <c r="D11064">
        <v>0</v>
      </c>
      <c r="E11064">
        <v>0</v>
      </c>
      <c r="F11064">
        <v>0</v>
      </c>
      <c r="G11064" t="s">
        <v>373</v>
      </c>
      <c r="H11064" t="s">
        <v>373</v>
      </c>
      <c r="I11064" t="s">
        <v>373</v>
      </c>
      <c r="J11064">
        <v>0</v>
      </c>
      <c r="K11064">
        <v>0</v>
      </c>
      <c r="L11064">
        <v>0</v>
      </c>
      <c r="M11064">
        <v>0</v>
      </c>
      <c r="N11064" t="s">
        <v>373</v>
      </c>
      <c r="O11064" t="s">
        <v>373</v>
      </c>
      <c r="P11064" t="s">
        <v>373</v>
      </c>
      <c r="Q11064">
        <v>0.93220338983050799</v>
      </c>
      <c r="R11064">
        <v>0.37288135593220301</v>
      </c>
      <c r="S11064" t="e">
        <f t="shared" si="172"/>
        <v>#VALUE!</v>
      </c>
    </row>
    <row r="11065" spans="1:19" x14ac:dyDescent="0.2">
      <c r="A11065" t="s">
        <v>21985</v>
      </c>
      <c r="B11065" t="s">
        <v>21986</v>
      </c>
      <c r="C11065">
        <v>181</v>
      </c>
      <c r="D11065">
        <v>193</v>
      </c>
      <c r="E11065">
        <v>90</v>
      </c>
      <c r="F11065">
        <v>28</v>
      </c>
      <c r="G11065">
        <v>0.10813696643411699</v>
      </c>
      <c r="H11065">
        <v>-0.79769407520826296</v>
      </c>
      <c r="I11065">
        <v>-1.69471771648896</v>
      </c>
      <c r="J11065">
        <v>279</v>
      </c>
      <c r="K11065">
        <v>480</v>
      </c>
      <c r="L11065">
        <v>225</v>
      </c>
      <c r="M11065">
        <v>31</v>
      </c>
      <c r="N11065">
        <v>0.31286513752371098</v>
      </c>
      <c r="O11065">
        <v>-0.68551046230662505</v>
      </c>
      <c r="P11065">
        <v>-1.9644681780312101</v>
      </c>
      <c r="Q11065">
        <v>0.66101694915254205</v>
      </c>
      <c r="R11065">
        <v>0.42372881355932202</v>
      </c>
      <c r="S11065">
        <f t="shared" si="172"/>
        <v>-1.4191608690943682E-2</v>
      </c>
    </row>
    <row r="11066" spans="1:19" x14ac:dyDescent="0.2">
      <c r="A11066" t="s">
        <v>21987</v>
      </c>
      <c r="B11066" t="s">
        <v>21988</v>
      </c>
      <c r="C11066">
        <v>294</v>
      </c>
      <c r="D11066">
        <v>285</v>
      </c>
      <c r="E11066">
        <v>1466</v>
      </c>
      <c r="F11066">
        <v>4446</v>
      </c>
      <c r="G11066">
        <v>6.6755761891881302E-2</v>
      </c>
      <c r="H11066">
        <v>0.203528630114548</v>
      </c>
      <c r="I11066">
        <v>0.29542495498881499</v>
      </c>
      <c r="J11066">
        <v>605</v>
      </c>
      <c r="K11066">
        <v>599</v>
      </c>
      <c r="L11066">
        <v>3381</v>
      </c>
      <c r="M11066">
        <v>8824</v>
      </c>
      <c r="N11066">
        <v>7.2899551158564196E-2</v>
      </c>
      <c r="O11066">
        <v>0.155201018968909</v>
      </c>
      <c r="P11066">
        <v>0.15368445618777199</v>
      </c>
      <c r="Q11066">
        <v>0.96610169491525399</v>
      </c>
      <c r="R11066">
        <v>0.54237288135593198</v>
      </c>
      <c r="S11066">
        <f t="shared" si="172"/>
        <v>1.1263037371619211</v>
      </c>
    </row>
    <row r="11067" spans="1:19" x14ac:dyDescent="0.2">
      <c r="A11067" t="s">
        <v>21989</v>
      </c>
      <c r="B11067" t="s">
        <v>21990</v>
      </c>
      <c r="C11067">
        <v>219</v>
      </c>
      <c r="D11067">
        <v>229</v>
      </c>
      <c r="E11067">
        <v>503</v>
      </c>
      <c r="F11067">
        <v>299</v>
      </c>
      <c r="G11067">
        <v>9.9649599795298097E-2</v>
      </c>
      <c r="H11067">
        <v>-0.13313413956259401</v>
      </c>
      <c r="I11067">
        <v>-0.748970099477687</v>
      </c>
      <c r="J11067">
        <v>289</v>
      </c>
      <c r="K11067">
        <v>431</v>
      </c>
      <c r="L11067">
        <v>640</v>
      </c>
      <c r="M11067">
        <v>478</v>
      </c>
      <c r="N11067">
        <v>0.25080753082590501</v>
      </c>
      <c r="O11067">
        <v>-0.24680664591705101</v>
      </c>
      <c r="P11067">
        <v>-0.791695614736321</v>
      </c>
      <c r="Q11067">
        <v>0.86440677966101698</v>
      </c>
      <c r="R11067">
        <v>0.50847457627118597</v>
      </c>
      <c r="S11067">
        <f t="shared" si="172"/>
        <v>0.57224380925333551</v>
      </c>
    </row>
    <row r="11068" spans="1:19" x14ac:dyDescent="0.2">
      <c r="A11068" t="s">
        <v>21991</v>
      </c>
      <c r="B11068" t="s">
        <v>21992</v>
      </c>
      <c r="C11068">
        <v>313</v>
      </c>
      <c r="D11068">
        <v>482</v>
      </c>
      <c r="E11068">
        <v>169</v>
      </c>
      <c r="F11068">
        <v>46</v>
      </c>
      <c r="G11068">
        <v>0.26776093298792902</v>
      </c>
      <c r="H11068">
        <v>-0.76191564271117795</v>
      </c>
      <c r="I11068">
        <v>-1.71698367882687</v>
      </c>
      <c r="J11068">
        <v>518</v>
      </c>
      <c r="K11068">
        <v>723</v>
      </c>
      <c r="L11068">
        <v>364</v>
      </c>
      <c r="M11068">
        <v>50</v>
      </c>
      <c r="N11068">
        <v>0.22203664097101899</v>
      </c>
      <c r="O11068">
        <v>-0.74531715324056702</v>
      </c>
      <c r="P11068">
        <v>-2.0255854240011</v>
      </c>
      <c r="Q11068">
        <v>0.72881355932203395</v>
      </c>
      <c r="R11068">
        <v>0.40677966101694901</v>
      </c>
      <c r="S11068">
        <f t="shared" si="172"/>
        <v>-3.6960607235780978E-2</v>
      </c>
    </row>
    <row r="11069" spans="1:19" x14ac:dyDescent="0.2">
      <c r="A11069" t="s">
        <v>21993</v>
      </c>
      <c r="B11069" t="s">
        <v>21994</v>
      </c>
      <c r="C11069">
        <v>151</v>
      </c>
      <c r="D11069">
        <v>149</v>
      </c>
      <c r="E11069">
        <v>664</v>
      </c>
      <c r="F11069">
        <v>2394</v>
      </c>
      <c r="G11069">
        <v>7.4467553414632903E-2</v>
      </c>
      <c r="H11069">
        <v>0.14893312229644401</v>
      </c>
      <c r="I11069">
        <v>0.31595002581522302</v>
      </c>
      <c r="J11069">
        <v>248</v>
      </c>
      <c r="K11069">
        <v>439</v>
      </c>
      <c r="L11069">
        <v>1188</v>
      </c>
      <c r="M11069">
        <v>4293</v>
      </c>
      <c r="N11069">
        <v>0.325240942837626</v>
      </c>
      <c r="O11069">
        <v>8.8275982674568099E-2</v>
      </c>
      <c r="P11069">
        <v>0.228083539061329</v>
      </c>
      <c r="Q11069">
        <v>0.91525423728813504</v>
      </c>
      <c r="R11069">
        <v>0.52542372881355903</v>
      </c>
      <c r="S11069">
        <f t="shared" si="172"/>
        <v>1.1521233657419061</v>
      </c>
    </row>
    <row r="11070" spans="1:19" x14ac:dyDescent="0.2">
      <c r="A11070" t="s">
        <v>21995</v>
      </c>
      <c r="B11070" t="s">
        <v>21996</v>
      </c>
      <c r="C11070">
        <v>16</v>
      </c>
      <c r="D11070">
        <v>10</v>
      </c>
      <c r="E11070">
        <v>7</v>
      </c>
      <c r="F11070">
        <v>6</v>
      </c>
      <c r="G11070">
        <v>-0.123861750360396</v>
      </c>
      <c r="H11070">
        <v>-0.85327995242007104</v>
      </c>
      <c r="I11070">
        <v>-1.31016590523428</v>
      </c>
      <c r="J11070">
        <v>46</v>
      </c>
      <c r="K11070">
        <v>67</v>
      </c>
      <c r="L11070">
        <v>31</v>
      </c>
      <c r="M11070">
        <v>6</v>
      </c>
      <c r="N11070">
        <v>0.240545074440974</v>
      </c>
      <c r="O11070">
        <v>-0.76348491499169102</v>
      </c>
      <c r="P11070">
        <v>-1.89483224988982</v>
      </c>
      <c r="Q11070">
        <v>0.83050847457627097</v>
      </c>
      <c r="R11070">
        <v>0.49152542372881303</v>
      </c>
      <c r="S11070">
        <f t="shared" si="172"/>
        <v>0.11533322815035613</v>
      </c>
    </row>
    <row r="11071" spans="1:19" x14ac:dyDescent="0.2">
      <c r="A11071" t="s">
        <v>21997</v>
      </c>
      <c r="B11071" t="s">
        <v>21998</v>
      </c>
      <c r="C11071">
        <v>143</v>
      </c>
      <c r="D11071">
        <v>173</v>
      </c>
      <c r="E11071">
        <v>120</v>
      </c>
      <c r="F11071">
        <v>19</v>
      </c>
      <c r="G11071">
        <v>0.16296829795926199</v>
      </c>
      <c r="H11071">
        <v>-0.57041280119584004</v>
      </c>
      <c r="I11071">
        <v>-1.7607796094742301</v>
      </c>
      <c r="J11071">
        <v>342</v>
      </c>
      <c r="K11071">
        <v>448</v>
      </c>
      <c r="L11071">
        <v>175</v>
      </c>
      <c r="M11071">
        <v>36</v>
      </c>
      <c r="N11071">
        <v>0.19448001136373</v>
      </c>
      <c r="O11071">
        <v>-0.88307683451423102</v>
      </c>
      <c r="P11071">
        <v>-1.9879492738807401</v>
      </c>
      <c r="Q11071">
        <v>0.66101694915254205</v>
      </c>
      <c r="R11071">
        <v>0.37288135593220301</v>
      </c>
      <c r="S11071">
        <f t="shared" si="172"/>
        <v>-3.9523572273107724E-2</v>
      </c>
    </row>
    <row r="11072" spans="1:19" x14ac:dyDescent="0.2">
      <c r="A11072" t="s">
        <v>21999</v>
      </c>
      <c r="B11072" t="s">
        <v>22000</v>
      </c>
      <c r="C11072">
        <v>300</v>
      </c>
      <c r="D11072">
        <v>319</v>
      </c>
      <c r="E11072">
        <v>2060</v>
      </c>
      <c r="F11072">
        <v>4595</v>
      </c>
      <c r="G11072">
        <v>0.106927660633047</v>
      </c>
      <c r="H11072">
        <v>0.34248795587108699</v>
      </c>
      <c r="I11072">
        <v>0.30096708804046801</v>
      </c>
      <c r="J11072">
        <v>573</v>
      </c>
      <c r="K11072">
        <v>734</v>
      </c>
      <c r="L11072">
        <v>3432</v>
      </c>
      <c r="M11072">
        <v>7807</v>
      </c>
      <c r="N11072">
        <v>0.184769541370402</v>
      </c>
      <c r="O11072">
        <v>0.18530388006488699</v>
      </c>
      <c r="P11072">
        <v>0.124103888805404</v>
      </c>
      <c r="Q11072">
        <v>0.91525423728813504</v>
      </c>
      <c r="R11072">
        <v>0.50847457627118597</v>
      </c>
      <c r="S11072">
        <f t="shared" si="172"/>
        <v>1.1199896781488983</v>
      </c>
    </row>
    <row r="11073" spans="1:19" x14ac:dyDescent="0.2">
      <c r="A11073" t="s">
        <v>22001</v>
      </c>
      <c r="B11073" t="s">
        <v>22002</v>
      </c>
      <c r="C11073">
        <v>66</v>
      </c>
      <c r="D11073">
        <v>103</v>
      </c>
      <c r="E11073">
        <v>341</v>
      </c>
      <c r="F11073">
        <v>636</v>
      </c>
      <c r="G11073">
        <v>0.27355152145883199</v>
      </c>
      <c r="H11073">
        <v>0.218952433672225</v>
      </c>
      <c r="I11073">
        <v>9.9716007144546204E-2</v>
      </c>
      <c r="J11073">
        <v>203</v>
      </c>
      <c r="K11073">
        <v>223</v>
      </c>
      <c r="L11073">
        <v>651</v>
      </c>
      <c r="M11073">
        <v>1504</v>
      </c>
      <c r="N11073">
        <v>0.118036928556669</v>
      </c>
      <c r="O11073">
        <v>-8.6003826489411295E-2</v>
      </c>
      <c r="P11073">
        <v>-0.14047387024948199</v>
      </c>
      <c r="Q11073">
        <v>0.79661016949152497</v>
      </c>
      <c r="R11073">
        <v>0.44067796610169402</v>
      </c>
      <c r="S11073">
        <f t="shared" si="172"/>
        <v>0.99118197842666311</v>
      </c>
    </row>
    <row r="11074" spans="1:19" x14ac:dyDescent="0.2">
      <c r="A11074" t="s">
        <v>22003</v>
      </c>
      <c r="B11074" t="s">
        <v>22004</v>
      </c>
      <c r="C11074">
        <v>15</v>
      </c>
      <c r="D11074">
        <v>20</v>
      </c>
      <c r="E11074">
        <v>21</v>
      </c>
      <c r="F11074">
        <v>3</v>
      </c>
      <c r="G11074">
        <v>0.20519696890382799</v>
      </c>
      <c r="H11074">
        <v>-0.348129974100165</v>
      </c>
      <c r="I11074">
        <v>-1.58316717729801</v>
      </c>
      <c r="J11074">
        <v>52</v>
      </c>
      <c r="K11074">
        <v>32</v>
      </c>
      <c r="L11074">
        <v>17</v>
      </c>
      <c r="M11074">
        <v>4</v>
      </c>
      <c r="N11074">
        <v>-0.133625261893171</v>
      </c>
      <c r="O11074">
        <v>-1.0776431994009099</v>
      </c>
      <c r="P11074">
        <v>-2.1241690208987198</v>
      </c>
      <c r="Q11074">
        <v>0.71186440677966101</v>
      </c>
      <c r="R11074">
        <v>0.45762711864406702</v>
      </c>
      <c r="S11074">
        <f t="shared" si="172"/>
        <v>-2.4739648406630878E-2</v>
      </c>
    </row>
    <row r="11075" spans="1:19" x14ac:dyDescent="0.2">
      <c r="A11075" t="s">
        <v>22005</v>
      </c>
      <c r="B11075" t="s">
        <v>22006</v>
      </c>
      <c r="C11075">
        <v>0</v>
      </c>
      <c r="D11075">
        <v>0</v>
      </c>
      <c r="E11075">
        <v>0</v>
      </c>
      <c r="F11075">
        <v>0</v>
      </c>
      <c r="G11075" t="s">
        <v>373</v>
      </c>
      <c r="H11075" t="s">
        <v>373</v>
      </c>
      <c r="I11075" t="s">
        <v>373</v>
      </c>
      <c r="J11075">
        <v>281</v>
      </c>
      <c r="K11075">
        <v>385</v>
      </c>
      <c r="L11075">
        <v>760</v>
      </c>
      <c r="M11075">
        <v>933</v>
      </c>
      <c r="N11075">
        <v>0.21398251302514201</v>
      </c>
      <c r="O11075">
        <v>-0.15998150476867801</v>
      </c>
      <c r="P11075">
        <v>-0.48905034475047199</v>
      </c>
      <c r="Q11075">
        <v>0.91525423728813504</v>
      </c>
      <c r="R11075">
        <v>0.57627118644067798</v>
      </c>
      <c r="S11075" t="e">
        <f t="shared" ref="S11075:S11138" si="173">((I11075+1.7338029)/1.7338029+(P11075+1.8692731)/1.8692731)/2</f>
        <v>#VALUE!</v>
      </c>
    </row>
    <row r="11076" spans="1:19" x14ac:dyDescent="0.2">
      <c r="A11076" t="s">
        <v>22007</v>
      </c>
      <c r="B11076" t="s">
        <v>22008</v>
      </c>
      <c r="C11076">
        <v>103</v>
      </c>
      <c r="D11076">
        <v>192</v>
      </c>
      <c r="E11076">
        <v>71</v>
      </c>
      <c r="F11076">
        <v>10</v>
      </c>
      <c r="G11076">
        <v>0.35072223629390498</v>
      </c>
      <c r="H11076">
        <v>-0.65583688576450005</v>
      </c>
      <c r="I11076">
        <v>-1.89703439766717</v>
      </c>
      <c r="J11076">
        <v>200</v>
      </c>
      <c r="K11076">
        <v>324</v>
      </c>
      <c r="L11076">
        <v>147</v>
      </c>
      <c r="M11076">
        <v>13</v>
      </c>
      <c r="N11076">
        <v>0.28674311796435198</v>
      </c>
      <c r="O11076">
        <v>-0.72580143806019504</v>
      </c>
      <c r="P11076">
        <v>-2.1973123119490299</v>
      </c>
      <c r="Q11076">
        <v>0.66101694915254205</v>
      </c>
      <c r="R11076">
        <v>0.37288135593220301</v>
      </c>
      <c r="S11076">
        <f t="shared" si="173"/>
        <v>-0.13481838383944314</v>
      </c>
    </row>
    <row r="11077" spans="1:19" x14ac:dyDescent="0.2">
      <c r="A11077" t="s">
        <v>22009</v>
      </c>
      <c r="B11077" t="s">
        <v>22010</v>
      </c>
      <c r="C11077">
        <v>128</v>
      </c>
      <c r="D11077">
        <v>200</v>
      </c>
      <c r="E11077">
        <v>141</v>
      </c>
      <c r="F11077">
        <v>9</v>
      </c>
      <c r="G11077">
        <v>0.27407825831164101</v>
      </c>
      <c r="H11077">
        <v>-0.45224886677089199</v>
      </c>
      <c r="I11077">
        <v>-2.0371646331705402</v>
      </c>
      <c r="J11077">
        <v>229</v>
      </c>
      <c r="K11077">
        <v>308</v>
      </c>
      <c r="L11077">
        <v>222</v>
      </c>
      <c r="M11077">
        <v>43</v>
      </c>
      <c r="N11077">
        <v>0.20594333758227801</v>
      </c>
      <c r="O11077">
        <v>-0.605571285033639</v>
      </c>
      <c r="P11077">
        <v>-1.73659269535219</v>
      </c>
      <c r="Q11077">
        <v>0.84745762711864403</v>
      </c>
      <c r="R11077">
        <v>0.40677966101694901</v>
      </c>
      <c r="S11077">
        <f t="shared" si="173"/>
        <v>-5.199465286283815E-2</v>
      </c>
    </row>
    <row r="11078" spans="1:19" x14ac:dyDescent="0.2">
      <c r="A11078" t="s">
        <v>22011</v>
      </c>
      <c r="B11078" t="s">
        <v>22012</v>
      </c>
      <c r="C11078">
        <v>176</v>
      </c>
      <c r="D11078">
        <v>177</v>
      </c>
      <c r="E11078">
        <v>654</v>
      </c>
      <c r="F11078">
        <v>1986</v>
      </c>
      <c r="G11078">
        <v>8.2718830843185195E-2</v>
      </c>
      <c r="H11078">
        <v>7.5807070731713694E-2</v>
      </c>
      <c r="I11078">
        <v>0.168269403383213</v>
      </c>
      <c r="J11078">
        <v>261</v>
      </c>
      <c r="K11078">
        <v>422</v>
      </c>
      <c r="L11078">
        <v>1507</v>
      </c>
      <c r="M11078">
        <v>3421</v>
      </c>
      <c r="N11078">
        <v>0.28590004704511401</v>
      </c>
      <c r="O11078">
        <v>0.16938396783196</v>
      </c>
      <c r="P11078">
        <v>0.10728689825488801</v>
      </c>
      <c r="Q11078">
        <v>0.89830508474576198</v>
      </c>
      <c r="R11078">
        <v>0.52542372881355903</v>
      </c>
      <c r="S11078">
        <f t="shared" si="173"/>
        <v>1.0772235966899411</v>
      </c>
    </row>
    <row r="11079" spans="1:19" x14ac:dyDescent="0.2">
      <c r="A11079" t="s">
        <v>22013</v>
      </c>
      <c r="B11079" t="s">
        <v>22014</v>
      </c>
      <c r="C11079">
        <v>60</v>
      </c>
      <c r="D11079">
        <v>99</v>
      </c>
      <c r="E11079">
        <v>484</v>
      </c>
      <c r="F11079">
        <v>1528</v>
      </c>
      <c r="G11079">
        <v>0.29774217650943402</v>
      </c>
      <c r="H11079">
        <v>0.41243610148236498</v>
      </c>
      <c r="I11079">
        <v>0.52177493089402804</v>
      </c>
      <c r="J11079">
        <v>172</v>
      </c>
      <c r="K11079">
        <v>151</v>
      </c>
      <c r="L11079">
        <v>783</v>
      </c>
      <c r="M11079">
        <v>2508</v>
      </c>
      <c r="N11079">
        <v>2.0676603807342299E-2</v>
      </c>
      <c r="O11079">
        <v>6.6144538006004103E-2</v>
      </c>
      <c r="P11079">
        <v>0.15357341665923599</v>
      </c>
      <c r="Q11079">
        <v>0.88135593220338904</v>
      </c>
      <c r="R11079">
        <v>0.47457627118644002</v>
      </c>
      <c r="S11079">
        <f t="shared" si="173"/>
        <v>1.19154961477801</v>
      </c>
    </row>
    <row r="11080" spans="1:19" x14ac:dyDescent="0.2">
      <c r="A11080" t="s">
        <v>22015</v>
      </c>
      <c r="B11080" t="s">
        <v>22016</v>
      </c>
      <c r="C11080">
        <v>157</v>
      </c>
      <c r="D11080">
        <v>170</v>
      </c>
      <c r="E11080">
        <v>295</v>
      </c>
      <c r="F11080">
        <v>85</v>
      </c>
      <c r="G11080">
        <v>0.114807501264568</v>
      </c>
      <c r="H11080">
        <v>-0.22033564620947399</v>
      </c>
      <c r="I11080">
        <v>-1.15067789965694</v>
      </c>
      <c r="J11080">
        <v>225</v>
      </c>
      <c r="K11080">
        <v>281</v>
      </c>
      <c r="L11080">
        <v>208</v>
      </c>
      <c r="M11080">
        <v>129</v>
      </c>
      <c r="N11080">
        <v>0.17375190521543901</v>
      </c>
      <c r="O11080">
        <v>-0.62620796029299097</v>
      </c>
      <c r="P11080">
        <v>-1.2518184764039999</v>
      </c>
      <c r="Q11080">
        <v>0.77966101694915202</v>
      </c>
      <c r="R11080">
        <v>0.71186440677966101</v>
      </c>
      <c r="S11080">
        <f t="shared" si="173"/>
        <v>0.33332259774613665</v>
      </c>
    </row>
    <row r="11081" spans="1:19" x14ac:dyDescent="0.2">
      <c r="A11081" t="s">
        <v>22017</v>
      </c>
      <c r="B11081" t="s">
        <v>22018</v>
      </c>
      <c r="C11081">
        <v>242</v>
      </c>
      <c r="D11081">
        <v>285</v>
      </c>
      <c r="E11081">
        <v>150</v>
      </c>
      <c r="F11081">
        <v>20</v>
      </c>
      <c r="G11081">
        <v>0.15128772632360701</v>
      </c>
      <c r="H11081">
        <v>-0.70198211670315303</v>
      </c>
      <c r="I11081">
        <v>-1.96698254327844</v>
      </c>
      <c r="J11081">
        <v>436</v>
      </c>
      <c r="K11081">
        <v>541</v>
      </c>
      <c r="L11081">
        <v>322</v>
      </c>
      <c r="M11081">
        <v>54</v>
      </c>
      <c r="N11081">
        <v>0.170938879259705</v>
      </c>
      <c r="O11081">
        <v>-0.72371939471714497</v>
      </c>
      <c r="P11081">
        <v>-1.9173183980375099</v>
      </c>
      <c r="Q11081">
        <v>0.93220338983050799</v>
      </c>
      <c r="R11081">
        <v>0.27118644067796599</v>
      </c>
      <c r="S11081">
        <f t="shared" si="173"/>
        <v>-8.0096473569916393E-2</v>
      </c>
    </row>
    <row r="11082" spans="1:19" x14ac:dyDescent="0.2">
      <c r="A11082" t="s">
        <v>22019</v>
      </c>
      <c r="B11082" t="s">
        <v>22020</v>
      </c>
      <c r="C11082">
        <v>195</v>
      </c>
      <c r="D11082">
        <v>159</v>
      </c>
      <c r="E11082">
        <v>1024</v>
      </c>
      <c r="F11082">
        <v>3304</v>
      </c>
      <c r="G11082">
        <v>-8.3792547465380701E-3</v>
      </c>
      <c r="H11082">
        <v>0.22600733549888999</v>
      </c>
      <c r="I11082">
        <v>0.344808254323827</v>
      </c>
      <c r="J11082">
        <v>261</v>
      </c>
      <c r="K11082">
        <v>345</v>
      </c>
      <c r="L11082">
        <v>1635</v>
      </c>
      <c r="M11082">
        <v>4789</v>
      </c>
      <c r="N11082">
        <v>0.198406691156714</v>
      </c>
      <c r="O11082">
        <v>0.204788472513633</v>
      </c>
      <c r="P11082">
        <v>0.25337866111243301</v>
      </c>
      <c r="Q11082">
        <v>0.88135593220338904</v>
      </c>
      <c r="R11082">
        <v>0.55932203389830504</v>
      </c>
      <c r="S11082">
        <f t="shared" si="173"/>
        <v>1.1672116318960697</v>
      </c>
    </row>
    <row r="11083" spans="1:19" x14ac:dyDescent="0.2">
      <c r="A11083" t="s">
        <v>22021</v>
      </c>
      <c r="B11083" t="s">
        <v>22022</v>
      </c>
      <c r="C11083">
        <v>222</v>
      </c>
      <c r="D11083">
        <v>238</v>
      </c>
      <c r="E11083">
        <v>96</v>
      </c>
      <c r="F11083">
        <v>18</v>
      </c>
      <c r="G11083">
        <v>0.110482214901401</v>
      </c>
      <c r="H11083">
        <v>-0.85833975118947303</v>
      </c>
      <c r="I11083">
        <v>-1.9752776423093299</v>
      </c>
      <c r="J11083">
        <v>301</v>
      </c>
      <c r="K11083">
        <v>365</v>
      </c>
      <c r="L11083">
        <v>280</v>
      </c>
      <c r="M11083">
        <v>40</v>
      </c>
      <c r="N11083">
        <v>0.160954472284353</v>
      </c>
      <c r="O11083">
        <v>-0.62349724139601403</v>
      </c>
      <c r="P11083">
        <v>-1.88673217285777</v>
      </c>
      <c r="Q11083">
        <v>0.66101694915254205</v>
      </c>
      <c r="R11083">
        <v>0.62711864406779605</v>
      </c>
      <c r="S11083">
        <f t="shared" si="173"/>
        <v>-7.4307327262605083E-2</v>
      </c>
    </row>
    <row r="11084" spans="1:19" x14ac:dyDescent="0.2">
      <c r="A11084" t="s">
        <v>22023</v>
      </c>
      <c r="B11084" t="s">
        <v>22024</v>
      </c>
      <c r="C11084">
        <v>139</v>
      </c>
      <c r="D11084">
        <v>193</v>
      </c>
      <c r="E11084">
        <v>198</v>
      </c>
      <c r="F11084">
        <v>86</v>
      </c>
      <c r="G11084">
        <v>0.222800741049207</v>
      </c>
      <c r="H11084">
        <v>-0.34060761977096699</v>
      </c>
      <c r="I11084">
        <v>-1.0927135219725199</v>
      </c>
      <c r="J11084">
        <v>318</v>
      </c>
      <c r="K11084">
        <v>338</v>
      </c>
      <c r="L11084">
        <v>304</v>
      </c>
      <c r="M11084">
        <v>223</v>
      </c>
      <c r="N11084">
        <v>0.103717683714943</v>
      </c>
      <c r="O11084">
        <v>-0.61164231352006904</v>
      </c>
      <c r="P11084">
        <v>-1.1643479255281599</v>
      </c>
      <c r="Q11084">
        <v>0.89830508474576198</v>
      </c>
      <c r="R11084">
        <v>0.54237288135593198</v>
      </c>
      <c r="S11084">
        <f t="shared" si="173"/>
        <v>0.37343550549692045</v>
      </c>
    </row>
    <row r="11085" spans="1:19" x14ac:dyDescent="0.2">
      <c r="A11085" t="s">
        <v>22025</v>
      </c>
      <c r="B11085" t="s">
        <v>22026</v>
      </c>
      <c r="C11085">
        <v>0</v>
      </c>
      <c r="D11085">
        <v>5</v>
      </c>
      <c r="E11085">
        <v>5</v>
      </c>
      <c r="F11085">
        <v>36</v>
      </c>
      <c r="G11085" t="s">
        <v>599</v>
      </c>
      <c r="H11085" t="s">
        <v>599</v>
      </c>
      <c r="I11085" t="s">
        <v>599</v>
      </c>
      <c r="J11085">
        <v>4</v>
      </c>
      <c r="K11085">
        <v>3</v>
      </c>
      <c r="L11085">
        <v>77</v>
      </c>
      <c r="M11085">
        <v>189</v>
      </c>
      <c r="N11085">
        <v>-4.7710633186577998E-2</v>
      </c>
      <c r="O11085">
        <v>0.69234195670012899</v>
      </c>
      <c r="P11085">
        <v>0.664176144253388</v>
      </c>
      <c r="Q11085">
        <v>0.91525423728813504</v>
      </c>
      <c r="R11085">
        <v>0.52542372881355903</v>
      </c>
      <c r="S11085" t="e">
        <f t="shared" si="173"/>
        <v>#VALUE!</v>
      </c>
    </row>
    <row r="11086" spans="1:19" x14ac:dyDescent="0.2">
      <c r="A11086" t="s">
        <v>22027</v>
      </c>
      <c r="B11086" t="s">
        <v>22028</v>
      </c>
      <c r="C11086">
        <v>23</v>
      </c>
      <c r="D11086">
        <v>19</v>
      </c>
      <c r="E11086">
        <v>244</v>
      </c>
      <c r="F11086">
        <v>423</v>
      </c>
      <c r="G11086">
        <v>-2.7160027692355402E-3</v>
      </c>
      <c r="H11086">
        <v>0.53140398054273297</v>
      </c>
      <c r="I11086">
        <v>0.38041535839544999</v>
      </c>
      <c r="J11086">
        <v>41</v>
      </c>
      <c r="K11086">
        <v>65</v>
      </c>
      <c r="L11086">
        <v>353</v>
      </c>
      <c r="M11086">
        <v>648</v>
      </c>
      <c r="N11086">
        <v>0.277357603344841</v>
      </c>
      <c r="O11086">
        <v>0.34290207152369601</v>
      </c>
      <c r="P11086">
        <v>0.18856548055896399</v>
      </c>
      <c r="Q11086">
        <v>0.77966101694915202</v>
      </c>
      <c r="R11086">
        <v>0.69491525423728795</v>
      </c>
      <c r="S11086">
        <f t="shared" si="173"/>
        <v>1.160143663748465</v>
      </c>
    </row>
    <row r="11087" spans="1:19" x14ac:dyDescent="0.2">
      <c r="A11087" t="s">
        <v>22029</v>
      </c>
      <c r="B11087" t="s">
        <v>22030</v>
      </c>
      <c r="C11087">
        <v>50</v>
      </c>
      <c r="D11087">
        <v>69</v>
      </c>
      <c r="E11087">
        <v>249</v>
      </c>
      <c r="F11087">
        <v>726</v>
      </c>
      <c r="G11087">
        <v>0.22013731869676401</v>
      </c>
      <c r="H11087">
        <v>0.20297133298131301</v>
      </c>
      <c r="I11087">
        <v>0.27776944340207499</v>
      </c>
      <c r="J11087">
        <v>97</v>
      </c>
      <c r="K11087">
        <v>126</v>
      </c>
      <c r="L11087">
        <v>298</v>
      </c>
      <c r="M11087">
        <v>727</v>
      </c>
      <c r="N11087">
        <v>0.19082691427303899</v>
      </c>
      <c r="O11087">
        <v>-0.10464424733438001</v>
      </c>
      <c r="P11087">
        <v>-0.135462991999099</v>
      </c>
      <c r="Q11087">
        <v>0.89830508474576198</v>
      </c>
      <c r="R11087">
        <v>0.59322033898305004</v>
      </c>
      <c r="S11087">
        <f t="shared" si="173"/>
        <v>1.0438699643264067</v>
      </c>
    </row>
    <row r="11088" spans="1:19" x14ac:dyDescent="0.2">
      <c r="A11088" t="s">
        <v>22031</v>
      </c>
      <c r="B11088" t="s">
        <v>22032</v>
      </c>
      <c r="C11088">
        <v>147</v>
      </c>
      <c r="D11088">
        <v>202</v>
      </c>
      <c r="E11088">
        <v>849</v>
      </c>
      <c r="F11088">
        <v>2787</v>
      </c>
      <c r="G11088">
        <v>0.218292266993976</v>
      </c>
      <c r="H11088">
        <v>0.26733234571737302</v>
      </c>
      <c r="I11088">
        <v>0.39362246100312898</v>
      </c>
      <c r="J11088">
        <v>340</v>
      </c>
      <c r="K11088">
        <v>548</v>
      </c>
      <c r="L11088">
        <v>2225</v>
      </c>
      <c r="M11088">
        <v>5821</v>
      </c>
      <c r="N11088">
        <v>0.28452974486383498</v>
      </c>
      <c r="O11088">
        <v>0.223762321130304</v>
      </c>
      <c r="P11088">
        <v>0.22329301365073201</v>
      </c>
      <c r="Q11088">
        <v>0.94915254237288105</v>
      </c>
      <c r="R11088">
        <v>0.62711864406779605</v>
      </c>
      <c r="S11088">
        <f t="shared" si="173"/>
        <v>1.1732414205535768</v>
      </c>
    </row>
    <row r="11089" spans="1:19" x14ac:dyDescent="0.2">
      <c r="A11089" t="s">
        <v>22033</v>
      </c>
      <c r="B11089" t="s">
        <v>22034</v>
      </c>
      <c r="C11089">
        <v>145</v>
      </c>
      <c r="D11089">
        <v>160</v>
      </c>
      <c r="E11089">
        <v>86</v>
      </c>
      <c r="F11089">
        <v>23</v>
      </c>
      <c r="G11089">
        <v>0.123010212716478</v>
      </c>
      <c r="H11089">
        <v>-0.72112756076980999</v>
      </c>
      <c r="I11089">
        <v>-1.6838373391793799</v>
      </c>
      <c r="J11089">
        <v>324</v>
      </c>
      <c r="K11089">
        <v>336</v>
      </c>
      <c r="L11089">
        <v>260</v>
      </c>
      <c r="M11089">
        <v>51</v>
      </c>
      <c r="N11089">
        <v>9.3022370604953594E-2</v>
      </c>
      <c r="O11089">
        <v>-0.68766043938018395</v>
      </c>
      <c r="P11089">
        <v>-1.81320050270056</v>
      </c>
      <c r="Q11089">
        <v>0.71186440677966101</v>
      </c>
      <c r="R11089">
        <v>0.338983050847457</v>
      </c>
      <c r="S11089">
        <f t="shared" si="173"/>
        <v>2.9407742267702153E-2</v>
      </c>
    </row>
    <row r="11090" spans="1:19" x14ac:dyDescent="0.2">
      <c r="A11090" t="s">
        <v>22035</v>
      </c>
      <c r="B11090" t="s">
        <v>22036</v>
      </c>
      <c r="C11090">
        <v>164</v>
      </c>
      <c r="D11090">
        <v>169</v>
      </c>
      <c r="E11090">
        <v>109</v>
      </c>
      <c r="F11090">
        <v>16</v>
      </c>
      <c r="G11090">
        <v>9.3301088861504095E-2</v>
      </c>
      <c r="H11090">
        <v>-0.671675359885477</v>
      </c>
      <c r="I11090">
        <v>-1.89492103835377</v>
      </c>
      <c r="J11090">
        <v>347</v>
      </c>
      <c r="K11090">
        <v>572</v>
      </c>
      <c r="L11090">
        <v>206</v>
      </c>
      <c r="M11090">
        <v>43</v>
      </c>
      <c r="N11090">
        <v>0.29429465742387201</v>
      </c>
      <c r="O11090">
        <v>-0.81855103156610998</v>
      </c>
      <c r="P11090">
        <v>-1.91708668780318</v>
      </c>
      <c r="Q11090">
        <v>0.77966101694915202</v>
      </c>
      <c r="R11090">
        <v>0.35593220338983</v>
      </c>
      <c r="S11090">
        <f t="shared" si="173"/>
        <v>-5.9253152040935057E-2</v>
      </c>
    </row>
    <row r="11091" spans="1:19" x14ac:dyDescent="0.2">
      <c r="A11091" t="s">
        <v>22037</v>
      </c>
      <c r="B11091" t="s">
        <v>22038</v>
      </c>
      <c r="C11091">
        <v>92</v>
      </c>
      <c r="D11091">
        <v>76</v>
      </c>
      <c r="E11091">
        <v>44</v>
      </c>
      <c r="F11091">
        <v>12</v>
      </c>
      <c r="G11091">
        <v>-2.7160027692355402E-3</v>
      </c>
      <c r="H11091">
        <v>-0.81459316063777099</v>
      </c>
      <c r="I11091">
        <v>-1.76880375425992</v>
      </c>
      <c r="J11091">
        <v>108</v>
      </c>
      <c r="K11091">
        <v>247</v>
      </c>
      <c r="L11091">
        <v>56</v>
      </c>
      <c r="M11091">
        <v>29</v>
      </c>
      <c r="N11091">
        <v>0.43650130119443697</v>
      </c>
      <c r="O11091">
        <v>-0.87732450562513897</v>
      </c>
      <c r="P11091">
        <v>-1.58125142617988</v>
      </c>
      <c r="Q11091">
        <v>0.91525423728813504</v>
      </c>
      <c r="R11091">
        <v>0.338983050847457</v>
      </c>
      <c r="S11091">
        <f t="shared" si="173"/>
        <v>6.6947424027058194E-2</v>
      </c>
    </row>
    <row r="11092" spans="1:19" x14ac:dyDescent="0.2">
      <c r="A11092" t="s">
        <v>22039</v>
      </c>
      <c r="B11092" t="s">
        <v>22040</v>
      </c>
      <c r="C11092">
        <v>60</v>
      </c>
      <c r="D11092">
        <v>81</v>
      </c>
      <c r="E11092">
        <v>472</v>
      </c>
      <c r="F11092">
        <v>914</v>
      </c>
      <c r="G11092">
        <v>0.210592000790534</v>
      </c>
      <c r="H11092">
        <v>0.40153273847204002</v>
      </c>
      <c r="I11092">
        <v>0.29859777238818802</v>
      </c>
      <c r="J11092">
        <v>219</v>
      </c>
      <c r="K11092">
        <v>238</v>
      </c>
      <c r="L11092">
        <v>891</v>
      </c>
      <c r="M11092">
        <v>2172</v>
      </c>
      <c r="N11092">
        <v>0.113360945638115</v>
      </c>
      <c r="O11092">
        <v>1.7344812052366099E-2</v>
      </c>
      <c r="P11092">
        <v>-1.38099625152018E-2</v>
      </c>
      <c r="Q11092">
        <v>0.89830508474576198</v>
      </c>
      <c r="R11092">
        <v>0.61016949152542299</v>
      </c>
      <c r="S11092">
        <f t="shared" si="173"/>
        <v>1.0824167058576024</v>
      </c>
    </row>
    <row r="11093" spans="1:19" x14ac:dyDescent="0.2">
      <c r="A11093" t="s">
        <v>22041</v>
      </c>
      <c r="B11093" t="s">
        <v>22042</v>
      </c>
      <c r="C11093">
        <v>0</v>
      </c>
      <c r="D11093">
        <v>0</v>
      </c>
      <c r="E11093">
        <v>0</v>
      </c>
      <c r="F11093">
        <v>0</v>
      </c>
      <c r="G11093" t="s">
        <v>373</v>
      </c>
      <c r="H11093" t="s">
        <v>373</v>
      </c>
      <c r="I11093" t="s">
        <v>373</v>
      </c>
      <c r="J11093">
        <v>27</v>
      </c>
      <c r="K11093">
        <v>37</v>
      </c>
      <c r="L11093">
        <v>35</v>
      </c>
      <c r="M11093">
        <v>138</v>
      </c>
      <c r="N11093">
        <v>0.21406606332972899</v>
      </c>
      <c r="O11093">
        <v>-0.47938449695310198</v>
      </c>
      <c r="P11093">
        <v>-0.301710346349643</v>
      </c>
      <c r="Q11093">
        <v>0.81355932203389802</v>
      </c>
      <c r="R11093">
        <v>0.59322033898305004</v>
      </c>
      <c r="S11093" t="e">
        <f t="shared" si="173"/>
        <v>#VALUE!</v>
      </c>
    </row>
    <row r="11094" spans="1:19" x14ac:dyDescent="0.2">
      <c r="A11094" t="s">
        <v>22043</v>
      </c>
      <c r="B11094" t="s">
        <v>22044</v>
      </c>
      <c r="C11094">
        <v>45</v>
      </c>
      <c r="D11094">
        <v>49</v>
      </c>
      <c r="E11094">
        <v>29</v>
      </c>
      <c r="F11094">
        <v>1</v>
      </c>
      <c r="G11094">
        <v>0.117241798548698</v>
      </c>
      <c r="H11094">
        <v>-0.68507252565479104</v>
      </c>
      <c r="I11094">
        <v>-2.5374096867373401</v>
      </c>
      <c r="J11094">
        <v>75</v>
      </c>
      <c r="K11094">
        <v>76</v>
      </c>
      <c r="L11094">
        <v>39</v>
      </c>
      <c r="M11094">
        <v>17</v>
      </c>
      <c r="N11094">
        <v>8.2980432310812993E-2</v>
      </c>
      <c r="O11094">
        <v>-0.87608543350959101</v>
      </c>
      <c r="P11094">
        <v>-1.65483801060531</v>
      </c>
      <c r="Q11094">
        <v>0.74576271186440601</v>
      </c>
      <c r="R11094">
        <v>0.47457627118644002</v>
      </c>
      <c r="S11094">
        <f t="shared" si="173"/>
        <v>-0.1743889875432803</v>
      </c>
    </row>
    <row r="11095" spans="1:19" x14ac:dyDescent="0.2">
      <c r="A11095" t="s">
        <v>22045</v>
      </c>
      <c r="B11095" t="s">
        <v>22046</v>
      </c>
      <c r="C11095">
        <v>121</v>
      </c>
      <c r="D11095">
        <v>194</v>
      </c>
      <c r="E11095">
        <v>146</v>
      </c>
      <c r="F11095">
        <v>36</v>
      </c>
      <c r="G11095">
        <v>0.28527459190930399</v>
      </c>
      <c r="H11095">
        <v>-0.41269052431041597</v>
      </c>
      <c r="I11095">
        <v>-1.4106800425111601</v>
      </c>
      <c r="J11095">
        <v>302</v>
      </c>
      <c r="K11095">
        <v>302</v>
      </c>
      <c r="L11095">
        <v>347</v>
      </c>
      <c r="M11095">
        <v>128</v>
      </c>
      <c r="N11095">
        <v>7.7228103421721706E-2</v>
      </c>
      <c r="O11095">
        <v>-0.53176624531066696</v>
      </c>
      <c r="P11095">
        <v>-1.38302264190117</v>
      </c>
      <c r="Q11095">
        <v>0.84745762711864403</v>
      </c>
      <c r="R11095">
        <v>0.45762711864406702</v>
      </c>
      <c r="S11095">
        <f t="shared" si="173"/>
        <v>0.2232473223987666</v>
      </c>
    </row>
    <row r="11096" spans="1:19" x14ac:dyDescent="0.2">
      <c r="A11096" t="s">
        <v>22047</v>
      </c>
      <c r="B11096" t="s">
        <v>22048</v>
      </c>
      <c r="C11096">
        <v>358</v>
      </c>
      <c r="D11096">
        <v>485</v>
      </c>
      <c r="E11096">
        <v>1352</v>
      </c>
      <c r="F11096">
        <v>4199</v>
      </c>
      <c r="G11096">
        <v>0.212116944253917</v>
      </c>
      <c r="H11096">
        <v>8.2835655183339102E-2</v>
      </c>
      <c r="I11096">
        <v>0.185065675032066</v>
      </c>
      <c r="J11096">
        <v>544</v>
      </c>
      <c r="K11096">
        <v>980</v>
      </c>
      <c r="L11096">
        <v>2000</v>
      </c>
      <c r="M11096">
        <v>5917</v>
      </c>
      <c r="N11096">
        <v>0.33285527941603599</v>
      </c>
      <c r="O11096">
        <v>-2.6657681178589101E-2</v>
      </c>
      <c r="P11096">
        <v>2.62770009869389E-2</v>
      </c>
      <c r="Q11096">
        <v>0.91525423728813504</v>
      </c>
      <c r="R11096">
        <v>0.57627118644067798</v>
      </c>
      <c r="S11096">
        <f t="shared" si="173"/>
        <v>1.0603985394854196</v>
      </c>
    </row>
    <row r="11097" spans="1:19" x14ac:dyDescent="0.2">
      <c r="A11097" t="s">
        <v>22049</v>
      </c>
      <c r="B11097" t="s">
        <v>22050</v>
      </c>
      <c r="C11097">
        <v>143</v>
      </c>
      <c r="D11097">
        <v>229</v>
      </c>
      <c r="E11097">
        <v>505</v>
      </c>
      <c r="F11097">
        <v>1271</v>
      </c>
      <c r="G11097">
        <v>0.284757677170354</v>
      </c>
      <c r="H11097">
        <v>5.3697330875195903E-2</v>
      </c>
      <c r="I11097">
        <v>6.4612340126947401E-2</v>
      </c>
      <c r="J11097">
        <v>401</v>
      </c>
      <c r="K11097">
        <v>595</v>
      </c>
      <c r="L11097">
        <v>1390</v>
      </c>
      <c r="M11097">
        <v>3039</v>
      </c>
      <c r="N11097">
        <v>0.24860069653008901</v>
      </c>
      <c r="O11097">
        <v>-5.2218349510477498E-2</v>
      </c>
      <c r="P11097">
        <v>-0.13063934113213199</v>
      </c>
      <c r="Q11097">
        <v>0.83050847457627097</v>
      </c>
      <c r="R11097">
        <v>0.61016949152542299</v>
      </c>
      <c r="S11097">
        <f t="shared" si="173"/>
        <v>0.98368923886653936</v>
      </c>
    </row>
    <row r="11098" spans="1:19" x14ac:dyDescent="0.2">
      <c r="A11098" t="s">
        <v>22051</v>
      </c>
      <c r="B11098" t="s">
        <v>22052</v>
      </c>
      <c r="C11098">
        <v>157</v>
      </c>
      <c r="D11098">
        <v>169</v>
      </c>
      <c r="E11098">
        <v>387</v>
      </c>
      <c r="F11098">
        <v>494</v>
      </c>
      <c r="G11098">
        <v>0.112245284499968</v>
      </c>
      <c r="H11098">
        <v>-0.102446697168725</v>
      </c>
      <c r="I11098">
        <v>-0.38636987644758503</v>
      </c>
      <c r="J11098">
        <v>430</v>
      </c>
      <c r="K11098">
        <v>530</v>
      </c>
      <c r="L11098">
        <v>766</v>
      </c>
      <c r="M11098">
        <v>1184</v>
      </c>
      <c r="N11098">
        <v>0.168035517442924</v>
      </c>
      <c r="O11098">
        <v>-0.34132846309137199</v>
      </c>
      <c r="P11098">
        <v>-0.57034242178457795</v>
      </c>
      <c r="Q11098">
        <v>0.93220338983050799</v>
      </c>
      <c r="R11098">
        <v>0.59322033898305004</v>
      </c>
      <c r="S11098">
        <f t="shared" si="173"/>
        <v>0.73602006057188307</v>
      </c>
    </row>
    <row r="11099" spans="1:19" x14ac:dyDescent="0.2">
      <c r="A11099" t="s">
        <v>22053</v>
      </c>
      <c r="B11099" t="s">
        <v>22054</v>
      </c>
      <c r="C11099">
        <v>94</v>
      </c>
      <c r="D11099">
        <v>39</v>
      </c>
      <c r="E11099">
        <v>406</v>
      </c>
      <c r="F11099">
        <v>988</v>
      </c>
      <c r="G11099">
        <v>-0.30180501427766998</v>
      </c>
      <c r="H11099">
        <v>0.141140170199091</v>
      </c>
      <c r="I11099">
        <v>0.13743191802592999</v>
      </c>
      <c r="J11099">
        <v>161</v>
      </c>
      <c r="K11099">
        <v>137</v>
      </c>
      <c r="L11099">
        <v>944</v>
      </c>
      <c r="M11099">
        <v>1655</v>
      </c>
      <c r="N11099">
        <v>7.1227945462788598E-3</v>
      </c>
      <c r="O11099">
        <v>0.176057341121828</v>
      </c>
      <c r="P11099">
        <v>1.74645348799489E-3</v>
      </c>
      <c r="Q11099">
        <v>0.79661016949152497</v>
      </c>
      <c r="R11099">
        <v>0.52542372881355903</v>
      </c>
      <c r="S11099">
        <f t="shared" si="173"/>
        <v>1.0401002335134544</v>
      </c>
    </row>
    <row r="11100" spans="1:19" x14ac:dyDescent="0.2">
      <c r="A11100" t="s">
        <v>22055</v>
      </c>
      <c r="B11100" t="s">
        <v>22056</v>
      </c>
      <c r="C11100">
        <v>122</v>
      </c>
      <c r="D11100">
        <v>227</v>
      </c>
      <c r="E11100">
        <v>669</v>
      </c>
      <c r="F11100">
        <v>2083</v>
      </c>
      <c r="G11100">
        <v>0.34992425881390299</v>
      </c>
      <c r="H11100">
        <v>0.244808277314671</v>
      </c>
      <c r="I11100">
        <v>0.34813226631099797</v>
      </c>
      <c r="J11100">
        <v>350</v>
      </c>
      <c r="K11100">
        <v>409</v>
      </c>
      <c r="L11100">
        <v>1709</v>
      </c>
      <c r="M11100">
        <v>3811</v>
      </c>
      <c r="N11100">
        <v>0.14488336707878799</v>
      </c>
      <c r="O11100">
        <v>9.6585241226070803E-2</v>
      </c>
      <c r="P11100">
        <v>2.67452358299986E-2</v>
      </c>
      <c r="Q11100">
        <v>0.94915254237288105</v>
      </c>
      <c r="R11100">
        <v>0.62711864406779605</v>
      </c>
      <c r="S11100">
        <f t="shared" si="173"/>
        <v>1.1075494850013006</v>
      </c>
    </row>
    <row r="11101" spans="1:19" x14ac:dyDescent="0.2">
      <c r="A11101" t="s">
        <v>22057</v>
      </c>
      <c r="B11101" t="s">
        <v>22058</v>
      </c>
      <c r="C11101">
        <v>44</v>
      </c>
      <c r="D11101">
        <v>53</v>
      </c>
      <c r="E11101">
        <v>33</v>
      </c>
      <c r="F11101">
        <v>6</v>
      </c>
      <c r="G11101">
        <v>0.16108142541013001</v>
      </c>
      <c r="H11101">
        <v>-0.61919674638670297</v>
      </c>
      <c r="I11101">
        <v>-1.74949859906454</v>
      </c>
      <c r="J11101">
        <v>281</v>
      </c>
      <c r="K11101">
        <v>405</v>
      </c>
      <c r="L11101">
        <v>261</v>
      </c>
      <c r="M11101">
        <v>25</v>
      </c>
      <c r="N11101">
        <v>0.23597680673131</v>
      </c>
      <c r="O11101">
        <v>-0.62415458971118898</v>
      </c>
      <c r="P11101">
        <v>-2.0609919798249301</v>
      </c>
      <c r="Q11101">
        <v>0.81355932203389802</v>
      </c>
      <c r="R11101">
        <v>0.28813559322033899</v>
      </c>
      <c r="S11101">
        <f t="shared" si="173"/>
        <v>-5.5808045893273789E-2</v>
      </c>
    </row>
    <row r="11102" spans="1:19" x14ac:dyDescent="0.2">
      <c r="A11102" t="s">
        <v>22059</v>
      </c>
      <c r="B11102" t="s">
        <v>22060</v>
      </c>
      <c r="C11102">
        <v>122</v>
      </c>
      <c r="D11102">
        <v>139</v>
      </c>
      <c r="E11102">
        <v>158</v>
      </c>
      <c r="F11102">
        <v>36</v>
      </c>
      <c r="G11102">
        <v>0.13691320187487499</v>
      </c>
      <c r="H11102">
        <v>-0.38196075349872899</v>
      </c>
      <c r="I11102">
        <v>-1.41425450286946</v>
      </c>
      <c r="J11102">
        <v>282</v>
      </c>
      <c r="K11102">
        <v>472</v>
      </c>
      <c r="L11102">
        <v>313</v>
      </c>
      <c r="M11102">
        <v>45</v>
      </c>
      <c r="N11102">
        <v>0.30092099373644798</v>
      </c>
      <c r="O11102">
        <v>-0.54679354791730295</v>
      </c>
      <c r="P11102">
        <v>-1.8072622631359101</v>
      </c>
      <c r="Q11102">
        <v>0.71186440677966101</v>
      </c>
      <c r="R11102">
        <v>0.44067796610169402</v>
      </c>
      <c r="S11102">
        <f t="shared" si="173"/>
        <v>0.10873934305541136</v>
      </c>
    </row>
    <row r="11103" spans="1:19" x14ac:dyDescent="0.2">
      <c r="A11103" t="s">
        <v>22061</v>
      </c>
      <c r="B11103" t="s">
        <v>22062</v>
      </c>
      <c r="C11103">
        <v>90</v>
      </c>
      <c r="D11103">
        <v>156</v>
      </c>
      <c r="E11103">
        <v>504</v>
      </c>
      <c r="F11103">
        <v>1068</v>
      </c>
      <c r="G11103">
        <v>0.31914032121066499</v>
      </c>
      <c r="H11103">
        <v>0.25393001722779601</v>
      </c>
      <c r="I11103">
        <v>0.190131570291213</v>
      </c>
      <c r="J11103">
        <v>131</v>
      </c>
      <c r="K11103">
        <v>166</v>
      </c>
      <c r="L11103">
        <v>771</v>
      </c>
      <c r="M11103">
        <v>1668</v>
      </c>
      <c r="N11103">
        <v>0.18006489580601201</v>
      </c>
      <c r="O11103">
        <v>0.17769430525080199</v>
      </c>
      <c r="P11103">
        <v>9.4699082054062703E-2</v>
      </c>
      <c r="Q11103">
        <v>0.88135593220338904</v>
      </c>
      <c r="R11103">
        <v>0.47457627118644002</v>
      </c>
      <c r="S11103">
        <f t="shared" si="173"/>
        <v>1.0801612479472906</v>
      </c>
    </row>
    <row r="11104" spans="1:19" x14ac:dyDescent="0.2">
      <c r="A11104" t="s">
        <v>22063</v>
      </c>
      <c r="B11104" t="s">
        <v>22064</v>
      </c>
      <c r="C11104">
        <v>236</v>
      </c>
      <c r="D11104">
        <v>266</v>
      </c>
      <c r="E11104">
        <v>1248</v>
      </c>
      <c r="F11104">
        <v>2977</v>
      </c>
      <c r="G11104">
        <v>0.132227865956488</v>
      </c>
      <c r="H11104">
        <v>0.22904457259789399</v>
      </c>
      <c r="I11104">
        <v>0.21666965871461899</v>
      </c>
      <c r="J11104">
        <v>403</v>
      </c>
      <c r="K11104">
        <v>442</v>
      </c>
      <c r="L11104">
        <v>1726</v>
      </c>
      <c r="M11104">
        <v>4891</v>
      </c>
      <c r="N11104">
        <v>0.117345326629704</v>
      </c>
      <c r="O11104">
        <v>3.96469680936909E-2</v>
      </c>
      <c r="P11104">
        <v>7.3866948088279899E-2</v>
      </c>
      <c r="Q11104">
        <v>0.81355932203389802</v>
      </c>
      <c r="R11104">
        <v>0.54237288135593198</v>
      </c>
      <c r="S11104">
        <f t="shared" si="173"/>
        <v>1.0822421371717588</v>
      </c>
    </row>
    <row r="11105" spans="1:19" x14ac:dyDescent="0.2">
      <c r="A11105" t="s">
        <v>22065</v>
      </c>
      <c r="B11105" t="s">
        <v>22066</v>
      </c>
      <c r="C11105">
        <v>95</v>
      </c>
      <c r="D11105">
        <v>75</v>
      </c>
      <c r="E11105">
        <v>395</v>
      </c>
      <c r="F11105">
        <v>997</v>
      </c>
      <c r="G11105">
        <v>-2.2404109601619201E-2</v>
      </c>
      <c r="H11105">
        <v>0.124615480559208</v>
      </c>
      <c r="I11105">
        <v>0.136774380060809</v>
      </c>
      <c r="J11105">
        <v>171</v>
      </c>
      <c r="K11105">
        <v>190</v>
      </c>
      <c r="L11105">
        <v>635</v>
      </c>
      <c r="M11105">
        <v>1466</v>
      </c>
      <c r="N11105">
        <v>0.122985593982396</v>
      </c>
      <c r="O11105">
        <v>-2.23111622445685E-2</v>
      </c>
      <c r="P11105">
        <v>-7.7087808678937594E-2</v>
      </c>
      <c r="Q11105">
        <v>0.88135593220338904</v>
      </c>
      <c r="R11105">
        <v>0.52542372881355903</v>
      </c>
      <c r="S11105">
        <f t="shared" si="173"/>
        <v>1.0188237339277912</v>
      </c>
    </row>
    <row r="11106" spans="1:19" x14ac:dyDescent="0.2">
      <c r="A11106" t="s">
        <v>22067</v>
      </c>
      <c r="B11106" t="s">
        <v>22068</v>
      </c>
      <c r="C11106">
        <v>104</v>
      </c>
      <c r="D11106">
        <v>111</v>
      </c>
      <c r="E11106">
        <v>483</v>
      </c>
      <c r="F11106">
        <v>946</v>
      </c>
      <c r="G11106">
        <v>0.108547871783405</v>
      </c>
      <c r="H11106">
        <v>0.17265578167432799</v>
      </c>
      <c r="I11106">
        <v>7.4660624141013404E-2</v>
      </c>
      <c r="J11106">
        <v>219</v>
      </c>
      <c r="K11106">
        <v>223</v>
      </c>
      <c r="L11106">
        <v>638</v>
      </c>
      <c r="M11106">
        <v>1852</v>
      </c>
      <c r="N11106">
        <v>8.5088851629764095E-2</v>
      </c>
      <c r="O11106">
        <v>-0.127712213263346</v>
      </c>
      <c r="P11106">
        <v>-8.3028801086095699E-2</v>
      </c>
      <c r="Q11106">
        <v>0.81355932203389802</v>
      </c>
      <c r="R11106">
        <v>0.71186440677966101</v>
      </c>
      <c r="S11106">
        <f t="shared" si="173"/>
        <v>0.99932203856127244</v>
      </c>
    </row>
    <row r="11107" spans="1:19" x14ac:dyDescent="0.2">
      <c r="A11107" t="s">
        <v>22069</v>
      </c>
      <c r="B11107" t="s">
        <v>22070</v>
      </c>
      <c r="C11107">
        <v>240</v>
      </c>
      <c r="D11107">
        <v>277</v>
      </c>
      <c r="E11107">
        <v>1078</v>
      </c>
      <c r="F11107">
        <v>2704</v>
      </c>
      <c r="G11107">
        <v>0.142526759648371</v>
      </c>
      <c r="H11107">
        <v>0.15814950936071001</v>
      </c>
      <c r="I11107">
        <v>0.167598272595993</v>
      </c>
      <c r="J11107">
        <v>483</v>
      </c>
      <c r="K11107">
        <v>487</v>
      </c>
      <c r="L11107">
        <v>2032</v>
      </c>
      <c r="M11107">
        <v>4133</v>
      </c>
      <c r="N11107">
        <v>8.0809933884844004E-2</v>
      </c>
      <c r="O11107">
        <v>3.1887795715979002E-2</v>
      </c>
      <c r="P11107">
        <v>-7.7907394061696805E-2</v>
      </c>
      <c r="Q11107">
        <v>0.86440677966101698</v>
      </c>
      <c r="R11107">
        <v>0.55932203389830504</v>
      </c>
      <c r="S11107">
        <f t="shared" si="173"/>
        <v>1.0274936076053203</v>
      </c>
    </row>
    <row r="11108" spans="1:19" x14ac:dyDescent="0.2">
      <c r="A11108" t="s">
        <v>22071</v>
      </c>
      <c r="B11108" t="s">
        <v>22072</v>
      </c>
      <c r="C11108">
        <v>168</v>
      </c>
      <c r="D11108">
        <v>193</v>
      </c>
      <c r="E11108">
        <v>628</v>
      </c>
      <c r="F11108">
        <v>2090</v>
      </c>
      <c r="G11108">
        <v>0.14050625957743901</v>
      </c>
      <c r="H11108">
        <v>7.8392352232929605E-2</v>
      </c>
      <c r="I11108">
        <v>0.21063983142319201</v>
      </c>
      <c r="J11108">
        <v>232</v>
      </c>
      <c r="K11108">
        <v>361</v>
      </c>
      <c r="L11108">
        <v>1513</v>
      </c>
      <c r="M11108">
        <v>4139</v>
      </c>
      <c r="N11108">
        <v>0.26924732043647998</v>
      </c>
      <c r="O11108">
        <v>0.222262165987896</v>
      </c>
      <c r="P11108">
        <v>0.241181772917967</v>
      </c>
      <c r="Q11108">
        <v>0.81355932203389802</v>
      </c>
      <c r="R11108">
        <v>0.55932203389830504</v>
      </c>
      <c r="S11108">
        <f t="shared" si="173"/>
        <v>1.1252572157832117</v>
      </c>
    </row>
    <row r="11109" spans="1:19" x14ac:dyDescent="0.2">
      <c r="A11109" t="s">
        <v>22073</v>
      </c>
      <c r="B11109" t="s">
        <v>22074</v>
      </c>
      <c r="C11109">
        <v>54</v>
      </c>
      <c r="D11109">
        <v>45</v>
      </c>
      <c r="E11109">
        <v>29</v>
      </c>
      <c r="F11109">
        <v>5</v>
      </c>
      <c r="G11109">
        <v>1.0769862479036399E-3</v>
      </c>
      <c r="H11109">
        <v>-0.76425377170241604</v>
      </c>
      <c r="I11109">
        <v>-1.9176209284489401</v>
      </c>
      <c r="J11109">
        <v>106</v>
      </c>
      <c r="K11109">
        <v>174</v>
      </c>
      <c r="L11109">
        <v>89</v>
      </c>
      <c r="M11109">
        <v>9</v>
      </c>
      <c r="N11109">
        <v>0.29247148643955101</v>
      </c>
      <c r="O11109">
        <v>-0.66800463576424696</v>
      </c>
      <c r="P11109">
        <v>-2.0812890244173299</v>
      </c>
      <c r="Q11109">
        <v>0.677966101694915</v>
      </c>
      <c r="R11109">
        <v>0.40677966101694901</v>
      </c>
      <c r="S11109">
        <f t="shared" si="173"/>
        <v>-0.10972086492138787</v>
      </c>
    </row>
    <row r="11110" spans="1:19" x14ac:dyDescent="0.2">
      <c r="A11110" t="s">
        <v>22075</v>
      </c>
      <c r="B11110" t="s">
        <v>22076</v>
      </c>
      <c r="C11110">
        <v>262</v>
      </c>
      <c r="D11110">
        <v>290</v>
      </c>
      <c r="E11110">
        <v>1707</v>
      </c>
      <c r="F11110">
        <v>3662</v>
      </c>
      <c r="G11110">
        <v>0.124354938874739</v>
      </c>
      <c r="H11110">
        <v>0.31967422001658402</v>
      </c>
      <c r="I11110">
        <v>0.26121987568393301</v>
      </c>
      <c r="J11110">
        <v>803</v>
      </c>
      <c r="K11110">
        <v>604</v>
      </c>
      <c r="L11110">
        <v>3131</v>
      </c>
      <c r="M11110">
        <v>6990</v>
      </c>
      <c r="N11110">
        <v>-4.6450503235827299E-2</v>
      </c>
      <c r="O11110">
        <v>-1.1212548061560401E-3</v>
      </c>
      <c r="P11110">
        <v>-7.0464038124892395E-2</v>
      </c>
      <c r="Q11110">
        <v>0.86440677966101698</v>
      </c>
      <c r="R11110">
        <v>0.71186440677966101</v>
      </c>
      <c r="S11110">
        <f t="shared" si="173"/>
        <v>1.0564835012022322</v>
      </c>
    </row>
    <row r="11111" spans="1:19" x14ac:dyDescent="0.2">
      <c r="A11111" t="s">
        <v>22077</v>
      </c>
      <c r="B11111" t="s">
        <v>22078</v>
      </c>
      <c r="C11111">
        <v>37</v>
      </c>
      <c r="D11111">
        <v>52</v>
      </c>
      <c r="E11111">
        <v>34</v>
      </c>
      <c r="F11111">
        <v>5</v>
      </c>
      <c r="G11111">
        <v>0.228059851863332</v>
      </c>
      <c r="H11111">
        <v>-0.53098081680314302</v>
      </c>
      <c r="I11111">
        <v>-1.75342889269297</v>
      </c>
      <c r="J11111">
        <v>145</v>
      </c>
      <c r="K11111">
        <v>133</v>
      </c>
      <c r="L11111">
        <v>125</v>
      </c>
      <c r="M11111">
        <v>15</v>
      </c>
      <c r="N11111">
        <v>3.9711742153832698E-2</v>
      </c>
      <c r="O11111">
        <v>-0.65654676637130804</v>
      </c>
      <c r="P11111">
        <v>-1.9955024117711799</v>
      </c>
      <c r="Q11111">
        <v>0.72881355932203395</v>
      </c>
      <c r="R11111">
        <v>0.45762711864406702</v>
      </c>
      <c r="S11111">
        <f t="shared" si="173"/>
        <v>-3.9424088395971855E-2</v>
      </c>
    </row>
    <row r="11112" spans="1:19" x14ac:dyDescent="0.2">
      <c r="A11112" t="s">
        <v>22079</v>
      </c>
      <c r="B11112" t="s">
        <v>22080</v>
      </c>
      <c r="C11112">
        <v>48</v>
      </c>
      <c r="D11112">
        <v>76</v>
      </c>
      <c r="E11112">
        <v>135</v>
      </c>
      <c r="F11112">
        <v>494</v>
      </c>
      <c r="G11112">
        <v>0.27983058720073201</v>
      </c>
      <c r="H11112">
        <v>-4.5165478658984598E-2</v>
      </c>
      <c r="I11112">
        <v>0.12828853858606001</v>
      </c>
      <c r="J11112">
        <v>84</v>
      </c>
      <c r="K11112">
        <v>89</v>
      </c>
      <c r="L11112">
        <v>396</v>
      </c>
      <c r="M11112">
        <v>950</v>
      </c>
      <c r="N11112">
        <v>0.102338824004752</v>
      </c>
      <c r="O11112">
        <v>8.1327122719240294E-2</v>
      </c>
      <c r="P11112">
        <v>4.3218650635073103E-2</v>
      </c>
      <c r="Q11112">
        <v>0.88135593220338904</v>
      </c>
      <c r="R11112">
        <v>0.50847457627118597</v>
      </c>
      <c r="S11112">
        <f t="shared" si="173"/>
        <v>1.0485565693844894</v>
      </c>
    </row>
    <row r="11113" spans="1:19" x14ac:dyDescent="0.2">
      <c r="A11113" t="s">
        <v>22081</v>
      </c>
      <c r="B11113" t="s">
        <v>22082</v>
      </c>
      <c r="C11113">
        <v>179</v>
      </c>
      <c r="D11113">
        <v>195</v>
      </c>
      <c r="E11113">
        <v>1362</v>
      </c>
      <c r="F11113">
        <v>2793</v>
      </c>
      <c r="G11113">
        <v>0.117439812678153</v>
      </c>
      <c r="H11113">
        <v>0.387066066818469</v>
      </c>
      <c r="I11113">
        <v>0.30902073175911199</v>
      </c>
      <c r="J11113">
        <v>569</v>
      </c>
      <c r="K11113">
        <v>518</v>
      </c>
      <c r="L11113">
        <v>3195</v>
      </c>
      <c r="M11113">
        <v>7640</v>
      </c>
      <c r="N11113">
        <v>3.6445596771883498E-2</v>
      </c>
      <c r="O11113">
        <v>0.15726981895495701</v>
      </c>
      <c r="P11113">
        <v>0.117755423588725</v>
      </c>
      <c r="Q11113">
        <v>0.86440677966101698</v>
      </c>
      <c r="R11113">
        <v>0.69491525423728795</v>
      </c>
      <c r="S11113">
        <f t="shared" si="173"/>
        <v>1.1206141047454539</v>
      </c>
    </row>
    <row r="11114" spans="1:19" x14ac:dyDescent="0.2">
      <c r="A11114" t="s">
        <v>22083</v>
      </c>
      <c r="B11114" t="s">
        <v>22084</v>
      </c>
      <c r="C11114">
        <v>156</v>
      </c>
      <c r="D11114">
        <v>206</v>
      </c>
      <c r="E11114">
        <v>146</v>
      </c>
      <c r="F11114">
        <v>27</v>
      </c>
      <c r="G11114">
        <v>0.20100085431022</v>
      </c>
      <c r="H11114">
        <v>-0.52302975234842797</v>
      </c>
      <c r="I11114">
        <v>-1.64595800715747</v>
      </c>
      <c r="J11114">
        <v>294</v>
      </c>
      <c r="K11114">
        <v>350</v>
      </c>
      <c r="L11114">
        <v>190</v>
      </c>
      <c r="M11114">
        <v>38</v>
      </c>
      <c r="N11114">
        <v>0.15294881735984001</v>
      </c>
      <c r="O11114">
        <v>-0.78168250660371796</v>
      </c>
      <c r="P11114">
        <v>-1.89878940238724</v>
      </c>
      <c r="Q11114">
        <v>0.57627118644067798</v>
      </c>
      <c r="R11114">
        <v>0.35593220338983</v>
      </c>
      <c r="S11114">
        <f t="shared" si="173"/>
        <v>1.7437881696336442E-2</v>
      </c>
    </row>
    <row r="11115" spans="1:19" x14ac:dyDescent="0.2">
      <c r="A11115" t="s">
        <v>22085</v>
      </c>
      <c r="B11115" t="s">
        <v>22086</v>
      </c>
      <c r="C11115">
        <v>170</v>
      </c>
      <c r="D11115">
        <v>171</v>
      </c>
      <c r="E11115">
        <v>83</v>
      </c>
      <c r="F11115">
        <v>26</v>
      </c>
      <c r="G11115">
        <v>8.2805421309408295E-2</v>
      </c>
      <c r="H11115">
        <v>-0.80562883878060298</v>
      </c>
      <c r="I11115">
        <v>-1.6996727463694501</v>
      </c>
      <c r="J11115">
        <v>315</v>
      </c>
      <c r="K11115">
        <v>278</v>
      </c>
      <c r="L11115">
        <v>238</v>
      </c>
      <c r="M11115">
        <v>35</v>
      </c>
      <c r="N11115">
        <v>2.2962345550197501E-2</v>
      </c>
      <c r="O11115">
        <v>-0.71382237387747804</v>
      </c>
      <c r="P11115">
        <v>-1.9644681780312101</v>
      </c>
      <c r="Q11115">
        <v>0.72881355932203395</v>
      </c>
      <c r="R11115">
        <v>0.52542372881355903</v>
      </c>
      <c r="S11115">
        <f t="shared" si="173"/>
        <v>-1.5620557125765808E-2</v>
      </c>
    </row>
    <row r="11116" spans="1:19" x14ac:dyDescent="0.2">
      <c r="A11116" t="s">
        <v>22087</v>
      </c>
      <c r="B11116" t="s">
        <v>22088</v>
      </c>
      <c r="C11116">
        <v>46</v>
      </c>
      <c r="D11116">
        <v>34</v>
      </c>
      <c r="E11116">
        <v>168</v>
      </c>
      <c r="F11116">
        <v>260</v>
      </c>
      <c r="G11116">
        <v>-5.1020682343790397E-2</v>
      </c>
      <c r="H11116">
        <v>6.8293440265885103E-2</v>
      </c>
      <c r="I11116">
        <v>-0.13198165667275499</v>
      </c>
      <c r="J11116">
        <v>50</v>
      </c>
      <c r="K11116">
        <v>146</v>
      </c>
      <c r="L11116">
        <v>154</v>
      </c>
      <c r="M11116">
        <v>314</v>
      </c>
      <c r="N11116">
        <v>0.54261095487013999</v>
      </c>
      <c r="O11116">
        <v>-0.10353806064394599</v>
      </c>
      <c r="P11116">
        <v>-0.21226602485469601</v>
      </c>
      <c r="Q11116">
        <v>0.77966101694915202</v>
      </c>
      <c r="R11116">
        <v>0.76271186440677896</v>
      </c>
      <c r="S11116">
        <f t="shared" si="173"/>
        <v>0.90516098717662541</v>
      </c>
    </row>
    <row r="11117" spans="1:19" x14ac:dyDescent="0.2">
      <c r="A11117" t="s">
        <v>22089</v>
      </c>
      <c r="B11117" t="s">
        <v>22090</v>
      </c>
      <c r="C11117">
        <v>108</v>
      </c>
      <c r="D11117">
        <v>97</v>
      </c>
      <c r="E11117">
        <v>64</v>
      </c>
      <c r="F11117">
        <v>10</v>
      </c>
      <c r="G11117">
        <v>3.3606211074823603E-2</v>
      </c>
      <c r="H11117">
        <v>-0.72150179128146597</v>
      </c>
      <c r="I11117">
        <v>-1.9176209284489401</v>
      </c>
      <c r="J11117">
        <v>242</v>
      </c>
      <c r="K11117">
        <v>197</v>
      </c>
      <c r="L11117">
        <v>205</v>
      </c>
      <c r="M11117">
        <v>52</v>
      </c>
      <c r="N11117">
        <v>-1.2121036397116499E-2</v>
      </c>
      <c r="O11117">
        <v>-0.66415028206906701</v>
      </c>
      <c r="P11117">
        <v>-1.6780376909375201</v>
      </c>
      <c r="Q11117">
        <v>0.61016949152542299</v>
      </c>
      <c r="R11117">
        <v>0.28813559322033899</v>
      </c>
      <c r="S11117">
        <f t="shared" si="173"/>
        <v>-1.8577245702509002E-3</v>
      </c>
    </row>
    <row r="11118" spans="1:19" x14ac:dyDescent="0.2">
      <c r="A11118" t="s">
        <v>22091</v>
      </c>
      <c r="B11118" t="s">
        <v>22092</v>
      </c>
      <c r="C11118">
        <v>27</v>
      </c>
      <c r="D11118">
        <v>19</v>
      </c>
      <c r="E11118">
        <v>20</v>
      </c>
      <c r="F11118">
        <v>5</v>
      </c>
      <c r="G11118">
        <v>-7.2351930910629803E-2</v>
      </c>
      <c r="H11118">
        <v>-0.62459177827340895</v>
      </c>
      <c r="I11118">
        <v>-1.6165909327849599</v>
      </c>
      <c r="J11118">
        <v>98</v>
      </c>
      <c r="K11118">
        <v>82</v>
      </c>
      <c r="L11118">
        <v>63</v>
      </c>
      <c r="M11118">
        <v>10</v>
      </c>
      <c r="N11118">
        <v>-1.8411988705635399E-4</v>
      </c>
      <c r="O11118">
        <v>-0.78397430338330298</v>
      </c>
      <c r="P11118">
        <v>-2.0014517442843802</v>
      </c>
      <c r="Q11118">
        <v>0.86440677966101698</v>
      </c>
      <c r="R11118">
        <v>0.35593220338983</v>
      </c>
      <c r="S11118">
        <f t="shared" si="173"/>
        <v>-1.5536395161638919E-3</v>
      </c>
    </row>
    <row r="11119" spans="1:19" x14ac:dyDescent="0.2">
      <c r="A11119" t="s">
        <v>22093</v>
      </c>
      <c r="B11119" t="s">
        <v>22094</v>
      </c>
      <c r="C11119">
        <v>332</v>
      </c>
      <c r="D11119">
        <v>408</v>
      </c>
      <c r="E11119">
        <v>1813</v>
      </c>
      <c r="F11119">
        <v>5386</v>
      </c>
      <c r="G11119">
        <v>0.169780311681372</v>
      </c>
      <c r="H11119">
        <v>0.24300171061306799</v>
      </c>
      <c r="I11119">
        <v>0.325931092409456</v>
      </c>
      <c r="J11119">
        <v>576</v>
      </c>
      <c r="K11119">
        <v>922</v>
      </c>
      <c r="L11119">
        <v>3715</v>
      </c>
      <c r="M11119">
        <v>10088</v>
      </c>
      <c r="N11119">
        <v>0.28153654105213899</v>
      </c>
      <c r="O11119">
        <v>0.217447557528991</v>
      </c>
      <c r="P11119">
        <v>0.23315692154991999</v>
      </c>
      <c r="Q11119">
        <v>0.84745762711864403</v>
      </c>
      <c r="R11119">
        <v>0.54237288135593198</v>
      </c>
      <c r="S11119">
        <f t="shared" si="173"/>
        <v>1.1563587866931595</v>
      </c>
    </row>
    <row r="11120" spans="1:19" x14ac:dyDescent="0.2">
      <c r="A11120" t="s">
        <v>22095</v>
      </c>
      <c r="B11120" t="s">
        <v>22096</v>
      </c>
      <c r="C11120">
        <v>93</v>
      </c>
      <c r="D11120">
        <v>94</v>
      </c>
      <c r="E11120">
        <v>48</v>
      </c>
      <c r="F11120">
        <v>5</v>
      </c>
      <c r="G11120">
        <v>8.4903137341291998E-2</v>
      </c>
      <c r="H11120">
        <v>-0.78149972095675102</v>
      </c>
      <c r="I11120">
        <v>-2.15371011717991</v>
      </c>
      <c r="J11120">
        <v>187</v>
      </c>
      <c r="K11120">
        <v>300</v>
      </c>
      <c r="L11120">
        <v>158</v>
      </c>
      <c r="M11120">
        <v>31</v>
      </c>
      <c r="N11120">
        <v>0.282507751604885</v>
      </c>
      <c r="O11120">
        <v>-0.66527329672646596</v>
      </c>
      <c r="P11120">
        <v>-1.7907055812941099</v>
      </c>
      <c r="Q11120">
        <v>0.81355932203389802</v>
      </c>
      <c r="R11120">
        <v>0.45762711864406702</v>
      </c>
      <c r="S11120">
        <f t="shared" si="173"/>
        <v>-0.1000787499469486</v>
      </c>
    </row>
    <row r="11121" spans="1:19" x14ac:dyDescent="0.2">
      <c r="A11121" t="s">
        <v>22097</v>
      </c>
      <c r="B11121" t="s">
        <v>22098</v>
      </c>
      <c r="C11121">
        <v>138</v>
      </c>
      <c r="D11121">
        <v>252</v>
      </c>
      <c r="E11121">
        <v>842</v>
      </c>
      <c r="F11121">
        <v>3099</v>
      </c>
      <c r="G11121">
        <v>0.34177968667583603</v>
      </c>
      <c r="H11121">
        <v>0.29117499532000901</v>
      </c>
      <c r="I11121">
        <v>0.46714531687604699</v>
      </c>
      <c r="J11121">
        <v>388</v>
      </c>
      <c r="K11121">
        <v>434</v>
      </c>
      <c r="L11121">
        <v>1951</v>
      </c>
      <c r="M11121">
        <v>5855</v>
      </c>
      <c r="N11121">
        <v>0.12588610734002501</v>
      </c>
      <c r="O11121">
        <v>0.10933676665592</v>
      </c>
      <c r="P11121">
        <v>0.16846950522228099</v>
      </c>
      <c r="Q11121">
        <v>0.96610169491525399</v>
      </c>
      <c r="R11121">
        <v>0.52542372881355903</v>
      </c>
      <c r="S11121">
        <f t="shared" si="173"/>
        <v>1.1797798003726365</v>
      </c>
    </row>
    <row r="11122" spans="1:19" x14ac:dyDescent="0.2">
      <c r="A11122" t="s">
        <v>22099</v>
      </c>
      <c r="B11122" t="s">
        <v>22100</v>
      </c>
      <c r="C11122">
        <v>184</v>
      </c>
      <c r="D11122">
        <v>205</v>
      </c>
      <c r="E11122">
        <v>670</v>
      </c>
      <c r="F11122">
        <v>1862</v>
      </c>
      <c r="G11122">
        <v>0.12719427034174599</v>
      </c>
      <c r="H11122">
        <v>6.69989699128863E-2</v>
      </c>
      <c r="I11122">
        <v>0.120964680673788</v>
      </c>
      <c r="J11122">
        <v>358</v>
      </c>
      <c r="K11122">
        <v>400</v>
      </c>
      <c r="L11122">
        <v>1127</v>
      </c>
      <c r="M11122">
        <v>2923</v>
      </c>
      <c r="N11122">
        <v>0.12540506810580901</v>
      </c>
      <c r="O11122">
        <v>-9.4047887742158207E-2</v>
      </c>
      <c r="P11122">
        <v>-9.8279879878330798E-2</v>
      </c>
      <c r="Q11122">
        <v>0.91525423728813504</v>
      </c>
      <c r="R11122">
        <v>0.50847457627118597</v>
      </c>
      <c r="S11122">
        <f t="shared" si="173"/>
        <v>1.0085959461894254</v>
      </c>
    </row>
    <row r="11123" spans="1:19" x14ac:dyDescent="0.2">
      <c r="A11123" t="s">
        <v>22101</v>
      </c>
      <c r="B11123" t="s">
        <v>22102</v>
      </c>
      <c r="C11123">
        <v>138</v>
      </c>
      <c r="D11123">
        <v>166</v>
      </c>
      <c r="E11123">
        <v>97</v>
      </c>
      <c r="F11123">
        <v>10</v>
      </c>
      <c r="G11123">
        <v>0.160487233934347</v>
      </c>
      <c r="H11123">
        <v>-0.647365361913395</v>
      </c>
      <c r="I11123">
        <v>-2.02407625936323</v>
      </c>
      <c r="J11123">
        <v>207</v>
      </c>
      <c r="K11123">
        <v>246</v>
      </c>
      <c r="L11123">
        <v>194</v>
      </c>
      <c r="M11123">
        <v>28</v>
      </c>
      <c r="N11123">
        <v>0.152192865068183</v>
      </c>
      <c r="O11123">
        <v>-0.62025739267108204</v>
      </c>
      <c r="P11123">
        <v>-1.8790379827065899</v>
      </c>
      <c r="Q11123">
        <v>0.84745762711864403</v>
      </c>
      <c r="R11123">
        <v>0.40677966101694901</v>
      </c>
      <c r="S11123">
        <f t="shared" si="173"/>
        <v>-8.6321968961152629E-2</v>
      </c>
    </row>
    <row r="11124" spans="1:19" x14ac:dyDescent="0.2">
      <c r="A11124" t="s">
        <v>22103</v>
      </c>
      <c r="B11124" t="s">
        <v>22104</v>
      </c>
      <c r="C11124">
        <v>104</v>
      </c>
      <c r="D11124">
        <v>132</v>
      </c>
      <c r="E11124">
        <v>75</v>
      </c>
      <c r="F11124">
        <v>31</v>
      </c>
      <c r="G11124">
        <v>0.18379882420259699</v>
      </c>
      <c r="H11124">
        <v>-0.636230085685483</v>
      </c>
      <c r="I11124">
        <v>-1.4098688184265</v>
      </c>
      <c r="J11124">
        <v>292</v>
      </c>
      <c r="K11124">
        <v>410</v>
      </c>
      <c r="L11124">
        <v>211</v>
      </c>
      <c r="M11124">
        <v>76</v>
      </c>
      <c r="N11124">
        <v>0.22462910869303901</v>
      </c>
      <c r="O11124">
        <v>-0.73318917329511601</v>
      </c>
      <c r="P11124">
        <v>-1.5947949277595199</v>
      </c>
      <c r="Q11124">
        <v>0.57627118644067798</v>
      </c>
      <c r="R11124">
        <v>0.37288135593220301</v>
      </c>
      <c r="S11124">
        <f t="shared" si="173"/>
        <v>0.16683564103211435</v>
      </c>
    </row>
    <row r="11125" spans="1:19" x14ac:dyDescent="0.2">
      <c r="A11125" t="s">
        <v>22105</v>
      </c>
      <c r="B11125" t="s">
        <v>22106</v>
      </c>
      <c r="C11125">
        <v>117</v>
      </c>
      <c r="D11125">
        <v>145</v>
      </c>
      <c r="E11125">
        <v>84</v>
      </c>
      <c r="F11125">
        <v>11</v>
      </c>
      <c r="G11125">
        <v>0.17344037278434099</v>
      </c>
      <c r="H11125">
        <v>-0.63816458546268295</v>
      </c>
      <c r="I11125">
        <v>-1.9109903495499301</v>
      </c>
      <c r="J11125">
        <v>176</v>
      </c>
      <c r="K11125">
        <v>216</v>
      </c>
      <c r="L11125">
        <v>163</v>
      </c>
      <c r="M11125">
        <v>21</v>
      </c>
      <c r="N11125">
        <v>0.16616918675850201</v>
      </c>
      <c r="O11125">
        <v>-0.62541384055458205</v>
      </c>
      <c r="P11125">
        <v>-1.93351904167212</v>
      </c>
      <c r="Q11125">
        <v>0.69491525423728795</v>
      </c>
      <c r="R11125">
        <v>0.40677966101694901</v>
      </c>
      <c r="S11125">
        <f t="shared" si="173"/>
        <v>-6.8282660933391082E-2</v>
      </c>
    </row>
    <row r="11126" spans="1:19" x14ac:dyDescent="0.2">
      <c r="A11126" t="s">
        <v>22107</v>
      </c>
      <c r="B11126" t="s">
        <v>22108</v>
      </c>
      <c r="C11126">
        <v>197</v>
      </c>
      <c r="D11126">
        <v>191</v>
      </c>
      <c r="E11126">
        <v>1066</v>
      </c>
      <c r="F11126">
        <v>3213</v>
      </c>
      <c r="G11126">
        <v>6.6825373381663E-2</v>
      </c>
      <c r="H11126">
        <v>0.23903296875055699</v>
      </c>
      <c r="I11126">
        <v>0.32824732642792598</v>
      </c>
      <c r="J11126">
        <v>362</v>
      </c>
      <c r="K11126">
        <v>523</v>
      </c>
      <c r="L11126">
        <v>1791</v>
      </c>
      <c r="M11126">
        <v>5775</v>
      </c>
      <c r="N11126">
        <v>0.23702122175583001</v>
      </c>
      <c r="O11126">
        <v>0.102298238171475</v>
      </c>
      <c r="P11126">
        <v>0.19261774943912299</v>
      </c>
      <c r="Q11126">
        <v>0.86440677966101698</v>
      </c>
      <c r="R11126">
        <v>0.59322033898305004</v>
      </c>
      <c r="S11126">
        <f t="shared" si="173"/>
        <v>1.1461831842620991</v>
      </c>
    </row>
    <row r="11127" spans="1:19" x14ac:dyDescent="0.2">
      <c r="A11127" t="s">
        <v>22109</v>
      </c>
      <c r="B11127" t="s">
        <v>22110</v>
      </c>
      <c r="C11127">
        <v>65</v>
      </c>
      <c r="D11127">
        <v>21</v>
      </c>
      <c r="E11127">
        <v>82</v>
      </c>
      <c r="F11127">
        <v>221</v>
      </c>
      <c r="G11127">
        <v>-0.41043582961340702</v>
      </c>
      <c r="H11127">
        <v>-0.39335751403754199</v>
      </c>
      <c r="I11127">
        <v>-0.35271825591974298</v>
      </c>
      <c r="J11127">
        <v>84</v>
      </c>
      <c r="K11127">
        <v>87</v>
      </c>
      <c r="L11127">
        <v>102</v>
      </c>
      <c r="M11127">
        <v>294</v>
      </c>
      <c r="N11127">
        <v>9.2468069978458606E-2</v>
      </c>
      <c r="O11127">
        <v>-0.50776789144435397</v>
      </c>
      <c r="P11127">
        <v>-0.466157624241617</v>
      </c>
      <c r="Q11127">
        <v>0.83050847457627097</v>
      </c>
      <c r="R11127">
        <v>0.76271186440677896</v>
      </c>
      <c r="S11127">
        <f t="shared" si="173"/>
        <v>0.77359236018347999</v>
      </c>
    </row>
    <row r="11128" spans="1:19" x14ac:dyDescent="0.2">
      <c r="A11128" t="s">
        <v>22111</v>
      </c>
      <c r="B11128" t="s">
        <v>22112</v>
      </c>
      <c r="C11128">
        <v>135</v>
      </c>
      <c r="D11128">
        <v>193</v>
      </c>
      <c r="E11128">
        <v>94</v>
      </c>
      <c r="F11128">
        <v>15</v>
      </c>
      <c r="G11128">
        <v>0.23548177280829599</v>
      </c>
      <c r="H11128">
        <v>-0.65146392467371095</v>
      </c>
      <c r="I11128">
        <v>-1.8384396824013201</v>
      </c>
      <c r="J11128">
        <v>607</v>
      </c>
      <c r="K11128">
        <v>1001</v>
      </c>
      <c r="L11128">
        <v>661</v>
      </c>
      <c r="M11128">
        <v>87</v>
      </c>
      <c r="N11128">
        <v>0.29447348982578198</v>
      </c>
      <c r="O11128">
        <v>-0.55507600873400698</v>
      </c>
      <c r="P11128">
        <v>-1.8538951070485301</v>
      </c>
      <c r="Q11128">
        <v>0.72881355932203395</v>
      </c>
      <c r="R11128">
        <v>0.37288135593220301</v>
      </c>
      <c r="S11128">
        <f t="shared" si="173"/>
        <v>-2.6062150815583995E-2</v>
      </c>
    </row>
    <row r="11129" spans="1:19" x14ac:dyDescent="0.2">
      <c r="A11129" t="s">
        <v>22113</v>
      </c>
      <c r="B11129" t="s">
        <v>22114</v>
      </c>
      <c r="C11129">
        <v>327</v>
      </c>
      <c r="D11129">
        <v>437</v>
      </c>
      <c r="E11129">
        <v>1735</v>
      </c>
      <c r="F11129">
        <v>5751</v>
      </c>
      <c r="G11129">
        <v>0.20619191660566399</v>
      </c>
      <c r="H11129">
        <v>0.23049371668820201</v>
      </c>
      <c r="I11129">
        <v>0.36099844197544001</v>
      </c>
      <c r="J11129">
        <v>618</v>
      </c>
      <c r="K11129">
        <v>798</v>
      </c>
      <c r="L11129">
        <v>3642</v>
      </c>
      <c r="M11129">
        <v>9657</v>
      </c>
      <c r="N11129">
        <v>0.18824251968363501</v>
      </c>
      <c r="O11129">
        <v>0.17826268922569499</v>
      </c>
      <c r="P11129">
        <v>0.18362808772456701</v>
      </c>
      <c r="Q11129">
        <v>0.91525423728813504</v>
      </c>
      <c r="R11129">
        <v>0.52542372881355903</v>
      </c>
      <c r="S11129">
        <f t="shared" si="173"/>
        <v>1.1532234752174437</v>
      </c>
    </row>
    <row r="11130" spans="1:19" x14ac:dyDescent="0.2">
      <c r="A11130" t="s">
        <v>22115</v>
      </c>
      <c r="B11130" t="s">
        <v>22116</v>
      </c>
      <c r="C11130">
        <v>70</v>
      </c>
      <c r="D11130">
        <v>56</v>
      </c>
      <c r="E11130">
        <v>53</v>
      </c>
      <c r="F11130">
        <v>15</v>
      </c>
      <c r="G11130">
        <v>-1.6651780712527799E-2</v>
      </c>
      <c r="H11130">
        <v>-0.61508018019187105</v>
      </c>
      <c r="I11130">
        <v>-1.55320395392057</v>
      </c>
      <c r="J11130">
        <v>114</v>
      </c>
      <c r="K11130">
        <v>125</v>
      </c>
      <c r="L11130">
        <v>87</v>
      </c>
      <c r="M11130">
        <v>26</v>
      </c>
      <c r="N11130">
        <v>0.11723326509330501</v>
      </c>
      <c r="O11130">
        <v>-0.70947437586224404</v>
      </c>
      <c r="P11130">
        <v>-1.6521571719575401</v>
      </c>
      <c r="Q11130">
        <v>0.83050847457627097</v>
      </c>
      <c r="R11130">
        <v>0.49152542372881303</v>
      </c>
      <c r="S11130">
        <f t="shared" si="173"/>
        <v>0.1101567025642885</v>
      </c>
    </row>
    <row r="11131" spans="1:19" x14ac:dyDescent="0.2">
      <c r="A11131" t="s">
        <v>22117</v>
      </c>
      <c r="B11131" t="s">
        <v>22118</v>
      </c>
      <c r="C11131">
        <v>102</v>
      </c>
      <c r="D11131">
        <v>99</v>
      </c>
      <c r="E11131">
        <v>369</v>
      </c>
      <c r="F11131">
        <v>1088</v>
      </c>
      <c r="G11131">
        <v>6.7293255131160801E-2</v>
      </c>
      <c r="H11131">
        <v>6.4168184618739202E-2</v>
      </c>
      <c r="I11131">
        <v>0.14383155063824399</v>
      </c>
      <c r="J11131">
        <v>153</v>
      </c>
      <c r="K11131">
        <v>154</v>
      </c>
      <c r="L11131">
        <v>595</v>
      </c>
      <c r="M11131">
        <v>1528</v>
      </c>
      <c r="N11131">
        <v>8.0057393440586003E-2</v>
      </c>
      <c r="O11131">
        <v>-2.2632422334396001E-3</v>
      </c>
      <c r="P11131">
        <v>-1.0793745169820601E-2</v>
      </c>
      <c r="Q11131">
        <v>0.81355932203389802</v>
      </c>
      <c r="R11131">
        <v>0.62711864406779605</v>
      </c>
      <c r="S11131">
        <f t="shared" si="173"/>
        <v>1.0385914832515295</v>
      </c>
    </row>
    <row r="11132" spans="1:19" x14ac:dyDescent="0.2">
      <c r="A11132" t="s">
        <v>22119</v>
      </c>
      <c r="B11132" t="s">
        <v>22120</v>
      </c>
      <c r="C11132">
        <v>259</v>
      </c>
      <c r="D11132">
        <v>289</v>
      </c>
      <c r="E11132">
        <v>221</v>
      </c>
      <c r="F11132">
        <v>15</v>
      </c>
      <c r="G11132">
        <v>0.12785631097082401</v>
      </c>
      <c r="H11132">
        <v>-0.56316550017454403</v>
      </c>
      <c r="I11132">
        <v>-2.1214056779875601</v>
      </c>
      <c r="J11132">
        <v>414</v>
      </c>
      <c r="K11132">
        <v>572</v>
      </c>
      <c r="L11132">
        <v>286</v>
      </c>
      <c r="M11132">
        <v>46</v>
      </c>
      <c r="N11132">
        <v>0.217623791093847</v>
      </c>
      <c r="O11132">
        <v>-0.75272308513624597</v>
      </c>
      <c r="P11132">
        <v>-1.9644681780312101</v>
      </c>
      <c r="Q11132">
        <v>0.84745762711864403</v>
      </c>
      <c r="R11132">
        <v>0.28813559322033899</v>
      </c>
      <c r="S11132">
        <f t="shared" si="173"/>
        <v>-0.13724133986240503</v>
      </c>
    </row>
    <row r="11133" spans="1:19" x14ac:dyDescent="0.2">
      <c r="A11133" t="s">
        <v>22121</v>
      </c>
      <c r="B11133" t="s">
        <v>22122</v>
      </c>
      <c r="C11133">
        <v>126</v>
      </c>
      <c r="D11133">
        <v>196</v>
      </c>
      <c r="E11133">
        <v>659</v>
      </c>
      <c r="F11133">
        <v>1599</v>
      </c>
      <c r="G11133">
        <v>0.272143758534441</v>
      </c>
      <c r="H11133">
        <v>0.22425685969804299</v>
      </c>
      <c r="I11133">
        <v>0.21928074566667199</v>
      </c>
      <c r="J11133">
        <v>341</v>
      </c>
      <c r="K11133">
        <v>420</v>
      </c>
      <c r="L11133">
        <v>1209</v>
      </c>
      <c r="M11133">
        <v>2638</v>
      </c>
      <c r="N11133">
        <v>0.16772301482712401</v>
      </c>
      <c r="O11133">
        <v>-4.2416855276116203E-2</v>
      </c>
      <c r="P11133">
        <v>-0.121705256374044</v>
      </c>
      <c r="Q11133">
        <v>0.89830508474576198</v>
      </c>
      <c r="R11133">
        <v>0.50847457627118597</v>
      </c>
      <c r="S11133">
        <f t="shared" si="173"/>
        <v>1.0306827633786542</v>
      </c>
    </row>
    <row r="11134" spans="1:19" x14ac:dyDescent="0.2">
      <c r="A11134" t="s">
        <v>22123</v>
      </c>
      <c r="B11134" t="s">
        <v>22124</v>
      </c>
      <c r="C11134">
        <v>228</v>
      </c>
      <c r="D11134">
        <v>256</v>
      </c>
      <c r="E11134">
        <v>1396</v>
      </c>
      <c r="F11134">
        <v>3231</v>
      </c>
      <c r="G11134">
        <v>0.13056335060692401</v>
      </c>
      <c r="H11134">
        <v>0.29269256150828399</v>
      </c>
      <c r="I11134">
        <v>0.26720493805519102</v>
      </c>
      <c r="J11134">
        <v>394</v>
      </c>
      <c r="K11134">
        <v>417</v>
      </c>
      <c r="L11134">
        <v>2151</v>
      </c>
      <c r="M11134">
        <v>4965</v>
      </c>
      <c r="N11134">
        <v>0.101867936569905</v>
      </c>
      <c r="O11134">
        <v>0.145055411417498</v>
      </c>
      <c r="P11134">
        <v>9.0197362413932905E-2</v>
      </c>
      <c r="Q11134">
        <v>0.84745762711864403</v>
      </c>
      <c r="R11134">
        <v>0.644067796610169</v>
      </c>
      <c r="S11134">
        <f t="shared" si="173"/>
        <v>1.1011837924727796</v>
      </c>
    </row>
    <row r="11135" spans="1:19" x14ac:dyDescent="0.2">
      <c r="A11135" t="s">
        <v>22125</v>
      </c>
      <c r="B11135" t="s">
        <v>22126</v>
      </c>
      <c r="C11135">
        <v>34</v>
      </c>
      <c r="D11135">
        <v>22</v>
      </c>
      <c r="E11135">
        <v>125</v>
      </c>
      <c r="F11135">
        <v>936</v>
      </c>
      <c r="G11135">
        <v>-0.10879800392452001</v>
      </c>
      <c r="H11135">
        <v>7.1173086187397594E-2</v>
      </c>
      <c r="I11135">
        <v>0.55559975873385103</v>
      </c>
      <c r="J11135">
        <v>81</v>
      </c>
      <c r="K11135">
        <v>98</v>
      </c>
      <c r="L11135">
        <v>318</v>
      </c>
      <c r="M11135">
        <v>1158</v>
      </c>
      <c r="N11135">
        <v>0.15996916023556601</v>
      </c>
      <c r="O11135">
        <v>1.8533239613925799E-3</v>
      </c>
      <c r="P11135">
        <v>0.14499787192087399</v>
      </c>
      <c r="Q11135">
        <v>0.84745762711864403</v>
      </c>
      <c r="R11135">
        <v>0.50847457627118597</v>
      </c>
      <c r="S11135">
        <f t="shared" si="173"/>
        <v>1.1990103160723435</v>
      </c>
    </row>
    <row r="11136" spans="1:19" x14ac:dyDescent="0.2">
      <c r="A11136" t="s">
        <v>22127</v>
      </c>
      <c r="B11136" t="s">
        <v>22128</v>
      </c>
      <c r="C11136">
        <v>96</v>
      </c>
      <c r="D11136">
        <v>104</v>
      </c>
      <c r="E11136">
        <v>407</v>
      </c>
      <c r="F11136">
        <v>1286</v>
      </c>
      <c r="G11136">
        <v>0.11502033855474</v>
      </c>
      <c r="H11136">
        <v>0.133065166407247</v>
      </c>
      <c r="I11136">
        <v>0.24277256258663499</v>
      </c>
      <c r="J11136">
        <v>193</v>
      </c>
      <c r="K11136">
        <v>123</v>
      </c>
      <c r="L11136">
        <v>780</v>
      </c>
      <c r="M11136">
        <v>1891</v>
      </c>
      <c r="N11136">
        <v>-0.118424094146654</v>
      </c>
      <c r="O11136">
        <v>1.44485165383162E-2</v>
      </c>
      <c r="P11136">
        <v>-1.9091448754627E-2</v>
      </c>
      <c r="Q11136">
        <v>0.83050847457627097</v>
      </c>
      <c r="R11136">
        <v>0.62711864406779605</v>
      </c>
      <c r="S11136">
        <f t="shared" si="173"/>
        <v>1.0649049300114481</v>
      </c>
    </row>
    <row r="11137" spans="1:19" x14ac:dyDescent="0.2">
      <c r="A11137" t="s">
        <v>22129</v>
      </c>
      <c r="B11137" t="s">
        <v>22130</v>
      </c>
      <c r="C11137">
        <v>106</v>
      </c>
      <c r="D11137">
        <v>116</v>
      </c>
      <c r="E11137">
        <v>196</v>
      </c>
      <c r="F11137">
        <v>21</v>
      </c>
      <c r="G11137">
        <v>0.119410356257676</v>
      </c>
      <c r="H11137">
        <v>-0.22730780368669701</v>
      </c>
      <c r="I11137">
        <v>-1.58728374349285</v>
      </c>
      <c r="J11137">
        <v>220</v>
      </c>
      <c r="K11137">
        <v>218</v>
      </c>
      <c r="L11137">
        <v>137</v>
      </c>
      <c r="M11137">
        <v>22</v>
      </c>
      <c r="N11137">
        <v>7.32619162041203E-2</v>
      </c>
      <c r="O11137">
        <v>-0.79779089081018995</v>
      </c>
      <c r="P11137">
        <v>-2.01022566859189</v>
      </c>
      <c r="Q11137">
        <v>0.72881355932203395</v>
      </c>
      <c r="R11137">
        <v>0.44067796610169402</v>
      </c>
      <c r="S11137">
        <f t="shared" si="173"/>
        <v>4.551186457143884E-3</v>
      </c>
    </row>
    <row r="11138" spans="1:19" x14ac:dyDescent="0.2">
      <c r="A11138" t="s">
        <v>22131</v>
      </c>
      <c r="B11138" t="s">
        <v>22132</v>
      </c>
      <c r="C11138">
        <v>16</v>
      </c>
      <c r="D11138">
        <v>58</v>
      </c>
      <c r="E11138">
        <v>69</v>
      </c>
      <c r="F11138">
        <v>14</v>
      </c>
      <c r="G11138">
        <v>0.63956624320254096</v>
      </c>
      <c r="H11138">
        <v>0.14047109830292601</v>
      </c>
      <c r="I11138">
        <v>-0.94218911993968502</v>
      </c>
      <c r="J11138">
        <v>51</v>
      </c>
      <c r="K11138">
        <v>136</v>
      </c>
      <c r="L11138">
        <v>77</v>
      </c>
      <c r="M11138">
        <v>34</v>
      </c>
      <c r="N11138">
        <v>0.50319683569400198</v>
      </c>
      <c r="O11138">
        <v>-0.41316822806984399</v>
      </c>
      <c r="P11138">
        <v>-1.18631692764757</v>
      </c>
      <c r="Q11138">
        <v>0.81355932203389802</v>
      </c>
      <c r="R11138">
        <v>0.45762711864406702</v>
      </c>
      <c r="S11138">
        <f t="shared" si="173"/>
        <v>0.41096789751635276</v>
      </c>
    </row>
    <row r="11139" spans="1:19" x14ac:dyDescent="0.2">
      <c r="A11139" t="s">
        <v>22133</v>
      </c>
      <c r="B11139" t="s">
        <v>22134</v>
      </c>
      <c r="C11139">
        <v>124</v>
      </c>
      <c r="D11139">
        <v>141</v>
      </c>
      <c r="E11139">
        <v>39</v>
      </c>
      <c r="F11139">
        <v>12</v>
      </c>
      <c r="G11139">
        <v>0.13605565978867301</v>
      </c>
      <c r="H11139">
        <v>-0.996615087914139</v>
      </c>
      <c r="I11139">
        <v>-1.8984376120766</v>
      </c>
      <c r="J11139">
        <v>171</v>
      </c>
      <c r="K11139">
        <v>200</v>
      </c>
      <c r="L11139">
        <v>112</v>
      </c>
      <c r="M11139">
        <v>29</v>
      </c>
      <c r="N11139">
        <v>0.145261988693549</v>
      </c>
      <c r="O11139">
        <v>-0.77586686486636203</v>
      </c>
      <c r="P11139">
        <v>-1.78082378108509</v>
      </c>
      <c r="Q11139">
        <v>0.644067796610169</v>
      </c>
      <c r="R11139">
        <v>0.322033898305084</v>
      </c>
      <c r="S11139">
        <f t="shared" ref="S11139:S11202" si="174">((I11139+1.7338029)/1.7338029+(P11139+1.8692731)/1.8692731)/2</f>
        <v>-2.3819173319356783E-2</v>
      </c>
    </row>
    <row r="11140" spans="1:19" x14ac:dyDescent="0.2">
      <c r="A11140" t="s">
        <v>22135</v>
      </c>
      <c r="B11140" t="s">
        <v>22136</v>
      </c>
      <c r="C11140">
        <v>144</v>
      </c>
      <c r="D11140">
        <v>129</v>
      </c>
      <c r="E11140">
        <v>108</v>
      </c>
      <c r="F11140">
        <v>37</v>
      </c>
      <c r="G11140">
        <v>3.2485450499527703E-2</v>
      </c>
      <c r="H11140">
        <v>-0.61919674638670297</v>
      </c>
      <c r="I11140">
        <v>-1.4743579409902501</v>
      </c>
      <c r="J11140">
        <v>182</v>
      </c>
      <c r="K11140">
        <v>246</v>
      </c>
      <c r="L11140">
        <v>220</v>
      </c>
      <c r="M11140">
        <v>30</v>
      </c>
      <c r="N11140">
        <v>0.20809182254002601</v>
      </c>
      <c r="O11140">
        <v>-0.50973748430725896</v>
      </c>
      <c r="P11140">
        <v>-1.7931758018573001</v>
      </c>
      <c r="Q11140">
        <v>0.81355932203389802</v>
      </c>
      <c r="R11140">
        <v>0.50847457627118597</v>
      </c>
      <c r="S11140">
        <f t="shared" si="174"/>
        <v>9.5174406501268766E-2</v>
      </c>
    </row>
    <row r="11141" spans="1:19" x14ac:dyDescent="0.2">
      <c r="A11141" t="s">
        <v>22137</v>
      </c>
      <c r="B11141" t="s">
        <v>22138</v>
      </c>
      <c r="C11141">
        <v>210</v>
      </c>
      <c r="D11141">
        <v>170</v>
      </c>
      <c r="E11141">
        <v>127</v>
      </c>
      <c r="F11141">
        <v>26</v>
      </c>
      <c r="G11141">
        <v>-1.15121410601168E-2</v>
      </c>
      <c r="H11141">
        <v>-0.71267358355636501</v>
      </c>
      <c r="I11141">
        <v>-1.7914431197251</v>
      </c>
      <c r="J11141">
        <v>346</v>
      </c>
      <c r="K11141">
        <v>487</v>
      </c>
      <c r="L11141">
        <v>276</v>
      </c>
      <c r="M11141">
        <v>74</v>
      </c>
      <c r="N11141">
        <v>0.225680965843579</v>
      </c>
      <c r="O11141">
        <v>-0.69025579387194902</v>
      </c>
      <c r="P11141">
        <v>-1.6800700476536901</v>
      </c>
      <c r="Q11141">
        <v>0.86440677966101698</v>
      </c>
      <c r="R11141">
        <v>0.322033898305084</v>
      </c>
      <c r="S11141">
        <f t="shared" si="174"/>
        <v>3.3986240514947322E-2</v>
      </c>
    </row>
    <row r="11142" spans="1:19" x14ac:dyDescent="0.2">
      <c r="A11142" t="s">
        <v>22139</v>
      </c>
      <c r="B11142" t="s">
        <v>22140</v>
      </c>
      <c r="C11142">
        <v>65</v>
      </c>
      <c r="D11142">
        <v>32</v>
      </c>
      <c r="E11142">
        <v>219</v>
      </c>
      <c r="F11142">
        <v>420</v>
      </c>
      <c r="G11142">
        <v>-0.227505146027421</v>
      </c>
      <c r="H11142">
        <v>3.3272748418859098E-2</v>
      </c>
      <c r="I11142">
        <v>-7.3861239206954005E-2</v>
      </c>
      <c r="J11142">
        <v>108</v>
      </c>
      <c r="K11142">
        <v>130</v>
      </c>
      <c r="L11142">
        <v>568</v>
      </c>
      <c r="M11142">
        <v>1152</v>
      </c>
      <c r="N11142">
        <v>0.157747700241608</v>
      </c>
      <c r="O11142">
        <v>0.12883580307967801</v>
      </c>
      <c r="P11142">
        <v>1.7803055008350499E-2</v>
      </c>
      <c r="Q11142">
        <v>0.83050847457627097</v>
      </c>
      <c r="R11142">
        <v>0.677966101694915</v>
      </c>
      <c r="S11142">
        <f t="shared" si="174"/>
        <v>0.98346166986859984</v>
      </c>
    </row>
    <row r="11143" spans="1:19" x14ac:dyDescent="0.2">
      <c r="A11143" t="s">
        <v>22141</v>
      </c>
      <c r="B11143" t="s">
        <v>22142</v>
      </c>
      <c r="C11143">
        <v>209</v>
      </c>
      <c r="D11143">
        <v>196</v>
      </c>
      <c r="E11143">
        <v>870</v>
      </c>
      <c r="F11143">
        <v>2862</v>
      </c>
      <c r="G11143">
        <v>5.2368017540950502E-2</v>
      </c>
      <c r="H11143">
        <v>0.12511495672916001</v>
      </c>
      <c r="I11143">
        <v>0.25232617035070398</v>
      </c>
      <c r="J11143">
        <v>463</v>
      </c>
      <c r="K11143">
        <v>441</v>
      </c>
      <c r="L11143">
        <v>2111</v>
      </c>
      <c r="M11143">
        <v>5011</v>
      </c>
      <c r="N11143">
        <v>5.6085701871607101E-2</v>
      </c>
      <c r="O11143">
        <v>6.6818465145312797E-2</v>
      </c>
      <c r="P11143">
        <v>2.4117743132630601E-2</v>
      </c>
      <c r="Q11143">
        <v>0.84745762711864403</v>
      </c>
      <c r="R11143">
        <v>0.79661016949152497</v>
      </c>
      <c r="S11143">
        <f t="shared" si="174"/>
        <v>1.0792177845901136</v>
      </c>
    </row>
    <row r="11144" spans="1:19" x14ac:dyDescent="0.2">
      <c r="A11144" t="s">
        <v>22143</v>
      </c>
      <c r="B11144" t="s">
        <v>22144</v>
      </c>
      <c r="C11144">
        <v>209</v>
      </c>
      <c r="D11144">
        <v>181</v>
      </c>
      <c r="E11144">
        <v>891</v>
      </c>
      <c r="F11144">
        <v>2023</v>
      </c>
      <c r="G11144">
        <v>1.77905210536589E-2</v>
      </c>
      <c r="H11144">
        <v>0.13547340814741701</v>
      </c>
      <c r="I11144">
        <v>0.101652423697751</v>
      </c>
      <c r="J11144">
        <v>592</v>
      </c>
      <c r="K11144">
        <v>550</v>
      </c>
      <c r="L11144">
        <v>1967</v>
      </c>
      <c r="M11144">
        <v>4485</v>
      </c>
      <c r="N11144">
        <v>4.5269086193045802E-2</v>
      </c>
      <c r="O11144">
        <v>-7.0606123947973401E-2</v>
      </c>
      <c r="P11144">
        <v>-0.13078492793470101</v>
      </c>
      <c r="Q11144">
        <v>0.89830508474576198</v>
      </c>
      <c r="R11144">
        <v>0.57627118644067798</v>
      </c>
      <c r="S11144">
        <f t="shared" si="174"/>
        <v>0.99433204254211116</v>
      </c>
    </row>
    <row r="11145" spans="1:19" x14ac:dyDescent="0.2">
      <c r="A11145" t="s">
        <v>22145</v>
      </c>
      <c r="B11145" t="s">
        <v>22146</v>
      </c>
      <c r="C11145">
        <v>343</v>
      </c>
      <c r="D11145">
        <v>405</v>
      </c>
      <c r="E11145">
        <v>1989</v>
      </c>
      <c r="F11145">
        <v>6676</v>
      </c>
      <c r="G11145">
        <v>0.152419135467426</v>
      </c>
      <c r="H11145">
        <v>0.26908265330326098</v>
      </c>
      <c r="I11145">
        <v>0.40502503500243903</v>
      </c>
      <c r="J11145">
        <v>726</v>
      </c>
      <c r="K11145">
        <v>883</v>
      </c>
      <c r="L11145">
        <v>4382</v>
      </c>
      <c r="M11145">
        <v>11283</v>
      </c>
      <c r="N11145">
        <v>0.16225218629919599</v>
      </c>
      <c r="O11145">
        <v>0.188646975380202</v>
      </c>
      <c r="P11145">
        <v>0.181262298850074</v>
      </c>
      <c r="Q11145">
        <v>0.79661016949152497</v>
      </c>
      <c r="R11145">
        <v>0.50847457627118597</v>
      </c>
      <c r="S11145">
        <f t="shared" si="174"/>
        <v>1.1652872045800593</v>
      </c>
    </row>
    <row r="11146" spans="1:19" x14ac:dyDescent="0.2">
      <c r="A11146" t="s">
        <v>22147</v>
      </c>
      <c r="B11146" t="s">
        <v>22148</v>
      </c>
      <c r="C11146">
        <v>205</v>
      </c>
      <c r="D11146">
        <v>182</v>
      </c>
      <c r="E11146">
        <v>1037</v>
      </c>
      <c r="F11146">
        <v>3149</v>
      </c>
      <c r="G11146">
        <v>2.8575759224848798E-2</v>
      </c>
      <c r="H11146">
        <v>0.20976688555488299</v>
      </c>
      <c r="I11146">
        <v>0.30222162661878998</v>
      </c>
      <c r="J11146">
        <v>307</v>
      </c>
      <c r="K11146">
        <v>394</v>
      </c>
      <c r="L11146">
        <v>2580</v>
      </c>
      <c r="M11146">
        <v>5817</v>
      </c>
      <c r="N11146">
        <v>0.185585949770109</v>
      </c>
      <c r="O11146">
        <v>0.33239255334165302</v>
      </c>
      <c r="P11146">
        <v>0.26733501972928803</v>
      </c>
      <c r="Q11146">
        <v>0.83050847457627097</v>
      </c>
      <c r="R11146">
        <v>0.50847457627118597</v>
      </c>
      <c r="S11146">
        <f t="shared" si="174"/>
        <v>1.1586634526015895</v>
      </c>
    </row>
    <row r="11147" spans="1:19" x14ac:dyDescent="0.2">
      <c r="A11147" t="s">
        <v>22149</v>
      </c>
      <c r="B11147" t="s">
        <v>22150</v>
      </c>
      <c r="C11147">
        <v>275</v>
      </c>
      <c r="D11147">
        <v>356</v>
      </c>
      <c r="E11147">
        <v>787</v>
      </c>
      <c r="F11147">
        <v>1318</v>
      </c>
      <c r="G11147">
        <v>0.19237553643814101</v>
      </c>
      <c r="H11147">
        <v>-3.7615971249601698E-2</v>
      </c>
      <c r="I11147">
        <v>-0.20361445653426999</v>
      </c>
      <c r="J11147">
        <v>234</v>
      </c>
      <c r="K11147">
        <v>500</v>
      </c>
      <c r="L11147">
        <v>1263</v>
      </c>
      <c r="M11147">
        <v>1882</v>
      </c>
      <c r="N11147">
        <v>0.406982250347597</v>
      </c>
      <c r="O11147">
        <v>0.14009871600079701</v>
      </c>
      <c r="P11147">
        <v>-0.104821906910797</v>
      </c>
      <c r="Q11147">
        <v>0.76271186440677896</v>
      </c>
      <c r="R11147">
        <v>0.50847457627118597</v>
      </c>
      <c r="S11147">
        <f t="shared" si="174"/>
        <v>0.91324282109722388</v>
      </c>
    </row>
    <row r="11148" spans="1:19" x14ac:dyDescent="0.2">
      <c r="A11148" t="s">
        <v>22151</v>
      </c>
      <c r="B11148" t="s">
        <v>22152</v>
      </c>
      <c r="C11148">
        <v>107</v>
      </c>
      <c r="D11148">
        <v>160</v>
      </c>
      <c r="E11148">
        <v>576</v>
      </c>
      <c r="F11148">
        <v>2218</v>
      </c>
      <c r="G11148">
        <v>0.25499443726624299</v>
      </c>
      <c r="H11148">
        <v>0.236780695959598</v>
      </c>
      <c r="I11148">
        <v>0.43238059116593203</v>
      </c>
      <c r="J11148">
        <v>233</v>
      </c>
      <c r="K11148">
        <v>389</v>
      </c>
      <c r="L11148">
        <v>1129</v>
      </c>
      <c r="M11148">
        <v>3251</v>
      </c>
      <c r="N11148">
        <v>0.29982178372141</v>
      </c>
      <c r="O11148">
        <v>9.3249243754558495E-2</v>
      </c>
      <c r="P11148">
        <v>0.134435379878214</v>
      </c>
      <c r="Q11148">
        <v>0.84745762711864403</v>
      </c>
      <c r="R11148">
        <v>0.55932203389830504</v>
      </c>
      <c r="S11148">
        <f t="shared" si="174"/>
        <v>1.1606506578517624</v>
      </c>
    </row>
    <row r="11149" spans="1:19" x14ac:dyDescent="0.2">
      <c r="A11149" t="s">
        <v>22153</v>
      </c>
      <c r="B11149" t="s">
        <v>22154</v>
      </c>
      <c r="C11149">
        <v>206</v>
      </c>
      <c r="D11149">
        <v>183</v>
      </c>
      <c r="E11149">
        <v>126</v>
      </c>
      <c r="F11149">
        <v>14</v>
      </c>
      <c r="G11149">
        <v>2.8842101656804502E-2</v>
      </c>
      <c r="H11149">
        <v>-0.70775468502999395</v>
      </c>
      <c r="I11149">
        <v>-2.0519363576529099</v>
      </c>
      <c r="J11149">
        <v>377</v>
      </c>
      <c r="K11149">
        <v>466</v>
      </c>
      <c r="L11149">
        <v>268</v>
      </c>
      <c r="M11149">
        <v>50</v>
      </c>
      <c r="N11149">
        <v>0.16927266990592901</v>
      </c>
      <c r="O11149">
        <v>-0.74029533332139397</v>
      </c>
      <c r="P11149">
        <v>-1.8875970144616601</v>
      </c>
      <c r="Q11149">
        <v>0.72881355932203395</v>
      </c>
      <c r="R11149">
        <v>0.45762711864406702</v>
      </c>
      <c r="S11149">
        <f t="shared" si="174"/>
        <v>-9.6645760320873103E-2</v>
      </c>
    </row>
    <row r="11150" spans="1:19" x14ac:dyDescent="0.2">
      <c r="A11150" t="s">
        <v>22155</v>
      </c>
      <c r="B11150" t="s">
        <v>22156</v>
      </c>
      <c r="C11150">
        <v>29</v>
      </c>
      <c r="D11150">
        <v>20</v>
      </c>
      <c r="E11150">
        <v>11</v>
      </c>
      <c r="F11150">
        <v>5</v>
      </c>
      <c r="G11150">
        <v>-8.1109769939446394E-2</v>
      </c>
      <c r="H11150">
        <v>-0.915263322519134</v>
      </c>
      <c r="I11150">
        <v>-1.64762516652493</v>
      </c>
      <c r="J11150">
        <v>56</v>
      </c>
      <c r="K11150">
        <v>120</v>
      </c>
      <c r="L11150">
        <v>83</v>
      </c>
      <c r="M11150">
        <v>3</v>
      </c>
      <c r="N11150">
        <v>0.40822132246314602</v>
      </c>
      <c r="O11150">
        <v>-0.42119871177451601</v>
      </c>
      <c r="P11150">
        <v>-2.2812924408784299</v>
      </c>
      <c r="Q11150">
        <v>0.79661016949152497</v>
      </c>
      <c r="R11150">
        <v>0.45762711864406702</v>
      </c>
      <c r="S11150">
        <f t="shared" si="174"/>
        <v>-8.5356209997663107E-2</v>
      </c>
    </row>
    <row r="11151" spans="1:19" x14ac:dyDescent="0.2">
      <c r="A11151" t="s">
        <v>22157</v>
      </c>
      <c r="B11151" t="s">
        <v>22158</v>
      </c>
      <c r="C11151">
        <v>13</v>
      </c>
      <c r="D11151">
        <v>11</v>
      </c>
      <c r="E11151">
        <v>25</v>
      </c>
      <c r="F11151">
        <v>0</v>
      </c>
      <c r="G11151">
        <v>7.7075651469166902E-3</v>
      </c>
      <c r="H11151">
        <v>-0.21026135341320201</v>
      </c>
      <c r="I11151" t="e">
        <f>-inf</f>
        <v>#NAME?</v>
      </c>
      <c r="J11151">
        <v>55</v>
      </c>
      <c r="K11151">
        <v>38</v>
      </c>
      <c r="L11151">
        <v>19</v>
      </c>
      <c r="M11151">
        <v>17</v>
      </c>
      <c r="N11151">
        <v>-8.3350989455711899E-2</v>
      </c>
      <c r="O11151">
        <v>-1.0536978656858</v>
      </c>
      <c r="P11151">
        <v>-1.52013943670786</v>
      </c>
      <c r="Q11151">
        <v>0.74576271186440601</v>
      </c>
      <c r="R11151">
        <v>0.677966101694915</v>
      </c>
      <c r="S11151" t="e">
        <f t="shared" si="174"/>
        <v>#NAME?</v>
      </c>
    </row>
    <row r="11152" spans="1:19" x14ac:dyDescent="0.2">
      <c r="A11152" t="s">
        <v>22159</v>
      </c>
      <c r="B11152" t="s">
        <v>22160</v>
      </c>
      <c r="C11152">
        <v>112</v>
      </c>
      <c r="D11152">
        <v>131</v>
      </c>
      <c r="E11152">
        <v>113</v>
      </c>
      <c r="F11152">
        <v>11</v>
      </c>
      <c r="G11152">
        <v>0.14831150528111101</v>
      </c>
      <c r="H11152">
        <v>-0.490397588965165</v>
      </c>
      <c r="I11152">
        <v>-1.8920225104739501</v>
      </c>
      <c r="J11152">
        <v>305</v>
      </c>
      <c r="K11152">
        <v>353</v>
      </c>
      <c r="L11152">
        <v>201</v>
      </c>
      <c r="M11152">
        <v>29</v>
      </c>
      <c r="N11152">
        <v>0.14070296946275801</v>
      </c>
      <c r="O11152">
        <v>-0.77319255907068696</v>
      </c>
      <c r="P11152">
        <v>-2.0321275100397198</v>
      </c>
      <c r="Q11152">
        <v>0.62711864406779605</v>
      </c>
      <c r="R11152">
        <v>0.322033898305084</v>
      </c>
      <c r="S11152">
        <f t="shared" si="174"/>
        <v>-8.9188804220201104E-2</v>
      </c>
    </row>
    <row r="11153" spans="1:19" x14ac:dyDescent="0.2">
      <c r="A11153" t="s">
        <v>22161</v>
      </c>
      <c r="B11153" t="s">
        <v>22162</v>
      </c>
      <c r="C11153">
        <v>194</v>
      </c>
      <c r="D11153">
        <v>189</v>
      </c>
      <c r="E11153">
        <v>113</v>
      </c>
      <c r="F11153">
        <v>16</v>
      </c>
      <c r="G11153">
        <v>6.8918306538546595E-2</v>
      </c>
      <c r="H11153">
        <v>-0.72898129622520902</v>
      </c>
      <c r="I11153">
        <v>-1.9678789202363001</v>
      </c>
      <c r="J11153">
        <v>327</v>
      </c>
      <c r="K11153">
        <v>321</v>
      </c>
      <c r="L11153">
        <v>217</v>
      </c>
      <c r="M11153">
        <v>31</v>
      </c>
      <c r="N11153">
        <v>6.9185383166307707E-2</v>
      </c>
      <c r="O11153">
        <v>-0.77017679595614597</v>
      </c>
      <c r="P11153">
        <v>-2.0334117274179002</v>
      </c>
      <c r="Q11153">
        <v>0.61016949152542299</v>
      </c>
      <c r="R11153">
        <v>0.42372881355932202</v>
      </c>
      <c r="S11153">
        <f t="shared" si="174"/>
        <v>-0.11140804182035924</v>
      </c>
    </row>
    <row r="11154" spans="1:19" x14ac:dyDescent="0.2">
      <c r="A11154" t="s">
        <v>22163</v>
      </c>
      <c r="B11154" t="s">
        <v>22164</v>
      </c>
      <c r="C11154">
        <v>64</v>
      </c>
      <c r="D11154">
        <v>126</v>
      </c>
      <c r="E11154">
        <v>54</v>
      </c>
      <c r="F11154">
        <v>13</v>
      </c>
      <c r="G11154">
        <v>0.374448803429204</v>
      </c>
      <c r="H11154">
        <v>-0.56804422393932197</v>
      </c>
      <c r="I11154">
        <v>-1.5764337946390401</v>
      </c>
      <c r="J11154">
        <v>135</v>
      </c>
      <c r="K11154">
        <v>289</v>
      </c>
      <c r="L11154">
        <v>79</v>
      </c>
      <c r="M11154">
        <v>22</v>
      </c>
      <c r="N11154">
        <v>0.40779217768326298</v>
      </c>
      <c r="O11154">
        <v>-0.82479545434895496</v>
      </c>
      <c r="P11154">
        <v>-1.7981367562646899</v>
      </c>
      <c r="Q11154">
        <v>0.72881355932203395</v>
      </c>
      <c r="R11154">
        <v>0.644067796610169</v>
      </c>
      <c r="S11154">
        <f t="shared" si="174"/>
        <v>6.4410449095356648E-2</v>
      </c>
    </row>
    <row r="11155" spans="1:19" x14ac:dyDescent="0.2">
      <c r="A11155" t="s">
        <v>22165</v>
      </c>
      <c r="B11155" t="s">
        <v>22166</v>
      </c>
      <c r="C11155">
        <v>184</v>
      </c>
      <c r="D11155">
        <v>109</v>
      </c>
      <c r="E11155">
        <v>157</v>
      </c>
      <c r="F11155">
        <v>25</v>
      </c>
      <c r="G11155">
        <v>-0.14713309277338399</v>
      </c>
      <c r="H11155">
        <v>-0.56317618037870598</v>
      </c>
      <c r="I11155">
        <v>-1.75107498729949</v>
      </c>
      <c r="J11155">
        <v>373</v>
      </c>
      <c r="K11155">
        <v>423</v>
      </c>
      <c r="L11155">
        <v>339</v>
      </c>
      <c r="M11155">
        <v>61</v>
      </c>
      <c r="N11155">
        <v>0.13185963898807601</v>
      </c>
      <c r="O11155">
        <v>-0.63359791074999505</v>
      </c>
      <c r="P11155">
        <v>-1.79660466538981</v>
      </c>
      <c r="Q11155">
        <v>0.76271186440677896</v>
      </c>
      <c r="R11155">
        <v>0.47457627118644002</v>
      </c>
      <c r="S11155">
        <f t="shared" si="174"/>
        <v>1.445663494725535E-2</v>
      </c>
    </row>
    <row r="11156" spans="1:19" x14ac:dyDescent="0.2">
      <c r="A11156" t="s">
        <v>22167</v>
      </c>
      <c r="B11156" t="s">
        <v>22168</v>
      </c>
      <c r="C11156">
        <v>99</v>
      </c>
      <c r="D11156">
        <v>153</v>
      </c>
      <c r="E11156">
        <v>139</v>
      </c>
      <c r="F11156">
        <v>9</v>
      </c>
      <c r="G11156">
        <v>0.269314468515577</v>
      </c>
      <c r="H11156">
        <v>-0.346878404121858</v>
      </c>
      <c r="I11156">
        <v>-1.92558985812022</v>
      </c>
      <c r="J11156">
        <v>123</v>
      </c>
      <c r="K11156">
        <v>168</v>
      </c>
      <c r="L11156">
        <v>77</v>
      </c>
      <c r="M11156">
        <v>25</v>
      </c>
      <c r="N11156">
        <v>0.21263227370818599</v>
      </c>
      <c r="O11156">
        <v>-0.795503163411306</v>
      </c>
      <c r="P11156">
        <v>-1.7021907713592499</v>
      </c>
      <c r="Q11156">
        <v>0.76271186440677896</v>
      </c>
      <c r="R11156">
        <v>0.57627118644067798</v>
      </c>
      <c r="S11156">
        <f t="shared" si="174"/>
        <v>-1.0616385935090462E-2</v>
      </c>
    </row>
    <row r="11157" spans="1:19" x14ac:dyDescent="0.2">
      <c r="A11157" t="s">
        <v>22169</v>
      </c>
      <c r="B11157" t="s">
        <v>22170</v>
      </c>
      <c r="C11157">
        <v>202</v>
      </c>
      <c r="D11157">
        <v>318</v>
      </c>
      <c r="E11157">
        <v>1209</v>
      </c>
      <c r="F11157">
        <v>4061</v>
      </c>
      <c r="G11157">
        <v>0.27733398283333699</v>
      </c>
      <c r="H11157">
        <v>0.28281692163574401</v>
      </c>
      <c r="I11157">
        <v>0.41908444708141401</v>
      </c>
      <c r="J11157">
        <v>413</v>
      </c>
      <c r="K11157">
        <v>623</v>
      </c>
      <c r="L11157">
        <v>2458</v>
      </c>
      <c r="M11157">
        <v>7336</v>
      </c>
      <c r="N11157">
        <v>0.25576609842449</v>
      </c>
      <c r="O11157">
        <v>0.182543049749643</v>
      </c>
      <c r="P11157">
        <v>0.23928360241367</v>
      </c>
      <c r="Q11157">
        <v>0.88135593220338904</v>
      </c>
      <c r="R11157">
        <v>0.54237288135593198</v>
      </c>
      <c r="S11157">
        <f t="shared" si="174"/>
        <v>1.1848614561528401</v>
      </c>
    </row>
    <row r="11158" spans="1:19" x14ac:dyDescent="0.2">
      <c r="A11158" t="s">
        <v>22171</v>
      </c>
      <c r="B11158" t="s">
        <v>22172</v>
      </c>
      <c r="C11158">
        <v>71</v>
      </c>
      <c r="D11158">
        <v>83</v>
      </c>
      <c r="E11158">
        <v>80</v>
      </c>
      <c r="F11158">
        <v>15</v>
      </c>
      <c r="G11158">
        <v>0.148077975952527</v>
      </c>
      <c r="H11158">
        <v>-0.44242637150553499</v>
      </c>
      <c r="I11158">
        <v>-1.5593642626253901</v>
      </c>
      <c r="J11158">
        <v>147</v>
      </c>
      <c r="K11158">
        <v>225</v>
      </c>
      <c r="L11158">
        <v>97</v>
      </c>
      <c r="M11158">
        <v>23</v>
      </c>
      <c r="N11158">
        <v>0.26209328678490801</v>
      </c>
      <c r="O11158">
        <v>-0.77263437762632103</v>
      </c>
      <c r="P11158">
        <v>-1.8158151673224701</v>
      </c>
      <c r="Q11158">
        <v>0.79661016949152497</v>
      </c>
      <c r="R11158">
        <v>0.38983050847457601</v>
      </c>
      <c r="S11158">
        <f t="shared" si="174"/>
        <v>6.4604333022659638E-2</v>
      </c>
    </row>
    <row r="11159" spans="1:19" x14ac:dyDescent="0.2">
      <c r="A11159" t="s">
        <v>22173</v>
      </c>
      <c r="B11159" t="s">
        <v>22174</v>
      </c>
      <c r="C11159">
        <v>250</v>
      </c>
      <c r="D11159">
        <v>317</v>
      </c>
      <c r="E11159">
        <v>230</v>
      </c>
      <c r="F11159">
        <v>31</v>
      </c>
      <c r="G11159">
        <v>0.183377485841242</v>
      </c>
      <c r="H11159">
        <v>-0.53047018243284805</v>
      </c>
      <c r="I11159">
        <v>-1.7907754877997599</v>
      </c>
      <c r="J11159">
        <v>488</v>
      </c>
      <c r="K11159">
        <v>648</v>
      </c>
      <c r="L11159">
        <v>404</v>
      </c>
      <c r="M11159">
        <v>46</v>
      </c>
      <c r="N11159">
        <v>0.200383287289604</v>
      </c>
      <c r="O11159">
        <v>-0.67412723403649599</v>
      </c>
      <c r="P11159">
        <v>-2.0358876589130199</v>
      </c>
      <c r="Q11159">
        <v>0.81355932203389802</v>
      </c>
      <c r="R11159">
        <v>0.42372881355932202</v>
      </c>
      <c r="S11159">
        <f t="shared" si="174"/>
        <v>-6.0996620497183379E-2</v>
      </c>
    </row>
    <row r="11160" spans="1:19" x14ac:dyDescent="0.2">
      <c r="A11160" t="s">
        <v>22175</v>
      </c>
      <c r="B11160" t="s">
        <v>22176</v>
      </c>
      <c r="C11160">
        <v>355</v>
      </c>
      <c r="D11160">
        <v>440</v>
      </c>
      <c r="E11160">
        <v>335</v>
      </c>
      <c r="F11160">
        <v>77</v>
      </c>
      <c r="G11160">
        <v>0.173482555726621</v>
      </c>
      <c r="H11160">
        <v>-0.51944155579665197</v>
      </c>
      <c r="I11160">
        <v>-1.5479348008446101</v>
      </c>
      <c r="J11160">
        <v>745</v>
      </c>
      <c r="K11160">
        <v>962</v>
      </c>
      <c r="L11160">
        <v>632</v>
      </c>
      <c r="M11160">
        <v>95</v>
      </c>
      <c r="N11160">
        <v>0.188246902711241</v>
      </c>
      <c r="O11160">
        <v>-0.66352797161029797</v>
      </c>
      <c r="P11160">
        <v>-1.9046583360513301</v>
      </c>
      <c r="Q11160">
        <v>0.76271186440677896</v>
      </c>
      <c r="R11160">
        <v>0.47457627118644002</v>
      </c>
      <c r="S11160">
        <f t="shared" si="174"/>
        <v>4.4136304787702481E-2</v>
      </c>
    </row>
    <row r="11161" spans="1:19" x14ac:dyDescent="0.2">
      <c r="A11161" t="s">
        <v>22177</v>
      </c>
      <c r="B11161" t="s">
        <v>22178</v>
      </c>
      <c r="C11161">
        <v>107</v>
      </c>
      <c r="D11161">
        <v>209</v>
      </c>
      <c r="E11161">
        <v>147</v>
      </c>
      <c r="F11161">
        <v>25</v>
      </c>
      <c r="G11161">
        <v>0.37102074072137198</v>
      </c>
      <c r="H11161">
        <v>-0.356324452715437</v>
      </c>
      <c r="I11161">
        <v>-1.51564094197517</v>
      </c>
      <c r="J11161">
        <v>422</v>
      </c>
      <c r="K11161">
        <v>554</v>
      </c>
      <c r="L11161">
        <v>304</v>
      </c>
      <c r="M11161">
        <v>50</v>
      </c>
      <c r="N11161">
        <v>0.195425417188477</v>
      </c>
      <c r="O11161">
        <v>-0.73452764449731001</v>
      </c>
      <c r="P11161">
        <v>-1.93656811521754</v>
      </c>
      <c r="Q11161">
        <v>0.61016949152542299</v>
      </c>
      <c r="R11161">
        <v>0.37288135593220301</v>
      </c>
      <c r="S11161">
        <f t="shared" si="174"/>
        <v>4.491397372405255E-2</v>
      </c>
    </row>
    <row r="11162" spans="1:19" x14ac:dyDescent="0.2">
      <c r="A11162" t="s">
        <v>22179</v>
      </c>
      <c r="B11162" t="s">
        <v>22180</v>
      </c>
      <c r="C11162">
        <v>86</v>
      </c>
      <c r="D11162">
        <v>93</v>
      </c>
      <c r="E11162">
        <v>156</v>
      </c>
      <c r="F11162">
        <v>138</v>
      </c>
      <c r="G11162">
        <v>0.114242729605895</v>
      </c>
      <c r="H11162">
        <v>-0.23563186266750899</v>
      </c>
      <c r="I11162">
        <v>-0.67881653780433004</v>
      </c>
      <c r="J11162">
        <v>214</v>
      </c>
      <c r="K11162">
        <v>291</v>
      </c>
      <c r="L11162">
        <v>331</v>
      </c>
      <c r="M11162">
        <v>239</v>
      </c>
      <c r="N11162">
        <v>0.21070731905843801</v>
      </c>
      <c r="O11162">
        <v>-0.40267455671786201</v>
      </c>
      <c r="P11162">
        <v>-0.96224154099294601</v>
      </c>
      <c r="Q11162">
        <v>0.81355932203389802</v>
      </c>
      <c r="R11162">
        <v>0.57627118644067798</v>
      </c>
      <c r="S11162">
        <f t="shared" si="174"/>
        <v>0.54685668528201936</v>
      </c>
    </row>
    <row r="11163" spans="1:19" x14ac:dyDescent="0.2">
      <c r="A11163" t="s">
        <v>22181</v>
      </c>
      <c r="B11163" t="s">
        <v>22182</v>
      </c>
      <c r="C11163">
        <v>142</v>
      </c>
      <c r="D11163">
        <v>159</v>
      </c>
      <c r="E11163">
        <v>70</v>
      </c>
      <c r="F11163">
        <v>17</v>
      </c>
      <c r="G11163">
        <v>0.12936701223292299</v>
      </c>
      <c r="H11163">
        <v>-0.80144831414720297</v>
      </c>
      <c r="I11163">
        <v>-1.8060365959667799</v>
      </c>
      <c r="J11163">
        <v>240</v>
      </c>
      <c r="K11163">
        <v>278</v>
      </c>
      <c r="L11163">
        <v>137</v>
      </c>
      <c r="M11163">
        <v>29</v>
      </c>
      <c r="N11163">
        <v>0.14106165762819201</v>
      </c>
      <c r="O11163">
        <v>-0.83557945169958903</v>
      </c>
      <c r="P11163">
        <v>-1.9280389124045401</v>
      </c>
      <c r="Q11163">
        <v>0.81355932203389802</v>
      </c>
      <c r="R11163">
        <v>0.338983050847457</v>
      </c>
      <c r="S11163">
        <f t="shared" si="174"/>
        <v>-3.6549894129521102E-2</v>
      </c>
    </row>
    <row r="11164" spans="1:19" x14ac:dyDescent="0.2">
      <c r="A11164" t="s">
        <v>22183</v>
      </c>
      <c r="B11164" t="s">
        <v>22184</v>
      </c>
      <c r="C11164">
        <v>175</v>
      </c>
      <c r="D11164">
        <v>225</v>
      </c>
      <c r="E11164">
        <v>1193</v>
      </c>
      <c r="F11164">
        <v>2864</v>
      </c>
      <c r="G11164">
        <v>0.18940270172059601</v>
      </c>
      <c r="H11164">
        <v>0.33934438520564297</v>
      </c>
      <c r="I11164">
        <v>0.32973779198752401</v>
      </c>
      <c r="J11164">
        <v>487</v>
      </c>
      <c r="K11164">
        <v>559</v>
      </c>
      <c r="L11164">
        <v>2542</v>
      </c>
      <c r="M11164">
        <v>6666</v>
      </c>
      <c r="N11164">
        <v>0.13711095009350999</v>
      </c>
      <c r="O11164">
        <v>0.125557807858964</v>
      </c>
      <c r="P11164">
        <v>0.12611067951798299</v>
      </c>
      <c r="Q11164">
        <v>0.91525423728813504</v>
      </c>
      <c r="R11164">
        <v>0.50847457627118597</v>
      </c>
      <c r="S11164">
        <f t="shared" si="174"/>
        <v>1.1288234556981132</v>
      </c>
    </row>
    <row r="11165" spans="1:19" x14ac:dyDescent="0.2">
      <c r="A11165" t="s">
        <v>22185</v>
      </c>
      <c r="B11165" t="s">
        <v>22186</v>
      </c>
      <c r="C11165">
        <v>108</v>
      </c>
      <c r="D11165">
        <v>75</v>
      </c>
      <c r="E11165">
        <v>547</v>
      </c>
      <c r="F11165">
        <v>1302</v>
      </c>
      <c r="G11165">
        <v>-7.8104259799721201E-2</v>
      </c>
      <c r="H11165">
        <v>0.21030556106807699</v>
      </c>
      <c r="I11165">
        <v>0.19699005578322401</v>
      </c>
      <c r="J11165">
        <v>260</v>
      </c>
      <c r="K11165">
        <v>231</v>
      </c>
      <c r="L11165">
        <v>936</v>
      </c>
      <c r="M11165">
        <v>2036</v>
      </c>
      <c r="N11165">
        <v>2.5866735343048002E-2</v>
      </c>
      <c r="O11165">
        <v>-3.5786276377103098E-2</v>
      </c>
      <c r="P11165">
        <v>-0.116421242897989</v>
      </c>
      <c r="Q11165">
        <v>0.81355932203389802</v>
      </c>
      <c r="R11165">
        <v>0.59322033898305004</v>
      </c>
      <c r="S11165">
        <f t="shared" si="174"/>
        <v>1.0256678853581582</v>
      </c>
    </row>
    <row r="11166" spans="1:19" x14ac:dyDescent="0.2">
      <c r="A11166" t="s">
        <v>22187</v>
      </c>
      <c r="B11166" t="s">
        <v>22188</v>
      </c>
      <c r="C11166">
        <v>111</v>
      </c>
      <c r="D11166">
        <v>48</v>
      </c>
      <c r="E11166">
        <v>295</v>
      </c>
      <c r="F11166">
        <v>853</v>
      </c>
      <c r="G11166">
        <v>-0.283823509115541</v>
      </c>
      <c r="H11166">
        <v>-6.9758972586898005E-2</v>
      </c>
      <c r="I11166">
        <v>1.42887941886665E-3</v>
      </c>
      <c r="J11166">
        <v>168</v>
      </c>
      <c r="K11166">
        <v>179</v>
      </c>
      <c r="L11166">
        <v>721</v>
      </c>
      <c r="M11166">
        <v>1728</v>
      </c>
      <c r="N11166">
        <v>0.104771852675751</v>
      </c>
      <c r="O11166">
        <v>4.0537205849175799E-2</v>
      </c>
      <c r="P11166">
        <v>2.0087878251186702E-3</v>
      </c>
      <c r="Q11166">
        <v>0.88135593220338904</v>
      </c>
      <c r="R11166">
        <v>0.55932203389830504</v>
      </c>
      <c r="S11166">
        <f t="shared" si="174"/>
        <v>1.0009493830339427</v>
      </c>
    </row>
    <row r="11167" spans="1:19" x14ac:dyDescent="0.2">
      <c r="A11167" t="s">
        <v>22189</v>
      </c>
      <c r="B11167" t="s">
        <v>22190</v>
      </c>
      <c r="C11167">
        <v>127</v>
      </c>
      <c r="D11167">
        <v>187</v>
      </c>
      <c r="E11167">
        <v>387</v>
      </c>
      <c r="F11167">
        <v>1687</v>
      </c>
      <c r="G11167">
        <v>0.24829611787607</v>
      </c>
      <c r="H11167">
        <v>-1.0350765715449E-2</v>
      </c>
      <c r="I11167">
        <v>0.23911418867116899</v>
      </c>
      <c r="J11167">
        <v>305</v>
      </c>
      <c r="K11167">
        <v>428</v>
      </c>
      <c r="L11167">
        <v>1149</v>
      </c>
      <c r="M11167">
        <v>3276</v>
      </c>
      <c r="N11167">
        <v>0.22437203308810699</v>
      </c>
      <c r="O11167">
        <v>-1.6068587802890898E-2</v>
      </c>
      <c r="P11167">
        <v>2.08183851497021E-2</v>
      </c>
      <c r="Q11167">
        <v>0.84745762711864403</v>
      </c>
      <c r="R11167">
        <v>0.45762711864406702</v>
      </c>
      <c r="S11167">
        <f t="shared" si="174"/>
        <v>1.0745251438731973</v>
      </c>
    </row>
    <row r="11168" spans="1:19" x14ac:dyDescent="0.2">
      <c r="A11168" t="s">
        <v>22191</v>
      </c>
      <c r="B11168" t="s">
        <v>22192</v>
      </c>
      <c r="C11168">
        <v>35</v>
      </c>
      <c r="D11168">
        <v>36</v>
      </c>
      <c r="E11168">
        <v>143</v>
      </c>
      <c r="F11168">
        <v>438</v>
      </c>
      <c r="G11168">
        <v>9.24926887125401E-2</v>
      </c>
      <c r="H11168">
        <v>0.117009983336382</v>
      </c>
      <c r="I11168">
        <v>0.21320889319182401</v>
      </c>
      <c r="J11168">
        <v>76</v>
      </c>
      <c r="K11168">
        <v>77</v>
      </c>
      <c r="L11168">
        <v>438</v>
      </c>
      <c r="M11168">
        <v>943</v>
      </c>
      <c r="N11168">
        <v>8.2905236313412303E-2</v>
      </c>
      <c r="O11168">
        <v>0.16857174107891701</v>
      </c>
      <c r="P11168">
        <v>8.3472431864644106E-2</v>
      </c>
      <c r="Q11168">
        <v>0.93220338983050799</v>
      </c>
      <c r="R11168">
        <v>0.52542372881355903</v>
      </c>
      <c r="S11168">
        <f t="shared" si="174"/>
        <v>1.0838134196977571</v>
      </c>
    </row>
    <row r="11169" spans="1:19" x14ac:dyDescent="0.2">
      <c r="A11169" t="s">
        <v>22193</v>
      </c>
      <c r="B11169" t="s">
        <v>22194</v>
      </c>
      <c r="C11169">
        <v>245</v>
      </c>
      <c r="D11169">
        <v>260</v>
      </c>
      <c r="E11169">
        <v>191</v>
      </c>
      <c r="F11169">
        <v>13</v>
      </c>
      <c r="G11169">
        <v>0.106065495901813</v>
      </c>
      <c r="H11169">
        <v>-0.60239072689520801</v>
      </c>
      <c r="I11169">
        <v>-2.1594199050196901</v>
      </c>
      <c r="J11169">
        <v>449</v>
      </c>
      <c r="K11169">
        <v>606</v>
      </c>
      <c r="L11169">
        <v>233</v>
      </c>
      <c r="M11169">
        <v>39</v>
      </c>
      <c r="N11169">
        <v>0.20745438658468399</v>
      </c>
      <c r="O11169">
        <v>-0.87697919712169403</v>
      </c>
      <c r="P11169">
        <v>-2.0714074025687101</v>
      </c>
      <c r="Q11169">
        <v>0.89830508474576198</v>
      </c>
      <c r="R11169">
        <v>0.37288135593220301</v>
      </c>
      <c r="S11169">
        <f t="shared" si="174"/>
        <v>-0.17680850703137646</v>
      </c>
    </row>
    <row r="11170" spans="1:19" x14ac:dyDescent="0.2">
      <c r="A11170" t="s">
        <v>22195</v>
      </c>
      <c r="B11170" t="s">
        <v>22196</v>
      </c>
      <c r="C11170">
        <v>57</v>
      </c>
      <c r="D11170">
        <v>80</v>
      </c>
      <c r="E11170">
        <v>30</v>
      </c>
      <c r="F11170">
        <v>8</v>
      </c>
      <c r="G11170">
        <v>0.22747336361498</v>
      </c>
      <c r="H11170">
        <v>-0.77301161073123204</v>
      </c>
      <c r="I11170">
        <v>-1.7369820416425401</v>
      </c>
      <c r="J11170">
        <v>103</v>
      </c>
      <c r="K11170">
        <v>178</v>
      </c>
      <c r="L11170">
        <v>118</v>
      </c>
      <c r="M11170">
        <v>16</v>
      </c>
      <c r="N11170">
        <v>0.31481088102544302</v>
      </c>
      <c r="O11170">
        <v>-0.53304399454343698</v>
      </c>
      <c r="P11170">
        <v>-1.8189429106411401</v>
      </c>
      <c r="Q11170">
        <v>0.69491525423728795</v>
      </c>
      <c r="R11170">
        <v>0.40677966101694901</v>
      </c>
      <c r="S11170">
        <f t="shared" si="174"/>
        <v>1.2545691258758899E-2</v>
      </c>
    </row>
    <row r="11171" spans="1:19" x14ac:dyDescent="0.2">
      <c r="A11171" t="s">
        <v>22197</v>
      </c>
      <c r="B11171" t="s">
        <v>22198</v>
      </c>
      <c r="C11171">
        <v>95</v>
      </c>
      <c r="D11171">
        <v>172</v>
      </c>
      <c r="E11171">
        <v>521</v>
      </c>
      <c r="F11171">
        <v>1451</v>
      </c>
      <c r="G11171">
        <v>0.33806307391422902</v>
      </c>
      <c r="H11171">
        <v>0.244856108232273</v>
      </c>
      <c r="I11171">
        <v>0.29974663418688902</v>
      </c>
      <c r="J11171">
        <v>191</v>
      </c>
      <c r="K11171">
        <v>278</v>
      </c>
      <c r="L11171">
        <v>1168</v>
      </c>
      <c r="M11171">
        <v>3035</v>
      </c>
      <c r="N11171">
        <v>0.24023953209207</v>
      </c>
      <c r="O11171">
        <v>0.194320698384262</v>
      </c>
      <c r="P11171">
        <v>0.190899659571655</v>
      </c>
      <c r="Q11171">
        <v>0.91525423728813504</v>
      </c>
      <c r="R11171">
        <v>0.47457627118644002</v>
      </c>
      <c r="S11171">
        <f t="shared" si="174"/>
        <v>1.1375044963676633</v>
      </c>
    </row>
    <row r="11172" spans="1:19" x14ac:dyDescent="0.2">
      <c r="A11172" t="s">
        <v>22199</v>
      </c>
      <c r="B11172" t="s">
        <v>22200</v>
      </c>
      <c r="C11172">
        <v>295</v>
      </c>
      <c r="D11172">
        <v>304</v>
      </c>
      <c r="E11172">
        <v>1816</v>
      </c>
      <c r="F11172">
        <v>5251</v>
      </c>
      <c r="G11172">
        <v>9.3309799926119097E-2</v>
      </c>
      <c r="H11172">
        <v>0.29503581842849902</v>
      </c>
      <c r="I11172">
        <v>0.36622282934689498</v>
      </c>
      <c r="J11172">
        <v>707</v>
      </c>
      <c r="K11172">
        <v>876</v>
      </c>
      <c r="L11172">
        <v>3992</v>
      </c>
      <c r="M11172">
        <v>9899</v>
      </c>
      <c r="N11172">
        <v>0.17031279579290301</v>
      </c>
      <c r="O11172">
        <v>0.15968234167404299</v>
      </c>
      <c r="P11172">
        <v>0.135946241863561</v>
      </c>
      <c r="Q11172">
        <v>0.88135593220338904</v>
      </c>
      <c r="R11172">
        <v>0.71186440677966101</v>
      </c>
      <c r="S11172">
        <f t="shared" si="174"/>
        <v>1.1419759875021533</v>
      </c>
    </row>
    <row r="11173" spans="1:19" x14ac:dyDescent="0.2">
      <c r="A11173" t="s">
        <v>22201</v>
      </c>
      <c r="B11173" t="s">
        <v>22202</v>
      </c>
      <c r="C11173">
        <v>113</v>
      </c>
      <c r="D11173">
        <v>154</v>
      </c>
      <c r="E11173">
        <v>72</v>
      </c>
      <c r="F11173">
        <v>9</v>
      </c>
      <c r="G11173">
        <v>0.21470050964857099</v>
      </c>
      <c r="H11173">
        <v>-0.69000395683055404</v>
      </c>
      <c r="I11173">
        <v>-1.98303310700609</v>
      </c>
      <c r="J11173">
        <v>142</v>
      </c>
      <c r="K11173">
        <v>181</v>
      </c>
      <c r="L11173">
        <v>133</v>
      </c>
      <c r="M11173">
        <v>31</v>
      </c>
      <c r="N11173">
        <v>0.18261833390784901</v>
      </c>
      <c r="O11173">
        <v>-0.62052548056036105</v>
      </c>
      <c r="P11173">
        <v>-1.6711523191406701</v>
      </c>
      <c r="Q11173">
        <v>0.83050847457627097</v>
      </c>
      <c r="R11173">
        <v>0.42372881355932202</v>
      </c>
      <c r="S11173">
        <f t="shared" si="174"/>
        <v>-1.887978754776954E-2</v>
      </c>
    </row>
    <row r="11174" spans="1:19" x14ac:dyDescent="0.2">
      <c r="A11174" t="s">
        <v>22203</v>
      </c>
      <c r="B11174" t="s">
        <v>22204</v>
      </c>
      <c r="C11174">
        <v>132</v>
      </c>
      <c r="D11174">
        <v>142</v>
      </c>
      <c r="E11174">
        <v>83</v>
      </c>
      <c r="F11174">
        <v>11</v>
      </c>
      <c r="G11174">
        <v>0.111972645472735</v>
      </c>
      <c r="H11174">
        <v>-0.69575384860817902</v>
      </c>
      <c r="I11174">
        <v>-1.96337841900962</v>
      </c>
      <c r="J11174">
        <v>149</v>
      </c>
      <c r="K11174">
        <v>208</v>
      </c>
      <c r="L11174">
        <v>137</v>
      </c>
      <c r="M11174">
        <v>24</v>
      </c>
      <c r="N11174">
        <v>0.222105169972209</v>
      </c>
      <c r="O11174">
        <v>-0.62855447840025702</v>
      </c>
      <c r="P11174">
        <v>-1.8032006952925601</v>
      </c>
      <c r="Q11174">
        <v>0.83050847457627097</v>
      </c>
      <c r="R11174">
        <v>0.42372881355932202</v>
      </c>
      <c r="S11174">
        <f t="shared" si="174"/>
        <v>-4.8532483737242657E-2</v>
      </c>
    </row>
    <row r="11175" spans="1:19" x14ac:dyDescent="0.2">
      <c r="A11175" t="s">
        <v>22205</v>
      </c>
      <c r="B11175" t="s">
        <v>22206</v>
      </c>
      <c r="C11175">
        <v>202</v>
      </c>
      <c r="D11175">
        <v>274</v>
      </c>
      <c r="E11175">
        <v>153</v>
      </c>
      <c r="F11175">
        <v>22</v>
      </c>
      <c r="G11175">
        <v>0.21265742566929199</v>
      </c>
      <c r="H11175">
        <v>-0.61491794840742797</v>
      </c>
      <c r="I11175">
        <v>-1.8471258615864099</v>
      </c>
      <c r="J11175">
        <v>429</v>
      </c>
      <c r="K11175">
        <v>529</v>
      </c>
      <c r="L11175">
        <v>428</v>
      </c>
      <c r="M11175">
        <v>44</v>
      </c>
      <c r="N11175">
        <v>0.16822648327218301</v>
      </c>
      <c r="O11175">
        <v>-0.59310230031594202</v>
      </c>
      <c r="P11175">
        <v>-1.9992302842904199</v>
      </c>
      <c r="Q11175">
        <v>0.59322033898305004</v>
      </c>
      <c r="R11175">
        <v>0.338983050847457</v>
      </c>
      <c r="S11175">
        <f t="shared" si="174"/>
        <v>-6.744188515852248E-2</v>
      </c>
    </row>
    <row r="11176" spans="1:19" x14ac:dyDescent="0.2">
      <c r="A11176" t="s">
        <v>22207</v>
      </c>
      <c r="B11176" t="s">
        <v>22208</v>
      </c>
      <c r="C11176">
        <v>94</v>
      </c>
      <c r="D11176">
        <v>89</v>
      </c>
      <c r="E11176">
        <v>310</v>
      </c>
      <c r="F11176">
        <v>1054</v>
      </c>
      <c r="G11176">
        <v>5.65203853407426E-2</v>
      </c>
      <c r="H11176">
        <v>2.39758304561703E-2</v>
      </c>
      <c r="I11176">
        <v>0.16551558431482999</v>
      </c>
      <c r="J11176">
        <v>236</v>
      </c>
      <c r="K11176">
        <v>226</v>
      </c>
      <c r="L11176">
        <v>809</v>
      </c>
      <c r="M11176">
        <v>2037</v>
      </c>
      <c r="N11176">
        <v>5.8424539599016098E-2</v>
      </c>
      <c r="O11176">
        <v>-5.7052258502224597E-2</v>
      </c>
      <c r="P11176">
        <v>-7.4146642561835396E-2</v>
      </c>
      <c r="Q11176">
        <v>0.83050847457627097</v>
      </c>
      <c r="R11176">
        <v>0.55932203389830504</v>
      </c>
      <c r="S11176">
        <f t="shared" si="174"/>
        <v>1.0278989344026619</v>
      </c>
    </row>
    <row r="11177" spans="1:19" x14ac:dyDescent="0.2">
      <c r="A11177" t="s">
        <v>22209</v>
      </c>
      <c r="B11177" t="s">
        <v>22210</v>
      </c>
      <c r="C11177">
        <v>89</v>
      </c>
      <c r="D11177">
        <v>91</v>
      </c>
      <c r="E11177">
        <v>45</v>
      </c>
      <c r="F11177">
        <v>14</v>
      </c>
      <c r="G11177">
        <v>8.9909617971709196E-2</v>
      </c>
      <c r="H11177">
        <v>-0.79043550264797202</v>
      </c>
      <c r="I11177">
        <v>-1.6874591439286699</v>
      </c>
      <c r="J11177">
        <v>230</v>
      </c>
      <c r="K11177">
        <v>208</v>
      </c>
      <c r="L11177">
        <v>131</v>
      </c>
      <c r="M11177">
        <v>22</v>
      </c>
      <c r="N11177">
        <v>3.3563602366890502E-2</v>
      </c>
      <c r="O11177">
        <v>-0.83654531750621897</v>
      </c>
      <c r="P11177">
        <v>-2.0295308237872698</v>
      </c>
      <c r="Q11177">
        <v>0.86440677966101698</v>
      </c>
      <c r="R11177">
        <v>0.20338983050847401</v>
      </c>
      <c r="S11177">
        <f t="shared" si="174"/>
        <v>-2.9501551009818355E-2</v>
      </c>
    </row>
    <row r="11178" spans="1:19" x14ac:dyDescent="0.2">
      <c r="A11178" t="s">
        <v>22211</v>
      </c>
      <c r="B11178" t="s">
        <v>22212</v>
      </c>
      <c r="C11178">
        <v>84</v>
      </c>
      <c r="D11178">
        <v>57</v>
      </c>
      <c r="E11178">
        <v>351</v>
      </c>
      <c r="F11178">
        <v>743</v>
      </c>
      <c r="G11178">
        <v>-8.8146198093861802E-2</v>
      </c>
      <c r="H11178">
        <v>0.12676982062553799</v>
      </c>
      <c r="I11178">
        <v>6.25123547366946E-2</v>
      </c>
      <c r="J11178">
        <v>180</v>
      </c>
      <c r="K11178">
        <v>167</v>
      </c>
      <c r="L11178">
        <v>536</v>
      </c>
      <c r="M11178">
        <v>1265</v>
      </c>
      <c r="N11178">
        <v>4.4672069465998998E-2</v>
      </c>
      <c r="O11178">
        <v>-0.11819649255492599</v>
      </c>
      <c r="P11178">
        <v>-0.16340764818336201</v>
      </c>
      <c r="Q11178">
        <v>0.83050847457627097</v>
      </c>
      <c r="R11178">
        <v>0.66101694915254205</v>
      </c>
      <c r="S11178">
        <f t="shared" si="174"/>
        <v>0.97431865138872342</v>
      </c>
    </row>
    <row r="11179" spans="1:19" x14ac:dyDescent="0.2">
      <c r="A11179" t="s">
        <v>22213</v>
      </c>
      <c r="B11179" t="s">
        <v>22214</v>
      </c>
      <c r="C11179">
        <v>9</v>
      </c>
      <c r="D11179">
        <v>9</v>
      </c>
      <c r="E11179">
        <v>31</v>
      </c>
      <c r="F11179">
        <v>0</v>
      </c>
      <c r="G11179">
        <v>8.0258232295528406E-2</v>
      </c>
      <c r="H11179">
        <v>4.28611746165442E-2</v>
      </c>
      <c r="I11179" t="e">
        <f>-inf</f>
        <v>#NAME?</v>
      </c>
      <c r="J11179">
        <v>28</v>
      </c>
      <c r="K11179">
        <v>30</v>
      </c>
      <c r="L11179">
        <v>29</v>
      </c>
      <c r="M11179">
        <v>11</v>
      </c>
      <c r="N11179">
        <v>0.107191326799165</v>
      </c>
      <c r="O11179">
        <v>-0.57684881058765303</v>
      </c>
      <c r="P11179">
        <v>-1.4159910147758801</v>
      </c>
      <c r="Q11179">
        <v>0.62711864406779605</v>
      </c>
      <c r="R11179">
        <v>0.55932203389830504</v>
      </c>
      <c r="S11179" t="e">
        <f t="shared" si="174"/>
        <v>#NAME?</v>
      </c>
    </row>
    <row r="11180" spans="1:19" x14ac:dyDescent="0.2">
      <c r="A11180" t="s">
        <v>22215</v>
      </c>
      <c r="B11180" t="s">
        <v>22216</v>
      </c>
      <c r="C11180">
        <v>173</v>
      </c>
      <c r="D11180">
        <v>233</v>
      </c>
      <c r="E11180">
        <v>255</v>
      </c>
      <c r="F11180">
        <v>17</v>
      </c>
      <c r="G11180">
        <v>0.20956805019275199</v>
      </c>
      <c r="H11180">
        <v>-0.32576393247324298</v>
      </c>
      <c r="I11180">
        <v>-1.89179435471252</v>
      </c>
      <c r="J11180">
        <v>475</v>
      </c>
      <c r="K11180">
        <v>638</v>
      </c>
      <c r="L11180">
        <v>282</v>
      </c>
      <c r="M11180">
        <v>51</v>
      </c>
      <c r="N11180">
        <v>0.20535517251801699</v>
      </c>
      <c r="O11180">
        <v>-0.81853327844989499</v>
      </c>
      <c r="P11180">
        <v>-1.9793491021188201</v>
      </c>
      <c r="Q11180">
        <v>0.84745762711864403</v>
      </c>
      <c r="R11180">
        <v>0.20338983050847401</v>
      </c>
      <c r="S11180">
        <f t="shared" si="174"/>
        <v>-7.5005646454671157E-2</v>
      </c>
    </row>
    <row r="11181" spans="1:19" x14ac:dyDescent="0.2">
      <c r="A11181" t="s">
        <v>22217</v>
      </c>
      <c r="B11181" t="s">
        <v>22218</v>
      </c>
      <c r="C11181">
        <v>83</v>
      </c>
      <c r="D11181">
        <v>156</v>
      </c>
      <c r="E11181">
        <v>178</v>
      </c>
      <c r="F11181">
        <v>3</v>
      </c>
      <c r="G11181">
        <v>0.35430473827391601</v>
      </c>
      <c r="H11181">
        <v>-0.162916099845583</v>
      </c>
      <c r="I11181">
        <v>-2.32615401061841</v>
      </c>
      <c r="J11181">
        <v>215</v>
      </c>
      <c r="K11181">
        <v>307</v>
      </c>
      <c r="L11181">
        <v>247</v>
      </c>
      <c r="M11181">
        <v>13</v>
      </c>
      <c r="N11181">
        <v>0.23192801898330201</v>
      </c>
      <c r="O11181">
        <v>-0.53183028380033004</v>
      </c>
      <c r="P11181">
        <v>-2.2287207762006598</v>
      </c>
      <c r="Q11181">
        <v>0.69491525423728795</v>
      </c>
      <c r="R11181">
        <v>0.45762711864406702</v>
      </c>
      <c r="S11181">
        <f t="shared" si="174"/>
        <v>-0.26697061375864545</v>
      </c>
    </row>
    <row r="11182" spans="1:19" x14ac:dyDescent="0.2">
      <c r="A11182" t="s">
        <v>22219</v>
      </c>
      <c r="B11182" t="s">
        <v>22220</v>
      </c>
      <c r="C11182">
        <v>113</v>
      </c>
      <c r="D11182">
        <v>88</v>
      </c>
      <c r="E11182">
        <v>119</v>
      </c>
      <c r="F11182">
        <v>17</v>
      </c>
      <c r="G11182">
        <v>-2.8337539037722601E-2</v>
      </c>
      <c r="H11182">
        <v>-0.47178949186929198</v>
      </c>
      <c r="I11182">
        <v>-1.70682669506714</v>
      </c>
      <c r="J11182">
        <v>273</v>
      </c>
      <c r="K11182">
        <v>275</v>
      </c>
      <c r="L11182">
        <v>162</v>
      </c>
      <c r="M11182">
        <v>15</v>
      </c>
      <c r="N11182">
        <v>8.0398150211228397E-2</v>
      </c>
      <c r="O11182">
        <v>-0.81873640964251504</v>
      </c>
      <c r="P11182">
        <v>-2.2702970565769598</v>
      </c>
      <c r="Q11182">
        <v>0.66101694915254205</v>
      </c>
      <c r="R11182">
        <v>0.59322033898305004</v>
      </c>
      <c r="S11182">
        <f t="shared" si="174"/>
        <v>-9.9487863354267306E-2</v>
      </c>
    </row>
    <row r="11183" spans="1:19" x14ac:dyDescent="0.2">
      <c r="A11183" t="s">
        <v>22221</v>
      </c>
      <c r="B11183" t="s">
        <v>22222</v>
      </c>
      <c r="C11183">
        <v>284</v>
      </c>
      <c r="D11183">
        <v>364</v>
      </c>
      <c r="E11183">
        <v>770</v>
      </c>
      <c r="F11183">
        <v>674</v>
      </c>
      <c r="G11183">
        <v>0.18804127589754599</v>
      </c>
      <c r="H11183">
        <v>-6.1085624652959303E-2</v>
      </c>
      <c r="I11183">
        <v>-0.50885561647371602</v>
      </c>
      <c r="J11183">
        <v>605</v>
      </c>
      <c r="K11183">
        <v>996</v>
      </c>
      <c r="L11183">
        <v>1338</v>
      </c>
      <c r="M11183">
        <v>1421</v>
      </c>
      <c r="N11183">
        <v>0.29373206719295097</v>
      </c>
      <c r="O11183">
        <v>-0.24738803836505499</v>
      </c>
      <c r="P11183">
        <v>-0.63938696531689199</v>
      </c>
      <c r="Q11183">
        <v>0.89830508474576198</v>
      </c>
      <c r="R11183">
        <v>0.62711864406779605</v>
      </c>
      <c r="S11183">
        <f t="shared" si="174"/>
        <v>0.68222891783628004</v>
      </c>
    </row>
    <row r="11184" spans="1:19" x14ac:dyDescent="0.2">
      <c r="A11184" t="s">
        <v>22223</v>
      </c>
      <c r="B11184" t="s">
        <v>22224</v>
      </c>
      <c r="C11184">
        <v>225</v>
      </c>
      <c r="D11184">
        <v>300</v>
      </c>
      <c r="E11184">
        <v>398</v>
      </c>
      <c r="F11184">
        <v>138</v>
      </c>
      <c r="G11184">
        <v>0.20519696890382799</v>
      </c>
      <c r="H11184">
        <v>-0.24655745581607799</v>
      </c>
      <c r="I11184">
        <v>-1.09650060467212</v>
      </c>
      <c r="J11184">
        <v>562</v>
      </c>
      <c r="K11184">
        <v>723</v>
      </c>
      <c r="L11184">
        <v>624</v>
      </c>
      <c r="M11184">
        <v>267</v>
      </c>
      <c r="N11184">
        <v>0.18663008514719101</v>
      </c>
      <c r="O11184">
        <v>-0.54664050303102696</v>
      </c>
      <c r="P11184">
        <v>-1.3334507227963699</v>
      </c>
      <c r="Q11184">
        <v>0.77966101694915202</v>
      </c>
      <c r="R11184">
        <v>0.62711864406779605</v>
      </c>
      <c r="S11184">
        <f t="shared" si="174"/>
        <v>0.32711113946256565</v>
      </c>
    </row>
    <row r="11185" spans="1:19" x14ac:dyDescent="0.2">
      <c r="A11185" t="s">
        <v>22225</v>
      </c>
      <c r="B11185" t="s">
        <v>22226</v>
      </c>
      <c r="C11185">
        <v>88</v>
      </c>
      <c r="D11185">
        <v>150</v>
      </c>
      <c r="E11185">
        <v>87</v>
      </c>
      <c r="F11185">
        <v>23</v>
      </c>
      <c r="G11185">
        <v>0.31186681920104098</v>
      </c>
      <c r="H11185">
        <v>-0.499221429309953</v>
      </c>
      <c r="I11185">
        <v>-1.46695200909457</v>
      </c>
      <c r="J11185">
        <v>193</v>
      </c>
      <c r="K11185">
        <v>246</v>
      </c>
      <c r="L11185">
        <v>108</v>
      </c>
      <c r="M11185">
        <v>38</v>
      </c>
      <c r="N11185">
        <v>0.182605901517327</v>
      </c>
      <c r="O11185">
        <v>-0.84422233066521402</v>
      </c>
      <c r="P11185">
        <v>-1.71599938098285</v>
      </c>
      <c r="Q11185">
        <v>0.94915254237288105</v>
      </c>
      <c r="R11185">
        <v>0.50847457627118597</v>
      </c>
      <c r="S11185">
        <f t="shared" si="174"/>
        <v>0.11795358552211677</v>
      </c>
    </row>
    <row r="11186" spans="1:19" x14ac:dyDescent="0.2">
      <c r="A11186" t="s">
        <v>22227</v>
      </c>
      <c r="B11186" t="s">
        <v>22228</v>
      </c>
      <c r="C11186">
        <v>148</v>
      </c>
      <c r="D11186">
        <v>106</v>
      </c>
      <c r="E11186">
        <v>505</v>
      </c>
      <c r="F11186">
        <v>1306</v>
      </c>
      <c r="G11186">
        <v>-6.4697617834658702E-2</v>
      </c>
      <c r="H11186">
        <v>3.87716529453003E-2</v>
      </c>
      <c r="I11186">
        <v>6.1484288582098701E-2</v>
      </c>
      <c r="J11186">
        <v>254</v>
      </c>
      <c r="K11186">
        <v>367</v>
      </c>
      <c r="L11186">
        <v>947</v>
      </c>
      <c r="M11186">
        <v>2436</v>
      </c>
      <c r="N11186">
        <v>0.23706045105387299</v>
      </c>
      <c r="O11186">
        <v>-2.0572514761055E-2</v>
      </c>
      <c r="P11186">
        <v>-2.8382101250993198E-2</v>
      </c>
      <c r="Q11186">
        <v>0.93220338983050799</v>
      </c>
      <c r="R11186">
        <v>0.52542372881355903</v>
      </c>
      <c r="S11186">
        <f t="shared" si="174"/>
        <v>1.0101393009019191</v>
      </c>
    </row>
    <row r="11187" spans="1:19" x14ac:dyDescent="0.2">
      <c r="A11187" t="s">
        <v>22229</v>
      </c>
      <c r="B11187" t="s">
        <v>22230</v>
      </c>
      <c r="C11187">
        <v>48</v>
      </c>
      <c r="D11187">
        <v>63</v>
      </c>
      <c r="E11187">
        <v>161</v>
      </c>
      <c r="F11187">
        <v>348</v>
      </c>
      <c r="G11187">
        <v>0.19835754437352199</v>
      </c>
      <c r="H11187">
        <v>3.1326628877858899E-2</v>
      </c>
      <c r="I11187">
        <v>-2.3859166391005202E-2</v>
      </c>
      <c r="J11187">
        <v>74</v>
      </c>
      <c r="K11187">
        <v>158</v>
      </c>
      <c r="L11187">
        <v>346</v>
      </c>
      <c r="M11187">
        <v>633</v>
      </c>
      <c r="N11187">
        <v>0.40665347064516799</v>
      </c>
      <c r="O11187">
        <v>7.7755601917410003E-2</v>
      </c>
      <c r="P11187">
        <v>-7.8053678305513893E-2</v>
      </c>
      <c r="Q11187">
        <v>0.91525423728813504</v>
      </c>
      <c r="R11187">
        <v>0.50847457627118597</v>
      </c>
      <c r="S11187">
        <f t="shared" si="174"/>
        <v>0.97224132901577476</v>
      </c>
    </row>
    <row r="11188" spans="1:19" x14ac:dyDescent="0.2">
      <c r="A11188" t="s">
        <v>22231</v>
      </c>
      <c r="B11188" t="s">
        <v>22232</v>
      </c>
      <c r="C11188">
        <v>187</v>
      </c>
      <c r="D11188">
        <v>198</v>
      </c>
      <c r="E11188">
        <v>136</v>
      </c>
      <c r="F11188">
        <v>29</v>
      </c>
      <c r="G11188">
        <v>0.10508181602056001</v>
      </c>
      <c r="H11188">
        <v>-0.632560707944685</v>
      </c>
      <c r="I11188">
        <v>-1.69364078159954</v>
      </c>
      <c r="J11188">
        <v>372</v>
      </c>
      <c r="K11188">
        <v>490</v>
      </c>
      <c r="L11188">
        <v>342</v>
      </c>
      <c r="M11188">
        <v>86</v>
      </c>
      <c r="N11188">
        <v>0.196881243568337</v>
      </c>
      <c r="O11188">
        <v>-0.628605610970152</v>
      </c>
      <c r="P11188">
        <v>-1.6462701572302201</v>
      </c>
      <c r="Q11188">
        <v>0.74576271186440601</v>
      </c>
      <c r="R11188">
        <v>0.59322033898305004</v>
      </c>
      <c r="S11188">
        <f t="shared" si="174"/>
        <v>7.1231730920023217E-2</v>
      </c>
    </row>
    <row r="11189" spans="1:19" x14ac:dyDescent="0.2">
      <c r="A11189" t="s">
        <v>22233</v>
      </c>
      <c r="B11189" t="s">
        <v>22234</v>
      </c>
      <c r="C11189">
        <v>75</v>
      </c>
      <c r="D11189">
        <v>36</v>
      </c>
      <c r="E11189">
        <v>298</v>
      </c>
      <c r="F11189">
        <v>497</v>
      </c>
      <c r="G11189">
        <v>-0.23850053032888399</v>
      </c>
      <c r="H11189">
        <v>0.104896990906151</v>
      </c>
      <c r="I11189">
        <v>-6.2902047620366802E-2</v>
      </c>
      <c r="J11189">
        <v>141</v>
      </c>
      <c r="K11189">
        <v>94</v>
      </c>
      <c r="L11189">
        <v>565</v>
      </c>
      <c r="M11189">
        <v>1090</v>
      </c>
      <c r="N11189">
        <v>-9.8863155633959393E-2</v>
      </c>
      <c r="O11189">
        <v>1.07405580196682E-2</v>
      </c>
      <c r="P11189">
        <v>-0.122018283306649</v>
      </c>
      <c r="Q11189">
        <v>0.83050847457627097</v>
      </c>
      <c r="R11189">
        <v>0.61016949152542299</v>
      </c>
      <c r="S11189">
        <f t="shared" si="174"/>
        <v>0.94922219641005257</v>
      </c>
    </row>
    <row r="11190" spans="1:19" x14ac:dyDescent="0.2">
      <c r="A11190" t="s">
        <v>22235</v>
      </c>
      <c r="B11190" t="s">
        <v>22236</v>
      </c>
      <c r="C11190">
        <v>215</v>
      </c>
      <c r="D11190">
        <v>254</v>
      </c>
      <c r="E11190">
        <v>191</v>
      </c>
      <c r="F11190">
        <v>15</v>
      </c>
      <c r="G11190">
        <v>0.152653488999861</v>
      </c>
      <c r="H11190">
        <v>-0.54566310244628102</v>
      </c>
      <c r="I11190">
        <v>-2.0405443738219202</v>
      </c>
      <c r="J11190">
        <v>474</v>
      </c>
      <c r="K11190">
        <v>533</v>
      </c>
      <c r="L11190">
        <v>320</v>
      </c>
      <c r="M11190">
        <v>26</v>
      </c>
      <c r="N11190">
        <v>0.128176970774208</v>
      </c>
      <c r="O11190">
        <v>-0.76271714049856898</v>
      </c>
      <c r="P11190">
        <v>-2.2710306622951602</v>
      </c>
      <c r="Q11190">
        <v>0.644067796610169</v>
      </c>
      <c r="R11190">
        <v>0.25423728813559299</v>
      </c>
      <c r="S11190">
        <f t="shared" si="174"/>
        <v>-0.19592273449943104</v>
      </c>
    </row>
    <row r="11191" spans="1:19" x14ac:dyDescent="0.2">
      <c r="A11191" t="s">
        <v>22237</v>
      </c>
      <c r="B11191" t="s">
        <v>22238</v>
      </c>
      <c r="C11191">
        <v>84</v>
      </c>
      <c r="D11191">
        <v>115</v>
      </c>
      <c r="E11191">
        <v>84</v>
      </c>
      <c r="F11191">
        <v>152</v>
      </c>
      <c r="G11191">
        <v>0.216676786587258</v>
      </c>
      <c r="H11191">
        <v>-0.49425800977840301</v>
      </c>
      <c r="I11191">
        <v>-0.62663287107910803</v>
      </c>
      <c r="J11191">
        <v>181</v>
      </c>
      <c r="K11191">
        <v>188</v>
      </c>
      <c r="L11191">
        <v>343</v>
      </c>
      <c r="M11191">
        <v>333</v>
      </c>
      <c r="N11191">
        <v>9.3707377816217102E-2</v>
      </c>
      <c r="O11191">
        <v>-0.31447323197080401</v>
      </c>
      <c r="P11191">
        <v>-0.74546000995475703</v>
      </c>
      <c r="Q11191">
        <v>0.88135593220338904</v>
      </c>
      <c r="R11191">
        <v>0.59322033898305004</v>
      </c>
      <c r="S11191">
        <f t="shared" si="174"/>
        <v>0.61989110540697467</v>
      </c>
    </row>
    <row r="11192" spans="1:19" x14ac:dyDescent="0.2">
      <c r="A11192" t="s">
        <v>22239</v>
      </c>
      <c r="B11192" t="s">
        <v>22240</v>
      </c>
      <c r="C11192">
        <v>146</v>
      </c>
      <c r="D11192">
        <v>152</v>
      </c>
      <c r="E11192">
        <v>488</v>
      </c>
      <c r="F11192">
        <v>1484</v>
      </c>
      <c r="G11192">
        <v>9.7748964455863896E-2</v>
      </c>
      <c r="H11192">
        <v>2.9808956439869999E-2</v>
      </c>
      <c r="I11192">
        <v>0.122883872196572</v>
      </c>
      <c r="J11192">
        <v>250</v>
      </c>
      <c r="K11192">
        <v>259</v>
      </c>
      <c r="L11192">
        <v>1123</v>
      </c>
      <c r="M11192">
        <v>2994</v>
      </c>
      <c r="N11192">
        <v>9.2587858830935899E-2</v>
      </c>
      <c r="O11192">
        <v>6.0350970445029697E-2</v>
      </c>
      <c r="P11192">
        <v>6.80861187431029E-2</v>
      </c>
      <c r="Q11192">
        <v>0.89830508474576198</v>
      </c>
      <c r="R11192">
        <v>0.49152542372881303</v>
      </c>
      <c r="S11192">
        <f t="shared" si="174"/>
        <v>1.0536495944850941</v>
      </c>
    </row>
    <row r="11193" spans="1:19" x14ac:dyDescent="0.2">
      <c r="A11193" t="s">
        <v>22241</v>
      </c>
      <c r="B11193" t="s">
        <v>22242</v>
      </c>
      <c r="C11193">
        <v>209</v>
      </c>
      <c r="D11193">
        <v>204</v>
      </c>
      <c r="E11193">
        <v>1001</v>
      </c>
      <c r="F11193">
        <v>3011</v>
      </c>
      <c r="G11193">
        <v>6.9742113610373205E-2</v>
      </c>
      <c r="H11193">
        <v>0.186029781589861</v>
      </c>
      <c r="I11193">
        <v>0.27436729643970598</v>
      </c>
      <c r="J11193">
        <v>183</v>
      </c>
      <c r="K11193">
        <v>177</v>
      </c>
      <c r="L11193">
        <v>985</v>
      </c>
      <c r="M11193">
        <v>2973</v>
      </c>
      <c r="N11193">
        <v>6.2750280053098795E-2</v>
      </c>
      <c r="O11193">
        <v>0.13889636362279101</v>
      </c>
      <c r="P11193">
        <v>0.20051815088261499</v>
      </c>
      <c r="Q11193">
        <v>0.83050847457627097</v>
      </c>
      <c r="R11193">
        <v>0.76271186440677896</v>
      </c>
      <c r="S11193">
        <f t="shared" si="174"/>
        <v>1.1327583055022199</v>
      </c>
    </row>
    <row r="11194" spans="1:19" x14ac:dyDescent="0.2">
      <c r="A11194" t="s">
        <v>22243</v>
      </c>
      <c r="B11194" t="s">
        <v>22244</v>
      </c>
      <c r="C11194">
        <v>63</v>
      </c>
      <c r="D11194">
        <v>77</v>
      </c>
      <c r="E11194">
        <v>59</v>
      </c>
      <c r="F11194">
        <v>15</v>
      </c>
      <c r="G11194">
        <v>0.167408408014428</v>
      </c>
      <c r="H11194">
        <v>-0.52274654758984096</v>
      </c>
      <c r="I11194">
        <v>-1.5074464633598901</v>
      </c>
      <c r="J11194">
        <v>130</v>
      </c>
      <c r="K11194">
        <v>265</v>
      </c>
      <c r="L11194">
        <v>86</v>
      </c>
      <c r="M11194">
        <v>37</v>
      </c>
      <c r="N11194">
        <v>0.386530625051692</v>
      </c>
      <c r="O11194">
        <v>-0.77153367820765895</v>
      </c>
      <c r="P11194">
        <v>-1.55596729683173</v>
      </c>
      <c r="Q11194">
        <v>0.71186440677966101</v>
      </c>
      <c r="R11194">
        <v>0.322033898305084</v>
      </c>
      <c r="S11194">
        <f t="shared" si="174"/>
        <v>0.14908162324346652</v>
      </c>
    </row>
    <row r="11195" spans="1:19" x14ac:dyDescent="0.2">
      <c r="A11195" t="s">
        <v>22245</v>
      </c>
      <c r="B11195" t="s">
        <v>22246</v>
      </c>
      <c r="C11195">
        <v>292</v>
      </c>
      <c r="D11195">
        <v>367</v>
      </c>
      <c r="E11195">
        <v>240</v>
      </c>
      <c r="F11195">
        <v>37</v>
      </c>
      <c r="G11195">
        <v>0.179541445099199</v>
      </c>
      <c r="H11195">
        <v>-0.57942961951521499</v>
      </c>
      <c r="I11195">
        <v>-1.78137830034342</v>
      </c>
      <c r="J11195">
        <v>657</v>
      </c>
      <c r="K11195">
        <v>711</v>
      </c>
      <c r="L11195">
        <v>384</v>
      </c>
      <c r="M11195">
        <v>75</v>
      </c>
      <c r="N11195">
        <v>0.111532334591707</v>
      </c>
      <c r="O11195">
        <v>-0.82532292233663995</v>
      </c>
      <c r="P11195">
        <v>-1.9527297747599699</v>
      </c>
      <c r="Q11195">
        <v>0.94915254237288105</v>
      </c>
      <c r="R11195">
        <v>0.23728813559322001</v>
      </c>
      <c r="S11195">
        <f t="shared" si="174"/>
        <v>-3.6043252742168887E-2</v>
      </c>
    </row>
    <row r="11196" spans="1:19" x14ac:dyDescent="0.2">
      <c r="A11196" t="s">
        <v>22247</v>
      </c>
      <c r="B11196" t="s">
        <v>22248</v>
      </c>
      <c r="C11196">
        <v>71</v>
      </c>
      <c r="D11196">
        <v>92</v>
      </c>
      <c r="E11196">
        <v>26</v>
      </c>
      <c r="F11196">
        <v>10</v>
      </c>
      <c r="G11196">
        <v>0.192787710922008</v>
      </c>
      <c r="H11196">
        <v>-0.93054301052666</v>
      </c>
      <c r="I11196">
        <v>-1.7354555216810701</v>
      </c>
      <c r="J11196">
        <v>183</v>
      </c>
      <c r="K11196">
        <v>130</v>
      </c>
      <c r="L11196">
        <v>130</v>
      </c>
      <c r="M11196">
        <v>11</v>
      </c>
      <c r="N11196">
        <v>-7.1279634001870901E-2</v>
      </c>
      <c r="O11196">
        <v>-0.74059651456798303</v>
      </c>
      <c r="P11196">
        <v>-2.2312840731640899</v>
      </c>
      <c r="Q11196">
        <v>0.69491525423728795</v>
      </c>
      <c r="R11196">
        <v>0.338983050847457</v>
      </c>
      <c r="S11196">
        <f t="shared" si="174"/>
        <v>-9.7308606744927473E-2</v>
      </c>
    </row>
    <row r="11197" spans="1:19" x14ac:dyDescent="0.2">
      <c r="A11197" t="s">
        <v>22249</v>
      </c>
      <c r="B11197" t="s">
        <v>22250</v>
      </c>
      <c r="C11197">
        <v>163</v>
      </c>
      <c r="D11197">
        <v>158</v>
      </c>
      <c r="E11197">
        <v>119</v>
      </c>
      <c r="F11197">
        <v>24</v>
      </c>
      <c r="G11197">
        <v>6.67277148459932E-2</v>
      </c>
      <c r="H11197">
        <v>-0.63089865278983004</v>
      </c>
      <c r="I11197">
        <v>-1.7161735356543499</v>
      </c>
      <c r="J11197">
        <v>332</v>
      </c>
      <c r="K11197">
        <v>322</v>
      </c>
      <c r="L11197">
        <v>313</v>
      </c>
      <c r="M11197">
        <v>64</v>
      </c>
      <c r="N11197">
        <v>6.3945891413516406E-2</v>
      </c>
      <c r="O11197">
        <v>-0.61768252330197804</v>
      </c>
      <c r="P11197">
        <v>-1.7251837783120401</v>
      </c>
      <c r="Q11197">
        <v>0.644067796610169</v>
      </c>
      <c r="R11197">
        <v>0.45762711864406702</v>
      </c>
      <c r="S11197">
        <f t="shared" si="174"/>
        <v>4.3625554617614457E-2</v>
      </c>
    </row>
    <row r="11198" spans="1:19" x14ac:dyDescent="0.2">
      <c r="A11198" t="s">
        <v>22251</v>
      </c>
      <c r="B11198" t="s">
        <v>22252</v>
      </c>
      <c r="C11198">
        <v>33</v>
      </c>
      <c r="D11198">
        <v>86</v>
      </c>
      <c r="E11198">
        <v>46</v>
      </c>
      <c r="F11198">
        <v>8</v>
      </c>
      <c r="G11198">
        <v>0.49624274366120802</v>
      </c>
      <c r="H11198">
        <v>-0.35001411797471599</v>
      </c>
      <c r="I11198">
        <v>-1.4996211258479399</v>
      </c>
      <c r="J11198">
        <v>81</v>
      </c>
      <c r="K11198">
        <v>81</v>
      </c>
      <c r="L11198">
        <v>62</v>
      </c>
      <c r="M11198">
        <v>6</v>
      </c>
      <c r="N11198">
        <v>7.7228103421721706E-2</v>
      </c>
      <c r="O11198">
        <v>-0.70818210652478597</v>
      </c>
      <c r="P11198">
        <v>-2.1405594370868899</v>
      </c>
      <c r="Q11198">
        <v>0.66101694915254205</v>
      </c>
      <c r="R11198">
        <v>0.59322033898305004</v>
      </c>
      <c r="S11198">
        <f t="shared" si="174"/>
        <v>-5.0305212597720611E-3</v>
      </c>
    </row>
    <row r="11199" spans="1:19" x14ac:dyDescent="0.2">
      <c r="A11199" t="s">
        <v>22253</v>
      </c>
      <c r="B11199" t="s">
        <v>22254</v>
      </c>
      <c r="C11199">
        <v>98</v>
      </c>
      <c r="D11199">
        <v>52</v>
      </c>
      <c r="E11199">
        <v>48</v>
      </c>
      <c r="F11199">
        <v>5</v>
      </c>
      <c r="G11199">
        <v>-0.19496449976216701</v>
      </c>
      <c r="H11199">
        <v>-0.80424284809531099</v>
      </c>
      <c r="I11199">
        <v>-2.1764532443184699</v>
      </c>
      <c r="J11199">
        <v>159</v>
      </c>
      <c r="K11199">
        <v>171</v>
      </c>
      <c r="L11199">
        <v>131</v>
      </c>
      <c r="M11199">
        <v>23</v>
      </c>
      <c r="N11199">
        <v>0.108827089493424</v>
      </c>
      <c r="O11199">
        <v>-0.676214605809077</v>
      </c>
      <c r="P11199">
        <v>-1.84989495689475</v>
      </c>
      <c r="Q11199">
        <v>0.88135593220338904</v>
      </c>
      <c r="R11199">
        <v>0.62711864406779605</v>
      </c>
      <c r="S11199">
        <f t="shared" si="174"/>
        <v>-0.12246968109445294</v>
      </c>
    </row>
    <row r="11200" spans="1:19" x14ac:dyDescent="0.2">
      <c r="A11200" t="s">
        <v>22255</v>
      </c>
      <c r="B11200" t="s">
        <v>22256</v>
      </c>
      <c r="C11200">
        <v>302</v>
      </c>
      <c r="D11200">
        <v>259</v>
      </c>
      <c r="E11200">
        <v>189</v>
      </c>
      <c r="F11200">
        <v>34</v>
      </c>
      <c r="G11200">
        <v>1.3551053419629601E-2</v>
      </c>
      <c r="H11200">
        <v>-0.69780314856230996</v>
      </c>
      <c r="I11200">
        <v>-1.83272519887689</v>
      </c>
      <c r="J11200">
        <v>379</v>
      </c>
      <c r="K11200">
        <v>558</v>
      </c>
      <c r="L11200">
        <v>398</v>
      </c>
      <c r="M11200">
        <v>57</v>
      </c>
      <c r="N11200">
        <v>0.245223092391228</v>
      </c>
      <c r="O11200">
        <v>-0.57084491503877399</v>
      </c>
      <c r="P11200">
        <v>-1.83299002288747</v>
      </c>
      <c r="Q11200">
        <v>0.77966101694915202</v>
      </c>
      <c r="R11200">
        <v>0.52542372881355903</v>
      </c>
      <c r="S11200">
        <f t="shared" si="174"/>
        <v>-1.8822420237421065E-2</v>
      </c>
    </row>
    <row r="11201" spans="1:19" x14ac:dyDescent="0.2">
      <c r="A11201" t="s">
        <v>22257</v>
      </c>
      <c r="B11201" t="s">
        <v>22258</v>
      </c>
      <c r="C11201">
        <v>349</v>
      </c>
      <c r="D11201">
        <v>276</v>
      </c>
      <c r="E11201">
        <v>1812</v>
      </c>
      <c r="F11201">
        <v>3853</v>
      </c>
      <c r="G11201">
        <v>-2.1658112598433699E-2</v>
      </c>
      <c r="H11201">
        <v>0.22107475660320999</v>
      </c>
      <c r="I11201">
        <v>0.158776409091822</v>
      </c>
      <c r="J11201">
        <v>529</v>
      </c>
      <c r="K11201">
        <v>668</v>
      </c>
      <c r="L11201">
        <v>2746</v>
      </c>
      <c r="M11201">
        <v>6594</v>
      </c>
      <c r="N11201">
        <v>0.178548893862081</v>
      </c>
      <c r="O11201">
        <v>0.12315608372116001</v>
      </c>
      <c r="P11201">
        <v>8.5467602180055502E-2</v>
      </c>
      <c r="Q11201">
        <v>0.88135593220338904</v>
      </c>
      <c r="R11201">
        <v>0.57627118644067798</v>
      </c>
      <c r="S11201">
        <f t="shared" si="174"/>
        <v>1.068649669532227</v>
      </c>
    </row>
    <row r="11202" spans="1:19" x14ac:dyDescent="0.2">
      <c r="A11202" t="s">
        <v>22259</v>
      </c>
      <c r="B11202" t="s">
        <v>22260</v>
      </c>
      <c r="C11202">
        <v>163</v>
      </c>
      <c r="D11202">
        <v>245</v>
      </c>
      <c r="E11202">
        <v>155</v>
      </c>
      <c r="F11202">
        <v>9</v>
      </c>
      <c r="G11202">
        <v>0.25723671225610301</v>
      </c>
      <c r="H11202">
        <v>-0.51611391601207002</v>
      </c>
      <c r="I11202">
        <v>-2.14214226792663</v>
      </c>
      <c r="J11202">
        <v>284</v>
      </c>
      <c r="K11202">
        <v>473</v>
      </c>
      <c r="L11202">
        <v>214</v>
      </c>
      <c r="M11202">
        <v>28</v>
      </c>
      <c r="N11202">
        <v>0.29877090411249502</v>
      </c>
      <c r="O11202">
        <v>-0.71499334384223701</v>
      </c>
      <c r="P11202">
        <v>-2.0163859772967099</v>
      </c>
      <c r="Q11202">
        <v>0.89830508474576198</v>
      </c>
      <c r="R11202">
        <v>0.50847457627118597</v>
      </c>
      <c r="S11202">
        <f t="shared" si="174"/>
        <v>-0.1571085911495117</v>
      </c>
    </row>
    <row r="11203" spans="1:19" x14ac:dyDescent="0.2">
      <c r="A11203" t="s">
        <v>22261</v>
      </c>
      <c r="B11203" t="s">
        <v>22262</v>
      </c>
      <c r="C11203">
        <v>132</v>
      </c>
      <c r="D11203">
        <v>119</v>
      </c>
      <c r="E11203">
        <v>540</v>
      </c>
      <c r="F11203">
        <v>1028</v>
      </c>
      <c r="G11203">
        <v>3.52312624822093E-2</v>
      </c>
      <c r="H11203">
        <v>0.117561818838715</v>
      </c>
      <c r="I11203">
        <v>7.2220104914081998E-3</v>
      </c>
      <c r="J11203">
        <v>399</v>
      </c>
      <c r="K11203">
        <v>334</v>
      </c>
      <c r="L11203">
        <v>1431</v>
      </c>
      <c r="M11203">
        <v>2640</v>
      </c>
      <c r="N11203" s="1">
        <v>1.6745465380150499E-6</v>
      </c>
      <c r="O11203">
        <v>-3.7422039071362198E-2</v>
      </c>
      <c r="P11203">
        <v>-0.18959463740881</v>
      </c>
      <c r="Q11203">
        <v>0.84745762711864403</v>
      </c>
      <c r="R11203">
        <v>0.54237288135593198</v>
      </c>
      <c r="S11203">
        <f t="shared" ref="S11203:S11266" si="175">((I11203+1.7338029)/1.7338029+(P11203+1.8692731)/1.8692731)/2</f>
        <v>0.95136924156052749</v>
      </c>
    </row>
    <row r="11204" spans="1:19" x14ac:dyDescent="0.2">
      <c r="A11204" t="s">
        <v>22263</v>
      </c>
      <c r="B11204" t="s">
        <v>22264</v>
      </c>
      <c r="C11204">
        <v>146</v>
      </c>
      <c r="D11204">
        <v>163</v>
      </c>
      <c r="E11204">
        <v>67</v>
      </c>
      <c r="F11204">
        <v>17</v>
      </c>
      <c r="G11204">
        <v>0.128092980915049</v>
      </c>
      <c r="H11204">
        <v>-0.83253606286201398</v>
      </c>
      <c r="I11204">
        <v>-1.8181011073681601</v>
      </c>
      <c r="J11204">
        <v>198</v>
      </c>
      <c r="K11204">
        <v>244</v>
      </c>
      <c r="L11204">
        <v>105</v>
      </c>
      <c r="M11204">
        <v>18</v>
      </c>
      <c r="N11204">
        <v>0.16795273949892001</v>
      </c>
      <c r="O11204">
        <v>-0.867564668335983</v>
      </c>
      <c r="P11204">
        <v>-2.05161835375011</v>
      </c>
      <c r="Q11204">
        <v>0.98305084745762705</v>
      </c>
      <c r="R11204">
        <v>0.22033898305084701</v>
      </c>
      <c r="S11204">
        <f t="shared" si="175"/>
        <v>-7.3084579708241143E-2</v>
      </c>
    </row>
    <row r="11205" spans="1:19" x14ac:dyDescent="0.2">
      <c r="A11205" t="s">
        <v>22265</v>
      </c>
      <c r="B11205" t="s">
        <v>22266</v>
      </c>
      <c r="C11205">
        <v>214</v>
      </c>
      <c r="D11205">
        <v>172</v>
      </c>
      <c r="E11205">
        <v>111</v>
      </c>
      <c r="F11205">
        <v>21</v>
      </c>
      <c r="G11205">
        <v>-1.4627094146113399E-2</v>
      </c>
      <c r="H11205">
        <v>-0.77934880434093701</v>
      </c>
      <c r="I11205">
        <v>-1.8923916515772701</v>
      </c>
      <c r="J11205">
        <v>321</v>
      </c>
      <c r="K11205">
        <v>605</v>
      </c>
      <c r="L11205">
        <v>294</v>
      </c>
      <c r="M11205">
        <v>43</v>
      </c>
      <c r="N11205">
        <v>0.35247844566931802</v>
      </c>
      <c r="O11205">
        <v>-0.63024647913710496</v>
      </c>
      <c r="P11205">
        <v>-1.8832622454171699</v>
      </c>
      <c r="Q11205">
        <v>0.71186440677966101</v>
      </c>
      <c r="R11205">
        <v>0.28813559322033899</v>
      </c>
      <c r="S11205">
        <f t="shared" si="175"/>
        <v>-4.947623338628708E-2</v>
      </c>
    </row>
    <row r="11206" spans="1:19" x14ac:dyDescent="0.2">
      <c r="A11206" t="s">
        <v>22267</v>
      </c>
      <c r="B11206" t="s">
        <v>22268</v>
      </c>
      <c r="C11206">
        <v>178</v>
      </c>
      <c r="D11206">
        <v>262</v>
      </c>
      <c r="E11206">
        <v>209</v>
      </c>
      <c r="F11206">
        <v>22</v>
      </c>
      <c r="G11206">
        <v>0.24813952130637901</v>
      </c>
      <c r="H11206">
        <v>-0.424531725976243</v>
      </c>
      <c r="I11206">
        <v>-1.7921944944486801</v>
      </c>
      <c r="J11206">
        <v>277</v>
      </c>
      <c r="K11206">
        <v>472</v>
      </c>
      <c r="L11206">
        <v>238</v>
      </c>
      <c r="M11206">
        <v>35</v>
      </c>
      <c r="N11206">
        <v>0.30869033299136001</v>
      </c>
      <c r="O11206">
        <v>-0.65799158915232703</v>
      </c>
      <c r="P11206">
        <v>-1.9086373933060601</v>
      </c>
      <c r="Q11206">
        <v>0.96610169491525399</v>
      </c>
      <c r="R11206">
        <v>0.22033898305084701</v>
      </c>
      <c r="S11206">
        <f t="shared" si="175"/>
        <v>-2.7368472402015898E-2</v>
      </c>
    </row>
    <row r="11207" spans="1:19" x14ac:dyDescent="0.2">
      <c r="A11207" t="s">
        <v>22269</v>
      </c>
      <c r="B11207" t="s">
        <v>22270</v>
      </c>
      <c r="C11207">
        <v>33</v>
      </c>
      <c r="D11207">
        <v>37</v>
      </c>
      <c r="E11207">
        <v>53</v>
      </c>
      <c r="F11207">
        <v>2</v>
      </c>
      <c r="G11207">
        <v>0.129946016484636</v>
      </c>
      <c r="H11207">
        <v>-0.28849608005550198</v>
      </c>
      <c r="I11207">
        <v>-2.1016811171758998</v>
      </c>
      <c r="J11207">
        <v>140</v>
      </c>
      <c r="K11207">
        <v>111</v>
      </c>
      <c r="L11207">
        <v>80</v>
      </c>
      <c r="M11207">
        <v>22</v>
      </c>
      <c r="N11207">
        <v>-2.3576953469858799E-2</v>
      </c>
      <c r="O11207">
        <v>-0.83512682583068398</v>
      </c>
      <c r="P11207">
        <v>-1.81393102344792</v>
      </c>
      <c r="Q11207">
        <v>0.71186440677966101</v>
      </c>
      <c r="R11207">
        <v>0.322033898305084</v>
      </c>
      <c r="S11207">
        <f t="shared" si="175"/>
        <v>-9.1286875428036041E-2</v>
      </c>
    </row>
    <row r="11208" spans="1:19" x14ac:dyDescent="0.2">
      <c r="A11208" t="s">
        <v>22271</v>
      </c>
      <c r="B11208" t="s">
        <v>22272</v>
      </c>
      <c r="C11208">
        <v>86</v>
      </c>
      <c r="D11208">
        <v>136</v>
      </c>
      <c r="E11208">
        <v>90</v>
      </c>
      <c r="F11208">
        <v>18</v>
      </c>
      <c r="G11208">
        <v>0.279298689422178</v>
      </c>
      <c r="H11208">
        <v>-0.47451395158264598</v>
      </c>
      <c r="I11208">
        <v>-1.5634231191022601</v>
      </c>
      <c r="J11208">
        <v>185</v>
      </c>
      <c r="K11208">
        <v>275</v>
      </c>
      <c r="L11208">
        <v>151</v>
      </c>
      <c r="M11208">
        <v>48</v>
      </c>
      <c r="N11208">
        <v>0.24938906884897</v>
      </c>
      <c r="O11208">
        <v>-0.68028355825423403</v>
      </c>
      <c r="P11208">
        <v>-1.5961561596193099</v>
      </c>
      <c r="Q11208">
        <v>0.55932203389830504</v>
      </c>
      <c r="R11208">
        <v>0.338983050847457</v>
      </c>
      <c r="S11208">
        <f t="shared" si="175"/>
        <v>0.12218902025258083</v>
      </c>
    </row>
    <row r="11209" spans="1:19" x14ac:dyDescent="0.2">
      <c r="A11209" t="s">
        <v>22273</v>
      </c>
      <c r="B11209" t="s">
        <v>22274</v>
      </c>
      <c r="C11209">
        <v>134</v>
      </c>
      <c r="D11209">
        <v>160</v>
      </c>
      <c r="E11209">
        <v>89</v>
      </c>
      <c r="F11209">
        <v>21</v>
      </c>
      <c r="G11209">
        <v>0.15727341658664501</v>
      </c>
      <c r="H11209">
        <v>-0.67197280149829797</v>
      </c>
      <c r="I11209">
        <v>-1.6890826765928799</v>
      </c>
      <c r="J11209">
        <v>287</v>
      </c>
      <c r="K11209">
        <v>357</v>
      </c>
      <c r="L11209">
        <v>157</v>
      </c>
      <c r="M11209">
        <v>71</v>
      </c>
      <c r="N11209">
        <v>0.17201442279992199</v>
      </c>
      <c r="O11209">
        <v>-0.85407102146914804</v>
      </c>
      <c r="P11209">
        <v>-1.61684921660681</v>
      </c>
      <c r="Q11209">
        <v>0.677966101694915</v>
      </c>
      <c r="R11209">
        <v>0.40677966101694901</v>
      </c>
      <c r="S11209">
        <f t="shared" si="175"/>
        <v>8.0415833520560087E-2</v>
      </c>
    </row>
    <row r="11210" spans="1:19" x14ac:dyDescent="0.2">
      <c r="A11210" t="s">
        <v>22275</v>
      </c>
      <c r="B11210" t="s">
        <v>22276</v>
      </c>
      <c r="C11210">
        <v>22</v>
      </c>
      <c r="D11210">
        <v>34</v>
      </c>
      <c r="E11210">
        <v>16</v>
      </c>
      <c r="F11210">
        <v>0</v>
      </c>
      <c r="G11210">
        <v>0.269314468515577</v>
      </c>
      <c r="H11210">
        <v>-0.632560707944685</v>
      </c>
      <c r="I11210" t="e">
        <f>-inf</f>
        <v>#NAME?</v>
      </c>
      <c r="J11210">
        <v>188</v>
      </c>
      <c r="K11210">
        <v>229</v>
      </c>
      <c r="L11210">
        <v>39</v>
      </c>
      <c r="M11210">
        <v>17</v>
      </c>
      <c r="N11210">
        <v>0.162905736497929</v>
      </c>
      <c r="O11210">
        <v>-1.2751820193815699</v>
      </c>
      <c r="P11210">
        <v>-2.0539345964772902</v>
      </c>
      <c r="Q11210">
        <v>0.66101694915254205</v>
      </c>
      <c r="R11210">
        <v>0.40677966101694901</v>
      </c>
      <c r="S11210" t="e">
        <f t="shared" si="175"/>
        <v>#NAME?</v>
      </c>
    </row>
    <row r="11211" spans="1:19" x14ac:dyDescent="0.2">
      <c r="A11211" t="s">
        <v>22277</v>
      </c>
      <c r="B11211" t="s">
        <v>22278</v>
      </c>
      <c r="C11211">
        <v>180</v>
      </c>
      <c r="D11211">
        <v>189</v>
      </c>
      <c r="E11211">
        <v>80</v>
      </c>
      <c r="F11211">
        <v>19</v>
      </c>
      <c r="G11211">
        <v>0.101447531365466</v>
      </c>
      <c r="H11211">
        <v>-0.84644052788976598</v>
      </c>
      <c r="I11211">
        <v>-1.86071607711247</v>
      </c>
      <c r="J11211">
        <v>491</v>
      </c>
      <c r="K11211">
        <v>549</v>
      </c>
      <c r="L11211">
        <v>241</v>
      </c>
      <c r="M11211">
        <v>70</v>
      </c>
      <c r="N11211">
        <v>0.12571895574884501</v>
      </c>
      <c r="O11211">
        <v>-0.90115322669248998</v>
      </c>
      <c r="P11211">
        <v>-1.8562091207006</v>
      </c>
      <c r="Q11211">
        <v>0.79661016949152497</v>
      </c>
      <c r="R11211">
        <v>0.38983050847457601</v>
      </c>
      <c r="S11211">
        <f t="shared" si="175"/>
        <v>-3.3105254408516485E-2</v>
      </c>
    </row>
    <row r="11212" spans="1:19" x14ac:dyDescent="0.2">
      <c r="A11212" t="s">
        <v>22279</v>
      </c>
      <c r="B11212" t="s">
        <v>22280</v>
      </c>
      <c r="C11212">
        <v>163</v>
      </c>
      <c r="D11212">
        <v>170</v>
      </c>
      <c r="E11212">
        <v>77</v>
      </c>
      <c r="F11212">
        <v>22</v>
      </c>
      <c r="G11212">
        <v>9.8519549269844506E-2</v>
      </c>
      <c r="H11212">
        <v>-0.81995488900987901</v>
      </c>
      <c r="I11212">
        <v>-1.7539620965437499</v>
      </c>
      <c r="J11212">
        <v>236</v>
      </c>
      <c r="K11212">
        <v>279</v>
      </c>
      <c r="L11212">
        <v>208</v>
      </c>
      <c r="M11212">
        <v>46</v>
      </c>
      <c r="N11212">
        <v>0.14992030372521201</v>
      </c>
      <c r="O11212">
        <v>-0.64693744515173501</v>
      </c>
      <c r="P11212">
        <v>-1.72037983988042</v>
      </c>
      <c r="Q11212">
        <v>0.72881355932203395</v>
      </c>
      <c r="R11212">
        <v>0.35593220338983</v>
      </c>
      <c r="S11212">
        <f t="shared" si="175"/>
        <v>3.4012935414959117E-2</v>
      </c>
    </row>
    <row r="11213" spans="1:19" x14ac:dyDescent="0.2">
      <c r="A11213" t="s">
        <v>22281</v>
      </c>
      <c r="B11213" t="s">
        <v>22282</v>
      </c>
      <c r="C11213">
        <v>24</v>
      </c>
      <c r="D11213">
        <v>31</v>
      </c>
      <c r="E11213">
        <v>33</v>
      </c>
      <c r="F11213">
        <v>111</v>
      </c>
      <c r="G11213">
        <v>0.191408684418195</v>
      </c>
      <c r="H11213">
        <v>-0.35595531161212202</v>
      </c>
      <c r="I11213">
        <v>-0.21908543588694701</v>
      </c>
      <c r="J11213">
        <v>17</v>
      </c>
      <c r="K11213">
        <v>96</v>
      </c>
      <c r="L11213">
        <v>98</v>
      </c>
      <c r="M11213">
        <v>91</v>
      </c>
      <c r="N11213">
        <v>0.82905041508301602</v>
      </c>
      <c r="O11213">
        <v>0.16868837716983001</v>
      </c>
      <c r="P11213">
        <v>-0.28163319764907302</v>
      </c>
      <c r="Q11213">
        <v>0.83050847457627097</v>
      </c>
      <c r="R11213">
        <v>0.50847457627118597</v>
      </c>
      <c r="S11213">
        <f t="shared" si="175"/>
        <v>0.86148711705002567</v>
      </c>
    </row>
    <row r="11214" spans="1:19" x14ac:dyDescent="0.2">
      <c r="A11214" t="s">
        <v>22283</v>
      </c>
      <c r="B11214" t="s">
        <v>22284</v>
      </c>
      <c r="C11214">
        <v>27</v>
      </c>
      <c r="D11214">
        <v>43</v>
      </c>
      <c r="E11214">
        <v>275</v>
      </c>
      <c r="F11214">
        <v>577</v>
      </c>
      <c r="G11214">
        <v>0.28236292371612698</v>
      </c>
      <c r="H11214">
        <v>0.51371091989287099</v>
      </c>
      <c r="I11214">
        <v>0.44561487603474498</v>
      </c>
      <c r="J11214">
        <v>70</v>
      </c>
      <c r="K11214">
        <v>63</v>
      </c>
      <c r="L11214">
        <v>485</v>
      </c>
      <c r="M11214">
        <v>717</v>
      </c>
      <c r="N11214">
        <v>3.1470612861046597E-2</v>
      </c>
      <c r="O11214">
        <v>0.24855492144361599</v>
      </c>
      <c r="P11214">
        <v>1.9544706165038999E-4</v>
      </c>
      <c r="Q11214">
        <v>0.88135593220338904</v>
      </c>
      <c r="R11214">
        <v>0.71186440677966101</v>
      </c>
      <c r="S11214">
        <f t="shared" si="175"/>
        <v>1.1285602183015904</v>
      </c>
    </row>
    <row r="11215" spans="1:19" x14ac:dyDescent="0.2">
      <c r="A11215" t="s">
        <v>22285</v>
      </c>
      <c r="B11215" t="s">
        <v>22286</v>
      </c>
      <c r="C11215">
        <v>281</v>
      </c>
      <c r="D11215">
        <v>326</v>
      </c>
      <c r="E11215">
        <v>190</v>
      </c>
      <c r="F11215">
        <v>36</v>
      </c>
      <c r="G11215">
        <v>0.14476951245838701</v>
      </c>
      <c r="H11215">
        <v>-0.66421072873065401</v>
      </c>
      <c r="I11215">
        <v>-1.7766009920997901</v>
      </c>
      <c r="J11215">
        <v>699</v>
      </c>
      <c r="K11215">
        <v>815</v>
      </c>
      <c r="L11215">
        <v>440</v>
      </c>
      <c r="M11215">
        <v>77</v>
      </c>
      <c r="N11215">
        <v>0.143908536416016</v>
      </c>
      <c r="O11215">
        <v>-0.79311327640388396</v>
      </c>
      <c r="P11215">
        <v>-1.9682121191650901</v>
      </c>
      <c r="Q11215">
        <v>0.77966101694915202</v>
      </c>
      <c r="R11215">
        <v>0.50847457627118597</v>
      </c>
      <c r="S11215">
        <f t="shared" si="175"/>
        <v>-3.8806830341100565E-2</v>
      </c>
    </row>
    <row r="11216" spans="1:19" x14ac:dyDescent="0.2">
      <c r="A11216" t="s">
        <v>22287</v>
      </c>
      <c r="B11216" t="s">
        <v>22288</v>
      </c>
      <c r="C11216">
        <v>3</v>
      </c>
      <c r="D11216">
        <v>2</v>
      </c>
      <c r="E11216">
        <v>1</v>
      </c>
      <c r="F11216">
        <v>1</v>
      </c>
      <c r="G11216">
        <v>-9.5833026760152804E-2</v>
      </c>
      <c r="H11216">
        <v>-0.971379264498066</v>
      </c>
      <c r="I11216">
        <v>-1.3613184276816599</v>
      </c>
      <c r="J11216">
        <v>382</v>
      </c>
      <c r="K11216">
        <v>431</v>
      </c>
      <c r="L11216">
        <v>184</v>
      </c>
      <c r="M11216">
        <v>33</v>
      </c>
      <c r="N11216">
        <v>0.12964201067074399</v>
      </c>
      <c r="O11216">
        <v>-0.90933431704656198</v>
      </c>
      <c r="P11216">
        <v>-2.0737750916257101</v>
      </c>
      <c r="Q11216">
        <v>0.76271186440677896</v>
      </c>
      <c r="R11216">
        <v>0.62711864406779605</v>
      </c>
      <c r="S11216">
        <f t="shared" si="175"/>
        <v>5.2717403827992622E-2</v>
      </c>
    </row>
    <row r="11217" spans="1:19" x14ac:dyDescent="0.2">
      <c r="A11217" t="s">
        <v>22289</v>
      </c>
      <c r="B11217" t="s">
        <v>22290</v>
      </c>
      <c r="C11217">
        <v>30</v>
      </c>
      <c r="D11217">
        <v>34</v>
      </c>
      <c r="E11217">
        <v>27</v>
      </c>
      <c r="F11217">
        <v>7</v>
      </c>
      <c r="G11217">
        <v>0.13461589461812101</v>
      </c>
      <c r="H11217">
        <v>-0.54001550033907797</v>
      </c>
      <c r="I11217">
        <v>-1.5162203876674001</v>
      </c>
      <c r="J11217">
        <v>293</v>
      </c>
      <c r="K11217">
        <v>327</v>
      </c>
      <c r="L11217">
        <v>182</v>
      </c>
      <c r="M11217">
        <v>32</v>
      </c>
      <c r="N11217">
        <v>0.124908235727898</v>
      </c>
      <c r="O11217">
        <v>-0.798885009513425</v>
      </c>
      <c r="P11217">
        <v>-1.97194331062609</v>
      </c>
      <c r="Q11217">
        <v>0.72881355932203395</v>
      </c>
      <c r="R11217">
        <v>0.338983050847457</v>
      </c>
      <c r="S11217">
        <f t="shared" si="175"/>
        <v>3.5284584651284506E-2</v>
      </c>
    </row>
    <row r="11218" spans="1:19" x14ac:dyDescent="0.2">
      <c r="A11218" t="s">
        <v>22291</v>
      </c>
      <c r="B11218" t="s">
        <v>22292</v>
      </c>
      <c r="C11218">
        <v>302</v>
      </c>
      <c r="D11218">
        <v>377</v>
      </c>
      <c r="E11218">
        <v>1250</v>
      </c>
      <c r="F11218">
        <v>3592</v>
      </c>
      <c r="G11218">
        <v>0.17659263954417001</v>
      </c>
      <c r="H11218">
        <v>0.12264506027250199</v>
      </c>
      <c r="I11218">
        <v>0.191132212076117</v>
      </c>
      <c r="J11218">
        <v>582</v>
      </c>
      <c r="K11218">
        <v>690</v>
      </c>
      <c r="L11218">
        <v>2873</v>
      </c>
      <c r="M11218">
        <v>7021</v>
      </c>
      <c r="N11218">
        <v>0.15115420950908801</v>
      </c>
      <c r="O11218">
        <v>0.10132386419766801</v>
      </c>
      <c r="P11218">
        <v>7.1250319792893493E-2</v>
      </c>
      <c r="Q11218">
        <v>0.84745762711864403</v>
      </c>
      <c r="R11218">
        <v>0.61016949152542299</v>
      </c>
      <c r="S11218">
        <f t="shared" si="175"/>
        <v>1.0741776558191625</v>
      </c>
    </row>
    <row r="11219" spans="1:19" x14ac:dyDescent="0.2">
      <c r="A11219" t="s">
        <v>22293</v>
      </c>
      <c r="B11219" t="s">
        <v>22294</v>
      </c>
      <c r="C11219">
        <v>179</v>
      </c>
      <c r="D11219">
        <v>181</v>
      </c>
      <c r="E11219">
        <v>186</v>
      </c>
      <c r="F11219">
        <v>23</v>
      </c>
      <c r="G11219">
        <v>8.5083776184819798E-2</v>
      </c>
      <c r="H11219">
        <v>-0.47759809654037999</v>
      </c>
      <c r="I11219">
        <v>-1.77532236792429</v>
      </c>
      <c r="J11219">
        <v>587</v>
      </c>
      <c r="K11219">
        <v>608</v>
      </c>
      <c r="L11219">
        <v>418</v>
      </c>
      <c r="M11219">
        <v>105</v>
      </c>
      <c r="N11219">
        <v>9.2493581446842194E-2</v>
      </c>
      <c r="O11219">
        <v>-0.73955059661696898</v>
      </c>
      <c r="P11219">
        <v>-1.75767447076956</v>
      </c>
      <c r="Q11219">
        <v>0.77966101694915202</v>
      </c>
      <c r="R11219">
        <v>0.61016949152542299</v>
      </c>
      <c r="S11219">
        <f t="shared" si="175"/>
        <v>1.7877283261648235E-2</v>
      </c>
    </row>
    <row r="11220" spans="1:19" x14ac:dyDescent="0.2">
      <c r="A11220" t="s">
        <v>22295</v>
      </c>
      <c r="B11220" t="s">
        <v>22296</v>
      </c>
      <c r="C11220">
        <v>289</v>
      </c>
      <c r="D11220">
        <v>365</v>
      </c>
      <c r="E11220">
        <v>672</v>
      </c>
      <c r="F11220">
        <v>708</v>
      </c>
      <c r="G11220">
        <v>0.18165325399545501</v>
      </c>
      <c r="H11220">
        <v>-0.12778657948112601</v>
      </c>
      <c r="I11220">
        <v>-0.495061758028777</v>
      </c>
      <c r="J11220">
        <v>515</v>
      </c>
      <c r="K11220">
        <v>847</v>
      </c>
      <c r="L11220">
        <v>1100</v>
      </c>
      <c r="M11220">
        <v>1033</v>
      </c>
      <c r="N11220">
        <v>0.29330428471123698</v>
      </c>
      <c r="O11220">
        <v>-0.26250332102735602</v>
      </c>
      <c r="P11220">
        <v>-0.70793257611346305</v>
      </c>
      <c r="Q11220">
        <v>0.79661016949152497</v>
      </c>
      <c r="R11220">
        <v>0.49152542372881303</v>
      </c>
      <c r="S11220">
        <f t="shared" si="175"/>
        <v>0.66787200735670682</v>
      </c>
    </row>
    <row r="11221" spans="1:19" x14ac:dyDescent="0.2">
      <c r="A11221" t="s">
        <v>22297</v>
      </c>
      <c r="B11221" t="s">
        <v>22298</v>
      </c>
      <c r="C11221">
        <v>102</v>
      </c>
      <c r="D11221">
        <v>160</v>
      </c>
      <c r="E11221">
        <v>366</v>
      </c>
      <c r="F11221">
        <v>482</v>
      </c>
      <c r="G11221">
        <v>0.27577804318953503</v>
      </c>
      <c r="H11221">
        <v>6.0622903854089402E-2</v>
      </c>
      <c r="I11221">
        <v>-0.20975030648506701</v>
      </c>
      <c r="J11221">
        <v>303</v>
      </c>
      <c r="K11221">
        <v>310</v>
      </c>
      <c r="L11221">
        <v>822</v>
      </c>
      <c r="M11221">
        <v>1104</v>
      </c>
      <c r="N11221">
        <v>8.71471687536894E-2</v>
      </c>
      <c r="O11221">
        <v>-0.15865958810664499</v>
      </c>
      <c r="P11221">
        <v>-0.448699223701017</v>
      </c>
      <c r="Q11221">
        <v>0.69491525423728795</v>
      </c>
      <c r="R11221">
        <v>0.47457627118644002</v>
      </c>
      <c r="S11221">
        <f t="shared" si="175"/>
        <v>0.8194917823527299</v>
      </c>
    </row>
    <row r="11222" spans="1:19" x14ac:dyDescent="0.2">
      <c r="A11222" t="s">
        <v>22299</v>
      </c>
      <c r="B11222" t="s">
        <v>22300</v>
      </c>
      <c r="C11222">
        <v>39</v>
      </c>
      <c r="D11222">
        <v>56</v>
      </c>
      <c r="E11222">
        <v>58</v>
      </c>
      <c r="F11222">
        <v>8</v>
      </c>
      <c r="G11222">
        <v>0.237381652275229</v>
      </c>
      <c r="H11222">
        <v>-0.32189462324196499</v>
      </c>
      <c r="I11222">
        <v>-1.57217179299655</v>
      </c>
      <c r="J11222">
        <v>82</v>
      </c>
      <c r="K11222">
        <v>64</v>
      </c>
      <c r="L11222">
        <v>66</v>
      </c>
      <c r="M11222">
        <v>6</v>
      </c>
      <c r="N11222">
        <v>-3.04057749781078E-2</v>
      </c>
      <c r="O11222">
        <v>-0.68635869398623806</v>
      </c>
      <c r="P11222">
        <v>-2.1458882705919602</v>
      </c>
      <c r="Q11222">
        <v>0.76271186440677896</v>
      </c>
      <c r="R11222">
        <v>0.54237288135593198</v>
      </c>
      <c r="S11222">
        <f t="shared" si="175"/>
        <v>-2.7378306220800418E-2</v>
      </c>
    </row>
    <row r="11223" spans="1:19" x14ac:dyDescent="0.2">
      <c r="A11223" t="s">
        <v>22301</v>
      </c>
      <c r="B11223" t="s">
        <v>22302</v>
      </c>
      <c r="C11223">
        <v>151</v>
      </c>
      <c r="D11223">
        <v>216</v>
      </c>
      <c r="E11223">
        <v>150</v>
      </c>
      <c r="F11223">
        <v>23</v>
      </c>
      <c r="G11223">
        <v>0.235735036153289</v>
      </c>
      <c r="H11223">
        <v>-0.49714369801589098</v>
      </c>
      <c r="I11223">
        <v>-1.7014462842375699</v>
      </c>
      <c r="J11223">
        <v>224</v>
      </c>
      <c r="K11223">
        <v>345</v>
      </c>
      <c r="L11223">
        <v>166</v>
      </c>
      <c r="M11223">
        <v>25</v>
      </c>
      <c r="N11223">
        <v>0.26479918016083298</v>
      </c>
      <c r="O11223">
        <v>-0.72222870743849799</v>
      </c>
      <c r="P11223">
        <v>-1.9625336782540099</v>
      </c>
      <c r="Q11223">
        <v>0.84745762711864403</v>
      </c>
      <c r="R11223">
        <v>0.57627118644067798</v>
      </c>
      <c r="S11223">
        <f t="shared" si="175"/>
        <v>-1.5614568961551962E-2</v>
      </c>
    </row>
    <row r="11224" spans="1:19" x14ac:dyDescent="0.2">
      <c r="A11224" t="s">
        <v>22303</v>
      </c>
      <c r="B11224" t="s">
        <v>22304</v>
      </c>
      <c r="C11224">
        <v>194</v>
      </c>
      <c r="D11224">
        <v>333</v>
      </c>
      <c r="E11224">
        <v>1054</v>
      </c>
      <c r="F11224">
        <v>3548</v>
      </c>
      <c r="G11224">
        <v>0.31490073587162198</v>
      </c>
      <c r="H11224">
        <v>0.24078087116789801</v>
      </c>
      <c r="I11224">
        <v>0.377984708267463</v>
      </c>
      <c r="J11224">
        <v>508</v>
      </c>
      <c r="K11224">
        <v>611</v>
      </c>
      <c r="L11224">
        <v>2750</v>
      </c>
      <c r="M11224">
        <v>7405</v>
      </c>
      <c r="N11224">
        <v>0.157405601380356</v>
      </c>
      <c r="O11224">
        <v>0.14138020440195301</v>
      </c>
      <c r="P11224">
        <v>0.153435681981415</v>
      </c>
      <c r="Q11224">
        <v>0.91525423728813504</v>
      </c>
      <c r="R11224">
        <v>0.55932203389830504</v>
      </c>
      <c r="S11224">
        <f t="shared" si="175"/>
        <v>1.1500460576611258</v>
      </c>
    </row>
    <row r="11225" spans="1:19" x14ac:dyDescent="0.2">
      <c r="A11225" t="s">
        <v>22305</v>
      </c>
      <c r="B11225" t="s">
        <v>22306</v>
      </c>
      <c r="C11225">
        <v>173</v>
      </c>
      <c r="D11225">
        <v>145</v>
      </c>
      <c r="E11225">
        <v>449</v>
      </c>
      <c r="F11225">
        <v>545</v>
      </c>
      <c r="G11225">
        <v>3.5801314017079801E-3</v>
      </c>
      <c r="H11225">
        <v>-8.0057771903875793E-2</v>
      </c>
      <c r="I11225">
        <v>-0.385846773814151</v>
      </c>
      <c r="J11225">
        <v>264</v>
      </c>
      <c r="K11225">
        <v>356</v>
      </c>
      <c r="L11225">
        <v>677</v>
      </c>
      <c r="M11225">
        <v>782</v>
      </c>
      <c r="N11225">
        <v>0.20707417452476501</v>
      </c>
      <c r="O11225">
        <v>-0.18310403532907699</v>
      </c>
      <c r="P11225">
        <v>-0.53862284240187597</v>
      </c>
      <c r="Q11225">
        <v>0.71186440677966101</v>
      </c>
      <c r="R11225">
        <v>0.47457627118644002</v>
      </c>
      <c r="S11225">
        <f t="shared" si="175"/>
        <v>0.74465538370703266</v>
      </c>
    </row>
    <row r="11226" spans="1:19" x14ac:dyDescent="0.2">
      <c r="A11226" t="s">
        <v>22307</v>
      </c>
      <c r="B11226" t="s">
        <v>22308</v>
      </c>
      <c r="C11226">
        <v>158</v>
      </c>
      <c r="D11226">
        <v>259</v>
      </c>
      <c r="E11226">
        <v>137</v>
      </c>
      <c r="F11226">
        <v>14</v>
      </c>
      <c r="G11226">
        <v>0.29490090942235703</v>
      </c>
      <c r="H11226">
        <v>-0.55619452957641902</v>
      </c>
      <c r="I11226">
        <v>-1.93672622423818</v>
      </c>
      <c r="J11226">
        <v>252</v>
      </c>
      <c r="K11226">
        <v>379</v>
      </c>
      <c r="L11226">
        <v>222</v>
      </c>
      <c r="M11226">
        <v>47</v>
      </c>
      <c r="N11226">
        <v>0.25446677260825001</v>
      </c>
      <c r="O11226">
        <v>-0.64713634347529503</v>
      </c>
      <c r="P11226">
        <v>-1.73952835143771</v>
      </c>
      <c r="Q11226">
        <v>0.89830508474576198</v>
      </c>
      <c r="R11226">
        <v>0.28813559322033899</v>
      </c>
      <c r="S11226">
        <f t="shared" si="175"/>
        <v>-2.3815121587563687E-2</v>
      </c>
    </row>
    <row r="11227" spans="1:19" x14ac:dyDescent="0.2">
      <c r="A11227" t="s">
        <v>22309</v>
      </c>
      <c r="B11227" t="s">
        <v>22310</v>
      </c>
      <c r="C11227">
        <v>116</v>
      </c>
      <c r="D11227">
        <v>202</v>
      </c>
      <c r="E11227">
        <v>111</v>
      </c>
      <c r="F11227">
        <v>12</v>
      </c>
      <c r="G11227">
        <v>0.321151612515233</v>
      </c>
      <c r="H11227">
        <v>-0.51339302021866395</v>
      </c>
      <c r="I11227">
        <v>-1.8694739161412901</v>
      </c>
      <c r="J11227">
        <v>237</v>
      </c>
      <c r="K11227">
        <v>512</v>
      </c>
      <c r="L11227">
        <v>185</v>
      </c>
      <c r="M11227">
        <v>31</v>
      </c>
      <c r="N11227">
        <v>0.411749718387448</v>
      </c>
      <c r="O11227">
        <v>-0.69966539475148004</v>
      </c>
      <c r="P11227">
        <v>-1.89361232076772</v>
      </c>
      <c r="Q11227">
        <v>0.91525423728813504</v>
      </c>
      <c r="R11227">
        <v>0.305084745762711</v>
      </c>
      <c r="S11227">
        <f t="shared" si="175"/>
        <v>-4.5635614572426528E-2</v>
      </c>
    </row>
    <row r="11228" spans="1:19" x14ac:dyDescent="0.2">
      <c r="A11228" t="s">
        <v>22311</v>
      </c>
      <c r="B11228" t="s">
        <v>22312</v>
      </c>
      <c r="C11228">
        <v>121</v>
      </c>
      <c r="D11228">
        <v>151</v>
      </c>
      <c r="E11228">
        <v>640</v>
      </c>
      <c r="F11228">
        <v>1550</v>
      </c>
      <c r="G11228">
        <v>0.17644980927224699</v>
      </c>
      <c r="H11228">
        <v>0.22913659388903301</v>
      </c>
      <c r="I11228">
        <v>0.22334915489184201</v>
      </c>
      <c r="J11228">
        <v>265</v>
      </c>
      <c r="K11228">
        <v>292</v>
      </c>
      <c r="L11228">
        <v>1458</v>
      </c>
      <c r="M11228">
        <v>2898</v>
      </c>
      <c r="N11228">
        <v>0.11936508093333199</v>
      </c>
      <c r="O11228">
        <v>0.14842287290075701</v>
      </c>
      <c r="P11228">
        <v>2.8626838606454898E-2</v>
      </c>
      <c r="Q11228">
        <v>0.86440677966101698</v>
      </c>
      <c r="R11228">
        <v>0.59322033898305004</v>
      </c>
      <c r="S11228">
        <f t="shared" si="175"/>
        <v>1.0720674032720008</v>
      </c>
    </row>
    <row r="11229" spans="1:19" x14ac:dyDescent="0.2">
      <c r="A11229" t="s">
        <v>22313</v>
      </c>
      <c r="B11229" t="s">
        <v>22314</v>
      </c>
      <c r="C11229">
        <v>112</v>
      </c>
      <c r="D11229">
        <v>116</v>
      </c>
      <c r="E11229">
        <v>54</v>
      </c>
      <c r="F11229">
        <v>4</v>
      </c>
      <c r="G11229">
        <v>9.5498198852265195E-2</v>
      </c>
      <c r="H11229">
        <v>-0.81108227262561605</v>
      </c>
      <c r="I11229">
        <v>-2.3313552043042098</v>
      </c>
      <c r="J11229">
        <v>100</v>
      </c>
      <c r="K11229">
        <v>221</v>
      </c>
      <c r="L11229">
        <v>103</v>
      </c>
      <c r="M11229">
        <v>26</v>
      </c>
      <c r="N11229">
        <v>0.42162037710683198</v>
      </c>
      <c r="O11229">
        <v>-0.579251552439218</v>
      </c>
      <c r="P11229">
        <v>-1.59525232062107</v>
      </c>
      <c r="Q11229">
        <v>0.69491525423728795</v>
      </c>
      <c r="R11229">
        <v>0.322033898305084</v>
      </c>
      <c r="S11229">
        <f t="shared" si="175"/>
        <v>-9.9028094258989757E-2</v>
      </c>
    </row>
    <row r="11230" spans="1:19" x14ac:dyDescent="0.2">
      <c r="A11230" t="s">
        <v>22315</v>
      </c>
      <c r="B11230" t="s">
        <v>22316</v>
      </c>
      <c r="C11230">
        <v>167</v>
      </c>
      <c r="D11230">
        <v>129</v>
      </c>
      <c r="E11230">
        <v>83</v>
      </c>
      <c r="F11230">
        <v>30</v>
      </c>
      <c r="G11230">
        <v>-3.1868528552805801E-2</v>
      </c>
      <c r="H11230">
        <v>-0.79789638854991296</v>
      </c>
      <c r="I11230">
        <v>-1.62979238938991</v>
      </c>
      <c r="J11230">
        <v>296</v>
      </c>
      <c r="K11230">
        <v>379</v>
      </c>
      <c r="L11230">
        <v>287</v>
      </c>
      <c r="M11230">
        <v>109</v>
      </c>
      <c r="N11230">
        <v>0.18457560233085499</v>
      </c>
      <c r="O11230">
        <v>-0.60549859146933604</v>
      </c>
      <c r="P11230">
        <v>-1.4440908817102001</v>
      </c>
      <c r="Q11230">
        <v>0.86440677966101698</v>
      </c>
      <c r="R11230">
        <v>0.49152542372881303</v>
      </c>
      <c r="S11230">
        <f t="shared" si="175"/>
        <v>0.1437241997372955</v>
      </c>
    </row>
    <row r="11231" spans="1:19" x14ac:dyDescent="0.2">
      <c r="A11231" t="s">
        <v>22317</v>
      </c>
      <c r="B11231" t="s">
        <v>22318</v>
      </c>
      <c r="C11231">
        <v>162</v>
      </c>
      <c r="D11231">
        <v>147</v>
      </c>
      <c r="E11231">
        <v>1092</v>
      </c>
      <c r="F11231">
        <v>2197</v>
      </c>
      <c r="G11231">
        <v>3.8060552501073597E-2</v>
      </c>
      <c r="H11231">
        <v>0.33444961404768297</v>
      </c>
      <c r="I11231">
        <v>0.24811786941587999</v>
      </c>
      <c r="J11231">
        <v>432</v>
      </c>
      <c r="K11231">
        <v>324</v>
      </c>
      <c r="L11231">
        <v>1722</v>
      </c>
      <c r="M11231">
        <v>3502</v>
      </c>
      <c r="N11231">
        <v>-4.7710633186578102E-2</v>
      </c>
      <c r="O11231">
        <v>8.4606231583334596E-3</v>
      </c>
      <c r="P11231">
        <v>-0.101393273659377</v>
      </c>
      <c r="Q11231">
        <v>0.84745762711864403</v>
      </c>
      <c r="R11231">
        <v>0.66101694915254205</v>
      </c>
      <c r="S11231">
        <f t="shared" si="175"/>
        <v>1.0444320349497769</v>
      </c>
    </row>
    <row r="11232" spans="1:19" x14ac:dyDescent="0.2">
      <c r="A11232" t="s">
        <v>22319</v>
      </c>
      <c r="B11232" t="s">
        <v>22320</v>
      </c>
      <c r="C11232">
        <v>335</v>
      </c>
      <c r="D11232">
        <v>349</v>
      </c>
      <c r="E11232">
        <v>256</v>
      </c>
      <c r="F11232">
        <v>32</v>
      </c>
      <c r="G11232">
        <v>9.8038852217863001E-2</v>
      </c>
      <c r="H11232">
        <v>-0.61106285150339901</v>
      </c>
      <c r="I11232">
        <v>-1.90409200167893</v>
      </c>
      <c r="J11232">
        <v>795</v>
      </c>
      <c r="K11232">
        <v>952</v>
      </c>
      <c r="L11232">
        <v>386</v>
      </c>
      <c r="M11232">
        <v>81</v>
      </c>
      <c r="N11232">
        <v>0.15549792314972499</v>
      </c>
      <c r="O11232">
        <v>-0.90586860112910506</v>
      </c>
      <c r="P11232">
        <v>-2.0021077783697101</v>
      </c>
      <c r="Q11232">
        <v>0.72881355932203395</v>
      </c>
      <c r="R11232">
        <v>0.49152542372881303</v>
      </c>
      <c r="S11232">
        <f t="shared" si="175"/>
        <v>-8.4639657769125215E-2</v>
      </c>
    </row>
    <row r="11233" spans="1:19" x14ac:dyDescent="0.2">
      <c r="A11233" t="s">
        <v>22321</v>
      </c>
      <c r="B11233" t="s">
        <v>22322</v>
      </c>
      <c r="C11233">
        <v>109</v>
      </c>
      <c r="D11233">
        <v>119</v>
      </c>
      <c r="E11233">
        <v>75</v>
      </c>
      <c r="F11233">
        <v>93</v>
      </c>
      <c r="G11233">
        <v>0.11837869574743499</v>
      </c>
      <c r="H11233">
        <v>-0.65662324432732699</v>
      </c>
      <c r="I11233">
        <v>-0.95314072234868696</v>
      </c>
      <c r="J11233">
        <v>254</v>
      </c>
      <c r="K11233">
        <v>254</v>
      </c>
      <c r="L11233">
        <v>321</v>
      </c>
      <c r="M11233">
        <v>128</v>
      </c>
      <c r="N11233">
        <v>7.7228103421721706E-2</v>
      </c>
      <c r="O11233">
        <v>-0.49041746135945602</v>
      </c>
      <c r="P11233">
        <v>-1.3078494155639599</v>
      </c>
      <c r="Q11233">
        <v>0.76271186440677896</v>
      </c>
      <c r="R11233">
        <v>0.47457627118644002</v>
      </c>
      <c r="S11233">
        <f t="shared" si="175"/>
        <v>0.37530168301642119</v>
      </c>
    </row>
    <row r="11234" spans="1:19" x14ac:dyDescent="0.2">
      <c r="A11234" t="s">
        <v>22323</v>
      </c>
      <c r="B11234" t="s">
        <v>22324</v>
      </c>
      <c r="C11234">
        <v>197</v>
      </c>
      <c r="D11234">
        <v>255</v>
      </c>
      <c r="E11234">
        <v>102</v>
      </c>
      <c r="F11234">
        <v>20</v>
      </c>
      <c r="G11234">
        <v>0.19233218656789</v>
      </c>
      <c r="H11234">
        <v>-0.780124064178079</v>
      </c>
      <c r="I11234">
        <v>-1.8776334034596101</v>
      </c>
      <c r="J11234">
        <v>336</v>
      </c>
      <c r="K11234">
        <v>379</v>
      </c>
      <c r="L11234">
        <v>197</v>
      </c>
      <c r="M11234">
        <v>47</v>
      </c>
      <c r="N11234">
        <v>0.12952803599995</v>
      </c>
      <c r="O11234">
        <v>-0.82396182837264098</v>
      </c>
      <c r="P11234">
        <v>-1.8644670880460099</v>
      </c>
      <c r="Q11234">
        <v>0.77966101694915202</v>
      </c>
      <c r="R11234">
        <v>0.52542372881355903</v>
      </c>
      <c r="S11234">
        <f t="shared" si="175"/>
        <v>-4.0192802025172086E-2</v>
      </c>
    </row>
    <row r="11235" spans="1:19" x14ac:dyDescent="0.2">
      <c r="A11235" t="s">
        <v>22325</v>
      </c>
      <c r="B11235" t="s">
        <v>22326</v>
      </c>
      <c r="C11235">
        <v>90</v>
      </c>
      <c r="D11235">
        <v>57</v>
      </c>
      <c r="E11235">
        <v>86</v>
      </c>
      <c r="F11235">
        <v>3</v>
      </c>
      <c r="G11235">
        <v>-0.118109421471305</v>
      </c>
      <c r="H11235">
        <v>-0.51400206797416004</v>
      </c>
      <c r="I11235">
        <v>-2.3613184276816601</v>
      </c>
      <c r="J11235">
        <v>100</v>
      </c>
      <c r="K11235">
        <v>143</v>
      </c>
      <c r="L11235">
        <v>81</v>
      </c>
      <c r="M11235">
        <v>13</v>
      </c>
      <c r="N11235">
        <v>0.23256414088678301</v>
      </c>
      <c r="O11235">
        <v>-0.68360375826574005</v>
      </c>
      <c r="P11235">
        <v>-1.89628231628505</v>
      </c>
      <c r="Q11235">
        <v>0.644067796610169</v>
      </c>
      <c r="R11235">
        <v>0.305084745762711</v>
      </c>
      <c r="S11235">
        <f t="shared" si="175"/>
        <v>-0.18818959426640122</v>
      </c>
    </row>
    <row r="11236" spans="1:19" x14ac:dyDescent="0.2">
      <c r="A11236" t="s">
        <v>22327</v>
      </c>
      <c r="B11236" t="s">
        <v>22328</v>
      </c>
      <c r="C11236">
        <v>93</v>
      </c>
      <c r="D11236">
        <v>144</v>
      </c>
      <c r="E11236">
        <v>80</v>
      </c>
      <c r="F11236">
        <v>6</v>
      </c>
      <c r="G11236">
        <v>0.27013777583684301</v>
      </c>
      <c r="H11236">
        <v>-0.55965097134039499</v>
      </c>
      <c r="I11236">
        <v>-2.0745288711322898</v>
      </c>
      <c r="J11236">
        <v>208</v>
      </c>
      <c r="K11236">
        <v>217</v>
      </c>
      <c r="L11236">
        <v>75</v>
      </c>
      <c r="M11236">
        <v>19</v>
      </c>
      <c r="N11236">
        <v>9.5624502307489603E-2</v>
      </c>
      <c r="O11236">
        <v>-1.03509084871545</v>
      </c>
      <c r="P11236">
        <v>-2.04953540260182</v>
      </c>
      <c r="Q11236">
        <v>0.677966101694915</v>
      </c>
      <c r="R11236">
        <v>0.305084745762711</v>
      </c>
      <c r="S11236">
        <f t="shared" si="175"/>
        <v>-0.14647693835488379</v>
      </c>
    </row>
    <row r="11237" spans="1:19" x14ac:dyDescent="0.2">
      <c r="A11237" t="s">
        <v>22329</v>
      </c>
      <c r="B11237" t="s">
        <v>22330</v>
      </c>
      <c r="C11237">
        <v>231</v>
      </c>
      <c r="D11237">
        <v>218</v>
      </c>
      <c r="E11237">
        <v>152</v>
      </c>
      <c r="F11237">
        <v>84</v>
      </c>
      <c r="G11237">
        <v>5.5102746007988902E-2</v>
      </c>
      <c r="H11237">
        <v>-0.67602640172577499</v>
      </c>
      <c r="I11237">
        <v>-1.3235298667922599</v>
      </c>
      <c r="J11237">
        <v>455</v>
      </c>
      <c r="K11237">
        <v>575</v>
      </c>
      <c r="L11237">
        <v>356</v>
      </c>
      <c r="M11237">
        <v>243</v>
      </c>
      <c r="N11237">
        <v>0.17888455145423901</v>
      </c>
      <c r="O11237">
        <v>-0.69865017582862698</v>
      </c>
      <c r="P11237">
        <v>-1.28263079165069</v>
      </c>
      <c r="Q11237">
        <v>0.81355932203389802</v>
      </c>
      <c r="R11237">
        <v>0.44067796610169402</v>
      </c>
      <c r="S11237">
        <f t="shared" si="175"/>
        <v>0.27523316661267461</v>
      </c>
    </row>
    <row r="11238" spans="1:19" x14ac:dyDescent="0.2">
      <c r="A11238" t="s">
        <v>22331</v>
      </c>
      <c r="B11238" t="s">
        <v>22332</v>
      </c>
      <c r="C11238">
        <v>85</v>
      </c>
      <c r="D11238">
        <v>170</v>
      </c>
      <c r="E11238">
        <v>576</v>
      </c>
      <c r="F11238">
        <v>1646</v>
      </c>
      <c r="G11238">
        <v>0.38128822795950901</v>
      </c>
      <c r="H11238">
        <v>0.33674554793051498</v>
      </c>
      <c r="I11238">
        <v>0.40281373219995897</v>
      </c>
      <c r="J11238">
        <v>288</v>
      </c>
      <c r="K11238">
        <v>355</v>
      </c>
      <c r="L11238">
        <v>1315</v>
      </c>
      <c r="M11238">
        <v>3787</v>
      </c>
      <c r="N11238">
        <v>0.168063968717585</v>
      </c>
      <c r="O11238">
        <v>6.7444487922155405E-2</v>
      </c>
      <c r="P11238">
        <v>0.108677148769702</v>
      </c>
      <c r="Q11238">
        <v>0.89830508474576198</v>
      </c>
      <c r="R11238">
        <v>0.52542372881355903</v>
      </c>
      <c r="S11238">
        <f t="shared" si="175"/>
        <v>1.1452341603237399</v>
      </c>
    </row>
    <row r="11239" spans="1:19" x14ac:dyDescent="0.2">
      <c r="A11239" t="s">
        <v>22333</v>
      </c>
      <c r="B11239" t="s">
        <v>22334</v>
      </c>
      <c r="C11239">
        <v>209</v>
      </c>
      <c r="D11239">
        <v>242</v>
      </c>
      <c r="E11239">
        <v>130</v>
      </c>
      <c r="F11239">
        <v>18</v>
      </c>
      <c r="G11239">
        <v>0.14392731216490501</v>
      </c>
      <c r="H11239">
        <v>-0.70046094358262001</v>
      </c>
      <c r="I11239">
        <v>-1.9490709539697399</v>
      </c>
      <c r="J11239">
        <v>330</v>
      </c>
      <c r="K11239">
        <v>429</v>
      </c>
      <c r="L11239">
        <v>331</v>
      </c>
      <c r="M11239">
        <v>52</v>
      </c>
      <c r="N11239">
        <v>0.19117145572855801</v>
      </c>
      <c r="O11239">
        <v>-0.590774723246559</v>
      </c>
      <c r="P11239">
        <v>-1.8127362648349801</v>
      </c>
      <c r="Q11239">
        <v>0.77966101694915202</v>
      </c>
      <c r="R11239">
        <v>0.28813559322033899</v>
      </c>
      <c r="S11239">
        <f t="shared" si="175"/>
        <v>-4.6957057107980427E-2</v>
      </c>
    </row>
    <row r="11240" spans="1:19" x14ac:dyDescent="0.2">
      <c r="A11240" t="s">
        <v>22335</v>
      </c>
      <c r="B11240" t="s">
        <v>22336</v>
      </c>
      <c r="C11240">
        <v>43</v>
      </c>
      <c r="D11240">
        <v>47</v>
      </c>
      <c r="E11240">
        <v>27</v>
      </c>
      <c r="F11240">
        <v>5</v>
      </c>
      <c r="G11240">
        <v>0.118887634651659</v>
      </c>
      <c r="H11240">
        <v>-0.69636270119900201</v>
      </c>
      <c r="I11240">
        <v>-1.8186956242055601</v>
      </c>
      <c r="J11240">
        <v>205</v>
      </c>
      <c r="K11240">
        <v>245</v>
      </c>
      <c r="L11240">
        <v>141</v>
      </c>
      <c r="M11240">
        <v>17</v>
      </c>
      <c r="N11240">
        <v>0.15464032673049899</v>
      </c>
      <c r="O11240">
        <v>-0.75462352554476397</v>
      </c>
      <c r="P11240">
        <v>-2.0915306082693701</v>
      </c>
      <c r="Q11240">
        <v>0.69491525423728795</v>
      </c>
      <c r="R11240">
        <v>0.37288135593220301</v>
      </c>
      <c r="S11240">
        <f t="shared" si="175"/>
        <v>-8.3931904200812771E-2</v>
      </c>
    </row>
    <row r="11241" spans="1:19" x14ac:dyDescent="0.2">
      <c r="A11241" t="s">
        <v>22337</v>
      </c>
      <c r="B11241" t="s">
        <v>22338</v>
      </c>
      <c r="C11241">
        <v>229</v>
      </c>
      <c r="D11241">
        <v>325</v>
      </c>
      <c r="E11241">
        <v>1324</v>
      </c>
      <c r="F11241">
        <v>4034</v>
      </c>
      <c r="G11241">
        <v>0.232306110934514</v>
      </c>
      <c r="H11241">
        <v>0.26779449298538899</v>
      </c>
      <c r="I11241">
        <v>0.36170323857485898</v>
      </c>
      <c r="J11241">
        <v>604</v>
      </c>
      <c r="K11241">
        <v>702</v>
      </c>
      <c r="L11241">
        <v>3479</v>
      </c>
      <c r="M11241">
        <v>9079</v>
      </c>
      <c r="N11241">
        <v>0.14252827693039499</v>
      </c>
      <c r="O11241">
        <v>0.168328712982066</v>
      </c>
      <c r="P11241">
        <v>0.166775408885312</v>
      </c>
      <c r="Q11241">
        <v>0.88135593220338904</v>
      </c>
      <c r="R11241">
        <v>0.57627118644067798</v>
      </c>
      <c r="S11241">
        <f t="shared" si="175"/>
        <v>1.148918910743542</v>
      </c>
    </row>
    <row r="11242" spans="1:19" x14ac:dyDescent="0.2">
      <c r="A11242" t="s">
        <v>22339</v>
      </c>
      <c r="B11242" t="s">
        <v>22340</v>
      </c>
      <c r="C11242">
        <v>52</v>
      </c>
      <c r="D11242">
        <v>62</v>
      </c>
      <c r="E11242">
        <v>3</v>
      </c>
      <c r="F11242">
        <v>8</v>
      </c>
      <c r="G11242">
        <v>0.156646578158983</v>
      </c>
      <c r="H11242">
        <v>-1.7331400986935399</v>
      </c>
      <c r="I11242">
        <v>-1.6971105296048501</v>
      </c>
      <c r="J11242">
        <v>107</v>
      </c>
      <c r="K11242">
        <v>100</v>
      </c>
      <c r="L11242">
        <v>34</v>
      </c>
      <c r="M11242">
        <v>5</v>
      </c>
      <c r="N11242">
        <v>4.7844325736512101E-2</v>
      </c>
      <c r="O11242">
        <v>-1.08999363778734</v>
      </c>
      <c r="P11242">
        <v>-2.3406394419410801</v>
      </c>
      <c r="Q11242">
        <v>0.83050847457627097</v>
      </c>
      <c r="R11242">
        <v>0.25423728813559299</v>
      </c>
      <c r="S11242">
        <f t="shared" si="175"/>
        <v>-0.11550132068618059</v>
      </c>
    </row>
    <row r="11243" spans="1:19" x14ac:dyDescent="0.2">
      <c r="A11243" t="s">
        <v>22341</v>
      </c>
      <c r="B11243" t="s">
        <v>22342</v>
      </c>
      <c r="C11243">
        <v>32</v>
      </c>
      <c r="D11243">
        <v>7</v>
      </c>
      <c r="E11243">
        <v>181</v>
      </c>
      <c r="F11243">
        <v>517</v>
      </c>
      <c r="G11243">
        <v>-0.57979370601012004</v>
      </c>
      <c r="H11243">
        <v>0.258270586770875</v>
      </c>
      <c r="I11243">
        <v>0.324143391812037</v>
      </c>
      <c r="J11243">
        <v>74</v>
      </c>
      <c r="K11243">
        <v>69</v>
      </c>
      <c r="L11243">
        <v>344</v>
      </c>
      <c r="M11243">
        <v>865</v>
      </c>
      <c r="N11243">
        <v>4.68454744280008E-2</v>
      </c>
      <c r="O11243">
        <v>7.5237945696163502E-2</v>
      </c>
      <c r="P11243">
        <v>5.7558719141944999E-2</v>
      </c>
      <c r="Q11243">
        <v>0.91525423728813504</v>
      </c>
      <c r="R11243">
        <v>0.677966101694915</v>
      </c>
      <c r="S11243">
        <f t="shared" si="175"/>
        <v>1.1088735945918122</v>
      </c>
    </row>
    <row r="11244" spans="1:19" x14ac:dyDescent="0.2">
      <c r="A11244" t="s">
        <v>22343</v>
      </c>
      <c r="B11244" t="s">
        <v>22344</v>
      </c>
      <c r="C11244">
        <v>311</v>
      </c>
      <c r="D11244">
        <v>350</v>
      </c>
      <c r="E11244">
        <v>892</v>
      </c>
      <c r="F11244">
        <v>1705</v>
      </c>
      <c r="G11244">
        <v>0.13156588761896601</v>
      </c>
      <c r="H11244">
        <v>-3.6653544429118001E-2</v>
      </c>
      <c r="I11244">
        <v>-0.14523317866031901</v>
      </c>
      <c r="J11244">
        <v>539</v>
      </c>
      <c r="K11244">
        <v>835</v>
      </c>
      <c r="L11244">
        <v>1801</v>
      </c>
      <c r="M11244">
        <v>2833</v>
      </c>
      <c r="N11244">
        <v>0.26732581371858499</v>
      </c>
      <c r="O11244">
        <v>-6.8163829511595803E-2</v>
      </c>
      <c r="P11244">
        <v>-0.289567859258194</v>
      </c>
      <c r="Q11244">
        <v>0.77966101694915202</v>
      </c>
      <c r="R11244">
        <v>0.55932203389830504</v>
      </c>
      <c r="S11244">
        <f t="shared" si="175"/>
        <v>0.88066249085749637</v>
      </c>
    </row>
    <row r="11245" spans="1:19" x14ac:dyDescent="0.2">
      <c r="A11245" t="s">
        <v>22345</v>
      </c>
      <c r="B11245" t="s">
        <v>22346</v>
      </c>
      <c r="C11245">
        <v>96</v>
      </c>
      <c r="D11245">
        <v>120</v>
      </c>
      <c r="E11245">
        <v>790</v>
      </c>
      <c r="F11245">
        <v>2024</v>
      </c>
      <c r="G11245">
        <v>0.17716824530358399</v>
      </c>
      <c r="H11245">
        <v>0.42109784847246901</v>
      </c>
      <c r="I11245">
        <v>0.43974210216619403</v>
      </c>
      <c r="J11245">
        <v>287</v>
      </c>
      <c r="K11245">
        <v>327</v>
      </c>
      <c r="L11245">
        <v>1923</v>
      </c>
      <c r="M11245">
        <v>4617</v>
      </c>
      <c r="N11245">
        <v>0.13389395934801501</v>
      </c>
      <c r="O11245">
        <v>0.23400861036009701</v>
      </c>
      <c r="P11245">
        <v>0.19625230922525599</v>
      </c>
      <c r="Q11245">
        <v>0.81355932203389802</v>
      </c>
      <c r="R11245">
        <v>0.81355932203389802</v>
      </c>
      <c r="S11245">
        <f t="shared" si="175"/>
        <v>1.1793086136984936</v>
      </c>
    </row>
    <row r="11246" spans="1:19" x14ac:dyDescent="0.2">
      <c r="A11246" t="s">
        <v>22347</v>
      </c>
      <c r="B11246" t="s">
        <v>22348</v>
      </c>
      <c r="C11246">
        <v>144</v>
      </c>
      <c r="D11246">
        <v>253</v>
      </c>
      <c r="E11246">
        <v>158</v>
      </c>
      <c r="F11246">
        <v>12</v>
      </c>
      <c r="G11246">
        <v>0.32501626137609602</v>
      </c>
      <c r="H11246">
        <v>-0.45396341491922998</v>
      </c>
      <c r="I11246">
        <v>-1.96337841900962</v>
      </c>
      <c r="J11246">
        <v>367</v>
      </c>
      <c r="K11246">
        <v>600</v>
      </c>
      <c r="L11246">
        <v>220</v>
      </c>
      <c r="M11246">
        <v>44</v>
      </c>
      <c r="N11246">
        <v>0.29071328955327602</v>
      </c>
      <c r="O11246">
        <v>-0.81433216057427305</v>
      </c>
      <c r="P11246">
        <v>-1.9314390563577899</v>
      </c>
      <c r="Q11246">
        <v>0.69491525423728795</v>
      </c>
      <c r="R11246">
        <v>0.50847457627118597</v>
      </c>
      <c r="S11246">
        <f t="shared" si="175"/>
        <v>-8.2834149198867751E-2</v>
      </c>
    </row>
    <row r="11247" spans="1:19" x14ac:dyDescent="0.2">
      <c r="A11247" t="s">
        <v>22349</v>
      </c>
      <c r="B11247" t="s">
        <v>22350</v>
      </c>
      <c r="C11247">
        <v>279</v>
      </c>
      <c r="D11247">
        <v>255</v>
      </c>
      <c r="E11247">
        <v>188</v>
      </c>
      <c r="F11247">
        <v>34</v>
      </c>
      <c r="G11247">
        <v>4.1194209455885998E-2</v>
      </c>
      <c r="H11247">
        <v>-0.66570436378832099</v>
      </c>
      <c r="I11247">
        <v>-1.79832245919334</v>
      </c>
      <c r="J11247">
        <v>575</v>
      </c>
      <c r="K11247">
        <v>516</v>
      </c>
      <c r="L11247">
        <v>302</v>
      </c>
      <c r="M11247">
        <v>56</v>
      </c>
      <c r="N11247">
        <v>3.0209960359302599E-2</v>
      </c>
      <c r="O11247">
        <v>-0.87174967887687005</v>
      </c>
      <c r="P11247">
        <v>-2.0217054862753199</v>
      </c>
      <c r="Q11247">
        <v>0.88135593220338904</v>
      </c>
      <c r="R11247">
        <v>0.25423728813559299</v>
      </c>
      <c r="S11247">
        <f t="shared" si="175"/>
        <v>-5.9379542509649767E-2</v>
      </c>
    </row>
    <row r="11248" spans="1:19" x14ac:dyDescent="0.2">
      <c r="A11248" t="s">
        <v>22351</v>
      </c>
      <c r="B11248" t="s">
        <v>22352</v>
      </c>
      <c r="C11248">
        <v>85</v>
      </c>
      <c r="D11248">
        <v>136</v>
      </c>
      <c r="E11248">
        <v>222</v>
      </c>
      <c r="F11248">
        <v>470</v>
      </c>
      <c r="G11248">
        <v>0.28437821495145299</v>
      </c>
      <c r="H11248">
        <v>-7.7323961042057604E-2</v>
      </c>
      <c r="I11248">
        <v>-0.14151824074057401</v>
      </c>
      <c r="J11248">
        <v>142</v>
      </c>
      <c r="K11248">
        <v>232</v>
      </c>
      <c r="L11248">
        <v>391</v>
      </c>
      <c r="M11248">
        <v>780</v>
      </c>
      <c r="N11248">
        <v>0.290427743929565</v>
      </c>
      <c r="O11248">
        <v>-0.15220036413158</v>
      </c>
      <c r="P11248">
        <v>-0.27041941028446898</v>
      </c>
      <c r="Q11248">
        <v>0.89830508474576198</v>
      </c>
      <c r="R11248">
        <v>0.57627118644067798</v>
      </c>
      <c r="S11248">
        <f t="shared" si="175"/>
        <v>0.88685571444767286</v>
      </c>
    </row>
    <row r="11249" spans="1:19" x14ac:dyDescent="0.2">
      <c r="A11249" t="s">
        <v>22353</v>
      </c>
      <c r="B11249" t="s">
        <v>22354</v>
      </c>
      <c r="C11249">
        <v>58</v>
      </c>
      <c r="D11249">
        <v>34</v>
      </c>
      <c r="E11249">
        <v>45</v>
      </c>
      <c r="F11249">
        <v>12</v>
      </c>
      <c r="G11249">
        <v>-0.151690844225153</v>
      </c>
      <c r="H11249">
        <v>-0.604473489565997</v>
      </c>
      <c r="I11249">
        <v>-1.56844392047731</v>
      </c>
      <c r="J11249">
        <v>131</v>
      </c>
      <c r="K11249">
        <v>118</v>
      </c>
      <c r="L11249">
        <v>63</v>
      </c>
      <c r="M11249">
        <v>16</v>
      </c>
      <c r="N11249">
        <v>3.1838815072082902E-2</v>
      </c>
      <c r="O11249">
        <v>-0.91001952334657199</v>
      </c>
      <c r="P11249">
        <v>-1.9233769815917301</v>
      </c>
      <c r="Q11249">
        <v>0.66101694915254205</v>
      </c>
      <c r="R11249">
        <v>0.305084745762711</v>
      </c>
      <c r="S11249">
        <f t="shared" si="175"/>
        <v>3.321488312806567E-2</v>
      </c>
    </row>
    <row r="11250" spans="1:19" x14ac:dyDescent="0.2">
      <c r="A11250" t="s">
        <v>22355</v>
      </c>
      <c r="B11250" t="s">
        <v>22356</v>
      </c>
      <c r="C11250">
        <v>172</v>
      </c>
      <c r="D11250">
        <v>149</v>
      </c>
      <c r="E11250">
        <v>510</v>
      </c>
      <c r="F11250">
        <v>1155</v>
      </c>
      <c r="G11250">
        <v>1.79160538002535E-2</v>
      </c>
      <c r="H11250">
        <v>-2.22162805880162E-2</v>
      </c>
      <c r="I11250">
        <v>-5.7143635641384798E-2</v>
      </c>
      <c r="J11250">
        <v>188</v>
      </c>
      <c r="K11250">
        <v>240</v>
      </c>
      <c r="L11250">
        <v>1033</v>
      </c>
      <c r="M11250">
        <v>2315</v>
      </c>
      <c r="N11250">
        <v>0.18328149586964701</v>
      </c>
      <c r="O11250">
        <v>0.14785369511155</v>
      </c>
      <c r="P11250">
        <v>8.0167477498399003E-2</v>
      </c>
      <c r="Q11250">
        <v>0.77966101694915202</v>
      </c>
      <c r="R11250">
        <v>0.59322033898305004</v>
      </c>
      <c r="S11250">
        <f t="shared" si="175"/>
        <v>1.0049642131003764</v>
      </c>
    </row>
    <row r="11251" spans="1:19" x14ac:dyDescent="0.2">
      <c r="A11251" t="s">
        <v>22357</v>
      </c>
      <c r="B11251" t="s">
        <v>22358</v>
      </c>
      <c r="C11251">
        <v>238</v>
      </c>
      <c r="D11251">
        <v>264</v>
      </c>
      <c r="E11251">
        <v>155</v>
      </c>
      <c r="F11251">
        <v>31</v>
      </c>
      <c r="G11251">
        <v>0.125285202108847</v>
      </c>
      <c r="H11251">
        <v>-0.68050326866462396</v>
      </c>
      <c r="I11251">
        <v>-1.7694124361842301</v>
      </c>
      <c r="J11251">
        <v>322</v>
      </c>
      <c r="K11251">
        <v>447</v>
      </c>
      <c r="L11251">
        <v>273</v>
      </c>
      <c r="M11251">
        <v>39</v>
      </c>
      <c r="N11251">
        <v>0.21967975485782701</v>
      </c>
      <c r="O11251">
        <v>-0.663782001799465</v>
      </c>
      <c r="P11251">
        <v>-1.9270169332612199</v>
      </c>
      <c r="Q11251">
        <v>0.76271186440677896</v>
      </c>
      <c r="R11251">
        <v>0.40677966101694901</v>
      </c>
      <c r="S11251">
        <f t="shared" si="175"/>
        <v>-2.5714731170041222E-2</v>
      </c>
    </row>
    <row r="11252" spans="1:19" x14ac:dyDescent="0.2">
      <c r="A11252" t="s">
        <v>22359</v>
      </c>
      <c r="B11252" t="s">
        <v>22360</v>
      </c>
      <c r="C11252">
        <v>515</v>
      </c>
      <c r="D11252">
        <v>599</v>
      </c>
      <c r="E11252">
        <v>362</v>
      </c>
      <c r="F11252">
        <v>30</v>
      </c>
      <c r="G11252">
        <v>0.14587782564364801</v>
      </c>
      <c r="H11252">
        <v>-0.64735666828642802</v>
      </c>
      <c r="I11252">
        <v>-2.1188831472835199</v>
      </c>
      <c r="J11252">
        <v>850</v>
      </c>
      <c r="K11252">
        <v>979</v>
      </c>
      <c r="L11252">
        <v>486</v>
      </c>
      <c r="M11252">
        <v>114</v>
      </c>
      <c r="N11252">
        <v>0.13859186951056601</v>
      </c>
      <c r="O11252">
        <v>-0.83487143359638905</v>
      </c>
      <c r="P11252">
        <v>-1.8827397429697099</v>
      </c>
      <c r="Q11252">
        <v>0.72881355932203395</v>
      </c>
      <c r="R11252">
        <v>0.38983050847457601</v>
      </c>
      <c r="S11252">
        <f t="shared" si="175"/>
        <v>-0.11465286336055305</v>
      </c>
    </row>
    <row r="11253" spans="1:19" x14ac:dyDescent="0.2">
      <c r="A11253" t="s">
        <v>22361</v>
      </c>
      <c r="B11253" t="s">
        <v>22362</v>
      </c>
      <c r="C11253">
        <v>150</v>
      </c>
      <c r="D11253">
        <v>157</v>
      </c>
      <c r="E11253">
        <v>472</v>
      </c>
      <c r="F11253">
        <v>1693</v>
      </c>
      <c r="G11253">
        <v>0.10006662564908</v>
      </c>
      <c r="H11253">
        <v>3.5927298000030098E-3</v>
      </c>
      <c r="I11253">
        <v>0.16836852609125499</v>
      </c>
      <c r="J11253">
        <v>305</v>
      </c>
      <c r="K11253">
        <v>482</v>
      </c>
      <c r="L11253">
        <v>1234</v>
      </c>
      <c r="M11253">
        <v>3132</v>
      </c>
      <c r="N11253">
        <v>0.27597530231378498</v>
      </c>
      <c r="O11253">
        <v>1.49265432060466E-2</v>
      </c>
      <c r="P11253">
        <v>1.2962454472269999E-3</v>
      </c>
      <c r="Q11253">
        <v>0.88135593220338904</v>
      </c>
      <c r="R11253">
        <v>0.57627118644067798</v>
      </c>
      <c r="S11253">
        <f t="shared" si="175"/>
        <v>1.0489014148817244</v>
      </c>
    </row>
    <row r="11254" spans="1:19" x14ac:dyDescent="0.2">
      <c r="A11254" t="s">
        <v>22363</v>
      </c>
      <c r="B11254" t="s">
        <v>22364</v>
      </c>
      <c r="C11254">
        <v>99</v>
      </c>
      <c r="D11254">
        <v>122</v>
      </c>
      <c r="E11254">
        <v>423</v>
      </c>
      <c r="F11254">
        <v>1376</v>
      </c>
      <c r="G11254">
        <v>0.170982868372726</v>
      </c>
      <c r="H11254">
        <v>0.13644716299908799</v>
      </c>
      <c r="I11254">
        <v>0.258786066339943</v>
      </c>
      <c r="J11254">
        <v>181</v>
      </c>
      <c r="K11254">
        <v>153</v>
      </c>
      <c r="L11254">
        <v>804</v>
      </c>
      <c r="M11254">
        <v>2252</v>
      </c>
      <c r="N11254">
        <v>4.2409593701360796E-3</v>
      </c>
      <c r="O11254">
        <v>5.54886967348764E-2</v>
      </c>
      <c r="P11254">
        <v>8.4664142718231097E-2</v>
      </c>
      <c r="Q11254">
        <v>0.84745762711864403</v>
      </c>
      <c r="R11254">
        <v>0.49152542372881303</v>
      </c>
      <c r="S11254">
        <f t="shared" si="175"/>
        <v>1.0972758836778855</v>
      </c>
    </row>
    <row r="11255" spans="1:19" x14ac:dyDescent="0.2">
      <c r="A11255" t="s">
        <v>22365</v>
      </c>
      <c r="B11255" t="s">
        <v>22366</v>
      </c>
      <c r="C11255">
        <v>74</v>
      </c>
      <c r="D11255">
        <v>117</v>
      </c>
      <c r="E11255">
        <v>525</v>
      </c>
      <c r="F11255">
        <v>1852</v>
      </c>
      <c r="G11255">
        <v>0.279212374310713</v>
      </c>
      <c r="H11255">
        <v>0.356669573896577</v>
      </c>
      <c r="I11255">
        <v>0.51421208965293996</v>
      </c>
      <c r="J11255">
        <v>144</v>
      </c>
      <c r="K11255">
        <v>227</v>
      </c>
      <c r="L11255">
        <v>964</v>
      </c>
      <c r="M11255">
        <v>2727</v>
      </c>
      <c r="N11255">
        <v>0.27489146851959401</v>
      </c>
      <c r="O11255">
        <v>0.23362576466318999</v>
      </c>
      <c r="P11255">
        <v>0.267096977254487</v>
      </c>
      <c r="Q11255">
        <v>0.89830508474576198</v>
      </c>
      <c r="R11255">
        <v>0.50847457627118597</v>
      </c>
      <c r="S11255">
        <f t="shared" si="175"/>
        <v>1.2197343136562493</v>
      </c>
    </row>
    <row r="11256" spans="1:19" x14ac:dyDescent="0.2">
      <c r="A11256" t="s">
        <v>22367</v>
      </c>
      <c r="B11256" t="s">
        <v>22368</v>
      </c>
      <c r="C11256">
        <v>74</v>
      </c>
      <c r="D11256">
        <v>93</v>
      </c>
      <c r="E11256">
        <v>290</v>
      </c>
      <c r="F11256">
        <v>1084</v>
      </c>
      <c r="G11256">
        <v>0.17950946111848701</v>
      </c>
      <c r="H11256">
        <v>9.8908268389576295E-2</v>
      </c>
      <c r="I11256">
        <v>0.28160038950939298</v>
      </c>
      <c r="J11256">
        <v>193</v>
      </c>
      <c r="K11256">
        <v>176</v>
      </c>
      <c r="L11256">
        <v>1089</v>
      </c>
      <c r="M11256">
        <v>2184</v>
      </c>
      <c r="N11256">
        <v>3.7183462228097902E-2</v>
      </c>
      <c r="O11256">
        <v>0.15938179360360999</v>
      </c>
      <c r="P11256">
        <v>4.3469656433032897E-2</v>
      </c>
      <c r="Q11256">
        <v>0.94915254237288105</v>
      </c>
      <c r="R11256">
        <v>0.55932203389830504</v>
      </c>
      <c r="S11256">
        <f t="shared" si="175"/>
        <v>1.0928363043523137</v>
      </c>
    </row>
    <row r="11257" spans="1:19" x14ac:dyDescent="0.2">
      <c r="A11257" t="s">
        <v>22369</v>
      </c>
      <c r="B11257" t="s">
        <v>22370</v>
      </c>
      <c r="C11257">
        <v>36</v>
      </c>
      <c r="D11257">
        <v>15</v>
      </c>
      <c r="E11257">
        <v>147</v>
      </c>
      <c r="F11257">
        <v>402</v>
      </c>
      <c r="G11257">
        <v>-0.299953009416077</v>
      </c>
      <c r="H11257">
        <v>0.116756824202485</v>
      </c>
      <c r="I11257">
        <v>0.163726379355183</v>
      </c>
      <c r="J11257">
        <v>42</v>
      </c>
      <c r="K11257">
        <v>63</v>
      </c>
      <c r="L11257">
        <v>178</v>
      </c>
      <c r="M11257">
        <v>638</v>
      </c>
      <c r="N11257">
        <v>0.253319362477402</v>
      </c>
      <c r="O11257">
        <v>3.5081934766603103E-2</v>
      </c>
      <c r="P11257">
        <v>0.171345719731368</v>
      </c>
      <c r="Q11257">
        <v>0.93220338983050799</v>
      </c>
      <c r="R11257">
        <v>0.57627118644067798</v>
      </c>
      <c r="S11257">
        <f t="shared" si="175"/>
        <v>1.0930481515794539</v>
      </c>
    </row>
    <row r="11258" spans="1:19" x14ac:dyDescent="0.2">
      <c r="A11258" t="s">
        <v>22371</v>
      </c>
      <c r="B11258" t="s">
        <v>22372</v>
      </c>
      <c r="C11258">
        <v>65</v>
      </c>
      <c r="D11258">
        <v>39</v>
      </c>
      <c r="E11258">
        <v>204</v>
      </c>
      <c r="F11258">
        <v>189</v>
      </c>
      <c r="G11258">
        <v>-0.141590517320827</v>
      </c>
      <c r="H11258">
        <v>2.45880100463957E-3</v>
      </c>
      <c r="I11258">
        <v>-0.42064872543161003</v>
      </c>
      <c r="J11258">
        <v>128</v>
      </c>
      <c r="K11258">
        <v>109</v>
      </c>
      <c r="L11258">
        <v>294</v>
      </c>
      <c r="M11258">
        <v>295</v>
      </c>
      <c r="N11258">
        <v>7.44463171447712E-3</v>
      </c>
      <c r="O11258">
        <v>-0.230951416380101</v>
      </c>
      <c r="P11258">
        <v>-0.64761362226159802</v>
      </c>
      <c r="Q11258">
        <v>0.88135593220338904</v>
      </c>
      <c r="R11258">
        <v>0.57627118644067798</v>
      </c>
      <c r="S11258">
        <f t="shared" si="175"/>
        <v>0.70546582597482344</v>
      </c>
    </row>
    <row r="11259" spans="1:19" x14ac:dyDescent="0.2">
      <c r="A11259" t="s">
        <v>22373</v>
      </c>
      <c r="B11259" t="s">
        <v>22374</v>
      </c>
      <c r="C11259">
        <v>213</v>
      </c>
      <c r="D11259">
        <v>167</v>
      </c>
      <c r="E11259">
        <v>72</v>
      </c>
      <c r="F11259">
        <v>28</v>
      </c>
      <c r="G11259">
        <v>-2.5404899995625899E-2</v>
      </c>
      <c r="H11259">
        <v>-0.96530511678587205</v>
      </c>
      <c r="I11259">
        <v>-1.7654187450585099</v>
      </c>
      <c r="J11259">
        <v>369</v>
      </c>
      <c r="K11259">
        <v>454</v>
      </c>
      <c r="L11259">
        <v>260</v>
      </c>
      <c r="M11259">
        <v>34</v>
      </c>
      <c r="N11259">
        <v>0.16725759011976499</v>
      </c>
      <c r="O11259">
        <v>-0.74414179533263203</v>
      </c>
      <c r="P11259">
        <v>-2.04577311770869</v>
      </c>
      <c r="Q11259">
        <v>0.66101694915254205</v>
      </c>
      <c r="R11259">
        <v>0.322033898305084</v>
      </c>
      <c r="S11259">
        <f t="shared" si="175"/>
        <v>-5.6328355095132968E-2</v>
      </c>
    </row>
    <row r="11260" spans="1:19" x14ac:dyDescent="0.2">
      <c r="A11260" t="s">
        <v>22375</v>
      </c>
      <c r="B11260" t="s">
        <v>22376</v>
      </c>
      <c r="C11260">
        <v>497</v>
      </c>
      <c r="D11260">
        <v>538</v>
      </c>
      <c r="E11260">
        <v>2148</v>
      </c>
      <c r="F11260">
        <v>7947</v>
      </c>
      <c r="G11260">
        <v>0.114684119228585</v>
      </c>
      <c r="H11260">
        <v>0.141419878515782</v>
      </c>
      <c r="I11260">
        <v>0.31964965132156198</v>
      </c>
      <c r="J11260">
        <v>694</v>
      </c>
      <c r="K11260">
        <v>1119</v>
      </c>
      <c r="L11260">
        <v>4471</v>
      </c>
      <c r="M11260">
        <v>13586</v>
      </c>
      <c r="N11260">
        <v>0.28469871949521602</v>
      </c>
      <c r="O11260">
        <v>0.216956422268786</v>
      </c>
      <c r="P11260">
        <v>0.28150647120796002</v>
      </c>
      <c r="Q11260">
        <v>0.84745762711864403</v>
      </c>
      <c r="R11260">
        <v>0.47457627118644002</v>
      </c>
      <c r="S11260">
        <f t="shared" si="175"/>
        <v>1.1674800375003578</v>
      </c>
    </row>
    <row r="11261" spans="1:19" x14ac:dyDescent="0.2">
      <c r="A11261" t="s">
        <v>22377</v>
      </c>
      <c r="B11261" t="s">
        <v>22378</v>
      </c>
      <c r="C11261">
        <v>36</v>
      </c>
      <c r="D11261">
        <v>48</v>
      </c>
      <c r="E11261">
        <v>49</v>
      </c>
      <c r="F11261">
        <v>9</v>
      </c>
      <c r="G11261">
        <v>0.20519696890382799</v>
      </c>
      <c r="H11261">
        <v>-0.36036443051717698</v>
      </c>
      <c r="I11261">
        <v>-1.48625716428996</v>
      </c>
      <c r="J11261">
        <v>296</v>
      </c>
      <c r="K11261">
        <v>273</v>
      </c>
      <c r="L11261">
        <v>208</v>
      </c>
      <c r="M11261">
        <v>57</v>
      </c>
      <c r="N11261">
        <v>4.20990394035392E-2</v>
      </c>
      <c r="O11261">
        <v>-0.74531715324056702</v>
      </c>
      <c r="P11261">
        <v>-1.7256425239783399</v>
      </c>
      <c r="Q11261">
        <v>0.644067796610169</v>
      </c>
      <c r="R11261">
        <v>0.42372881355932202</v>
      </c>
      <c r="S11261">
        <f t="shared" si="175"/>
        <v>0.10980691582450025</v>
      </c>
    </row>
    <row r="11262" spans="1:19" x14ac:dyDescent="0.2">
      <c r="A11262" t="s">
        <v>22379</v>
      </c>
      <c r="B11262" t="s">
        <v>22380</v>
      </c>
      <c r="C11262">
        <v>229</v>
      </c>
      <c r="D11262">
        <v>201</v>
      </c>
      <c r="E11262">
        <v>1466</v>
      </c>
      <c r="F11262">
        <v>3045</v>
      </c>
      <c r="G11262">
        <v>2.36188073761293E-2</v>
      </c>
      <c r="H11262">
        <v>0.31204047818681702</v>
      </c>
      <c r="I11262">
        <v>0.23955464166700699</v>
      </c>
      <c r="J11262">
        <v>535</v>
      </c>
      <c r="K11262">
        <v>458</v>
      </c>
      <c r="L11262">
        <v>1684</v>
      </c>
      <c r="M11262">
        <v>4892</v>
      </c>
      <c r="N11262">
        <v>9.7397994043624397E-3</v>
      </c>
      <c r="O11262">
        <v>-9.4100472001987998E-2</v>
      </c>
      <c r="P11262">
        <v>-4.9093002248873502E-2</v>
      </c>
      <c r="Q11262">
        <v>0.83050847457627097</v>
      </c>
      <c r="R11262">
        <v>0.77966101694915202</v>
      </c>
      <c r="S11262">
        <f t="shared" si="175"/>
        <v>1.0559520098211741</v>
      </c>
    </row>
    <row r="11263" spans="1:19" x14ac:dyDescent="0.2">
      <c r="A11263" t="s">
        <v>22381</v>
      </c>
      <c r="B11263" t="s">
        <v>22382</v>
      </c>
      <c r="C11263">
        <v>60</v>
      </c>
      <c r="D11263">
        <v>65</v>
      </c>
      <c r="E11263">
        <v>38</v>
      </c>
      <c r="F11263">
        <v>4</v>
      </c>
      <c r="G11263">
        <v>0.11502033855474</v>
      </c>
      <c r="H11263">
        <v>-0.69262566354523702</v>
      </c>
      <c r="I11263">
        <v>-2.0602884320176802</v>
      </c>
      <c r="J11263">
        <v>158</v>
      </c>
      <c r="K11263">
        <v>127</v>
      </c>
      <c r="L11263">
        <v>114</v>
      </c>
      <c r="M11263">
        <v>19</v>
      </c>
      <c r="N11263">
        <v>-1.7625262576743898E-2</v>
      </c>
      <c r="O11263">
        <v>-0.73384101276234004</v>
      </c>
      <c r="P11263">
        <v>-1.93012915459348</v>
      </c>
      <c r="Q11263">
        <v>0.59322033898305004</v>
      </c>
      <c r="R11263">
        <v>0.322033898305084</v>
      </c>
      <c r="S11263">
        <f t="shared" si="175"/>
        <v>-0.11043101231765774</v>
      </c>
    </row>
    <row r="11264" spans="1:19" x14ac:dyDescent="0.2">
      <c r="A11264" t="s">
        <v>22383</v>
      </c>
      <c r="B11264" t="s">
        <v>22384</v>
      </c>
      <c r="C11264">
        <v>269</v>
      </c>
      <c r="D11264">
        <v>330</v>
      </c>
      <c r="E11264">
        <v>413</v>
      </c>
      <c r="F11264">
        <v>815</v>
      </c>
      <c r="G11264">
        <v>0.16901989217100699</v>
      </c>
      <c r="H11264">
        <v>-0.30806023812441002</v>
      </c>
      <c r="I11264">
        <v>-0.40279184422442998</v>
      </c>
      <c r="J11264">
        <v>548</v>
      </c>
      <c r="K11264">
        <v>796</v>
      </c>
      <c r="L11264">
        <v>1074</v>
      </c>
      <c r="M11264">
        <v>1369</v>
      </c>
      <c r="N11264">
        <v>0.23936061267502101</v>
      </c>
      <c r="O11264">
        <v>-0.29986505426522198</v>
      </c>
      <c r="P11264">
        <v>-0.612602778942272</v>
      </c>
      <c r="Q11264">
        <v>0.89830508474576198</v>
      </c>
      <c r="R11264">
        <v>0.49152542372881303</v>
      </c>
      <c r="S11264">
        <f t="shared" si="175"/>
        <v>0.71998028266314806</v>
      </c>
    </row>
    <row r="11265" spans="1:19" x14ac:dyDescent="0.2">
      <c r="A11265" t="s">
        <v>22385</v>
      </c>
      <c r="B11265" t="s">
        <v>22386</v>
      </c>
      <c r="C11265">
        <v>123</v>
      </c>
      <c r="D11265">
        <v>108</v>
      </c>
      <c r="E11265">
        <v>350</v>
      </c>
      <c r="F11265">
        <v>1016</v>
      </c>
      <c r="G11265">
        <v>2.3776876343080101E-2</v>
      </c>
      <c r="H11265">
        <v>-4.0095076867525899E-2</v>
      </c>
      <c r="I11265">
        <v>3.2791423546503502E-2</v>
      </c>
      <c r="J11265">
        <v>250</v>
      </c>
      <c r="K11265">
        <v>243</v>
      </c>
      <c r="L11265">
        <v>888</v>
      </c>
      <c r="M11265">
        <v>1926</v>
      </c>
      <c r="N11265">
        <v>6.4894368347996195E-2</v>
      </c>
      <c r="O11265">
        <v>-4.1615820037826899E-2</v>
      </c>
      <c r="P11265">
        <v>-0.12350939447541399</v>
      </c>
      <c r="Q11265">
        <v>0.84745762711864403</v>
      </c>
      <c r="R11265">
        <v>0.52542372881355903</v>
      </c>
      <c r="S11265">
        <f t="shared" si="175"/>
        <v>0.97641975848533014</v>
      </c>
    </row>
    <row r="11266" spans="1:19" x14ac:dyDescent="0.2">
      <c r="A11266" t="s">
        <v>22387</v>
      </c>
      <c r="B11266" t="s">
        <v>22388</v>
      </c>
      <c r="C11266">
        <v>109</v>
      </c>
      <c r="D11266">
        <v>66</v>
      </c>
      <c r="E11266">
        <v>132</v>
      </c>
      <c r="F11266">
        <v>36</v>
      </c>
      <c r="G11266">
        <v>-0.137624330103226</v>
      </c>
      <c r="H11266">
        <v>-0.41111057651317701</v>
      </c>
      <c r="I11266">
        <v>-1.3653211701353301</v>
      </c>
      <c r="J11266">
        <v>208</v>
      </c>
      <c r="K11266">
        <v>177</v>
      </c>
      <c r="L11266">
        <v>150</v>
      </c>
      <c r="M11266">
        <v>36</v>
      </c>
      <c r="N11266">
        <v>7.1380348207668197E-3</v>
      </c>
      <c r="O11266">
        <v>-0.73406085305146995</v>
      </c>
      <c r="P11266">
        <v>-1.77198650278736</v>
      </c>
      <c r="Q11266">
        <v>0.72881355932203395</v>
      </c>
      <c r="R11266">
        <v>0.45762711864406702</v>
      </c>
      <c r="S11266">
        <f t="shared" si="175"/>
        <v>0.13228659391406333</v>
      </c>
    </row>
    <row r="11267" spans="1:19" x14ac:dyDescent="0.2">
      <c r="A11267" t="s">
        <v>22389</v>
      </c>
      <c r="B11267" t="s">
        <v>22390</v>
      </c>
      <c r="C11267">
        <v>96</v>
      </c>
      <c r="D11267">
        <v>158</v>
      </c>
      <c r="E11267">
        <v>144</v>
      </c>
      <c r="F11267">
        <v>12</v>
      </c>
      <c r="G11267">
        <v>0.29664408621038202</v>
      </c>
      <c r="H11267">
        <v>-0.31816675072272199</v>
      </c>
      <c r="I11267">
        <v>-1.7872871599539399</v>
      </c>
      <c r="J11267">
        <v>173</v>
      </c>
      <c r="K11267">
        <v>271</v>
      </c>
      <c r="L11267">
        <v>131</v>
      </c>
      <c r="M11267">
        <v>17</v>
      </c>
      <c r="N11267">
        <v>0.272151291167332</v>
      </c>
      <c r="O11267">
        <v>-0.71286358461742105</v>
      </c>
      <c r="P11267">
        <v>-2.01782285034241</v>
      </c>
      <c r="Q11267">
        <v>0.62711864406779605</v>
      </c>
      <c r="R11267">
        <v>0.37288135593220301</v>
      </c>
      <c r="S11267">
        <f t="shared" ref="S11267:S11330" si="176">((I11267+1.7338029)/1.7338029+(P11267+1.8692731)/1.8692731)/2</f>
        <v>-5.5158603588998982E-2</v>
      </c>
    </row>
    <row r="11268" spans="1:19" x14ac:dyDescent="0.2">
      <c r="A11268" t="s">
        <v>22391</v>
      </c>
      <c r="B11268" t="s">
        <v>22392</v>
      </c>
      <c r="C11268">
        <v>95</v>
      </c>
      <c r="D11268">
        <v>85</v>
      </c>
      <c r="E11268">
        <v>94</v>
      </c>
      <c r="F11268">
        <v>9</v>
      </c>
      <c r="G11268">
        <v>3.1953552720973298E-2</v>
      </c>
      <c r="H11268">
        <v>-0.498853761467552</v>
      </c>
      <c r="I11268">
        <v>-1.9076782688115199</v>
      </c>
      <c r="J11268">
        <v>206</v>
      </c>
      <c r="K11268">
        <v>141</v>
      </c>
      <c r="L11268">
        <v>144</v>
      </c>
      <c r="M11268">
        <v>5</v>
      </c>
      <c r="N11268">
        <v>-8.7420004292051601E-2</v>
      </c>
      <c r="O11268">
        <v>-0.74759350541829395</v>
      </c>
      <c r="P11268">
        <v>-2.6251228846250201</v>
      </c>
      <c r="Q11268">
        <v>0.74576271186440601</v>
      </c>
      <c r="R11268">
        <v>0.44067796610169402</v>
      </c>
      <c r="S11268">
        <f t="shared" si="176"/>
        <v>-0.25232023514372454</v>
      </c>
    </row>
    <row r="11269" spans="1:19" x14ac:dyDescent="0.2">
      <c r="A11269" t="s">
        <v>22393</v>
      </c>
      <c r="B11269" t="s">
        <v>22394</v>
      </c>
      <c r="C11269">
        <v>176</v>
      </c>
      <c r="D11269">
        <v>147</v>
      </c>
      <c r="E11269">
        <v>861</v>
      </c>
      <c r="F11269">
        <v>2274</v>
      </c>
      <c r="G11269">
        <v>2.0628992295547701E-3</v>
      </c>
      <c r="H11269">
        <v>0.19523247386110101</v>
      </c>
      <c r="I11269">
        <v>0.22708061957556699</v>
      </c>
      <c r="J11269">
        <v>408</v>
      </c>
      <c r="K11269">
        <v>499</v>
      </c>
      <c r="L11269">
        <v>2207</v>
      </c>
      <c r="M11269">
        <v>4463</v>
      </c>
      <c r="N11269">
        <v>0.16466848595523101</v>
      </c>
      <c r="O11269">
        <v>0.141053392927384</v>
      </c>
      <c r="P11269">
        <v>2.8741055158756499E-2</v>
      </c>
      <c r="Q11269">
        <v>0.91525423728813504</v>
      </c>
      <c r="R11269">
        <v>0.59322033898305004</v>
      </c>
      <c r="S11269">
        <f t="shared" si="176"/>
        <v>1.0731740468585902</v>
      </c>
    </row>
    <row r="11270" spans="1:19" x14ac:dyDescent="0.2">
      <c r="A11270" t="s">
        <v>22395</v>
      </c>
      <c r="B11270" t="s">
        <v>22396</v>
      </c>
      <c r="C11270">
        <v>227</v>
      </c>
      <c r="D11270">
        <v>176</v>
      </c>
      <c r="E11270">
        <v>120</v>
      </c>
      <c r="F11270">
        <v>25</v>
      </c>
      <c r="G11270">
        <v>-3.02549570834444E-2</v>
      </c>
      <c r="H11270">
        <v>-0.77110262092390103</v>
      </c>
      <c r="I11270">
        <v>-1.8422830214830801</v>
      </c>
      <c r="J11270">
        <v>433</v>
      </c>
      <c r="K11270">
        <v>553</v>
      </c>
      <c r="L11270">
        <v>342</v>
      </c>
      <c r="M11270">
        <v>61</v>
      </c>
      <c r="N11270">
        <v>0.18346533837305401</v>
      </c>
      <c r="O11270">
        <v>-0.69455056744162003</v>
      </c>
      <c r="P11270">
        <v>-1.86138372993449</v>
      </c>
      <c r="Q11270">
        <v>0.86440677966101698</v>
      </c>
      <c r="R11270">
        <v>0.27118644067796599</v>
      </c>
      <c r="S11270">
        <f t="shared" si="176"/>
        <v>-2.9173590278761048E-2</v>
      </c>
    </row>
    <row r="11271" spans="1:19" x14ac:dyDescent="0.2">
      <c r="A11271" t="s">
        <v>22397</v>
      </c>
      <c r="B11271" t="s">
        <v>22398</v>
      </c>
      <c r="C11271">
        <v>126</v>
      </c>
      <c r="D11271">
        <v>169</v>
      </c>
      <c r="E11271">
        <v>68</v>
      </c>
      <c r="F11271">
        <v>15</v>
      </c>
      <c r="G11271">
        <v>0.20777439179163901</v>
      </c>
      <c r="H11271">
        <v>-0.76211964218973005</v>
      </c>
      <c r="I11271">
        <v>-1.80847645902388</v>
      </c>
      <c r="J11271">
        <v>259</v>
      </c>
      <c r="K11271">
        <v>305</v>
      </c>
      <c r="L11271">
        <v>160</v>
      </c>
      <c r="M11271">
        <v>30</v>
      </c>
      <c r="N11271">
        <v>0.14822817868725499</v>
      </c>
      <c r="O11271">
        <v>-0.80126855856971702</v>
      </c>
      <c r="P11271">
        <v>-1.94640417795348</v>
      </c>
      <c r="Q11271">
        <v>0.644067796610169</v>
      </c>
      <c r="R11271">
        <v>0.37288135593220301</v>
      </c>
      <c r="S11271">
        <f t="shared" si="176"/>
        <v>-4.2165918512752656E-2</v>
      </c>
    </row>
    <row r="11272" spans="1:19" x14ac:dyDescent="0.2">
      <c r="A11272" t="s">
        <v>22399</v>
      </c>
      <c r="B11272" t="s">
        <v>22400</v>
      </c>
      <c r="C11272">
        <v>209</v>
      </c>
      <c r="D11272">
        <v>282</v>
      </c>
      <c r="E11272">
        <v>162</v>
      </c>
      <c r="F11272">
        <v>35</v>
      </c>
      <c r="G11272">
        <v>0.21036105450383499</v>
      </c>
      <c r="H11272">
        <v>-0.60488928134682596</v>
      </c>
      <c r="I11272">
        <v>-1.6602754147227701</v>
      </c>
      <c r="J11272">
        <v>365</v>
      </c>
      <c r="K11272">
        <v>485</v>
      </c>
      <c r="L11272">
        <v>273</v>
      </c>
      <c r="M11272">
        <v>48</v>
      </c>
      <c r="N11272">
        <v>0.20067697756750999</v>
      </c>
      <c r="O11272">
        <v>-0.71821899456010896</v>
      </c>
      <c r="P11272">
        <v>-1.8912772956727799</v>
      </c>
      <c r="Q11272">
        <v>0.62711864406779605</v>
      </c>
      <c r="R11272">
        <v>0.37288135593220301</v>
      </c>
      <c r="S11272">
        <f t="shared" si="176"/>
        <v>1.5318344575729724E-2</v>
      </c>
    </row>
    <row r="11273" spans="1:19" x14ac:dyDescent="0.2">
      <c r="A11273" t="s">
        <v>22401</v>
      </c>
      <c r="B11273" t="s">
        <v>22402</v>
      </c>
      <c r="C11273">
        <v>42</v>
      </c>
      <c r="D11273">
        <v>55</v>
      </c>
      <c r="E11273">
        <v>53</v>
      </c>
      <c r="F11273">
        <v>2</v>
      </c>
      <c r="G11273">
        <v>0.197371631391871</v>
      </c>
      <c r="H11273">
        <v>-0.39323143057551402</v>
      </c>
      <c r="I11273">
        <v>-2.2064164676959099</v>
      </c>
      <c r="J11273">
        <v>232</v>
      </c>
      <c r="K11273">
        <v>227</v>
      </c>
      <c r="L11273">
        <v>121</v>
      </c>
      <c r="M11273">
        <v>19</v>
      </c>
      <c r="N11273">
        <v>6.7765975723944702E-2</v>
      </c>
      <c r="O11273">
        <v>-0.87479139171884002</v>
      </c>
      <c r="P11273">
        <v>-2.0969600525299601</v>
      </c>
      <c r="Q11273">
        <v>0.81355932203389802</v>
      </c>
      <c r="R11273">
        <v>0.37288135593220301</v>
      </c>
      <c r="S11273">
        <f t="shared" si="176"/>
        <v>-0.19719645242878264</v>
      </c>
    </row>
    <row r="11274" spans="1:19" x14ac:dyDescent="0.2">
      <c r="A11274" t="s">
        <v>22403</v>
      </c>
      <c r="B11274" t="s">
        <v>22404</v>
      </c>
      <c r="C11274">
        <v>18</v>
      </c>
      <c r="D11274">
        <v>16</v>
      </c>
      <c r="E11274">
        <v>118</v>
      </c>
      <c r="F11274">
        <v>173</v>
      </c>
      <c r="G11274">
        <v>2.9105709848147102E-2</v>
      </c>
      <c r="H11274">
        <v>0.32235149242441502</v>
      </c>
      <c r="I11274">
        <v>9.8576425063490306E-2</v>
      </c>
      <c r="J11274">
        <v>113</v>
      </c>
      <c r="K11274">
        <v>92</v>
      </c>
      <c r="L11274">
        <v>271</v>
      </c>
      <c r="M11274">
        <v>296</v>
      </c>
      <c r="N11274">
        <v>-1.2062512716142599E-2</v>
      </c>
      <c r="O11274">
        <v>-0.21219792975340401</v>
      </c>
      <c r="P11274">
        <v>-0.59201240101637398</v>
      </c>
      <c r="Q11274">
        <v>0.89830508474576198</v>
      </c>
      <c r="R11274">
        <v>0.644067796610169</v>
      </c>
      <c r="S11274">
        <f t="shared" si="176"/>
        <v>0.87007416550942396</v>
      </c>
    </row>
    <row r="11275" spans="1:19" x14ac:dyDescent="0.2">
      <c r="A11275" t="s">
        <v>22405</v>
      </c>
      <c r="B11275" t="s">
        <v>22406</v>
      </c>
      <c r="C11275">
        <v>82</v>
      </c>
      <c r="D11275">
        <v>100</v>
      </c>
      <c r="E11275">
        <v>129</v>
      </c>
      <c r="F11275">
        <v>211</v>
      </c>
      <c r="G11275">
        <v>0.16644437991181099</v>
      </c>
      <c r="H11275">
        <v>-0.29748215186287102</v>
      </c>
      <c r="I11275">
        <v>-0.47372857004802199</v>
      </c>
      <c r="J11275">
        <v>287</v>
      </c>
      <c r="K11275">
        <v>352</v>
      </c>
      <c r="L11275">
        <v>475</v>
      </c>
      <c r="M11275">
        <v>540</v>
      </c>
      <c r="N11275">
        <v>0.16588887016585999</v>
      </c>
      <c r="O11275">
        <v>-0.37327706425351598</v>
      </c>
      <c r="P11275">
        <v>-0.73571380550291599</v>
      </c>
      <c r="Q11275">
        <v>0.89830508474576198</v>
      </c>
      <c r="R11275">
        <v>0.47457627118644002</v>
      </c>
      <c r="S11275">
        <f t="shared" si="176"/>
        <v>0.66659312018128825</v>
      </c>
    </row>
    <row r="11276" spans="1:19" x14ac:dyDescent="0.2">
      <c r="A11276" t="s">
        <v>22407</v>
      </c>
      <c r="B11276" t="s">
        <v>22408</v>
      </c>
      <c r="C11276">
        <v>183</v>
      </c>
      <c r="D11276">
        <v>131</v>
      </c>
      <c r="E11276">
        <v>64</v>
      </c>
      <c r="F11276">
        <v>25</v>
      </c>
      <c r="G11276">
        <v>-6.4921561779136799E-2</v>
      </c>
      <c r="H11276">
        <v>-0.95052912552494495</v>
      </c>
      <c r="I11276">
        <v>-1.74870825402039</v>
      </c>
      <c r="J11276">
        <v>287</v>
      </c>
      <c r="K11276">
        <v>290</v>
      </c>
      <c r="L11276">
        <v>155</v>
      </c>
      <c r="M11276">
        <v>39</v>
      </c>
      <c r="N11276">
        <v>8.1744204586685396E-2</v>
      </c>
      <c r="O11276">
        <v>-0.859638975708091</v>
      </c>
      <c r="P11276">
        <v>-1.8770429582993799</v>
      </c>
      <c r="Q11276">
        <v>0.94915254237288105</v>
      </c>
      <c r="R11276">
        <v>0.27118644067796599</v>
      </c>
      <c r="S11276">
        <f t="shared" si="176"/>
        <v>-6.3767669762051513E-3</v>
      </c>
    </row>
    <row r="11277" spans="1:19" x14ac:dyDescent="0.2">
      <c r="A11277" t="s">
        <v>22409</v>
      </c>
      <c r="B11277" t="s">
        <v>22410</v>
      </c>
      <c r="C11277">
        <v>47</v>
      </c>
      <c r="D11277">
        <v>26</v>
      </c>
      <c r="E11277">
        <v>109</v>
      </c>
      <c r="F11277">
        <v>172</v>
      </c>
      <c r="G11277">
        <v>-0.17686627766937099</v>
      </c>
      <c r="H11277">
        <v>-0.128929369773497</v>
      </c>
      <c r="I11277">
        <v>-0.320766583990167</v>
      </c>
      <c r="J11277">
        <v>402</v>
      </c>
      <c r="K11277">
        <v>523</v>
      </c>
      <c r="L11277">
        <v>724</v>
      </c>
      <c r="M11277">
        <v>978</v>
      </c>
      <c r="N11277">
        <v>0.19150373920452601</v>
      </c>
      <c r="O11277">
        <v>-0.33657626403171298</v>
      </c>
      <c r="P11277">
        <v>-0.624112866888761</v>
      </c>
      <c r="Q11277">
        <v>0.83050847457627097</v>
      </c>
      <c r="R11277">
        <v>0.59322033898305004</v>
      </c>
      <c r="S11277">
        <f t="shared" si="176"/>
        <v>0.74055624687990007</v>
      </c>
    </row>
    <row r="11278" spans="1:19" x14ac:dyDescent="0.2">
      <c r="A11278" t="s">
        <v>22411</v>
      </c>
      <c r="B11278" t="s">
        <v>22412</v>
      </c>
      <c r="C11278">
        <v>197</v>
      </c>
      <c r="D11278">
        <v>270</v>
      </c>
      <c r="E11278">
        <v>691</v>
      </c>
      <c r="F11278">
        <v>1597</v>
      </c>
      <c r="G11278">
        <v>0.21715577029292199</v>
      </c>
      <c r="H11278">
        <v>5.0753811434201802E-2</v>
      </c>
      <c r="I11278">
        <v>2.4641517014891E-2</v>
      </c>
      <c r="J11278">
        <v>321</v>
      </c>
      <c r="K11278">
        <v>458</v>
      </c>
      <c r="L11278">
        <v>1508</v>
      </c>
      <c r="M11278">
        <v>3013</v>
      </c>
      <c r="N11278">
        <v>0.23158854902071799</v>
      </c>
      <c r="O11278">
        <v>7.9807531984492794E-2</v>
      </c>
      <c r="P11278">
        <v>-3.77315693234078E-2</v>
      </c>
      <c r="Q11278">
        <v>0.79661016949152497</v>
      </c>
      <c r="R11278">
        <v>0.74576271186440601</v>
      </c>
      <c r="S11278">
        <f t="shared" si="176"/>
        <v>0.99701362675822136</v>
      </c>
    </row>
    <row r="11279" spans="1:19" x14ac:dyDescent="0.2">
      <c r="A11279" t="s">
        <v>22413</v>
      </c>
      <c r="B11279" t="s">
        <v>22414</v>
      </c>
      <c r="C11279">
        <v>117</v>
      </c>
      <c r="D11279">
        <v>131</v>
      </c>
      <c r="E11279">
        <v>86</v>
      </c>
      <c r="F11279">
        <v>22</v>
      </c>
      <c r="G11279">
        <v>0.12934366620513099</v>
      </c>
      <c r="H11279">
        <v>-0.62794542028099698</v>
      </c>
      <c r="I11279">
        <v>-1.6099603538859499</v>
      </c>
      <c r="J11279">
        <v>322</v>
      </c>
      <c r="K11279">
        <v>422</v>
      </c>
      <c r="L11279">
        <v>228</v>
      </c>
      <c r="M11279">
        <v>36</v>
      </c>
      <c r="N11279">
        <v>0.194684682687564</v>
      </c>
      <c r="O11279">
        <v>-0.74200980183976695</v>
      </c>
      <c r="P11279">
        <v>-1.96177903952043</v>
      </c>
      <c r="Q11279">
        <v>0.76271186440677896</v>
      </c>
      <c r="R11279">
        <v>0.28813559322033899</v>
      </c>
      <c r="S11279">
        <f t="shared" si="176"/>
        <v>1.0970309518594748E-2</v>
      </c>
    </row>
    <row r="11280" spans="1:19" x14ac:dyDescent="0.2">
      <c r="A11280" t="s">
        <v>22415</v>
      </c>
      <c r="B11280" t="s">
        <v>22416</v>
      </c>
      <c r="C11280">
        <v>275</v>
      </c>
      <c r="D11280">
        <v>342</v>
      </c>
      <c r="E11280">
        <v>220</v>
      </c>
      <c r="F11280">
        <v>17</v>
      </c>
      <c r="G11280">
        <v>0.1749516445214</v>
      </c>
      <c r="H11280">
        <v>-0.59116802278645997</v>
      </c>
      <c r="I11280">
        <v>-2.09308094541398</v>
      </c>
      <c r="J11280">
        <v>481</v>
      </c>
      <c r="K11280">
        <v>498</v>
      </c>
      <c r="L11280">
        <v>390</v>
      </c>
      <c r="M11280">
        <v>53</v>
      </c>
      <c r="N11280">
        <v>9.23123698076075E-2</v>
      </c>
      <c r="O11280">
        <v>-0.68316924649172295</v>
      </c>
      <c r="P11280">
        <v>-1.9680948753649301</v>
      </c>
      <c r="Q11280">
        <v>0.677966101694915</v>
      </c>
      <c r="R11280">
        <v>0.40677966101694901</v>
      </c>
      <c r="S11280">
        <f t="shared" si="176"/>
        <v>-0.13004303903061248</v>
      </c>
    </row>
    <row r="11281" spans="1:19" x14ac:dyDescent="0.2">
      <c r="A11281" t="s">
        <v>22417</v>
      </c>
      <c r="B11281" t="s">
        <v>22418</v>
      </c>
      <c r="C11281">
        <v>190</v>
      </c>
      <c r="D11281">
        <v>326</v>
      </c>
      <c r="E11281">
        <v>166</v>
      </c>
      <c r="F11281">
        <v>54</v>
      </c>
      <c r="G11281">
        <v>0.31472223141063799</v>
      </c>
      <c r="H11281">
        <v>-0.55290352269117704</v>
      </c>
      <c r="I11281">
        <v>-1.43055701409185</v>
      </c>
      <c r="J11281">
        <v>339</v>
      </c>
      <c r="K11281">
        <v>585</v>
      </c>
      <c r="L11281">
        <v>248</v>
      </c>
      <c r="M11281">
        <v>80</v>
      </c>
      <c r="N11281">
        <v>0.31418427130081999</v>
      </c>
      <c r="O11281">
        <v>-0.72783679452125605</v>
      </c>
      <c r="P11281">
        <v>-1.6373353798030299</v>
      </c>
      <c r="Q11281">
        <v>0.76271186440677896</v>
      </c>
      <c r="R11281">
        <v>0.47457627118644002</v>
      </c>
      <c r="S11281">
        <f t="shared" si="176"/>
        <v>0.14949063295511464</v>
      </c>
    </row>
    <row r="11282" spans="1:19" x14ac:dyDescent="0.2">
      <c r="A11282" t="s">
        <v>22419</v>
      </c>
      <c r="B11282" t="s">
        <v>22420</v>
      </c>
      <c r="C11282">
        <v>170</v>
      </c>
      <c r="D11282">
        <v>163</v>
      </c>
      <c r="E11282">
        <v>840</v>
      </c>
      <c r="F11282">
        <v>2532</v>
      </c>
      <c r="G11282">
        <v>6.1996915321212299E-2</v>
      </c>
      <c r="H11282">
        <v>0.199572354905204</v>
      </c>
      <c r="I11282">
        <v>0.288817607005044</v>
      </c>
      <c r="J11282">
        <v>286</v>
      </c>
      <c r="K11282">
        <v>316</v>
      </c>
      <c r="L11282">
        <v>1561</v>
      </c>
      <c r="M11282">
        <v>3876</v>
      </c>
      <c r="N11282">
        <v>0.12054915291108199</v>
      </c>
      <c r="O11282">
        <v>0.14494809278898399</v>
      </c>
      <c r="P11282">
        <v>0.12179206665779101</v>
      </c>
      <c r="Q11282">
        <v>0.79661016949152497</v>
      </c>
      <c r="R11282">
        <v>0.76271186440677896</v>
      </c>
      <c r="S11282">
        <f t="shared" si="176"/>
        <v>1.1158675946895666</v>
      </c>
    </row>
    <row r="11283" spans="1:19" x14ac:dyDescent="0.2">
      <c r="A11283" t="s">
        <v>22421</v>
      </c>
      <c r="B11283" t="s">
        <v>22422</v>
      </c>
      <c r="C11283">
        <v>172</v>
      </c>
      <c r="D11283">
        <v>120</v>
      </c>
      <c r="E11283">
        <v>476</v>
      </c>
      <c r="F11283">
        <v>403</v>
      </c>
      <c r="G11283">
        <v>-7.6088968564395607E-2</v>
      </c>
      <c r="H11283">
        <v>-5.2179503965459402E-2</v>
      </c>
      <c r="I11283">
        <v>-0.51442057372843797</v>
      </c>
      <c r="J11283">
        <v>401</v>
      </c>
      <c r="K11283">
        <v>253</v>
      </c>
      <c r="L11283">
        <v>826</v>
      </c>
      <c r="M11283">
        <v>826</v>
      </c>
      <c r="N11283">
        <v>-0.122795748022642</v>
      </c>
      <c r="O11283">
        <v>-0.27825310244418999</v>
      </c>
      <c r="P11283">
        <v>-0.69638999389169298</v>
      </c>
      <c r="Q11283">
        <v>0.74576271186440601</v>
      </c>
      <c r="R11283">
        <v>0.52542372881355903</v>
      </c>
      <c r="S11283">
        <f t="shared" si="176"/>
        <v>0.66537669806347433</v>
      </c>
    </row>
    <row r="11284" spans="1:19" x14ac:dyDescent="0.2">
      <c r="A11284" t="s">
        <v>22423</v>
      </c>
      <c r="B11284" t="s">
        <v>22424</v>
      </c>
      <c r="C11284">
        <v>84</v>
      </c>
      <c r="D11284">
        <v>81</v>
      </c>
      <c r="E11284">
        <v>360</v>
      </c>
      <c r="F11284">
        <v>869</v>
      </c>
      <c r="G11284">
        <v>6.4463965112296504E-2</v>
      </c>
      <c r="H11284">
        <v>0.13776520492700201</v>
      </c>
      <c r="I11284">
        <v>0.130543317424785</v>
      </c>
      <c r="J11284">
        <v>154</v>
      </c>
      <c r="K11284">
        <v>149</v>
      </c>
      <c r="L11284">
        <v>680</v>
      </c>
      <c r="M11284">
        <v>1190</v>
      </c>
      <c r="N11284">
        <v>6.2893650997532802E-2</v>
      </c>
      <c r="O11284">
        <v>5.2899414725382801E-2</v>
      </c>
      <c r="P11284">
        <v>-0.12219942803582499</v>
      </c>
      <c r="Q11284">
        <v>0.83050847457627097</v>
      </c>
      <c r="R11284">
        <v>0.76271186440677896</v>
      </c>
      <c r="S11284">
        <f t="shared" si="176"/>
        <v>1.0049601780053181</v>
      </c>
    </row>
    <row r="11285" spans="1:19" x14ac:dyDescent="0.2">
      <c r="A11285" t="s">
        <v>22425</v>
      </c>
      <c r="B11285" t="s">
        <v>22426</v>
      </c>
      <c r="C11285">
        <v>63</v>
      </c>
      <c r="D11285">
        <v>67</v>
      </c>
      <c r="E11285">
        <v>69</v>
      </c>
      <c r="F11285">
        <v>5</v>
      </c>
      <c r="G11285">
        <v>0.10699248554277301</v>
      </c>
      <c r="H11285">
        <v>-0.45474946849473002</v>
      </c>
      <c r="I11285">
        <v>-1.98456771807956</v>
      </c>
      <c r="J11285">
        <v>239</v>
      </c>
      <c r="K11285">
        <v>270</v>
      </c>
      <c r="L11285">
        <v>104</v>
      </c>
      <c r="M11285">
        <v>22</v>
      </c>
      <c r="N11285">
        <v>0.13019396663257099</v>
      </c>
      <c r="O11285">
        <v>-0.95345333879374705</v>
      </c>
      <c r="P11285">
        <v>-2.04620088871782</v>
      </c>
      <c r="Q11285">
        <v>0.69491525423728795</v>
      </c>
      <c r="R11285">
        <v>0.28813559322033899</v>
      </c>
      <c r="S11285">
        <f t="shared" si="176"/>
        <v>-0.11964170592489212</v>
      </c>
    </row>
    <row r="11286" spans="1:19" x14ac:dyDescent="0.2">
      <c r="A11286" t="s">
        <v>22427</v>
      </c>
      <c r="B11286" t="s">
        <v>22428</v>
      </c>
      <c r="C11286">
        <v>73</v>
      </c>
      <c r="D11286">
        <v>35</v>
      </c>
      <c r="E11286">
        <v>194</v>
      </c>
      <c r="F11286">
        <v>529</v>
      </c>
      <c r="G11286">
        <v>-0.238996583474651</v>
      </c>
      <c r="H11286">
        <v>-6.97791399686334E-2</v>
      </c>
      <c r="I11286">
        <v>-2.4064361047269001E-2</v>
      </c>
      <c r="J11286">
        <v>52</v>
      </c>
      <c r="K11286">
        <v>22</v>
      </c>
      <c r="L11286">
        <v>417</v>
      </c>
      <c r="M11286">
        <v>604</v>
      </c>
      <c r="N11286">
        <v>-0.29635255939087102</v>
      </c>
      <c r="O11286">
        <v>0.312043934194568</v>
      </c>
      <c r="P11286">
        <v>5.4807926394439703E-2</v>
      </c>
      <c r="Q11286">
        <v>0.93220338983050799</v>
      </c>
      <c r="R11286">
        <v>0.55932203389830504</v>
      </c>
      <c r="S11286">
        <f t="shared" si="176"/>
        <v>1.0077204618447779</v>
      </c>
    </row>
    <row r="11287" spans="1:19" x14ac:dyDescent="0.2">
      <c r="A11287" t="s">
        <v>22429</v>
      </c>
      <c r="B11287" t="s">
        <v>22430</v>
      </c>
      <c r="C11287">
        <v>139</v>
      </c>
      <c r="D11287">
        <v>101</v>
      </c>
      <c r="E11287">
        <v>64</v>
      </c>
      <c r="F11287">
        <v>20</v>
      </c>
      <c r="G11287">
        <v>-5.8435194175924E-2</v>
      </c>
      <c r="H11287">
        <v>-0.83109283604861095</v>
      </c>
      <c r="I11287">
        <v>-1.7261819775521099</v>
      </c>
      <c r="J11287">
        <v>246</v>
      </c>
      <c r="K11287">
        <v>387</v>
      </c>
      <c r="L11287">
        <v>185</v>
      </c>
      <c r="M11287">
        <v>25</v>
      </c>
      <c r="N11287">
        <v>0.27400396133725402</v>
      </c>
      <c r="O11287">
        <v>-0.71585215584475503</v>
      </c>
      <c r="P11287">
        <v>-2.00322076702323</v>
      </c>
      <c r="Q11287">
        <v>0.71186440677966101</v>
      </c>
      <c r="R11287">
        <v>0.42372881355932202</v>
      </c>
      <c r="S11287">
        <f t="shared" si="176"/>
        <v>-3.3631063848260381E-2</v>
      </c>
    </row>
    <row r="11288" spans="1:19" x14ac:dyDescent="0.2">
      <c r="A11288" t="s">
        <v>22431</v>
      </c>
      <c r="B11288" t="s">
        <v>22432</v>
      </c>
      <c r="C11288">
        <v>111</v>
      </c>
      <c r="D11288">
        <v>98</v>
      </c>
      <c r="E11288">
        <v>88</v>
      </c>
      <c r="F11288">
        <v>7</v>
      </c>
      <c r="G11288">
        <v>2.61613292013658E-2</v>
      </c>
      <c r="H11288">
        <v>-0.59509831641489197</v>
      </c>
      <c r="I11288">
        <v>-2.0844221117343902</v>
      </c>
      <c r="J11288">
        <v>241</v>
      </c>
      <c r="K11288">
        <v>329</v>
      </c>
      <c r="L11288">
        <v>165</v>
      </c>
      <c r="M11288">
        <v>42</v>
      </c>
      <c r="N11288">
        <v>0.212406958796827</v>
      </c>
      <c r="O11288">
        <v>-0.75662187550535198</v>
      </c>
      <c r="P11288">
        <v>-1.76899342076886</v>
      </c>
      <c r="Q11288">
        <v>0.72881355932203395</v>
      </c>
      <c r="R11288">
        <v>0.44067796610169402</v>
      </c>
      <c r="S11288">
        <f t="shared" si="176"/>
        <v>-7.4289590323697446E-2</v>
      </c>
    </row>
    <row r="11289" spans="1:19" x14ac:dyDescent="0.2">
      <c r="A11289" t="s">
        <v>22433</v>
      </c>
      <c r="B11289" t="s">
        <v>22434</v>
      </c>
      <c r="C11289">
        <v>127</v>
      </c>
      <c r="D11289">
        <v>257</v>
      </c>
      <c r="E11289">
        <v>177</v>
      </c>
      <c r="F11289">
        <v>15</v>
      </c>
      <c r="G11289">
        <v>0.38638763467086601</v>
      </c>
      <c r="H11289">
        <v>-0.35008846437255298</v>
      </c>
      <c r="I11289">
        <v>-1.8119096348622701</v>
      </c>
      <c r="J11289">
        <v>299</v>
      </c>
      <c r="K11289">
        <v>363</v>
      </c>
      <c r="L11289">
        <v>182</v>
      </c>
      <c r="M11289">
        <v>40</v>
      </c>
      <c r="N11289">
        <v>0.161463540133404</v>
      </c>
      <c r="O11289">
        <v>-0.80768857748374501</v>
      </c>
      <c r="P11289">
        <v>-1.8838368655883599</v>
      </c>
      <c r="Q11289">
        <v>0.89830508474576198</v>
      </c>
      <c r="R11289">
        <v>0.305084745762711</v>
      </c>
      <c r="S11289">
        <f t="shared" si="176"/>
        <v>-2.642025612076242E-2</v>
      </c>
    </row>
    <row r="11290" spans="1:19" x14ac:dyDescent="0.2">
      <c r="A11290" t="s">
        <v>22435</v>
      </c>
      <c r="B11290" t="s">
        <v>22436</v>
      </c>
      <c r="C11290">
        <v>2</v>
      </c>
      <c r="D11290">
        <v>12</v>
      </c>
      <c r="E11290">
        <v>23</v>
      </c>
      <c r="F11290">
        <v>135</v>
      </c>
      <c r="G11290">
        <v>0.85840948267917205</v>
      </c>
      <c r="H11290">
        <v>0.56643983057520797</v>
      </c>
      <c r="I11290">
        <v>0.94510659986902501</v>
      </c>
      <c r="J11290">
        <v>33</v>
      </c>
      <c r="K11290">
        <v>38</v>
      </c>
      <c r="L11290">
        <v>57</v>
      </c>
      <c r="M11290">
        <v>237</v>
      </c>
      <c r="N11290">
        <v>0.138497760160644</v>
      </c>
      <c r="O11290">
        <v>-0.35472786134978601</v>
      </c>
      <c r="P11290">
        <v>-0.15399126245967601</v>
      </c>
      <c r="Q11290">
        <v>0.81355932203389802</v>
      </c>
      <c r="R11290">
        <v>0.66101694915254205</v>
      </c>
      <c r="S11290">
        <f t="shared" si="176"/>
        <v>1.2313629224939855</v>
      </c>
    </row>
    <row r="11291" spans="1:19" x14ac:dyDescent="0.2">
      <c r="A11291" t="s">
        <v>22437</v>
      </c>
      <c r="B11291" t="s">
        <v>22438</v>
      </c>
      <c r="C11291">
        <v>179</v>
      </c>
      <c r="D11291">
        <v>262</v>
      </c>
      <c r="E11291">
        <v>873</v>
      </c>
      <c r="F11291">
        <v>2183</v>
      </c>
      <c r="G11291">
        <v>0.24570649263538</v>
      </c>
      <c r="H11291">
        <v>0.19390320294727201</v>
      </c>
      <c r="I11291">
        <v>0.202003531767247</v>
      </c>
      <c r="J11291">
        <v>255</v>
      </c>
      <c r="K11291">
        <v>345</v>
      </c>
      <c r="L11291">
        <v>1160</v>
      </c>
      <c r="M11291">
        <v>3711</v>
      </c>
      <c r="N11291">
        <v>0.20850701806103999</v>
      </c>
      <c r="O11291">
        <v>6.58290316485729E-2</v>
      </c>
      <c r="P11291">
        <v>0.15272510532293401</v>
      </c>
      <c r="Q11291">
        <v>0.86440677966101698</v>
      </c>
      <c r="R11291">
        <v>0.55932203389830504</v>
      </c>
      <c r="S11291">
        <f t="shared" si="176"/>
        <v>1.0991059374906293</v>
      </c>
    </row>
    <row r="11292" spans="1:19" x14ac:dyDescent="0.2">
      <c r="A11292" t="s">
        <v>22439</v>
      </c>
      <c r="B11292" t="s">
        <v>22440</v>
      </c>
      <c r="C11292">
        <v>109</v>
      </c>
      <c r="D11292">
        <v>61</v>
      </c>
      <c r="E11292">
        <v>23</v>
      </c>
      <c r="F11292">
        <v>6</v>
      </c>
      <c r="G11292">
        <v>-0.17183843063432799</v>
      </c>
      <c r="H11292">
        <v>-1.16995667170143</v>
      </c>
      <c r="I11292">
        <v>-2.1434724205189699</v>
      </c>
      <c r="J11292">
        <v>185</v>
      </c>
      <c r="K11292">
        <v>137</v>
      </c>
      <c r="L11292">
        <v>122</v>
      </c>
      <c r="M11292">
        <v>38</v>
      </c>
      <c r="N11292">
        <v>-5.3223057824885199E-2</v>
      </c>
      <c r="O11292">
        <v>-0.77290067487265501</v>
      </c>
      <c r="P11292">
        <v>-1.6976138003780901</v>
      </c>
      <c r="Q11292">
        <v>0.76271186440677896</v>
      </c>
      <c r="R11292">
        <v>0.49152542372881303</v>
      </c>
      <c r="S11292">
        <f t="shared" si="176"/>
        <v>-7.2225838268435621E-2</v>
      </c>
    </row>
    <row r="11293" spans="1:19" x14ac:dyDescent="0.2">
      <c r="A11293" t="s">
        <v>22441</v>
      </c>
      <c r="B11293" t="s">
        <v>22442</v>
      </c>
      <c r="C11293">
        <v>94</v>
      </c>
      <c r="D11293">
        <v>102</v>
      </c>
      <c r="E11293">
        <v>521</v>
      </c>
      <c r="F11293">
        <v>1561</v>
      </c>
      <c r="G11293">
        <v>0.11573055045774699</v>
      </c>
      <c r="H11293">
        <v>0.24945185992142199</v>
      </c>
      <c r="I11293">
        <v>0.33607787650071902</v>
      </c>
      <c r="J11293">
        <v>233</v>
      </c>
      <c r="K11293">
        <v>338</v>
      </c>
      <c r="L11293">
        <v>1291</v>
      </c>
      <c r="M11293">
        <v>3637</v>
      </c>
      <c r="N11293">
        <v>0.23878888267335699</v>
      </c>
      <c r="O11293">
        <v>0.15148154409601</v>
      </c>
      <c r="P11293">
        <v>0.18316171143679999</v>
      </c>
      <c r="Q11293">
        <v>0.96610169491525399</v>
      </c>
      <c r="R11293">
        <v>0.55932203389830504</v>
      </c>
      <c r="S11293">
        <f t="shared" si="176"/>
        <v>1.1459120494261072</v>
      </c>
    </row>
    <row r="11294" spans="1:19" x14ac:dyDescent="0.2">
      <c r="A11294" t="s">
        <v>22443</v>
      </c>
      <c r="B11294" t="s">
        <v>22444</v>
      </c>
      <c r="C11294">
        <v>169</v>
      </c>
      <c r="D11294">
        <v>147</v>
      </c>
      <c r="E11294">
        <v>750</v>
      </c>
      <c r="F11294">
        <v>1683</v>
      </c>
      <c r="G11294">
        <v>1.9688862430030998E-2</v>
      </c>
      <c r="H11294">
        <v>0.15291654899962201</v>
      </c>
      <c r="I11294">
        <v>0.114000238400151</v>
      </c>
      <c r="J11294">
        <v>351</v>
      </c>
      <c r="K11294">
        <v>251</v>
      </c>
      <c r="L11294">
        <v>1526</v>
      </c>
      <c r="M11294">
        <v>3022</v>
      </c>
      <c r="N11294">
        <v>-6.8405291563064102E-2</v>
      </c>
      <c r="O11294">
        <v>4.6158640008647202E-2</v>
      </c>
      <c r="P11294">
        <v>-7.5238325054710495E-2</v>
      </c>
      <c r="Q11294">
        <v>0.86440677966101698</v>
      </c>
      <c r="R11294">
        <v>0.55932203389830504</v>
      </c>
      <c r="S11294">
        <f t="shared" si="176"/>
        <v>1.0127507558369704</v>
      </c>
    </row>
    <row r="11295" spans="1:19" x14ac:dyDescent="0.2">
      <c r="A11295" t="s">
        <v>22445</v>
      </c>
      <c r="B11295" t="s">
        <v>22446</v>
      </c>
      <c r="C11295">
        <v>464</v>
      </c>
      <c r="D11295">
        <v>498</v>
      </c>
      <c r="E11295">
        <v>328</v>
      </c>
      <c r="F11295">
        <v>58</v>
      </c>
      <c r="G11295">
        <v>0.110969594500365</v>
      </c>
      <c r="H11295">
        <v>-0.64490214662160505</v>
      </c>
      <c r="I11295">
        <v>-1.7872871599539399</v>
      </c>
      <c r="J11295">
        <v>943</v>
      </c>
      <c r="K11295">
        <v>783</v>
      </c>
      <c r="L11295">
        <v>457</v>
      </c>
      <c r="M11295">
        <v>101</v>
      </c>
      <c r="N11295">
        <v>-3.52182725766326E-3</v>
      </c>
      <c r="O11295">
        <v>-0.906684269811868</v>
      </c>
      <c r="P11295">
        <v>-1.9804159875465699</v>
      </c>
      <c r="Q11295">
        <v>0.76271186440677896</v>
      </c>
      <c r="R11295">
        <v>0.38983050847457601</v>
      </c>
      <c r="S11295">
        <f t="shared" si="176"/>
        <v>-4.5152879225918985E-2</v>
      </c>
    </row>
    <row r="11296" spans="1:19" x14ac:dyDescent="0.2">
      <c r="A11296" t="s">
        <v>22447</v>
      </c>
      <c r="B11296" t="s">
        <v>22448</v>
      </c>
      <c r="C11296">
        <v>90</v>
      </c>
      <c r="D11296">
        <v>85</v>
      </c>
      <c r="E11296">
        <v>58</v>
      </c>
      <c r="F11296">
        <v>8</v>
      </c>
      <c r="G11296">
        <v>5.5434648570496202E-2</v>
      </c>
      <c r="H11296">
        <v>-0.68507252565479104</v>
      </c>
      <c r="I11296">
        <v>-1.9353496954093801</v>
      </c>
      <c r="J11296">
        <v>105</v>
      </c>
      <c r="K11296">
        <v>188</v>
      </c>
      <c r="L11296">
        <v>61</v>
      </c>
      <c r="M11296">
        <v>7</v>
      </c>
      <c r="N11296">
        <v>0.33019665361546302</v>
      </c>
      <c r="O11296">
        <v>-0.82794824120356103</v>
      </c>
      <c r="P11296">
        <v>-2.18631692764757</v>
      </c>
      <c r="Q11296">
        <v>0.71186440677966101</v>
      </c>
      <c r="R11296">
        <v>0.40677966101694901</v>
      </c>
      <c r="S11296">
        <f t="shared" si="176"/>
        <v>-0.14292679464639235</v>
      </c>
    </row>
    <row r="11297" spans="1:19" x14ac:dyDescent="0.2">
      <c r="A11297" t="s">
        <v>22449</v>
      </c>
      <c r="B11297" t="s">
        <v>22450</v>
      </c>
      <c r="C11297">
        <v>48</v>
      </c>
      <c r="D11297">
        <v>63</v>
      </c>
      <c r="E11297">
        <v>274</v>
      </c>
      <c r="F11297">
        <v>730</v>
      </c>
      <c r="G11297">
        <v>0.19835754437352199</v>
      </c>
      <c r="H11297">
        <v>0.26225131566639698</v>
      </c>
      <c r="I11297">
        <v>0.29788444978286899</v>
      </c>
      <c r="J11297">
        <v>100</v>
      </c>
      <c r="K11297">
        <v>80</v>
      </c>
      <c r="L11297">
        <v>644</v>
      </c>
      <c r="M11297">
        <v>1252</v>
      </c>
      <c r="N11297">
        <v>-1.96819095863346E-2</v>
      </c>
      <c r="O11297">
        <v>0.21679709021542101</v>
      </c>
      <c r="P11297">
        <v>8.7378660282517895E-2</v>
      </c>
      <c r="Q11297">
        <v>0.89830508474576198</v>
      </c>
      <c r="R11297">
        <v>0.50847457627118597</v>
      </c>
      <c r="S11297">
        <f t="shared" si="176"/>
        <v>1.1092772980664303</v>
      </c>
    </row>
    <row r="11298" spans="1:19" x14ac:dyDescent="0.2">
      <c r="A11298" t="s">
        <v>22451</v>
      </c>
      <c r="B11298" t="s">
        <v>22452</v>
      </c>
      <c r="C11298">
        <v>89</v>
      </c>
      <c r="D11298">
        <v>70</v>
      </c>
      <c r="E11298">
        <v>350</v>
      </c>
      <c r="F11298">
        <v>744</v>
      </c>
      <c r="G11298">
        <v>-2.40337343351275E-2</v>
      </c>
      <c r="H11298">
        <v>0.100420027926959</v>
      </c>
      <c r="I11298">
        <v>3.79857559389669E-2</v>
      </c>
      <c r="J11298">
        <v>224</v>
      </c>
      <c r="K11298">
        <v>247</v>
      </c>
      <c r="L11298">
        <v>783</v>
      </c>
      <c r="M11298">
        <v>1831</v>
      </c>
      <c r="N11298">
        <v>0.119677038347224</v>
      </c>
      <c r="O11298">
        <v>-4.8575033420609801E-2</v>
      </c>
      <c r="P11298">
        <v>-9.7785342624359298E-2</v>
      </c>
      <c r="Q11298">
        <v>0.83050847457627097</v>
      </c>
      <c r="R11298">
        <v>0.54237288135593198</v>
      </c>
      <c r="S11298">
        <f t="shared" si="176"/>
        <v>0.98479848119262936</v>
      </c>
    </row>
    <row r="11299" spans="1:19" x14ac:dyDescent="0.2">
      <c r="A11299" t="s">
        <v>22453</v>
      </c>
      <c r="B11299" t="s">
        <v>22454</v>
      </c>
      <c r="C11299">
        <v>193</v>
      </c>
      <c r="D11299">
        <v>315</v>
      </c>
      <c r="E11299">
        <v>160</v>
      </c>
      <c r="F11299">
        <v>49</v>
      </c>
      <c r="G11299">
        <v>0.29301147707735498</v>
      </c>
      <c r="H11299">
        <v>-0.57569533613025203</v>
      </c>
      <c r="I11299">
        <v>-1.47955840194125</v>
      </c>
      <c r="J11299">
        <v>419</v>
      </c>
      <c r="K11299">
        <v>510</v>
      </c>
      <c r="L11299">
        <v>321</v>
      </c>
      <c r="M11299">
        <v>73</v>
      </c>
      <c r="N11299">
        <v>0.16258425655336201</v>
      </c>
      <c r="O11299">
        <v>-0.70779776770581304</v>
      </c>
      <c r="P11299">
        <v>-1.7691168314377299</v>
      </c>
      <c r="Q11299">
        <v>0.74576271186440601</v>
      </c>
      <c r="R11299">
        <v>0.45762711864406702</v>
      </c>
      <c r="S11299">
        <f t="shared" si="176"/>
        <v>0.10011006114709625</v>
      </c>
    </row>
    <row r="11300" spans="1:19" x14ac:dyDescent="0.2">
      <c r="A11300" t="s">
        <v>22455</v>
      </c>
      <c r="B11300" t="s">
        <v>22456</v>
      </c>
      <c r="C11300">
        <v>44</v>
      </c>
      <c r="D11300">
        <v>51</v>
      </c>
      <c r="E11300">
        <v>207</v>
      </c>
      <c r="F11300">
        <v>663</v>
      </c>
      <c r="G11300">
        <v>0.14437573190727701</v>
      </c>
      <c r="H11300">
        <v>0.178259659192326</v>
      </c>
      <c r="I11300">
        <v>0.29386367895658599</v>
      </c>
      <c r="J11300">
        <v>120</v>
      </c>
      <c r="K11300">
        <v>145</v>
      </c>
      <c r="L11300">
        <v>578</v>
      </c>
      <c r="M11300">
        <v>1851</v>
      </c>
      <c r="N11300">
        <v>0.15941485960907101</v>
      </c>
      <c r="O11300">
        <v>9.0657815228513794E-2</v>
      </c>
      <c r="P11300">
        <v>0.177999504113386</v>
      </c>
      <c r="Q11300">
        <v>0.83050847457627097</v>
      </c>
      <c r="R11300">
        <v>0.57627118644067798</v>
      </c>
      <c r="S11300">
        <f t="shared" si="176"/>
        <v>1.1323573689269852</v>
      </c>
    </row>
    <row r="11301" spans="1:19" x14ac:dyDescent="0.2">
      <c r="A11301" t="s">
        <v>22457</v>
      </c>
      <c r="B11301" t="s">
        <v>22458</v>
      </c>
      <c r="C11301">
        <v>176</v>
      </c>
      <c r="D11301">
        <v>166</v>
      </c>
      <c r="E11301">
        <v>201</v>
      </c>
      <c r="F11301">
        <v>129</v>
      </c>
      <c r="G11301">
        <v>5.4853652521433698E-2</v>
      </c>
      <c r="H11301">
        <v>-0.436574620172064</v>
      </c>
      <c r="I11301">
        <v>-1.01912013047689</v>
      </c>
      <c r="J11301">
        <v>313</v>
      </c>
      <c r="K11301">
        <v>423</v>
      </c>
      <c r="L11301">
        <v>401</v>
      </c>
      <c r="M11301">
        <v>191</v>
      </c>
      <c r="N11301">
        <v>0.20802413325031499</v>
      </c>
      <c r="O11301">
        <v>-0.48448874207065601</v>
      </c>
      <c r="P11301">
        <v>-1.22473663889061</v>
      </c>
      <c r="Q11301">
        <v>0.94915254237288105</v>
      </c>
      <c r="R11301">
        <v>0.55932203389830504</v>
      </c>
      <c r="S11301">
        <f t="shared" si="176"/>
        <v>0.37850562526603793</v>
      </c>
    </row>
    <row r="11302" spans="1:19" x14ac:dyDescent="0.2">
      <c r="A11302" t="s">
        <v>22459</v>
      </c>
      <c r="B11302" t="s">
        <v>22460</v>
      </c>
      <c r="C11302">
        <v>174</v>
      </c>
      <c r="D11302">
        <v>190</v>
      </c>
      <c r="E11302">
        <v>501</v>
      </c>
      <c r="F11302">
        <v>685</v>
      </c>
      <c r="G11302">
        <v>0.118462584965757</v>
      </c>
      <c r="H11302">
        <v>-3.4969532193757598E-2</v>
      </c>
      <c r="I11302">
        <v>-0.28905584975217302</v>
      </c>
      <c r="J11302">
        <v>311</v>
      </c>
      <c r="K11302">
        <v>287</v>
      </c>
      <c r="L11302">
        <v>734</v>
      </c>
      <c r="M11302">
        <v>1030</v>
      </c>
      <c r="N11302">
        <v>4.2349611128876502E-2</v>
      </c>
      <c r="O11302">
        <v>-0.21915310625515699</v>
      </c>
      <c r="P11302">
        <v>-0.49014883291355799</v>
      </c>
      <c r="Q11302">
        <v>0.91525423728813504</v>
      </c>
      <c r="R11302">
        <v>0.69491525423728795</v>
      </c>
      <c r="S11302">
        <f t="shared" si="176"/>
        <v>0.78553428606486486</v>
      </c>
    </row>
    <row r="11303" spans="1:19" x14ac:dyDescent="0.2">
      <c r="A11303" t="s">
        <v>22461</v>
      </c>
      <c r="B11303" t="s">
        <v>22462</v>
      </c>
      <c r="C11303">
        <v>11</v>
      </c>
      <c r="D11303">
        <v>20</v>
      </c>
      <c r="E11303">
        <v>13</v>
      </c>
      <c r="F11303">
        <v>0</v>
      </c>
      <c r="G11303">
        <v>0.33989554280128398</v>
      </c>
      <c r="H11303">
        <v>-0.42170734262979098</v>
      </c>
      <c r="I11303" t="e">
        <f>-inf</f>
        <v>#NAME?</v>
      </c>
      <c r="J11303">
        <v>155</v>
      </c>
      <c r="K11303">
        <v>392</v>
      </c>
      <c r="L11303">
        <v>154</v>
      </c>
      <c r="M11303">
        <v>30</v>
      </c>
      <c r="N11303">
        <v>0.48018247227188698</v>
      </c>
      <c r="O11303">
        <v>-0.59489975447821797</v>
      </c>
      <c r="P11303">
        <v>-1.7234361120425199</v>
      </c>
      <c r="Q11303">
        <v>0.72881355932203395</v>
      </c>
      <c r="R11303">
        <v>0.338983050847457</v>
      </c>
      <c r="S11303" t="e">
        <f t="shared" si="176"/>
        <v>#NAME?</v>
      </c>
    </row>
    <row r="11304" spans="1:19" x14ac:dyDescent="0.2">
      <c r="A11304" t="s">
        <v>22463</v>
      </c>
      <c r="B11304" t="s">
        <v>22464</v>
      </c>
      <c r="C11304">
        <v>95</v>
      </c>
      <c r="D11304">
        <v>90</v>
      </c>
      <c r="E11304">
        <v>75</v>
      </c>
      <c r="F11304">
        <v>6</v>
      </c>
      <c r="G11304">
        <v>5.6777136446005502E-2</v>
      </c>
      <c r="H11304">
        <v>-0.59692035167555102</v>
      </c>
      <c r="I11304">
        <v>-2.0837695278671999</v>
      </c>
      <c r="J11304">
        <v>186</v>
      </c>
      <c r="K11304">
        <v>279</v>
      </c>
      <c r="L11304">
        <v>128</v>
      </c>
      <c r="M11304">
        <v>21</v>
      </c>
      <c r="N11304">
        <v>0.253319362477403</v>
      </c>
      <c r="O11304">
        <v>-0.75439175171443795</v>
      </c>
      <c r="P11304">
        <v>-1.9575193180758901</v>
      </c>
      <c r="Q11304">
        <v>0.83050847457627097</v>
      </c>
      <c r="R11304">
        <v>0.322033898305084</v>
      </c>
      <c r="S11304">
        <f t="shared" si="176"/>
        <v>-0.12452899193485145</v>
      </c>
    </row>
    <row r="11305" spans="1:19" x14ac:dyDescent="0.2">
      <c r="A11305" t="s">
        <v>22465</v>
      </c>
      <c r="B11305" t="s">
        <v>22466</v>
      </c>
      <c r="C11305">
        <v>186</v>
      </c>
      <c r="D11305">
        <v>140</v>
      </c>
      <c r="E11305">
        <v>1121</v>
      </c>
      <c r="F11305">
        <v>3002</v>
      </c>
      <c r="G11305">
        <v>-4.31266762441498E-2</v>
      </c>
      <c r="H11305">
        <v>0.28583465859865298</v>
      </c>
      <c r="I11305">
        <v>0.32370057072733599</v>
      </c>
      <c r="J11305">
        <v>425</v>
      </c>
      <c r="K11305">
        <v>384</v>
      </c>
      <c r="L11305">
        <v>2053</v>
      </c>
      <c r="M11305">
        <v>5389</v>
      </c>
      <c r="N11305">
        <v>3.31703977389411E-2</v>
      </c>
      <c r="O11305">
        <v>9.1911242175889904E-2</v>
      </c>
      <c r="P11305">
        <v>9.2893584953820996E-2</v>
      </c>
      <c r="Q11305">
        <v>0.86440677966101698</v>
      </c>
      <c r="R11305">
        <v>0.677966101694915</v>
      </c>
      <c r="S11305">
        <f t="shared" si="176"/>
        <v>1.1181973913732364</v>
      </c>
    </row>
    <row r="11306" spans="1:19" x14ac:dyDescent="0.2">
      <c r="A11306" t="s">
        <v>22467</v>
      </c>
      <c r="B11306" t="s">
        <v>22468</v>
      </c>
      <c r="C11306">
        <v>2</v>
      </c>
      <c r="D11306">
        <v>11</v>
      </c>
      <c r="E11306">
        <v>12</v>
      </c>
      <c r="F11306">
        <v>0</v>
      </c>
      <c r="G11306">
        <v>0.82062092178977197</v>
      </c>
      <c r="H11306">
        <v>0.28389324060524002</v>
      </c>
      <c r="I11306" t="e">
        <f>-inf</f>
        <v>#NAME?</v>
      </c>
      <c r="J11306">
        <v>17</v>
      </c>
      <c r="K11306">
        <v>34</v>
      </c>
      <c r="L11306">
        <v>21</v>
      </c>
      <c r="M11306">
        <v>14</v>
      </c>
      <c r="N11306">
        <v>0.37825809908570202</v>
      </c>
      <c r="O11306">
        <v>-0.50031840378874504</v>
      </c>
      <c r="P11306">
        <v>-1.0945465542919199</v>
      </c>
      <c r="Q11306">
        <v>0.77966101694915202</v>
      </c>
      <c r="R11306">
        <v>0.44067796610169402</v>
      </c>
      <c r="S11306" t="e">
        <f t="shared" si="176"/>
        <v>#NAME?</v>
      </c>
    </row>
    <row r="11307" spans="1:19" x14ac:dyDescent="0.2">
      <c r="A11307" t="s">
        <v>22469</v>
      </c>
      <c r="B11307" t="s">
        <v>22470</v>
      </c>
      <c r="C11307">
        <v>115</v>
      </c>
      <c r="D11307">
        <v>111</v>
      </c>
      <c r="E11307">
        <v>576</v>
      </c>
      <c r="F11307">
        <v>1597</v>
      </c>
      <c r="G11307">
        <v>6.48833707285741E-2</v>
      </c>
      <c r="H11307">
        <v>0.20546663329119599</v>
      </c>
      <c r="I11307">
        <v>0.25840990282287202</v>
      </c>
      <c r="J11307">
        <v>202</v>
      </c>
      <c r="K11307">
        <v>227</v>
      </c>
      <c r="L11307">
        <v>1080</v>
      </c>
      <c r="M11307">
        <v>3248</v>
      </c>
      <c r="N11307">
        <v>0.12790259116822</v>
      </c>
      <c r="O11307">
        <v>0.135983608895935</v>
      </c>
      <c r="P11307">
        <v>0.19603898253062099</v>
      </c>
      <c r="Q11307">
        <v>0.89830508474576198</v>
      </c>
      <c r="R11307">
        <v>0.52542372881355903</v>
      </c>
      <c r="S11307">
        <f t="shared" si="176"/>
        <v>1.1269583535280998</v>
      </c>
    </row>
    <row r="11308" spans="1:19" x14ac:dyDescent="0.2">
      <c r="A11308" t="s">
        <v>22471</v>
      </c>
      <c r="B11308" t="s">
        <v>22472</v>
      </c>
      <c r="C11308">
        <v>77</v>
      </c>
      <c r="D11308">
        <v>126</v>
      </c>
      <c r="E11308">
        <v>50</v>
      </c>
      <c r="F11308">
        <v>15</v>
      </c>
      <c r="G11308">
        <v>0.29413805224060902</v>
      </c>
      <c r="H11308">
        <v>-0.68177873061486605</v>
      </c>
      <c r="I11308">
        <v>-1.59459663907879</v>
      </c>
      <c r="J11308">
        <v>269</v>
      </c>
      <c r="K11308">
        <v>346</v>
      </c>
      <c r="L11308">
        <v>142</v>
      </c>
      <c r="M11308">
        <v>33</v>
      </c>
      <c r="N11308">
        <v>0.18655192221208999</v>
      </c>
      <c r="O11308">
        <v>-0.86955271276374102</v>
      </c>
      <c r="P11308">
        <v>-1.9214640087164101</v>
      </c>
      <c r="Q11308">
        <v>0.644067796610169</v>
      </c>
      <c r="R11308">
        <v>0.49152542372881303</v>
      </c>
      <c r="S11308">
        <f t="shared" si="176"/>
        <v>2.6184561820526808E-2</v>
      </c>
    </row>
    <row r="11309" spans="1:19" x14ac:dyDescent="0.2">
      <c r="A11309" t="s">
        <v>22473</v>
      </c>
      <c r="B11309" t="s">
        <v>22474</v>
      </c>
      <c r="C11309">
        <v>25</v>
      </c>
      <c r="D11309">
        <v>29</v>
      </c>
      <c r="E11309">
        <v>101</v>
      </c>
      <c r="F11309">
        <v>236</v>
      </c>
      <c r="G11309">
        <v>0.14471622152244601</v>
      </c>
      <c r="H11309">
        <v>0.112123355332201</v>
      </c>
      <c r="I11309">
        <v>9.0774821336069997E-2</v>
      </c>
      <c r="J11309">
        <v>59</v>
      </c>
      <c r="K11309">
        <v>52</v>
      </c>
      <c r="L11309">
        <v>152</v>
      </c>
      <c r="M11309">
        <v>403</v>
      </c>
      <c r="N11309">
        <v>2.23794354143768E-2</v>
      </c>
      <c r="O11309">
        <v>-0.18109720084176201</v>
      </c>
      <c r="P11309">
        <v>-0.17577263409292701</v>
      </c>
      <c r="Q11309">
        <v>0.72881355932203395</v>
      </c>
      <c r="R11309">
        <v>0.50847457627118597</v>
      </c>
      <c r="S11309">
        <f t="shared" si="176"/>
        <v>0.97916164638415604</v>
      </c>
    </row>
    <row r="11310" spans="1:19" x14ac:dyDescent="0.2">
      <c r="A11310" t="s">
        <v>22475</v>
      </c>
      <c r="B11310" t="s">
        <v>22476</v>
      </c>
      <c r="C11310">
        <v>163</v>
      </c>
      <c r="D11310">
        <v>216</v>
      </c>
      <c r="E11310">
        <v>158</v>
      </c>
      <c r="F11310">
        <v>12</v>
      </c>
      <c r="G11310">
        <v>0.20252437904250101</v>
      </c>
      <c r="H11310">
        <v>-0.50778852722793799</v>
      </c>
      <c r="I11310">
        <v>-2.0172035313183301</v>
      </c>
      <c r="J11310">
        <v>340</v>
      </c>
      <c r="K11310">
        <v>238</v>
      </c>
      <c r="L11310">
        <v>235</v>
      </c>
      <c r="M11310">
        <v>31</v>
      </c>
      <c r="N11310">
        <v>-7.7673856564021398E-2</v>
      </c>
      <c r="O11310">
        <v>-0.75249983191490899</v>
      </c>
      <c r="P11310">
        <v>-2.0503428917998701</v>
      </c>
      <c r="Q11310">
        <v>0.79661016949152497</v>
      </c>
      <c r="R11310">
        <v>0.644067796610169</v>
      </c>
      <c r="S11310">
        <f t="shared" si="176"/>
        <v>-0.1301612512959045</v>
      </c>
    </row>
    <row r="11311" spans="1:19" x14ac:dyDescent="0.2">
      <c r="A11311" t="s">
        <v>22477</v>
      </c>
      <c r="B11311" t="s">
        <v>22478</v>
      </c>
      <c r="C11311">
        <v>81</v>
      </c>
      <c r="D11311">
        <v>61</v>
      </c>
      <c r="E11311">
        <v>88</v>
      </c>
      <c r="F11311">
        <v>11</v>
      </c>
      <c r="G11311">
        <v>-4.2896951572354201E-2</v>
      </c>
      <c r="H11311">
        <v>-0.45826035650688401</v>
      </c>
      <c r="I11311">
        <v>-1.7512895066824199</v>
      </c>
      <c r="J11311">
        <v>189</v>
      </c>
      <c r="K11311">
        <v>330</v>
      </c>
      <c r="L11311">
        <v>153</v>
      </c>
      <c r="M11311">
        <v>28</v>
      </c>
      <c r="N11311">
        <v>0.319280239126365</v>
      </c>
      <c r="O11311">
        <v>-0.68385915050003498</v>
      </c>
      <c r="P11311">
        <v>-1.83952944142291</v>
      </c>
      <c r="Q11311">
        <v>0.77966101694915202</v>
      </c>
      <c r="R11311">
        <v>0.49152542372881303</v>
      </c>
      <c r="S11311">
        <f t="shared" si="176"/>
        <v>2.913095154316825E-3</v>
      </c>
    </row>
    <row r="11312" spans="1:19" x14ac:dyDescent="0.2">
      <c r="A11312" t="s">
        <v>22479</v>
      </c>
      <c r="B11312" t="s">
        <v>22480</v>
      </c>
      <c r="C11312">
        <v>141</v>
      </c>
      <c r="D11312">
        <v>180</v>
      </c>
      <c r="E11312">
        <v>88</v>
      </c>
      <c r="F11312">
        <v>15</v>
      </c>
      <c r="G11312">
        <v>0.186311624743454</v>
      </c>
      <c r="H11312">
        <v>-0.69899445028361396</v>
      </c>
      <c r="I11312">
        <v>-1.8573250265616901</v>
      </c>
      <c r="J11312">
        <v>367</v>
      </c>
      <c r="K11312">
        <v>526</v>
      </c>
      <c r="L11312">
        <v>308</v>
      </c>
      <c r="M11312">
        <v>31</v>
      </c>
      <c r="N11312">
        <v>0.23354778332337101</v>
      </c>
      <c r="O11312">
        <v>-0.66820412489603498</v>
      </c>
      <c r="P11312">
        <v>-2.0835300390097098</v>
      </c>
      <c r="Q11312">
        <v>0.644067796610169</v>
      </c>
      <c r="R11312">
        <v>0.44067796610169402</v>
      </c>
      <c r="S11312">
        <f t="shared" si="176"/>
        <v>-9.2931961640624533E-2</v>
      </c>
    </row>
    <row r="11313" spans="1:19" x14ac:dyDescent="0.2">
      <c r="A11313" t="s">
        <v>22481</v>
      </c>
      <c r="B11313" t="s">
        <v>22482</v>
      </c>
      <c r="C11313">
        <v>156</v>
      </c>
      <c r="D11313">
        <v>248</v>
      </c>
      <c r="E11313">
        <v>99</v>
      </c>
      <c r="F11313">
        <v>45</v>
      </c>
      <c r="G11313">
        <v>0.28158531476728299</v>
      </c>
      <c r="H11313">
        <v>-0.69174741353531499</v>
      </c>
      <c r="I11313">
        <v>-1.4241092575411101</v>
      </c>
      <c r="J11313">
        <v>367</v>
      </c>
      <c r="K11313">
        <v>489</v>
      </c>
      <c r="L11313">
        <v>257</v>
      </c>
      <c r="M11313">
        <v>58</v>
      </c>
      <c r="N11313">
        <v>0.201870898293252</v>
      </c>
      <c r="O11313">
        <v>-0.74682171806518505</v>
      </c>
      <c r="P11313">
        <v>-1.81146373928104</v>
      </c>
      <c r="Q11313">
        <v>0.86440677966101698</v>
      </c>
      <c r="R11313">
        <v>0.47457627118644002</v>
      </c>
      <c r="S11313">
        <f t="shared" si="176"/>
        <v>0.10477356906276621</v>
      </c>
    </row>
    <row r="11314" spans="1:19" x14ac:dyDescent="0.2">
      <c r="A11314" t="s">
        <v>22483</v>
      </c>
      <c r="B11314" t="s">
        <v>22484</v>
      </c>
      <c r="C11314">
        <v>262</v>
      </c>
      <c r="D11314">
        <v>270</v>
      </c>
      <c r="E11314">
        <v>238</v>
      </c>
      <c r="F11314">
        <v>29</v>
      </c>
      <c r="G11314">
        <v>9.3320705134770296E-2</v>
      </c>
      <c r="H11314">
        <v>-0.53598234404163703</v>
      </c>
      <c r="I11314">
        <v>-1.84010046638278</v>
      </c>
      <c r="J11314">
        <v>476</v>
      </c>
      <c r="K11314">
        <v>742</v>
      </c>
      <c r="L11314">
        <v>391</v>
      </c>
      <c r="M11314">
        <v>73</v>
      </c>
      <c r="N11314">
        <v>0.270025055980255</v>
      </c>
      <c r="O11314">
        <v>-0.67751897246901605</v>
      </c>
      <c r="P11314">
        <v>-1.8245097611919301</v>
      </c>
      <c r="Q11314">
        <v>0.61016949152542299</v>
      </c>
      <c r="R11314">
        <v>0.47457627118644002</v>
      </c>
      <c r="S11314">
        <f t="shared" si="176"/>
        <v>-1.8680993672809863E-2</v>
      </c>
    </row>
    <row r="11315" spans="1:19" x14ac:dyDescent="0.2">
      <c r="A11315" t="s">
        <v>22485</v>
      </c>
      <c r="B11315" t="s">
        <v>22486</v>
      </c>
      <c r="C11315">
        <v>70</v>
      </c>
      <c r="D11315">
        <v>68</v>
      </c>
      <c r="E11315">
        <v>63</v>
      </c>
      <c r="F11315">
        <v>3</v>
      </c>
      <c r="G11315">
        <v>6.7669104987507903E-2</v>
      </c>
      <c r="H11315">
        <v>-0.54001550033907797</v>
      </c>
      <c r="I11315">
        <v>-2.2521739582565901</v>
      </c>
      <c r="J11315">
        <v>105</v>
      </c>
      <c r="K11315">
        <v>178</v>
      </c>
      <c r="L11315">
        <v>76</v>
      </c>
      <c r="M11315">
        <v>14</v>
      </c>
      <c r="N11315">
        <v>0.30645880666067699</v>
      </c>
      <c r="O11315">
        <v>-0.73246448393353702</v>
      </c>
      <c r="P11315">
        <v>-1.8852869319835901</v>
      </c>
      <c r="Q11315">
        <v>0.89830508474576198</v>
      </c>
      <c r="R11315">
        <v>0.644067796610169</v>
      </c>
      <c r="S11315">
        <f t="shared" si="176"/>
        <v>-0.15377305394791393</v>
      </c>
    </row>
    <row r="11316" spans="1:19" x14ac:dyDescent="0.2">
      <c r="A11316" t="s">
        <v>22487</v>
      </c>
      <c r="B11316" t="s">
        <v>22488</v>
      </c>
      <c r="C11316">
        <v>80</v>
      </c>
      <c r="D11316">
        <v>67</v>
      </c>
      <c r="E11316">
        <v>94</v>
      </c>
      <c r="F11316">
        <v>3</v>
      </c>
      <c r="G11316">
        <v>3.2430480044112701E-3</v>
      </c>
      <c r="H11316">
        <v>-0.42422014317064799</v>
      </c>
      <c r="I11316">
        <v>-2.31016590523428</v>
      </c>
      <c r="J11316">
        <v>144</v>
      </c>
      <c r="K11316">
        <v>102</v>
      </c>
      <c r="L11316">
        <v>90</v>
      </c>
      <c r="M11316">
        <v>19</v>
      </c>
      <c r="N11316">
        <v>-7.2534216911610203E-2</v>
      </c>
      <c r="O11316">
        <v>-0.79620875980031502</v>
      </c>
      <c r="P11316">
        <v>-1.88983455973431</v>
      </c>
      <c r="Q11316">
        <v>0.69491525423728795</v>
      </c>
      <c r="R11316">
        <v>0.38983050847457601</v>
      </c>
      <c r="S11316">
        <f t="shared" si="176"/>
        <v>-0.1717133857083554</v>
      </c>
    </row>
    <row r="11317" spans="1:19" x14ac:dyDescent="0.2">
      <c r="A11317" t="s">
        <v>22489</v>
      </c>
      <c r="B11317" t="s">
        <v>22490</v>
      </c>
      <c r="C11317">
        <v>99</v>
      </c>
      <c r="D11317">
        <v>124</v>
      </c>
      <c r="E11317">
        <v>406</v>
      </c>
      <c r="F11317">
        <v>1327</v>
      </c>
      <c r="G11317">
        <v>0.178044722860213</v>
      </c>
      <c r="H11317">
        <v>0.11863282920124001</v>
      </c>
      <c r="I11317">
        <v>0.24303855530488599</v>
      </c>
      <c r="J11317">
        <v>249</v>
      </c>
      <c r="K11317">
        <v>294</v>
      </c>
      <c r="L11317">
        <v>1130</v>
      </c>
      <c r="M11317">
        <v>2841</v>
      </c>
      <c r="N11317">
        <v>0.14937608673814201</v>
      </c>
      <c r="O11317">
        <v>6.4790319243292996E-2</v>
      </c>
      <c r="P11317">
        <v>4.7046218035306502E-2</v>
      </c>
      <c r="Q11317">
        <v>0.88135593220338904</v>
      </c>
      <c r="R11317">
        <v>0.59322033898305004</v>
      </c>
      <c r="S11317">
        <f t="shared" si="176"/>
        <v>1.0826723827111402</v>
      </c>
    </row>
    <row r="11318" spans="1:19" x14ac:dyDescent="0.2">
      <c r="A11318" t="s">
        <v>22491</v>
      </c>
      <c r="B11318" t="s">
        <v>22492</v>
      </c>
      <c r="C11318">
        <v>63</v>
      </c>
      <c r="D11318">
        <v>54</v>
      </c>
      <c r="E11318">
        <v>54</v>
      </c>
      <c r="F11318">
        <v>22</v>
      </c>
      <c r="G11318">
        <v>1.3311442664915201E-2</v>
      </c>
      <c r="H11318">
        <v>-0.56120479940901602</v>
      </c>
      <c r="I11318">
        <v>-1.3411150415933699</v>
      </c>
      <c r="J11318">
        <v>110</v>
      </c>
      <c r="K11318">
        <v>44</v>
      </c>
      <c r="L11318">
        <v>35</v>
      </c>
      <c r="M11318">
        <v>8</v>
      </c>
      <c r="N11318">
        <v>-0.32071190525031501</v>
      </c>
      <c r="O11318">
        <v>-1.08941341795233</v>
      </c>
      <c r="P11318">
        <v>-2.1485283667581698</v>
      </c>
      <c r="Q11318">
        <v>0.84745762711864403</v>
      </c>
      <c r="R11318">
        <v>0.27118644067796599</v>
      </c>
      <c r="S11318">
        <f t="shared" si="176"/>
        <v>3.8548446071847681E-2</v>
      </c>
    </row>
    <row r="11319" spans="1:19" x14ac:dyDescent="0.2">
      <c r="A11319" t="s">
        <v>22493</v>
      </c>
      <c r="B11319" t="s">
        <v>22494</v>
      </c>
      <c r="C11319">
        <v>114</v>
      </c>
      <c r="D11319">
        <v>109</v>
      </c>
      <c r="E11319">
        <v>156</v>
      </c>
      <c r="F11319">
        <v>36</v>
      </c>
      <c r="G11319">
        <v>6.07798788996795E-2</v>
      </c>
      <c r="H11319">
        <v>-0.35803826276041401</v>
      </c>
      <c r="I11319">
        <v>-1.3847995235311801</v>
      </c>
      <c r="J11319">
        <v>321</v>
      </c>
      <c r="K11319">
        <v>375</v>
      </c>
      <c r="L11319">
        <v>293</v>
      </c>
      <c r="M11319">
        <v>64</v>
      </c>
      <c r="N11319">
        <v>0.144754338744568</v>
      </c>
      <c r="O11319">
        <v>-0.631726189195153</v>
      </c>
      <c r="P11319">
        <v>-1.7105507270128699</v>
      </c>
      <c r="Q11319">
        <v>0.83050847457627097</v>
      </c>
      <c r="R11319">
        <v>0.50847457627118597</v>
      </c>
      <c r="S11319">
        <f t="shared" si="176"/>
        <v>0.14310242567678313</v>
      </c>
    </row>
    <row r="11320" spans="1:19" x14ac:dyDescent="0.2">
      <c r="A11320" t="s">
        <v>22495</v>
      </c>
      <c r="B11320" t="s">
        <v>22496</v>
      </c>
      <c r="C11320">
        <v>127</v>
      </c>
      <c r="D11320">
        <v>122</v>
      </c>
      <c r="E11320">
        <v>516</v>
      </c>
      <c r="F11320">
        <v>1530</v>
      </c>
      <c r="G11320">
        <v>6.2814342014319693E-2</v>
      </c>
      <c r="H11320">
        <v>0.11458797089285</v>
      </c>
      <c r="I11320">
        <v>0.196690536899643</v>
      </c>
      <c r="J11320">
        <v>212</v>
      </c>
      <c r="K11320">
        <v>249</v>
      </c>
      <c r="L11320">
        <v>1118</v>
      </c>
      <c r="M11320">
        <v>2858</v>
      </c>
      <c r="N11320">
        <v>0.147091589588706</v>
      </c>
      <c r="O11320">
        <v>0.130017165477262</v>
      </c>
      <c r="P11320">
        <v>0.119500694934306</v>
      </c>
      <c r="Q11320">
        <v>0.93220338983050799</v>
      </c>
      <c r="R11320">
        <v>0.59322033898305004</v>
      </c>
      <c r="S11320">
        <f t="shared" si="176"/>
        <v>1.088686771182098</v>
      </c>
    </row>
    <row r="11321" spans="1:19" x14ac:dyDescent="0.2">
      <c r="A11321" t="s">
        <v>22497</v>
      </c>
      <c r="B11321" t="s">
        <v>22498</v>
      </c>
      <c r="C11321">
        <v>128</v>
      </c>
      <c r="D11321">
        <v>102</v>
      </c>
      <c r="E11321">
        <v>86</v>
      </c>
      <c r="F11321">
        <v>11</v>
      </c>
      <c r="G11321">
        <v>-1.8351565590422302E-2</v>
      </c>
      <c r="H11321">
        <v>-0.66696952818270405</v>
      </c>
      <c r="I11321">
        <v>-1.95001445745164</v>
      </c>
      <c r="J11321">
        <v>170</v>
      </c>
      <c r="K11321">
        <v>172</v>
      </c>
      <c r="L11321">
        <v>84</v>
      </c>
      <c r="M11321">
        <v>18</v>
      </c>
      <c r="N11321">
        <v>8.2307628950996706E-2</v>
      </c>
      <c r="O11321">
        <v>-0.89825841246078197</v>
      </c>
      <c r="P11321">
        <v>-1.9854020848668601</v>
      </c>
      <c r="Q11321">
        <v>0.71186440677966101</v>
      </c>
      <c r="R11321">
        <v>0.38983050847457601</v>
      </c>
      <c r="S11321">
        <f t="shared" si="176"/>
        <v>-9.3414432408548256E-2</v>
      </c>
    </row>
    <row r="11322" spans="1:19" x14ac:dyDescent="0.2">
      <c r="A11322" t="s">
        <v>22499</v>
      </c>
      <c r="B11322" t="s">
        <v>22500</v>
      </c>
      <c r="C11322">
        <v>66</v>
      </c>
      <c r="D11322">
        <v>72</v>
      </c>
      <c r="E11322">
        <v>167</v>
      </c>
      <c r="F11322">
        <v>446</v>
      </c>
      <c r="G11322">
        <v>0.118046793184928</v>
      </c>
      <c r="H11322">
        <v>-9.1085474172688904E-2</v>
      </c>
      <c r="I11322">
        <v>-5.4406249791725703E-2</v>
      </c>
      <c r="J11322">
        <v>135</v>
      </c>
      <c r="K11322">
        <v>153</v>
      </c>
      <c r="L11322">
        <v>430</v>
      </c>
      <c r="M11322">
        <v>923</v>
      </c>
      <c r="N11322">
        <v>0.13158576574431399</v>
      </c>
      <c r="O11322">
        <v>-8.8954090059809907E-2</v>
      </c>
      <c r="P11322">
        <v>-0.17535773606098701</v>
      </c>
      <c r="Q11322">
        <v>0.81355932203389802</v>
      </c>
      <c r="R11322">
        <v>0.47457627118644002</v>
      </c>
      <c r="S11322">
        <f t="shared" si="176"/>
        <v>0.93740481184452262</v>
      </c>
    </row>
    <row r="11323" spans="1:19" x14ac:dyDescent="0.2">
      <c r="A11323" t="s">
        <v>22501</v>
      </c>
      <c r="B11323" t="s">
        <v>22502</v>
      </c>
      <c r="C11323">
        <v>72</v>
      </c>
      <c r="D11323">
        <v>72</v>
      </c>
      <c r="E11323">
        <v>33</v>
      </c>
      <c r="F11323">
        <v>15</v>
      </c>
      <c r="G11323">
        <v>8.0258232295528406E-2</v>
      </c>
      <c r="H11323">
        <v>-0.83307656633178395</v>
      </c>
      <c r="I11323">
        <v>-1.56543841033758</v>
      </c>
      <c r="J11323">
        <v>132</v>
      </c>
      <c r="K11323">
        <v>196</v>
      </c>
      <c r="L11323">
        <v>106</v>
      </c>
      <c r="M11323">
        <v>10</v>
      </c>
      <c r="N11323">
        <v>0.24891024357234701</v>
      </c>
      <c r="O11323">
        <v>-0.68735684308546996</v>
      </c>
      <c r="P11323">
        <v>-2.13079959979774</v>
      </c>
      <c r="Q11323">
        <v>0.644067796610169</v>
      </c>
      <c r="R11323">
        <v>0.338983050847457</v>
      </c>
      <c r="S11323">
        <f t="shared" si="176"/>
        <v>-2.1400537534706547E-2</v>
      </c>
    </row>
    <row r="11324" spans="1:19" x14ac:dyDescent="0.2">
      <c r="A11324" t="s">
        <v>22503</v>
      </c>
      <c r="B11324" t="s">
        <v>22504</v>
      </c>
      <c r="C11324">
        <v>128</v>
      </c>
      <c r="D11324">
        <v>155</v>
      </c>
      <c r="E11324">
        <v>347</v>
      </c>
      <c r="F11324">
        <v>990</v>
      </c>
      <c r="G11324">
        <v>0.163379960817951</v>
      </c>
      <c r="H11324">
        <v>-6.1138504635398203E-2</v>
      </c>
      <c r="I11324">
        <v>4.2280519876826397E-3</v>
      </c>
      <c r="J11324">
        <v>324</v>
      </c>
      <c r="K11324">
        <v>471</v>
      </c>
      <c r="L11324">
        <v>1015</v>
      </c>
      <c r="M11324">
        <v>2019</v>
      </c>
      <c r="N11324">
        <v>0.23970400034400499</v>
      </c>
      <c r="O11324">
        <v>-9.6167745101770799E-2</v>
      </c>
      <c r="P11324">
        <v>-0.21563435985486501</v>
      </c>
      <c r="Q11324">
        <v>0.84745762711864403</v>
      </c>
      <c r="R11324">
        <v>0.61016949152542299</v>
      </c>
      <c r="S11324">
        <f t="shared" si="176"/>
        <v>0.94354063346360606</v>
      </c>
    </row>
    <row r="11325" spans="1:19" x14ac:dyDescent="0.2">
      <c r="A11325" t="s">
        <v>22505</v>
      </c>
      <c r="B11325" t="s">
        <v>22506</v>
      </c>
      <c r="C11325">
        <v>17</v>
      </c>
      <c r="D11325">
        <v>15</v>
      </c>
      <c r="E11325">
        <v>10</v>
      </c>
      <c r="F11325">
        <v>20</v>
      </c>
      <c r="G11325">
        <v>2.5900569972935699E-2</v>
      </c>
      <c r="H11325">
        <v>-0.72470693115667695</v>
      </c>
      <c r="I11325">
        <v>-0.81361609867629103</v>
      </c>
      <c r="J11325">
        <v>49</v>
      </c>
      <c r="K11325">
        <v>22</v>
      </c>
      <c r="L11325">
        <v>30</v>
      </c>
      <c r="M11325">
        <v>22</v>
      </c>
      <c r="N11325">
        <v>-0.27054529578458503</v>
      </c>
      <c r="O11325">
        <v>-0.80516360245324103</v>
      </c>
      <c r="P11325">
        <v>-1.3579990677981999</v>
      </c>
      <c r="Q11325">
        <v>0.89830508474576198</v>
      </c>
      <c r="R11325">
        <v>0.55932203389830504</v>
      </c>
      <c r="S11325">
        <f t="shared" si="176"/>
        <v>0.40212405811768814</v>
      </c>
    </row>
    <row r="11326" spans="1:19" x14ac:dyDescent="0.2">
      <c r="A11326" t="s">
        <v>22507</v>
      </c>
      <c r="B11326" t="s">
        <v>22508</v>
      </c>
      <c r="C11326">
        <v>82</v>
      </c>
      <c r="D11326">
        <v>148</v>
      </c>
      <c r="E11326">
        <v>57</v>
      </c>
      <c r="F11326">
        <v>11</v>
      </c>
      <c r="G11326">
        <v>0.33670609530676898</v>
      </c>
      <c r="H11326">
        <v>-0.65219700648962797</v>
      </c>
      <c r="I11326">
        <v>-1.75661834018749</v>
      </c>
      <c r="J11326">
        <v>105</v>
      </c>
      <c r="K11326">
        <v>147</v>
      </c>
      <c r="L11326">
        <v>48</v>
      </c>
      <c r="M11326">
        <v>24</v>
      </c>
      <c r="N11326">
        <v>0.22335613909995899</v>
      </c>
      <c r="O11326">
        <v>-0.932036838838741</v>
      </c>
      <c r="P11326">
        <v>-1.6512037259502199</v>
      </c>
      <c r="Q11326">
        <v>0.55932203389830504</v>
      </c>
      <c r="R11326">
        <v>0.35593220338983</v>
      </c>
      <c r="S11326">
        <f t="shared" si="176"/>
        <v>5.1750398560239178E-2</v>
      </c>
    </row>
    <row r="11327" spans="1:19" x14ac:dyDescent="0.2">
      <c r="A11327" t="s">
        <v>22509</v>
      </c>
      <c r="B11327" t="s">
        <v>22510</v>
      </c>
      <c r="C11327">
        <v>278</v>
      </c>
      <c r="D11327">
        <v>244</v>
      </c>
      <c r="E11327">
        <v>250</v>
      </c>
      <c r="F11327">
        <v>91</v>
      </c>
      <c r="G11327">
        <v>2.3603262716181499E-2</v>
      </c>
      <c r="H11327">
        <v>-0.54036279702444201</v>
      </c>
      <c r="I11327">
        <v>-1.3692005765589801</v>
      </c>
      <c r="J11327">
        <v>447</v>
      </c>
      <c r="K11327">
        <v>610</v>
      </c>
      <c r="L11327">
        <v>549</v>
      </c>
      <c r="M11327">
        <v>239</v>
      </c>
      <c r="N11327">
        <v>0.212250415300552</v>
      </c>
      <c r="O11327">
        <v>-0.50282395582623496</v>
      </c>
      <c r="P11327">
        <v>-1.28213529077569</v>
      </c>
      <c r="Q11327">
        <v>0.69491525423728795</v>
      </c>
      <c r="R11327">
        <v>0.40677966101694901</v>
      </c>
      <c r="S11327">
        <f t="shared" si="176"/>
        <v>0.26219502978214904</v>
      </c>
    </row>
    <row r="11328" spans="1:19" x14ac:dyDescent="0.2">
      <c r="A11328" t="s">
        <v>22511</v>
      </c>
      <c r="B11328" t="s">
        <v>22512</v>
      </c>
      <c r="C11328">
        <v>216</v>
      </c>
      <c r="D11328">
        <v>276</v>
      </c>
      <c r="E11328">
        <v>261</v>
      </c>
      <c r="F11328">
        <v>37</v>
      </c>
      <c r="G11328">
        <v>0.186713563209815</v>
      </c>
      <c r="H11328">
        <v>-0.41207125359105301</v>
      </c>
      <c r="I11328">
        <v>-1.6504492000459301</v>
      </c>
      <c r="J11328">
        <v>385</v>
      </c>
      <c r="K11328">
        <v>479</v>
      </c>
      <c r="L11328">
        <v>349</v>
      </c>
      <c r="M11328">
        <v>40</v>
      </c>
      <c r="N11328">
        <v>0.172102887327784</v>
      </c>
      <c r="O11328">
        <v>-0.63472407969371103</v>
      </c>
      <c r="P11328">
        <v>-1.9936264067724301</v>
      </c>
      <c r="Q11328">
        <v>0.83050847457627097</v>
      </c>
      <c r="R11328">
        <v>0.38983050847457601</v>
      </c>
      <c r="S11328">
        <f t="shared" si="176"/>
        <v>-9.2246523554739453E-3</v>
      </c>
    </row>
    <row r="11329" spans="1:19" x14ac:dyDescent="0.2">
      <c r="A11329" t="s">
        <v>22513</v>
      </c>
      <c r="B11329" t="s">
        <v>22514</v>
      </c>
      <c r="C11329">
        <v>96</v>
      </c>
      <c r="D11329">
        <v>106</v>
      </c>
      <c r="E11329">
        <v>96</v>
      </c>
      <c r="F11329">
        <v>22</v>
      </c>
      <c r="G11329">
        <v>0.12329286452073</v>
      </c>
      <c r="H11329">
        <v>-0.49425800977840301</v>
      </c>
      <c r="I11329">
        <v>-1.52404572517936</v>
      </c>
      <c r="J11329">
        <v>249</v>
      </c>
      <c r="K11329">
        <v>318</v>
      </c>
      <c r="L11329">
        <v>188</v>
      </c>
      <c r="M11329">
        <v>105</v>
      </c>
      <c r="N11329">
        <v>0.18345587631041799</v>
      </c>
      <c r="O11329">
        <v>-0.71413027497644599</v>
      </c>
      <c r="P11329">
        <v>-1.3852357166176901</v>
      </c>
      <c r="Q11329">
        <v>0.72881355932203395</v>
      </c>
      <c r="R11329">
        <v>0.47457627118644002</v>
      </c>
      <c r="S11329">
        <f t="shared" si="176"/>
        <v>0.18996257845530995</v>
      </c>
    </row>
    <row r="11330" spans="1:19" x14ac:dyDescent="0.2">
      <c r="A11330" t="s">
        <v>22515</v>
      </c>
      <c r="B11330" t="s">
        <v>22516</v>
      </c>
      <c r="C11330">
        <v>31</v>
      </c>
      <c r="D11330">
        <v>62</v>
      </c>
      <c r="E11330">
        <v>211</v>
      </c>
      <c r="F11330">
        <v>441</v>
      </c>
      <c r="G11330">
        <v>0.38128822795950901</v>
      </c>
      <c r="H11330">
        <v>0.33866275168501597</v>
      </c>
      <c r="I11330">
        <v>0.26887972267156601</v>
      </c>
      <c r="J11330">
        <v>84</v>
      </c>
      <c r="K11330">
        <v>125</v>
      </c>
      <c r="L11330">
        <v>474</v>
      </c>
      <c r="M11330">
        <v>1005</v>
      </c>
      <c r="N11330">
        <v>0.249858830367896</v>
      </c>
      <c r="O11330">
        <v>0.159410278467813</v>
      </c>
      <c r="P11330">
        <v>6.7661107102733001E-2</v>
      </c>
      <c r="Q11330">
        <v>0.86440677966101698</v>
      </c>
      <c r="R11330">
        <v>0.49152542372881303</v>
      </c>
      <c r="S11330">
        <f t="shared" si="176"/>
        <v>1.0956386926498189</v>
      </c>
    </row>
    <row r="11331" spans="1:19" x14ac:dyDescent="0.2">
      <c r="A11331" t="s">
        <v>22517</v>
      </c>
      <c r="B11331" t="s">
        <v>22518</v>
      </c>
      <c r="C11331">
        <v>194</v>
      </c>
      <c r="D11331">
        <v>275</v>
      </c>
      <c r="E11331">
        <v>1188</v>
      </c>
      <c r="F11331">
        <v>4039</v>
      </c>
      <c r="G11331">
        <v>0.23178919619556501</v>
      </c>
      <c r="H11331">
        <v>0.29275670093654499</v>
      </c>
      <c r="I11331">
        <v>0.43427495027776303</v>
      </c>
      <c r="J11331">
        <v>390</v>
      </c>
      <c r="K11331">
        <v>445</v>
      </c>
      <c r="L11331">
        <v>2507</v>
      </c>
      <c r="M11331">
        <v>6661</v>
      </c>
      <c r="N11331">
        <v>0.13452350737615401</v>
      </c>
      <c r="O11331">
        <v>0.21600094978732601</v>
      </c>
      <c r="P11331">
        <v>0.22224915803846601</v>
      </c>
      <c r="Q11331">
        <v>0.81355932203389802</v>
      </c>
      <c r="R11331">
        <v>0.52542372881355903</v>
      </c>
      <c r="S11331">
        <f t="shared" ref="S11331:S11394" si="177">((I11331+1.7338029)/1.7338029+(P11331+1.8692731)/1.8692731)/2</f>
        <v>1.1846857098958847</v>
      </c>
    </row>
    <row r="11332" spans="1:19" x14ac:dyDescent="0.2">
      <c r="A11332" t="s">
        <v>22519</v>
      </c>
      <c r="B11332" t="s">
        <v>22520</v>
      </c>
      <c r="C11332">
        <v>82</v>
      </c>
      <c r="D11332">
        <v>115</v>
      </c>
      <c r="E11332">
        <v>105</v>
      </c>
      <c r="F11332">
        <v>18</v>
      </c>
      <c r="G11332">
        <v>0.22714222026542299</v>
      </c>
      <c r="H11332">
        <v>-0.386882563092182</v>
      </c>
      <c r="I11332">
        <v>-1.5427385202424</v>
      </c>
      <c r="J11332">
        <v>318</v>
      </c>
      <c r="K11332">
        <v>481</v>
      </c>
      <c r="L11332">
        <v>200</v>
      </c>
      <c r="M11332">
        <v>40</v>
      </c>
      <c r="N11332">
        <v>0.25694605981112001</v>
      </c>
      <c r="O11332">
        <v>-0.79348590146484099</v>
      </c>
      <c r="P11332">
        <v>-1.9105927972483601</v>
      </c>
      <c r="Q11332">
        <v>0.76271186440677896</v>
      </c>
      <c r="R11332">
        <v>0.38983050847457601</v>
      </c>
      <c r="S11332">
        <f t="shared" si="177"/>
        <v>4.4047454561030777E-2</v>
      </c>
    </row>
    <row r="11333" spans="1:19" x14ac:dyDescent="0.2">
      <c r="A11333" t="s">
        <v>22521</v>
      </c>
      <c r="B11333" t="s">
        <v>22522</v>
      </c>
      <c r="C11333">
        <v>41</v>
      </c>
      <c r="D11333">
        <v>27</v>
      </c>
      <c r="E11333">
        <v>17</v>
      </c>
      <c r="F11333">
        <v>3</v>
      </c>
      <c r="G11333">
        <v>-0.10116186026521901</v>
      </c>
      <c r="H11333">
        <v>-0.87659294511986496</v>
      </c>
      <c r="I11333">
        <v>-2.0198597749620699</v>
      </c>
      <c r="J11333">
        <v>86</v>
      </c>
      <c r="K11333">
        <v>84</v>
      </c>
      <c r="L11333">
        <v>25</v>
      </c>
      <c r="M11333">
        <v>6</v>
      </c>
      <c r="N11333">
        <v>6.7008938240035704E-2</v>
      </c>
      <c r="O11333">
        <v>-1.1286472197159201</v>
      </c>
      <c r="P11333">
        <v>-2.16657286945181</v>
      </c>
      <c r="Q11333">
        <v>0.86440677966101698</v>
      </c>
      <c r="R11333">
        <v>0.76271186440677896</v>
      </c>
      <c r="S11333">
        <f t="shared" si="177"/>
        <v>-0.16201688708896039</v>
      </c>
    </row>
    <row r="11334" spans="1:19" x14ac:dyDescent="0.2">
      <c r="A11334" t="s">
        <v>22523</v>
      </c>
      <c r="B11334" t="s">
        <v>22524</v>
      </c>
      <c r="C11334">
        <v>144</v>
      </c>
      <c r="D11334">
        <v>87</v>
      </c>
      <c r="E11334">
        <v>115</v>
      </c>
      <c r="F11334">
        <v>3</v>
      </c>
      <c r="G11334">
        <v>-0.138585007181102</v>
      </c>
      <c r="H11334">
        <v>-0.59192266152004103</v>
      </c>
      <c r="I11334">
        <v>-2.5654384103375798</v>
      </c>
      <c r="J11334">
        <v>377</v>
      </c>
      <c r="K11334">
        <v>522</v>
      </c>
      <c r="L11334">
        <v>259</v>
      </c>
      <c r="M11334">
        <v>39</v>
      </c>
      <c r="N11334">
        <v>0.218557256218191</v>
      </c>
      <c r="O11334">
        <v>-0.75513036326893102</v>
      </c>
      <c r="P11334">
        <v>-1.9955024117711799</v>
      </c>
      <c r="Q11334">
        <v>0.81355932203389802</v>
      </c>
      <c r="R11334">
        <v>0.40677966101694901</v>
      </c>
      <c r="S11334">
        <f t="shared" si="177"/>
        <v>-0.27359416552659893</v>
      </c>
    </row>
    <row r="11335" spans="1:19" x14ac:dyDescent="0.2">
      <c r="A11335" t="s">
        <v>22525</v>
      </c>
      <c r="B11335" t="s">
        <v>22526</v>
      </c>
      <c r="C11335">
        <v>234</v>
      </c>
      <c r="D11335">
        <v>278</v>
      </c>
      <c r="E11335">
        <v>184</v>
      </c>
      <c r="F11335">
        <v>38</v>
      </c>
      <c r="G11335">
        <v>0.15508717080346099</v>
      </c>
      <c r="H11335">
        <v>-0.59865604417900997</v>
      </c>
      <c r="I11335">
        <v>-1.6736294337553299</v>
      </c>
      <c r="J11335">
        <v>402</v>
      </c>
      <c r="K11335">
        <v>766</v>
      </c>
      <c r="L11335">
        <v>348</v>
      </c>
      <c r="M11335">
        <v>71</v>
      </c>
      <c r="N11335">
        <v>0.35723081996985501</v>
      </c>
      <c r="O11335">
        <v>-0.65473558628227901</v>
      </c>
      <c r="P11335">
        <v>-1.76319337295728</v>
      </c>
      <c r="Q11335">
        <v>0.77966101694915202</v>
      </c>
      <c r="R11335">
        <v>0.54237288135593198</v>
      </c>
      <c r="S11335">
        <f t="shared" si="177"/>
        <v>4.5727622700135612E-2</v>
      </c>
    </row>
    <row r="11336" spans="1:19" x14ac:dyDescent="0.2">
      <c r="A11336" t="s">
        <v>22527</v>
      </c>
      <c r="B11336" t="s">
        <v>22528</v>
      </c>
      <c r="C11336">
        <v>360</v>
      </c>
      <c r="D11336">
        <v>423</v>
      </c>
      <c r="E11336">
        <v>312</v>
      </c>
      <c r="F11336">
        <v>22</v>
      </c>
      <c r="G11336">
        <v>0.15029609890328299</v>
      </c>
      <c r="H11336">
        <v>-0.55640591652724802</v>
      </c>
      <c r="I11336">
        <v>-2.0980769929070799</v>
      </c>
      <c r="J11336">
        <v>668</v>
      </c>
      <c r="K11336">
        <v>863</v>
      </c>
      <c r="L11336">
        <v>544</v>
      </c>
      <c r="M11336">
        <v>102</v>
      </c>
      <c r="N11336">
        <v>0.18846243666138501</v>
      </c>
      <c r="O11336">
        <v>-0.681266339921756</v>
      </c>
      <c r="P11336">
        <v>-1.8264019593055201</v>
      </c>
      <c r="Q11336">
        <v>0.69491525423728795</v>
      </c>
      <c r="R11336">
        <v>0.42372881355932202</v>
      </c>
      <c r="S11336">
        <f t="shared" si="177"/>
        <v>-9.3583277263800183E-2</v>
      </c>
    </row>
    <row r="11337" spans="1:19" x14ac:dyDescent="0.2">
      <c r="A11337" t="s">
        <v>22529</v>
      </c>
      <c r="B11337" t="s">
        <v>22530</v>
      </c>
      <c r="C11337">
        <v>296</v>
      </c>
      <c r="D11337">
        <v>449</v>
      </c>
      <c r="E11337">
        <v>246</v>
      </c>
      <c r="F11337">
        <v>52</v>
      </c>
      <c r="G11337">
        <v>0.26121286223991302</v>
      </c>
      <c r="H11337">
        <v>-0.57461461373396305</v>
      </c>
      <c r="I11337">
        <v>-1.6394855403861299</v>
      </c>
      <c r="J11337">
        <v>412</v>
      </c>
      <c r="K11337">
        <v>659</v>
      </c>
      <c r="L11337">
        <v>288</v>
      </c>
      <c r="M11337">
        <v>66</v>
      </c>
      <c r="N11337">
        <v>0.28121630198259701</v>
      </c>
      <c r="O11337">
        <v>-0.74759350541829395</v>
      </c>
      <c r="P11337">
        <v>-1.80557894908315</v>
      </c>
      <c r="Q11337">
        <v>0.677966101694915</v>
      </c>
      <c r="R11337">
        <v>0.52542372881355903</v>
      </c>
      <c r="S11337">
        <f t="shared" si="177"/>
        <v>4.4236706447763272E-2</v>
      </c>
    </row>
    <row r="11338" spans="1:19" x14ac:dyDescent="0.2">
      <c r="A11338" t="s">
        <v>22531</v>
      </c>
      <c r="B11338" t="s">
        <v>22532</v>
      </c>
      <c r="C11338">
        <v>53</v>
      </c>
      <c r="D11338">
        <v>117</v>
      </c>
      <c r="E11338">
        <v>96</v>
      </c>
      <c r="F11338">
        <v>67</v>
      </c>
      <c r="G11338">
        <v>0.42416822444090102</v>
      </c>
      <c r="H11338">
        <v>-0.23626264633962399</v>
      </c>
      <c r="I11338">
        <v>-0.782398239861961</v>
      </c>
      <c r="J11338">
        <v>111</v>
      </c>
      <c r="K11338">
        <v>176</v>
      </c>
      <c r="L11338">
        <v>223</v>
      </c>
      <c r="M11338">
        <v>155</v>
      </c>
      <c r="N11338">
        <v>0.277417792449214</v>
      </c>
      <c r="O11338">
        <v>-0.28910689288288699</v>
      </c>
      <c r="P11338">
        <v>-0.86521694920825798</v>
      </c>
      <c r="Q11338">
        <v>0.74576271186440601</v>
      </c>
      <c r="R11338">
        <v>0.45762711864406702</v>
      </c>
      <c r="S11338">
        <f t="shared" si="177"/>
        <v>0.54293793276966551</v>
      </c>
    </row>
    <row r="11339" spans="1:19" x14ac:dyDescent="0.2">
      <c r="A11339" t="s">
        <v>22533</v>
      </c>
      <c r="B11339" t="s">
        <v>22534</v>
      </c>
      <c r="C11339">
        <v>279</v>
      </c>
      <c r="D11339">
        <v>256</v>
      </c>
      <c r="E11339">
        <v>191</v>
      </c>
      <c r="F11339">
        <v>40</v>
      </c>
      <c r="G11339">
        <v>4.2893994333780397E-2</v>
      </c>
      <c r="H11339">
        <v>-0.65882884580427303</v>
      </c>
      <c r="I11339">
        <v>-1.72774138490763</v>
      </c>
      <c r="J11339">
        <v>396</v>
      </c>
      <c r="K11339">
        <v>706</v>
      </c>
      <c r="L11339">
        <v>361</v>
      </c>
      <c r="M11339">
        <v>64</v>
      </c>
      <c r="N11339">
        <v>0.32833761854801302</v>
      </c>
      <c r="O11339">
        <v>-0.63227676116424403</v>
      </c>
      <c r="P11339">
        <v>-1.80174088053351</v>
      </c>
      <c r="Q11339">
        <v>0.89830508474576198</v>
      </c>
      <c r="R11339">
        <v>0.28813559322033899</v>
      </c>
      <c r="S11339">
        <f t="shared" si="177"/>
        <v>1.9811805275791655E-2</v>
      </c>
    </row>
    <row r="11340" spans="1:19" x14ac:dyDescent="0.2">
      <c r="A11340" t="s">
        <v>22535</v>
      </c>
      <c r="B11340" t="s">
        <v>22536</v>
      </c>
      <c r="C11340">
        <v>95</v>
      </c>
      <c r="D11340">
        <v>71</v>
      </c>
      <c r="E11340">
        <v>362</v>
      </c>
      <c r="F11340">
        <v>924</v>
      </c>
      <c r="G11340">
        <v>-4.6207024274244002E-2</v>
      </c>
      <c r="H11340">
        <v>8.6726955465914302E-2</v>
      </c>
      <c r="I11340">
        <v>0.103751192969259</v>
      </c>
      <c r="J11340">
        <v>379</v>
      </c>
      <c r="K11340">
        <v>257</v>
      </c>
      <c r="L11340">
        <v>990</v>
      </c>
      <c r="M11340">
        <v>1714</v>
      </c>
      <c r="N11340">
        <v>-9.1477983215056E-2</v>
      </c>
      <c r="O11340">
        <v>-0.175092792514912</v>
      </c>
      <c r="P11340">
        <v>-0.35485406097278499</v>
      </c>
      <c r="Q11340">
        <v>0.83050847457627097</v>
      </c>
      <c r="R11340">
        <v>0.55932203389830504</v>
      </c>
      <c r="S11340">
        <f t="shared" si="177"/>
        <v>0.9350024622303319</v>
      </c>
    </row>
    <row r="11341" spans="1:19" x14ac:dyDescent="0.2">
      <c r="A11341" t="s">
        <v>22537</v>
      </c>
      <c r="B11341" t="s">
        <v>22538</v>
      </c>
      <c r="C11341">
        <v>162</v>
      </c>
      <c r="D11341">
        <v>205</v>
      </c>
      <c r="E11341">
        <v>100</v>
      </c>
      <c r="F11341">
        <v>12</v>
      </c>
      <c r="G11341">
        <v>0.18249707880865099</v>
      </c>
      <c r="H11341">
        <v>-0.70377302432103395</v>
      </c>
      <c r="I11341">
        <v>-2.0145309414570001</v>
      </c>
      <c r="J11341">
        <v>291</v>
      </c>
      <c r="K11341">
        <v>388</v>
      </c>
      <c r="L11341">
        <v>161</v>
      </c>
      <c r="M11341">
        <v>49</v>
      </c>
      <c r="N11341">
        <v>0.202166840030021</v>
      </c>
      <c r="O11341">
        <v>-0.84915589009844705</v>
      </c>
      <c r="P11341">
        <v>-1.78392257754928</v>
      </c>
      <c r="Q11341">
        <v>0.81355932203389802</v>
      </c>
      <c r="R11341">
        <v>0.35593220338983</v>
      </c>
      <c r="S11341">
        <f t="shared" si="177"/>
        <v>-5.8127441424556975E-2</v>
      </c>
    </row>
    <row r="11342" spans="1:19" x14ac:dyDescent="0.2">
      <c r="A11342" t="s">
        <v>22539</v>
      </c>
      <c r="B11342" t="s">
        <v>22540</v>
      </c>
      <c r="C11342">
        <v>106</v>
      </c>
      <c r="D11342">
        <v>98</v>
      </c>
      <c r="E11342">
        <v>621</v>
      </c>
      <c r="F11342">
        <v>1049</v>
      </c>
      <c r="G11342">
        <v>4.6178442723253103E-2</v>
      </c>
      <c r="H11342">
        <v>0.27352772513340601</v>
      </c>
      <c r="I11342">
        <v>0.11127244996678801</v>
      </c>
      <c r="J11342">
        <v>334</v>
      </c>
      <c r="K11342">
        <v>175</v>
      </c>
      <c r="L11342">
        <v>1063</v>
      </c>
      <c r="M11342">
        <v>2175</v>
      </c>
      <c r="N11342">
        <v>-0.20348031470354799</v>
      </c>
      <c r="O11342">
        <v>-8.9301979432657996E-2</v>
      </c>
      <c r="P11342">
        <v>-0.19651287411280099</v>
      </c>
      <c r="Q11342">
        <v>0.83050847457627097</v>
      </c>
      <c r="R11342">
        <v>0.62711864406779605</v>
      </c>
      <c r="S11342">
        <f t="shared" si="177"/>
        <v>0.97952514731823093</v>
      </c>
    </row>
    <row r="11343" spans="1:19" x14ac:dyDescent="0.2">
      <c r="A11343" t="s">
        <v>22541</v>
      </c>
      <c r="B11343" t="s">
        <v>22542</v>
      </c>
      <c r="C11343">
        <v>143</v>
      </c>
      <c r="D11343">
        <v>106</v>
      </c>
      <c r="E11343">
        <v>599</v>
      </c>
      <c r="F11343">
        <v>1563</v>
      </c>
      <c r="G11343">
        <v>-4.9771939904763099E-2</v>
      </c>
      <c r="H11343">
        <v>0.12783277514584601</v>
      </c>
      <c r="I11343">
        <v>0.15442576759212601</v>
      </c>
      <c r="J11343">
        <v>225</v>
      </c>
      <c r="K11343">
        <v>222</v>
      </c>
      <c r="L11343">
        <v>993</v>
      </c>
      <c r="M11343">
        <v>2353</v>
      </c>
      <c r="N11343">
        <v>7.1398559760997904E-2</v>
      </c>
      <c r="O11343">
        <v>5.2677953239628303E-2</v>
      </c>
      <c r="P11343">
        <v>9.2137404727658193E-3</v>
      </c>
      <c r="Q11343">
        <v>0.86440677966101698</v>
      </c>
      <c r="R11343">
        <v>0.54237288135593198</v>
      </c>
      <c r="S11343">
        <f t="shared" si="177"/>
        <v>1.046998355084908</v>
      </c>
    </row>
    <row r="11344" spans="1:19" x14ac:dyDescent="0.2">
      <c r="A11344" t="s">
        <v>22543</v>
      </c>
      <c r="B11344" t="s">
        <v>22544</v>
      </c>
      <c r="C11344">
        <v>237</v>
      </c>
      <c r="D11344">
        <v>160</v>
      </c>
      <c r="E11344">
        <v>686</v>
      </c>
      <c r="F11344">
        <v>2641</v>
      </c>
      <c r="G11344">
        <v>-9.0370131058650494E-2</v>
      </c>
      <c r="H11344">
        <v>-3.2682240081755597E-2</v>
      </c>
      <c r="I11344">
        <v>0.162822882234821</v>
      </c>
      <c r="J11344">
        <v>323</v>
      </c>
      <c r="K11344">
        <v>293</v>
      </c>
      <c r="L11344">
        <v>1473</v>
      </c>
      <c r="M11344">
        <v>3776</v>
      </c>
      <c r="N11344">
        <v>3.4893201444728301E-2</v>
      </c>
      <c r="O11344">
        <v>6.69114473671375E-2</v>
      </c>
      <c r="P11344">
        <v>5.7603794703035498E-2</v>
      </c>
      <c r="Q11344">
        <v>0.93220338983050799</v>
      </c>
      <c r="R11344">
        <v>0.50847457627118597</v>
      </c>
      <c r="S11344">
        <f t="shared" si="177"/>
        <v>1.0623634922214755</v>
      </c>
    </row>
    <row r="11345" spans="1:19" x14ac:dyDescent="0.2">
      <c r="A11345" t="s">
        <v>22545</v>
      </c>
      <c r="B11345" t="s">
        <v>22546</v>
      </c>
      <c r="C11345">
        <v>243</v>
      </c>
      <c r="D11345">
        <v>185</v>
      </c>
      <c r="E11345">
        <v>195</v>
      </c>
      <c r="F11345">
        <v>18</v>
      </c>
      <c r="G11345">
        <v>-3.8176312899769797E-2</v>
      </c>
      <c r="H11345">
        <v>-0.589829672014197</v>
      </c>
      <c r="I11345">
        <v>-2.0145309414570001</v>
      </c>
      <c r="J11345">
        <v>344</v>
      </c>
      <c r="K11345">
        <v>486</v>
      </c>
      <c r="L11345">
        <v>288</v>
      </c>
      <c r="M11345">
        <v>112</v>
      </c>
      <c r="N11345">
        <v>0.22730593011248501</v>
      </c>
      <c r="O11345">
        <v>-0.66925473195668905</v>
      </c>
      <c r="P11345">
        <v>-1.49756608849324</v>
      </c>
      <c r="Q11345">
        <v>0.86440677966101698</v>
      </c>
      <c r="R11345">
        <v>0.22033898305084701</v>
      </c>
      <c r="S11345">
        <f t="shared" si="177"/>
        <v>1.8468238750811716E-2</v>
      </c>
    </row>
    <row r="11346" spans="1:19" x14ac:dyDescent="0.2">
      <c r="A11346" t="s">
        <v>22547</v>
      </c>
      <c r="B11346" t="s">
        <v>22548</v>
      </c>
      <c r="C11346">
        <v>184</v>
      </c>
      <c r="D11346">
        <v>164</v>
      </c>
      <c r="E11346">
        <v>1313</v>
      </c>
      <c r="F11346">
        <v>2945</v>
      </c>
      <c r="G11346">
        <v>3.02842573336898E-2</v>
      </c>
      <c r="H11346">
        <v>0.35918889330153903</v>
      </c>
      <c r="I11346">
        <v>0.32007030315158502</v>
      </c>
      <c r="J11346">
        <v>414</v>
      </c>
      <c r="K11346">
        <v>356</v>
      </c>
      <c r="L11346">
        <v>2662</v>
      </c>
      <c r="M11346">
        <v>5711</v>
      </c>
      <c r="N11346">
        <v>1.1677760273698001E-2</v>
      </c>
      <c r="O11346">
        <v>0.216118932873366</v>
      </c>
      <c r="P11346">
        <v>0.129486150451979</v>
      </c>
      <c r="Q11346">
        <v>0.81355932203389802</v>
      </c>
      <c r="R11346">
        <v>0.72881355932203296</v>
      </c>
      <c r="S11346">
        <f t="shared" si="177"/>
        <v>1.1269383955610384</v>
      </c>
    </row>
    <row r="11347" spans="1:19" x14ac:dyDescent="0.2">
      <c r="A11347" t="s">
        <v>22549</v>
      </c>
      <c r="B11347" t="s">
        <v>22550</v>
      </c>
      <c r="C11347">
        <v>182</v>
      </c>
      <c r="D11347">
        <v>159</v>
      </c>
      <c r="E11347">
        <v>604</v>
      </c>
      <c r="F11347">
        <v>1758</v>
      </c>
      <c r="G11347">
        <v>2.1583968630905101E-2</v>
      </c>
      <c r="H11347">
        <v>2.6707540857653402E-2</v>
      </c>
      <c r="I11347">
        <v>0.100750309790679</v>
      </c>
      <c r="J11347">
        <v>396</v>
      </c>
      <c r="K11347">
        <v>525</v>
      </c>
      <c r="L11347">
        <v>1521</v>
      </c>
      <c r="M11347">
        <v>4264</v>
      </c>
      <c r="N11347">
        <v>0.19969222090216601</v>
      </c>
      <c r="O11347">
        <v>-7.6547490169043102E-3</v>
      </c>
      <c r="P11347">
        <v>2.18963415011105E-2</v>
      </c>
      <c r="Q11347">
        <v>0.79661016949152497</v>
      </c>
      <c r="R11347">
        <v>0.50847457627118597</v>
      </c>
      <c r="S11347">
        <f t="shared" si="177"/>
        <v>1.0349116317721037</v>
      </c>
    </row>
    <row r="11348" spans="1:19" x14ac:dyDescent="0.2">
      <c r="A11348" t="s">
        <v>22551</v>
      </c>
      <c r="B11348" t="s">
        <v>22552</v>
      </c>
      <c r="C11348">
        <v>169</v>
      </c>
      <c r="D11348">
        <v>112</v>
      </c>
      <c r="E11348">
        <v>699</v>
      </c>
      <c r="F11348">
        <v>1500</v>
      </c>
      <c r="G11348">
        <v>-9.8410449647963402E-2</v>
      </c>
      <c r="H11348">
        <v>0.122332461353604</v>
      </c>
      <c r="I11348">
        <v>6.4007381480008799E-2</v>
      </c>
      <c r="J11348">
        <v>225</v>
      </c>
      <c r="K11348">
        <v>311</v>
      </c>
      <c r="L11348">
        <v>1394</v>
      </c>
      <c r="M11348">
        <v>2960</v>
      </c>
      <c r="N11348">
        <v>0.21780597433719601</v>
      </c>
      <c r="O11348">
        <v>0.199991478506237</v>
      </c>
      <c r="P11348">
        <v>0.10888352435568301</v>
      </c>
      <c r="Q11348">
        <v>0.86440677966101698</v>
      </c>
      <c r="R11348">
        <v>0.59322033898305004</v>
      </c>
      <c r="S11348">
        <f t="shared" si="177"/>
        <v>1.0475832302174624</v>
      </c>
    </row>
    <row r="11349" spans="1:19" x14ac:dyDescent="0.2">
      <c r="A11349" t="s">
        <v>22553</v>
      </c>
      <c r="B11349" t="s">
        <v>22554</v>
      </c>
      <c r="C11349">
        <v>25</v>
      </c>
      <c r="D11349">
        <v>25</v>
      </c>
      <c r="E11349">
        <v>111</v>
      </c>
      <c r="F11349">
        <v>199</v>
      </c>
      <c r="G11349">
        <v>8.0258232295528406E-2</v>
      </c>
      <c r="H11349">
        <v>0.153124960336216</v>
      </c>
      <c r="I11349">
        <v>1.67158947756701E-2</v>
      </c>
      <c r="J11349">
        <v>16</v>
      </c>
      <c r="K11349">
        <v>28</v>
      </c>
      <c r="L11349">
        <v>74</v>
      </c>
      <c r="M11349">
        <v>188</v>
      </c>
      <c r="N11349">
        <v>0.32026615210801601</v>
      </c>
      <c r="O11349">
        <v>7.3022959930661005E-2</v>
      </c>
      <c r="P11349">
        <v>5.98121980158621E-2</v>
      </c>
      <c r="Q11349">
        <v>0.88135593220338904</v>
      </c>
      <c r="R11349">
        <v>0.66101694915254205</v>
      </c>
      <c r="S11349">
        <f t="shared" si="177"/>
        <v>1.0208193721157151</v>
      </c>
    </row>
    <row r="11350" spans="1:19" x14ac:dyDescent="0.2">
      <c r="A11350" t="s">
        <v>22555</v>
      </c>
      <c r="B11350" t="s">
        <v>22556</v>
      </c>
      <c r="C11350">
        <v>111</v>
      </c>
      <c r="D11350">
        <v>148</v>
      </c>
      <c r="E11350">
        <v>80</v>
      </c>
      <c r="F11350">
        <v>11</v>
      </c>
      <c r="G11350">
        <v>0.20519696890382799</v>
      </c>
      <c r="H11350">
        <v>-0.636491001573117</v>
      </c>
      <c r="I11350">
        <v>-1.88812746659043</v>
      </c>
      <c r="J11350">
        <v>280</v>
      </c>
      <c r="K11350">
        <v>327</v>
      </c>
      <c r="L11350">
        <v>130</v>
      </c>
      <c r="M11350">
        <v>36</v>
      </c>
      <c r="N11350">
        <v>0.14461782473978799</v>
      </c>
      <c r="O11350">
        <v>-0.92530345617977205</v>
      </c>
      <c r="P11350">
        <v>-1.9010811991668199</v>
      </c>
      <c r="Q11350">
        <v>0.66101694915254205</v>
      </c>
      <c r="R11350">
        <v>0.38983050847457601</v>
      </c>
      <c r="S11350">
        <f t="shared" si="177"/>
        <v>-5.3012792028516595E-2</v>
      </c>
    </row>
    <row r="11351" spans="1:19" x14ac:dyDescent="0.2">
      <c r="A11351" t="s">
        <v>22557</v>
      </c>
      <c r="B11351" t="s">
        <v>22558</v>
      </c>
      <c r="C11351">
        <v>248</v>
      </c>
      <c r="D11351">
        <v>285</v>
      </c>
      <c r="E11351">
        <v>215</v>
      </c>
      <c r="F11351">
        <v>39</v>
      </c>
      <c r="G11351">
        <v>0.14065141147782201</v>
      </c>
      <c r="H11351">
        <v>-0.55627123068901396</v>
      </c>
      <c r="I11351">
        <v>-1.6875842467617099</v>
      </c>
      <c r="J11351">
        <v>589</v>
      </c>
      <c r="K11351">
        <v>802</v>
      </c>
      <c r="L11351">
        <v>445</v>
      </c>
      <c r="M11351">
        <v>66</v>
      </c>
      <c r="N11351">
        <v>0.21128717691878299</v>
      </c>
      <c r="O11351">
        <v>-0.71384406095055997</v>
      </c>
      <c r="P11351">
        <v>-1.9607970278371201</v>
      </c>
      <c r="Q11351">
        <v>0.71186440677966101</v>
      </c>
      <c r="R11351">
        <v>0.305084745762711</v>
      </c>
      <c r="S11351">
        <f t="shared" si="177"/>
        <v>-1.1152461665255303E-2</v>
      </c>
    </row>
    <row r="11352" spans="1:19" x14ac:dyDescent="0.2">
      <c r="A11352" t="s">
        <v>22559</v>
      </c>
      <c r="B11352" t="s">
        <v>22560</v>
      </c>
      <c r="C11352">
        <v>120</v>
      </c>
      <c r="D11352">
        <v>101</v>
      </c>
      <c r="E11352">
        <v>105</v>
      </c>
      <c r="F11352">
        <v>8</v>
      </c>
      <c r="G11352">
        <v>5.3983600305462101E-3</v>
      </c>
      <c r="H11352">
        <v>-0.55224995675609001</v>
      </c>
      <c r="I11352">
        <v>-2.0602884320176802</v>
      </c>
      <c r="J11352">
        <v>160</v>
      </c>
      <c r="K11352">
        <v>248</v>
      </c>
      <c r="L11352">
        <v>111</v>
      </c>
      <c r="M11352">
        <v>31</v>
      </c>
      <c r="N11352">
        <v>0.26755980159201298</v>
      </c>
      <c r="O11352">
        <v>-0.75088578101365699</v>
      </c>
      <c r="P11352">
        <v>-1.7229839574135399</v>
      </c>
      <c r="Q11352">
        <v>0.61016949152542299</v>
      </c>
      <c r="R11352">
        <v>0.338983050847457</v>
      </c>
      <c r="S11352">
        <f t="shared" si="177"/>
        <v>-5.5023057969002087E-2</v>
      </c>
    </row>
    <row r="11353" spans="1:19" x14ac:dyDescent="0.2">
      <c r="A11353" t="s">
        <v>22561</v>
      </c>
      <c r="B11353" t="s">
        <v>22562</v>
      </c>
      <c r="C11353">
        <v>350</v>
      </c>
      <c r="D11353">
        <v>444</v>
      </c>
      <c r="E11353">
        <v>319</v>
      </c>
      <c r="F11353">
        <v>28</v>
      </c>
      <c r="G11353">
        <v>0.18357315805987201</v>
      </c>
      <c r="H11353">
        <v>-0.53453537107149796</v>
      </c>
      <c r="I11353">
        <v>-1.98110718597005</v>
      </c>
      <c r="J11353">
        <v>527</v>
      </c>
      <c r="K11353">
        <v>756</v>
      </c>
      <c r="L11353">
        <v>392</v>
      </c>
      <c r="M11353">
        <v>80</v>
      </c>
      <c r="N11353">
        <v>0.233939283710381</v>
      </c>
      <c r="O11353">
        <v>-0.72061332533647904</v>
      </c>
      <c r="P11353">
        <v>-1.8289462968124901</v>
      </c>
      <c r="Q11353">
        <v>0.677966101694915</v>
      </c>
      <c r="R11353">
        <v>0.45762711864406702</v>
      </c>
      <c r="S11353">
        <f t="shared" si="177"/>
        <v>-6.0531693665572969E-2</v>
      </c>
    </row>
    <row r="11354" spans="1:19" x14ac:dyDescent="0.2">
      <c r="A11354" t="s">
        <v>22563</v>
      </c>
      <c r="B11354" t="s">
        <v>22564</v>
      </c>
      <c r="C11354">
        <v>121</v>
      </c>
      <c r="D11354">
        <v>132</v>
      </c>
      <c r="E11354">
        <v>891</v>
      </c>
      <c r="F11354">
        <v>1997</v>
      </c>
      <c r="G11354">
        <v>0.118046793184928</v>
      </c>
      <c r="H11354">
        <v>0.37283432394202098</v>
      </c>
      <c r="I11354">
        <v>0.333395521592253</v>
      </c>
      <c r="J11354">
        <v>222</v>
      </c>
      <c r="K11354">
        <v>192</v>
      </c>
      <c r="L11354">
        <v>1317</v>
      </c>
      <c r="M11354">
        <v>3122</v>
      </c>
      <c r="N11354">
        <v>1.41763576746328E-2</v>
      </c>
      <c r="O11354">
        <v>0.181144023366754</v>
      </c>
      <c r="P11354">
        <v>0.137854255683867</v>
      </c>
      <c r="Q11354">
        <v>0.88135593220338904</v>
      </c>
      <c r="R11354">
        <v>0.66101694915254205</v>
      </c>
      <c r="S11354">
        <f t="shared" si="177"/>
        <v>1.1330194989195153</v>
      </c>
    </row>
    <row r="11355" spans="1:19" x14ac:dyDescent="0.2">
      <c r="A11355" t="s">
        <v>22565</v>
      </c>
      <c r="B11355" t="s">
        <v>22566</v>
      </c>
      <c r="C11355">
        <v>79</v>
      </c>
      <c r="D11355">
        <v>70</v>
      </c>
      <c r="E11355">
        <v>507</v>
      </c>
      <c r="F11355">
        <v>1408</v>
      </c>
      <c r="G11355">
        <v>2.7729181019343799E-2</v>
      </c>
      <c r="H11355">
        <v>0.31312285826448999</v>
      </c>
      <c r="I11355">
        <v>0.36677839055365302</v>
      </c>
      <c r="J11355">
        <v>169</v>
      </c>
      <c r="K11355">
        <v>230</v>
      </c>
      <c r="L11355">
        <v>1093</v>
      </c>
      <c r="M11355">
        <v>3053</v>
      </c>
      <c r="N11355">
        <v>0.21106923482564099</v>
      </c>
      <c r="O11355">
        <v>0.21864468019163799</v>
      </c>
      <c r="P11355">
        <v>0.246614431093095</v>
      </c>
      <c r="Q11355">
        <v>0.83050847457627097</v>
      </c>
      <c r="R11355">
        <v>0.52542372881355903</v>
      </c>
      <c r="S11355">
        <f t="shared" si="177"/>
        <v>1.1717381338290607</v>
      </c>
    </row>
    <row r="11356" spans="1:19" x14ac:dyDescent="0.2">
      <c r="A11356" t="s">
        <v>22567</v>
      </c>
      <c r="B11356" t="s">
        <v>22568</v>
      </c>
      <c r="C11356">
        <v>286</v>
      </c>
      <c r="D11356">
        <v>419</v>
      </c>
      <c r="E11356">
        <v>1404</v>
      </c>
      <c r="F11356">
        <v>5256</v>
      </c>
      <c r="G11356">
        <v>0.24610622213277999</v>
      </c>
      <c r="H11356">
        <v>0.196743064886339</v>
      </c>
      <c r="I11356">
        <v>0.38009215046068201</v>
      </c>
      <c r="J11356">
        <v>521</v>
      </c>
      <c r="K11356">
        <v>791</v>
      </c>
      <c r="L11356">
        <v>2687</v>
      </c>
      <c r="M11356">
        <v>8230</v>
      </c>
      <c r="N11356">
        <v>0.25856686361987302</v>
      </c>
      <c r="O11356">
        <v>0.120341165989253</v>
      </c>
      <c r="P11356">
        <v>0.188336443320852</v>
      </c>
      <c r="Q11356">
        <v>0.89830508474576198</v>
      </c>
      <c r="R11356">
        <v>0.52542372881355903</v>
      </c>
      <c r="S11356">
        <f t="shared" si="177"/>
        <v>1.1599891922232515</v>
      </c>
    </row>
    <row r="11357" spans="1:19" x14ac:dyDescent="0.2">
      <c r="A11357" t="s">
        <v>22569</v>
      </c>
      <c r="B11357" t="s">
        <v>22570</v>
      </c>
      <c r="C11357">
        <v>272</v>
      </c>
      <c r="D11357">
        <v>313</v>
      </c>
      <c r="E11357">
        <v>1802</v>
      </c>
      <c r="F11357">
        <v>5567</v>
      </c>
      <c r="G11357">
        <v>0.14123366580777799</v>
      </c>
      <c r="H11357">
        <v>0.326927872830441</v>
      </c>
      <c r="I11357">
        <v>0.42685514431074001</v>
      </c>
      <c r="J11357">
        <v>478</v>
      </c>
      <c r="K11357">
        <v>850</v>
      </c>
      <c r="L11357">
        <v>3776</v>
      </c>
      <c r="M11357">
        <v>9627</v>
      </c>
      <c r="N11357">
        <v>0.32721913252389501</v>
      </c>
      <c r="O11357">
        <v>0.30551531186952202</v>
      </c>
      <c r="P11357">
        <v>0.29383740661115398</v>
      </c>
      <c r="Q11357">
        <v>0.86440677966101698</v>
      </c>
      <c r="R11357">
        <v>0.55932203389830504</v>
      </c>
      <c r="S11357">
        <f t="shared" si="177"/>
        <v>1.2016946472634735</v>
      </c>
    </row>
    <row r="11358" spans="1:19" x14ac:dyDescent="0.2">
      <c r="A11358" t="s">
        <v>22571</v>
      </c>
      <c r="B11358" t="s">
        <v>22572</v>
      </c>
      <c r="C11358">
        <v>163</v>
      </c>
      <c r="D11358">
        <v>169</v>
      </c>
      <c r="E11358">
        <v>166</v>
      </c>
      <c r="F11358">
        <v>12</v>
      </c>
      <c r="G11358">
        <v>9.5957332505244103E-2</v>
      </c>
      <c r="H11358">
        <v>-0.48633752614230602</v>
      </c>
      <c r="I11358">
        <v>-2.0172035313183301</v>
      </c>
      <c r="J11358">
        <v>226</v>
      </c>
      <c r="K11358">
        <v>312</v>
      </c>
      <c r="L11358">
        <v>190</v>
      </c>
      <c r="M11358">
        <v>28</v>
      </c>
      <c r="N11358">
        <v>0.21727425829276301</v>
      </c>
      <c r="O11358">
        <v>-0.66744361533896202</v>
      </c>
      <c r="P11358">
        <v>-1.91717607639707</v>
      </c>
      <c r="Q11358">
        <v>0.74576271186440601</v>
      </c>
      <c r="R11358">
        <v>0.37288135593220301</v>
      </c>
      <c r="S11358">
        <f t="shared" si="177"/>
        <v>-9.4541304857152453E-2</v>
      </c>
    </row>
    <row r="11359" spans="1:19" x14ac:dyDescent="0.2">
      <c r="A11359" t="s">
        <v>22573</v>
      </c>
      <c r="B11359" t="s">
        <v>22574</v>
      </c>
      <c r="C11359">
        <v>98</v>
      </c>
      <c r="D11359">
        <v>58</v>
      </c>
      <c r="E11359">
        <v>311</v>
      </c>
      <c r="F11359">
        <v>677</v>
      </c>
      <c r="G11359">
        <v>-0.14753984983402901</v>
      </c>
      <c r="H11359">
        <v>7.2763035559390496E-3</v>
      </c>
      <c r="I11359">
        <v>-4.4834579969349399E-2</v>
      </c>
      <c r="J11359">
        <v>176</v>
      </c>
      <c r="K11359">
        <v>219</v>
      </c>
      <c r="L11359">
        <v>677</v>
      </c>
      <c r="M11359">
        <v>1341</v>
      </c>
      <c r="N11359">
        <v>0.17215955044768999</v>
      </c>
      <c r="O11359">
        <v>-7.0127762733958E-3</v>
      </c>
      <c r="P11359">
        <v>-0.12830955855444301</v>
      </c>
      <c r="Q11359">
        <v>0.81355932203389802</v>
      </c>
      <c r="R11359">
        <v>0.62711864406779605</v>
      </c>
      <c r="S11359">
        <f t="shared" si="177"/>
        <v>0.95274974112415611</v>
      </c>
    </row>
    <row r="11360" spans="1:19" x14ac:dyDescent="0.2">
      <c r="A11360" t="s">
        <v>22575</v>
      </c>
      <c r="B11360" t="s">
        <v>22576</v>
      </c>
      <c r="C11360">
        <v>193</v>
      </c>
      <c r="D11360">
        <v>255</v>
      </c>
      <c r="E11360">
        <v>314</v>
      </c>
      <c r="F11360">
        <v>178</v>
      </c>
      <c r="G11360">
        <v>0.201241103721709</v>
      </c>
      <c r="H11360">
        <v>-0.282885670712962</v>
      </c>
      <c r="I11360">
        <v>-0.919334479660878</v>
      </c>
      <c r="J11360">
        <v>430</v>
      </c>
      <c r="K11360">
        <v>516</v>
      </c>
      <c r="L11360">
        <v>496</v>
      </c>
      <c r="M11360">
        <v>316</v>
      </c>
      <c r="N11360">
        <v>0.15640934946934601</v>
      </c>
      <c r="O11360">
        <v>-0.530075556233779</v>
      </c>
      <c r="P11360">
        <v>-1.1440070415530701</v>
      </c>
      <c r="Q11360">
        <v>0.79661016949152497</v>
      </c>
      <c r="R11360">
        <v>0.45762711864406702</v>
      </c>
      <c r="S11360">
        <f t="shared" si="177"/>
        <v>0.42887599966520285</v>
      </c>
    </row>
    <row r="11361" spans="1:19" x14ac:dyDescent="0.2">
      <c r="A11361" t="s">
        <v>22577</v>
      </c>
      <c r="B11361" t="s">
        <v>22578</v>
      </c>
      <c r="C11361">
        <v>85</v>
      </c>
      <c r="D11361">
        <v>87</v>
      </c>
      <c r="E11361">
        <v>84</v>
      </c>
      <c r="F11361">
        <v>9</v>
      </c>
      <c r="G11361">
        <v>9.0358559199854305E-2</v>
      </c>
      <c r="H11361">
        <v>-0.49939764943081399</v>
      </c>
      <c r="I11361">
        <v>-1.8593735892369601</v>
      </c>
      <c r="J11361">
        <v>113</v>
      </c>
      <c r="K11361">
        <v>97</v>
      </c>
      <c r="L11361">
        <v>106</v>
      </c>
      <c r="M11361">
        <v>23</v>
      </c>
      <c r="N11361">
        <v>1.0921394204546899E-2</v>
      </c>
      <c r="O11361">
        <v>-0.61986135536303899</v>
      </c>
      <c r="P11361">
        <v>-1.70157627605771</v>
      </c>
      <c r="Q11361">
        <v>0.84745762711864403</v>
      </c>
      <c r="R11361">
        <v>0.79661016949152497</v>
      </c>
      <c r="S11361">
        <f t="shared" si="177"/>
        <v>8.6436552156205493E-3</v>
      </c>
    </row>
    <row r="11362" spans="1:19" x14ac:dyDescent="0.2">
      <c r="A11362" t="s">
        <v>22579</v>
      </c>
      <c r="B11362" t="s">
        <v>22580</v>
      </c>
      <c r="C11362">
        <v>82</v>
      </c>
      <c r="D11362">
        <v>71</v>
      </c>
      <c r="E11362">
        <v>72</v>
      </c>
      <c r="F11362">
        <v>26</v>
      </c>
      <c r="G11362">
        <v>1.7702728630887E-2</v>
      </c>
      <c r="H11362">
        <v>-0.55073936573085103</v>
      </c>
      <c r="I11362">
        <v>-1.38303767737489</v>
      </c>
      <c r="J11362">
        <v>141</v>
      </c>
      <c r="K11362">
        <v>139</v>
      </c>
      <c r="L11362">
        <v>79</v>
      </c>
      <c r="M11362">
        <v>40</v>
      </c>
      <c r="N11362">
        <v>7.1023791020436905E-2</v>
      </c>
      <c r="O11362">
        <v>-0.84368079850932798</v>
      </c>
      <c r="P11362">
        <v>-1.5573847899193101</v>
      </c>
      <c r="Q11362">
        <v>0.76271186440677896</v>
      </c>
      <c r="R11362">
        <v>0.677966101694915</v>
      </c>
      <c r="S11362">
        <f t="shared" si="177"/>
        <v>0.18457989748166848</v>
      </c>
    </row>
    <row r="11363" spans="1:19" x14ac:dyDescent="0.2">
      <c r="A11363" t="s">
        <v>22581</v>
      </c>
      <c r="B11363" t="s">
        <v>22582</v>
      </c>
      <c r="C11363">
        <v>73</v>
      </c>
      <c r="D11363">
        <v>79</v>
      </c>
      <c r="E11363">
        <v>110</v>
      </c>
      <c r="F11363">
        <v>66</v>
      </c>
      <c r="G11363">
        <v>0.11456246346551401</v>
      </c>
      <c r="H11363">
        <v>-0.31618818474063398</v>
      </c>
      <c r="I11363">
        <v>-0.92797609754058596</v>
      </c>
      <c r="J11363">
        <v>104</v>
      </c>
      <c r="K11363">
        <v>210</v>
      </c>
      <c r="L11363">
        <v>150</v>
      </c>
      <c r="M11363">
        <v>103</v>
      </c>
      <c r="N11363">
        <v>0.38241405885685997</v>
      </c>
      <c r="O11363">
        <v>-0.43303085738748898</v>
      </c>
      <c r="P11363">
        <v>-1.0144217831855</v>
      </c>
      <c r="Q11363">
        <v>0.76271186440677896</v>
      </c>
      <c r="R11363">
        <v>0.45762711864406702</v>
      </c>
      <c r="S11363">
        <f t="shared" si="177"/>
        <v>0.46104583887036021</v>
      </c>
    </row>
    <row r="11364" spans="1:19" x14ac:dyDescent="0.2">
      <c r="A11364" t="s">
        <v>22583</v>
      </c>
      <c r="B11364" t="s">
        <v>22584</v>
      </c>
      <c r="C11364">
        <v>126</v>
      </c>
      <c r="D11364">
        <v>106</v>
      </c>
      <c r="E11364">
        <v>132</v>
      </c>
      <c r="F11364">
        <v>11</v>
      </c>
      <c r="G11364">
        <v>5.1935524427358199E-3</v>
      </c>
      <c r="H11364">
        <v>-0.47405462369011597</v>
      </c>
      <c r="I11364">
        <v>-1.94317503292133</v>
      </c>
      <c r="J11364">
        <v>220</v>
      </c>
      <c r="K11364">
        <v>261</v>
      </c>
      <c r="L11364">
        <v>134</v>
      </c>
      <c r="M11364">
        <v>29</v>
      </c>
      <c r="N11364">
        <v>0.15144592993779599</v>
      </c>
      <c r="O11364">
        <v>-0.80740665960178903</v>
      </c>
      <c r="P11364">
        <v>-1.8902503515151401</v>
      </c>
      <c r="Q11364">
        <v>0.66101694915254205</v>
      </c>
      <c r="R11364">
        <v>0.59322033898305004</v>
      </c>
      <c r="S11364">
        <f t="shared" si="177"/>
        <v>-6.5990522444191471E-2</v>
      </c>
    </row>
    <row r="11365" spans="1:19" x14ac:dyDescent="0.2">
      <c r="A11365" t="s">
        <v>22585</v>
      </c>
      <c r="B11365" t="s">
        <v>22586</v>
      </c>
      <c r="C11365">
        <v>284</v>
      </c>
      <c r="D11365">
        <v>389</v>
      </c>
      <c r="E11365">
        <v>1008</v>
      </c>
      <c r="F11365">
        <v>1673</v>
      </c>
      <c r="G11365">
        <v>0.21688949357419801</v>
      </c>
      <c r="H11365">
        <v>5.5884182284065102E-2</v>
      </c>
      <c r="I11365">
        <v>-0.114019572046642</v>
      </c>
      <c r="J11365">
        <v>769</v>
      </c>
      <c r="K11365">
        <v>991</v>
      </c>
      <c r="L11365">
        <v>1925</v>
      </c>
      <c r="M11365">
        <v>3302</v>
      </c>
      <c r="N11365">
        <v>0.18737541810556599</v>
      </c>
      <c r="O11365">
        <v>-0.19358438310130099</v>
      </c>
      <c r="P11365">
        <v>-0.37737493946654899</v>
      </c>
      <c r="Q11365">
        <v>0.74576271186440601</v>
      </c>
      <c r="R11365">
        <v>0.50847457627118597</v>
      </c>
      <c r="S11365">
        <f t="shared" si="177"/>
        <v>0.86617701860199214</v>
      </c>
    </row>
    <row r="11366" spans="1:19" x14ac:dyDescent="0.2">
      <c r="A11366" t="s">
        <v>22587</v>
      </c>
      <c r="B11366" t="s">
        <v>22588</v>
      </c>
      <c r="C11366">
        <v>272</v>
      </c>
      <c r="D11366">
        <v>279</v>
      </c>
      <c r="E11366">
        <v>201</v>
      </c>
      <c r="F11366">
        <v>31</v>
      </c>
      <c r="G11366">
        <v>9.1293531534927197E-2</v>
      </c>
      <c r="H11366">
        <v>-0.62563085639211302</v>
      </c>
      <c r="I11366">
        <v>-1.82740438316192</v>
      </c>
      <c r="J11366">
        <v>514</v>
      </c>
      <c r="K11366">
        <v>611</v>
      </c>
      <c r="L11366">
        <v>394</v>
      </c>
      <c r="M11366">
        <v>58</v>
      </c>
      <c r="N11366">
        <v>0.152306194669</v>
      </c>
      <c r="O11366">
        <v>-0.70755567431409205</v>
      </c>
      <c r="P11366">
        <v>-1.9577607940242301</v>
      </c>
      <c r="Q11366">
        <v>0.81355932203389802</v>
      </c>
      <c r="R11366">
        <v>0.27118644067796599</v>
      </c>
      <c r="S11366">
        <f t="shared" si="177"/>
        <v>-5.0662127070091351E-2</v>
      </c>
    </row>
    <row r="11367" spans="1:19" x14ac:dyDescent="0.2">
      <c r="A11367" t="s">
        <v>22589</v>
      </c>
      <c r="B11367" t="s">
        <v>22590</v>
      </c>
      <c r="C11367">
        <v>65</v>
      </c>
      <c r="D11367">
        <v>79</v>
      </c>
      <c r="E11367">
        <v>650</v>
      </c>
      <c r="F11367">
        <v>1463</v>
      </c>
      <c r="G11367">
        <v>0.164971966943114</v>
      </c>
      <c r="H11367">
        <v>0.50574199022159605</v>
      </c>
      <c r="I11367">
        <v>0.468133796520456</v>
      </c>
      <c r="J11367">
        <v>210</v>
      </c>
      <c r="K11367">
        <v>286</v>
      </c>
      <c r="L11367">
        <v>1280</v>
      </c>
      <c r="M11367">
        <v>3402</v>
      </c>
      <c r="N11367">
        <v>0.21137484181684499</v>
      </c>
      <c r="O11367">
        <v>0.19290189776955799</v>
      </c>
      <c r="P11367">
        <v>0.199289345950737</v>
      </c>
      <c r="Q11367">
        <v>0.89830508474576198</v>
      </c>
      <c r="R11367">
        <v>0.66101694915254205</v>
      </c>
      <c r="S11367">
        <f t="shared" si="177"/>
        <v>1.188308665135831</v>
      </c>
    </row>
    <row r="11368" spans="1:19" x14ac:dyDescent="0.2">
      <c r="A11368" t="s">
        <v>22591</v>
      </c>
      <c r="B11368" t="s">
        <v>22592</v>
      </c>
      <c r="C11368">
        <v>95</v>
      </c>
      <c r="D11368">
        <v>131</v>
      </c>
      <c r="E11368">
        <v>112</v>
      </c>
      <c r="F11368">
        <v>5</v>
      </c>
      <c r="G11368">
        <v>0.219805922662444</v>
      </c>
      <c r="H11368">
        <v>-0.42276359239706901</v>
      </c>
      <c r="I11368">
        <v>-2.1629507739148202</v>
      </c>
      <c r="J11368">
        <v>186</v>
      </c>
      <c r="K11368">
        <v>239</v>
      </c>
      <c r="L11368">
        <v>153</v>
      </c>
      <c r="M11368">
        <v>20</v>
      </c>
      <c r="N11368">
        <v>0.18611306015194301</v>
      </c>
      <c r="O11368">
        <v>-0.67691029054470697</v>
      </c>
      <c r="P11368">
        <v>-1.9787086171458199</v>
      </c>
      <c r="Q11368">
        <v>0.74576271186440601</v>
      </c>
      <c r="R11368">
        <v>0.27118644067796599</v>
      </c>
      <c r="S11368">
        <f t="shared" si="177"/>
        <v>-0.15303134116843048</v>
      </c>
    </row>
    <row r="11369" spans="1:19" x14ac:dyDescent="0.2">
      <c r="A11369" t="s">
        <v>22593</v>
      </c>
      <c r="B11369" t="s">
        <v>22594</v>
      </c>
      <c r="C11369">
        <v>271</v>
      </c>
      <c r="D11369">
        <v>266</v>
      </c>
      <c r="E11369">
        <v>1165</v>
      </c>
      <c r="F11369">
        <v>2548</v>
      </c>
      <c r="G11369">
        <v>7.2170578052189696E-2</v>
      </c>
      <c r="H11369">
        <v>0.13909862470922801</v>
      </c>
      <c r="I11369">
        <v>8.9032959826908106E-2</v>
      </c>
      <c r="J11369">
        <v>329</v>
      </c>
      <c r="K11369">
        <v>296</v>
      </c>
      <c r="L11369">
        <v>1660</v>
      </c>
      <c r="M11369">
        <v>3963</v>
      </c>
      <c r="N11369">
        <v>3.1323916530686002E-2</v>
      </c>
      <c r="O11369">
        <v>0.11082341294568999</v>
      </c>
      <c r="P11369">
        <v>7.0602505792322301E-2</v>
      </c>
      <c r="Q11369">
        <v>0.86440677966101698</v>
      </c>
      <c r="R11369">
        <v>0.52542372881355903</v>
      </c>
      <c r="S11369">
        <f t="shared" si="177"/>
        <v>1.0445606452032523</v>
      </c>
    </row>
    <row r="11370" spans="1:19" x14ac:dyDescent="0.2">
      <c r="A11370" t="s">
        <v>22595</v>
      </c>
      <c r="B11370" t="s">
        <v>22596</v>
      </c>
      <c r="C11370">
        <v>137</v>
      </c>
      <c r="D11370">
        <v>56</v>
      </c>
      <c r="E11370">
        <v>78</v>
      </c>
      <c r="F11370">
        <v>2</v>
      </c>
      <c r="G11370">
        <v>-0.30827430785467702</v>
      </c>
      <c r="H11370">
        <v>-0.73888397424432894</v>
      </c>
      <c r="I11370">
        <v>-2.7198877444544198</v>
      </c>
      <c r="J11370">
        <v>201</v>
      </c>
      <c r="K11370">
        <v>142</v>
      </c>
      <c r="L11370">
        <v>133</v>
      </c>
      <c r="M11370">
        <v>23</v>
      </c>
      <c r="N11370">
        <v>-7.3679609615710601E-2</v>
      </c>
      <c r="O11370">
        <v>-0.77143319359779305</v>
      </c>
      <c r="P11370">
        <v>-1.95169388999478</v>
      </c>
      <c r="Q11370">
        <v>0.76271186440677896</v>
      </c>
      <c r="R11370">
        <v>0.57627118644067798</v>
      </c>
      <c r="S11370">
        <f t="shared" si="177"/>
        <v>-0.30641672833142275</v>
      </c>
    </row>
    <row r="11371" spans="1:19" x14ac:dyDescent="0.2">
      <c r="A11371" t="s">
        <v>22597</v>
      </c>
      <c r="B11371" t="s">
        <v>22598</v>
      </c>
      <c r="C11371">
        <v>9</v>
      </c>
      <c r="D11371">
        <v>16</v>
      </c>
      <c r="E11371">
        <v>29</v>
      </c>
      <c r="F11371">
        <v>3</v>
      </c>
      <c r="G11371">
        <v>0.33013570551212801</v>
      </c>
      <c r="H11371">
        <v>1.3897478681227499E-2</v>
      </c>
      <c r="I11371">
        <v>-1.3613184276816599</v>
      </c>
      <c r="J11371">
        <v>43</v>
      </c>
      <c r="K11371">
        <v>47</v>
      </c>
      <c r="L11371">
        <v>4</v>
      </c>
      <c r="M11371">
        <v>4</v>
      </c>
      <c r="N11371">
        <v>0.115857505777852</v>
      </c>
      <c r="O11371">
        <v>-1.62349724139601</v>
      </c>
      <c r="P11371">
        <v>-2.0416341328435101</v>
      </c>
      <c r="Q11371">
        <v>0.83050847457627097</v>
      </c>
      <c r="R11371">
        <v>0.40677966101694901</v>
      </c>
      <c r="S11371">
        <f t="shared" si="177"/>
        <v>6.1314584941389035E-2</v>
      </c>
    </row>
    <row r="11372" spans="1:19" x14ac:dyDescent="0.2">
      <c r="A11372" t="s">
        <v>22599</v>
      </c>
      <c r="B11372" t="s">
        <v>22600</v>
      </c>
      <c r="C11372">
        <v>169</v>
      </c>
      <c r="D11372">
        <v>193</v>
      </c>
      <c r="E11372">
        <v>830</v>
      </c>
      <c r="F11372">
        <v>2634</v>
      </c>
      <c r="G11372">
        <v>0.13792883668962799</v>
      </c>
      <c r="H11372">
        <v>0.19693337798399599</v>
      </c>
      <c r="I11372">
        <v>0.30853189305009199</v>
      </c>
      <c r="J11372">
        <v>605</v>
      </c>
      <c r="K11372">
        <v>499</v>
      </c>
      <c r="L11372">
        <v>2549</v>
      </c>
      <c r="M11372">
        <v>6104</v>
      </c>
      <c r="N11372">
        <v>-6.4267256073572204E-3</v>
      </c>
      <c r="O11372">
        <v>3.2525683672408198E-2</v>
      </c>
      <c r="P11372">
        <v>-6.3665182975378102E-3</v>
      </c>
      <c r="Q11372">
        <v>0.84745762711864403</v>
      </c>
      <c r="R11372">
        <v>0.61016949152542299</v>
      </c>
      <c r="S11372">
        <f t="shared" si="177"/>
        <v>1.087272541153228</v>
      </c>
    </row>
    <row r="11373" spans="1:19" x14ac:dyDescent="0.2">
      <c r="A11373" t="s">
        <v>22601</v>
      </c>
      <c r="B11373" t="s">
        <v>22602</v>
      </c>
      <c r="C11373">
        <v>44</v>
      </c>
      <c r="D11373">
        <v>54</v>
      </c>
      <c r="E11373">
        <v>194</v>
      </c>
      <c r="F11373">
        <v>449</v>
      </c>
      <c r="G11373">
        <v>0.169199315632309</v>
      </c>
      <c r="H11373">
        <v>0.150091043665635</v>
      </c>
      <c r="I11373">
        <v>0.124596491555136</v>
      </c>
      <c r="J11373">
        <v>112</v>
      </c>
      <c r="K11373">
        <v>113</v>
      </c>
      <c r="L11373">
        <v>484</v>
      </c>
      <c r="M11373">
        <v>963</v>
      </c>
      <c r="N11373">
        <v>8.1088524234959894E-2</v>
      </c>
      <c r="O11373">
        <v>4.3538561829840401E-2</v>
      </c>
      <c r="P11373">
        <v>-7.5817404137539998E-2</v>
      </c>
      <c r="Q11373">
        <v>0.86440677966101698</v>
      </c>
      <c r="R11373">
        <v>0.59322033898305004</v>
      </c>
      <c r="S11373">
        <f t="shared" si="177"/>
        <v>1.0156516453111326</v>
      </c>
    </row>
    <row r="11374" spans="1:19" x14ac:dyDescent="0.2">
      <c r="A11374" t="s">
        <v>22603</v>
      </c>
      <c r="B11374" t="s">
        <v>22604</v>
      </c>
      <c r="C11374">
        <v>187</v>
      </c>
      <c r="D11374">
        <v>179</v>
      </c>
      <c r="E11374">
        <v>150</v>
      </c>
      <c r="F11374">
        <v>132</v>
      </c>
      <c r="G11374">
        <v>6.1269656738922602E-2</v>
      </c>
      <c r="H11374">
        <v>-0.59000835725922096</v>
      </c>
      <c r="I11374">
        <v>-1.0354648482926401</v>
      </c>
      <c r="J11374">
        <v>236</v>
      </c>
      <c r="K11374">
        <v>311</v>
      </c>
      <c r="L11374">
        <v>301</v>
      </c>
      <c r="M11374">
        <v>255</v>
      </c>
      <c r="N11374">
        <v>0.19707648947845199</v>
      </c>
      <c r="O11374">
        <v>-0.48643428452065302</v>
      </c>
      <c r="P11374">
        <v>-0.97659749112804395</v>
      </c>
      <c r="Q11374">
        <v>0.74576271186440601</v>
      </c>
      <c r="R11374">
        <v>0.40677966101694901</v>
      </c>
      <c r="S11374">
        <f t="shared" si="177"/>
        <v>0.44016524579866789</v>
      </c>
    </row>
    <row r="11375" spans="1:19" x14ac:dyDescent="0.2">
      <c r="A11375" t="s">
        <v>22605</v>
      </c>
      <c r="B11375" t="s">
        <v>22606</v>
      </c>
      <c r="C11375">
        <v>121</v>
      </c>
      <c r="D11375">
        <v>158</v>
      </c>
      <c r="E11375">
        <v>750</v>
      </c>
      <c r="F11375">
        <v>2368</v>
      </c>
      <c r="G11375">
        <v>0.1961299489335</v>
      </c>
      <c r="H11375">
        <v>0.29801788329684598</v>
      </c>
      <c r="I11375">
        <v>0.40739915477243299</v>
      </c>
      <c r="J11375">
        <v>287</v>
      </c>
      <c r="K11375">
        <v>241</v>
      </c>
      <c r="L11375">
        <v>1237</v>
      </c>
      <c r="M11375">
        <v>4658</v>
      </c>
      <c r="N11375">
        <v>1.3632492625978499E-3</v>
      </c>
      <c r="O11375">
        <v>4.2399025750737902E-2</v>
      </c>
      <c r="P11375">
        <v>0.200091918872776</v>
      </c>
      <c r="Q11375">
        <v>0.88135593220338904</v>
      </c>
      <c r="R11375">
        <v>0.55932203389830504</v>
      </c>
      <c r="S11375">
        <f t="shared" si="177"/>
        <v>1.1710084769213029</v>
      </c>
    </row>
    <row r="11376" spans="1:19" x14ac:dyDescent="0.2">
      <c r="A11376" t="s">
        <v>22607</v>
      </c>
      <c r="B11376" t="s">
        <v>22608</v>
      </c>
      <c r="C11376">
        <v>173</v>
      </c>
      <c r="D11376">
        <v>215</v>
      </c>
      <c r="E11376">
        <v>907</v>
      </c>
      <c r="F11376">
        <v>2890</v>
      </c>
      <c r="G11376">
        <v>0.17465058908233799</v>
      </c>
      <c r="H11376">
        <v>0.225303174152896</v>
      </c>
      <c r="I11376">
        <v>0.338654566665753</v>
      </c>
      <c r="J11376">
        <v>429</v>
      </c>
      <c r="K11376">
        <v>576</v>
      </c>
      <c r="L11376">
        <v>2093</v>
      </c>
      <c r="M11376">
        <v>5931</v>
      </c>
      <c r="N11376">
        <v>0.205193294660209</v>
      </c>
      <c r="O11376">
        <v>9.6223159009571693E-2</v>
      </c>
      <c r="P11376">
        <v>0.13044496325671701</v>
      </c>
      <c r="Q11376">
        <v>0.83050847457627097</v>
      </c>
      <c r="R11376">
        <v>0.52542372881355903</v>
      </c>
      <c r="S11376">
        <f t="shared" si="177"/>
        <v>1.1325542556782033</v>
      </c>
    </row>
    <row r="11377" spans="1:19" x14ac:dyDescent="0.2">
      <c r="A11377" t="s">
        <v>22609</v>
      </c>
      <c r="B11377" t="s">
        <v>22610</v>
      </c>
      <c r="C11377">
        <v>4</v>
      </c>
      <c r="D11377">
        <v>13</v>
      </c>
      <c r="E11377">
        <v>0</v>
      </c>
      <c r="F11377">
        <v>2</v>
      </c>
      <c r="G11377">
        <v>0.59214159327440197</v>
      </c>
      <c r="H11377" t="e">
        <f>-inf</f>
        <v>#NAME?</v>
      </c>
      <c r="I11377">
        <v>-1.1852271686259801</v>
      </c>
      <c r="J11377">
        <v>16</v>
      </c>
      <c r="K11377">
        <v>0</v>
      </c>
      <c r="L11377">
        <v>7</v>
      </c>
      <c r="M11377">
        <v>3</v>
      </c>
      <c r="N11377" t="e">
        <f>-inf</f>
        <v>#NAME?</v>
      </c>
      <c r="O11377">
        <v>-0.95111071978605799</v>
      </c>
      <c r="P11377">
        <v>-1.73722439652815</v>
      </c>
      <c r="Q11377">
        <v>0.79661016949152497</v>
      </c>
      <c r="R11377">
        <v>0.55932203389830504</v>
      </c>
      <c r="S11377">
        <f t="shared" si="177"/>
        <v>0.19352101218112239</v>
      </c>
    </row>
    <row r="11378" spans="1:19" x14ac:dyDescent="0.2">
      <c r="A11378" t="s">
        <v>22611</v>
      </c>
      <c r="B11378" t="s">
        <v>22612</v>
      </c>
      <c r="C11378">
        <v>246</v>
      </c>
      <c r="D11378">
        <v>199</v>
      </c>
      <c r="E11378">
        <v>786</v>
      </c>
      <c r="F11378">
        <v>2137</v>
      </c>
      <c r="G11378">
        <v>-1.1823798398144E-2</v>
      </c>
      <c r="H11378">
        <v>1.0229429157625199E-2</v>
      </c>
      <c r="I11378">
        <v>5.4672242098691197E-2</v>
      </c>
      <c r="J11378">
        <v>390</v>
      </c>
      <c r="K11378">
        <v>414</v>
      </c>
      <c r="L11378">
        <v>1574</v>
      </c>
      <c r="M11378">
        <v>3441</v>
      </c>
      <c r="N11378">
        <v>0.103163837516121</v>
      </c>
      <c r="O11378">
        <v>1.3851343852156099E-2</v>
      </c>
      <c r="P11378">
        <v>-6.4605602997462097E-2</v>
      </c>
      <c r="Q11378">
        <v>0.79661016949152497</v>
      </c>
      <c r="R11378">
        <v>0.52542372881355903</v>
      </c>
      <c r="S11378">
        <f t="shared" si="177"/>
        <v>0.99848562505373217</v>
      </c>
    </row>
    <row r="11379" spans="1:19" x14ac:dyDescent="0.2">
      <c r="A11379" t="s">
        <v>22613</v>
      </c>
      <c r="B11379" t="s">
        <v>22614</v>
      </c>
      <c r="C11379">
        <v>9</v>
      </c>
      <c r="D11379">
        <v>18</v>
      </c>
      <c r="E11379">
        <v>20</v>
      </c>
      <c r="F11379">
        <v>1</v>
      </c>
      <c r="G11379">
        <v>0.38128822795950901</v>
      </c>
      <c r="H11379">
        <v>-0.14747052355374701</v>
      </c>
      <c r="I11379">
        <v>-1.8384396824013201</v>
      </c>
      <c r="J11379">
        <v>46</v>
      </c>
      <c r="K11379">
        <v>41</v>
      </c>
      <c r="L11379">
        <v>24</v>
      </c>
      <c r="M11379">
        <v>23</v>
      </c>
      <c r="N11379">
        <v>2.72541284598832E-2</v>
      </c>
      <c r="O11379">
        <v>-0.87463536711435796</v>
      </c>
      <c r="P11379">
        <v>-1.3112556642558699</v>
      </c>
      <c r="Q11379">
        <v>0.91525423728813504</v>
      </c>
      <c r="R11379">
        <v>0.54237288135593198</v>
      </c>
      <c r="S11379">
        <f t="shared" si="177"/>
        <v>0.119085030404929</v>
      </c>
    </row>
    <row r="11380" spans="1:19" x14ac:dyDescent="0.2">
      <c r="A11380" t="s">
        <v>22615</v>
      </c>
      <c r="B11380" t="s">
        <v>22616</v>
      </c>
      <c r="C11380">
        <v>164</v>
      </c>
      <c r="D11380">
        <v>198</v>
      </c>
      <c r="E11380">
        <v>173</v>
      </c>
      <c r="F11380">
        <v>15</v>
      </c>
      <c r="G11380">
        <v>0.162079574509361</v>
      </c>
      <c r="H11380">
        <v>-0.47105575469730598</v>
      </c>
      <c r="I11380">
        <v>-1.9229497619540099</v>
      </c>
      <c r="J11380">
        <v>279</v>
      </c>
      <c r="K11380">
        <v>399</v>
      </c>
      <c r="L11380">
        <v>182</v>
      </c>
      <c r="M11380">
        <v>24</v>
      </c>
      <c r="N11380">
        <v>0.232596795834872</v>
      </c>
      <c r="O11380">
        <v>-0.77762159243291296</v>
      </c>
      <c r="P11380">
        <v>-2.0756186301538802</v>
      </c>
      <c r="Q11380">
        <v>0.77966101694915202</v>
      </c>
      <c r="R11380">
        <v>0.54237288135593198</v>
      </c>
      <c r="S11380">
        <f t="shared" si="177"/>
        <v>-0.10974087434183638</v>
      </c>
    </row>
    <row r="11381" spans="1:19" x14ac:dyDescent="0.2">
      <c r="A11381" t="s">
        <v>22617</v>
      </c>
      <c r="B11381" t="s">
        <v>22618</v>
      </c>
      <c r="C11381">
        <v>59</v>
      </c>
      <c r="D11381">
        <v>62</v>
      </c>
      <c r="E11381">
        <v>54</v>
      </c>
      <c r="F11381">
        <v>5</v>
      </c>
      <c r="G11381">
        <v>0.101797910151638</v>
      </c>
      <c r="H11381">
        <v>-0.53271626159757901</v>
      </c>
      <c r="I11381">
        <v>-1.9560791802681201</v>
      </c>
      <c r="J11381">
        <v>145</v>
      </c>
      <c r="K11381">
        <v>118</v>
      </c>
      <c r="L11381">
        <v>89</v>
      </c>
      <c r="M11381">
        <v>12</v>
      </c>
      <c r="N11381">
        <v>-1.2257891507127699E-2</v>
      </c>
      <c r="O11381">
        <v>-0.80406677273445204</v>
      </c>
      <c r="P11381">
        <v>-2.0924124247792402</v>
      </c>
      <c r="Q11381">
        <v>0.91525423728813504</v>
      </c>
      <c r="R11381">
        <v>0.50847457627118597</v>
      </c>
      <c r="S11381">
        <f t="shared" si="177"/>
        <v>-0.12378691466744572</v>
      </c>
    </row>
    <row r="11382" spans="1:19" x14ac:dyDescent="0.2">
      <c r="A11382" t="s">
        <v>22619</v>
      </c>
      <c r="B11382" t="s">
        <v>22620</v>
      </c>
      <c r="C11382">
        <v>206</v>
      </c>
      <c r="D11382">
        <v>351</v>
      </c>
      <c r="E11382">
        <v>265</v>
      </c>
      <c r="F11382">
        <v>33</v>
      </c>
      <c r="G11382">
        <v>0.31169812839219901</v>
      </c>
      <c r="H11382">
        <v>-0.38487935621074898</v>
      </c>
      <c r="I11382">
        <v>-1.6795504534532599</v>
      </c>
      <c r="J11382">
        <v>388</v>
      </c>
      <c r="K11382">
        <v>555</v>
      </c>
      <c r="L11382">
        <v>282</v>
      </c>
      <c r="M11382">
        <v>58</v>
      </c>
      <c r="N11382">
        <v>0.23268936095018999</v>
      </c>
      <c r="O11382">
        <v>-0.73067139441923601</v>
      </c>
      <c r="P11382">
        <v>-1.8356294006231599</v>
      </c>
      <c r="Q11382">
        <v>0.69491525423728795</v>
      </c>
      <c r="R11382">
        <v>0.305084745762711</v>
      </c>
      <c r="S11382">
        <f t="shared" si="177"/>
        <v>2.4644645427866145E-2</v>
      </c>
    </row>
    <row r="11383" spans="1:19" x14ac:dyDescent="0.2">
      <c r="A11383" t="s">
        <v>22621</v>
      </c>
      <c r="B11383" t="s">
        <v>22622</v>
      </c>
      <c r="C11383">
        <v>90</v>
      </c>
      <c r="D11383">
        <v>80</v>
      </c>
      <c r="E11383">
        <v>128</v>
      </c>
      <c r="F11383">
        <v>23</v>
      </c>
      <c r="G11383">
        <v>2.9105709848147102E-2</v>
      </c>
      <c r="H11383">
        <v>-0.34129054956985999</v>
      </c>
      <c r="I11383">
        <v>-1.4767118463837301</v>
      </c>
      <c r="J11383">
        <v>140</v>
      </c>
      <c r="K11383">
        <v>215</v>
      </c>
      <c r="L11383">
        <v>158</v>
      </c>
      <c r="M11383">
        <v>25</v>
      </c>
      <c r="N11383">
        <v>0.26353852765908897</v>
      </c>
      <c r="O11383">
        <v>-0.539559725868205</v>
      </c>
      <c r="P11383">
        <v>-1.75841369559809</v>
      </c>
      <c r="Q11383">
        <v>0.84745762711864403</v>
      </c>
      <c r="R11383">
        <v>0.49152542372881303</v>
      </c>
      <c r="S11383">
        <f t="shared" si="177"/>
        <v>0.10379387444645734</v>
      </c>
    </row>
    <row r="11384" spans="1:19" x14ac:dyDescent="0.2">
      <c r="A11384" t="s">
        <v>22623</v>
      </c>
      <c r="B11384" t="s">
        <v>22624</v>
      </c>
      <c r="C11384">
        <v>189</v>
      </c>
      <c r="D11384">
        <v>186</v>
      </c>
      <c r="E11384">
        <v>1078</v>
      </c>
      <c r="F11384">
        <v>2593</v>
      </c>
      <c r="G11384">
        <v>7.3309372340200601E-2</v>
      </c>
      <c r="H11384">
        <v>0.261898946899072</v>
      </c>
      <c r="I11384">
        <v>0.25314353963410802</v>
      </c>
      <c r="J11384">
        <v>485</v>
      </c>
      <c r="K11384">
        <v>544</v>
      </c>
      <c r="L11384">
        <v>2263</v>
      </c>
      <c r="M11384">
        <v>5005</v>
      </c>
      <c r="N11384">
        <v>0.12708526451763699</v>
      </c>
      <c r="O11384">
        <v>7.6854038208074404E-2</v>
      </c>
      <c r="P11384">
        <v>3.4366746211808301E-3</v>
      </c>
      <c r="Q11384">
        <v>0.84745762711864403</v>
      </c>
      <c r="R11384">
        <v>0.62711864406779605</v>
      </c>
      <c r="S11384">
        <f t="shared" si="177"/>
        <v>1.0739216525509012</v>
      </c>
    </row>
    <row r="11385" spans="1:19" x14ac:dyDescent="0.2">
      <c r="A11385" t="s">
        <v>22625</v>
      </c>
      <c r="B11385" t="s">
        <v>22626</v>
      </c>
      <c r="C11385">
        <v>34</v>
      </c>
      <c r="D11385">
        <v>27</v>
      </c>
      <c r="E11385">
        <v>3</v>
      </c>
      <c r="F11385">
        <v>4</v>
      </c>
      <c r="G11385">
        <v>-1.9856920587739298E-2</v>
      </c>
      <c r="H11385">
        <v>-1.54861567210099</v>
      </c>
      <c r="I11385">
        <v>-1.8136160986762899</v>
      </c>
      <c r="J11385">
        <v>65</v>
      </c>
      <c r="K11385">
        <v>73</v>
      </c>
      <c r="L11385">
        <v>76</v>
      </c>
      <c r="M11385">
        <v>27</v>
      </c>
      <c r="N11385">
        <v>0.12763760689932199</v>
      </c>
      <c r="O11385">
        <v>-0.524188541506454</v>
      </c>
      <c r="P11385">
        <v>-1.3917752610757601</v>
      </c>
      <c r="Q11385">
        <v>0.72881355932203395</v>
      </c>
      <c r="R11385">
        <v>0.62711864406779605</v>
      </c>
      <c r="S11385">
        <f t="shared" si="177"/>
        <v>0.10470606422010779</v>
      </c>
    </row>
    <row r="11386" spans="1:19" x14ac:dyDescent="0.2">
      <c r="A11386" t="s">
        <v>22627</v>
      </c>
      <c r="B11386" t="s">
        <v>22628</v>
      </c>
      <c r="C11386">
        <v>143</v>
      </c>
      <c r="D11386">
        <v>269</v>
      </c>
      <c r="E11386">
        <v>566</v>
      </c>
      <c r="F11386">
        <v>1862</v>
      </c>
      <c r="G11386">
        <v>0.35467447483287401</v>
      </c>
      <c r="H11386">
        <v>0.103222383944806</v>
      </c>
      <c r="I11386">
        <v>0.23044646621826301</v>
      </c>
      <c r="J11386">
        <v>442</v>
      </c>
      <c r="K11386">
        <v>573</v>
      </c>
      <c r="L11386">
        <v>1318</v>
      </c>
      <c r="M11386">
        <v>3249</v>
      </c>
      <c r="N11386">
        <v>0.18996045604001899</v>
      </c>
      <c r="O11386">
        <v>-0.11759563623549101</v>
      </c>
      <c r="P11386">
        <v>-0.14389822659600199</v>
      </c>
      <c r="Q11386">
        <v>0.93220338983050799</v>
      </c>
      <c r="R11386">
        <v>0.59322033898305004</v>
      </c>
      <c r="S11386">
        <f t="shared" si="177"/>
        <v>1.0279665152156525</v>
      </c>
    </row>
    <row r="11387" spans="1:19" x14ac:dyDescent="0.2">
      <c r="A11387" t="s">
        <v>22629</v>
      </c>
      <c r="B11387" t="s">
        <v>22630</v>
      </c>
      <c r="C11387">
        <v>107</v>
      </c>
      <c r="D11387">
        <v>135</v>
      </c>
      <c r="E11387">
        <v>91</v>
      </c>
      <c r="F11387">
        <v>10</v>
      </c>
      <c r="G11387">
        <v>0.181208223105324</v>
      </c>
      <c r="H11387">
        <v>-0.56460039514251903</v>
      </c>
      <c r="I11387">
        <v>-1.9135809506471999</v>
      </c>
      <c r="J11387">
        <v>263</v>
      </c>
      <c r="K11387">
        <v>602</v>
      </c>
      <c r="L11387">
        <v>296</v>
      </c>
      <c r="M11387">
        <v>69</v>
      </c>
      <c r="N11387">
        <v>0.436868846189788</v>
      </c>
      <c r="O11387">
        <v>-0.54075281457520896</v>
      </c>
      <c r="P11387">
        <v>-1.5913323263443899</v>
      </c>
      <c r="Q11387">
        <v>0.81355932203389802</v>
      </c>
      <c r="R11387">
        <v>0.27118644067796599</v>
      </c>
      <c r="S11387">
        <f t="shared" si="177"/>
        <v>2.2499605805818751E-2</v>
      </c>
    </row>
    <row r="11388" spans="1:19" x14ac:dyDescent="0.2">
      <c r="A11388" t="s">
        <v>22631</v>
      </c>
      <c r="B11388" t="s">
        <v>22632</v>
      </c>
      <c r="C11388">
        <v>113</v>
      </c>
      <c r="D11388">
        <v>62</v>
      </c>
      <c r="E11388">
        <v>69</v>
      </c>
      <c r="F11388">
        <v>17</v>
      </c>
      <c r="G11388">
        <v>-0.18042852168963699</v>
      </c>
      <c r="H11388">
        <v>-0.70848736252456801</v>
      </c>
      <c r="I11388">
        <v>-1.70682669506714</v>
      </c>
      <c r="J11388">
        <v>138</v>
      </c>
      <c r="K11388">
        <v>204</v>
      </c>
      <c r="L11388">
        <v>59</v>
      </c>
      <c r="M11388">
        <v>9</v>
      </c>
      <c r="N11388">
        <v>0.246979184446383</v>
      </c>
      <c r="O11388">
        <v>-0.96111585190348203</v>
      </c>
      <c r="P11388">
        <v>-2.1958622455537999</v>
      </c>
      <c r="Q11388">
        <v>0.77966101694915202</v>
      </c>
      <c r="R11388">
        <v>0.42372881355932202</v>
      </c>
      <c r="S11388">
        <f t="shared" si="177"/>
        <v>-7.9577768081629016E-2</v>
      </c>
    </row>
    <row r="11389" spans="1:19" x14ac:dyDescent="0.2">
      <c r="A11389" t="s">
        <v>22633</v>
      </c>
      <c r="B11389" t="s">
        <v>22634</v>
      </c>
      <c r="C11389">
        <v>94</v>
      </c>
      <c r="D11389">
        <v>139</v>
      </c>
      <c r="E11389">
        <v>104</v>
      </c>
      <c r="F11389">
        <v>28</v>
      </c>
      <c r="G11389">
        <v>0.250145178949924</v>
      </c>
      <c r="H11389">
        <v>-0.45035252407932103</v>
      </c>
      <c r="I11389">
        <v>-1.41016699521947</v>
      </c>
      <c r="J11389">
        <v>196</v>
      </c>
      <c r="K11389">
        <v>189</v>
      </c>
      <c r="L11389">
        <v>148</v>
      </c>
      <c r="M11389">
        <v>19</v>
      </c>
      <c r="N11389">
        <v>6.1433836238489803E-2</v>
      </c>
      <c r="O11389">
        <v>-0.71408313310590898</v>
      </c>
      <c r="P11389">
        <v>-2.0237281389955402</v>
      </c>
      <c r="Q11389">
        <v>0.98305084745762705</v>
      </c>
      <c r="R11389">
        <v>0.35593220338983</v>
      </c>
      <c r="S11389">
        <f t="shared" si="177"/>
        <v>5.2017028923346052E-2</v>
      </c>
    </row>
    <row r="11390" spans="1:19" x14ac:dyDescent="0.2">
      <c r="A11390" t="s">
        <v>22635</v>
      </c>
      <c r="B11390" t="s">
        <v>22636</v>
      </c>
      <c r="C11390">
        <v>187</v>
      </c>
      <c r="D11390">
        <v>166</v>
      </c>
      <c r="E11390">
        <v>154</v>
      </c>
      <c r="F11390">
        <v>12</v>
      </c>
      <c r="G11390">
        <v>2.85247137990845E-2</v>
      </c>
      <c r="H11390">
        <v>-0.57857889547843899</v>
      </c>
      <c r="I11390">
        <v>-2.0768575334508701</v>
      </c>
      <c r="J11390">
        <v>263</v>
      </c>
      <c r="K11390">
        <v>345</v>
      </c>
      <c r="L11390">
        <v>167</v>
      </c>
      <c r="M11390">
        <v>32</v>
      </c>
      <c r="N11390">
        <v>0.195091450005237</v>
      </c>
      <c r="O11390">
        <v>-0.78932805448656496</v>
      </c>
      <c r="P11390">
        <v>-1.92503143876174</v>
      </c>
      <c r="Q11390">
        <v>0.644067796610169</v>
      </c>
      <c r="R11390">
        <v>0.52542372881355903</v>
      </c>
      <c r="S11390">
        <f t="shared" si="177"/>
        <v>-0.11384571070045345</v>
      </c>
    </row>
    <row r="11391" spans="1:19" x14ac:dyDescent="0.2">
      <c r="A11391" t="s">
        <v>22637</v>
      </c>
      <c r="B11391" t="s">
        <v>22638</v>
      </c>
      <c r="C11391">
        <v>93</v>
      </c>
      <c r="D11391">
        <v>139</v>
      </c>
      <c r="E11391">
        <v>146</v>
      </c>
      <c r="F11391">
        <v>116</v>
      </c>
      <c r="G11391">
        <v>0.25479008399568798</v>
      </c>
      <c r="H11391">
        <v>-0.29838810254790099</v>
      </c>
      <c r="I11391">
        <v>-0.78822213228901505</v>
      </c>
      <c r="J11391">
        <v>213</v>
      </c>
      <c r="K11391">
        <v>201</v>
      </c>
      <c r="L11391">
        <v>334</v>
      </c>
      <c r="M11391">
        <v>171</v>
      </c>
      <c r="N11391">
        <v>5.2044557403472899E-2</v>
      </c>
      <c r="O11391">
        <v>-0.39672191377156302</v>
      </c>
      <c r="P11391">
        <v>-1.10560916163847</v>
      </c>
      <c r="Q11391">
        <v>0.76271186440677896</v>
      </c>
      <c r="R11391">
        <v>0.69491525423728795</v>
      </c>
      <c r="S11391">
        <f t="shared" si="177"/>
        <v>0.47695743129893275</v>
      </c>
    </row>
    <row r="11392" spans="1:19" x14ac:dyDescent="0.2">
      <c r="A11392" t="s">
        <v>22639</v>
      </c>
      <c r="B11392" t="s">
        <v>22640</v>
      </c>
      <c r="C11392">
        <v>69</v>
      </c>
      <c r="D11392">
        <v>66</v>
      </c>
      <c r="E11392">
        <v>93</v>
      </c>
      <c r="F11392">
        <v>7</v>
      </c>
      <c r="G11392">
        <v>6.0953077100141799E-2</v>
      </c>
      <c r="H11392">
        <v>-0.36462415196172299</v>
      </c>
      <c r="I11392">
        <v>-1.87794822368499</v>
      </c>
      <c r="J11392">
        <v>123</v>
      </c>
      <c r="K11392">
        <v>150</v>
      </c>
      <c r="L11392">
        <v>76</v>
      </c>
      <c r="M11392">
        <v>8</v>
      </c>
      <c r="N11392">
        <v>0.163414251038005</v>
      </c>
      <c r="O11392">
        <v>-0.80118029630299603</v>
      </c>
      <c r="P11392">
        <v>-2.1970407930393399</v>
      </c>
      <c r="Q11392">
        <v>0.72881355932203395</v>
      </c>
      <c r="R11392">
        <v>0.71186440677966101</v>
      </c>
      <c r="S11392">
        <f t="shared" si="177"/>
        <v>-0.12924162095059316</v>
      </c>
    </row>
    <row r="11393" spans="1:19" x14ac:dyDescent="0.2">
      <c r="A11393" t="s">
        <v>22641</v>
      </c>
      <c r="B11393" t="s">
        <v>22642</v>
      </c>
      <c r="C11393">
        <v>68</v>
      </c>
      <c r="D11393">
        <v>118</v>
      </c>
      <c r="E11393">
        <v>39</v>
      </c>
      <c r="F11393">
        <v>6</v>
      </c>
      <c r="G11393">
        <v>0.31963132689541701</v>
      </c>
      <c r="H11393">
        <v>-0.73570231545814002</v>
      </c>
      <c r="I11393">
        <v>-1.93855483528459</v>
      </c>
      <c r="J11393">
        <v>355</v>
      </c>
      <c r="K11393">
        <v>337</v>
      </c>
      <c r="L11393">
        <v>177</v>
      </c>
      <c r="M11393">
        <v>31</v>
      </c>
      <c r="N11393">
        <v>5.4629651237966301E-2</v>
      </c>
      <c r="O11393">
        <v>-0.89434386383767706</v>
      </c>
      <c r="P11393">
        <v>-2.0690923278127098</v>
      </c>
      <c r="Q11393">
        <v>0.86440677966101698</v>
      </c>
      <c r="R11393">
        <v>0.49152542372881303</v>
      </c>
      <c r="S11393">
        <f t="shared" si="177"/>
        <v>-0.11249543946865813</v>
      </c>
    </row>
    <row r="11394" spans="1:19" x14ac:dyDescent="0.2">
      <c r="A11394" t="s">
        <v>22643</v>
      </c>
      <c r="B11394" t="s">
        <v>22644</v>
      </c>
      <c r="C11394">
        <v>162</v>
      </c>
      <c r="D11394">
        <v>142</v>
      </c>
      <c r="E11394">
        <v>52</v>
      </c>
      <c r="F11394">
        <v>2</v>
      </c>
      <c r="G11394">
        <v>2.3031562135954E-2</v>
      </c>
      <c r="H11394">
        <v>-0.98776968068623505</v>
      </c>
      <c r="I11394">
        <v>-2.7926821918406399</v>
      </c>
      <c r="J11394">
        <v>261</v>
      </c>
      <c r="K11394">
        <v>369</v>
      </c>
      <c r="L11394">
        <v>211</v>
      </c>
      <c r="M11394">
        <v>34</v>
      </c>
      <c r="N11394">
        <v>0.22761396224250099</v>
      </c>
      <c r="O11394">
        <v>-0.68444682918497801</v>
      </c>
      <c r="P11394">
        <v>-1.8953872588879099</v>
      </c>
      <c r="Q11394">
        <v>0.61016949152542299</v>
      </c>
      <c r="R11394">
        <v>0.35593220338983</v>
      </c>
      <c r="S11394">
        <f t="shared" si="177"/>
        <v>-0.31234833615003582</v>
      </c>
    </row>
    <row r="11395" spans="1:19" x14ac:dyDescent="0.2">
      <c r="A11395" t="s">
        <v>22645</v>
      </c>
      <c r="B11395" t="s">
        <v>22646</v>
      </c>
      <c r="C11395">
        <v>50</v>
      </c>
      <c r="D11395">
        <v>38</v>
      </c>
      <c r="E11395">
        <v>22</v>
      </c>
      <c r="F11395">
        <v>2</v>
      </c>
      <c r="G11395">
        <v>-3.89281754236801E-2</v>
      </c>
      <c r="H11395">
        <v>-0.85080533329221597</v>
      </c>
      <c r="I11395">
        <v>-2.2821371816340301</v>
      </c>
      <c r="J11395">
        <v>77</v>
      </c>
      <c r="K11395">
        <v>131</v>
      </c>
      <c r="L11395">
        <v>123</v>
      </c>
      <c r="M11395">
        <v>16</v>
      </c>
      <c r="N11395">
        <v>0.30800867390500403</v>
      </c>
      <c r="O11395">
        <v>-0.38867439087747402</v>
      </c>
      <c r="P11395">
        <v>-1.6925964111084499</v>
      </c>
      <c r="Q11395">
        <v>0.69491525423728795</v>
      </c>
      <c r="R11395">
        <v>0.66101694915254205</v>
      </c>
      <c r="S11395">
        <f t="shared" ref="S11395:S11458" si="178">((I11395+1.7338029)/1.7338029+(P11395+1.8692731)/1.8692731)/2</f>
        <v>-0.1108723859021043</v>
      </c>
    </row>
    <row r="11396" spans="1:19" x14ac:dyDescent="0.2">
      <c r="A11396" t="s">
        <v>22647</v>
      </c>
      <c r="B11396" t="s">
        <v>22648</v>
      </c>
      <c r="C11396">
        <v>23</v>
      </c>
      <c r="D11396">
        <v>62</v>
      </c>
      <c r="E11396">
        <v>21</v>
      </c>
      <c r="F11396">
        <v>3</v>
      </c>
      <c r="G11396">
        <v>0.51092208577618903</v>
      </c>
      <c r="H11396">
        <v>-0.53376655106207704</v>
      </c>
      <c r="I11396">
        <v>-1.76880375425992</v>
      </c>
      <c r="J11396">
        <v>575</v>
      </c>
      <c r="K11396">
        <v>771</v>
      </c>
      <c r="L11396">
        <v>449</v>
      </c>
      <c r="M11396">
        <v>56</v>
      </c>
      <c r="N11396">
        <v>0.204614636783048</v>
      </c>
      <c r="O11396">
        <v>-0.699510280830697</v>
      </c>
      <c r="P11396">
        <v>-2.0217054862753199</v>
      </c>
      <c r="Q11396">
        <v>0.76271186440677896</v>
      </c>
      <c r="R11396">
        <v>0.322033898305084</v>
      </c>
      <c r="S11396">
        <f t="shared" si="178"/>
        <v>-5.0866837595665591E-2</v>
      </c>
    </row>
    <row r="11397" spans="1:19" x14ac:dyDescent="0.2">
      <c r="A11397" t="s">
        <v>22649</v>
      </c>
      <c r="B11397" t="s">
        <v>22650</v>
      </c>
      <c r="C11397">
        <v>144</v>
      </c>
      <c r="D11397">
        <v>104</v>
      </c>
      <c r="E11397">
        <v>135</v>
      </c>
      <c r="F11397">
        <v>22</v>
      </c>
      <c r="G11397">
        <v>-6.1070920500940797E-2</v>
      </c>
      <c r="H11397">
        <v>-0.52228673337864695</v>
      </c>
      <c r="I11397">
        <v>-1.70013698423504</v>
      </c>
      <c r="J11397">
        <v>256</v>
      </c>
      <c r="K11397">
        <v>459</v>
      </c>
      <c r="L11397">
        <v>179</v>
      </c>
      <c r="M11397">
        <v>32</v>
      </c>
      <c r="N11397">
        <v>0.33080082364713298</v>
      </c>
      <c r="O11397">
        <v>-0.74747571147634595</v>
      </c>
      <c r="P11397">
        <v>-1.91331565558383</v>
      </c>
      <c r="Q11397">
        <v>0.66101694915254205</v>
      </c>
      <c r="R11397">
        <v>0.37288135593220301</v>
      </c>
      <c r="S11397">
        <f t="shared" si="178"/>
        <v>-2.0719719866403689E-3</v>
      </c>
    </row>
    <row r="11398" spans="1:19" x14ac:dyDescent="0.2">
      <c r="A11398" t="s">
        <v>22651</v>
      </c>
      <c r="B11398" t="s">
        <v>22652</v>
      </c>
      <c r="C11398">
        <v>196</v>
      </c>
      <c r="D11398">
        <v>184</v>
      </c>
      <c r="E11398">
        <v>586</v>
      </c>
      <c r="F11398">
        <v>1415</v>
      </c>
      <c r="G11398">
        <v>5.2819983948588799E-2</v>
      </c>
      <c r="H11398">
        <v>-1.86164651167889E-2</v>
      </c>
      <c r="I11398">
        <v>-2.5696804458165901E-2</v>
      </c>
      <c r="J11398">
        <v>385</v>
      </c>
      <c r="K11398">
        <v>451</v>
      </c>
      <c r="L11398">
        <v>1478</v>
      </c>
      <c r="M11398">
        <v>2612</v>
      </c>
      <c r="N11398">
        <v>0.14594391579118099</v>
      </c>
      <c r="O11398">
        <v>-7.8750725940841398E-3</v>
      </c>
      <c r="P11398">
        <v>-0.17871322549735699</v>
      </c>
      <c r="Q11398">
        <v>0.79661016949152497</v>
      </c>
      <c r="R11398">
        <v>0.44067796610169402</v>
      </c>
      <c r="S11398">
        <f t="shared" si="178"/>
        <v>0.94478660113506296</v>
      </c>
    </row>
    <row r="11399" spans="1:19" x14ac:dyDescent="0.2">
      <c r="A11399" t="s">
        <v>22653</v>
      </c>
      <c r="B11399" t="s">
        <v>22654</v>
      </c>
      <c r="C11399">
        <v>347</v>
      </c>
      <c r="D11399">
        <v>504</v>
      </c>
      <c r="E11399">
        <v>314</v>
      </c>
      <c r="F11399">
        <v>40</v>
      </c>
      <c r="G11399">
        <v>0.24235929395017999</v>
      </c>
      <c r="H11399">
        <v>-0.53765783649606202</v>
      </c>
      <c r="I11399">
        <v>-1.8224666564249099</v>
      </c>
      <c r="J11399">
        <v>569</v>
      </c>
      <c r="K11399">
        <v>708</v>
      </c>
      <c r="L11399">
        <v>370</v>
      </c>
      <c r="M11399">
        <v>70</v>
      </c>
      <c r="N11399">
        <v>0.17214909471641901</v>
      </c>
      <c r="O11399">
        <v>-0.77899931947246603</v>
      </c>
      <c r="P11399">
        <v>-1.9202398949727</v>
      </c>
      <c r="Q11399">
        <v>0.93220338983050799</v>
      </c>
      <c r="R11399">
        <v>0.27118644067796599</v>
      </c>
      <c r="S11399">
        <f t="shared" si="178"/>
        <v>-3.9201941377369258E-2</v>
      </c>
    </row>
    <row r="11400" spans="1:19" x14ac:dyDescent="0.2">
      <c r="A11400" t="s">
        <v>22655</v>
      </c>
      <c r="B11400" t="s">
        <v>22656</v>
      </c>
      <c r="C11400">
        <v>195</v>
      </c>
      <c r="D11400">
        <v>218</v>
      </c>
      <c r="E11400">
        <v>209</v>
      </c>
      <c r="F11400">
        <v>21</v>
      </c>
      <c r="G11400">
        <v>0.12868011453761499</v>
      </c>
      <c r="H11400">
        <v>-0.46414633502986702</v>
      </c>
      <c r="I11400">
        <v>-1.8520124895905901</v>
      </c>
      <c r="J11400">
        <v>475</v>
      </c>
      <c r="K11400">
        <v>565</v>
      </c>
      <c r="L11400">
        <v>345</v>
      </c>
      <c r="M11400">
        <v>96</v>
      </c>
      <c r="N11400">
        <v>0.15258294161629299</v>
      </c>
      <c r="O11400">
        <v>-0.73096329169598295</v>
      </c>
      <c r="P11400">
        <v>-1.7046480451771899</v>
      </c>
      <c r="Q11400">
        <v>0.61016949152542299</v>
      </c>
      <c r="R11400">
        <v>0.38983050847457601</v>
      </c>
      <c r="S11400">
        <f t="shared" si="178"/>
        <v>9.9448262347538383E-3</v>
      </c>
    </row>
    <row r="11401" spans="1:19" x14ac:dyDescent="0.2">
      <c r="A11401" t="s">
        <v>22657</v>
      </c>
      <c r="B11401" t="s">
        <v>22658</v>
      </c>
      <c r="C11401">
        <v>65</v>
      </c>
      <c r="D11401">
        <v>98</v>
      </c>
      <c r="E11401">
        <v>316</v>
      </c>
      <c r="F11401">
        <v>635</v>
      </c>
      <c r="G11401">
        <v>0.258570951345167</v>
      </c>
      <c r="H11401">
        <v>0.192515716197144</v>
      </c>
      <c r="I11401">
        <v>0.105663195687121</v>
      </c>
      <c r="J11401">
        <v>54</v>
      </c>
      <c r="K11401">
        <v>107</v>
      </c>
      <c r="L11401">
        <v>314</v>
      </c>
      <c r="M11401">
        <v>1270</v>
      </c>
      <c r="N11401">
        <v>0.37421812128396198</v>
      </c>
      <c r="O11401">
        <v>0.172447111105856</v>
      </c>
      <c r="P11401">
        <v>0.36118429254109502</v>
      </c>
      <c r="Q11401">
        <v>0.76271186440677896</v>
      </c>
      <c r="R11401">
        <v>0.52542372881355903</v>
      </c>
      <c r="S11401">
        <f t="shared" si="178"/>
        <v>1.1270824076444588</v>
      </c>
    </row>
    <row r="11402" spans="1:19" x14ac:dyDescent="0.2">
      <c r="A11402" t="s">
        <v>22659</v>
      </c>
      <c r="B11402" t="s">
        <v>22660</v>
      </c>
      <c r="C11402">
        <v>110</v>
      </c>
      <c r="D11402">
        <v>134</v>
      </c>
      <c r="E11402">
        <v>59</v>
      </c>
      <c r="F11402">
        <v>15</v>
      </c>
      <c r="G11402">
        <v>0.16597034550211101</v>
      </c>
      <c r="H11402">
        <v>-0.76479868329448397</v>
      </c>
      <c r="I11402">
        <v>-1.74949859906454</v>
      </c>
      <c r="J11402">
        <v>308</v>
      </c>
      <c r="K11402">
        <v>300</v>
      </c>
      <c r="L11402">
        <v>188</v>
      </c>
      <c r="M11402">
        <v>15</v>
      </c>
      <c r="N11402">
        <v>6.5798641640939903E-2</v>
      </c>
      <c r="O11402">
        <v>-0.80648164438115399</v>
      </c>
      <c r="P11402">
        <v>-2.3226851260366499</v>
      </c>
      <c r="Q11402">
        <v>0.62711864406779605</v>
      </c>
      <c r="R11402">
        <v>0.35593220338983</v>
      </c>
      <c r="S11402">
        <f t="shared" si="178"/>
        <v>-0.1258066849930714</v>
      </c>
    </row>
    <row r="11403" spans="1:19" x14ac:dyDescent="0.2">
      <c r="A11403" t="s">
        <v>22661</v>
      </c>
      <c r="B11403" t="s">
        <v>22662</v>
      </c>
      <c r="C11403">
        <v>168</v>
      </c>
      <c r="D11403">
        <v>181</v>
      </c>
      <c r="E11403">
        <v>149</v>
      </c>
      <c r="F11403">
        <v>16</v>
      </c>
      <c r="G11403">
        <v>0.11262752543885</v>
      </c>
      <c r="H11403">
        <v>-0.54638102309199199</v>
      </c>
      <c r="I11403">
        <v>-1.90538647203193</v>
      </c>
      <c r="J11403">
        <v>416</v>
      </c>
      <c r="K11403">
        <v>458</v>
      </c>
      <c r="L11403">
        <v>293</v>
      </c>
      <c r="M11403">
        <v>58</v>
      </c>
      <c r="N11403">
        <v>0.119000250798848</v>
      </c>
      <c r="O11403">
        <v>-0.744314487417023</v>
      </c>
      <c r="P11403">
        <v>-1.8658910056556901</v>
      </c>
      <c r="Q11403">
        <v>0.86440677966101698</v>
      </c>
      <c r="R11403">
        <v>0.27118644067796599</v>
      </c>
      <c r="S11403">
        <f t="shared" si="178"/>
        <v>-4.8577201382864414E-2</v>
      </c>
    </row>
    <row r="11404" spans="1:19" x14ac:dyDescent="0.2">
      <c r="A11404" t="s">
        <v>22663</v>
      </c>
      <c r="B11404" t="s">
        <v>22664</v>
      </c>
      <c r="C11404">
        <v>78</v>
      </c>
      <c r="D11404">
        <v>119</v>
      </c>
      <c r="E11404">
        <v>437</v>
      </c>
      <c r="F11404">
        <v>845</v>
      </c>
      <c r="G11404">
        <v>0.26371059099757799</v>
      </c>
      <c r="H11404">
        <v>0.25412882450153701</v>
      </c>
      <c r="I11404">
        <v>0.15056493329721299</v>
      </c>
      <c r="J11404">
        <v>183</v>
      </c>
      <c r="K11404">
        <v>130</v>
      </c>
      <c r="L11404">
        <v>534</v>
      </c>
      <c r="M11404">
        <v>1109</v>
      </c>
      <c r="N11404">
        <v>-7.1279634001870901E-2</v>
      </c>
      <c r="O11404">
        <v>-0.12699860984626299</v>
      </c>
      <c r="P11404">
        <v>-0.22774521217316199</v>
      </c>
      <c r="Q11404">
        <v>0.93220338983050799</v>
      </c>
      <c r="R11404">
        <v>0.66101694915254205</v>
      </c>
      <c r="S11404">
        <f t="shared" si="178"/>
        <v>0.98250230789462556</v>
      </c>
    </row>
    <row r="11405" spans="1:19" x14ac:dyDescent="0.2">
      <c r="A11405" t="s">
        <v>22665</v>
      </c>
      <c r="B11405" t="s">
        <v>22666</v>
      </c>
      <c r="C11405">
        <v>107</v>
      </c>
      <c r="D11405">
        <v>102</v>
      </c>
      <c r="E11405">
        <v>54</v>
      </c>
      <c r="F11405">
        <v>13</v>
      </c>
      <c r="G11405">
        <v>5.94746263722363E-2</v>
      </c>
      <c r="H11405">
        <v>-0.79124802764064395</v>
      </c>
      <c r="I11405">
        <v>-1.7996375983403701</v>
      </c>
      <c r="J11405">
        <v>132</v>
      </c>
      <c r="K11405">
        <v>227</v>
      </c>
      <c r="L11405">
        <v>96</v>
      </c>
      <c r="M11405">
        <v>24</v>
      </c>
      <c r="N11405">
        <v>0.31268002940899398</v>
      </c>
      <c r="O11405">
        <v>-0.73039147531067095</v>
      </c>
      <c r="P11405">
        <v>-1.7505883580861299</v>
      </c>
      <c r="Q11405">
        <v>0.79661016949152497</v>
      </c>
      <c r="R11405">
        <v>0.44067796610169402</v>
      </c>
      <c r="S11405">
        <f t="shared" si="178"/>
        <v>1.2760593411708078E-2</v>
      </c>
    </row>
    <row r="11406" spans="1:19" x14ac:dyDescent="0.2">
      <c r="A11406" t="s">
        <v>22667</v>
      </c>
      <c r="B11406" t="s">
        <v>22668</v>
      </c>
      <c r="C11406">
        <v>303</v>
      </c>
      <c r="D11406">
        <v>274</v>
      </c>
      <c r="E11406">
        <v>1152</v>
      </c>
      <c r="F11406">
        <v>2375</v>
      </c>
      <c r="G11406">
        <v>3.6566166613611402E-2</v>
      </c>
      <c r="H11406">
        <v>8.5751840806484597E-2</v>
      </c>
      <c r="I11406">
        <v>1.00238124965813E-2</v>
      </c>
      <c r="J11406">
        <v>495</v>
      </c>
      <c r="K11406">
        <v>630</v>
      </c>
      <c r="L11406">
        <v>1710</v>
      </c>
      <c r="M11406">
        <v>3907</v>
      </c>
      <c r="N11406">
        <v>0.18196345394173399</v>
      </c>
      <c r="O11406">
        <v>-5.3697865685805202E-2</v>
      </c>
      <c r="P11406">
        <v>-0.112987456300677</v>
      </c>
      <c r="Q11406">
        <v>0.83050847457627097</v>
      </c>
      <c r="R11406">
        <v>0.52542372881355903</v>
      </c>
      <c r="S11406">
        <f t="shared" si="178"/>
        <v>0.97266840355077033</v>
      </c>
    </row>
    <row r="11407" spans="1:19" x14ac:dyDescent="0.2">
      <c r="A11407" t="s">
        <v>22669</v>
      </c>
      <c r="B11407" t="s">
        <v>22670</v>
      </c>
      <c r="C11407">
        <v>29</v>
      </c>
      <c r="D11407">
        <v>52</v>
      </c>
      <c r="E11407">
        <v>16</v>
      </c>
      <c r="F11407">
        <v>3</v>
      </c>
      <c r="G11407">
        <v>0.33386357803137101</v>
      </c>
      <c r="H11407">
        <v>-0.75253602502143402</v>
      </c>
      <c r="I11407">
        <v>-1.8694739161412901</v>
      </c>
      <c r="J11407">
        <v>181</v>
      </c>
      <c r="K11407">
        <v>293</v>
      </c>
      <c r="L11407">
        <v>104</v>
      </c>
      <c r="M11407">
        <v>26</v>
      </c>
      <c r="N11407">
        <v>0.28641714890664599</v>
      </c>
      <c r="O11407">
        <v>-0.83273401271479397</v>
      </c>
      <c r="P11407">
        <v>-1.8529308954902499</v>
      </c>
      <c r="Q11407">
        <v>0.94915254237288105</v>
      </c>
      <c r="R11407">
        <v>0.37288135593220301</v>
      </c>
      <c r="S11407">
        <f t="shared" si="178"/>
        <v>-3.4753998269953096E-2</v>
      </c>
    </row>
    <row r="11408" spans="1:19" x14ac:dyDescent="0.2">
      <c r="A11408" t="s">
        <v>22671</v>
      </c>
      <c r="B11408" t="s">
        <v>22672</v>
      </c>
      <c r="C11408">
        <v>187</v>
      </c>
      <c r="D11408">
        <v>212</v>
      </c>
      <c r="E11408">
        <v>214</v>
      </c>
      <c r="F11408">
        <v>119</v>
      </c>
      <c r="G11408">
        <v>0.13475248668778</v>
      </c>
      <c r="H11408">
        <v>-0.435685842965711</v>
      </c>
      <c r="I11408">
        <v>-1.08049181810596</v>
      </c>
      <c r="J11408">
        <v>320</v>
      </c>
      <c r="K11408">
        <v>589</v>
      </c>
      <c r="L11408">
        <v>603</v>
      </c>
      <c r="M11408">
        <v>240</v>
      </c>
      <c r="N11408">
        <v>0.34219341988891699</v>
      </c>
      <c r="O11408">
        <v>-0.31692144332414501</v>
      </c>
      <c r="P11408">
        <v>-1.1351644052001899</v>
      </c>
      <c r="Q11408">
        <v>0.79661016949152497</v>
      </c>
      <c r="R11408">
        <v>0.55932203389830504</v>
      </c>
      <c r="S11408">
        <f t="shared" si="178"/>
        <v>0.38476615685411841</v>
      </c>
    </row>
    <row r="11409" spans="1:19" x14ac:dyDescent="0.2">
      <c r="A11409" t="s">
        <v>22673</v>
      </c>
      <c r="B11409" t="s">
        <v>22674</v>
      </c>
      <c r="C11409">
        <v>301</v>
      </c>
      <c r="D11409">
        <v>380</v>
      </c>
      <c r="E11409">
        <v>1154</v>
      </c>
      <c r="F11409">
        <v>4365</v>
      </c>
      <c r="G11409">
        <v>0.181475333318495</v>
      </c>
      <c r="H11409">
        <v>8.9381303447465602E-2</v>
      </c>
      <c r="I11409">
        <v>0.27722057948574602</v>
      </c>
      <c r="J11409">
        <v>734</v>
      </c>
      <c r="K11409">
        <v>959</v>
      </c>
      <c r="L11409">
        <v>3177</v>
      </c>
      <c r="M11409">
        <v>9788</v>
      </c>
      <c r="N11409">
        <v>0.19335065067631399</v>
      </c>
      <c r="O11409">
        <v>4.4232377766686398E-2</v>
      </c>
      <c r="P11409">
        <v>0.114772232171788</v>
      </c>
      <c r="Q11409">
        <v>0.89830508474576198</v>
      </c>
      <c r="R11409">
        <v>0.52542372881355903</v>
      </c>
      <c r="S11409">
        <f t="shared" si="178"/>
        <v>1.1106455133158626</v>
      </c>
    </row>
    <row r="11410" spans="1:19" x14ac:dyDescent="0.2">
      <c r="A11410" t="s">
        <v>22675</v>
      </c>
      <c r="B11410" t="s">
        <v>22676</v>
      </c>
      <c r="C11410">
        <v>263</v>
      </c>
      <c r="D11410">
        <v>351</v>
      </c>
      <c r="E11410">
        <v>1079</v>
      </c>
      <c r="F11410">
        <v>3606</v>
      </c>
      <c r="G11410">
        <v>0.205609600271594</v>
      </c>
      <c r="H11410">
        <v>0.11880768641474899</v>
      </c>
      <c r="I11410">
        <v>0.252872800934626</v>
      </c>
      <c r="J11410">
        <v>421</v>
      </c>
      <c r="K11410">
        <v>678</v>
      </c>
      <c r="L11410">
        <v>2362</v>
      </c>
      <c r="M11410">
        <v>5782</v>
      </c>
      <c r="N11410">
        <v>0.28417570145311599</v>
      </c>
      <c r="O11410">
        <v>0.156909020297437</v>
      </c>
      <c r="P11410">
        <v>0.12757032290707701</v>
      </c>
      <c r="Q11410">
        <v>0.89830508474576198</v>
      </c>
      <c r="R11410">
        <v>0.52542372881355903</v>
      </c>
      <c r="S11410">
        <f t="shared" si="178"/>
        <v>1.1070472978872039</v>
      </c>
    </row>
    <row r="11411" spans="1:19" x14ac:dyDescent="0.2">
      <c r="A11411" t="s">
        <v>22677</v>
      </c>
      <c r="B11411" t="s">
        <v>22678</v>
      </c>
      <c r="C11411">
        <v>87</v>
      </c>
      <c r="D11411">
        <v>116</v>
      </c>
      <c r="E11411">
        <v>404</v>
      </c>
      <c r="F11411">
        <v>1080</v>
      </c>
      <c r="G11411">
        <v>0.20519696890382799</v>
      </c>
      <c r="H11411">
        <v>0.17260410271358201</v>
      </c>
      <c r="I11411">
        <v>0.20970732990633201</v>
      </c>
      <c r="J11411">
        <v>217</v>
      </c>
      <c r="K11411">
        <v>202</v>
      </c>
      <c r="L11411">
        <v>771</v>
      </c>
      <c r="M11411">
        <v>2263</v>
      </c>
      <c r="N11411">
        <v>4.6119739019816003E-2</v>
      </c>
      <c r="O11411">
        <v>-4.14941329419629E-2</v>
      </c>
      <c r="P11411">
        <v>7.9991515143060903E-3</v>
      </c>
      <c r="Q11411">
        <v>0.77966101694915202</v>
      </c>
      <c r="R11411">
        <v>0.69491525423728795</v>
      </c>
      <c r="S11411">
        <f t="shared" si="178"/>
        <v>1.062615758078818</v>
      </c>
    </row>
    <row r="11412" spans="1:19" x14ac:dyDescent="0.2">
      <c r="A11412" t="s">
        <v>22679</v>
      </c>
      <c r="B11412" t="s">
        <v>22680</v>
      </c>
      <c r="C11412">
        <v>55</v>
      </c>
      <c r="D11412">
        <v>55</v>
      </c>
      <c r="E11412">
        <v>252</v>
      </c>
      <c r="F11412">
        <v>446</v>
      </c>
      <c r="G11412">
        <v>8.0258232295528406E-2</v>
      </c>
      <c r="H11412">
        <v>0.16677984150889599</v>
      </c>
      <c r="I11412">
        <v>2.4774996255899E-2</v>
      </c>
      <c r="J11412">
        <v>186</v>
      </c>
      <c r="K11412">
        <v>122</v>
      </c>
      <c r="L11412">
        <v>564</v>
      </c>
      <c r="M11412">
        <v>1033</v>
      </c>
      <c r="N11412">
        <v>-0.10592501012144601</v>
      </c>
      <c r="O11412">
        <v>-0.110322617378964</v>
      </c>
      <c r="P11412">
        <v>-0.26563829129018801</v>
      </c>
      <c r="Q11412">
        <v>0.77966101694915202</v>
      </c>
      <c r="R11412">
        <v>0.62711864406779605</v>
      </c>
      <c r="S11412">
        <f t="shared" si="178"/>
        <v>0.93609079708636433</v>
      </c>
    </row>
    <row r="11413" spans="1:19" x14ac:dyDescent="0.2">
      <c r="A11413" t="s">
        <v>22681</v>
      </c>
      <c r="B11413" t="s">
        <v>22682</v>
      </c>
      <c r="C11413">
        <v>227</v>
      </c>
      <c r="D11413">
        <v>234</v>
      </c>
      <c r="E11413">
        <v>176</v>
      </c>
      <c r="F11413">
        <v>37</v>
      </c>
      <c r="G11413">
        <v>9.3448232512548496E-2</v>
      </c>
      <c r="H11413">
        <v>-0.60477119915737598</v>
      </c>
      <c r="I11413">
        <v>-1.6720213060881199</v>
      </c>
      <c r="J11413">
        <v>561</v>
      </c>
      <c r="K11413">
        <v>676</v>
      </c>
      <c r="L11413">
        <v>451</v>
      </c>
      <c r="M11413">
        <v>81</v>
      </c>
      <c r="N11413">
        <v>0.158211938107196</v>
      </c>
      <c r="O11413">
        <v>-0.68687509652259104</v>
      </c>
      <c r="P11413">
        <v>-1.8507035109693999</v>
      </c>
      <c r="Q11413">
        <v>0.61016949152542299</v>
      </c>
      <c r="R11413">
        <v>0.40677966101694901</v>
      </c>
      <c r="S11413">
        <f t="shared" si="178"/>
        <v>2.2783848528310262E-2</v>
      </c>
    </row>
    <row r="11414" spans="1:19" x14ac:dyDescent="0.2">
      <c r="A11414" t="s">
        <v>22683</v>
      </c>
      <c r="B11414" t="s">
        <v>22684</v>
      </c>
      <c r="C11414">
        <v>167</v>
      </c>
      <c r="D11414">
        <v>137</v>
      </c>
      <c r="E11414">
        <v>827</v>
      </c>
      <c r="F11414">
        <v>2065</v>
      </c>
      <c r="G11414">
        <v>-5.7376716956480597E-3</v>
      </c>
      <c r="H11414">
        <v>0.200531028626559</v>
      </c>
      <c r="I11414">
        <v>0.208006411882837</v>
      </c>
      <c r="J11414">
        <v>348</v>
      </c>
      <c r="K11414">
        <v>323</v>
      </c>
      <c r="L11414">
        <v>1181</v>
      </c>
      <c r="M11414">
        <v>3836</v>
      </c>
      <c r="N11414">
        <v>4.4851381806243699E-2</v>
      </c>
      <c r="O11414">
        <v>-6.1418123477456399E-2</v>
      </c>
      <c r="P11414">
        <v>3.2073685960152198E-2</v>
      </c>
      <c r="Q11414">
        <v>0.89830508474576198</v>
      </c>
      <c r="R11414">
        <v>0.69491525423728795</v>
      </c>
      <c r="S11414">
        <f t="shared" si="178"/>
        <v>1.0685647859851446</v>
      </c>
    </row>
    <row r="11415" spans="1:19" x14ac:dyDescent="0.2">
      <c r="A11415" t="s">
        <v>22685</v>
      </c>
      <c r="B11415" t="s">
        <v>22686</v>
      </c>
      <c r="C11415">
        <v>327</v>
      </c>
      <c r="D11415">
        <v>371</v>
      </c>
      <c r="E11415">
        <v>267</v>
      </c>
      <c r="F11415">
        <v>44</v>
      </c>
      <c r="G11415">
        <v>0.13508438925028801</v>
      </c>
      <c r="H11415">
        <v>-0.58229450107411396</v>
      </c>
      <c r="I11415">
        <v>-1.7552922491360901</v>
      </c>
      <c r="J11415">
        <v>533</v>
      </c>
      <c r="K11415">
        <v>600</v>
      </c>
      <c r="L11415">
        <v>389</v>
      </c>
      <c r="M11415">
        <v>49</v>
      </c>
      <c r="N11415">
        <v>0.128652144778793</v>
      </c>
      <c r="O11415">
        <v>-0.72886638484525401</v>
      </c>
      <c r="P11415">
        <v>-2.0467567975899499</v>
      </c>
      <c r="Q11415">
        <v>0.89830508474576198</v>
      </c>
      <c r="R11415">
        <v>0.338983050847457</v>
      </c>
      <c r="S11415">
        <f t="shared" si="178"/>
        <v>-5.3671159915750957E-2</v>
      </c>
    </row>
    <row r="11416" spans="1:19" x14ac:dyDescent="0.2">
      <c r="A11416" t="s">
        <v>22687</v>
      </c>
      <c r="B11416" t="s">
        <v>22688</v>
      </c>
      <c r="C11416">
        <v>179</v>
      </c>
      <c r="D11416">
        <v>214</v>
      </c>
      <c r="E11416">
        <v>847</v>
      </c>
      <c r="F11416">
        <v>2430</v>
      </c>
      <c r="G11416">
        <v>0.157818974664826</v>
      </c>
      <c r="H11416">
        <v>0.18077236957241</v>
      </c>
      <c r="I11416">
        <v>0.24855606965641999</v>
      </c>
      <c r="J11416">
        <v>522</v>
      </c>
      <c r="K11416">
        <v>462</v>
      </c>
      <c r="L11416">
        <v>1991</v>
      </c>
      <c r="M11416">
        <v>4259</v>
      </c>
      <c r="N11416">
        <v>2.41995759755851E-2</v>
      </c>
      <c r="O11416">
        <v>-1.06880201192429E-2</v>
      </c>
      <c r="P11416">
        <v>-9.8588531520406197E-2</v>
      </c>
      <c r="Q11416">
        <v>0.84745762711864403</v>
      </c>
      <c r="R11416">
        <v>0.62711864406779605</v>
      </c>
      <c r="S11416">
        <f t="shared" si="178"/>
        <v>1.0453086273084766</v>
      </c>
    </row>
    <row r="11417" spans="1:19" x14ac:dyDescent="0.2">
      <c r="A11417" t="s">
        <v>22689</v>
      </c>
      <c r="B11417" t="s">
        <v>22690</v>
      </c>
      <c r="C11417">
        <v>74</v>
      </c>
      <c r="D11417">
        <v>110</v>
      </c>
      <c r="E11417">
        <v>66</v>
      </c>
      <c r="F11417">
        <v>3</v>
      </c>
      <c r="G11417">
        <v>0.25241919772277699</v>
      </c>
      <c r="H11417">
        <v>-0.54394579396751097</v>
      </c>
      <c r="I11417">
        <v>-2.2763076379733098</v>
      </c>
      <c r="J11417">
        <v>272</v>
      </c>
      <c r="K11417">
        <v>277</v>
      </c>
      <c r="L11417">
        <v>155</v>
      </c>
      <c r="M11417">
        <v>22</v>
      </c>
      <c r="N11417">
        <v>8.5138968451971594E-2</v>
      </c>
      <c r="O11417">
        <v>-0.83632598300829697</v>
      </c>
      <c r="P11417">
        <v>-2.1023718918038798</v>
      </c>
      <c r="Q11417">
        <v>0.72881355932203395</v>
      </c>
      <c r="R11417">
        <v>0.37288135593220301</v>
      </c>
      <c r="S11417">
        <f t="shared" si="178"/>
        <v>-0.21879948528820434</v>
      </c>
    </row>
    <row r="11418" spans="1:19" x14ac:dyDescent="0.2">
      <c r="A11418" t="s">
        <v>22691</v>
      </c>
      <c r="B11418" t="s">
        <v>22692</v>
      </c>
      <c r="C11418">
        <v>201</v>
      </c>
      <c r="D11418">
        <v>183</v>
      </c>
      <c r="E11418">
        <v>839</v>
      </c>
      <c r="F11418">
        <v>2307</v>
      </c>
      <c r="G11418">
        <v>3.9513264605469001E-2</v>
      </c>
      <c r="H11418">
        <v>0.12630789362980699</v>
      </c>
      <c r="I11418">
        <v>0.175654364138605</v>
      </c>
      <c r="J11418">
        <v>377</v>
      </c>
      <c r="K11418">
        <v>412</v>
      </c>
      <c r="L11418">
        <v>1900</v>
      </c>
      <c r="M11418">
        <v>3859</v>
      </c>
      <c r="N11418">
        <v>0.11578396924906301</v>
      </c>
      <c r="O11418">
        <v>0.11032347360264499</v>
      </c>
      <c r="P11418" s="1">
        <v>-9.2240226289216597E-5</v>
      </c>
      <c r="Q11418">
        <v>0.89830508474576198</v>
      </c>
      <c r="R11418">
        <v>0.54237288135593198</v>
      </c>
      <c r="S11418">
        <f t="shared" si="178"/>
        <v>1.0506311325116116</v>
      </c>
    </row>
    <row r="11419" spans="1:19" x14ac:dyDescent="0.2">
      <c r="A11419" t="s">
        <v>22693</v>
      </c>
      <c r="B11419" t="s">
        <v>22694</v>
      </c>
      <c r="C11419">
        <v>135</v>
      </c>
      <c r="D11419">
        <v>89</v>
      </c>
      <c r="E11419">
        <v>131</v>
      </c>
      <c r="F11419">
        <v>118</v>
      </c>
      <c r="G11419">
        <v>-0.100685529554564</v>
      </c>
      <c r="H11419">
        <v>-0.50732048261764495</v>
      </c>
      <c r="I11419">
        <v>-0.94264893415087903</v>
      </c>
      <c r="J11419">
        <v>229</v>
      </c>
      <c r="K11419">
        <v>182</v>
      </c>
      <c r="L11419">
        <v>249</v>
      </c>
      <c r="M11419">
        <v>178</v>
      </c>
      <c r="N11419">
        <v>-2.2535990933091402E-2</v>
      </c>
      <c r="O11419">
        <v>-0.55572491238854205</v>
      </c>
      <c r="P11419">
        <v>-1.1196411486228799</v>
      </c>
      <c r="Q11419">
        <v>0.71186440677966101</v>
      </c>
      <c r="R11419">
        <v>0.47457627118644002</v>
      </c>
      <c r="S11419">
        <f t="shared" si="178"/>
        <v>0.42866997576269006</v>
      </c>
    </row>
    <row r="11420" spans="1:19" x14ac:dyDescent="0.2">
      <c r="A11420" t="s">
        <v>22695</v>
      </c>
      <c r="B11420" t="s">
        <v>22696</v>
      </c>
      <c r="C11420">
        <v>281</v>
      </c>
      <c r="D11420">
        <v>285</v>
      </c>
      <c r="E11420">
        <v>216</v>
      </c>
      <c r="F11420">
        <v>24</v>
      </c>
      <c r="G11420">
        <v>8.6396772398958696E-2</v>
      </c>
      <c r="H11420">
        <v>-0.60851057853255197</v>
      </c>
      <c r="I11420">
        <v>-1.9526922511554701</v>
      </c>
      <c r="J11420">
        <v>521</v>
      </c>
      <c r="K11420">
        <v>641</v>
      </c>
      <c r="L11420">
        <v>326</v>
      </c>
      <c r="M11420">
        <v>52</v>
      </c>
      <c r="N11420">
        <v>0.16724840964101401</v>
      </c>
      <c r="O11420">
        <v>-0.79570890037597497</v>
      </c>
      <c r="P11420">
        <v>-2.0110600482566099</v>
      </c>
      <c r="Q11420">
        <v>0.81355932203389802</v>
      </c>
      <c r="R11420">
        <v>0.322033898305084</v>
      </c>
      <c r="S11420">
        <f t="shared" si="178"/>
        <v>-0.10104974951348943</v>
      </c>
    </row>
    <row r="11421" spans="1:19" x14ac:dyDescent="0.2">
      <c r="A11421" t="s">
        <v>22697</v>
      </c>
      <c r="B11421" t="s">
        <v>22698</v>
      </c>
      <c r="C11421">
        <v>108</v>
      </c>
      <c r="D11421">
        <v>163</v>
      </c>
      <c r="E11421">
        <v>106</v>
      </c>
      <c r="F11421">
        <v>45</v>
      </c>
      <c r="G11421">
        <v>0.259022081212536</v>
      </c>
      <c r="H11421">
        <v>-0.50237590000058296</v>
      </c>
      <c r="I11421">
        <v>-1.2644084146736001</v>
      </c>
      <c r="J11421">
        <v>124</v>
      </c>
      <c r="K11421">
        <v>153</v>
      </c>
      <c r="L11421">
        <v>171</v>
      </c>
      <c r="M11421">
        <v>148</v>
      </c>
      <c r="N11421">
        <v>0.16849784907708501</v>
      </c>
      <c r="O11421">
        <v>-0.45251435191447098</v>
      </c>
      <c r="P11421">
        <v>-0.93338563835916999</v>
      </c>
      <c r="Q11421">
        <v>0.76271186440677896</v>
      </c>
      <c r="R11421">
        <v>0.677966101694915</v>
      </c>
      <c r="S11421">
        <f t="shared" si="178"/>
        <v>0.38570018274229945</v>
      </c>
    </row>
    <row r="11422" spans="1:19" x14ac:dyDescent="0.2">
      <c r="A11422" t="s">
        <v>22699</v>
      </c>
      <c r="B11422" t="s">
        <v>22700</v>
      </c>
      <c r="C11422">
        <v>14</v>
      </c>
      <c r="D11422">
        <v>13</v>
      </c>
      <c r="E11422">
        <v>7</v>
      </c>
      <c r="F11422">
        <v>1</v>
      </c>
      <c r="G11422">
        <v>4.8073548924127102E-2</v>
      </c>
      <c r="H11422">
        <v>-0.79528800544238398</v>
      </c>
      <c r="I11422">
        <v>-2.0303252086402299</v>
      </c>
      <c r="J11422">
        <v>591</v>
      </c>
      <c r="K11422">
        <v>803</v>
      </c>
      <c r="L11422">
        <v>318</v>
      </c>
      <c r="M11422">
        <v>78</v>
      </c>
      <c r="N11422">
        <v>0.21035616781914701</v>
      </c>
      <c r="O11422">
        <v>-0.86124913804121295</v>
      </c>
      <c r="P11422">
        <v>-1.88971854678266</v>
      </c>
      <c r="Q11422">
        <v>0.72881355932203395</v>
      </c>
      <c r="R11422">
        <v>0.52542372881355903</v>
      </c>
      <c r="S11422">
        <f t="shared" si="178"/>
        <v>-9.0980938600273106E-2</v>
      </c>
    </row>
    <row r="11423" spans="1:19" x14ac:dyDescent="0.2">
      <c r="A11423" t="s">
        <v>22701</v>
      </c>
      <c r="B11423" t="s">
        <v>22702</v>
      </c>
      <c r="C11423">
        <v>125</v>
      </c>
      <c r="D11423">
        <v>151</v>
      </c>
      <c r="E11423">
        <v>890</v>
      </c>
      <c r="F11423">
        <v>1900</v>
      </c>
      <c r="G11423">
        <v>0.162325166580641</v>
      </c>
      <c r="H11423">
        <v>0.358221983858452</v>
      </c>
      <c r="I11423">
        <v>0.297646414982773</v>
      </c>
      <c r="J11423">
        <v>268</v>
      </c>
      <c r="K11423">
        <v>238</v>
      </c>
      <c r="L11423">
        <v>1566</v>
      </c>
      <c r="M11423">
        <v>3563</v>
      </c>
      <c r="N11423">
        <v>2.5670266449444899E-2</v>
      </c>
      <c r="O11423">
        <v>0.17456818654874501</v>
      </c>
      <c r="P11423">
        <v>0.11345535973033299</v>
      </c>
      <c r="Q11423">
        <v>0.86440677966101698</v>
      </c>
      <c r="R11423">
        <v>0.81355932203389802</v>
      </c>
      <c r="S11423">
        <f t="shared" si="178"/>
        <v>1.1161837436430102</v>
      </c>
    </row>
    <row r="11424" spans="1:19" x14ac:dyDescent="0.2">
      <c r="A11424" t="s">
        <v>22703</v>
      </c>
      <c r="B11424" t="s">
        <v>22704</v>
      </c>
      <c r="C11424">
        <v>39</v>
      </c>
      <c r="D11424">
        <v>53</v>
      </c>
      <c r="E11424">
        <v>273</v>
      </c>
      <c r="F11424">
        <v>770</v>
      </c>
      <c r="G11424">
        <v>0.21346949486981801</v>
      </c>
      <c r="H11424">
        <v>0.35084003023585297</v>
      </c>
      <c r="I11424">
        <v>0.41122894518398301</v>
      </c>
      <c r="J11424">
        <v>115</v>
      </c>
      <c r="K11424">
        <v>215</v>
      </c>
      <c r="L11424">
        <v>695</v>
      </c>
      <c r="M11424">
        <v>1660</v>
      </c>
      <c r="N11424">
        <v>0.34896872298371501</v>
      </c>
      <c r="O11424">
        <v>0.189198187092111</v>
      </c>
      <c r="P11424">
        <v>0.14918457909454999</v>
      </c>
      <c r="Q11424">
        <v>0.88135593220338904</v>
      </c>
      <c r="R11424">
        <v>0.50847457627118597</v>
      </c>
      <c r="S11424">
        <f t="shared" si="178"/>
        <v>1.1584960436726974</v>
      </c>
    </row>
    <row r="11425" spans="1:19" x14ac:dyDescent="0.2">
      <c r="A11425" t="s">
        <v>22705</v>
      </c>
      <c r="B11425" t="s">
        <v>22706</v>
      </c>
      <c r="C11425">
        <v>278</v>
      </c>
      <c r="D11425">
        <v>266</v>
      </c>
      <c r="E11425">
        <v>163</v>
      </c>
      <c r="F11425">
        <v>18</v>
      </c>
      <c r="G11425">
        <v>6.1095073008519102E-2</v>
      </c>
      <c r="H11425">
        <v>-0.72611520129252205</v>
      </c>
      <c r="I11425">
        <v>-2.0729694637767602</v>
      </c>
      <c r="J11425">
        <v>522</v>
      </c>
      <c r="K11425">
        <v>484</v>
      </c>
      <c r="L11425">
        <v>262</v>
      </c>
      <c r="M11425">
        <v>63</v>
      </c>
      <c r="N11425">
        <v>4.4402962063872002E-2</v>
      </c>
      <c r="O11425">
        <v>-0.89145798882690697</v>
      </c>
      <c r="P11425">
        <v>-1.92855562214057</v>
      </c>
      <c r="Q11425">
        <v>0.677966101694915</v>
      </c>
      <c r="R11425">
        <v>0.50847457627118597</v>
      </c>
      <c r="S11425">
        <f t="shared" si="178"/>
        <v>-0.11366711734206379</v>
      </c>
    </row>
    <row r="11426" spans="1:19" x14ac:dyDescent="0.2">
      <c r="A11426" t="s">
        <v>22707</v>
      </c>
      <c r="B11426" t="s">
        <v>22708</v>
      </c>
      <c r="C11426">
        <v>128</v>
      </c>
      <c r="D11426">
        <v>122</v>
      </c>
      <c r="E11426">
        <v>738</v>
      </c>
      <c r="F11426">
        <v>1938</v>
      </c>
      <c r="G11426">
        <v>5.9408093322408297E-2</v>
      </c>
      <c r="H11426">
        <v>0.26658838239676902</v>
      </c>
      <c r="I11426">
        <v>0.29594663010487898</v>
      </c>
      <c r="J11426">
        <v>274</v>
      </c>
      <c r="K11426">
        <v>401</v>
      </c>
      <c r="L11426">
        <v>1345</v>
      </c>
      <c r="M11426">
        <v>3514</v>
      </c>
      <c r="N11426">
        <v>0.24262191322151599</v>
      </c>
      <c r="O11426">
        <v>9.8882944373648404E-2</v>
      </c>
      <c r="P11426">
        <v>9.7825525746995295E-2</v>
      </c>
      <c r="Q11426">
        <v>0.93220338983050799</v>
      </c>
      <c r="R11426">
        <v>0.52542372881355903</v>
      </c>
      <c r="S11426">
        <f t="shared" si="178"/>
        <v>1.11151282876367</v>
      </c>
    </row>
    <row r="11427" spans="1:19" x14ac:dyDescent="0.2">
      <c r="A11427" t="s">
        <v>22709</v>
      </c>
      <c r="B11427" t="s">
        <v>22710</v>
      </c>
      <c r="C11427">
        <v>174</v>
      </c>
      <c r="D11427">
        <v>246</v>
      </c>
      <c r="E11427">
        <v>181</v>
      </c>
      <c r="F11427">
        <v>40</v>
      </c>
      <c r="G11427">
        <v>0.23064409111630699</v>
      </c>
      <c r="H11427">
        <v>-0.477128683191818</v>
      </c>
      <c r="I11427">
        <v>-1.5226864299166301</v>
      </c>
      <c r="J11427">
        <v>288</v>
      </c>
      <c r="K11427">
        <v>463</v>
      </c>
      <c r="L11427">
        <v>278</v>
      </c>
      <c r="M11427">
        <v>84</v>
      </c>
      <c r="N11427">
        <v>0.28341660668044399</v>
      </c>
      <c r="O11427">
        <v>-0.60743646898554504</v>
      </c>
      <c r="P11427">
        <v>-1.5453388702892401</v>
      </c>
      <c r="Q11427">
        <v>0.94915254237288105</v>
      </c>
      <c r="R11427">
        <v>0.37288135593220301</v>
      </c>
      <c r="S11427">
        <f t="shared" si="178"/>
        <v>0.14752960002714322</v>
      </c>
    </row>
    <row r="11428" spans="1:19" x14ac:dyDescent="0.2">
      <c r="A11428" t="s">
        <v>22711</v>
      </c>
      <c r="B11428" t="s">
        <v>22712</v>
      </c>
      <c r="C11428">
        <v>246</v>
      </c>
      <c r="D11428">
        <v>338</v>
      </c>
      <c r="E11428">
        <v>215</v>
      </c>
      <c r="F11428">
        <v>33</v>
      </c>
      <c r="G11428">
        <v>0.218239825469804</v>
      </c>
      <c r="H11428">
        <v>-0.55275465696617698</v>
      </c>
      <c r="I11428">
        <v>-1.75661834018749</v>
      </c>
      <c r="J11428">
        <v>418</v>
      </c>
      <c r="K11428">
        <v>511</v>
      </c>
      <c r="L11428">
        <v>346</v>
      </c>
      <c r="M11428">
        <v>52</v>
      </c>
      <c r="N11428">
        <v>0.16447272178139899</v>
      </c>
      <c r="O11428">
        <v>-0.67418896012664897</v>
      </c>
      <c r="P11428">
        <v>-1.91539860673212</v>
      </c>
      <c r="Q11428">
        <v>0.76271186440677896</v>
      </c>
      <c r="R11428">
        <v>0.40677966101694901</v>
      </c>
      <c r="S11428">
        <f t="shared" si="178"/>
        <v>-1.8917413644916968E-2</v>
      </c>
    </row>
    <row r="11429" spans="1:19" x14ac:dyDescent="0.2">
      <c r="A11429" t="s">
        <v>22713</v>
      </c>
      <c r="B11429" t="s">
        <v>22714</v>
      </c>
      <c r="C11429">
        <v>66</v>
      </c>
      <c r="D11429">
        <v>65</v>
      </c>
      <c r="E11429">
        <v>397</v>
      </c>
      <c r="F11429">
        <v>715</v>
      </c>
      <c r="G11429">
        <v>7.3627653396515294E-2</v>
      </c>
      <c r="H11429">
        <v>0.28498856144284201</v>
      </c>
      <c r="I11429">
        <v>0.15056493329721299</v>
      </c>
      <c r="J11429">
        <v>159</v>
      </c>
      <c r="K11429">
        <v>128</v>
      </c>
      <c r="L11429">
        <v>535</v>
      </c>
      <c r="M11429">
        <v>1301</v>
      </c>
      <c r="N11429">
        <v>-1.69590512508613E-2</v>
      </c>
      <c r="O11429">
        <v>-6.5132119443613398E-2</v>
      </c>
      <c r="P11429">
        <v>-9.7345496350758204E-2</v>
      </c>
      <c r="Q11429">
        <v>0.84745762711864403</v>
      </c>
      <c r="R11429">
        <v>0.55932203389830504</v>
      </c>
      <c r="S11429">
        <f t="shared" si="178"/>
        <v>1.0173821004253167</v>
      </c>
    </row>
    <row r="11430" spans="1:19" x14ac:dyDescent="0.2">
      <c r="A11430" t="s">
        <v>22715</v>
      </c>
      <c r="B11430" t="s">
        <v>22716</v>
      </c>
      <c r="C11430">
        <v>214</v>
      </c>
      <c r="D11430">
        <v>490</v>
      </c>
      <c r="E11430">
        <v>176</v>
      </c>
      <c r="F11430">
        <v>29</v>
      </c>
      <c r="G11430">
        <v>0.44004053897485101</v>
      </c>
      <c r="H11430">
        <v>-0.579159115313444</v>
      </c>
      <c r="I11430">
        <v>-1.75221294841223</v>
      </c>
      <c r="J11430">
        <v>425</v>
      </c>
      <c r="K11430">
        <v>666</v>
      </c>
      <c r="L11430">
        <v>297</v>
      </c>
      <c r="M11430">
        <v>61</v>
      </c>
      <c r="N11430">
        <v>0.27231340254171099</v>
      </c>
      <c r="O11430">
        <v>-0.747721257877489</v>
      </c>
      <c r="P11430">
        <v>-1.85328476363143</v>
      </c>
      <c r="Q11430">
        <v>0.74576271186440601</v>
      </c>
      <c r="R11430">
        <v>0.72881355932203296</v>
      </c>
      <c r="S11430">
        <f t="shared" si="178"/>
        <v>-1.0325339774369105E-3</v>
      </c>
    </row>
    <row r="11431" spans="1:19" x14ac:dyDescent="0.2">
      <c r="A11431" t="s">
        <v>22717</v>
      </c>
      <c r="B11431" t="s">
        <v>22718</v>
      </c>
      <c r="C11431">
        <v>128</v>
      </c>
      <c r="D11431">
        <v>170</v>
      </c>
      <c r="E11431">
        <v>683</v>
      </c>
      <c r="F11431">
        <v>2089</v>
      </c>
      <c r="G11431">
        <v>0.203497184025934</v>
      </c>
      <c r="H11431">
        <v>0.23295272425526001</v>
      </c>
      <c r="I11431">
        <v>0.32853129737044101</v>
      </c>
      <c r="J11431">
        <v>318</v>
      </c>
      <c r="K11431">
        <v>430</v>
      </c>
      <c r="L11431">
        <v>1548</v>
      </c>
      <c r="M11431">
        <v>3827</v>
      </c>
      <c r="N11431">
        <v>0.208269439016875</v>
      </c>
      <c r="O11431">
        <v>9.5255059218050595E-2</v>
      </c>
      <c r="P11431">
        <v>7.0205673648173594E-2</v>
      </c>
      <c r="Q11431">
        <v>0.86440677966101698</v>
      </c>
      <c r="R11431">
        <v>0.55932203389830504</v>
      </c>
      <c r="S11431">
        <f t="shared" si="178"/>
        <v>1.1135218473876132</v>
      </c>
    </row>
    <row r="11432" spans="1:19" x14ac:dyDescent="0.2">
      <c r="A11432" t="s">
        <v>22719</v>
      </c>
      <c r="B11432" t="s">
        <v>22720</v>
      </c>
      <c r="C11432">
        <v>108</v>
      </c>
      <c r="D11432">
        <v>87</v>
      </c>
      <c r="E11432">
        <v>53</v>
      </c>
      <c r="F11432">
        <v>2</v>
      </c>
      <c r="G11432">
        <v>-1.36462705728027E-2</v>
      </c>
      <c r="H11432">
        <v>-0.803405895664564</v>
      </c>
      <c r="I11432">
        <v>-2.6165909327849599</v>
      </c>
      <c r="J11432">
        <v>176</v>
      </c>
      <c r="K11432">
        <v>184</v>
      </c>
      <c r="L11432">
        <v>65</v>
      </c>
      <c r="M11432">
        <v>11</v>
      </c>
      <c r="N11432">
        <v>9.6533258617108403E-2</v>
      </c>
      <c r="O11432">
        <v>-1.0246880883156799</v>
      </c>
      <c r="P11432">
        <v>-2.2143456512478101</v>
      </c>
      <c r="Q11432">
        <v>0.71186440677966101</v>
      </c>
      <c r="R11432">
        <v>0.45762711864406702</v>
      </c>
      <c r="S11432">
        <f t="shared" si="178"/>
        <v>-0.34688269405166572</v>
      </c>
    </row>
    <row r="11433" spans="1:19" x14ac:dyDescent="0.2">
      <c r="A11433" t="s">
        <v>22721</v>
      </c>
      <c r="B11433" t="s">
        <v>22722</v>
      </c>
      <c r="C11433">
        <v>63</v>
      </c>
      <c r="D11433">
        <v>97</v>
      </c>
      <c r="E11433">
        <v>68</v>
      </c>
      <c r="F11433">
        <v>3</v>
      </c>
      <c r="G11433">
        <v>0.267689417108191</v>
      </c>
      <c r="H11433">
        <v>-0.46108964652574902</v>
      </c>
      <c r="I11433">
        <v>-2.2064164676959099</v>
      </c>
      <c r="J11433">
        <v>118</v>
      </c>
      <c r="K11433">
        <v>201</v>
      </c>
      <c r="L11433">
        <v>77</v>
      </c>
      <c r="M11433">
        <v>14</v>
      </c>
      <c r="N11433">
        <v>0.308542153536085</v>
      </c>
      <c r="O11433">
        <v>-0.77748005927803399</v>
      </c>
      <c r="P11433">
        <v>-1.93597964021978</v>
      </c>
      <c r="Q11433">
        <v>0.69491525423728795</v>
      </c>
      <c r="R11433">
        <v>0.27118644067796599</v>
      </c>
      <c r="S11433">
        <f t="shared" si="178"/>
        <v>-0.1541368234451472</v>
      </c>
    </row>
    <row r="11434" spans="1:19" x14ac:dyDescent="0.2">
      <c r="A11434" t="s">
        <v>22723</v>
      </c>
      <c r="B11434" t="s">
        <v>22724</v>
      </c>
      <c r="C11434">
        <v>155</v>
      </c>
      <c r="D11434">
        <v>134</v>
      </c>
      <c r="E11434">
        <v>76</v>
      </c>
      <c r="F11434">
        <v>23</v>
      </c>
      <c r="G11434">
        <v>1.7031332490044501E-2</v>
      </c>
      <c r="H11434">
        <v>-0.80377611566790297</v>
      </c>
      <c r="I11434">
        <v>-1.7128010351146901</v>
      </c>
      <c r="J11434">
        <v>254</v>
      </c>
      <c r="K11434">
        <v>349</v>
      </c>
      <c r="L11434">
        <v>214</v>
      </c>
      <c r="M11434">
        <v>32</v>
      </c>
      <c r="N11434">
        <v>0.215219813760963</v>
      </c>
      <c r="O11434">
        <v>-0.66650872041513698</v>
      </c>
      <c r="P11434">
        <v>-1.90990940689192</v>
      </c>
      <c r="Q11434">
        <v>0.89830508474576198</v>
      </c>
      <c r="R11434">
        <v>0.54237288135593198</v>
      </c>
      <c r="S11434">
        <f t="shared" si="178"/>
        <v>-4.81295836983529E-3</v>
      </c>
    </row>
    <row r="11435" spans="1:19" x14ac:dyDescent="0.2">
      <c r="A11435" t="s">
        <v>22725</v>
      </c>
      <c r="B11435" t="s">
        <v>22726</v>
      </c>
      <c r="C11435">
        <v>87</v>
      </c>
      <c r="D11435">
        <v>188</v>
      </c>
      <c r="E11435">
        <v>61</v>
      </c>
      <c r="F11435">
        <v>11</v>
      </c>
      <c r="G11435">
        <v>0.41489682894058899</v>
      </c>
      <c r="H11435">
        <v>-0.64844742738625505</v>
      </c>
      <c r="I11435">
        <v>-1.7823237404223899</v>
      </c>
      <c r="J11435">
        <v>182</v>
      </c>
      <c r="K11435">
        <v>250</v>
      </c>
      <c r="L11435">
        <v>142</v>
      </c>
      <c r="M11435">
        <v>38</v>
      </c>
      <c r="N11435">
        <v>0.215096724108684</v>
      </c>
      <c r="O11435">
        <v>-0.69987182074640797</v>
      </c>
      <c r="P11435">
        <v>-1.6905134599601499</v>
      </c>
      <c r="Q11435">
        <v>0.76271186440677896</v>
      </c>
      <c r="R11435">
        <v>0.42372881355932202</v>
      </c>
      <c r="S11435">
        <f t="shared" si="178"/>
        <v>3.3822676165504703E-2</v>
      </c>
    </row>
    <row r="11436" spans="1:19" x14ac:dyDescent="0.2">
      <c r="A11436" t="s">
        <v>22727</v>
      </c>
      <c r="B11436" t="s">
        <v>22728</v>
      </c>
      <c r="C11436">
        <v>229</v>
      </c>
      <c r="D11436">
        <v>179</v>
      </c>
      <c r="E11436">
        <v>246</v>
      </c>
      <c r="F11436">
        <v>17</v>
      </c>
      <c r="G11436">
        <v>-2.6724219064466301E-2</v>
      </c>
      <c r="H11436">
        <v>-0.46315838501491202</v>
      </c>
      <c r="I11436">
        <v>-2.01358373392361</v>
      </c>
      <c r="J11436">
        <v>407</v>
      </c>
      <c r="K11436">
        <v>489</v>
      </c>
      <c r="L11436">
        <v>343</v>
      </c>
      <c r="M11436">
        <v>52</v>
      </c>
      <c r="N11436">
        <v>0.156942553320122</v>
      </c>
      <c r="O11436">
        <v>-0.66638906632683903</v>
      </c>
      <c r="P11436">
        <v>-1.90381673418231</v>
      </c>
      <c r="Q11436">
        <v>0.84745762711864403</v>
      </c>
      <c r="R11436">
        <v>0.35593220338983</v>
      </c>
      <c r="S11436">
        <f t="shared" si="178"/>
        <v>-8.9924009648454054E-2</v>
      </c>
    </row>
    <row r="11437" spans="1:19" x14ac:dyDescent="0.2">
      <c r="A11437" t="s">
        <v>22729</v>
      </c>
      <c r="B11437" t="s">
        <v>22730</v>
      </c>
      <c r="C11437">
        <v>108</v>
      </c>
      <c r="D11437">
        <v>101</v>
      </c>
      <c r="E11437">
        <v>73</v>
      </c>
      <c r="F11437">
        <v>9</v>
      </c>
      <c r="G11437">
        <v>5.1155850591221297E-2</v>
      </c>
      <c r="H11437">
        <v>-0.66435890514489704</v>
      </c>
      <c r="I11437">
        <v>-1.96337841900962</v>
      </c>
      <c r="J11437">
        <v>174</v>
      </c>
      <c r="K11437">
        <v>257</v>
      </c>
      <c r="L11437">
        <v>169</v>
      </c>
      <c r="M11437">
        <v>31</v>
      </c>
      <c r="N11437">
        <v>0.24661197847041599</v>
      </c>
      <c r="O11437">
        <v>-0.60475132081331595</v>
      </c>
      <c r="P11437">
        <v>-1.75941322304022</v>
      </c>
      <c r="Q11437">
        <v>0.76271186440677896</v>
      </c>
      <c r="R11437">
        <v>0.42372881355932202</v>
      </c>
      <c r="S11437">
        <f t="shared" si="178"/>
        <v>-3.6820050638959649E-2</v>
      </c>
    </row>
    <row r="11438" spans="1:19" x14ac:dyDescent="0.2">
      <c r="A11438" t="s">
        <v>22731</v>
      </c>
      <c r="B11438" t="s">
        <v>22732</v>
      </c>
      <c r="C11438">
        <v>144</v>
      </c>
      <c r="D11438">
        <v>209</v>
      </c>
      <c r="E11438">
        <v>140</v>
      </c>
      <c r="F11438">
        <v>45</v>
      </c>
      <c r="G11438">
        <v>0.24204202631133201</v>
      </c>
      <c r="H11438">
        <v>-0.50649246619541499</v>
      </c>
      <c r="I11438">
        <v>-1.3893471512819</v>
      </c>
      <c r="J11438">
        <v>318</v>
      </c>
      <c r="K11438">
        <v>316</v>
      </c>
      <c r="L11438">
        <v>284</v>
      </c>
      <c r="M11438">
        <v>51</v>
      </c>
      <c r="N11438">
        <v>7.44880660556929E-2</v>
      </c>
      <c r="O11438">
        <v>-0.64119755708178505</v>
      </c>
      <c r="P11438">
        <v>-1.8050826124783801</v>
      </c>
      <c r="Q11438">
        <v>0.74576271186440601</v>
      </c>
      <c r="R11438">
        <v>0.47457627118644002</v>
      </c>
      <c r="S11438">
        <f t="shared" si="178"/>
        <v>0.11650523107039501</v>
      </c>
    </row>
    <row r="11439" spans="1:19" x14ac:dyDescent="0.2">
      <c r="A11439" t="s">
        <v>22733</v>
      </c>
      <c r="B11439" t="s">
        <v>22734</v>
      </c>
      <c r="C11439">
        <v>64</v>
      </c>
      <c r="D11439">
        <v>111</v>
      </c>
      <c r="E11439">
        <v>29</v>
      </c>
      <c r="F11439">
        <v>6</v>
      </c>
      <c r="G11439">
        <v>0.31940123709829799</v>
      </c>
      <c r="H11439">
        <v>-0.83803998586333395</v>
      </c>
      <c r="I11439">
        <v>-1.9122258965622401</v>
      </c>
      <c r="J11439">
        <v>259</v>
      </c>
      <c r="K11439">
        <v>211</v>
      </c>
      <c r="L11439">
        <v>254</v>
      </c>
      <c r="M11439">
        <v>52</v>
      </c>
      <c r="N11439">
        <v>-1.17892053618372E-2</v>
      </c>
      <c r="O11439">
        <v>-0.60055482460570397</v>
      </c>
      <c r="P11439">
        <v>-1.70752208903834</v>
      </c>
      <c r="Q11439">
        <v>0.88135593220338904</v>
      </c>
      <c r="R11439">
        <v>0.305084745762711</v>
      </c>
      <c r="S11439">
        <f t="shared" si="178"/>
        <v>-8.1884814085915539E-3</v>
      </c>
    </row>
    <row r="11440" spans="1:19" x14ac:dyDescent="0.2">
      <c r="A11440" t="s">
        <v>22735</v>
      </c>
      <c r="B11440" t="s">
        <v>22736</v>
      </c>
      <c r="C11440">
        <v>71</v>
      </c>
      <c r="D11440">
        <v>69</v>
      </c>
      <c r="E11440">
        <v>145</v>
      </c>
      <c r="F11440">
        <v>453</v>
      </c>
      <c r="G11440">
        <v>6.7848974313708399E-2</v>
      </c>
      <c r="H11440">
        <v>-0.184148356262503</v>
      </c>
      <c r="I11440">
        <v>-7.9357319668242304E-2</v>
      </c>
      <c r="J11440">
        <v>159</v>
      </c>
      <c r="K11440">
        <v>159</v>
      </c>
      <c r="L11440">
        <v>522</v>
      </c>
      <c r="M11440">
        <v>993</v>
      </c>
      <c r="N11440">
        <v>7.7228103421721706E-2</v>
      </c>
      <c r="O11440">
        <v>-7.5815398462579703E-2</v>
      </c>
      <c r="P11440">
        <v>-0.21467354441696301</v>
      </c>
      <c r="Q11440">
        <v>0.77966101694915202</v>
      </c>
      <c r="R11440">
        <v>0.47457627118644002</v>
      </c>
      <c r="S11440">
        <f t="shared" si="178"/>
        <v>0.91969300102575902</v>
      </c>
    </row>
    <row r="11441" spans="1:19" x14ac:dyDescent="0.2">
      <c r="A11441" t="s">
        <v>22737</v>
      </c>
      <c r="B11441" t="s">
        <v>22738</v>
      </c>
      <c r="C11441">
        <v>140</v>
      </c>
      <c r="D11441">
        <v>116</v>
      </c>
      <c r="E11441">
        <v>95</v>
      </c>
      <c r="F11441">
        <v>25</v>
      </c>
      <c r="G11441">
        <v>-1.4118141557911299E-3</v>
      </c>
      <c r="H11441">
        <v>-0.66266244016779297</v>
      </c>
      <c r="I11441">
        <v>-1.63238519996819</v>
      </c>
      <c r="J11441">
        <v>132</v>
      </c>
      <c r="K11441">
        <v>207</v>
      </c>
      <c r="L11441">
        <v>66</v>
      </c>
      <c r="M11441">
        <v>39</v>
      </c>
      <c r="N11441">
        <v>0.272624517672789</v>
      </c>
      <c r="O11441">
        <v>-0.89311877280837104</v>
      </c>
      <c r="P11441">
        <v>-1.53973499277124</v>
      </c>
      <c r="Q11441">
        <v>0.72881355932203395</v>
      </c>
      <c r="R11441">
        <v>0.47457627118644002</v>
      </c>
      <c r="S11441">
        <f t="shared" si="178"/>
        <v>0.11739323981450635</v>
      </c>
    </row>
    <row r="11442" spans="1:19" x14ac:dyDescent="0.2">
      <c r="A11442" t="s">
        <v>22739</v>
      </c>
      <c r="B11442" t="s">
        <v>22740</v>
      </c>
      <c r="C11442">
        <v>244</v>
      </c>
      <c r="D11442">
        <v>257</v>
      </c>
      <c r="E11442">
        <v>168</v>
      </c>
      <c r="F11442">
        <v>60</v>
      </c>
      <c r="G11442">
        <v>0.102801529288093</v>
      </c>
      <c r="H11442">
        <v>-0.65633855439126998</v>
      </c>
      <c r="I11442">
        <v>-1.49343574891708</v>
      </c>
      <c r="J11442">
        <v>440</v>
      </c>
      <c r="K11442">
        <v>516</v>
      </c>
      <c r="L11442">
        <v>291</v>
      </c>
      <c r="M11442">
        <v>82</v>
      </c>
      <c r="N11442">
        <v>0.146425128562745</v>
      </c>
      <c r="O11442">
        <v>-0.77164846464466996</v>
      </c>
      <c r="P11442">
        <v>-1.7398644926943601</v>
      </c>
      <c r="Q11442">
        <v>0.77966101694915202</v>
      </c>
      <c r="R11442">
        <v>0.44067796610169402</v>
      </c>
      <c r="S11442">
        <f t="shared" si="178"/>
        <v>0.1039325869140028</v>
      </c>
    </row>
    <row r="11443" spans="1:19" x14ac:dyDescent="0.2">
      <c r="A11443" t="s">
        <v>22741</v>
      </c>
      <c r="B11443" t="s">
        <v>22742</v>
      </c>
      <c r="C11443">
        <v>209</v>
      </c>
      <c r="D11443">
        <v>309</v>
      </c>
      <c r="E11443">
        <v>1979</v>
      </c>
      <c r="F11443">
        <v>5664</v>
      </c>
      <c r="G11443">
        <v>0.25007042560930898</v>
      </c>
      <c r="H11443">
        <v>0.48204149831693799</v>
      </c>
      <c r="I11443">
        <v>0.54877978560865903</v>
      </c>
      <c r="J11443">
        <v>486</v>
      </c>
      <c r="K11443">
        <v>552</v>
      </c>
      <c r="L11443">
        <v>3169</v>
      </c>
      <c r="M11443">
        <v>9188</v>
      </c>
      <c r="N11443">
        <v>0.13253091188862701</v>
      </c>
      <c r="O11443">
        <v>0.22219719278361599</v>
      </c>
      <c r="P11443">
        <v>0.266359048668802</v>
      </c>
      <c r="Q11443">
        <v>0.86440677966101698</v>
      </c>
      <c r="R11443">
        <v>0.81355932203389802</v>
      </c>
      <c r="S11443">
        <f t="shared" si="178"/>
        <v>1.2295056800050999</v>
      </c>
    </row>
    <row r="11444" spans="1:19" x14ac:dyDescent="0.2">
      <c r="A11444" t="s">
        <v>22743</v>
      </c>
      <c r="B11444" t="s">
        <v>22744</v>
      </c>
      <c r="C11444">
        <v>220</v>
      </c>
      <c r="D11444">
        <v>332</v>
      </c>
      <c r="E11444">
        <v>525</v>
      </c>
      <c r="F11444">
        <v>676</v>
      </c>
      <c r="G11444">
        <v>0.258973635177358</v>
      </c>
      <c r="H11444">
        <v>-0.11652138719465201</v>
      </c>
      <c r="I11444">
        <v>-0.39667315784256901</v>
      </c>
      <c r="J11444">
        <v>286</v>
      </c>
      <c r="K11444">
        <v>454</v>
      </c>
      <c r="L11444">
        <v>738</v>
      </c>
      <c r="M11444">
        <v>922</v>
      </c>
      <c r="N11444">
        <v>0.27791792314978198</v>
      </c>
      <c r="O11444">
        <v>-0.18039844845039099</v>
      </c>
      <c r="P11444">
        <v>-0.50186078066730599</v>
      </c>
      <c r="Q11444">
        <v>0.86440677966101698</v>
      </c>
      <c r="R11444">
        <v>0.57627118644067798</v>
      </c>
      <c r="S11444">
        <f t="shared" si="178"/>
        <v>0.75136648473535417</v>
      </c>
    </row>
    <row r="11445" spans="1:19" x14ac:dyDescent="0.2">
      <c r="A11445" t="s">
        <v>22745</v>
      </c>
      <c r="B11445" t="s">
        <v>22746</v>
      </c>
      <c r="C11445">
        <v>195</v>
      </c>
      <c r="D11445">
        <v>190</v>
      </c>
      <c r="E11445">
        <v>538</v>
      </c>
      <c r="F11445">
        <v>1215</v>
      </c>
      <c r="G11445">
        <v>6.8977221885839393E-2</v>
      </c>
      <c r="H11445">
        <v>-5.35103454745324E-2</v>
      </c>
      <c r="I11445">
        <v>-8.9655506390185893E-2</v>
      </c>
      <c r="J11445">
        <v>395</v>
      </c>
      <c r="K11445">
        <v>455</v>
      </c>
      <c r="L11445">
        <v>969</v>
      </c>
      <c r="M11445">
        <v>1716</v>
      </c>
      <c r="N11445">
        <v>0.138642404452373</v>
      </c>
      <c r="O11445">
        <v>-0.20236209572008501</v>
      </c>
      <c r="P11445">
        <v>-0.37230548070566599</v>
      </c>
      <c r="Q11445">
        <v>0.86440677966101698</v>
      </c>
      <c r="R11445">
        <v>0.62711864406779605</v>
      </c>
      <c r="S11445">
        <f t="shared" si="178"/>
        <v>0.87455920839744739</v>
      </c>
    </row>
    <row r="11446" spans="1:19" x14ac:dyDescent="0.2">
      <c r="A11446" t="s">
        <v>22747</v>
      </c>
      <c r="B11446" t="s">
        <v>22748</v>
      </c>
      <c r="C11446">
        <v>0</v>
      </c>
      <c r="D11446">
        <v>0</v>
      </c>
      <c r="E11446">
        <v>0</v>
      </c>
      <c r="F11446">
        <v>0</v>
      </c>
      <c r="G11446" t="s">
        <v>373</v>
      </c>
      <c r="H11446" t="s">
        <v>373</v>
      </c>
      <c r="I11446" t="s">
        <v>373</v>
      </c>
      <c r="J11446">
        <v>0</v>
      </c>
      <c r="K11446">
        <v>10</v>
      </c>
      <c r="L11446">
        <v>7</v>
      </c>
      <c r="M11446">
        <v>9</v>
      </c>
      <c r="N11446" t="s">
        <v>599</v>
      </c>
      <c r="O11446" t="s">
        <v>599</v>
      </c>
      <c r="P11446" t="s">
        <v>599</v>
      </c>
      <c r="Q11446">
        <v>0.89830508474576198</v>
      </c>
      <c r="R11446">
        <v>0.52542372881355903</v>
      </c>
      <c r="S11446" t="e">
        <f t="shared" si="178"/>
        <v>#VALUE!</v>
      </c>
    </row>
    <row r="11447" spans="1:19" x14ac:dyDescent="0.2">
      <c r="A11447" t="s">
        <v>22749</v>
      </c>
      <c r="B11447" t="s">
        <v>22750</v>
      </c>
      <c r="C11447">
        <v>26</v>
      </c>
      <c r="D11447">
        <v>26</v>
      </c>
      <c r="E11447">
        <v>47</v>
      </c>
      <c r="F11447">
        <v>158</v>
      </c>
      <c r="G11447">
        <v>8.0258232295528406E-2</v>
      </c>
      <c r="H11447">
        <v>-0.23713349981350401</v>
      </c>
      <c r="I11447">
        <v>-0.100513433978394</v>
      </c>
      <c r="J11447">
        <v>120</v>
      </c>
      <c r="K11447">
        <v>83</v>
      </c>
      <c r="L11447">
        <v>159</v>
      </c>
      <c r="M11447">
        <v>414</v>
      </c>
      <c r="N11447">
        <v>-8.2875050249829094E-2</v>
      </c>
      <c r="O11447">
        <v>-0.46987289887156303</v>
      </c>
      <c r="P11447">
        <v>-0.47240657351861798</v>
      </c>
      <c r="Q11447">
        <v>0.83050847457627097</v>
      </c>
      <c r="R11447">
        <v>0.55932203389830504</v>
      </c>
      <c r="S11447">
        <f t="shared" si="178"/>
        <v>0.84465255604493628</v>
      </c>
    </row>
    <row r="11448" spans="1:19" x14ac:dyDescent="0.2">
      <c r="A11448" t="s">
        <v>22751</v>
      </c>
      <c r="B11448" t="s">
        <v>22752</v>
      </c>
      <c r="C11448">
        <v>144</v>
      </c>
      <c r="D11448">
        <v>163</v>
      </c>
      <c r="E11448">
        <v>128</v>
      </c>
      <c r="F11448">
        <v>31</v>
      </c>
      <c r="G11448">
        <v>0.13408334460423599</v>
      </c>
      <c r="H11448">
        <v>-0.54541053222578495</v>
      </c>
      <c r="I11448">
        <v>-1.55119797122297</v>
      </c>
      <c r="J11448">
        <v>282</v>
      </c>
      <c r="K11448">
        <v>262</v>
      </c>
      <c r="L11448">
        <v>222</v>
      </c>
      <c r="M11448">
        <v>25</v>
      </c>
      <c r="N11448">
        <v>4.5280286422106103E-2</v>
      </c>
      <c r="O11448">
        <v>-0.695984911013112</v>
      </c>
      <c r="P11448">
        <v>-2.0625347682392099</v>
      </c>
      <c r="Q11448">
        <v>0.76271186440677896</v>
      </c>
      <c r="R11448">
        <v>0.44067796610169402</v>
      </c>
      <c r="S11448">
        <f t="shared" si="178"/>
        <v>9.6589553549145807E-4</v>
      </c>
    </row>
    <row r="11449" spans="1:19" x14ac:dyDescent="0.2">
      <c r="A11449" t="s">
        <v>22753</v>
      </c>
      <c r="B11449" t="s">
        <v>22754</v>
      </c>
      <c r="C11449">
        <v>146</v>
      </c>
      <c r="D11449">
        <v>203</v>
      </c>
      <c r="E11449">
        <v>121</v>
      </c>
      <c r="F11449">
        <v>16</v>
      </c>
      <c r="G11449">
        <v>0.223401414424304</v>
      </c>
      <c r="H11449">
        <v>-0.57582549524639004</v>
      </c>
      <c r="I11449">
        <v>-1.8444300460905101</v>
      </c>
      <c r="J11449">
        <v>313</v>
      </c>
      <c r="K11449">
        <v>473</v>
      </c>
      <c r="L11449">
        <v>246</v>
      </c>
      <c r="M11449">
        <v>45</v>
      </c>
      <c r="N11449">
        <v>0.25654490661308399</v>
      </c>
      <c r="O11449">
        <v>-0.69669800758745903</v>
      </c>
      <c r="P11449">
        <v>-1.8525574923629899</v>
      </c>
      <c r="Q11449">
        <v>0.79661016949152497</v>
      </c>
      <c r="R11449">
        <v>0.338983050847457</v>
      </c>
      <c r="S11449">
        <f t="shared" si="178"/>
        <v>-2.7431882284716307E-2</v>
      </c>
    </row>
    <row r="11450" spans="1:19" x14ac:dyDescent="0.2">
      <c r="A11450" t="s">
        <v>22755</v>
      </c>
      <c r="B11450" t="s">
        <v>22756</v>
      </c>
      <c r="C11450">
        <v>99</v>
      </c>
      <c r="D11450">
        <v>50</v>
      </c>
      <c r="E11450">
        <v>107</v>
      </c>
      <c r="F11450">
        <v>9</v>
      </c>
      <c r="G11450">
        <v>-0.21640695796600201</v>
      </c>
      <c r="H11450">
        <v>-0.46050942669074302</v>
      </c>
      <c r="I11450">
        <v>-1.92558985812022</v>
      </c>
      <c r="J11450">
        <v>185</v>
      </c>
      <c r="K11450">
        <v>235</v>
      </c>
      <c r="L11450">
        <v>108</v>
      </c>
      <c r="M11450">
        <v>23</v>
      </c>
      <c r="N11450">
        <v>0.181124237290444</v>
      </c>
      <c r="O11450">
        <v>-0.82583675006045398</v>
      </c>
      <c r="P11450">
        <v>-1.91566956097731</v>
      </c>
      <c r="Q11450">
        <v>0.644067796610169</v>
      </c>
      <c r="R11450">
        <v>0.47457627118644002</v>
      </c>
      <c r="S11450">
        <f t="shared" si="178"/>
        <v>-6.7718472735050328E-2</v>
      </c>
    </row>
    <row r="11451" spans="1:19" x14ac:dyDescent="0.2">
      <c r="A11451" t="s">
        <v>22757</v>
      </c>
      <c r="B11451" t="s">
        <v>22758</v>
      </c>
      <c r="C11451">
        <v>321</v>
      </c>
      <c r="D11451">
        <v>402</v>
      </c>
      <c r="E11451">
        <v>300</v>
      </c>
      <c r="F11451">
        <v>36</v>
      </c>
      <c r="G11451">
        <v>0.17797925297512601</v>
      </c>
      <c r="H11451">
        <v>-0.52364178746361301</v>
      </c>
      <c r="I11451">
        <v>-1.8343997045995799</v>
      </c>
      <c r="J11451">
        <v>713</v>
      </c>
      <c r="K11451">
        <v>734</v>
      </c>
      <c r="L11451">
        <v>571</v>
      </c>
      <c r="M11451">
        <v>90</v>
      </c>
      <c r="N11451">
        <v>8.9834633485926796E-2</v>
      </c>
      <c r="O11451">
        <v>-0.68854219875040701</v>
      </c>
      <c r="P11451">
        <v>-1.9090726890044301</v>
      </c>
      <c r="Q11451">
        <v>0.61016949152542299</v>
      </c>
      <c r="R11451">
        <v>0.38983050847457601</v>
      </c>
      <c r="S11451">
        <f t="shared" si="178"/>
        <v>-3.965618949014426E-2</v>
      </c>
    </row>
    <row r="11452" spans="1:19" x14ac:dyDescent="0.2">
      <c r="A11452" t="s">
        <v>22759</v>
      </c>
      <c r="B11452" t="s">
        <v>22760</v>
      </c>
      <c r="C11452">
        <v>129</v>
      </c>
      <c r="D11452">
        <v>187</v>
      </c>
      <c r="E11452">
        <v>284</v>
      </c>
      <c r="F11452">
        <v>584</v>
      </c>
      <c r="G11452">
        <v>0.24151012853277801</v>
      </c>
      <c r="H11452">
        <v>-0.151529380030614</v>
      </c>
      <c r="I11452">
        <v>-0.22837403614884799</v>
      </c>
      <c r="J11452">
        <v>268</v>
      </c>
      <c r="K11452">
        <v>251</v>
      </c>
      <c r="L11452">
        <v>715</v>
      </c>
      <c r="M11452">
        <v>869</v>
      </c>
      <c r="N11452">
        <v>4.87670308739711E-2</v>
      </c>
      <c r="O11452">
        <v>-0.165917529372098</v>
      </c>
      <c r="P11452">
        <v>-0.49934068617201499</v>
      </c>
      <c r="Q11452">
        <v>0.86440677966101698</v>
      </c>
      <c r="R11452">
        <v>0.49152542372881303</v>
      </c>
      <c r="S11452">
        <f t="shared" si="178"/>
        <v>0.80057524415585357</v>
      </c>
    </row>
    <row r="11453" spans="1:19" x14ac:dyDescent="0.2">
      <c r="A11453" t="s">
        <v>22761</v>
      </c>
      <c r="B11453" t="s">
        <v>22762</v>
      </c>
      <c r="C11453">
        <v>61</v>
      </c>
      <c r="D11453">
        <v>29</v>
      </c>
      <c r="E11453">
        <v>267</v>
      </c>
      <c r="F11453">
        <v>635</v>
      </c>
      <c r="G11453">
        <v>-0.242673604816282</v>
      </c>
      <c r="H11453">
        <v>0.146923416575404</v>
      </c>
      <c r="I11453">
        <v>0.13324671731920901</v>
      </c>
      <c r="J11453">
        <v>102</v>
      </c>
      <c r="K11453">
        <v>81</v>
      </c>
      <c r="L11453">
        <v>415</v>
      </c>
      <c r="M11453">
        <v>855</v>
      </c>
      <c r="N11453">
        <v>-2.2887049461545999E-2</v>
      </c>
      <c r="O11453">
        <v>1.7359147805784798E-2</v>
      </c>
      <c r="P11453">
        <v>-8.6859725625637804E-2</v>
      </c>
      <c r="Q11453">
        <v>0.81355932203389802</v>
      </c>
      <c r="R11453">
        <v>0.72881355932203296</v>
      </c>
      <c r="S11453">
        <f t="shared" si="178"/>
        <v>1.0151925864457905</v>
      </c>
    </row>
    <row r="11454" spans="1:19" x14ac:dyDescent="0.2">
      <c r="A11454" t="s">
        <v>22763</v>
      </c>
      <c r="B11454" t="s">
        <v>22764</v>
      </c>
      <c r="C11454">
        <v>165</v>
      </c>
      <c r="D11454">
        <v>178</v>
      </c>
      <c r="E11454">
        <v>187</v>
      </c>
      <c r="F11454">
        <v>58</v>
      </c>
      <c r="G11454">
        <v>0.113194290390516</v>
      </c>
      <c r="H11454">
        <v>-0.43990034745581003</v>
      </c>
      <c r="I11454">
        <v>-1.33825312361296</v>
      </c>
      <c r="J11454">
        <v>324</v>
      </c>
      <c r="K11454">
        <v>478</v>
      </c>
      <c r="L11454">
        <v>408</v>
      </c>
      <c r="M11454">
        <v>164</v>
      </c>
      <c r="N11454">
        <v>0.24611098982722801</v>
      </c>
      <c r="O11454">
        <v>-0.49197362426112201</v>
      </c>
      <c r="P11454">
        <v>-1.3059268307508001</v>
      </c>
      <c r="Q11454">
        <v>0.71186440677966101</v>
      </c>
      <c r="R11454">
        <v>0.59322033898305004</v>
      </c>
      <c r="S11454">
        <f t="shared" si="178"/>
        <v>0.26475591386802744</v>
      </c>
    </row>
    <row r="11455" spans="1:19" x14ac:dyDescent="0.2">
      <c r="A11455" t="s">
        <v>22765</v>
      </c>
      <c r="B11455" t="s">
        <v>22766</v>
      </c>
      <c r="C11455">
        <v>71</v>
      </c>
      <c r="D11455">
        <v>103</v>
      </c>
      <c r="E11455">
        <v>79</v>
      </c>
      <c r="F11455">
        <v>15</v>
      </c>
      <c r="G11455">
        <v>0.241837108281625</v>
      </c>
      <c r="H11455">
        <v>-0.44788926720703698</v>
      </c>
      <c r="I11455">
        <v>-1.5593642626253901</v>
      </c>
      <c r="J11455">
        <v>292</v>
      </c>
      <c r="K11455">
        <v>412</v>
      </c>
      <c r="L11455">
        <v>173</v>
      </c>
      <c r="M11455">
        <v>25</v>
      </c>
      <c r="N11455">
        <v>0.22674246800643799</v>
      </c>
      <c r="O11455">
        <v>-0.81942552546401304</v>
      </c>
      <c r="P11455">
        <v>-2.07766851136827</v>
      </c>
      <c r="Q11455">
        <v>0.79661016949152497</v>
      </c>
      <c r="R11455">
        <v>0.54237288135593198</v>
      </c>
      <c r="S11455">
        <f t="shared" si="178"/>
        <v>-5.4371563792367378E-3</v>
      </c>
    </row>
    <row r="11456" spans="1:19" x14ac:dyDescent="0.2">
      <c r="A11456" t="s">
        <v>22767</v>
      </c>
      <c r="B11456" t="s">
        <v>22768</v>
      </c>
      <c r="C11456">
        <v>170</v>
      </c>
      <c r="D11456">
        <v>111</v>
      </c>
      <c r="E11456">
        <v>1215</v>
      </c>
      <c r="F11456">
        <v>2981</v>
      </c>
      <c r="G11456">
        <v>-0.104867710296088</v>
      </c>
      <c r="H11456">
        <v>0.35986934677765298</v>
      </c>
      <c r="I11456">
        <v>0.35971588169235702</v>
      </c>
      <c r="J11456">
        <v>251</v>
      </c>
      <c r="K11456">
        <v>327</v>
      </c>
      <c r="L11456">
        <v>1510</v>
      </c>
      <c r="M11456">
        <v>4088</v>
      </c>
      <c r="N11456">
        <v>0.192102134600969</v>
      </c>
      <c r="O11456">
        <v>0.18721444866774001</v>
      </c>
      <c r="P11456">
        <v>0.201611497053725</v>
      </c>
      <c r="Q11456">
        <v>0.79661016949152497</v>
      </c>
      <c r="R11456">
        <v>0.74576271186440601</v>
      </c>
      <c r="S11456">
        <f t="shared" si="178"/>
        <v>1.1576638741512664</v>
      </c>
    </row>
    <row r="11457" spans="1:19" x14ac:dyDescent="0.2">
      <c r="A11457" t="s">
        <v>22769</v>
      </c>
      <c r="B11457" t="s">
        <v>22770</v>
      </c>
      <c r="C11457">
        <v>225</v>
      </c>
      <c r="D11457">
        <v>302</v>
      </c>
      <c r="E11457">
        <v>1332</v>
      </c>
      <c r="F11457">
        <v>3681</v>
      </c>
      <c r="G11457">
        <v>0.20808265714131599</v>
      </c>
      <c r="H11457">
        <v>0.27806369694451599</v>
      </c>
      <c r="I11457">
        <v>0.32958612637330498</v>
      </c>
      <c r="J11457">
        <v>493</v>
      </c>
      <c r="K11457">
        <v>539</v>
      </c>
      <c r="L11457">
        <v>2311</v>
      </c>
      <c r="M11457">
        <v>5579</v>
      </c>
      <c r="N11457">
        <v>0.11596994933123</v>
      </c>
      <c r="O11457">
        <v>7.88642490574889E-2</v>
      </c>
      <c r="P11457">
        <v>4.3483773541246197E-2</v>
      </c>
      <c r="Q11457">
        <v>0.91525423728813504</v>
      </c>
      <c r="R11457">
        <v>0.62711864406779605</v>
      </c>
      <c r="S11457">
        <f t="shared" si="178"/>
        <v>1.1066783710818269</v>
      </c>
    </row>
    <row r="11458" spans="1:19" x14ac:dyDescent="0.2">
      <c r="A11458" t="s">
        <v>22771</v>
      </c>
      <c r="B11458" t="s">
        <v>22772</v>
      </c>
      <c r="C11458">
        <v>144</v>
      </c>
      <c r="D11458">
        <v>190</v>
      </c>
      <c r="E11458">
        <v>149</v>
      </c>
      <c r="F11458">
        <v>26</v>
      </c>
      <c r="G11458">
        <v>0.20064934115310701</v>
      </c>
      <c r="H11458">
        <v>-0.47943423346137898</v>
      </c>
      <c r="I11458">
        <v>-1.62758631708643</v>
      </c>
      <c r="J11458">
        <v>259</v>
      </c>
      <c r="K11458">
        <v>386</v>
      </c>
      <c r="L11458">
        <v>161</v>
      </c>
      <c r="M11458">
        <v>13</v>
      </c>
      <c r="N11458">
        <v>0.25051564401222398</v>
      </c>
      <c r="O11458">
        <v>-0.79856266519379204</v>
      </c>
      <c r="P11458">
        <v>-2.3095820803663001</v>
      </c>
      <c r="Q11458">
        <v>0.77966101694915202</v>
      </c>
      <c r="R11458">
        <v>0.37288135593220301</v>
      </c>
      <c r="S11458">
        <f t="shared" si="178"/>
        <v>-8.7144354332235219E-2</v>
      </c>
    </row>
    <row r="11459" spans="1:19" x14ac:dyDescent="0.2">
      <c r="A11459" t="s">
        <v>22773</v>
      </c>
      <c r="B11459" t="s">
        <v>22774</v>
      </c>
      <c r="C11459">
        <v>88</v>
      </c>
      <c r="D11459">
        <v>40</v>
      </c>
      <c r="E11459">
        <v>29</v>
      </c>
      <c r="F11459">
        <v>4</v>
      </c>
      <c r="G11459">
        <v>-0.26216444852667697</v>
      </c>
      <c r="H11459">
        <v>-0.97634268402961599</v>
      </c>
      <c r="I11459">
        <v>-2.2266198537842001</v>
      </c>
      <c r="J11459">
        <v>80</v>
      </c>
      <c r="K11459">
        <v>138</v>
      </c>
      <c r="L11459">
        <v>44</v>
      </c>
      <c r="M11459">
        <v>4</v>
      </c>
      <c r="N11459">
        <v>0.31401720283101398</v>
      </c>
      <c r="O11459">
        <v>-0.85172608765014601</v>
      </c>
      <c r="P11459">
        <v>-2.3112556642558699</v>
      </c>
      <c r="Q11459">
        <v>0.84745762711864403</v>
      </c>
      <c r="R11459">
        <v>0.28813559322033899</v>
      </c>
      <c r="S11459">
        <f t="shared" ref="S11459:S11522" si="179">((I11459+1.7338029)/1.7338029+(P11459+1.8692731)/1.8692731)/2</f>
        <v>-0.26034334725147434</v>
      </c>
    </row>
    <row r="11460" spans="1:19" x14ac:dyDescent="0.2">
      <c r="A11460" t="s">
        <v>22775</v>
      </c>
      <c r="B11460" t="s">
        <v>22776</v>
      </c>
      <c r="C11460">
        <v>105</v>
      </c>
      <c r="D11460">
        <v>88</v>
      </c>
      <c r="E11460">
        <v>349</v>
      </c>
      <c r="F11460">
        <v>813</v>
      </c>
      <c r="G11460">
        <v>3.5516053757589901E-3</v>
      </c>
      <c r="H11460">
        <v>2.73781181108382E-2</v>
      </c>
      <c r="I11460">
        <v>4.7040735621311797E-3</v>
      </c>
      <c r="J11460">
        <v>106</v>
      </c>
      <c r="K11460">
        <v>160</v>
      </c>
      <c r="L11460">
        <v>512</v>
      </c>
      <c r="M11460">
        <v>1149</v>
      </c>
      <c r="N11460">
        <v>0.25604222081287598</v>
      </c>
      <c r="O11460">
        <v>9.1875318566670097E-2</v>
      </c>
      <c r="P11460">
        <v>2.4788494831621901E-2</v>
      </c>
      <c r="Q11460">
        <v>0.86440677966101698</v>
      </c>
      <c r="R11460">
        <v>0.644067796610169</v>
      </c>
      <c r="S11460">
        <f t="shared" si="179"/>
        <v>1.0079870939813966</v>
      </c>
    </row>
    <row r="11461" spans="1:19" x14ac:dyDescent="0.2">
      <c r="A11461" t="s">
        <v>22777</v>
      </c>
      <c r="B11461" t="s">
        <v>22778</v>
      </c>
      <c r="C11461">
        <v>123</v>
      </c>
      <c r="D11461">
        <v>144</v>
      </c>
      <c r="E11461">
        <v>131</v>
      </c>
      <c r="F11461">
        <v>19</v>
      </c>
      <c r="G11461">
        <v>0.14871561295138</v>
      </c>
      <c r="H11461">
        <v>-0.46689182556203701</v>
      </c>
      <c r="I11461">
        <v>-1.69534868344856</v>
      </c>
      <c r="J11461">
        <v>244</v>
      </c>
      <c r="K11461">
        <v>173</v>
      </c>
      <c r="L11461">
        <v>135</v>
      </c>
      <c r="M11461">
        <v>34</v>
      </c>
      <c r="N11461">
        <v>-7.2115619788212196E-2</v>
      </c>
      <c r="O11461">
        <v>-0.849144834988113</v>
      </c>
      <c r="P11461">
        <v>-1.8661365778883601</v>
      </c>
      <c r="Q11461">
        <v>0.84745762711864403</v>
      </c>
      <c r="R11461">
        <v>0.644067796610169</v>
      </c>
      <c r="S11461">
        <f t="shared" si="179"/>
        <v>1.1928526659539383E-2</v>
      </c>
    </row>
    <row r="11462" spans="1:19" x14ac:dyDescent="0.2">
      <c r="A11462" t="s">
        <v>22779</v>
      </c>
      <c r="B11462" t="s">
        <v>22780</v>
      </c>
      <c r="C11462">
        <v>312</v>
      </c>
      <c r="D11462">
        <v>398</v>
      </c>
      <c r="E11462">
        <v>1187</v>
      </c>
      <c r="F11462">
        <v>4088</v>
      </c>
      <c r="G11462">
        <v>0.18598671035077299</v>
      </c>
      <c r="H11462">
        <v>8.6038115157744705E-2</v>
      </c>
      <c r="I11462">
        <v>0.23315912014621401</v>
      </c>
      <c r="J11462">
        <v>417</v>
      </c>
      <c r="K11462">
        <v>790</v>
      </c>
      <c r="L11462">
        <v>1902</v>
      </c>
      <c r="M11462">
        <v>5857</v>
      </c>
      <c r="N11462">
        <v>0.35471913973840502</v>
      </c>
      <c r="O11462">
        <v>6.6985680483247198E-2</v>
      </c>
      <c r="P11462">
        <v>0.137313500462309</v>
      </c>
      <c r="Q11462">
        <v>0.76271186440677896</v>
      </c>
      <c r="R11462">
        <v>0.52542372881355903</v>
      </c>
      <c r="S11462">
        <f t="shared" si="179"/>
        <v>1.1039683400519815</v>
      </c>
    </row>
    <row r="11463" spans="1:19" x14ac:dyDescent="0.2">
      <c r="A11463" t="s">
        <v>22781</v>
      </c>
      <c r="B11463" t="s">
        <v>22782</v>
      </c>
      <c r="C11463">
        <v>66</v>
      </c>
      <c r="D11463">
        <v>49</v>
      </c>
      <c r="E11463">
        <v>31</v>
      </c>
      <c r="F11463">
        <v>3</v>
      </c>
      <c r="G11463">
        <v>-4.9089623217826499E-2</v>
      </c>
      <c r="H11463">
        <v>-0.82244025148599897</v>
      </c>
      <c r="I11463">
        <v>-2.2266198537842001</v>
      </c>
      <c r="J11463">
        <v>115</v>
      </c>
      <c r="K11463">
        <v>203</v>
      </c>
      <c r="L11463">
        <v>74</v>
      </c>
      <c r="M11463">
        <v>14</v>
      </c>
      <c r="N11463">
        <v>0.32402630098132301</v>
      </c>
      <c r="O11463">
        <v>-0.78355489776702503</v>
      </c>
      <c r="P11463">
        <v>-1.9247954732672601</v>
      </c>
      <c r="Q11463">
        <v>0.74576271186440601</v>
      </c>
      <c r="R11463">
        <v>0.38983050847457601</v>
      </c>
      <c r="S11463">
        <f t="shared" si="179"/>
        <v>-0.15697156305669566</v>
      </c>
    </row>
    <row r="11464" spans="1:19" x14ac:dyDescent="0.2">
      <c r="A11464" t="s">
        <v>22783</v>
      </c>
      <c r="B11464" t="s">
        <v>22784</v>
      </c>
      <c r="C11464">
        <v>317</v>
      </c>
      <c r="D11464">
        <v>351</v>
      </c>
      <c r="E11464">
        <v>436</v>
      </c>
      <c r="F11464">
        <v>272</v>
      </c>
      <c r="G11464">
        <v>0.124506086543601</v>
      </c>
      <c r="H11464">
        <v>-0.35583078272756902</v>
      </c>
      <c r="I11464">
        <v>-0.95068753114555105</v>
      </c>
      <c r="J11464">
        <v>708</v>
      </c>
      <c r="K11464">
        <v>986</v>
      </c>
      <c r="L11464">
        <v>997</v>
      </c>
      <c r="M11464">
        <v>718</v>
      </c>
      <c r="N11464">
        <v>0.221071760673163</v>
      </c>
      <c r="O11464">
        <v>-0.44342687652250301</v>
      </c>
      <c r="P11464">
        <v>-1.0041344820393601</v>
      </c>
      <c r="Q11464">
        <v>0.89830508474576198</v>
      </c>
      <c r="R11464">
        <v>0.52542372881355903</v>
      </c>
      <c r="S11464">
        <f t="shared" si="179"/>
        <v>0.45724792300929873</v>
      </c>
    </row>
    <row r="11465" spans="1:19" x14ac:dyDescent="0.2">
      <c r="A11465" t="s">
        <v>22785</v>
      </c>
      <c r="B11465" t="s">
        <v>22786</v>
      </c>
      <c r="C11465">
        <v>16</v>
      </c>
      <c r="D11465">
        <v>50</v>
      </c>
      <c r="E11465">
        <v>61</v>
      </c>
      <c r="F11465">
        <v>67</v>
      </c>
      <c r="G11465">
        <v>0.57510825397562204</v>
      </c>
      <c r="H11465">
        <v>8.6951842576438704E-2</v>
      </c>
      <c r="I11465">
        <v>-0.26224235291709702</v>
      </c>
      <c r="J11465">
        <v>783</v>
      </c>
      <c r="K11465">
        <v>1459</v>
      </c>
      <c r="L11465">
        <v>1588</v>
      </c>
      <c r="M11465">
        <v>1708</v>
      </c>
      <c r="N11465">
        <v>0.34752163325723001</v>
      </c>
      <c r="O11465">
        <v>-0.28500004111125599</v>
      </c>
      <c r="P11465">
        <v>-0.67149956429684998</v>
      </c>
      <c r="Q11465">
        <v>0.81355932203389802</v>
      </c>
      <c r="R11465">
        <v>0.62711864406779605</v>
      </c>
      <c r="S11465">
        <f t="shared" si="179"/>
        <v>0.74475849745896072</v>
      </c>
    </row>
    <row r="11466" spans="1:19" x14ac:dyDescent="0.2">
      <c r="A11466" t="s">
        <v>22787</v>
      </c>
      <c r="B11466" t="s">
        <v>22788</v>
      </c>
      <c r="C11466">
        <v>126</v>
      </c>
      <c r="D11466">
        <v>114</v>
      </c>
      <c r="E11466">
        <v>73</v>
      </c>
      <c r="F11466">
        <v>29</v>
      </c>
      <c r="G11466">
        <v>3.6792538514438103E-2</v>
      </c>
      <c r="H11466">
        <v>-0.73130569477551</v>
      </c>
      <c r="I11466">
        <v>-1.5221697201805999</v>
      </c>
      <c r="J11466">
        <v>219</v>
      </c>
      <c r="K11466">
        <v>249</v>
      </c>
      <c r="L11466">
        <v>219</v>
      </c>
      <c r="M11466">
        <v>45</v>
      </c>
      <c r="N11466">
        <v>0.132983335677339</v>
      </c>
      <c r="O11466">
        <v>-0.59208877714439001</v>
      </c>
      <c r="P11466">
        <v>-1.6974572696566601</v>
      </c>
      <c r="Q11466">
        <v>0.89830508474576198</v>
      </c>
      <c r="R11466">
        <v>0.55932203389830504</v>
      </c>
      <c r="S11466">
        <f t="shared" si="179"/>
        <v>0.10698942516931381</v>
      </c>
    </row>
    <row r="11467" spans="1:19" x14ac:dyDescent="0.2">
      <c r="A11467" t="s">
        <v>22789</v>
      </c>
      <c r="B11467" t="s">
        <v>22790</v>
      </c>
      <c r="C11467">
        <v>252</v>
      </c>
      <c r="D11467">
        <v>278</v>
      </c>
      <c r="E11467">
        <v>227</v>
      </c>
      <c r="F11467">
        <v>65</v>
      </c>
      <c r="G11467">
        <v>0.12290248743206</v>
      </c>
      <c r="H11467">
        <v>-0.53963269336682496</v>
      </c>
      <c r="I11467">
        <v>-1.47268435710068</v>
      </c>
      <c r="J11467">
        <v>434</v>
      </c>
      <c r="K11467">
        <v>723</v>
      </c>
      <c r="L11467">
        <v>361</v>
      </c>
      <c r="M11467">
        <v>225</v>
      </c>
      <c r="N11467">
        <v>0.29887667120374101</v>
      </c>
      <c r="O11467">
        <v>-0.67207130475124299</v>
      </c>
      <c r="P11467">
        <v>-1.2955328799930399</v>
      </c>
      <c r="Q11467">
        <v>0.74576271186440601</v>
      </c>
      <c r="R11467">
        <v>0.40677966101694901</v>
      </c>
      <c r="S11467">
        <f t="shared" si="179"/>
        <v>0.2287683877013553</v>
      </c>
    </row>
    <row r="11468" spans="1:19" x14ac:dyDescent="0.2">
      <c r="A11468" t="s">
        <v>22791</v>
      </c>
      <c r="B11468" t="s">
        <v>22792</v>
      </c>
      <c r="C11468">
        <v>185</v>
      </c>
      <c r="D11468">
        <v>190</v>
      </c>
      <c r="E11468">
        <v>125</v>
      </c>
      <c r="F11468">
        <v>51</v>
      </c>
      <c r="G11468">
        <v>9.1840104845343606E-2</v>
      </c>
      <c r="H11468">
        <v>-0.664519725173361</v>
      </c>
      <c r="I11468">
        <v>-1.4437987252670701</v>
      </c>
      <c r="J11468">
        <v>233</v>
      </c>
      <c r="K11468">
        <v>376</v>
      </c>
      <c r="L11468">
        <v>328</v>
      </c>
      <c r="M11468">
        <v>45</v>
      </c>
      <c r="N11468">
        <v>0.285060027323363</v>
      </c>
      <c r="O11468">
        <v>-0.44357085445873001</v>
      </c>
      <c r="P11468">
        <v>-1.7243690758425601</v>
      </c>
      <c r="Q11468">
        <v>0.83050847457627097</v>
      </c>
      <c r="R11468">
        <v>0.49152542372881303</v>
      </c>
      <c r="S11468">
        <f t="shared" si="179"/>
        <v>0.12239185199629438</v>
      </c>
    </row>
    <row r="11469" spans="1:19" x14ac:dyDescent="0.2">
      <c r="A11469" t="s">
        <v>22793</v>
      </c>
      <c r="B11469" t="s">
        <v>22794</v>
      </c>
      <c r="C11469">
        <v>306</v>
      </c>
      <c r="D11469">
        <v>294</v>
      </c>
      <c r="E11469">
        <v>1680</v>
      </c>
      <c r="F11469">
        <v>5283</v>
      </c>
      <c r="G11469">
        <v>6.2884136226105697E-2</v>
      </c>
      <c r="H11469">
        <v>0.24532984546587899</v>
      </c>
      <c r="I11469">
        <v>0.35296201124336002</v>
      </c>
      <c r="J11469">
        <v>605</v>
      </c>
      <c r="K11469">
        <v>916</v>
      </c>
      <c r="L11469">
        <v>4365</v>
      </c>
      <c r="M11469">
        <v>11149</v>
      </c>
      <c r="N11469">
        <v>0.25736820243710301</v>
      </c>
      <c r="O11469">
        <v>0.26614009624472901</v>
      </c>
      <c r="P11469">
        <v>0.25525487221531901</v>
      </c>
      <c r="Q11469">
        <v>0.88135593220338904</v>
      </c>
      <c r="R11469">
        <v>0.66101694915254205</v>
      </c>
      <c r="S11469">
        <f t="shared" si="179"/>
        <v>1.170064895958145</v>
      </c>
    </row>
    <row r="11470" spans="1:19" x14ac:dyDescent="0.2">
      <c r="A11470" t="s">
        <v>22795</v>
      </c>
      <c r="B11470" t="s">
        <v>22796</v>
      </c>
      <c r="C11470">
        <v>95</v>
      </c>
      <c r="D11470">
        <v>88</v>
      </c>
      <c r="E11470">
        <v>66</v>
      </c>
      <c r="F11470">
        <v>1</v>
      </c>
      <c r="G11470">
        <v>4.7017299156849199E-2</v>
      </c>
      <c r="H11470">
        <v>-0.65243767952538201</v>
      </c>
      <c r="I11470">
        <v>-2.8619207782508398</v>
      </c>
      <c r="J11470">
        <v>90</v>
      </c>
      <c r="K11470">
        <v>176</v>
      </c>
      <c r="L11470">
        <v>126</v>
      </c>
      <c r="M11470">
        <v>15</v>
      </c>
      <c r="N11470">
        <v>0.36849826179654599</v>
      </c>
      <c r="O11470">
        <v>-0.445960741466152</v>
      </c>
      <c r="P11470">
        <v>-1.7883769189755301</v>
      </c>
      <c r="Q11470">
        <v>0.88135593220338904</v>
      </c>
      <c r="R11470">
        <v>0.57627118644067798</v>
      </c>
      <c r="S11470">
        <f t="shared" si="179"/>
        <v>-0.3036920793129208</v>
      </c>
    </row>
    <row r="11471" spans="1:19" x14ac:dyDescent="0.2">
      <c r="A11471" t="s">
        <v>22797</v>
      </c>
      <c r="B11471" t="s">
        <v>22798</v>
      </c>
      <c r="C11471">
        <v>117</v>
      </c>
      <c r="D11471">
        <v>104</v>
      </c>
      <c r="E11471">
        <v>459</v>
      </c>
      <c r="F11471">
        <v>2045</v>
      </c>
      <c r="G11471">
        <v>2.9105709848147102E-2</v>
      </c>
      <c r="H11471">
        <v>9.9368814012695997E-2</v>
      </c>
      <c r="I11471">
        <v>0.35831027763520001</v>
      </c>
      <c r="J11471">
        <v>226</v>
      </c>
      <c r="K11471">
        <v>348</v>
      </c>
      <c r="L11471">
        <v>1262</v>
      </c>
      <c r="M11471">
        <v>3438</v>
      </c>
      <c r="N11471">
        <v>0.26469890822090097</v>
      </c>
      <c r="O11471">
        <v>0.154862138616324</v>
      </c>
      <c r="P11471">
        <v>0.17197176461173899</v>
      </c>
      <c r="Q11471">
        <v>0.83050847457627097</v>
      </c>
      <c r="R11471">
        <v>0.52542372881355903</v>
      </c>
      <c r="S11471">
        <f t="shared" si="179"/>
        <v>1.1493303773028831</v>
      </c>
    </row>
    <row r="11472" spans="1:19" x14ac:dyDescent="0.2">
      <c r="A11472" t="s">
        <v>22799</v>
      </c>
      <c r="B11472" t="s">
        <v>22800</v>
      </c>
      <c r="C11472">
        <v>119</v>
      </c>
      <c r="D11472">
        <v>134</v>
      </c>
      <c r="E11472">
        <v>83</v>
      </c>
      <c r="F11472">
        <v>14</v>
      </c>
      <c r="G11472">
        <v>0.13181606926780501</v>
      </c>
      <c r="H11472">
        <v>-0.65072687879486002</v>
      </c>
      <c r="I11472">
        <v>-1.8136160986762899</v>
      </c>
      <c r="J11472">
        <v>335</v>
      </c>
      <c r="K11472">
        <v>426</v>
      </c>
      <c r="L11472">
        <v>213</v>
      </c>
      <c r="M11472">
        <v>23</v>
      </c>
      <c r="N11472">
        <v>0.181592895487595</v>
      </c>
      <c r="O11472">
        <v>-0.78875398074249703</v>
      </c>
      <c r="P11472">
        <v>-2.1735426396111399</v>
      </c>
      <c r="Q11472">
        <v>0.77966101694915202</v>
      </c>
      <c r="R11472">
        <v>0.42372881355932202</v>
      </c>
      <c r="S11472">
        <f t="shared" si="179"/>
        <v>-0.10440393113995484</v>
      </c>
    </row>
    <row r="11473" spans="1:19" x14ac:dyDescent="0.2">
      <c r="A11473" t="s">
        <v>22801</v>
      </c>
      <c r="B11473" t="s">
        <v>22802</v>
      </c>
      <c r="C11473">
        <v>60</v>
      </c>
      <c r="D11473">
        <v>156</v>
      </c>
      <c r="E11473">
        <v>425</v>
      </c>
      <c r="F11473">
        <v>950</v>
      </c>
      <c r="G11473">
        <v>0.49523158026634601</v>
      </c>
      <c r="H11473">
        <v>0.35597966988826402</v>
      </c>
      <c r="I11473">
        <v>0.31537518194320502</v>
      </c>
      <c r="J11473">
        <v>173</v>
      </c>
      <c r="K11473">
        <v>236</v>
      </c>
      <c r="L11473">
        <v>674</v>
      </c>
      <c r="M11473">
        <v>1961</v>
      </c>
      <c r="N11473">
        <v>0.21209400326303199</v>
      </c>
      <c r="O11473">
        <v>-1.4749837378659899E-3</v>
      </c>
      <c r="P11473">
        <v>4.4205821947095603E-2</v>
      </c>
      <c r="Q11473">
        <v>0.86440677966101698</v>
      </c>
      <c r="R11473">
        <v>0.54237288135593198</v>
      </c>
      <c r="S11473">
        <f t="shared" si="179"/>
        <v>1.1027733065531586</v>
      </c>
    </row>
    <row r="11474" spans="1:19" x14ac:dyDescent="0.2">
      <c r="A11474" t="s">
        <v>22803</v>
      </c>
      <c r="B11474" t="s">
        <v>22804</v>
      </c>
      <c r="C11474">
        <v>11</v>
      </c>
      <c r="D11474">
        <v>28</v>
      </c>
      <c r="E11474">
        <v>13</v>
      </c>
      <c r="F11474">
        <v>5</v>
      </c>
      <c r="G11474">
        <v>0.48602357847952199</v>
      </c>
      <c r="H11474">
        <v>-0.42170734262979098</v>
      </c>
      <c r="I11474">
        <v>-1.2266198537841999</v>
      </c>
      <c r="J11474">
        <v>106</v>
      </c>
      <c r="K11474">
        <v>46</v>
      </c>
      <c r="L11474">
        <v>34</v>
      </c>
      <c r="M11474">
        <v>5</v>
      </c>
      <c r="N11474">
        <v>-0.285319930161474</v>
      </c>
      <c r="O11474">
        <v>-1.0859157253669001</v>
      </c>
      <c r="P11474">
        <v>-2.3365615295206399</v>
      </c>
      <c r="Q11474">
        <v>0.88135593220338904</v>
      </c>
      <c r="R11474">
        <v>0.66101694915254205</v>
      </c>
      <c r="S11474">
        <f t="shared" si="179"/>
        <v>2.127116171329213E-2</v>
      </c>
    </row>
    <row r="11475" spans="1:19" x14ac:dyDescent="0.2">
      <c r="A11475" t="s">
        <v>22805</v>
      </c>
      <c r="B11475" t="s">
        <v>22806</v>
      </c>
      <c r="C11475">
        <v>154</v>
      </c>
      <c r="D11475">
        <v>129</v>
      </c>
      <c r="E11475">
        <v>463</v>
      </c>
      <c r="F11475">
        <v>839</v>
      </c>
      <c r="G11475">
        <v>3.3272217583142998E-3</v>
      </c>
      <c r="H11475">
        <v>-1.61977395969135E-2</v>
      </c>
      <c r="I11475">
        <v>-0.14795593296976101</v>
      </c>
      <c r="J11475">
        <v>294</v>
      </c>
      <c r="K11475">
        <v>276</v>
      </c>
      <c r="L11475">
        <v>681</v>
      </c>
      <c r="M11475">
        <v>1328</v>
      </c>
      <c r="N11475">
        <v>4.9789855074782202E-2</v>
      </c>
      <c r="O11475">
        <v>-0.22728899564376201</v>
      </c>
      <c r="P11475">
        <v>-0.355374923972051</v>
      </c>
      <c r="Q11475">
        <v>0.71186440677966101</v>
      </c>
      <c r="R11475">
        <v>0.44067796610169402</v>
      </c>
      <c r="S11475">
        <f t="shared" si="179"/>
        <v>0.86227497951353715</v>
      </c>
    </row>
    <row r="11476" spans="1:19" x14ac:dyDescent="0.2">
      <c r="A11476" t="s">
        <v>22807</v>
      </c>
      <c r="B11476" t="s">
        <v>22808</v>
      </c>
      <c r="C11476">
        <v>78</v>
      </c>
      <c r="D11476">
        <v>138</v>
      </c>
      <c r="E11476">
        <v>49</v>
      </c>
      <c r="F11476">
        <v>19</v>
      </c>
      <c r="G11476">
        <v>0.32804271600628399</v>
      </c>
      <c r="H11476">
        <v>-0.69615653244037001</v>
      </c>
      <c r="I11476">
        <v>-1.4975381746996499</v>
      </c>
      <c r="J11476">
        <v>220</v>
      </c>
      <c r="K11476">
        <v>451</v>
      </c>
      <c r="L11476">
        <v>111</v>
      </c>
      <c r="M11476">
        <v>19</v>
      </c>
      <c r="N11476">
        <v>0.38898196447747602</v>
      </c>
      <c r="O11476">
        <v>-0.88918847917993904</v>
      </c>
      <c r="P11476">
        <v>-2.07389474846127</v>
      </c>
      <c r="Q11476">
        <v>0.66101694915254205</v>
      </c>
      <c r="R11476">
        <v>0.37288135593220301</v>
      </c>
      <c r="S11476">
        <f t="shared" si="179"/>
        <v>1.3401881842187081E-2</v>
      </c>
    </row>
    <row r="11477" spans="1:19" x14ac:dyDescent="0.2">
      <c r="A11477" t="s">
        <v>22809</v>
      </c>
      <c r="B11477" t="s">
        <v>22810</v>
      </c>
      <c r="C11477">
        <v>78</v>
      </c>
      <c r="D11477">
        <v>127</v>
      </c>
      <c r="E11477">
        <v>42</v>
      </c>
      <c r="F11477">
        <v>7</v>
      </c>
      <c r="G11477">
        <v>0.29196735056100498</v>
      </c>
      <c r="H11477">
        <v>-0.76310332207098297</v>
      </c>
      <c r="I11477">
        <v>-1.9311937356382201</v>
      </c>
      <c r="J11477">
        <v>113</v>
      </c>
      <c r="K11477">
        <v>192</v>
      </c>
      <c r="L11477">
        <v>139</v>
      </c>
      <c r="M11477">
        <v>15</v>
      </c>
      <c r="N11477">
        <v>0.30745088864185099</v>
      </c>
      <c r="O11477">
        <v>-0.50215242037371499</v>
      </c>
      <c r="P11477">
        <v>-1.8872128530196299</v>
      </c>
      <c r="Q11477">
        <v>0.86440677966101698</v>
      </c>
      <c r="R11477">
        <v>0.38983050847457601</v>
      </c>
      <c r="S11477">
        <f t="shared" si="179"/>
        <v>-6.1722833828077667E-2</v>
      </c>
    </row>
    <row r="11478" spans="1:19" x14ac:dyDescent="0.2">
      <c r="A11478" t="s">
        <v>22811</v>
      </c>
      <c r="B11478" t="s">
        <v>22812</v>
      </c>
      <c r="C11478">
        <v>103</v>
      </c>
      <c r="D11478">
        <v>101</v>
      </c>
      <c r="E11478">
        <v>53</v>
      </c>
      <c r="F11478">
        <v>16</v>
      </c>
      <c r="G11478">
        <v>7.1742381372998806E-2</v>
      </c>
      <c r="H11478">
        <v>-0.78281936488278603</v>
      </c>
      <c r="I11478">
        <v>-1.6929144150112401</v>
      </c>
      <c r="J11478">
        <v>192</v>
      </c>
      <c r="K11478">
        <v>133</v>
      </c>
      <c r="L11478">
        <v>115</v>
      </c>
      <c r="M11478">
        <v>36</v>
      </c>
      <c r="N11478">
        <v>-8.2221484314741994E-2</v>
      </c>
      <c r="O11478">
        <v>-0.81469216549432799</v>
      </c>
      <c r="P11478">
        <v>-1.73722439652815</v>
      </c>
      <c r="Q11478">
        <v>0.74576271186440601</v>
      </c>
      <c r="R11478">
        <v>0.45762711864406702</v>
      </c>
      <c r="S11478">
        <f t="shared" si="179"/>
        <v>4.7112430679366935E-2</v>
      </c>
    </row>
    <row r="11479" spans="1:19" x14ac:dyDescent="0.2">
      <c r="A11479" t="s">
        <v>22813</v>
      </c>
      <c r="B11479" t="s">
        <v>22814</v>
      </c>
      <c r="C11479">
        <v>178</v>
      </c>
      <c r="D11479">
        <v>190</v>
      </c>
      <c r="E11479">
        <v>76</v>
      </c>
      <c r="F11479">
        <v>15</v>
      </c>
      <c r="G11479">
        <v>0.10859183093946299</v>
      </c>
      <c r="H11479">
        <v>-0.86386441980650597</v>
      </c>
      <c r="I11479">
        <v>-1.95852591621521</v>
      </c>
      <c r="J11479">
        <v>242</v>
      </c>
      <c r="K11479">
        <v>386</v>
      </c>
      <c r="L11479">
        <v>233</v>
      </c>
      <c r="M11479">
        <v>28</v>
      </c>
      <c r="N11479">
        <v>0.28000004211304502</v>
      </c>
      <c r="O11479">
        <v>-0.60854822209880199</v>
      </c>
      <c r="P11479">
        <v>-1.9468830032301001</v>
      </c>
      <c r="Q11479">
        <v>0.74576271186440601</v>
      </c>
      <c r="R11479">
        <v>0.338983050847457</v>
      </c>
      <c r="S11479">
        <f t="shared" si="179"/>
        <v>-8.5565771224111006E-2</v>
      </c>
    </row>
    <row r="11480" spans="1:19" x14ac:dyDescent="0.2">
      <c r="A11480" t="s">
        <v>22815</v>
      </c>
      <c r="B11480" t="s">
        <v>22816</v>
      </c>
      <c r="C11480">
        <v>355</v>
      </c>
      <c r="D11480">
        <v>572</v>
      </c>
      <c r="E11480">
        <v>288</v>
      </c>
      <c r="F11480">
        <v>67</v>
      </c>
      <c r="G11480">
        <v>0.28742590803345802</v>
      </c>
      <c r="H11480">
        <v>-0.58509387507426602</v>
      </c>
      <c r="I11480">
        <v>-1.6083507233162599</v>
      </c>
      <c r="J11480">
        <v>938</v>
      </c>
      <c r="K11480">
        <v>1285</v>
      </c>
      <c r="L11480">
        <v>716</v>
      </c>
      <c r="M11480">
        <v>140</v>
      </c>
      <c r="N11480">
        <v>0.21392839270996999</v>
      </c>
      <c r="O11480">
        <v>-0.70937859321559904</v>
      </c>
      <c r="P11480">
        <v>-1.83630047129271</v>
      </c>
      <c r="Q11480">
        <v>0.66101694915254205</v>
      </c>
      <c r="R11480">
        <v>0.42372881355932202</v>
      </c>
      <c r="S11480">
        <f t="shared" si="179"/>
        <v>4.4997966265873941E-2</v>
      </c>
    </row>
    <row r="11481" spans="1:19" x14ac:dyDescent="0.2">
      <c r="A11481" t="s">
        <v>22817</v>
      </c>
      <c r="B11481" t="s">
        <v>22818</v>
      </c>
      <c r="C11481">
        <v>4</v>
      </c>
      <c r="D11481">
        <v>13</v>
      </c>
      <c r="E11481">
        <v>5</v>
      </c>
      <c r="F11481">
        <v>3</v>
      </c>
      <c r="G11481">
        <v>0.59214159327440197</v>
      </c>
      <c r="H11481">
        <v>-0.39734799677034699</v>
      </c>
      <c r="I11481">
        <v>-1.0091359095702901</v>
      </c>
      <c r="J11481">
        <v>16</v>
      </c>
      <c r="K11481">
        <v>18</v>
      </c>
      <c r="L11481">
        <v>8</v>
      </c>
      <c r="M11481">
        <v>2</v>
      </c>
      <c r="N11481">
        <v>0.12838062586910301</v>
      </c>
      <c r="O11481">
        <v>-0.89311877280837104</v>
      </c>
      <c r="P11481">
        <v>-1.91331565558383</v>
      </c>
      <c r="Q11481">
        <v>0.81355932203389802</v>
      </c>
      <c r="R11481">
        <v>0.338983050847457</v>
      </c>
      <c r="S11481">
        <f t="shared" si="179"/>
        <v>0.19720127720008954</v>
      </c>
    </row>
    <row r="11482" spans="1:19" x14ac:dyDescent="0.2">
      <c r="A11482" t="s">
        <v>22819</v>
      </c>
      <c r="B11482" t="s">
        <v>22820</v>
      </c>
      <c r="C11482">
        <v>159</v>
      </c>
      <c r="D11482">
        <v>126</v>
      </c>
      <c r="E11482">
        <v>130</v>
      </c>
      <c r="F11482">
        <v>25</v>
      </c>
      <c r="G11482">
        <v>-2.076834690736E-2</v>
      </c>
      <c r="H11482">
        <v>-0.58171178179201799</v>
      </c>
      <c r="I11482">
        <v>-1.68765428861041</v>
      </c>
      <c r="J11482">
        <v>181</v>
      </c>
      <c r="K11482">
        <v>224</v>
      </c>
      <c r="L11482">
        <v>110</v>
      </c>
      <c r="M11482">
        <v>38</v>
      </c>
      <c r="N11482">
        <v>0.16979754688670001</v>
      </c>
      <c r="O11482">
        <v>-0.80837466685534898</v>
      </c>
      <c r="P11482">
        <v>-1.68812064684426</v>
      </c>
      <c r="Q11482">
        <v>0.677966101694915</v>
      </c>
      <c r="R11482">
        <v>0.47457627118644002</v>
      </c>
      <c r="S11482">
        <f t="shared" si="179"/>
        <v>6.1763814304288747E-2</v>
      </c>
    </row>
    <row r="11483" spans="1:19" x14ac:dyDescent="0.2">
      <c r="A11483" t="s">
        <v>22821</v>
      </c>
      <c r="B11483" t="s">
        <v>22822</v>
      </c>
      <c r="C11483">
        <v>138</v>
      </c>
      <c r="D11483">
        <v>125</v>
      </c>
      <c r="E11483">
        <v>121</v>
      </c>
      <c r="F11483">
        <v>14</v>
      </c>
      <c r="G11483">
        <v>3.7289158902348303E-2</v>
      </c>
      <c r="H11483">
        <v>-0.55135172586319003</v>
      </c>
      <c r="I11483">
        <v>-1.87794822368499</v>
      </c>
      <c r="J11483">
        <v>283</v>
      </c>
      <c r="K11483">
        <v>380</v>
      </c>
      <c r="L11483">
        <v>224</v>
      </c>
      <c r="M11483">
        <v>38</v>
      </c>
      <c r="N11483">
        <v>0.205225264514241</v>
      </c>
      <c r="O11483">
        <v>-0.69362719433451703</v>
      </c>
      <c r="P11483">
        <v>-1.8822285074993701</v>
      </c>
      <c r="Q11483">
        <v>0.52542372881355903</v>
      </c>
      <c r="R11483">
        <v>0.28813559322033899</v>
      </c>
      <c r="S11483">
        <f t="shared" si="179"/>
        <v>-4.5034480340703203E-2</v>
      </c>
    </row>
    <row r="11484" spans="1:19" x14ac:dyDescent="0.2">
      <c r="A11484" t="s">
        <v>22823</v>
      </c>
      <c r="B11484" t="s">
        <v>22824</v>
      </c>
      <c r="C11484">
        <v>213</v>
      </c>
      <c r="D11484">
        <v>333</v>
      </c>
      <c r="E11484">
        <v>1308</v>
      </c>
      <c r="F11484">
        <v>4887</v>
      </c>
      <c r="G11484">
        <v>0.27432286236310999</v>
      </c>
      <c r="H11484">
        <v>0.29397013077110701</v>
      </c>
      <c r="I11484">
        <v>0.476465562627435</v>
      </c>
      <c r="J11484">
        <v>452</v>
      </c>
      <c r="K11484">
        <v>860</v>
      </c>
      <c r="L11484">
        <v>2734</v>
      </c>
      <c r="M11484">
        <v>8554</v>
      </c>
      <c r="N11484">
        <v>0.35658811985390698</v>
      </c>
      <c r="O11484">
        <v>0.189571298276031</v>
      </c>
      <c r="P11484">
        <v>0.26680514251751702</v>
      </c>
      <c r="Q11484">
        <v>0.86440677966101698</v>
      </c>
      <c r="R11484">
        <v>0.54237288135593198</v>
      </c>
      <c r="S11484">
        <f t="shared" si="179"/>
        <v>1.208770780293269</v>
      </c>
    </row>
    <row r="11485" spans="1:19" x14ac:dyDescent="0.2">
      <c r="A11485" t="s">
        <v>22825</v>
      </c>
      <c r="B11485" t="s">
        <v>22826</v>
      </c>
      <c r="C11485">
        <v>390</v>
      </c>
      <c r="D11485">
        <v>488</v>
      </c>
      <c r="E11485">
        <v>380</v>
      </c>
      <c r="F11485">
        <v>39</v>
      </c>
      <c r="G11485">
        <v>0.177613447271739</v>
      </c>
      <c r="H11485">
        <v>-0.50553902018809205</v>
      </c>
      <c r="I11485">
        <v>-1.88419717296199</v>
      </c>
      <c r="J11485">
        <v>668</v>
      </c>
      <c r="K11485">
        <v>1288</v>
      </c>
      <c r="L11485">
        <v>567</v>
      </c>
      <c r="M11485">
        <v>133</v>
      </c>
      <c r="N11485">
        <v>0.36236750396996897</v>
      </c>
      <c r="O11485">
        <v>-0.66328218072702905</v>
      </c>
      <c r="P11485">
        <v>-1.71115049010035</v>
      </c>
      <c r="Q11485">
        <v>0.77966101694915202</v>
      </c>
      <c r="R11485">
        <v>0.22033898305084701</v>
      </c>
      <c r="S11485">
        <f t="shared" si="179"/>
        <v>-1.0760003746562719E-3</v>
      </c>
    </row>
    <row r="11486" spans="1:19" x14ac:dyDescent="0.2">
      <c r="A11486" t="s">
        <v>22827</v>
      </c>
      <c r="B11486" t="s">
        <v>22828</v>
      </c>
      <c r="C11486">
        <v>216</v>
      </c>
      <c r="D11486">
        <v>153</v>
      </c>
      <c r="E11486">
        <v>132</v>
      </c>
      <c r="F11486">
        <v>15</v>
      </c>
      <c r="G11486">
        <v>-6.9504088037803599E-2</v>
      </c>
      <c r="H11486">
        <v>-0.70813782972348405</v>
      </c>
      <c r="I11486">
        <v>-2.0425596650572402</v>
      </c>
      <c r="J11486">
        <v>310</v>
      </c>
      <c r="K11486">
        <v>344</v>
      </c>
      <c r="L11486">
        <v>200</v>
      </c>
      <c r="M11486">
        <v>47</v>
      </c>
      <c r="N11486">
        <v>0.122424852158979</v>
      </c>
      <c r="O11486">
        <v>-0.78242047531468195</v>
      </c>
      <c r="P11486">
        <v>-1.82948950449044</v>
      </c>
      <c r="Q11486">
        <v>0.79661016949152497</v>
      </c>
      <c r="R11486">
        <v>0.45762711864406702</v>
      </c>
      <c r="S11486">
        <f t="shared" si="179"/>
        <v>-7.8398868575878564E-2</v>
      </c>
    </row>
    <row r="11487" spans="1:19" x14ac:dyDescent="0.2">
      <c r="A11487" t="s">
        <v>22829</v>
      </c>
      <c r="B11487" t="s">
        <v>22830</v>
      </c>
      <c r="C11487">
        <v>121</v>
      </c>
      <c r="D11487">
        <v>131</v>
      </c>
      <c r="E11487">
        <v>77</v>
      </c>
      <c r="F11487">
        <v>8</v>
      </c>
      <c r="G11487">
        <v>0.114744157634842</v>
      </c>
      <c r="H11487">
        <v>-0.69055265492237095</v>
      </c>
      <c r="I11487">
        <v>-2.0638925562865</v>
      </c>
      <c r="J11487">
        <v>156</v>
      </c>
      <c r="K11487">
        <v>175</v>
      </c>
      <c r="L11487">
        <v>122</v>
      </c>
      <c r="M11487">
        <v>26</v>
      </c>
      <c r="N11487">
        <v>0.12714155375355399</v>
      </c>
      <c r="O11487">
        <v>-0.698853544824103</v>
      </c>
      <c r="P11487">
        <v>-1.7883769189755301</v>
      </c>
      <c r="Q11487">
        <v>0.71186440677966101</v>
      </c>
      <c r="R11487">
        <v>0.42372881355932202</v>
      </c>
      <c r="S11487">
        <f t="shared" si="179"/>
        <v>-7.355397596670428E-2</v>
      </c>
    </row>
    <row r="11488" spans="1:19" x14ac:dyDescent="0.2">
      <c r="A11488" t="s">
        <v>22831</v>
      </c>
      <c r="B11488" t="s">
        <v>22832</v>
      </c>
      <c r="C11488">
        <v>11</v>
      </c>
      <c r="D11488">
        <v>50</v>
      </c>
      <c r="E11488">
        <v>37</v>
      </c>
      <c r="F11488">
        <v>89</v>
      </c>
      <c r="G11488">
        <v>0.73783555147332203</v>
      </c>
      <c r="H11488">
        <v>3.2551029130366303E-2</v>
      </c>
      <c r="I11488">
        <v>2.3800148524688799E-2</v>
      </c>
      <c r="J11488">
        <v>64</v>
      </c>
      <c r="K11488">
        <v>85</v>
      </c>
      <c r="L11488">
        <v>112</v>
      </c>
      <c r="M11488">
        <v>245</v>
      </c>
      <c r="N11488">
        <v>0.20046705515212701</v>
      </c>
      <c r="O11488">
        <v>-0.34905072845809498</v>
      </c>
      <c r="P11488">
        <v>-0.42723955821124698</v>
      </c>
      <c r="Q11488">
        <v>0.83050847457627097</v>
      </c>
      <c r="R11488">
        <v>0.55932203389830504</v>
      </c>
      <c r="S11488">
        <f t="shared" si="179"/>
        <v>0.89258396972537857</v>
      </c>
    </row>
    <row r="11489" spans="1:19" x14ac:dyDescent="0.2">
      <c r="A11489" t="s">
        <v>22833</v>
      </c>
      <c r="B11489" t="s">
        <v>22834</v>
      </c>
      <c r="C11489">
        <v>228</v>
      </c>
      <c r="D11489">
        <v>208</v>
      </c>
      <c r="E11489">
        <v>193</v>
      </c>
      <c r="F11489">
        <v>38</v>
      </c>
      <c r="G11489">
        <v>4.0386720257836198E-2</v>
      </c>
      <c r="H11489">
        <v>-0.56663554777108305</v>
      </c>
      <c r="I11489">
        <v>-1.66234842334564</v>
      </c>
      <c r="J11489">
        <v>420</v>
      </c>
      <c r="K11489">
        <v>339</v>
      </c>
      <c r="L11489">
        <v>310</v>
      </c>
      <c r="M11489">
        <v>55</v>
      </c>
      <c r="N11489">
        <v>-1.5821488773096502E-2</v>
      </c>
      <c r="O11489">
        <v>-0.72397637370801804</v>
      </c>
      <c r="P11489">
        <v>-1.89311226949554</v>
      </c>
      <c r="Q11489">
        <v>0.71186440677966101</v>
      </c>
      <c r="R11489">
        <v>0.644067796610169</v>
      </c>
      <c r="S11489">
        <f t="shared" si="179"/>
        <v>1.4229697767245305E-2</v>
      </c>
    </row>
    <row r="11490" spans="1:19" x14ac:dyDescent="0.2">
      <c r="A11490" t="s">
        <v>22835</v>
      </c>
      <c r="B11490" t="s">
        <v>22836</v>
      </c>
      <c r="C11490">
        <v>209</v>
      </c>
      <c r="D11490">
        <v>148</v>
      </c>
      <c r="E11490">
        <v>277</v>
      </c>
      <c r="F11490">
        <v>92</v>
      </c>
      <c r="G11490">
        <v>-6.9626338420568104E-2</v>
      </c>
      <c r="H11490">
        <v>-0.37192452682500898</v>
      </c>
      <c r="I11490">
        <v>-1.2405556317274899</v>
      </c>
      <c r="J11490">
        <v>535</v>
      </c>
      <c r="K11490">
        <v>698</v>
      </c>
      <c r="L11490">
        <v>748</v>
      </c>
      <c r="M11490">
        <v>204</v>
      </c>
      <c r="N11490">
        <v>0.192729744023654</v>
      </c>
      <c r="O11490">
        <v>-0.446540961301157</v>
      </c>
      <c r="P11490">
        <v>-1.4289492831872199</v>
      </c>
      <c r="Q11490">
        <v>0.71186440677966101</v>
      </c>
      <c r="R11490">
        <v>0.54237288135593198</v>
      </c>
      <c r="S11490">
        <f t="shared" si="179"/>
        <v>0.26002375498490071</v>
      </c>
    </row>
    <row r="11491" spans="1:19" x14ac:dyDescent="0.2">
      <c r="A11491" t="s">
        <v>22837</v>
      </c>
      <c r="B11491" t="s">
        <v>22838</v>
      </c>
      <c r="C11491">
        <v>43</v>
      </c>
      <c r="D11491">
        <v>76</v>
      </c>
      <c r="E11491">
        <v>64</v>
      </c>
      <c r="F11491">
        <v>14</v>
      </c>
      <c r="G11491">
        <v>0.32760336899673298</v>
      </c>
      <c r="H11491">
        <v>-0.32154649137410302</v>
      </c>
      <c r="I11491">
        <v>-1.37153759286334</v>
      </c>
      <c r="J11491">
        <v>105</v>
      </c>
      <c r="K11491">
        <v>111</v>
      </c>
      <c r="L11491">
        <v>68</v>
      </c>
      <c r="M11491">
        <v>14</v>
      </c>
      <c r="N11491">
        <v>0.10136178313844101</v>
      </c>
      <c r="O11491">
        <v>-0.780769163508092</v>
      </c>
      <c r="P11491">
        <v>-1.8852869319835901</v>
      </c>
      <c r="Q11491">
        <v>0.66101694915254205</v>
      </c>
      <c r="R11491">
        <v>0.27118644067796599</v>
      </c>
      <c r="S11491">
        <f t="shared" si="179"/>
        <v>0.10018786784811322</v>
      </c>
    </row>
    <row r="11492" spans="1:19" x14ac:dyDescent="0.2">
      <c r="A11492" t="s">
        <v>22839</v>
      </c>
      <c r="B11492" t="s">
        <v>22840</v>
      </c>
      <c r="C11492">
        <v>205</v>
      </c>
      <c r="D11492">
        <v>242</v>
      </c>
      <c r="E11492">
        <v>143</v>
      </c>
      <c r="F11492">
        <v>13</v>
      </c>
      <c r="G11492">
        <v>0.152319737220205</v>
      </c>
      <c r="H11492">
        <v>-0.65067583336909596</v>
      </c>
      <c r="I11492">
        <v>-2.0820076817109099</v>
      </c>
      <c r="J11492">
        <v>300</v>
      </c>
      <c r="K11492">
        <v>551</v>
      </c>
      <c r="L11492">
        <v>156</v>
      </c>
      <c r="M11492">
        <v>46</v>
      </c>
      <c r="N11492">
        <v>0.34125844755384399</v>
      </c>
      <c r="O11492">
        <v>-0.87608543350959101</v>
      </c>
      <c r="P11492">
        <v>-1.8245890916299801</v>
      </c>
      <c r="Q11492">
        <v>0.74576271186440601</v>
      </c>
      <c r="R11492">
        <v>0.44067796610169402</v>
      </c>
      <c r="S11492">
        <f t="shared" si="179"/>
        <v>-8.8464241964900187E-2</v>
      </c>
    </row>
    <row r="11493" spans="1:19" x14ac:dyDescent="0.2">
      <c r="A11493" t="s">
        <v>22841</v>
      </c>
      <c r="B11493" t="s">
        <v>22842</v>
      </c>
      <c r="C11493">
        <v>175</v>
      </c>
      <c r="D11493">
        <v>212</v>
      </c>
      <c r="E11493">
        <v>1389</v>
      </c>
      <c r="F11493">
        <v>3324</v>
      </c>
      <c r="G11493">
        <v>0.163556044537985</v>
      </c>
      <c r="H11493">
        <v>0.405406187272917</v>
      </c>
      <c r="I11493">
        <v>0.39442579346377898</v>
      </c>
      <c r="J11493">
        <v>391</v>
      </c>
      <c r="K11493">
        <v>614</v>
      </c>
      <c r="L11493">
        <v>2708</v>
      </c>
      <c r="M11493">
        <v>7488</v>
      </c>
      <c r="N11493">
        <v>0.27321971716702198</v>
      </c>
      <c r="O11493">
        <v>0.24838312547284899</v>
      </c>
      <c r="P11493">
        <v>0.271963409742289</v>
      </c>
      <c r="Q11493">
        <v>0.88135593220338904</v>
      </c>
      <c r="R11493">
        <v>0.54237288135593198</v>
      </c>
      <c r="S11493">
        <f t="shared" si="179"/>
        <v>1.1864916237227057</v>
      </c>
    </row>
    <row r="11494" spans="1:19" x14ac:dyDescent="0.2">
      <c r="A11494" t="s">
        <v>22843</v>
      </c>
      <c r="B11494" t="s">
        <v>22844</v>
      </c>
      <c r="C11494">
        <v>275</v>
      </c>
      <c r="D11494">
        <v>451</v>
      </c>
      <c r="E11494">
        <v>308</v>
      </c>
      <c r="F11494">
        <v>38</v>
      </c>
      <c r="G11494">
        <v>0.29510208034322599</v>
      </c>
      <c r="H11494">
        <v>-0.44503998710822101</v>
      </c>
      <c r="I11494">
        <v>-1.74374627017545</v>
      </c>
      <c r="J11494">
        <v>543</v>
      </c>
      <c r="K11494">
        <v>740</v>
      </c>
      <c r="L11494">
        <v>418</v>
      </c>
      <c r="M11494">
        <v>80</v>
      </c>
      <c r="N11494">
        <v>0.21165999356385001</v>
      </c>
      <c r="O11494">
        <v>-0.70571232495820202</v>
      </c>
      <c r="P11494">
        <v>-1.8419355111887901</v>
      </c>
      <c r="Q11494">
        <v>0.89830508474576198</v>
      </c>
      <c r="R11494">
        <v>0.35593220338983</v>
      </c>
      <c r="S11494">
        <f t="shared" si="179"/>
        <v>4.4448551190597258E-3</v>
      </c>
    </row>
    <row r="11495" spans="1:19" x14ac:dyDescent="0.2">
      <c r="A11495" t="s">
        <v>22845</v>
      </c>
      <c r="B11495" t="s">
        <v>22846</v>
      </c>
      <c r="C11495">
        <v>143</v>
      </c>
      <c r="D11495">
        <v>169</v>
      </c>
      <c r="E11495">
        <v>74</v>
      </c>
      <c r="F11495">
        <v>17</v>
      </c>
      <c r="G11495">
        <v>0.15280889944414</v>
      </c>
      <c r="H11495">
        <v>-0.78036232751248902</v>
      </c>
      <c r="I11495">
        <v>-1.8090842890487799</v>
      </c>
      <c r="J11495">
        <v>217</v>
      </c>
      <c r="K11495">
        <v>232</v>
      </c>
      <c r="L11495">
        <v>163</v>
      </c>
      <c r="M11495">
        <v>43</v>
      </c>
      <c r="N11495">
        <v>0.106256354464091</v>
      </c>
      <c r="O11495">
        <v>-0.71636090658896201</v>
      </c>
      <c r="P11495">
        <v>-1.71321694686083</v>
      </c>
      <c r="Q11495">
        <v>0.88135593220338904</v>
      </c>
      <c r="R11495">
        <v>0.37288135593220301</v>
      </c>
      <c r="S11495">
        <f t="shared" si="179"/>
        <v>2.0032566138953285E-2</v>
      </c>
    </row>
    <row r="11496" spans="1:19" x14ac:dyDescent="0.2">
      <c r="A11496" t="s">
        <v>22847</v>
      </c>
      <c r="B11496" t="s">
        <v>22848</v>
      </c>
      <c r="C11496">
        <v>4</v>
      </c>
      <c r="D11496">
        <v>0</v>
      </c>
      <c r="E11496">
        <v>11</v>
      </c>
      <c r="F11496">
        <v>0</v>
      </c>
      <c r="G11496" t="e">
        <f>-inf</f>
        <v>#NAME?</v>
      </c>
      <c r="H11496">
        <v>-5.4925315948140797E-2</v>
      </c>
      <c r="I11496" t="e">
        <f>-inf</f>
        <v>#NAME?</v>
      </c>
      <c r="J11496">
        <v>10</v>
      </c>
      <c r="K11496">
        <v>2</v>
      </c>
      <c r="L11496">
        <v>5</v>
      </c>
      <c r="M11496">
        <v>1</v>
      </c>
      <c r="N11496">
        <v>-0.62174190091429604</v>
      </c>
      <c r="O11496">
        <v>-0.89311877280837104</v>
      </c>
      <c r="P11496">
        <v>-2.01022566859189</v>
      </c>
      <c r="Q11496">
        <v>0.79661016949152497</v>
      </c>
      <c r="R11496">
        <v>0.59322033898305004</v>
      </c>
      <c r="S11496" t="e">
        <f t="shared" si="179"/>
        <v>#NAME?</v>
      </c>
    </row>
    <row r="11497" spans="1:19" x14ac:dyDescent="0.2">
      <c r="A11497" t="s">
        <v>22849</v>
      </c>
      <c r="B11497" t="s">
        <v>22850</v>
      </c>
      <c r="C11497">
        <v>233</v>
      </c>
      <c r="D11497">
        <v>291</v>
      </c>
      <c r="E11497">
        <v>798</v>
      </c>
      <c r="F11497">
        <v>2481</v>
      </c>
      <c r="G11497">
        <v>0.17679530025541601</v>
      </c>
      <c r="H11497">
        <v>4.03889605463068E-2</v>
      </c>
      <c r="I11497">
        <v>0.14307367028419099</v>
      </c>
      <c r="J11497">
        <v>368</v>
      </c>
      <c r="K11497">
        <v>571</v>
      </c>
      <c r="L11497">
        <v>1499</v>
      </c>
      <c r="M11497">
        <v>3582</v>
      </c>
      <c r="N11497">
        <v>0.268016392994052</v>
      </c>
      <c r="O11497">
        <v>1.78650370303714E-2</v>
      </c>
      <c r="P11497">
        <v>-2.1947905752397801E-2</v>
      </c>
      <c r="Q11497">
        <v>0.88135593220338904</v>
      </c>
      <c r="R11497">
        <v>0.55932203389830504</v>
      </c>
      <c r="S11497">
        <f t="shared" si="179"/>
        <v>1.0353893674921781</v>
      </c>
    </row>
    <row r="11498" spans="1:19" x14ac:dyDescent="0.2">
      <c r="A11498" t="s">
        <v>22851</v>
      </c>
      <c r="B11498" t="s">
        <v>22852</v>
      </c>
      <c r="C11498">
        <v>176</v>
      </c>
      <c r="D11498">
        <v>212</v>
      </c>
      <c r="E11498">
        <v>746</v>
      </c>
      <c r="F11498">
        <v>2668</v>
      </c>
      <c r="G11498">
        <v>0.16108142541013001</v>
      </c>
      <c r="H11498">
        <v>0.13296814988011499</v>
      </c>
      <c r="I11498">
        <v>0.29647598446836199</v>
      </c>
      <c r="J11498">
        <v>349</v>
      </c>
      <c r="K11498">
        <v>502</v>
      </c>
      <c r="L11498">
        <v>1702</v>
      </c>
      <c r="M11498">
        <v>4528</v>
      </c>
      <c r="N11498">
        <v>0.235106393607561</v>
      </c>
      <c r="O11498">
        <v>9.6045351644998694E-2</v>
      </c>
      <c r="P11498">
        <v>0.102855322629142</v>
      </c>
      <c r="Q11498">
        <v>0.93220338983050799</v>
      </c>
      <c r="R11498">
        <v>0.59322033898305004</v>
      </c>
      <c r="S11498">
        <f t="shared" si="179"/>
        <v>1.1130108742336819</v>
      </c>
    </row>
    <row r="11499" spans="1:19" x14ac:dyDescent="0.2">
      <c r="A11499" t="s">
        <v>22853</v>
      </c>
      <c r="B11499" t="s">
        <v>22854</v>
      </c>
      <c r="C11499">
        <v>198</v>
      </c>
      <c r="D11499">
        <v>209</v>
      </c>
      <c r="E11499">
        <v>118</v>
      </c>
      <c r="F11499">
        <v>24</v>
      </c>
      <c r="G11499">
        <v>0.103739328145051</v>
      </c>
      <c r="H11499">
        <v>-0.71904119273380895</v>
      </c>
      <c r="I11499">
        <v>-1.8006511215119201</v>
      </c>
      <c r="J11499">
        <v>379</v>
      </c>
      <c r="K11499">
        <v>676</v>
      </c>
      <c r="L11499">
        <v>371</v>
      </c>
      <c r="M11499">
        <v>37</v>
      </c>
      <c r="N11499">
        <v>0.32853558939528499</v>
      </c>
      <c r="O11499">
        <v>-0.60135407749741598</v>
      </c>
      <c r="P11499">
        <v>-2.0206631544929698</v>
      </c>
      <c r="Q11499">
        <v>0.84745762711864403</v>
      </c>
      <c r="R11499">
        <v>0.61016949152542299</v>
      </c>
      <c r="S11499">
        <f t="shared" si="179"/>
        <v>-5.9772283385481212E-2</v>
      </c>
    </row>
    <row r="11500" spans="1:19" x14ac:dyDescent="0.2">
      <c r="A11500" t="s">
        <v>22855</v>
      </c>
      <c r="B11500" t="s">
        <v>22856</v>
      </c>
      <c r="C11500">
        <v>41</v>
      </c>
      <c r="D11500">
        <v>44</v>
      </c>
      <c r="E11500">
        <v>138</v>
      </c>
      <c r="F11500">
        <v>718</v>
      </c>
      <c r="G11500">
        <v>0.11092705206198</v>
      </c>
      <c r="H11500">
        <v>3.2837219903097299E-2</v>
      </c>
      <c r="I11500">
        <v>0.35914341456056498</v>
      </c>
      <c r="J11500">
        <v>65</v>
      </c>
      <c r="K11500">
        <v>78</v>
      </c>
      <c r="L11500">
        <v>317</v>
      </c>
      <c r="M11500">
        <v>784</v>
      </c>
      <c r="N11500">
        <v>0.15640934946934601</v>
      </c>
      <c r="O11500">
        <v>9.6057128430505498E-2</v>
      </c>
      <c r="P11500">
        <v>7.1177037449689895E-2</v>
      </c>
      <c r="Q11500">
        <v>0.91525423728813504</v>
      </c>
      <c r="R11500">
        <v>0.54237288135593198</v>
      </c>
      <c r="S11500">
        <f t="shared" si="179"/>
        <v>1.1226096982008615</v>
      </c>
    </row>
    <row r="11501" spans="1:19" x14ac:dyDescent="0.2">
      <c r="A11501" t="s">
        <v>22857</v>
      </c>
      <c r="B11501" t="s">
        <v>22858</v>
      </c>
      <c r="C11501">
        <v>229</v>
      </c>
      <c r="D11501">
        <v>226</v>
      </c>
      <c r="E11501">
        <v>188</v>
      </c>
      <c r="F11501">
        <v>35</v>
      </c>
      <c r="G11501">
        <v>7.4531189103041295E-2</v>
      </c>
      <c r="H11501">
        <v>-0.57993564285461097</v>
      </c>
      <c r="I11501">
        <v>-1.69996461095161</v>
      </c>
      <c r="J11501">
        <v>563</v>
      </c>
      <c r="K11501">
        <v>708</v>
      </c>
      <c r="L11501">
        <v>453</v>
      </c>
      <c r="M11501">
        <v>82</v>
      </c>
      <c r="N11501">
        <v>0.176752966260144</v>
      </c>
      <c r="O11501">
        <v>-0.68649896998290405</v>
      </c>
      <c r="P11501">
        <v>-1.84692021105952</v>
      </c>
      <c r="Q11501">
        <v>0.62711864406779605</v>
      </c>
      <c r="R11501">
        <v>0.322033898305084</v>
      </c>
      <c r="S11501">
        <f t="shared" si="179"/>
        <v>1.5737433751228012E-2</v>
      </c>
    </row>
    <row r="11502" spans="1:19" x14ac:dyDescent="0.2">
      <c r="A11502" t="s">
        <v>22859</v>
      </c>
      <c r="B11502" t="s">
        <v>22860</v>
      </c>
      <c r="C11502">
        <v>331</v>
      </c>
      <c r="D11502">
        <v>346</v>
      </c>
      <c r="E11502">
        <v>1504</v>
      </c>
      <c r="F11502">
        <v>4333</v>
      </c>
      <c r="G11502">
        <v>9.9506337312586193E-2</v>
      </c>
      <c r="H11502">
        <v>0.163161832701501</v>
      </c>
      <c r="I11502">
        <v>0.232763522296657</v>
      </c>
      <c r="J11502">
        <v>540</v>
      </c>
      <c r="K11502">
        <v>915</v>
      </c>
      <c r="L11502">
        <v>2395</v>
      </c>
      <c r="M11502">
        <v>6182</v>
      </c>
      <c r="N11502">
        <v>0.30625543766520102</v>
      </c>
      <c r="O11502">
        <v>5.4822980783223098E-2</v>
      </c>
      <c r="P11502">
        <v>4.8509572312424601E-2</v>
      </c>
      <c r="Q11502">
        <v>0.93220338983050799</v>
      </c>
      <c r="R11502">
        <v>0.55932203389830504</v>
      </c>
      <c r="S11502">
        <f t="shared" si="179"/>
        <v>1.080100656960167</v>
      </c>
    </row>
    <row r="11503" spans="1:19" x14ac:dyDescent="0.2">
      <c r="A11503" t="s">
        <v>22861</v>
      </c>
      <c r="B11503" t="s">
        <v>22862</v>
      </c>
      <c r="C11503">
        <v>77</v>
      </c>
      <c r="D11503">
        <v>77</v>
      </c>
      <c r="E11503">
        <v>28</v>
      </c>
      <c r="F11503">
        <v>1</v>
      </c>
      <c r="G11503">
        <v>8.0258232295528406E-2</v>
      </c>
      <c r="H11503">
        <v>-0.93359070360866603</v>
      </c>
      <c r="I11503">
        <v>-2.7706878981344798</v>
      </c>
      <c r="J11503">
        <v>243</v>
      </c>
      <c r="K11503">
        <v>291</v>
      </c>
      <c r="L11503">
        <v>158</v>
      </c>
      <c r="M11503">
        <v>26</v>
      </c>
      <c r="N11503">
        <v>0.155514818809316</v>
      </c>
      <c r="O11503">
        <v>-0.77903796378827905</v>
      </c>
      <c r="P11503">
        <v>-1.9808585942193799</v>
      </c>
      <c r="Q11503">
        <v>0.69491525423728795</v>
      </c>
      <c r="R11503">
        <v>0.54237288135593198</v>
      </c>
      <c r="S11503">
        <f t="shared" si="179"/>
        <v>-0.32886773176358497</v>
      </c>
    </row>
    <row r="11504" spans="1:19" x14ac:dyDescent="0.2">
      <c r="A11504" t="s">
        <v>22863</v>
      </c>
      <c r="B11504" t="s">
        <v>22864</v>
      </c>
      <c r="C11504">
        <v>83</v>
      </c>
      <c r="D11504">
        <v>69</v>
      </c>
      <c r="E11504">
        <v>35</v>
      </c>
      <c r="F11504">
        <v>13</v>
      </c>
      <c r="G11504" s="1">
        <v>2.9230656709907201E-5</v>
      </c>
      <c r="H11504">
        <v>-0.86926805780420102</v>
      </c>
      <c r="I11504">
        <v>-1.6893319130312301</v>
      </c>
      <c r="J11504">
        <v>195</v>
      </c>
      <c r="K11504">
        <v>238</v>
      </c>
      <c r="L11504">
        <v>164</v>
      </c>
      <c r="M11504">
        <v>49</v>
      </c>
      <c r="N11504">
        <v>0.16377044911571501</v>
      </c>
      <c r="O11504">
        <v>-0.66727954045921001</v>
      </c>
      <c r="P11504">
        <v>-1.61006419992589</v>
      </c>
      <c r="Q11504">
        <v>0.84745762711864403</v>
      </c>
      <c r="R11504">
        <v>0.28813559322033899</v>
      </c>
      <c r="S11504">
        <f t="shared" si="179"/>
        <v>8.215883892299132E-2</v>
      </c>
    </row>
    <row r="11505" spans="1:19" x14ac:dyDescent="0.2">
      <c r="A11505" t="s">
        <v>22865</v>
      </c>
      <c r="B11505" t="s">
        <v>22866</v>
      </c>
      <c r="C11505">
        <v>140</v>
      </c>
      <c r="D11505">
        <v>182</v>
      </c>
      <c r="E11505">
        <v>319</v>
      </c>
      <c r="F11505">
        <v>253</v>
      </c>
      <c r="G11505">
        <v>0.194201584602365</v>
      </c>
      <c r="H11505">
        <v>-0.13659536239945999</v>
      </c>
      <c r="I11505">
        <v>-0.62720468746441904</v>
      </c>
      <c r="J11505">
        <v>253</v>
      </c>
      <c r="K11505">
        <v>438</v>
      </c>
      <c r="L11505">
        <v>510</v>
      </c>
      <c r="M11505">
        <v>362</v>
      </c>
      <c r="N11505">
        <v>0.31558169275000297</v>
      </c>
      <c r="O11505">
        <v>-0.287639122222271</v>
      </c>
      <c r="P11505">
        <v>-0.85463761923454495</v>
      </c>
      <c r="Q11505">
        <v>0.71186440677966101</v>
      </c>
      <c r="R11505">
        <v>0.47457627118644002</v>
      </c>
      <c r="S11505">
        <f t="shared" si="179"/>
        <v>0.59052297712842194</v>
      </c>
    </row>
    <row r="11506" spans="1:19" x14ac:dyDescent="0.2">
      <c r="A11506" t="s">
        <v>22867</v>
      </c>
      <c r="B11506" t="s">
        <v>22868</v>
      </c>
      <c r="C11506">
        <v>143</v>
      </c>
      <c r="D11506">
        <v>156</v>
      </c>
      <c r="E11506">
        <v>571</v>
      </c>
      <c r="F11506">
        <v>1508</v>
      </c>
      <c r="G11506">
        <v>0.118046793184928</v>
      </c>
      <c r="H11506">
        <v>0.10704206100238201</v>
      </c>
      <c r="I11506">
        <v>0.13886813110669399</v>
      </c>
      <c r="J11506">
        <v>255</v>
      </c>
      <c r="K11506">
        <v>487</v>
      </c>
      <c r="L11506">
        <v>1062</v>
      </c>
      <c r="M11506">
        <v>2418</v>
      </c>
      <c r="N11506">
        <v>0.3582168842024</v>
      </c>
      <c r="O11506">
        <v>2.74955591671046E-2</v>
      </c>
      <c r="P11506">
        <v>-3.3309552501094998E-2</v>
      </c>
      <c r="Q11506">
        <v>0.81355932203389802</v>
      </c>
      <c r="R11506">
        <v>0.38983050847457601</v>
      </c>
      <c r="S11506">
        <f t="shared" si="179"/>
        <v>1.0311375049520637</v>
      </c>
    </row>
    <row r="11507" spans="1:19" x14ac:dyDescent="0.2">
      <c r="A11507" t="s">
        <v>22869</v>
      </c>
      <c r="B11507" t="s">
        <v>22870</v>
      </c>
      <c r="C11507">
        <v>158</v>
      </c>
      <c r="D11507">
        <v>169</v>
      </c>
      <c r="E11507">
        <v>130</v>
      </c>
      <c r="F11507">
        <v>16</v>
      </c>
      <c r="G11507">
        <v>0.109487849954779</v>
      </c>
      <c r="H11507">
        <v>-0.57897174442598898</v>
      </c>
      <c r="I11507">
        <v>-1.87873427726049</v>
      </c>
      <c r="J11507">
        <v>352</v>
      </c>
      <c r="K11507">
        <v>394</v>
      </c>
      <c r="L11507">
        <v>273</v>
      </c>
      <c r="M11507">
        <v>57</v>
      </c>
      <c r="N11507">
        <v>0.12618166176916401</v>
      </c>
      <c r="O11507">
        <v>-0.70246879358176495</v>
      </c>
      <c r="P11507">
        <v>-1.8008934763975299</v>
      </c>
      <c r="Q11507">
        <v>0.84745762711864403</v>
      </c>
      <c r="R11507">
        <v>0.35593220338983</v>
      </c>
      <c r="S11507">
        <f t="shared" si="179"/>
        <v>-2.3505373798651009E-2</v>
      </c>
    </row>
    <row r="11508" spans="1:19" x14ac:dyDescent="0.2">
      <c r="A11508" t="s">
        <v>22871</v>
      </c>
      <c r="B11508" t="s">
        <v>22872</v>
      </c>
      <c r="C11508">
        <v>189</v>
      </c>
      <c r="D11508">
        <v>157</v>
      </c>
      <c r="E11508">
        <v>1155</v>
      </c>
      <c r="F11508">
        <v>2611</v>
      </c>
      <c r="G11508">
        <v>-3.0391946848193103E-4</v>
      </c>
      <c r="H11508">
        <v>0.29186217027651501</v>
      </c>
      <c r="I11508">
        <v>0.25614789468770099</v>
      </c>
      <c r="J11508">
        <v>219</v>
      </c>
      <c r="K11508">
        <v>336</v>
      </c>
      <c r="L11508">
        <v>1811</v>
      </c>
      <c r="M11508">
        <v>4481</v>
      </c>
      <c r="N11508">
        <v>0.26312326597144697</v>
      </c>
      <c r="O11508">
        <v>0.32538555832954902</v>
      </c>
      <c r="P11508">
        <v>0.30070516048103202</v>
      </c>
      <c r="Q11508">
        <v>0.76271186440677896</v>
      </c>
      <c r="R11508">
        <v>0.72881355932203296</v>
      </c>
      <c r="S11508">
        <f t="shared" si="179"/>
        <v>1.1543025196770549</v>
      </c>
    </row>
    <row r="11509" spans="1:19" x14ac:dyDescent="0.2">
      <c r="A11509" t="s">
        <v>22873</v>
      </c>
      <c r="B11509" t="s">
        <v>22874</v>
      </c>
      <c r="C11509">
        <v>188</v>
      </c>
      <c r="D11509">
        <v>208</v>
      </c>
      <c r="E11509">
        <v>137</v>
      </c>
      <c r="F11509">
        <v>17</v>
      </c>
      <c r="G11509">
        <v>0.12416371799461</v>
      </c>
      <c r="H11509">
        <v>-0.63169529188567597</v>
      </c>
      <c r="I11509">
        <v>-1.9279061008474001</v>
      </c>
      <c r="J11509">
        <v>508</v>
      </c>
      <c r="K11509">
        <v>510</v>
      </c>
      <c r="L11509">
        <v>321</v>
      </c>
      <c r="M11509">
        <v>57</v>
      </c>
      <c r="N11509">
        <v>7.8934567235738898E-2</v>
      </c>
      <c r="O11509">
        <v>-0.791447457023437</v>
      </c>
      <c r="P11509">
        <v>-1.9602145252033201</v>
      </c>
      <c r="Q11509">
        <v>0.677966101694915</v>
      </c>
      <c r="R11509">
        <v>0.55932203389830504</v>
      </c>
      <c r="S11509">
        <f t="shared" si="179"/>
        <v>-8.0301488540664129E-2</v>
      </c>
    </row>
    <row r="11510" spans="1:19" x14ac:dyDescent="0.2">
      <c r="A11510" t="s">
        <v>22875</v>
      </c>
      <c r="B11510" t="s">
        <v>22876</v>
      </c>
      <c r="C11510">
        <v>129</v>
      </c>
      <c r="D11510">
        <v>97</v>
      </c>
      <c r="E11510">
        <v>95</v>
      </c>
      <c r="F11510">
        <v>10</v>
      </c>
      <c r="G11510">
        <v>-4.3559743737475599E-2</v>
      </c>
      <c r="H11510">
        <v>-0.62712411478880403</v>
      </c>
      <c r="I11510">
        <v>-1.9947868832612401</v>
      </c>
      <c r="J11510">
        <v>191</v>
      </c>
      <c r="K11510">
        <v>299</v>
      </c>
      <c r="L11510">
        <v>142</v>
      </c>
      <c r="M11510">
        <v>35</v>
      </c>
      <c r="N11510">
        <v>0.27186592449842301</v>
      </c>
      <c r="O11510">
        <v>-0.72083380000906105</v>
      </c>
      <c r="P11510">
        <v>-1.74719099148934</v>
      </c>
      <c r="Q11510">
        <v>0.83050847457627097</v>
      </c>
      <c r="R11510">
        <v>0.47457627118644002</v>
      </c>
      <c r="S11510">
        <f t="shared" si="179"/>
        <v>-4.260848363623386E-2</v>
      </c>
    </row>
    <row r="11511" spans="1:19" x14ac:dyDescent="0.2">
      <c r="A11511" t="s">
        <v>22877</v>
      </c>
      <c r="B11511" t="s">
        <v>22878</v>
      </c>
      <c r="C11511">
        <v>33</v>
      </c>
      <c r="D11511">
        <v>29</v>
      </c>
      <c r="E11511">
        <v>188</v>
      </c>
      <c r="F11511">
        <v>305</v>
      </c>
      <c r="G11511">
        <v>2.4142290316596898E-2</v>
      </c>
      <c r="H11511">
        <v>0.26138589960738801</v>
      </c>
      <c r="I11511">
        <v>8.1588726506899398E-2</v>
      </c>
      <c r="J11511">
        <v>89</v>
      </c>
      <c r="K11511">
        <v>97</v>
      </c>
      <c r="L11511">
        <v>374</v>
      </c>
      <c r="M11511">
        <v>651</v>
      </c>
      <c r="N11511">
        <v>0.114609831043053</v>
      </c>
      <c r="O11511">
        <v>3.1392818411176901E-2</v>
      </c>
      <c r="P11511">
        <v>-0.146034686668613</v>
      </c>
      <c r="Q11511">
        <v>0.83050847457627097</v>
      </c>
      <c r="R11511">
        <v>0.59322033898305004</v>
      </c>
      <c r="S11511">
        <f t="shared" si="179"/>
        <v>0.98446694384701383</v>
      </c>
    </row>
    <row r="11512" spans="1:19" x14ac:dyDescent="0.2">
      <c r="A11512" t="s">
        <v>22879</v>
      </c>
      <c r="B11512" t="s">
        <v>22880</v>
      </c>
      <c r="C11512">
        <v>296</v>
      </c>
      <c r="D11512">
        <v>259</v>
      </c>
      <c r="E11512">
        <v>524</v>
      </c>
      <c r="F11512">
        <v>650</v>
      </c>
      <c r="G11512">
        <v>2.2266285317841601E-2</v>
      </c>
      <c r="H11512">
        <v>-0.246218433853615</v>
      </c>
      <c r="I11512">
        <v>-0.54257552737808101</v>
      </c>
      <c r="J11512">
        <v>563</v>
      </c>
      <c r="K11512">
        <v>881</v>
      </c>
      <c r="L11512">
        <v>1069</v>
      </c>
      <c r="M11512">
        <v>1087</v>
      </c>
      <c r="N11512">
        <v>0.271695616982423</v>
      </c>
      <c r="O11512">
        <v>-0.31361946678695801</v>
      </c>
      <c r="P11512">
        <v>-0.72450451935694404</v>
      </c>
      <c r="Q11512">
        <v>0.86440677966101698</v>
      </c>
      <c r="R11512">
        <v>0.57627118644067798</v>
      </c>
      <c r="S11512">
        <f t="shared" si="179"/>
        <v>0.64973710038566335</v>
      </c>
    </row>
    <row r="11513" spans="1:19" x14ac:dyDescent="0.2">
      <c r="A11513" t="s">
        <v>22881</v>
      </c>
      <c r="B11513" t="s">
        <v>22882</v>
      </c>
      <c r="C11513">
        <v>6</v>
      </c>
      <c r="D11513">
        <v>13</v>
      </c>
      <c r="E11513">
        <v>24</v>
      </c>
      <c r="F11513">
        <v>114</v>
      </c>
      <c r="G11513">
        <v>0.41605033421872101</v>
      </c>
      <c r="H11513">
        <v>0.107801981549558</v>
      </c>
      <c r="I11513">
        <v>0.39455642799083002</v>
      </c>
      <c r="J11513">
        <v>57</v>
      </c>
      <c r="K11513">
        <v>27</v>
      </c>
      <c r="L11513">
        <v>148</v>
      </c>
      <c r="M11513">
        <v>322</v>
      </c>
      <c r="N11513">
        <v>-0.24728298809178201</v>
      </c>
      <c r="O11513">
        <v>-0.17770191742192401</v>
      </c>
      <c r="P11513">
        <v>-0.258244652568553</v>
      </c>
      <c r="Q11513">
        <v>0.91525423728813504</v>
      </c>
      <c r="R11513">
        <v>0.50847457627118597</v>
      </c>
      <c r="S11513">
        <f t="shared" si="179"/>
        <v>1.0447073064145744</v>
      </c>
    </row>
    <row r="11514" spans="1:19" x14ac:dyDescent="0.2">
      <c r="A11514" t="s">
        <v>22883</v>
      </c>
      <c r="B11514" t="s">
        <v>22884</v>
      </c>
      <c r="C11514">
        <v>92</v>
      </c>
      <c r="D11514">
        <v>90</v>
      </c>
      <c r="E11514">
        <v>34</v>
      </c>
      <c r="F11514">
        <v>7</v>
      </c>
      <c r="G11514">
        <v>7.0712914389297901E-2</v>
      </c>
      <c r="H11514">
        <v>-0.92656692008170305</v>
      </c>
      <c r="I11514">
        <v>-2.0028869602932899</v>
      </c>
      <c r="J11514">
        <v>149</v>
      </c>
      <c r="K11514">
        <v>155</v>
      </c>
      <c r="L11514">
        <v>118</v>
      </c>
      <c r="M11514">
        <v>63</v>
      </c>
      <c r="N11514">
        <v>9.4373533179739205E-2</v>
      </c>
      <c r="O11514">
        <v>-0.693393038250539</v>
      </c>
      <c r="P11514">
        <v>-1.3840713875505799</v>
      </c>
      <c r="Q11514">
        <v>0.81355932203389802</v>
      </c>
      <c r="R11514">
        <v>0.50847457627118597</v>
      </c>
      <c r="S11514">
        <f t="shared" si="179"/>
        <v>5.2184147166379174E-2</v>
      </c>
    </row>
    <row r="11515" spans="1:19" x14ac:dyDescent="0.2">
      <c r="A11515" t="s">
        <v>22885</v>
      </c>
      <c r="B11515" t="s">
        <v>22886</v>
      </c>
      <c r="C11515">
        <v>208</v>
      </c>
      <c r="D11515">
        <v>202</v>
      </c>
      <c r="E11515">
        <v>1100</v>
      </c>
      <c r="F11515">
        <v>2688</v>
      </c>
      <c r="G11515">
        <v>6.7546266779390601E-2</v>
      </c>
      <c r="H11515">
        <v>0.22907134041705901</v>
      </c>
      <c r="I11515">
        <v>0.227168756457027</v>
      </c>
      <c r="J11515">
        <v>418</v>
      </c>
      <c r="K11515">
        <v>407</v>
      </c>
      <c r="L11515">
        <v>2030</v>
      </c>
      <c r="M11515">
        <v>5407</v>
      </c>
      <c r="N11515">
        <v>6.5646230871906602E-2</v>
      </c>
      <c r="O11515">
        <v>9.4230978993787295E-2</v>
      </c>
      <c r="P11515">
        <v>0.101554419208696</v>
      </c>
      <c r="Q11515">
        <v>0.86440677966101698</v>
      </c>
      <c r="R11515">
        <v>0.62711864406779605</v>
      </c>
      <c r="S11515">
        <f t="shared" si="179"/>
        <v>1.0926758487840937</v>
      </c>
    </row>
    <row r="11516" spans="1:19" x14ac:dyDescent="0.2">
      <c r="A11516" t="s">
        <v>22887</v>
      </c>
      <c r="B11516" t="s">
        <v>22888</v>
      </c>
      <c r="C11516">
        <v>234</v>
      </c>
      <c r="D11516">
        <v>350</v>
      </c>
      <c r="E11516">
        <v>971</v>
      </c>
      <c r="F11516">
        <v>3310</v>
      </c>
      <c r="G11516">
        <v>0.25511041923566102</v>
      </c>
      <c r="H11516">
        <v>0.123745362719458</v>
      </c>
      <c r="I11516">
        <v>0.26641496340357601</v>
      </c>
      <c r="J11516">
        <v>398</v>
      </c>
      <c r="K11516">
        <v>653</v>
      </c>
      <c r="L11516">
        <v>1849</v>
      </c>
      <c r="M11516">
        <v>4693</v>
      </c>
      <c r="N11516">
        <v>0.29225821262310703</v>
      </c>
      <c r="O11516">
        <v>7.4965061941094799E-2</v>
      </c>
      <c r="P11516">
        <v>6.1341813546913801E-2</v>
      </c>
      <c r="Q11516">
        <v>0.88135593220338904</v>
      </c>
      <c r="R11516">
        <v>0.54237288135593198</v>
      </c>
      <c r="S11516">
        <f t="shared" si="179"/>
        <v>1.0932375892227129</v>
      </c>
    </row>
    <row r="11517" spans="1:19" x14ac:dyDescent="0.2">
      <c r="A11517" t="s">
        <v>22889</v>
      </c>
      <c r="B11517" t="s">
        <v>22890</v>
      </c>
      <c r="C11517">
        <v>104</v>
      </c>
      <c r="D11517">
        <v>106</v>
      </c>
      <c r="E11517">
        <v>68</v>
      </c>
      <c r="F11517">
        <v>13</v>
      </c>
      <c r="G11517">
        <v>8.8530758261518294E-2</v>
      </c>
      <c r="H11517">
        <v>-0.67878243637094704</v>
      </c>
      <c r="I11517">
        <v>-1.7872871599539399</v>
      </c>
      <c r="J11517">
        <v>237</v>
      </c>
      <c r="K11517">
        <v>310</v>
      </c>
      <c r="L11517">
        <v>126</v>
      </c>
      <c r="M11517">
        <v>40</v>
      </c>
      <c r="N11517">
        <v>0.19384145124589</v>
      </c>
      <c r="O11517">
        <v>-0.86646657803693095</v>
      </c>
      <c r="P11517">
        <v>-1.7829140232740299</v>
      </c>
      <c r="Q11517">
        <v>0.79661016949152497</v>
      </c>
      <c r="R11517">
        <v>0.37288135593220301</v>
      </c>
      <c r="S11517">
        <f t="shared" si="179"/>
        <v>7.6756679437107421E-3</v>
      </c>
    </row>
    <row r="11518" spans="1:19" x14ac:dyDescent="0.2">
      <c r="A11518" t="s">
        <v>22891</v>
      </c>
      <c r="B11518" t="s">
        <v>22892</v>
      </c>
      <c r="C11518">
        <v>112</v>
      </c>
      <c r="D11518">
        <v>142</v>
      </c>
      <c r="E11518">
        <v>66</v>
      </c>
      <c r="F11518">
        <v>10</v>
      </c>
      <c r="G11518">
        <v>0.18332855400840301</v>
      </c>
      <c r="H11518">
        <v>-0.723932096906716</v>
      </c>
      <c r="I11518">
        <v>-1.9334151956321799</v>
      </c>
      <c r="J11518">
        <v>223</v>
      </c>
      <c r="K11518">
        <v>306</v>
      </c>
      <c r="L11518">
        <v>138</v>
      </c>
      <c r="M11518">
        <v>32</v>
      </c>
      <c r="N11518">
        <v>0.214644666855141</v>
      </c>
      <c r="O11518">
        <v>-0.80051455379131398</v>
      </c>
      <c r="P11518">
        <v>-1.85338055332014</v>
      </c>
      <c r="Q11518">
        <v>0.62711864406779605</v>
      </c>
      <c r="R11518">
        <v>0.35593220338983</v>
      </c>
      <c r="S11518">
        <f t="shared" si="179"/>
        <v>-5.3313878882917901E-2</v>
      </c>
    </row>
    <row r="11519" spans="1:19" x14ac:dyDescent="0.2">
      <c r="A11519" t="s">
        <v>22893</v>
      </c>
      <c r="B11519" t="s">
        <v>22894</v>
      </c>
      <c r="C11519">
        <v>90</v>
      </c>
      <c r="D11519">
        <v>91</v>
      </c>
      <c r="E11519">
        <v>554</v>
      </c>
      <c r="F11519">
        <v>1507</v>
      </c>
      <c r="G11519">
        <v>8.5057115177297096E-2</v>
      </c>
      <c r="H11519">
        <v>0.29500924551070101</v>
      </c>
      <c r="I11519">
        <v>0.33967356991330699</v>
      </c>
      <c r="J11519">
        <v>174</v>
      </c>
      <c r="K11519">
        <v>216</v>
      </c>
      <c r="L11519">
        <v>1134</v>
      </c>
      <c r="M11519">
        <v>3600</v>
      </c>
      <c r="N11519">
        <v>0.171132606290052</v>
      </c>
      <c r="O11519">
        <v>0.221975029129897</v>
      </c>
      <c r="P11519">
        <v>0.305527583892794</v>
      </c>
      <c r="Q11519">
        <v>0.86440677966101698</v>
      </c>
      <c r="R11519">
        <v>0.49152542372881303</v>
      </c>
      <c r="S11519">
        <f t="shared" si="179"/>
        <v>1.1796798585167165</v>
      </c>
    </row>
    <row r="11520" spans="1:19" x14ac:dyDescent="0.2">
      <c r="A11520" t="s">
        <v>22895</v>
      </c>
      <c r="B11520" t="s">
        <v>22896</v>
      </c>
      <c r="C11520">
        <v>35</v>
      </c>
      <c r="D11520">
        <v>58</v>
      </c>
      <c r="E11520">
        <v>3</v>
      </c>
      <c r="F11520">
        <v>8</v>
      </c>
      <c r="G11520">
        <v>0.29961818150818997</v>
      </c>
      <c r="H11520">
        <v>-1.5612047994090099</v>
      </c>
      <c r="I11520">
        <v>-1.5251752303203301</v>
      </c>
      <c r="J11520">
        <v>86</v>
      </c>
      <c r="K11520">
        <v>90</v>
      </c>
      <c r="L11520">
        <v>47</v>
      </c>
      <c r="M11520">
        <v>8</v>
      </c>
      <c r="N11520">
        <v>9.6972161617478903E-2</v>
      </c>
      <c r="O11520">
        <v>-0.85448937045224005</v>
      </c>
      <c r="P11520">
        <v>-2.0416341328435101</v>
      </c>
      <c r="Q11520">
        <v>0.66101694915254205</v>
      </c>
      <c r="R11520">
        <v>0.338983050847457</v>
      </c>
      <c r="S11520">
        <f t="shared" si="179"/>
        <v>1.4061000742553571E-2</v>
      </c>
    </row>
    <row r="11521" spans="1:19" x14ac:dyDescent="0.2">
      <c r="A11521" t="s">
        <v>22897</v>
      </c>
      <c r="B11521" t="s">
        <v>22898</v>
      </c>
      <c r="C11521">
        <v>90</v>
      </c>
      <c r="D11521">
        <v>56</v>
      </c>
      <c r="E11521">
        <v>32</v>
      </c>
      <c r="F11521">
        <v>9</v>
      </c>
      <c r="G11521">
        <v>-0.12579625013759599</v>
      </c>
      <c r="H11521">
        <v>-0.943350540897822</v>
      </c>
      <c r="I11521">
        <v>-1.88419717296199</v>
      </c>
      <c r="J11521">
        <v>182</v>
      </c>
      <c r="K11521">
        <v>136</v>
      </c>
      <c r="L11521">
        <v>97</v>
      </c>
      <c r="M11521">
        <v>11</v>
      </c>
      <c r="N11521">
        <v>-4.9304376193135498E-2</v>
      </c>
      <c r="O11521">
        <v>-0.86538843086322004</v>
      </c>
      <c r="P11521">
        <v>-2.2289043714187402</v>
      </c>
      <c r="Q11521">
        <v>0.83050847457627097</v>
      </c>
      <c r="R11521">
        <v>0.305084745762711</v>
      </c>
      <c r="S11521">
        <f t="shared" si="179"/>
        <v>-0.13956670066836674</v>
      </c>
    </row>
    <row r="11522" spans="1:19" x14ac:dyDescent="0.2">
      <c r="A11522" t="s">
        <v>22899</v>
      </c>
      <c r="B11522" t="s">
        <v>22900</v>
      </c>
      <c r="C11522">
        <v>40</v>
      </c>
      <c r="D11522">
        <v>19</v>
      </c>
      <c r="E11522">
        <v>114</v>
      </c>
      <c r="F11522">
        <v>313</v>
      </c>
      <c r="G11522">
        <v>-0.243048158079605</v>
      </c>
      <c r="H11522">
        <v>-3.9413149769893303E-2</v>
      </c>
      <c r="I11522">
        <v>9.2871732564871606E-3</v>
      </c>
      <c r="J11522">
        <v>74</v>
      </c>
      <c r="K11522">
        <v>132</v>
      </c>
      <c r="L11522">
        <v>383</v>
      </c>
      <c r="M11522">
        <v>850</v>
      </c>
      <c r="N11522">
        <v>0.32857031489659499</v>
      </c>
      <c r="O11522">
        <v>0.12187827709325599</v>
      </c>
      <c r="P11522">
        <v>4.9961537391423498E-2</v>
      </c>
      <c r="Q11522">
        <v>0.72881355932203395</v>
      </c>
      <c r="R11522">
        <v>0.50847457627118597</v>
      </c>
      <c r="S11522">
        <f t="shared" si="179"/>
        <v>1.0160421613374186</v>
      </c>
    </row>
    <row r="11523" spans="1:19" x14ac:dyDescent="0.2">
      <c r="A11523" t="s">
        <v>22901</v>
      </c>
      <c r="B11523" t="s">
        <v>22902</v>
      </c>
      <c r="C11523">
        <v>275</v>
      </c>
      <c r="D11523">
        <v>222</v>
      </c>
      <c r="E11523">
        <v>1465</v>
      </c>
      <c r="F11523">
        <v>3750</v>
      </c>
      <c r="G11523">
        <v>-1.27214870840955E-2</v>
      </c>
      <c r="H11523">
        <v>0.232246921081462</v>
      </c>
      <c r="I11523">
        <v>0.25050140093545697</v>
      </c>
      <c r="J11523">
        <v>457</v>
      </c>
      <c r="K11523">
        <v>566</v>
      </c>
      <c r="L11523">
        <v>2450</v>
      </c>
      <c r="M11523">
        <v>6624</v>
      </c>
      <c r="N11523">
        <v>0.17012833454014301</v>
      </c>
      <c r="O11523">
        <v>0.13716110715029101</v>
      </c>
      <c r="P11523">
        <v>0.15097845511508001</v>
      </c>
      <c r="Q11523">
        <v>0.81355932203389802</v>
      </c>
      <c r="R11523">
        <v>0.72881355932203296</v>
      </c>
      <c r="S11523">
        <f t="shared" ref="S11523:S11586" si="180">((I11523+1.7338029)/1.7338029+(P11523+1.8692731)/1.8692731)/2</f>
        <v>1.1126247182062399</v>
      </c>
    </row>
    <row r="11524" spans="1:19" x14ac:dyDescent="0.2">
      <c r="A11524" t="s">
        <v>22903</v>
      </c>
      <c r="B11524" t="s">
        <v>22904</v>
      </c>
      <c r="C11524">
        <v>76</v>
      </c>
      <c r="D11524">
        <v>134</v>
      </c>
      <c r="E11524">
        <v>108</v>
      </c>
      <c r="F11524">
        <v>21</v>
      </c>
      <c r="G11524">
        <v>0.32654943837954398</v>
      </c>
      <c r="H11524">
        <v>-0.34164784657224501</v>
      </c>
      <c r="I11524">
        <v>-1.44279147050887</v>
      </c>
      <c r="J11524">
        <v>236</v>
      </c>
      <c r="K11524">
        <v>251</v>
      </c>
      <c r="L11524">
        <v>212</v>
      </c>
      <c r="M11524">
        <v>52</v>
      </c>
      <c r="N11524">
        <v>0.10398982193265301</v>
      </c>
      <c r="O11524">
        <v>-0.63866491918574497</v>
      </c>
      <c r="P11524">
        <v>-1.6671343279272</v>
      </c>
      <c r="Q11524">
        <v>0.77966101694915202</v>
      </c>
      <c r="R11524">
        <v>0.44067796610169402</v>
      </c>
      <c r="S11524">
        <f t="shared" si="180"/>
        <v>0.13799168709788104</v>
      </c>
    </row>
    <row r="11525" spans="1:19" x14ac:dyDescent="0.2">
      <c r="A11525" t="s">
        <v>22905</v>
      </c>
      <c r="B11525" t="s">
        <v>22906</v>
      </c>
      <c r="C11525">
        <v>23</v>
      </c>
      <c r="D11525">
        <v>26</v>
      </c>
      <c r="E11525">
        <v>109</v>
      </c>
      <c r="F11525">
        <v>152</v>
      </c>
      <c r="G11525">
        <v>0.133503744248753</v>
      </c>
      <c r="H11525">
        <v>0.18144065214462701</v>
      </c>
      <c r="I11525">
        <v>-6.4081421034819203E-2</v>
      </c>
      <c r="J11525">
        <v>101</v>
      </c>
      <c r="K11525">
        <v>86</v>
      </c>
      <c r="L11525">
        <v>232</v>
      </c>
      <c r="M11525">
        <v>319</v>
      </c>
      <c r="N11525">
        <v>7.4051808826468904E-3</v>
      </c>
      <c r="O11525">
        <v>-0.230922166036133</v>
      </c>
      <c r="P11525">
        <v>-0.51075635931735397</v>
      </c>
      <c r="Q11525">
        <v>0.81355932203389802</v>
      </c>
      <c r="R11525">
        <v>0.61016949152542299</v>
      </c>
      <c r="S11525">
        <f t="shared" si="180"/>
        <v>0.84490100347311259</v>
      </c>
    </row>
    <row r="11526" spans="1:19" x14ac:dyDescent="0.2">
      <c r="A11526" t="s">
        <v>22907</v>
      </c>
      <c r="B11526" t="s">
        <v>22908</v>
      </c>
      <c r="C11526">
        <v>392</v>
      </c>
      <c r="D11526">
        <v>437</v>
      </c>
      <c r="E11526">
        <v>2518</v>
      </c>
      <c r="F11526">
        <v>6510</v>
      </c>
      <c r="G11526">
        <v>0.12745360224549299</v>
      </c>
      <c r="H11526">
        <v>0.313511648972982</v>
      </c>
      <c r="I11526">
        <v>0.33609774858573499</v>
      </c>
      <c r="J11526">
        <v>778</v>
      </c>
      <c r="K11526">
        <v>1013</v>
      </c>
      <c r="L11526">
        <v>5205</v>
      </c>
      <c r="M11526">
        <v>12274</v>
      </c>
      <c r="N11526">
        <v>0.19185795179231299</v>
      </c>
      <c r="O11526">
        <v>0.233352359712475</v>
      </c>
      <c r="P11526">
        <v>0.18778085336633099</v>
      </c>
      <c r="Q11526">
        <v>0.81355932203389802</v>
      </c>
      <c r="R11526">
        <v>0.76271186440677896</v>
      </c>
      <c r="S11526">
        <f t="shared" si="180"/>
        <v>1.1471533251696835</v>
      </c>
    </row>
    <row r="11527" spans="1:19" x14ac:dyDescent="0.2">
      <c r="A11527" t="s">
        <v>22909</v>
      </c>
      <c r="B11527" t="s">
        <v>22910</v>
      </c>
      <c r="C11527">
        <v>73</v>
      </c>
      <c r="D11527">
        <v>79</v>
      </c>
      <c r="E11527">
        <v>74</v>
      </c>
      <c r="F11527">
        <v>9</v>
      </c>
      <c r="G11527">
        <v>0.11456246346551401</v>
      </c>
      <c r="H11527">
        <v>-0.48834915016788299</v>
      </c>
      <c r="I11527">
        <v>-1.79327752364313</v>
      </c>
      <c r="J11527">
        <v>249</v>
      </c>
      <c r="K11527">
        <v>347</v>
      </c>
      <c r="L11527">
        <v>158</v>
      </c>
      <c r="M11527">
        <v>30</v>
      </c>
      <c r="N11527">
        <v>0.22135823111685901</v>
      </c>
      <c r="O11527">
        <v>-0.78963103728570405</v>
      </c>
      <c r="P11527">
        <v>-1.92930376096796</v>
      </c>
      <c r="Q11527">
        <v>0.72881355932203395</v>
      </c>
      <c r="R11527">
        <v>0.47457627118644002</v>
      </c>
      <c r="S11527">
        <f t="shared" si="180"/>
        <v>-3.3208715605813191E-2</v>
      </c>
    </row>
    <row r="11528" spans="1:19" x14ac:dyDescent="0.2">
      <c r="A11528" t="s">
        <v>22911</v>
      </c>
      <c r="B11528" t="s">
        <v>22912</v>
      </c>
      <c r="C11528">
        <v>143</v>
      </c>
      <c r="D11528">
        <v>234</v>
      </c>
      <c r="E11528">
        <v>117</v>
      </c>
      <c r="F11528">
        <v>5</v>
      </c>
      <c r="G11528">
        <v>0.29413805224060902</v>
      </c>
      <c r="H11528">
        <v>-0.581408185497303</v>
      </c>
      <c r="I11528">
        <v>-2.3405632060910402</v>
      </c>
      <c r="J11528">
        <v>228</v>
      </c>
      <c r="K11528">
        <v>357</v>
      </c>
      <c r="L11528">
        <v>136</v>
      </c>
      <c r="M11528">
        <v>21</v>
      </c>
      <c r="N11528">
        <v>0.27196147253346098</v>
      </c>
      <c r="O11528">
        <v>-0.816484715774626</v>
      </c>
      <c r="P11528">
        <v>-2.04594122085842</v>
      </c>
      <c r="Q11528">
        <v>0.62711864406779605</v>
      </c>
      <c r="R11528">
        <v>0.42372881355932202</v>
      </c>
      <c r="S11528">
        <f t="shared" si="180"/>
        <v>-0.22223544331987272</v>
      </c>
    </row>
    <row r="11529" spans="1:19" x14ac:dyDescent="0.2">
      <c r="A11529" t="s">
        <v>22913</v>
      </c>
      <c r="B11529" t="s">
        <v>22914</v>
      </c>
      <c r="C11529">
        <v>76</v>
      </c>
      <c r="D11529">
        <v>81</v>
      </c>
      <c r="E11529">
        <v>75</v>
      </c>
      <c r="F11529">
        <v>12</v>
      </c>
      <c r="G11529">
        <v>0.107929658893386</v>
      </c>
      <c r="H11529">
        <v>-0.500010338667494</v>
      </c>
      <c r="I11529">
        <v>-1.68582951919516</v>
      </c>
      <c r="J11529">
        <v>374</v>
      </c>
      <c r="K11529">
        <v>467</v>
      </c>
      <c r="L11529">
        <v>260</v>
      </c>
      <c r="M11529">
        <v>61</v>
      </c>
      <c r="N11529">
        <v>0.173673381787353</v>
      </c>
      <c r="O11529">
        <v>-0.74998703137405198</v>
      </c>
      <c r="P11529">
        <v>-1.7977674357816</v>
      </c>
      <c r="Q11529">
        <v>0.677966101694915</v>
      </c>
      <c r="R11529">
        <v>0.50847457627118597</v>
      </c>
      <c r="S11529">
        <f t="shared" si="180"/>
        <v>3.2961323732122461E-2</v>
      </c>
    </row>
    <row r="11530" spans="1:19" x14ac:dyDescent="0.2">
      <c r="A11530" t="s">
        <v>22915</v>
      </c>
      <c r="B11530" t="s">
        <v>22916</v>
      </c>
      <c r="C11530">
        <v>104</v>
      </c>
      <c r="D11530">
        <v>121</v>
      </c>
      <c r="E11530">
        <v>96</v>
      </c>
      <c r="F11530">
        <v>17</v>
      </c>
      <c r="G11530">
        <v>0.146010263313198</v>
      </c>
      <c r="H11530">
        <v>-0.52902011603761501</v>
      </c>
      <c r="I11530">
        <v>-1.6707815908824999</v>
      </c>
      <c r="J11530">
        <v>402</v>
      </c>
      <c r="K11530">
        <v>482</v>
      </c>
      <c r="L11530">
        <v>264</v>
      </c>
      <c r="M11530">
        <v>44</v>
      </c>
      <c r="N11530">
        <v>0.156049088576101</v>
      </c>
      <c r="O11530">
        <v>-0.77471090335902904</v>
      </c>
      <c r="P11530">
        <v>-1.97099904519017</v>
      </c>
      <c r="Q11530">
        <v>0.677966101694915</v>
      </c>
      <c r="R11530">
        <v>0.42372881355932202</v>
      </c>
      <c r="S11530">
        <f t="shared" si="180"/>
        <v>-9.0357272783575492E-3</v>
      </c>
    </row>
    <row r="11531" spans="1:19" x14ac:dyDescent="0.2">
      <c r="A11531" t="s">
        <v>22917</v>
      </c>
      <c r="B11531" t="s">
        <v>22918</v>
      </c>
      <c r="C11531">
        <v>178</v>
      </c>
      <c r="D11531">
        <v>194</v>
      </c>
      <c r="E11531">
        <v>758</v>
      </c>
      <c r="F11531">
        <v>1748</v>
      </c>
      <c r="G11531">
        <v>0.11763995991686001</v>
      </c>
      <c r="H11531">
        <v>0.134991193544755</v>
      </c>
      <c r="I11531">
        <v>0.10792425302749099</v>
      </c>
      <c r="J11531">
        <v>472</v>
      </c>
      <c r="K11531">
        <v>572</v>
      </c>
      <c r="L11531">
        <v>1821</v>
      </c>
      <c r="M11531">
        <v>4207</v>
      </c>
      <c r="N11531">
        <v>0.160682133580658</v>
      </c>
      <c r="O11531">
        <v>-5.72082998355817E-3</v>
      </c>
      <c r="P11531">
        <v>-6.0195155208984302E-2</v>
      </c>
      <c r="Q11531">
        <v>0.79661016949152497</v>
      </c>
      <c r="R11531">
        <v>0.69491525423728795</v>
      </c>
      <c r="S11531">
        <f t="shared" si="180"/>
        <v>1.0150223444752788</v>
      </c>
    </row>
    <row r="11532" spans="1:19" x14ac:dyDescent="0.2">
      <c r="A11532" t="s">
        <v>22919</v>
      </c>
      <c r="B11532" t="s">
        <v>22920</v>
      </c>
      <c r="C11532">
        <v>166</v>
      </c>
      <c r="D11532">
        <v>189</v>
      </c>
      <c r="E11532">
        <v>107</v>
      </c>
      <c r="F11532">
        <v>8</v>
      </c>
      <c r="G11532">
        <v>0.13661194842871699</v>
      </c>
      <c r="H11532">
        <v>-0.684982320133249</v>
      </c>
      <c r="I11532">
        <v>-2.2012152740101101</v>
      </c>
      <c r="J11532">
        <v>343</v>
      </c>
      <c r="K11532">
        <v>439</v>
      </c>
      <c r="L11532">
        <v>159</v>
      </c>
      <c r="M11532">
        <v>32</v>
      </c>
      <c r="N11532">
        <v>0.18439850362107199</v>
      </c>
      <c r="O11532">
        <v>-0.92598577286670902</v>
      </c>
      <c r="P11532">
        <v>-2.0403698103147501</v>
      </c>
      <c r="Q11532">
        <v>0.677966101694915</v>
      </c>
      <c r="R11532">
        <v>0.38983050847457601</v>
      </c>
      <c r="S11532">
        <f t="shared" si="180"/>
        <v>-0.18055954963995632</v>
      </c>
    </row>
    <row r="11533" spans="1:19" x14ac:dyDescent="0.2">
      <c r="A11533" t="s">
        <v>22921</v>
      </c>
      <c r="B11533" t="s">
        <v>22922</v>
      </c>
      <c r="C11533">
        <v>104</v>
      </c>
      <c r="D11533">
        <v>87</v>
      </c>
      <c r="E11533">
        <v>61</v>
      </c>
      <c r="F11533">
        <v>11</v>
      </c>
      <c r="G11533">
        <v>2.7441456153665601E-3</v>
      </c>
      <c r="H11533">
        <v>-0.72596151406641696</v>
      </c>
      <c r="I11533">
        <v>-1.85983782710255</v>
      </c>
      <c r="J11533">
        <v>210</v>
      </c>
      <c r="K11533">
        <v>191</v>
      </c>
      <c r="L11533">
        <v>159</v>
      </c>
      <c r="M11533">
        <v>24</v>
      </c>
      <c r="N11533">
        <v>3.6042175935530003E-2</v>
      </c>
      <c r="O11533">
        <v>-0.712910947557858</v>
      </c>
      <c r="P11533">
        <v>-1.9522337216142001</v>
      </c>
      <c r="Q11533">
        <v>0.74576271186440601</v>
      </c>
      <c r="R11533">
        <v>0.40677966101694901</v>
      </c>
      <c r="S11533">
        <f t="shared" si="180"/>
        <v>-5.8536992843942356E-2</v>
      </c>
    </row>
    <row r="11534" spans="1:19" x14ac:dyDescent="0.2">
      <c r="A11534" t="s">
        <v>22923</v>
      </c>
      <c r="B11534" t="s">
        <v>22924</v>
      </c>
      <c r="C11534">
        <v>274</v>
      </c>
      <c r="D11534">
        <v>358</v>
      </c>
      <c r="E11534">
        <v>129</v>
      </c>
      <c r="F11534">
        <v>28</v>
      </c>
      <c r="G11534">
        <v>0.196390696119014</v>
      </c>
      <c r="H11534">
        <v>-0.82141886229954197</v>
      </c>
      <c r="I11534">
        <v>-1.87478970444016</v>
      </c>
      <c r="J11534">
        <v>322</v>
      </c>
      <c r="K11534">
        <v>493</v>
      </c>
      <c r="L11534">
        <v>207</v>
      </c>
      <c r="M11534">
        <v>45</v>
      </c>
      <c r="N11534">
        <v>0.26221915100312099</v>
      </c>
      <c r="O11534">
        <v>-0.78397430338330298</v>
      </c>
      <c r="P11534">
        <v>-1.86486902651238</v>
      </c>
      <c r="Q11534">
        <v>0.66101694915254205</v>
      </c>
      <c r="R11534">
        <v>0.50847457627118597</v>
      </c>
      <c r="S11534">
        <f t="shared" si="180"/>
        <v>-3.9480238362601706E-2</v>
      </c>
    </row>
    <row r="11535" spans="1:19" x14ac:dyDescent="0.2">
      <c r="A11535" t="s">
        <v>22925</v>
      </c>
      <c r="B11535" t="s">
        <v>22926</v>
      </c>
      <c r="C11535">
        <v>126</v>
      </c>
      <c r="D11535">
        <v>139</v>
      </c>
      <c r="E11535">
        <v>100</v>
      </c>
      <c r="F11535">
        <v>11</v>
      </c>
      <c r="G11535">
        <v>0.12290248743206</v>
      </c>
      <c r="H11535">
        <v>-0.594628554895966</v>
      </c>
      <c r="I11535">
        <v>-1.94317503292133</v>
      </c>
      <c r="J11535">
        <v>165</v>
      </c>
      <c r="K11535">
        <v>211</v>
      </c>
      <c r="L11535">
        <v>139</v>
      </c>
      <c r="M11535">
        <v>21</v>
      </c>
      <c r="N11535">
        <v>0.184026614505508</v>
      </c>
      <c r="O11535">
        <v>-0.66655792110420098</v>
      </c>
      <c r="P11535">
        <v>-1.9054903180718801</v>
      </c>
      <c r="Q11535">
        <v>0.677966101694915</v>
      </c>
      <c r="R11535">
        <v>0.644067796610169</v>
      </c>
      <c r="S11535">
        <f t="shared" si="180"/>
        <v>-7.0066964392866596E-2</v>
      </c>
    </row>
    <row r="11536" spans="1:19" x14ac:dyDescent="0.2">
      <c r="A11536" t="s">
        <v>22927</v>
      </c>
      <c r="B11536" t="s">
        <v>22928</v>
      </c>
      <c r="C11536">
        <v>88</v>
      </c>
      <c r="D11536">
        <v>169</v>
      </c>
      <c r="E11536">
        <v>83</v>
      </c>
      <c r="F11536">
        <v>13</v>
      </c>
      <c r="G11536">
        <v>0.36366226475903302</v>
      </c>
      <c r="H11536">
        <v>-0.519662589552498</v>
      </c>
      <c r="I11536">
        <v>-1.7147364928053299</v>
      </c>
      <c r="J11536">
        <v>218</v>
      </c>
      <c r="K11536">
        <v>300</v>
      </c>
      <c r="L11536">
        <v>115</v>
      </c>
      <c r="M11536">
        <v>23</v>
      </c>
      <c r="N11536">
        <v>0.215892864536779</v>
      </c>
      <c r="O11536">
        <v>-0.86984743039538304</v>
      </c>
      <c r="P11536">
        <v>-1.9869543261789</v>
      </c>
      <c r="Q11536">
        <v>0.677966101694915</v>
      </c>
      <c r="R11536">
        <v>0.37288135593220301</v>
      </c>
      <c r="S11536">
        <f t="shared" si="180"/>
        <v>-2.5979368836487587E-2</v>
      </c>
    </row>
    <row r="11537" spans="1:19" x14ac:dyDescent="0.2">
      <c r="A11537" t="s">
        <v>22929</v>
      </c>
      <c r="B11537" t="s">
        <v>22930</v>
      </c>
      <c r="C11537">
        <v>447</v>
      </c>
      <c r="D11537">
        <v>384</v>
      </c>
      <c r="E11537">
        <v>305</v>
      </c>
      <c r="F11537">
        <v>28</v>
      </c>
      <c r="G11537">
        <v>1.42819335311228E-2</v>
      </c>
      <c r="H11537">
        <v>-0.66026569356355402</v>
      </c>
      <c r="I11537">
        <v>-2.0873466647517098</v>
      </c>
      <c r="J11537">
        <v>672</v>
      </c>
      <c r="K11537">
        <v>712</v>
      </c>
      <c r="L11537">
        <v>338</v>
      </c>
      <c r="M11537">
        <v>56</v>
      </c>
      <c r="N11537">
        <v>0.102338824004752</v>
      </c>
      <c r="O11537">
        <v>-0.89054134992056</v>
      </c>
      <c r="P11537">
        <v>-2.0894069146395098</v>
      </c>
      <c r="Q11537">
        <v>0.69491525423728795</v>
      </c>
      <c r="R11537">
        <v>0.338983050847457</v>
      </c>
      <c r="S11537">
        <f t="shared" si="180"/>
        <v>-0.1608383551917475</v>
      </c>
    </row>
    <row r="11538" spans="1:19" x14ac:dyDescent="0.2">
      <c r="A11538" t="s">
        <v>22931</v>
      </c>
      <c r="B11538" t="s">
        <v>22932</v>
      </c>
      <c r="C11538">
        <v>137</v>
      </c>
      <c r="D11538">
        <v>108</v>
      </c>
      <c r="E11538">
        <v>107</v>
      </c>
      <c r="F11538">
        <v>21</v>
      </c>
      <c r="G11538">
        <v>-2.3038579373928499E-2</v>
      </c>
      <c r="H11538">
        <v>-0.60159479924960002</v>
      </c>
      <c r="I11538">
        <v>-1.69869844538448</v>
      </c>
      <c r="J11538">
        <v>251</v>
      </c>
      <c r="K11538">
        <v>204</v>
      </c>
      <c r="L11538">
        <v>201</v>
      </c>
      <c r="M11538">
        <v>106</v>
      </c>
      <c r="N11538">
        <v>-1.28154506334176E-2</v>
      </c>
      <c r="O11538">
        <v>-0.68856644120493904</v>
      </c>
      <c r="P11538">
        <v>-1.38459352480816</v>
      </c>
      <c r="Q11538">
        <v>0.644067796610169</v>
      </c>
      <c r="R11538">
        <v>0.322033898305084</v>
      </c>
      <c r="S11538">
        <f t="shared" si="180"/>
        <v>0.13976740650040459</v>
      </c>
    </row>
    <row r="11539" spans="1:19" x14ac:dyDescent="0.2">
      <c r="A11539" t="s">
        <v>22933</v>
      </c>
      <c r="B11539" t="s">
        <v>22934</v>
      </c>
      <c r="C11539">
        <v>42</v>
      </c>
      <c r="D11539">
        <v>89</v>
      </c>
      <c r="E11539">
        <v>22</v>
      </c>
      <c r="F11539">
        <v>12</v>
      </c>
      <c r="G11539">
        <v>0.40639894854254</v>
      </c>
      <c r="H11539">
        <v>-0.775084619354097</v>
      </c>
      <c r="I11539">
        <v>-1.4282652173122701</v>
      </c>
      <c r="J11539">
        <v>148</v>
      </c>
      <c r="K11539">
        <v>368</v>
      </c>
      <c r="L11539">
        <v>158</v>
      </c>
      <c r="M11539">
        <v>37</v>
      </c>
      <c r="N11539">
        <v>0.47281420670028201</v>
      </c>
      <c r="O11539">
        <v>-0.56369340558492498</v>
      </c>
      <c r="P11539">
        <v>-1.6122856599198501</v>
      </c>
      <c r="Q11539">
        <v>0.84745762711864403</v>
      </c>
      <c r="R11539">
        <v>0.305084745762711</v>
      </c>
      <c r="S11539">
        <f t="shared" si="180"/>
        <v>0.15685193975318881</v>
      </c>
    </row>
    <row r="11540" spans="1:19" x14ac:dyDescent="0.2">
      <c r="A11540" t="s">
        <v>22935</v>
      </c>
      <c r="B11540" t="s">
        <v>22936</v>
      </c>
      <c r="C11540">
        <v>174</v>
      </c>
      <c r="D11540">
        <v>209</v>
      </c>
      <c r="E11540">
        <v>1131</v>
      </c>
      <c r="F11540">
        <v>3313</v>
      </c>
      <c r="G11540">
        <v>0.15985527012398201</v>
      </c>
      <c r="H11540">
        <v>0.31865534686445202</v>
      </c>
      <c r="I11540">
        <v>0.39547501463736101</v>
      </c>
      <c r="J11540">
        <v>444</v>
      </c>
      <c r="K11540">
        <v>630</v>
      </c>
      <c r="L11540">
        <v>2379</v>
      </c>
      <c r="M11540">
        <v>6519</v>
      </c>
      <c r="N11540">
        <v>0.22918568276068299</v>
      </c>
      <c r="O11540">
        <v>0.136922694778256</v>
      </c>
      <c r="P11540">
        <v>0.15657234233367401</v>
      </c>
      <c r="Q11540">
        <v>0.74576271186440601</v>
      </c>
      <c r="R11540">
        <v>0.52542372881355903</v>
      </c>
      <c r="S11540">
        <f t="shared" si="180"/>
        <v>1.1559289773028447</v>
      </c>
    </row>
    <row r="11541" spans="1:19" x14ac:dyDescent="0.2">
      <c r="A11541" t="s">
        <v>22937</v>
      </c>
      <c r="B11541" t="s">
        <v>22938</v>
      </c>
      <c r="C11541">
        <v>89</v>
      </c>
      <c r="D11541">
        <v>112</v>
      </c>
      <c r="E11541">
        <v>423</v>
      </c>
      <c r="F11541">
        <v>1285</v>
      </c>
      <c r="G11541">
        <v>0.180086248320797</v>
      </c>
      <c r="H11541">
        <v>0.18269235095172601</v>
      </c>
      <c r="I11541">
        <v>0.27531594806040099</v>
      </c>
      <c r="J11541">
        <v>370</v>
      </c>
      <c r="K11541">
        <v>322</v>
      </c>
      <c r="L11541">
        <v>860</v>
      </c>
      <c r="M11541">
        <v>2408</v>
      </c>
      <c r="N11541">
        <v>1.6882251050557701E-2</v>
      </c>
      <c r="O11541">
        <v>-0.22579204996781699</v>
      </c>
      <c r="P11541">
        <v>-0.19677091007310099</v>
      </c>
      <c r="Q11541">
        <v>0.94915254237288105</v>
      </c>
      <c r="R11541">
        <v>0.52542372881355903</v>
      </c>
      <c r="S11541">
        <f t="shared" si="180"/>
        <v>1.0267635509881474</v>
      </c>
    </row>
    <row r="11542" spans="1:19" x14ac:dyDescent="0.2">
      <c r="A11542" t="s">
        <v>22939</v>
      </c>
      <c r="B11542" t="s">
        <v>22940</v>
      </c>
      <c r="C11542">
        <v>184</v>
      </c>
      <c r="D11542">
        <v>156</v>
      </c>
      <c r="E11542">
        <v>121</v>
      </c>
      <c r="F11542">
        <v>26</v>
      </c>
      <c r="G11542">
        <v>8.5650076404536098E-3</v>
      </c>
      <c r="H11542">
        <v>-0.67629046247148905</v>
      </c>
      <c r="I11542">
        <v>-1.7340416480007099</v>
      </c>
      <c r="J11542">
        <v>398</v>
      </c>
      <c r="K11542">
        <v>327</v>
      </c>
      <c r="L11542">
        <v>239</v>
      </c>
      <c r="M11542">
        <v>47</v>
      </c>
      <c r="N11542">
        <v>-8.1072159916799596E-3</v>
      </c>
      <c r="O11542">
        <v>-0.81357394826994001</v>
      </c>
      <c r="P11542">
        <v>-1.9380108827298601</v>
      </c>
      <c r="Q11542">
        <v>0.66101694915254205</v>
      </c>
      <c r="R11542">
        <v>0.37288135593220301</v>
      </c>
      <c r="S11542">
        <f t="shared" si="180"/>
        <v>-1.8455084288696997E-2</v>
      </c>
    </row>
    <row r="11543" spans="1:19" x14ac:dyDescent="0.2">
      <c r="A11543" t="s">
        <v>22941</v>
      </c>
      <c r="B11543" t="s">
        <v>22942</v>
      </c>
      <c r="C11543">
        <v>310</v>
      </c>
      <c r="D11543">
        <v>256</v>
      </c>
      <c r="E11543">
        <v>221</v>
      </c>
      <c r="F11543">
        <v>43</v>
      </c>
      <c r="G11543">
        <v>-2.8634962268946798E-3</v>
      </c>
      <c r="H11543">
        <v>-0.64122742992756498</v>
      </c>
      <c r="I11543">
        <v>-1.74209041121668</v>
      </c>
      <c r="J11543">
        <v>472</v>
      </c>
      <c r="K11543">
        <v>574</v>
      </c>
      <c r="L11543">
        <v>297</v>
      </c>
      <c r="M11543">
        <v>71</v>
      </c>
      <c r="N11543">
        <v>0.16219799718560701</v>
      </c>
      <c r="O11543">
        <v>-0.79327432646126494</v>
      </c>
      <c r="P11543">
        <v>-1.8329093185069001</v>
      </c>
      <c r="Q11543">
        <v>0.86440677966101698</v>
      </c>
      <c r="R11543">
        <v>0.37288135593220301</v>
      </c>
      <c r="S11543">
        <f t="shared" si="180"/>
        <v>7.3367363837133163E-3</v>
      </c>
    </row>
    <row r="11544" spans="1:19" x14ac:dyDescent="0.2">
      <c r="A11544" t="s">
        <v>22943</v>
      </c>
      <c r="B11544" t="s">
        <v>22944</v>
      </c>
      <c r="C11544">
        <v>113</v>
      </c>
      <c r="D11544">
        <v>124</v>
      </c>
      <c r="E11544">
        <v>542</v>
      </c>
      <c r="F11544">
        <v>1713</v>
      </c>
      <c r="G11544">
        <v>0.120601473974343</v>
      </c>
      <c r="H11544">
        <v>0.18666283327656299</v>
      </c>
      <c r="I11544">
        <v>0.29648174652009102</v>
      </c>
      <c r="J11544">
        <v>428</v>
      </c>
      <c r="K11544">
        <v>563</v>
      </c>
      <c r="L11544">
        <v>2063</v>
      </c>
      <c r="M11544">
        <v>5062</v>
      </c>
      <c r="N11544">
        <v>0.19629272925989599</v>
      </c>
      <c r="O11544">
        <v>9.0966681815589104E-2</v>
      </c>
      <c r="P11544">
        <v>6.2652703217170494E-2</v>
      </c>
      <c r="Q11544">
        <v>0.93220338983050799</v>
      </c>
      <c r="R11544">
        <v>0.47457627118644002</v>
      </c>
      <c r="S11544">
        <f t="shared" si="180"/>
        <v>1.1022589923540473</v>
      </c>
    </row>
    <row r="11545" spans="1:19" x14ac:dyDescent="0.2">
      <c r="A11545" t="s">
        <v>22945</v>
      </c>
      <c r="B11545" t="s">
        <v>22946</v>
      </c>
      <c r="C11545">
        <v>43</v>
      </c>
      <c r="D11545">
        <v>87</v>
      </c>
      <c r="E11545">
        <v>87</v>
      </c>
      <c r="F11545">
        <v>451</v>
      </c>
      <c r="G11545">
        <v>0.38630902933456002</v>
      </c>
      <c r="H11545">
        <v>-0.18820721273937099</v>
      </c>
      <c r="I11545">
        <v>0.13651091333637499</v>
      </c>
      <c r="J11545">
        <v>97</v>
      </c>
      <c r="K11545">
        <v>181</v>
      </c>
      <c r="L11545">
        <v>291</v>
      </c>
      <c r="M11545">
        <v>697</v>
      </c>
      <c r="N11545">
        <v>0.348134944024661</v>
      </c>
      <c r="O11545">
        <v>-0.11496752242472701</v>
      </c>
      <c r="P11545">
        <v>-0.153764624760128</v>
      </c>
      <c r="Q11545">
        <v>0.89830508474576198</v>
      </c>
      <c r="R11545">
        <v>0.50847457627118597</v>
      </c>
      <c r="S11545">
        <f t="shared" si="180"/>
        <v>0.99823795951533634</v>
      </c>
    </row>
    <row r="11546" spans="1:19" x14ac:dyDescent="0.2">
      <c r="A11546" t="s">
        <v>22947</v>
      </c>
      <c r="B11546" t="s">
        <v>22948</v>
      </c>
      <c r="C11546">
        <v>536</v>
      </c>
      <c r="D11546">
        <v>818</v>
      </c>
      <c r="E11546">
        <v>436</v>
      </c>
      <c r="F11546">
        <v>77</v>
      </c>
      <c r="G11546">
        <v>0.263846746274081</v>
      </c>
      <c r="H11546">
        <v>-0.58393631020258696</v>
      </c>
      <c r="I11546">
        <v>-1.7268712374822801</v>
      </c>
      <c r="J11546">
        <v>737</v>
      </c>
      <c r="K11546">
        <v>1290</v>
      </c>
      <c r="L11546">
        <v>665</v>
      </c>
      <c r="M11546">
        <v>105</v>
      </c>
      <c r="N11546">
        <v>0.32035032586191903</v>
      </c>
      <c r="O11546">
        <v>-0.63673461970033696</v>
      </c>
      <c r="P11546">
        <v>-1.856503857381</v>
      </c>
      <c r="Q11546">
        <v>0.76271186440677896</v>
      </c>
      <c r="R11546">
        <v>0.28813559322033899</v>
      </c>
      <c r="S11546">
        <f t="shared" si="180"/>
        <v>5.4145401841437929E-3</v>
      </c>
    </row>
    <row r="11547" spans="1:19" x14ac:dyDescent="0.2">
      <c r="A11547" t="s">
        <v>22949</v>
      </c>
      <c r="B11547" t="s">
        <v>22950</v>
      </c>
      <c r="C11547">
        <v>64</v>
      </c>
      <c r="D11547">
        <v>72</v>
      </c>
      <c r="E11547">
        <v>47</v>
      </c>
      <c r="F11547">
        <v>15</v>
      </c>
      <c r="G11547">
        <v>0.131410754742909</v>
      </c>
      <c r="H11547">
        <v>-0.62834012582657295</v>
      </c>
      <c r="I11547">
        <v>-1.5142858878901999</v>
      </c>
      <c r="J11547">
        <v>132</v>
      </c>
      <c r="K11547">
        <v>161</v>
      </c>
      <c r="L11547">
        <v>61</v>
      </c>
      <c r="M11547">
        <v>17</v>
      </c>
      <c r="N11547">
        <v>0.163480048247721</v>
      </c>
      <c r="O11547">
        <v>-0.92733287333947301</v>
      </c>
      <c r="P11547">
        <v>-1.9003506784194599</v>
      </c>
      <c r="Q11547">
        <v>0.71186440677966101</v>
      </c>
      <c r="R11547">
        <v>0.54237288135593198</v>
      </c>
      <c r="S11547">
        <f t="shared" si="180"/>
        <v>5.4992321198089091E-2</v>
      </c>
    </row>
    <row r="11548" spans="1:19" x14ac:dyDescent="0.2">
      <c r="A11548" t="s">
        <v>22951</v>
      </c>
      <c r="B11548" t="s">
        <v>22952</v>
      </c>
      <c r="C11548">
        <v>173</v>
      </c>
      <c r="D11548">
        <v>197</v>
      </c>
      <c r="E11548">
        <v>57</v>
      </c>
      <c r="F11548">
        <v>17</v>
      </c>
      <c r="G11548">
        <v>0.13667835532832501</v>
      </c>
      <c r="H11548">
        <v>-0.97642925723470697</v>
      </c>
      <c r="I11548">
        <v>-1.89179435471252</v>
      </c>
      <c r="J11548">
        <v>298</v>
      </c>
      <c r="K11548">
        <v>327</v>
      </c>
      <c r="L11548">
        <v>184</v>
      </c>
      <c r="M11548">
        <v>53</v>
      </c>
      <c r="N11548">
        <v>0.117559592005752</v>
      </c>
      <c r="O11548">
        <v>-0.80148721821110902</v>
      </c>
      <c r="P11548">
        <v>-1.7601660630673499</v>
      </c>
      <c r="Q11548">
        <v>0.62711864406779605</v>
      </c>
      <c r="R11548">
        <v>0.37288135593220301</v>
      </c>
      <c r="S11548">
        <f t="shared" si="180"/>
        <v>-1.6377766170225246E-2</v>
      </c>
    </row>
    <row r="11549" spans="1:19" x14ac:dyDescent="0.2">
      <c r="A11549" t="s">
        <v>22953</v>
      </c>
      <c r="B11549" t="s">
        <v>22954</v>
      </c>
      <c r="C11549">
        <v>97</v>
      </c>
      <c r="D11549">
        <v>142</v>
      </c>
      <c r="E11549">
        <v>69</v>
      </c>
      <c r="F11549">
        <v>11</v>
      </c>
      <c r="G11549">
        <v>0.24577484241233999</v>
      </c>
      <c r="H11549">
        <v>-0.64218065330739305</v>
      </c>
      <c r="I11549">
        <v>-1.82957622207001</v>
      </c>
      <c r="J11549">
        <v>114</v>
      </c>
      <c r="K11549">
        <v>239</v>
      </c>
      <c r="L11549">
        <v>149</v>
      </c>
      <c r="M11549">
        <v>8</v>
      </c>
      <c r="N11549">
        <v>0.39872115303338601</v>
      </c>
      <c r="O11549">
        <v>-0.47580736006858798</v>
      </c>
      <c r="P11549">
        <v>-2.1640405329364198</v>
      </c>
      <c r="Q11549">
        <v>0.88135593220338904</v>
      </c>
      <c r="R11549">
        <v>0.28813559322033899</v>
      </c>
      <c r="S11549">
        <f t="shared" si="180"/>
        <v>-0.10646490779808643</v>
      </c>
    </row>
    <row r="11550" spans="1:19" x14ac:dyDescent="0.2">
      <c r="A11550" t="s">
        <v>22955</v>
      </c>
      <c r="B11550" t="s">
        <v>22956</v>
      </c>
      <c r="C11550">
        <v>69</v>
      </c>
      <c r="D11550">
        <v>97</v>
      </c>
      <c r="E11550">
        <v>415</v>
      </c>
      <c r="F11550">
        <v>1453</v>
      </c>
      <c r="G11550">
        <v>0.22818087582451799</v>
      </c>
      <c r="H11550">
        <v>0.28494099619643298</v>
      </c>
      <c r="I11550">
        <v>0.43921935059876699</v>
      </c>
      <c r="J11550">
        <v>139</v>
      </c>
      <c r="K11550">
        <v>185</v>
      </c>
      <c r="L11550">
        <v>879</v>
      </c>
      <c r="M11550">
        <v>2146</v>
      </c>
      <c r="N11550">
        <v>0.20138503157064</v>
      </c>
      <c r="O11550">
        <v>0.20888529767528599</v>
      </c>
      <c r="P11550">
        <v>0.17838924878394399</v>
      </c>
      <c r="Q11550">
        <v>0.91525423728813504</v>
      </c>
      <c r="R11550">
        <v>0.49152542372881303</v>
      </c>
      <c r="S11550">
        <f t="shared" si="180"/>
        <v>1.1743797841297039</v>
      </c>
    </row>
    <row r="11551" spans="1:19" x14ac:dyDescent="0.2">
      <c r="A11551" t="s">
        <v>22957</v>
      </c>
      <c r="B11551" t="s">
        <v>22958</v>
      </c>
      <c r="C11551">
        <v>149</v>
      </c>
      <c r="D11551">
        <v>130</v>
      </c>
      <c r="E11551">
        <v>571</v>
      </c>
      <c r="F11551">
        <v>779</v>
      </c>
      <c r="G11551">
        <v>2.1015316190091199E-2</v>
      </c>
      <c r="H11551">
        <v>8.9191830055170396E-2</v>
      </c>
      <c r="I11551">
        <v>-0.165845983701708</v>
      </c>
      <c r="J11551">
        <v>516</v>
      </c>
      <c r="K11551">
        <v>440</v>
      </c>
      <c r="L11551">
        <v>885</v>
      </c>
      <c r="M11551">
        <v>1151</v>
      </c>
      <c r="N11551">
        <v>8.0310782806978197E-3</v>
      </c>
      <c r="O11551">
        <v>-0.35779520807377602</v>
      </c>
      <c r="P11551">
        <v>-0.66180004658931202</v>
      </c>
      <c r="Q11551">
        <v>0.76271186440677896</v>
      </c>
      <c r="R11551">
        <v>0.677966101694915</v>
      </c>
      <c r="S11551">
        <f t="shared" si="180"/>
        <v>0.77515207398107289</v>
      </c>
    </row>
    <row r="11552" spans="1:19" x14ac:dyDescent="0.2">
      <c r="A11552" t="s">
        <v>22959</v>
      </c>
      <c r="B11552" t="s">
        <v>22960</v>
      </c>
      <c r="C11552">
        <v>103</v>
      </c>
      <c r="D11552">
        <v>77</v>
      </c>
      <c r="E11552">
        <v>97</v>
      </c>
      <c r="F11552">
        <v>14</v>
      </c>
      <c r="G11552">
        <v>-4.6088267237161799E-2</v>
      </c>
      <c r="H11552">
        <v>-0.52032350021732998</v>
      </c>
      <c r="I11552">
        <v>-1.75090636198893</v>
      </c>
      <c r="J11552">
        <v>230</v>
      </c>
      <c r="K11552">
        <v>192</v>
      </c>
      <c r="L11552">
        <v>184</v>
      </c>
      <c r="M11552">
        <v>27</v>
      </c>
      <c r="N11552">
        <v>-1.1985038923214399E-3</v>
      </c>
      <c r="O11552">
        <v>-0.68899879015244603</v>
      </c>
      <c r="P11552">
        <v>-1.9405897404504899</v>
      </c>
      <c r="Q11552">
        <v>0.644067796610169</v>
      </c>
      <c r="R11552">
        <v>0.52542372881355903</v>
      </c>
      <c r="S11552">
        <f t="shared" si="180"/>
        <v>-2.4008390377052748E-2</v>
      </c>
    </row>
    <row r="11553" spans="1:19" x14ac:dyDescent="0.2">
      <c r="A11553" t="s">
        <v>22961</v>
      </c>
      <c r="B11553" t="s">
        <v>22962</v>
      </c>
      <c r="C11553">
        <v>93</v>
      </c>
      <c r="D11553">
        <v>128</v>
      </c>
      <c r="E11553">
        <v>90</v>
      </c>
      <c r="F11553">
        <v>17</v>
      </c>
      <c r="G11553">
        <v>0.21898525338946101</v>
      </c>
      <c r="H11553">
        <v>-0.50849844889301299</v>
      </c>
      <c r="I11553">
        <v>-1.62223120013766</v>
      </c>
      <c r="J11553">
        <v>242</v>
      </c>
      <c r="K11553">
        <v>360</v>
      </c>
      <c r="L11553">
        <v>159</v>
      </c>
      <c r="M11553">
        <v>29</v>
      </c>
      <c r="N11553">
        <v>0.249715238208577</v>
      </c>
      <c r="O11553">
        <v>-0.77450701880437001</v>
      </c>
      <c r="P11553">
        <v>-1.9316430366733599</v>
      </c>
      <c r="Q11553">
        <v>0.62711864406779605</v>
      </c>
      <c r="R11553">
        <v>0.42372881355932202</v>
      </c>
      <c r="S11553">
        <f t="shared" si="180"/>
        <v>1.5492489153161228E-2</v>
      </c>
    </row>
    <row r="11554" spans="1:19" x14ac:dyDescent="0.2">
      <c r="A11554" t="s">
        <v>22963</v>
      </c>
      <c r="B11554" t="s">
        <v>22964</v>
      </c>
      <c r="C11554">
        <v>206</v>
      </c>
      <c r="D11554">
        <v>243</v>
      </c>
      <c r="E11554">
        <v>158</v>
      </c>
      <c r="F11554">
        <v>14</v>
      </c>
      <c r="G11554">
        <v>0.151997285524687</v>
      </c>
      <c r="H11554">
        <v>-0.60946814319313403</v>
      </c>
      <c r="I11554">
        <v>-2.0519363576529099</v>
      </c>
      <c r="J11554">
        <v>317</v>
      </c>
      <c r="K11554">
        <v>376</v>
      </c>
      <c r="L11554">
        <v>319</v>
      </c>
      <c r="M11554">
        <v>36</v>
      </c>
      <c r="N11554">
        <v>0.151356686131631</v>
      </c>
      <c r="O11554">
        <v>-0.58935735630496</v>
      </c>
      <c r="P11554">
        <v>-1.95498243004235</v>
      </c>
      <c r="Q11554">
        <v>0.81355932203389802</v>
      </c>
      <c r="R11554">
        <v>0.338983050847457</v>
      </c>
      <c r="S11554">
        <f t="shared" si="180"/>
        <v>-0.11467025753871941</v>
      </c>
    </row>
    <row r="11555" spans="1:19" x14ac:dyDescent="0.2">
      <c r="A11555" t="s">
        <v>22965</v>
      </c>
      <c r="B11555" t="s">
        <v>22966</v>
      </c>
      <c r="C11555">
        <v>117</v>
      </c>
      <c r="D11555">
        <v>117</v>
      </c>
      <c r="E11555">
        <v>756</v>
      </c>
      <c r="F11555">
        <v>1464</v>
      </c>
      <c r="G11555">
        <v>8.0258232295528406E-2</v>
      </c>
      <c r="H11555">
        <v>0.31607792397664097</v>
      </c>
      <c r="I11555">
        <v>0.21315804201421201</v>
      </c>
      <c r="J11555">
        <v>248</v>
      </c>
      <c r="K11555">
        <v>192</v>
      </c>
      <c r="L11555">
        <v>964</v>
      </c>
      <c r="M11555">
        <v>1911</v>
      </c>
      <c r="N11555">
        <v>-3.3922348700944897E-2</v>
      </c>
      <c r="O11555">
        <v>-2.4634240677759199E-3</v>
      </c>
      <c r="P11555">
        <v>-0.12341666236309599</v>
      </c>
      <c r="Q11555">
        <v>0.77966101694915202</v>
      </c>
      <c r="R11555">
        <v>0.55932203389830504</v>
      </c>
      <c r="S11555">
        <f t="shared" si="180"/>
        <v>1.0284593040664576</v>
      </c>
    </row>
    <row r="11556" spans="1:19" x14ac:dyDescent="0.2">
      <c r="A11556" t="s">
        <v>22967</v>
      </c>
      <c r="B11556" t="s">
        <v>22968</v>
      </c>
      <c r="C11556">
        <v>174</v>
      </c>
      <c r="D11556">
        <v>161</v>
      </c>
      <c r="E11556">
        <v>130</v>
      </c>
      <c r="F11556">
        <v>14</v>
      </c>
      <c r="G11556">
        <v>4.6534860044778401E-2</v>
      </c>
      <c r="H11556">
        <v>-0.62086390575416595</v>
      </c>
      <c r="I11556">
        <v>-1.9786183855663599</v>
      </c>
      <c r="J11556">
        <v>243</v>
      </c>
      <c r="K11556">
        <v>388</v>
      </c>
      <c r="L11556">
        <v>126</v>
      </c>
      <c r="M11556">
        <v>23</v>
      </c>
      <c r="N11556">
        <v>0.28045355541761602</v>
      </c>
      <c r="O11556">
        <v>-0.87732450562513897</v>
      </c>
      <c r="P11556">
        <v>-2.0341041061726099</v>
      </c>
      <c r="Q11556">
        <v>0.79661016949152497</v>
      </c>
      <c r="R11556">
        <v>0.322033898305084</v>
      </c>
      <c r="S11556">
        <f t="shared" si="180"/>
        <v>-0.1146903254994327</v>
      </c>
    </row>
    <row r="11557" spans="1:19" x14ac:dyDescent="0.2">
      <c r="A11557" t="s">
        <v>22969</v>
      </c>
      <c r="B11557" t="s">
        <v>22970</v>
      </c>
      <c r="C11557">
        <v>210</v>
      </c>
      <c r="D11557">
        <v>247</v>
      </c>
      <c r="E11557">
        <v>150</v>
      </c>
      <c r="F11557">
        <v>25</v>
      </c>
      <c r="G11557">
        <v>0.150735890821274</v>
      </c>
      <c r="H11557">
        <v>-0.64038604545664102</v>
      </c>
      <c r="I11557">
        <v>-1.80847645902388</v>
      </c>
      <c r="J11557">
        <v>402</v>
      </c>
      <c r="K11557">
        <v>761</v>
      </c>
      <c r="L11557">
        <v>243</v>
      </c>
      <c r="M11557">
        <v>37</v>
      </c>
      <c r="N11557">
        <v>0.35438670710782399</v>
      </c>
      <c r="O11557">
        <v>-0.81070855663054797</v>
      </c>
      <c r="P11557">
        <v>-2.04624999760936</v>
      </c>
      <c r="Q11557">
        <v>0.88135593220338904</v>
      </c>
      <c r="R11557">
        <v>0.52542372881355903</v>
      </c>
      <c r="S11557">
        <f t="shared" si="180"/>
        <v>-6.8873043238369264E-2</v>
      </c>
    </row>
    <row r="11558" spans="1:19" x14ac:dyDescent="0.2">
      <c r="A11558" t="s">
        <v>22971</v>
      </c>
      <c r="B11558" t="s">
        <v>22972</v>
      </c>
      <c r="C11558">
        <v>220</v>
      </c>
      <c r="D11558">
        <v>193</v>
      </c>
      <c r="E11558">
        <v>1084</v>
      </c>
      <c r="F11558">
        <v>4133</v>
      </c>
      <c r="G11558">
        <v>2.3392860481096001E-2</v>
      </c>
      <c r="H11558">
        <v>0.198348591601758</v>
      </c>
      <c r="I11558">
        <v>0.38964555149750302</v>
      </c>
      <c r="J11558">
        <v>280</v>
      </c>
      <c r="K11558">
        <v>422</v>
      </c>
      <c r="L11558">
        <v>2343</v>
      </c>
      <c r="M11558">
        <v>6422</v>
      </c>
      <c r="N11558">
        <v>0.25538252304117598</v>
      </c>
      <c r="O11558">
        <v>0.33052548011035299</v>
      </c>
      <c r="P11558">
        <v>0.35028660129637101</v>
      </c>
      <c r="Q11558">
        <v>0.81355932203389802</v>
      </c>
      <c r="R11558">
        <v>0.61016949152542299</v>
      </c>
      <c r="S11558">
        <f t="shared" si="180"/>
        <v>1.2060632547303995</v>
      </c>
    </row>
    <row r="11559" spans="1:19" x14ac:dyDescent="0.2">
      <c r="A11559" t="s">
        <v>22973</v>
      </c>
      <c r="B11559" t="s">
        <v>22974</v>
      </c>
      <c r="C11559">
        <v>50</v>
      </c>
      <c r="D11559">
        <v>67</v>
      </c>
      <c r="E11559">
        <v>33</v>
      </c>
      <c r="F11559">
        <v>7</v>
      </c>
      <c r="G11559">
        <v>0.20736303066033601</v>
      </c>
      <c r="H11559">
        <v>-0.67471407423653496</v>
      </c>
      <c r="I11559">
        <v>-1.73806913728376</v>
      </c>
      <c r="J11559">
        <v>406</v>
      </c>
      <c r="K11559">
        <v>541</v>
      </c>
      <c r="L11559">
        <v>274</v>
      </c>
      <c r="M11559">
        <v>44</v>
      </c>
      <c r="N11559">
        <v>0.20189933495109699</v>
      </c>
      <c r="O11559">
        <v>-0.762864247901196</v>
      </c>
      <c r="P11559">
        <v>-1.97529902568289</v>
      </c>
      <c r="Q11559">
        <v>0.71186440677966101</v>
      </c>
      <c r="R11559">
        <v>0.35593220338983</v>
      </c>
      <c r="S11559">
        <f t="shared" si="180"/>
        <v>-2.9590514144807394E-2</v>
      </c>
    </row>
    <row r="11560" spans="1:19" x14ac:dyDescent="0.2">
      <c r="A11560" t="s">
        <v>22975</v>
      </c>
      <c r="B11560" t="s">
        <v>22976</v>
      </c>
      <c r="C11560">
        <v>253</v>
      </c>
      <c r="D11560">
        <v>298</v>
      </c>
      <c r="E11560">
        <v>137</v>
      </c>
      <c r="F11560">
        <v>36</v>
      </c>
      <c r="G11560">
        <v>0.151353975195965</v>
      </c>
      <c r="H11560">
        <v>-0.76065796379781403</v>
      </c>
      <c r="I11560">
        <v>-1.73101519337052</v>
      </c>
      <c r="J11560">
        <v>445</v>
      </c>
      <c r="K11560">
        <v>449</v>
      </c>
      <c r="L11560">
        <v>256</v>
      </c>
      <c r="M11560">
        <v>63</v>
      </c>
      <c r="N11560">
        <v>8.1114433444113301E-2</v>
      </c>
      <c r="O11560">
        <v>-0.83220882281347197</v>
      </c>
      <c r="P11560">
        <v>-1.8592451301192401</v>
      </c>
      <c r="Q11560">
        <v>0.74576271186440601</v>
      </c>
      <c r="R11560">
        <v>0.44067796610169402</v>
      </c>
      <c r="S11560">
        <f t="shared" si="180"/>
        <v>3.4862463865074828E-3</v>
      </c>
    </row>
    <row r="11561" spans="1:19" x14ac:dyDescent="0.2">
      <c r="A11561" t="s">
        <v>22977</v>
      </c>
      <c r="B11561" t="s">
        <v>22978</v>
      </c>
      <c r="C11561">
        <v>15</v>
      </c>
      <c r="D11561">
        <v>29</v>
      </c>
      <c r="E11561">
        <v>21</v>
      </c>
      <c r="F11561">
        <v>3</v>
      </c>
      <c r="G11561">
        <v>0.36656497113880299</v>
      </c>
      <c r="H11561">
        <v>-0.348129974100165</v>
      </c>
      <c r="I11561">
        <v>-1.58316717729801</v>
      </c>
      <c r="J11561">
        <v>49</v>
      </c>
      <c r="K11561">
        <v>99</v>
      </c>
      <c r="L11561">
        <v>46</v>
      </c>
      <c r="M11561">
        <v>5</v>
      </c>
      <c r="N11561">
        <v>0.38266721799075798</v>
      </c>
      <c r="O11561">
        <v>-0.61952702549132999</v>
      </c>
      <c r="P11561">
        <v>-2.0014517442843802</v>
      </c>
      <c r="Q11561">
        <v>0.79661016949152497</v>
      </c>
      <c r="R11561">
        <v>0.49152542372881303</v>
      </c>
      <c r="S11561">
        <f t="shared" si="180"/>
        <v>8.0852172094044716E-3</v>
      </c>
    </row>
    <row r="11562" spans="1:19" x14ac:dyDescent="0.2">
      <c r="A11562" t="s">
        <v>22979</v>
      </c>
      <c r="B11562" t="s">
        <v>22980</v>
      </c>
      <c r="C11562">
        <v>228</v>
      </c>
      <c r="D11562">
        <v>260</v>
      </c>
      <c r="E11562">
        <v>1386</v>
      </c>
      <c r="F11562">
        <v>3136</v>
      </c>
      <c r="G11562">
        <v>0.13729673326589201</v>
      </c>
      <c r="H11562">
        <v>0.28957037349692999</v>
      </c>
      <c r="I11562">
        <v>0.254244034049948</v>
      </c>
      <c r="J11562">
        <v>603</v>
      </c>
      <c r="K11562">
        <v>692</v>
      </c>
      <c r="L11562">
        <v>2998</v>
      </c>
      <c r="M11562">
        <v>6585</v>
      </c>
      <c r="N11562">
        <v>0.13701688573832799</v>
      </c>
      <c r="O11562">
        <v>0.10442553922771899</v>
      </c>
      <c r="P11562">
        <v>2.80127985657583E-2</v>
      </c>
      <c r="Q11562">
        <v>0.83050847457627097</v>
      </c>
      <c r="R11562">
        <v>0.61016949152542299</v>
      </c>
      <c r="S11562">
        <f t="shared" si="180"/>
        <v>1.0808127283334719</v>
      </c>
    </row>
    <row r="11563" spans="1:19" x14ac:dyDescent="0.2">
      <c r="A11563" t="s">
        <v>22981</v>
      </c>
      <c r="B11563" t="s">
        <v>22982</v>
      </c>
      <c r="C11563">
        <v>22</v>
      </c>
      <c r="D11563">
        <v>35</v>
      </c>
      <c r="E11563">
        <v>219</v>
      </c>
      <c r="F11563">
        <v>631</v>
      </c>
      <c r="G11563">
        <v>0.28190359582359698</v>
      </c>
      <c r="H11563">
        <v>0.50376342423950804</v>
      </c>
      <c r="I11563">
        <v>0.57340950545992897</v>
      </c>
      <c r="J11563">
        <v>86</v>
      </c>
      <c r="K11563">
        <v>178</v>
      </c>
      <c r="L11563">
        <v>547</v>
      </c>
      <c r="M11563">
        <v>1229</v>
      </c>
      <c r="N11563">
        <v>0.39314965448704797</v>
      </c>
      <c r="O11563">
        <v>0.21140009794547199</v>
      </c>
      <c r="P11563">
        <v>0.14482776305099301</v>
      </c>
      <c r="Q11563">
        <v>0.86440677966101698</v>
      </c>
      <c r="R11563">
        <v>0.59322033898305004</v>
      </c>
      <c r="S11563">
        <f t="shared" si="180"/>
        <v>1.2041008502985944</v>
      </c>
    </row>
    <row r="11564" spans="1:19" x14ac:dyDescent="0.2">
      <c r="A11564" t="s">
        <v>22983</v>
      </c>
      <c r="B11564" t="s">
        <v>22984</v>
      </c>
      <c r="C11564">
        <v>49</v>
      </c>
      <c r="D11564">
        <v>20</v>
      </c>
      <c r="E11564">
        <v>258</v>
      </c>
      <c r="F11564">
        <v>641</v>
      </c>
      <c r="G11564">
        <v>-0.30890785206900401</v>
      </c>
      <c r="H11564">
        <v>0.22716561615631201</v>
      </c>
      <c r="I11564">
        <v>0.232464776528304</v>
      </c>
      <c r="J11564">
        <v>117</v>
      </c>
      <c r="K11564">
        <v>113</v>
      </c>
      <c r="L11564">
        <v>599</v>
      </c>
      <c r="M11564">
        <v>1211</v>
      </c>
      <c r="N11564">
        <v>6.2120685158979803E-2</v>
      </c>
      <c r="O11564">
        <v>0.117152183498759</v>
      </c>
      <c r="P11564">
        <v>4.7326128049976803E-3</v>
      </c>
      <c r="Q11564">
        <v>0.86440677966101698</v>
      </c>
      <c r="R11564">
        <v>0.52542372881355903</v>
      </c>
      <c r="S11564">
        <f t="shared" si="180"/>
        <v>1.0683048825246311</v>
      </c>
    </row>
    <row r="11565" spans="1:19" x14ac:dyDescent="0.2">
      <c r="A11565" t="s">
        <v>22985</v>
      </c>
      <c r="B11565" t="s">
        <v>22986</v>
      </c>
      <c r="C11565">
        <v>211</v>
      </c>
      <c r="D11565">
        <v>311</v>
      </c>
      <c r="E11565">
        <v>1369</v>
      </c>
      <c r="F11565">
        <v>3971</v>
      </c>
      <c r="G11565">
        <v>0.24873616602467299</v>
      </c>
      <c r="H11565">
        <v>0.31786298305789301</v>
      </c>
      <c r="I11565">
        <v>0.39042025880419101</v>
      </c>
      <c r="J11565">
        <v>378</v>
      </c>
      <c r="K11565">
        <v>540</v>
      </c>
      <c r="L11565">
        <v>2578</v>
      </c>
      <c r="M11565">
        <v>6610</v>
      </c>
      <c r="N11565">
        <v>0.232130063407464</v>
      </c>
      <c r="O11565">
        <v>0.24170233603576799</v>
      </c>
      <c r="P11565">
        <v>0.23248399105652101</v>
      </c>
      <c r="Q11565">
        <v>0.79661016949152497</v>
      </c>
      <c r="R11565">
        <v>0.72881355932203296</v>
      </c>
      <c r="S11565">
        <f t="shared" si="180"/>
        <v>1.1747763947749132</v>
      </c>
    </row>
    <row r="11566" spans="1:19" x14ac:dyDescent="0.2">
      <c r="A11566" t="s">
        <v>22987</v>
      </c>
      <c r="B11566" t="s">
        <v>22988</v>
      </c>
      <c r="C11566">
        <v>62</v>
      </c>
      <c r="D11566">
        <v>77</v>
      </c>
      <c r="E11566">
        <v>398</v>
      </c>
      <c r="F11566">
        <v>1062</v>
      </c>
      <c r="G11566">
        <v>0.17435726796975601</v>
      </c>
      <c r="H11566">
        <v>0.31323337279703001</v>
      </c>
      <c r="I11566">
        <v>0.34953565428519701</v>
      </c>
      <c r="J11566">
        <v>204</v>
      </c>
      <c r="K11566">
        <v>217</v>
      </c>
      <c r="L11566">
        <v>847</v>
      </c>
      <c r="M11566">
        <v>1761</v>
      </c>
      <c r="N11566">
        <v>0.104057669844352</v>
      </c>
      <c r="O11566">
        <v>2.6164465760417699E-2</v>
      </c>
      <c r="P11566">
        <v>-7.4096480050514696E-2</v>
      </c>
      <c r="Q11566">
        <v>0.81355932203389802</v>
      </c>
      <c r="R11566">
        <v>0.59322033898305004</v>
      </c>
      <c r="S11566">
        <f t="shared" si="180"/>
        <v>1.0809806881296078</v>
      </c>
    </row>
    <row r="11567" spans="1:19" x14ac:dyDescent="0.2">
      <c r="A11567" t="s">
        <v>22989</v>
      </c>
      <c r="B11567" t="s">
        <v>22990</v>
      </c>
      <c r="C11567">
        <v>79</v>
      </c>
      <c r="D11567">
        <v>45</v>
      </c>
      <c r="E11567">
        <v>28</v>
      </c>
      <c r="F11567">
        <v>1</v>
      </c>
      <c r="G11567">
        <v>-0.16415634521956901</v>
      </c>
      <c r="H11567">
        <v>-0.94472706972662501</v>
      </c>
      <c r="I11567">
        <v>-2.7818242642524398</v>
      </c>
      <c r="J11567">
        <v>118</v>
      </c>
      <c r="K11567">
        <v>134</v>
      </c>
      <c r="L11567">
        <v>61</v>
      </c>
      <c r="M11567">
        <v>8</v>
      </c>
      <c r="N11567">
        <v>0.13245089448040401</v>
      </c>
      <c r="O11567">
        <v>-0.87864094943974802</v>
      </c>
      <c r="P11567">
        <v>-2.1790176889060699</v>
      </c>
      <c r="Q11567">
        <v>0.69491525423728795</v>
      </c>
      <c r="R11567">
        <v>0.37288135593220301</v>
      </c>
      <c r="S11567">
        <f t="shared" si="180"/>
        <v>-0.38508359386168828</v>
      </c>
    </row>
    <row r="11568" spans="1:19" x14ac:dyDescent="0.2">
      <c r="A11568" t="s">
        <v>22991</v>
      </c>
      <c r="B11568" t="s">
        <v>22992</v>
      </c>
      <c r="C11568">
        <v>227</v>
      </c>
      <c r="D11568">
        <v>271</v>
      </c>
      <c r="E11568">
        <v>211</v>
      </c>
      <c r="F11568">
        <v>52</v>
      </c>
      <c r="G11568">
        <v>0.15720166597681101</v>
      </c>
      <c r="H11568">
        <v>-0.52600141167383296</v>
      </c>
      <c r="I11568">
        <v>-1.5242196865203199</v>
      </c>
      <c r="J11568">
        <v>392</v>
      </c>
      <c r="K11568">
        <v>369</v>
      </c>
      <c r="L11568">
        <v>440</v>
      </c>
      <c r="M11568">
        <v>90</v>
      </c>
      <c r="N11568">
        <v>5.0968402560324901E-2</v>
      </c>
      <c r="O11568">
        <v>-0.54192216767865997</v>
      </c>
      <c r="P11568">
        <v>-1.64926922617302</v>
      </c>
      <c r="Q11568">
        <v>0.69491525423728795</v>
      </c>
      <c r="R11568">
        <v>0.49152542372881303</v>
      </c>
      <c r="S11568">
        <f t="shared" si="180"/>
        <v>0.11928776285010424</v>
      </c>
    </row>
    <row r="11569" spans="1:19" x14ac:dyDescent="0.2">
      <c r="A11569" t="s">
        <v>22993</v>
      </c>
      <c r="B11569" t="s">
        <v>22994</v>
      </c>
      <c r="C11569">
        <v>173</v>
      </c>
      <c r="D11569">
        <v>254</v>
      </c>
      <c r="E11569">
        <v>141</v>
      </c>
      <c r="F11569">
        <v>24</v>
      </c>
      <c r="G11569">
        <v>0.24704584578667099</v>
      </c>
      <c r="H11569">
        <v>-0.58308500025181897</v>
      </c>
      <c r="I11569">
        <v>-1.74203203437918</v>
      </c>
      <c r="J11569">
        <v>442</v>
      </c>
      <c r="K11569">
        <v>481</v>
      </c>
      <c r="L11569">
        <v>224</v>
      </c>
      <c r="M11569">
        <v>49</v>
      </c>
      <c r="N11569">
        <v>0.113950910446461</v>
      </c>
      <c r="O11569">
        <v>-0.88726302815931901</v>
      </c>
      <c r="P11569">
        <v>-1.96545185791247</v>
      </c>
      <c r="Q11569">
        <v>0.644067796610169</v>
      </c>
      <c r="R11569">
        <v>0.57627118644067798</v>
      </c>
      <c r="S11569">
        <f t="shared" si="180"/>
        <v>-2.8099391518185114E-2</v>
      </c>
    </row>
    <row r="11570" spans="1:19" x14ac:dyDescent="0.2">
      <c r="A11570" t="s">
        <v>22995</v>
      </c>
      <c r="B11570" t="s">
        <v>22996</v>
      </c>
      <c r="C11570">
        <v>10</v>
      </c>
      <c r="D11570">
        <v>9</v>
      </c>
      <c r="E11570">
        <v>7</v>
      </c>
      <c r="F11570">
        <v>1</v>
      </c>
      <c r="G11570">
        <v>3.4500741734853201E-2</v>
      </c>
      <c r="H11570">
        <v>-0.64915996976414603</v>
      </c>
      <c r="I11570">
        <v>-1.88419717296199</v>
      </c>
      <c r="J11570">
        <v>196</v>
      </c>
      <c r="K11570">
        <v>257</v>
      </c>
      <c r="L11570">
        <v>134</v>
      </c>
      <c r="M11570">
        <v>30</v>
      </c>
      <c r="N11570">
        <v>0.19490515539653999</v>
      </c>
      <c r="O11570">
        <v>-0.757240050136058</v>
      </c>
      <c r="P11570">
        <v>-1.8253604852287</v>
      </c>
      <c r="Q11570">
        <v>0.72881355932203395</v>
      </c>
      <c r="R11570">
        <v>0.28813559322033899</v>
      </c>
      <c r="S11570">
        <f t="shared" si="180"/>
        <v>-3.1625307249170745E-2</v>
      </c>
    </row>
    <row r="11571" spans="1:19" x14ac:dyDescent="0.2">
      <c r="A11571" t="s">
        <v>22997</v>
      </c>
      <c r="B11571" t="s">
        <v>22998</v>
      </c>
      <c r="C11571">
        <v>272</v>
      </c>
      <c r="D11571">
        <v>327</v>
      </c>
      <c r="E11571">
        <v>1225</v>
      </c>
      <c r="F11571">
        <v>5077</v>
      </c>
      <c r="G11571">
        <v>0.16023708092161501</v>
      </c>
      <c r="H11571">
        <v>0.15930917488794899</v>
      </c>
      <c r="I11571">
        <v>0.38684108640840698</v>
      </c>
      <c r="J11571">
        <v>386</v>
      </c>
      <c r="K11571">
        <v>814</v>
      </c>
      <c r="L11571">
        <v>2548</v>
      </c>
      <c r="M11571">
        <v>8159</v>
      </c>
      <c r="N11571">
        <v>0.40126520363916801</v>
      </c>
      <c r="O11571">
        <v>0.22752334184716699</v>
      </c>
      <c r="P11571">
        <v>0.31482395986579398</v>
      </c>
      <c r="Q11571">
        <v>0.89830508474576198</v>
      </c>
      <c r="R11571">
        <v>0.57627118644067798</v>
      </c>
      <c r="S11571">
        <f t="shared" si="180"/>
        <v>1.1957688165855709</v>
      </c>
    </row>
    <row r="11572" spans="1:19" x14ac:dyDescent="0.2">
      <c r="A11572" t="s">
        <v>22999</v>
      </c>
      <c r="B11572" t="s">
        <v>23000</v>
      </c>
      <c r="C11572">
        <v>305</v>
      </c>
      <c r="D11572">
        <v>339</v>
      </c>
      <c r="E11572">
        <v>140</v>
      </c>
      <c r="F11572">
        <v>25</v>
      </c>
      <c r="G11572">
        <v>0.126158091151824</v>
      </c>
      <c r="H11572">
        <v>-0.83242981344695099</v>
      </c>
      <c r="I11572">
        <v>-1.9705570036367399</v>
      </c>
      <c r="J11572">
        <v>549</v>
      </c>
      <c r="K11572">
        <v>689</v>
      </c>
      <c r="L11572">
        <v>306</v>
      </c>
      <c r="M11572">
        <v>61</v>
      </c>
      <c r="N11572">
        <v>0.17587498087925499</v>
      </c>
      <c r="O11572">
        <v>-0.84593969511290201</v>
      </c>
      <c r="P11572">
        <v>-1.9644681780312101</v>
      </c>
      <c r="Q11572">
        <v>0.66101694915254205</v>
      </c>
      <c r="R11572">
        <v>0.45762711864406702</v>
      </c>
      <c r="S11572">
        <f t="shared" si="180"/>
        <v>-9.3739084112682794E-2</v>
      </c>
    </row>
    <row r="11573" spans="1:19" x14ac:dyDescent="0.2">
      <c r="A11573" t="s">
        <v>23001</v>
      </c>
      <c r="B11573" t="s">
        <v>23002</v>
      </c>
      <c r="C11573">
        <v>156</v>
      </c>
      <c r="D11573">
        <v>149</v>
      </c>
      <c r="E11573">
        <v>87</v>
      </c>
      <c r="F11573">
        <v>35</v>
      </c>
      <c r="G11573">
        <v>6.0319902353340803E-2</v>
      </c>
      <c r="H11573">
        <v>-0.74786335551424599</v>
      </c>
      <c r="I11573">
        <v>-1.5332537269661799</v>
      </c>
      <c r="J11573">
        <v>210</v>
      </c>
      <c r="K11573">
        <v>348</v>
      </c>
      <c r="L11573">
        <v>157</v>
      </c>
      <c r="M11573">
        <v>41</v>
      </c>
      <c r="N11573">
        <v>0.29658805263438298</v>
      </c>
      <c r="O11573">
        <v>-0.71840841946907497</v>
      </c>
      <c r="P11573">
        <v>-1.7196611066060701</v>
      </c>
      <c r="Q11573">
        <v>0.93220338983050799</v>
      </c>
      <c r="R11573">
        <v>0.37288135593220301</v>
      </c>
      <c r="S11573">
        <f t="shared" si="180"/>
        <v>9.7853817997927806E-2</v>
      </c>
    </row>
    <row r="11574" spans="1:19" x14ac:dyDescent="0.2">
      <c r="A11574" t="s">
        <v>23003</v>
      </c>
      <c r="B11574" t="s">
        <v>23004</v>
      </c>
      <c r="C11574">
        <v>324</v>
      </c>
      <c r="D11574">
        <v>246</v>
      </c>
      <c r="E11574">
        <v>533</v>
      </c>
      <c r="F11574">
        <v>565</v>
      </c>
      <c r="G11574">
        <v>-3.9351670807704499E-2</v>
      </c>
      <c r="H11574">
        <v>-0.27807581095844303</v>
      </c>
      <c r="I11574">
        <v>-0.64269373534917196</v>
      </c>
      <c r="J11574">
        <v>577</v>
      </c>
      <c r="K11574">
        <v>628</v>
      </c>
      <c r="L11574">
        <v>960</v>
      </c>
      <c r="M11574">
        <v>1206</v>
      </c>
      <c r="N11574">
        <v>0.114011934003186</v>
      </c>
      <c r="O11574">
        <v>-0.37099335726055299</v>
      </c>
      <c r="P11574">
        <v>-0.690054173943491</v>
      </c>
      <c r="Q11574">
        <v>0.86440677966101698</v>
      </c>
      <c r="R11574">
        <v>0.59322033898305004</v>
      </c>
      <c r="S11574">
        <f t="shared" si="180"/>
        <v>0.63007957402794013</v>
      </c>
    </row>
    <row r="11575" spans="1:19" x14ac:dyDescent="0.2">
      <c r="A11575" t="s">
        <v>23005</v>
      </c>
      <c r="B11575" t="s">
        <v>23006</v>
      </c>
      <c r="C11575">
        <v>372</v>
      </c>
      <c r="D11575">
        <v>335</v>
      </c>
      <c r="E11575">
        <v>2144</v>
      </c>
      <c r="F11575">
        <v>4839</v>
      </c>
      <c r="G11575">
        <v>3.4760099450476097E-2</v>
      </c>
      <c r="H11575">
        <v>0.26642383136043102</v>
      </c>
      <c r="I11575">
        <v>0.230015509264727</v>
      </c>
      <c r="J11575">
        <v>603</v>
      </c>
      <c r="K11575">
        <v>872</v>
      </c>
      <c r="L11575">
        <v>3146</v>
      </c>
      <c r="M11575">
        <v>7528</v>
      </c>
      <c r="N11575">
        <v>0.23742727621413701</v>
      </c>
      <c r="O11575">
        <v>0.12535262900272601</v>
      </c>
      <c r="P11575">
        <v>8.6136629687156199E-2</v>
      </c>
      <c r="Q11575">
        <v>0.84745762711864403</v>
      </c>
      <c r="R11575">
        <v>0.69491525423728795</v>
      </c>
      <c r="S11575">
        <f t="shared" si="180"/>
        <v>1.0893727983932555</v>
      </c>
    </row>
    <row r="11576" spans="1:19" x14ac:dyDescent="0.2">
      <c r="A11576" t="s">
        <v>23007</v>
      </c>
      <c r="B11576" t="s">
        <v>23008</v>
      </c>
      <c r="C11576">
        <v>91</v>
      </c>
      <c r="D11576">
        <v>109</v>
      </c>
      <c r="E11576">
        <v>84</v>
      </c>
      <c r="F11576">
        <v>10</v>
      </c>
      <c r="G11576">
        <v>0.158643337915058</v>
      </c>
      <c r="H11576">
        <v>-0.52902011603761501</v>
      </c>
      <c r="I11576">
        <v>-1.84323856528309</v>
      </c>
      <c r="J11576">
        <v>206</v>
      </c>
      <c r="K11576">
        <v>209</v>
      </c>
      <c r="L11576">
        <v>97</v>
      </c>
      <c r="M11576">
        <v>16</v>
      </c>
      <c r="N11576">
        <v>8.3507169163622302E-2</v>
      </c>
      <c r="O11576">
        <v>-0.91918426324729896</v>
      </c>
      <c r="P11576">
        <v>-2.11997290630512</v>
      </c>
      <c r="Q11576">
        <v>0.677966101694915</v>
      </c>
      <c r="R11576">
        <v>0.45762711864406702</v>
      </c>
      <c r="S11576">
        <f t="shared" si="180"/>
        <v>-9.8617531165629629E-2</v>
      </c>
    </row>
    <row r="11577" spans="1:19" x14ac:dyDescent="0.2">
      <c r="A11577" t="s">
        <v>23009</v>
      </c>
      <c r="B11577" t="s">
        <v>23010</v>
      </c>
      <c r="C11577">
        <v>312</v>
      </c>
      <c r="D11577">
        <v>316</v>
      </c>
      <c r="E11577">
        <v>226</v>
      </c>
      <c r="F11577">
        <v>43</v>
      </c>
      <c r="G11577">
        <v>8.5790720895489406E-2</v>
      </c>
      <c r="H11577">
        <v>-0.63430416464944495</v>
      </c>
      <c r="I11577">
        <v>-1.74488331140085</v>
      </c>
      <c r="J11577">
        <v>411</v>
      </c>
      <c r="K11577">
        <v>640</v>
      </c>
      <c r="L11577">
        <v>212</v>
      </c>
      <c r="M11577">
        <v>77</v>
      </c>
      <c r="N11577">
        <v>0.269566255529539</v>
      </c>
      <c r="O11577">
        <v>-0.87959473809170796</v>
      </c>
      <c r="P11577">
        <v>-1.7375767652954801</v>
      </c>
      <c r="Q11577">
        <v>0.91525423728813504</v>
      </c>
      <c r="R11577">
        <v>0.338983050847457</v>
      </c>
      <c r="S11577">
        <f t="shared" si="180"/>
        <v>3.2031210016276526E-2</v>
      </c>
    </row>
    <row r="11578" spans="1:19" x14ac:dyDescent="0.2">
      <c r="A11578" t="s">
        <v>23011</v>
      </c>
      <c r="B11578" t="s">
        <v>23012</v>
      </c>
      <c r="C11578">
        <v>200</v>
      </c>
      <c r="D11578">
        <v>296</v>
      </c>
      <c r="E11578">
        <v>173</v>
      </c>
      <c r="F11578">
        <v>21</v>
      </c>
      <c r="G11578">
        <v>0.25051994769048502</v>
      </c>
      <c r="H11578">
        <v>-0.55724190231358905</v>
      </c>
      <c r="I11578">
        <v>-1.8630078738920599</v>
      </c>
      <c r="J11578">
        <v>335</v>
      </c>
      <c r="K11578">
        <v>373</v>
      </c>
      <c r="L11578">
        <v>154</v>
      </c>
      <c r="M11578">
        <v>18</v>
      </c>
      <c r="N11578">
        <v>0.123892128193564</v>
      </c>
      <c r="O11578">
        <v>-0.929612863344772</v>
      </c>
      <c r="P11578">
        <v>-2.2799979705254301</v>
      </c>
      <c r="Q11578">
        <v>0.83050847457627097</v>
      </c>
      <c r="R11578">
        <v>0.338983050847457</v>
      </c>
      <c r="S11578">
        <f t="shared" si="180"/>
        <v>-0.1471227608656081</v>
      </c>
    </row>
    <row r="11579" spans="1:19" x14ac:dyDescent="0.2">
      <c r="A11579" t="s">
        <v>23013</v>
      </c>
      <c r="B11579" t="s">
        <v>23014</v>
      </c>
      <c r="C11579">
        <v>233</v>
      </c>
      <c r="D11579">
        <v>232</v>
      </c>
      <c r="E11579">
        <v>1187</v>
      </c>
      <c r="F11579">
        <v>3281</v>
      </c>
      <c r="G11579">
        <v>7.8390296160409101E-2</v>
      </c>
      <c r="H11579">
        <v>0.21283678815016799</v>
      </c>
      <c r="I11579">
        <v>0.26445313639802898</v>
      </c>
      <c r="J11579">
        <v>549</v>
      </c>
      <c r="K11579">
        <v>600</v>
      </c>
      <c r="L11579">
        <v>2477</v>
      </c>
      <c r="M11579">
        <v>6036</v>
      </c>
      <c r="N11579">
        <v>0.11580700935527299</v>
      </c>
      <c r="O11579">
        <v>6.2264884991354602E-2</v>
      </c>
      <c r="P11579">
        <v>3.0951218061567299E-2</v>
      </c>
      <c r="Q11579">
        <v>0.84745762711864403</v>
      </c>
      <c r="R11579">
        <v>0.61016949152542299</v>
      </c>
      <c r="S11579">
        <f t="shared" si="180"/>
        <v>1.0845428433105209</v>
      </c>
    </row>
    <row r="11580" spans="1:19" x14ac:dyDescent="0.2">
      <c r="A11580" t="s">
        <v>23015</v>
      </c>
      <c r="B11580" t="s">
        <v>23016</v>
      </c>
      <c r="C11580">
        <v>318</v>
      </c>
      <c r="D11580">
        <v>295</v>
      </c>
      <c r="E11580">
        <v>179</v>
      </c>
      <c r="F11580">
        <v>28</v>
      </c>
      <c r="G11580">
        <v>4.7653128289258703E-2</v>
      </c>
      <c r="H11580">
        <v>-0.74383209878294299</v>
      </c>
      <c r="I11580">
        <v>-1.93946626160421</v>
      </c>
      <c r="J11580">
        <v>548</v>
      </c>
      <c r="K11580">
        <v>736</v>
      </c>
      <c r="L11580">
        <v>319</v>
      </c>
      <c r="M11580">
        <v>62</v>
      </c>
      <c r="N11580">
        <v>0.20532535927485099</v>
      </c>
      <c r="O11580">
        <v>-0.82707865257157798</v>
      </c>
      <c r="P11580">
        <v>-1.956614537578</v>
      </c>
      <c r="Q11580">
        <v>0.91525423728813504</v>
      </c>
      <c r="R11580">
        <v>0.25423728813559299</v>
      </c>
      <c r="S11580">
        <f t="shared" si="180"/>
        <v>-8.267230932331579E-2</v>
      </c>
    </row>
    <row r="11581" spans="1:19" x14ac:dyDescent="0.2">
      <c r="A11581" t="s">
        <v>23017</v>
      </c>
      <c r="B11581" t="s">
        <v>23018</v>
      </c>
      <c r="C11581">
        <v>211</v>
      </c>
      <c r="D11581">
        <v>159</v>
      </c>
      <c r="E11581">
        <v>180</v>
      </c>
      <c r="F11581">
        <v>21</v>
      </c>
      <c r="G11581">
        <v>-4.2627098681712702E-2</v>
      </c>
      <c r="H11581">
        <v>-0.56326795997279</v>
      </c>
      <c r="I11581">
        <v>-1.8862603335257699</v>
      </c>
      <c r="J11581">
        <v>342</v>
      </c>
      <c r="K11581">
        <v>328</v>
      </c>
      <c r="L11581">
        <v>321</v>
      </c>
      <c r="M11581">
        <v>25</v>
      </c>
      <c r="N11581">
        <v>5.9075841077265802E-2</v>
      </c>
      <c r="O11581">
        <v>-0.61960985079565301</v>
      </c>
      <c r="P11581">
        <v>-2.14631176597599</v>
      </c>
      <c r="Q11581">
        <v>0.88135593220338904</v>
      </c>
      <c r="R11581">
        <v>0.28813559322033899</v>
      </c>
      <c r="S11581">
        <f t="shared" si="180"/>
        <v>-0.1180695100195218</v>
      </c>
    </row>
    <row r="11582" spans="1:19" x14ac:dyDescent="0.2">
      <c r="A11582" t="s">
        <v>23019</v>
      </c>
      <c r="B11582" t="s">
        <v>23020</v>
      </c>
      <c r="C11582">
        <v>92</v>
      </c>
      <c r="D11582">
        <v>81</v>
      </c>
      <c r="E11582">
        <v>36</v>
      </c>
      <c r="F11582">
        <v>6</v>
      </c>
      <c r="G11582">
        <v>2.49554238286229E-2</v>
      </c>
      <c r="H11582">
        <v>-0.90174333635667103</v>
      </c>
      <c r="I11582">
        <v>-2.0698337499239101</v>
      </c>
      <c r="J11582">
        <v>184</v>
      </c>
      <c r="K11582">
        <v>99</v>
      </c>
      <c r="L11582">
        <v>86</v>
      </c>
      <c r="M11582">
        <v>13</v>
      </c>
      <c r="N11582">
        <v>-0.191954524990264</v>
      </c>
      <c r="O11582">
        <v>-0.92240814891035905</v>
      </c>
      <c r="P11582">
        <v>-2.1611001392945899</v>
      </c>
      <c r="Q11582">
        <v>0.644067796610169</v>
      </c>
      <c r="R11582">
        <v>0.338983050847457</v>
      </c>
      <c r="S11582">
        <f t="shared" si="180"/>
        <v>-0.17496468675146168</v>
      </c>
    </row>
    <row r="11583" spans="1:19" x14ac:dyDescent="0.2">
      <c r="A11583" t="s">
        <v>23021</v>
      </c>
      <c r="B11583" t="s">
        <v>23022</v>
      </c>
      <c r="C11583">
        <v>159</v>
      </c>
      <c r="D11583">
        <v>195</v>
      </c>
      <c r="E11583">
        <v>82</v>
      </c>
      <c r="F11583">
        <v>9</v>
      </c>
      <c r="G11583">
        <v>0.16889571933759401</v>
      </c>
      <c r="H11583">
        <v>-0.781841281715138</v>
      </c>
      <c r="I11583">
        <v>-2.1313517878431201</v>
      </c>
      <c r="J11583">
        <v>274</v>
      </c>
      <c r="K11583">
        <v>319</v>
      </c>
      <c r="L11583">
        <v>183</v>
      </c>
      <c r="M11583">
        <v>38</v>
      </c>
      <c r="N11583">
        <v>0.14326822365851399</v>
      </c>
      <c r="O11583">
        <v>-0.76738825023434798</v>
      </c>
      <c r="P11583">
        <v>-1.86819263479547</v>
      </c>
      <c r="Q11583">
        <v>0.644067796610169</v>
      </c>
      <c r="R11583">
        <v>0.38983050847457601</v>
      </c>
      <c r="S11583">
        <f t="shared" si="180"/>
        <v>-0.1143574988401382</v>
      </c>
    </row>
    <row r="11584" spans="1:19" x14ac:dyDescent="0.2">
      <c r="A11584" t="s">
        <v>23023</v>
      </c>
      <c r="B11584" t="s">
        <v>23024</v>
      </c>
      <c r="C11584">
        <v>122</v>
      </c>
      <c r="D11584">
        <v>259</v>
      </c>
      <c r="E11584">
        <v>861</v>
      </c>
      <c r="F11584">
        <v>2073</v>
      </c>
      <c r="G11584">
        <v>0.40719816570203199</v>
      </c>
      <c r="H11584">
        <v>0.35438531100050202</v>
      </c>
      <c r="I11584">
        <v>0.34604229845711298</v>
      </c>
      <c r="J11584">
        <v>419</v>
      </c>
      <c r="K11584">
        <v>512</v>
      </c>
      <c r="L11584">
        <v>1654</v>
      </c>
      <c r="M11584">
        <v>3224</v>
      </c>
      <c r="N11584">
        <v>0.16428404143125699</v>
      </c>
      <c r="O11584">
        <v>4.2327051058422098E-3</v>
      </c>
      <c r="P11584">
        <v>-0.124044658425135</v>
      </c>
      <c r="Q11584">
        <v>0.79661016949152497</v>
      </c>
      <c r="R11584">
        <v>0.52542372881355903</v>
      </c>
      <c r="S11584">
        <f t="shared" si="180"/>
        <v>1.0666129409625733</v>
      </c>
    </row>
    <row r="11585" spans="1:19" x14ac:dyDescent="0.2">
      <c r="A11585" t="s">
        <v>23025</v>
      </c>
      <c r="B11585" t="s">
        <v>23026</v>
      </c>
      <c r="C11585">
        <v>293</v>
      </c>
      <c r="D11585">
        <v>227</v>
      </c>
      <c r="E11585">
        <v>353</v>
      </c>
      <c r="F11585">
        <v>364</v>
      </c>
      <c r="G11585">
        <v>-3.05835308654583E-2</v>
      </c>
      <c r="H11585">
        <v>-0.41335092474468998</v>
      </c>
      <c r="I11585">
        <v>-0.78996340966705203</v>
      </c>
      <c r="J11585">
        <v>413</v>
      </c>
      <c r="K11585">
        <v>586</v>
      </c>
      <c r="L11585">
        <v>498</v>
      </c>
      <c r="M11585">
        <v>616</v>
      </c>
      <c r="N11585">
        <v>0.229175667783411</v>
      </c>
      <c r="O11585">
        <v>-0.51080948604107301</v>
      </c>
      <c r="P11585">
        <v>-0.836595008083868</v>
      </c>
      <c r="Q11585">
        <v>0.84745762711864403</v>
      </c>
      <c r="R11585">
        <v>0.66101694915254205</v>
      </c>
      <c r="S11585">
        <f t="shared" si="180"/>
        <v>0.54841216468174725</v>
      </c>
    </row>
    <row r="11586" spans="1:19" x14ac:dyDescent="0.2">
      <c r="A11586" t="s">
        <v>23027</v>
      </c>
      <c r="B11586" t="s">
        <v>23028</v>
      </c>
      <c r="C11586">
        <v>137</v>
      </c>
      <c r="D11586">
        <v>176</v>
      </c>
      <c r="E11586">
        <v>100</v>
      </c>
      <c r="F11586">
        <v>5</v>
      </c>
      <c r="G11586">
        <v>0.18905033295327101</v>
      </c>
      <c r="H11586">
        <v>-0.63097857693480996</v>
      </c>
      <c r="I11586">
        <v>-2.3219477357823801</v>
      </c>
      <c r="J11586">
        <v>227</v>
      </c>
      <c r="K11586">
        <v>284</v>
      </c>
      <c r="L11586">
        <v>137</v>
      </c>
      <c r="M11586">
        <v>29</v>
      </c>
      <c r="N11586">
        <v>0.17452058627563599</v>
      </c>
      <c r="O11586">
        <v>-0.81139406718110596</v>
      </c>
      <c r="P11586">
        <v>-1.90385352788605</v>
      </c>
      <c r="Q11586">
        <v>0.69491525423728795</v>
      </c>
      <c r="R11586">
        <v>0.42372881355932202</v>
      </c>
      <c r="S11586">
        <f t="shared" si="180"/>
        <v>-0.17886091506154647</v>
      </c>
    </row>
    <row r="11587" spans="1:19" x14ac:dyDescent="0.2">
      <c r="A11587" t="s">
        <v>23029</v>
      </c>
      <c r="B11587" t="s">
        <v>23030</v>
      </c>
      <c r="C11587">
        <v>23</v>
      </c>
      <c r="D11587">
        <v>32</v>
      </c>
      <c r="E11587">
        <v>9</v>
      </c>
      <c r="F11587">
        <v>0</v>
      </c>
      <c r="G11587">
        <v>0.22368037459784099</v>
      </c>
      <c r="H11587">
        <v>-0.90174333635667103</v>
      </c>
      <c r="I11587" t="e">
        <f>-inf</f>
        <v>#NAME?</v>
      </c>
      <c r="J11587">
        <v>32</v>
      </c>
      <c r="K11587">
        <v>64</v>
      </c>
      <c r="L11587">
        <v>21</v>
      </c>
      <c r="M11587">
        <v>3</v>
      </c>
      <c r="N11587">
        <v>0.37825809908570202</v>
      </c>
      <c r="O11587">
        <v>-0.77501946073037697</v>
      </c>
      <c r="P11587">
        <v>-2.0382543921921301</v>
      </c>
      <c r="Q11587">
        <v>0.69491525423728795</v>
      </c>
      <c r="R11587">
        <v>0.45762711864406702</v>
      </c>
      <c r="S11587" t="e">
        <f t="shared" ref="S11587:S11622" si="181">((I11587+1.7338029)/1.7338029+(P11587+1.8692731)/1.8692731)/2</f>
        <v>#NAME?</v>
      </c>
    </row>
    <row r="11588" spans="1:19" x14ac:dyDescent="0.2">
      <c r="A11588" t="s">
        <v>23031</v>
      </c>
      <c r="B11588" t="s">
        <v>23032</v>
      </c>
      <c r="C11588">
        <v>51</v>
      </c>
      <c r="D11588">
        <v>26</v>
      </c>
      <c r="E11588">
        <v>21</v>
      </c>
      <c r="F11588">
        <v>5</v>
      </c>
      <c r="G11588">
        <v>-0.21233859583158901</v>
      </c>
      <c r="H11588">
        <v>-0.87960889114242002</v>
      </c>
      <c r="I11588">
        <v>-1.8927973447239099</v>
      </c>
      <c r="J11588">
        <v>89</v>
      </c>
      <c r="K11588">
        <v>69</v>
      </c>
      <c r="L11588">
        <v>53</v>
      </c>
      <c r="M11588">
        <v>1</v>
      </c>
      <c r="N11588">
        <v>-3.3312812485935601E-2</v>
      </c>
      <c r="O11588">
        <v>-0.81720291418851398</v>
      </c>
      <c r="P11588">
        <v>-2.9596156752368001</v>
      </c>
      <c r="Q11588">
        <v>0.77966101694915202</v>
      </c>
      <c r="R11588">
        <v>0.61016949152542299</v>
      </c>
      <c r="S11588">
        <f t="shared" si="181"/>
        <v>-0.33750017747603056</v>
      </c>
    </row>
    <row r="11589" spans="1:19" x14ac:dyDescent="0.2">
      <c r="A11589" t="s">
        <v>23033</v>
      </c>
      <c r="B11589" t="s">
        <v>23034</v>
      </c>
      <c r="C11589">
        <v>107</v>
      </c>
      <c r="D11589">
        <v>86</v>
      </c>
      <c r="E11589">
        <v>657</v>
      </c>
      <c r="F11589">
        <v>2434</v>
      </c>
      <c r="G11589">
        <v>-1.4627094146113399E-2</v>
      </c>
      <c r="H11589">
        <v>0.29392358209616698</v>
      </c>
      <c r="I11589">
        <v>0.47273962324683699</v>
      </c>
      <c r="J11589">
        <v>214</v>
      </c>
      <c r="K11589">
        <v>416</v>
      </c>
      <c r="L11589">
        <v>1410</v>
      </c>
      <c r="M11589">
        <v>4801</v>
      </c>
      <c r="N11589">
        <v>0.365907660699273</v>
      </c>
      <c r="O11589">
        <v>0.226716562161798</v>
      </c>
      <c r="P11589">
        <v>0.340692264028082</v>
      </c>
      <c r="Q11589">
        <v>0.91525423728813504</v>
      </c>
      <c r="R11589">
        <v>0.52542372881355903</v>
      </c>
      <c r="S11589">
        <f t="shared" si="181"/>
        <v>1.2274598784535633</v>
      </c>
    </row>
    <row r="11590" spans="1:19" x14ac:dyDescent="0.2">
      <c r="A11590" t="s">
        <v>23035</v>
      </c>
      <c r="B11590" t="s">
        <v>23036</v>
      </c>
      <c r="C11590">
        <v>169</v>
      </c>
      <c r="D11590">
        <v>186</v>
      </c>
      <c r="E11590">
        <v>143</v>
      </c>
      <c r="F11590">
        <v>21</v>
      </c>
      <c r="G11590">
        <v>0.121884471899771</v>
      </c>
      <c r="H11590">
        <v>-0.56680867692701498</v>
      </c>
      <c r="I11590">
        <v>-1.7898645828417501</v>
      </c>
      <c r="J11590">
        <v>257</v>
      </c>
      <c r="K11590">
        <v>478</v>
      </c>
      <c r="L11590">
        <v>294</v>
      </c>
      <c r="M11590">
        <v>32</v>
      </c>
      <c r="N11590">
        <v>0.34672287670254598</v>
      </c>
      <c r="O11590">
        <v>-0.53367457006352703</v>
      </c>
      <c r="P11590">
        <v>-1.9150088136032799</v>
      </c>
      <c r="Q11590">
        <v>0.91525423728813504</v>
      </c>
      <c r="R11590">
        <v>0.25423728813559299</v>
      </c>
      <c r="S11590">
        <f t="shared" si="181"/>
        <v>-2.840081532312334E-2</v>
      </c>
    </row>
    <row r="11591" spans="1:19" x14ac:dyDescent="0.2">
      <c r="A11591" t="s">
        <v>23037</v>
      </c>
      <c r="B11591" t="s">
        <v>23038</v>
      </c>
      <c r="C11591">
        <v>108</v>
      </c>
      <c r="D11591">
        <v>145</v>
      </c>
      <c r="E11591">
        <v>131</v>
      </c>
      <c r="F11591">
        <v>11</v>
      </c>
      <c r="G11591">
        <v>0.20820247904355299</v>
      </c>
      <c r="H11591">
        <v>-0.41041046960958899</v>
      </c>
      <c r="I11591">
        <v>-1.87622824329072</v>
      </c>
      <c r="J11591">
        <v>280</v>
      </c>
      <c r="K11591">
        <v>220</v>
      </c>
      <c r="L11591">
        <v>169</v>
      </c>
      <c r="M11591">
        <v>48</v>
      </c>
      <c r="N11591">
        <v>-2.75072470982912E-2</v>
      </c>
      <c r="O11591">
        <v>-0.811360103872936</v>
      </c>
      <c r="P11591">
        <v>-1.77614246255852</v>
      </c>
      <c r="Q11591">
        <v>0.77966101694915202</v>
      </c>
      <c r="R11591">
        <v>0.37288135593220301</v>
      </c>
      <c r="S11591">
        <f t="shared" si="181"/>
        <v>-1.6162183532511278E-2</v>
      </c>
    </row>
    <row r="11592" spans="1:19" x14ac:dyDescent="0.2">
      <c r="A11592" t="s">
        <v>23039</v>
      </c>
      <c r="B11592" t="s">
        <v>23040</v>
      </c>
      <c r="C11592">
        <v>113</v>
      </c>
      <c r="D11592">
        <v>87</v>
      </c>
      <c r="E11592">
        <v>110</v>
      </c>
      <c r="F11592">
        <v>6</v>
      </c>
      <c r="G11592">
        <v>-3.3300958569272697E-2</v>
      </c>
      <c r="H11592">
        <v>-0.50594376810359798</v>
      </c>
      <c r="I11592">
        <v>-2.1591243660617701</v>
      </c>
      <c r="J11592">
        <v>293</v>
      </c>
      <c r="K11592">
        <v>289</v>
      </c>
      <c r="L11592">
        <v>185</v>
      </c>
      <c r="M11592">
        <v>26</v>
      </c>
      <c r="N11592">
        <v>7.1258325824160099E-2</v>
      </c>
      <c r="O11592">
        <v>-0.79178466909548595</v>
      </c>
      <c r="P11592">
        <v>-2.06211994097518</v>
      </c>
      <c r="Q11592">
        <v>0.88135593220338904</v>
      </c>
      <c r="R11592">
        <v>0.47457627118644002</v>
      </c>
      <c r="S11592">
        <f t="shared" si="181"/>
        <v>-0.17423903432980253</v>
      </c>
    </row>
    <row r="11593" spans="1:19" x14ac:dyDescent="0.2">
      <c r="A11593" t="s">
        <v>23041</v>
      </c>
      <c r="B11593" t="s">
        <v>23042</v>
      </c>
      <c r="C11593">
        <v>148</v>
      </c>
      <c r="D11593">
        <v>184</v>
      </c>
      <c r="E11593">
        <v>104</v>
      </c>
      <c r="F11593">
        <v>9</v>
      </c>
      <c r="G11593">
        <v>0.174814339910107</v>
      </c>
      <c r="H11593">
        <v>-0.64748638587457996</v>
      </c>
      <c r="I11593">
        <v>-2.1002163789176298</v>
      </c>
      <c r="J11593">
        <v>243</v>
      </c>
      <c r="K11593">
        <v>308</v>
      </c>
      <c r="L11593">
        <v>159</v>
      </c>
      <c r="M11593">
        <v>34</v>
      </c>
      <c r="N11593">
        <v>0.18017254632385299</v>
      </c>
      <c r="O11593">
        <v>-0.77629792642225104</v>
      </c>
      <c r="P11593">
        <v>-1.8643530251479401</v>
      </c>
      <c r="Q11593">
        <v>0.61016949152542299</v>
      </c>
      <c r="R11593">
        <v>0.47457627118644002</v>
      </c>
      <c r="S11593">
        <f t="shared" si="181"/>
        <v>-0.10435153048875274</v>
      </c>
    </row>
    <row r="11594" spans="1:19" x14ac:dyDescent="0.2">
      <c r="A11594" t="s">
        <v>23043</v>
      </c>
      <c r="B11594" t="s">
        <v>23044</v>
      </c>
      <c r="C11594">
        <v>273</v>
      </c>
      <c r="D11594">
        <v>372</v>
      </c>
      <c r="E11594">
        <v>232</v>
      </c>
      <c r="F11594">
        <v>127</v>
      </c>
      <c r="G11594">
        <v>0.21463852513666901</v>
      </c>
      <c r="H11594">
        <v>-0.56493267192825902</v>
      </c>
      <c r="I11594">
        <v>-1.2165560990467901</v>
      </c>
      <c r="J11594">
        <v>360</v>
      </c>
      <c r="K11594">
        <v>590</v>
      </c>
      <c r="L11594">
        <v>365</v>
      </c>
      <c r="M11594">
        <v>267</v>
      </c>
      <c r="N11594">
        <v>0.291777614296578</v>
      </c>
      <c r="O11594">
        <v>-0.58609841345520297</v>
      </c>
      <c r="P11594">
        <v>-1.1400169079946001</v>
      </c>
      <c r="Q11594">
        <v>0.77966101694915202</v>
      </c>
      <c r="R11594">
        <v>0.55932203389830504</v>
      </c>
      <c r="S11594">
        <f t="shared" si="181"/>
        <v>0.34422950977330879</v>
      </c>
    </row>
    <row r="11595" spans="1:19" x14ac:dyDescent="0.2">
      <c r="A11595" t="s">
        <v>23045</v>
      </c>
      <c r="B11595" t="s">
        <v>23046</v>
      </c>
      <c r="C11595">
        <v>116</v>
      </c>
      <c r="D11595">
        <v>190</v>
      </c>
      <c r="E11595">
        <v>92</v>
      </c>
      <c r="F11595">
        <v>9</v>
      </c>
      <c r="G11595">
        <v>0.29455384402143803</v>
      </c>
      <c r="H11595">
        <v>-0.59492817165976597</v>
      </c>
      <c r="I11595">
        <v>-1.99441265274959</v>
      </c>
      <c r="J11595">
        <v>325</v>
      </c>
      <c r="K11595">
        <v>300</v>
      </c>
      <c r="L11595">
        <v>193</v>
      </c>
      <c r="M11595">
        <v>20</v>
      </c>
      <c r="N11595">
        <v>4.2465997162509803E-2</v>
      </c>
      <c r="O11595">
        <v>-0.81841482911549102</v>
      </c>
      <c r="P11595">
        <v>-2.2210790339067801</v>
      </c>
      <c r="Q11595">
        <v>0.83050847457627097</v>
      </c>
      <c r="R11595">
        <v>0.44067796610169402</v>
      </c>
      <c r="S11595">
        <f t="shared" si="181"/>
        <v>-0.16925786716142274</v>
      </c>
    </row>
    <row r="11596" spans="1:19" x14ac:dyDescent="0.2">
      <c r="A11596" t="s">
        <v>23047</v>
      </c>
      <c r="B11596" t="s">
        <v>23048</v>
      </c>
      <c r="C11596">
        <v>44</v>
      </c>
      <c r="D11596">
        <v>46</v>
      </c>
      <c r="E11596">
        <v>45</v>
      </c>
      <c r="F11596">
        <v>2</v>
      </c>
      <c r="G11596">
        <v>9.9563387490915103E-2</v>
      </c>
      <c r="H11596">
        <v>-0.48449817248924698</v>
      </c>
      <c r="I11596">
        <v>-2.2266198537842001</v>
      </c>
      <c r="J11596">
        <v>164</v>
      </c>
      <c r="K11596">
        <v>179</v>
      </c>
      <c r="L11596">
        <v>84</v>
      </c>
      <c r="M11596">
        <v>10</v>
      </c>
      <c r="N11596">
        <v>0.115237286353917</v>
      </c>
      <c r="O11596">
        <v>-0.88265333913020605</v>
      </c>
      <c r="P11596">
        <v>-2.2250695166395902</v>
      </c>
      <c r="Q11596">
        <v>0.77966101694915202</v>
      </c>
      <c r="R11596">
        <v>0.28813559322033899</v>
      </c>
      <c r="S11596">
        <f t="shared" si="181"/>
        <v>-0.23728996152194137</v>
      </c>
    </row>
    <row r="11597" spans="1:19" x14ac:dyDescent="0.2">
      <c r="A11597" t="s">
        <v>23049</v>
      </c>
      <c r="B11597" t="s">
        <v>23050</v>
      </c>
      <c r="C11597">
        <v>330</v>
      </c>
      <c r="D11597">
        <v>566</v>
      </c>
      <c r="E11597">
        <v>399</v>
      </c>
      <c r="F11597">
        <v>47</v>
      </c>
      <c r="G11597">
        <v>0.31456072360591197</v>
      </c>
      <c r="H11597">
        <v>-0.41179905396954197</v>
      </c>
      <c r="I11597">
        <v>-1.73061325490416</v>
      </c>
      <c r="J11597">
        <v>679</v>
      </c>
      <c r="K11597">
        <v>1244</v>
      </c>
      <c r="L11597">
        <v>681</v>
      </c>
      <c r="M11597">
        <v>99</v>
      </c>
      <c r="N11597">
        <v>0.34017870949602003</v>
      </c>
      <c r="O11597">
        <v>-0.59081143951210602</v>
      </c>
      <c r="P11597">
        <v>-1.84646024827484</v>
      </c>
      <c r="Q11597">
        <v>0.69491525423728795</v>
      </c>
      <c r="R11597">
        <v>0.44067796610169402</v>
      </c>
      <c r="S11597">
        <f t="shared" si="181"/>
        <v>7.0219056915415447E-3</v>
      </c>
    </row>
    <row r="11598" spans="1:19" x14ac:dyDescent="0.2">
      <c r="A11598" t="s">
        <v>23051</v>
      </c>
      <c r="B11598" t="s">
        <v>23052</v>
      </c>
      <c r="C11598">
        <v>233</v>
      </c>
      <c r="D11598">
        <v>314</v>
      </c>
      <c r="E11598">
        <v>727</v>
      </c>
      <c r="F11598">
        <v>1138</v>
      </c>
      <c r="G11598">
        <v>0.209831959342724</v>
      </c>
      <c r="H11598" s="1">
        <v>-7.9519945384717405E-5</v>
      </c>
      <c r="I11598">
        <v>-0.195410831928965</v>
      </c>
      <c r="J11598">
        <v>345</v>
      </c>
      <c r="K11598">
        <v>456</v>
      </c>
      <c r="L11598">
        <v>1164</v>
      </c>
      <c r="M11598">
        <v>1997</v>
      </c>
      <c r="N11598">
        <v>0.19837385101288199</v>
      </c>
      <c r="O11598">
        <v>-6.3954891903794803E-2</v>
      </c>
      <c r="P11598">
        <v>-0.24766669879446401</v>
      </c>
      <c r="Q11598">
        <v>0.86440677966101698</v>
      </c>
      <c r="R11598">
        <v>0.52542372881355903</v>
      </c>
      <c r="S11598">
        <f t="shared" si="181"/>
        <v>0.87739996341463933</v>
      </c>
    </row>
    <row r="11599" spans="1:19" x14ac:dyDescent="0.2">
      <c r="A11599" t="s">
        <v>23053</v>
      </c>
      <c r="B11599" t="s">
        <v>23054</v>
      </c>
      <c r="C11599">
        <v>84</v>
      </c>
      <c r="D11599">
        <v>149</v>
      </c>
      <c r="E11599">
        <v>561</v>
      </c>
      <c r="F11599">
        <v>1653</v>
      </c>
      <c r="G11599">
        <v>0.32916521464592002</v>
      </c>
      <c r="H11599">
        <v>0.33042556541587598</v>
      </c>
      <c r="I11599">
        <v>0.409796394547566</v>
      </c>
      <c r="J11599">
        <v>225</v>
      </c>
      <c r="K11599">
        <v>298</v>
      </c>
      <c r="L11599">
        <v>1160</v>
      </c>
      <c r="M11599">
        <v>3585</v>
      </c>
      <c r="N11599">
        <v>0.19926184938661401</v>
      </c>
      <c r="O11599">
        <v>0.12018669397116501</v>
      </c>
      <c r="P11599">
        <v>0.19208097330056301</v>
      </c>
      <c r="Q11599">
        <v>0.93220338983050799</v>
      </c>
      <c r="R11599">
        <v>0.54237288135593198</v>
      </c>
      <c r="S11599">
        <f t="shared" si="181"/>
        <v>1.1695570041150598</v>
      </c>
    </row>
    <row r="11600" spans="1:19" x14ac:dyDescent="0.2">
      <c r="A11600" t="s">
        <v>23055</v>
      </c>
      <c r="B11600" t="s">
        <v>23056</v>
      </c>
      <c r="C11600">
        <v>145</v>
      </c>
      <c r="D11600">
        <v>147</v>
      </c>
      <c r="E11600">
        <v>63</v>
      </c>
      <c r="F11600">
        <v>16</v>
      </c>
      <c r="G11600">
        <v>8.6207564808729598E-2</v>
      </c>
      <c r="H11600">
        <v>-0.85628546255979598</v>
      </c>
      <c r="I11600">
        <v>-1.84144519254104</v>
      </c>
      <c r="J11600">
        <v>173</v>
      </c>
      <c r="K11600">
        <v>169</v>
      </c>
      <c r="L11600">
        <v>115</v>
      </c>
      <c r="M11600">
        <v>16</v>
      </c>
      <c r="N11600">
        <v>6.7068704906599802E-2</v>
      </c>
      <c r="O11600">
        <v>-0.76943703991957402</v>
      </c>
      <c r="P11600">
        <v>-2.04415178906476</v>
      </c>
      <c r="Q11600">
        <v>0.69491525423728795</v>
      </c>
      <c r="R11600">
        <v>0.54237288135593198</v>
      </c>
      <c r="S11600">
        <f t="shared" si="181"/>
        <v>-7.7819442685354262E-2</v>
      </c>
    </row>
    <row r="11601" spans="1:19" x14ac:dyDescent="0.2">
      <c r="A11601" t="s">
        <v>23057</v>
      </c>
      <c r="B11601" t="s">
        <v>23058</v>
      </c>
      <c r="C11601">
        <v>82</v>
      </c>
      <c r="D11601">
        <v>89</v>
      </c>
      <c r="E11601">
        <v>51</v>
      </c>
      <c r="F11601">
        <v>7</v>
      </c>
      <c r="G11601">
        <v>0.115834386556724</v>
      </c>
      <c r="H11601">
        <v>-0.70050168606418395</v>
      </c>
      <c r="I11601">
        <v>-1.95291298533145</v>
      </c>
      <c r="J11601">
        <v>215</v>
      </c>
      <c r="K11601">
        <v>210</v>
      </c>
      <c r="L11601">
        <v>159</v>
      </c>
      <c r="M11601">
        <v>30</v>
      </c>
      <c r="N11601">
        <v>6.7008938240035704E-2</v>
      </c>
      <c r="O11601">
        <v>-0.72313011273954397</v>
      </c>
      <c r="P11601">
        <v>-1.8655428737878299</v>
      </c>
      <c r="Q11601">
        <v>0.66101694915254205</v>
      </c>
      <c r="R11601">
        <v>0.35593220338983</v>
      </c>
      <c r="S11601">
        <f t="shared" si="181"/>
        <v>-6.2189939973007931E-2</v>
      </c>
    </row>
    <row r="11602" spans="1:19" x14ac:dyDescent="0.2">
      <c r="A11602" t="s">
        <v>23059</v>
      </c>
      <c r="B11602" t="s">
        <v>23060</v>
      </c>
      <c r="C11602">
        <v>94</v>
      </c>
      <c r="D11602">
        <v>38</v>
      </c>
      <c r="E11602">
        <v>25</v>
      </c>
      <c r="F11602">
        <v>14</v>
      </c>
      <c r="G11602">
        <v>-0.31308602468736002</v>
      </c>
      <c r="H11602">
        <v>-1.0694458547060599</v>
      </c>
      <c r="I11602">
        <v>-1.7111969908834499</v>
      </c>
      <c r="J11602">
        <v>148</v>
      </c>
      <c r="K11602">
        <v>248</v>
      </c>
      <c r="L11602">
        <v>55</v>
      </c>
      <c r="M11602">
        <v>31</v>
      </c>
      <c r="N11602">
        <v>0.30141806885298</v>
      </c>
      <c r="O11602">
        <v>-1.0219878030451</v>
      </c>
      <c r="P11602">
        <v>-1.68912569015257</v>
      </c>
      <c r="Q11602">
        <v>0.74576271186440601</v>
      </c>
      <c r="R11602">
        <v>0.55932203389830504</v>
      </c>
      <c r="S11602">
        <f t="shared" si="181"/>
        <v>5.4705656784271382E-2</v>
      </c>
    </row>
    <row r="11603" spans="1:19" x14ac:dyDescent="0.2">
      <c r="A11603" t="s">
        <v>23061</v>
      </c>
      <c r="B11603" t="s">
        <v>23062</v>
      </c>
      <c r="C11603">
        <v>181</v>
      </c>
      <c r="D11603">
        <v>194</v>
      </c>
      <c r="E11603">
        <v>1136</v>
      </c>
      <c r="F11603">
        <v>3274</v>
      </c>
      <c r="G11603">
        <v>0.11038138735656899</v>
      </c>
      <c r="H11603">
        <v>0.30344174672741098</v>
      </c>
      <c r="I11603">
        <v>0.37320292724473902</v>
      </c>
      <c r="J11603">
        <v>359</v>
      </c>
      <c r="K11603">
        <v>573</v>
      </c>
      <c r="L11603">
        <v>1980</v>
      </c>
      <c r="M11603">
        <v>5680</v>
      </c>
      <c r="N11603">
        <v>0.28028827681079199</v>
      </c>
      <c r="O11603">
        <v>0.14948196453882101</v>
      </c>
      <c r="P11603">
        <v>0.18902821854080601</v>
      </c>
      <c r="Q11603">
        <v>0.84745762711864403</v>
      </c>
      <c r="R11603">
        <v>0.49152542372881303</v>
      </c>
      <c r="S11603">
        <f t="shared" si="181"/>
        <v>1.1581874930743719</v>
      </c>
    </row>
    <row r="11604" spans="1:19" x14ac:dyDescent="0.2">
      <c r="A11604" t="s">
        <v>23063</v>
      </c>
      <c r="B11604" t="s">
        <v>23064</v>
      </c>
      <c r="C11604">
        <v>160</v>
      </c>
      <c r="D11604">
        <v>181</v>
      </c>
      <c r="E11604">
        <v>141</v>
      </c>
      <c r="F11604">
        <v>20</v>
      </c>
      <c r="G11604">
        <v>0.13381682450878801</v>
      </c>
      <c r="H11604">
        <v>-0.54915887977894795</v>
      </c>
      <c r="I11604">
        <v>-1.7872871599539399</v>
      </c>
      <c r="J11604">
        <v>405</v>
      </c>
      <c r="K11604">
        <v>467</v>
      </c>
      <c r="L11604">
        <v>291</v>
      </c>
      <c r="M11604">
        <v>40</v>
      </c>
      <c r="N11604">
        <v>0.13908996077316499</v>
      </c>
      <c r="O11604">
        <v>-0.73565081137315103</v>
      </c>
      <c r="P11604">
        <v>-2.01562070047859</v>
      </c>
      <c r="Q11604">
        <v>0.76271186440677896</v>
      </c>
      <c r="R11604">
        <v>0.40677966101694901</v>
      </c>
      <c r="S11604">
        <f t="shared" si="181"/>
        <v>-5.4569564495722547E-2</v>
      </c>
    </row>
    <row r="11605" spans="1:19" x14ac:dyDescent="0.2">
      <c r="A11605" t="s">
        <v>23065</v>
      </c>
      <c r="B11605" t="s">
        <v>23066</v>
      </c>
      <c r="C11605">
        <v>21</v>
      </c>
      <c r="D11605">
        <v>31</v>
      </c>
      <c r="E11605">
        <v>1</v>
      </c>
      <c r="F11605">
        <v>5</v>
      </c>
      <c r="G11605">
        <v>0.24940063139588101</v>
      </c>
      <c r="H11605">
        <v>-1.8164773045123199</v>
      </c>
      <c r="I11605">
        <v>-1.5074464633598901</v>
      </c>
      <c r="J11605">
        <v>53</v>
      </c>
      <c r="K11605">
        <v>95</v>
      </c>
      <c r="L11605">
        <v>79</v>
      </c>
      <c r="M11605">
        <v>8</v>
      </c>
      <c r="N11605">
        <v>0.33067583910977999</v>
      </c>
      <c r="O11605">
        <v>-0.41873755545473801</v>
      </c>
      <c r="P11605">
        <v>-1.8314115512007301</v>
      </c>
      <c r="Q11605">
        <v>0.69491525423728795</v>
      </c>
      <c r="R11605">
        <v>0.44067796610169402</v>
      </c>
      <c r="S11605">
        <f t="shared" si="181"/>
        <v>7.5404787480677193E-2</v>
      </c>
    </row>
    <row r="11606" spans="1:19" x14ac:dyDescent="0.2">
      <c r="A11606" t="s">
        <v>23067</v>
      </c>
      <c r="B11606" t="s">
        <v>23068</v>
      </c>
      <c r="C11606">
        <v>83</v>
      </c>
      <c r="D11606">
        <v>68</v>
      </c>
      <c r="E11606">
        <v>115</v>
      </c>
      <c r="F11606">
        <v>71</v>
      </c>
      <c r="G11606">
        <v>-6.3109473743091201E-3</v>
      </c>
      <c r="H11606">
        <v>-0.35263826180086499</v>
      </c>
      <c r="I11606">
        <v>-0.95201691661899701</v>
      </c>
      <c r="J11606">
        <v>135</v>
      </c>
      <c r="K11606">
        <v>138</v>
      </c>
      <c r="L11606">
        <v>129</v>
      </c>
      <c r="M11606">
        <v>94</v>
      </c>
      <c r="N11606">
        <v>8.6773421327952099E-2</v>
      </c>
      <c r="O11606">
        <v>-0.61183283534014699</v>
      </c>
      <c r="P11606">
        <v>-1.1674315834872</v>
      </c>
      <c r="Q11606">
        <v>0.72881355932203395</v>
      </c>
      <c r="R11606">
        <v>0.42372881355932202</v>
      </c>
      <c r="S11606">
        <f t="shared" si="181"/>
        <v>0.41318524482710545</v>
      </c>
    </row>
    <row r="11607" spans="1:19" x14ac:dyDescent="0.2">
      <c r="A11607" t="s">
        <v>23069</v>
      </c>
      <c r="B11607" t="s">
        <v>23070</v>
      </c>
      <c r="C11607">
        <v>351</v>
      </c>
      <c r="D11607">
        <v>423</v>
      </c>
      <c r="E11607">
        <v>351</v>
      </c>
      <c r="F11607">
        <v>58</v>
      </c>
      <c r="G11607">
        <v>0.16129148320474601</v>
      </c>
      <c r="H11607">
        <v>-0.49425800977840301</v>
      </c>
      <c r="I11607">
        <v>-1.66607629586488</v>
      </c>
      <c r="J11607">
        <v>652</v>
      </c>
      <c r="K11607">
        <v>730</v>
      </c>
      <c r="L11607">
        <v>504</v>
      </c>
      <c r="M11607">
        <v>53</v>
      </c>
      <c r="N11607">
        <v>0.126303367810257</v>
      </c>
      <c r="O11607">
        <v>-0.70390583643078497</v>
      </c>
      <c r="P11607">
        <v>-2.1001973947230201</v>
      </c>
      <c r="Q11607">
        <v>0.677966101694915</v>
      </c>
      <c r="R11607">
        <v>0.37288135593220301</v>
      </c>
      <c r="S11607">
        <f t="shared" si="181"/>
        <v>-4.2237244921154216E-2</v>
      </c>
    </row>
    <row r="11608" spans="1:19" x14ac:dyDescent="0.2">
      <c r="A11608" t="s">
        <v>23071</v>
      </c>
      <c r="B11608" t="s">
        <v>23072</v>
      </c>
      <c r="C11608">
        <v>171</v>
      </c>
      <c r="D11608">
        <v>219</v>
      </c>
      <c r="E11608">
        <v>702</v>
      </c>
      <c r="F11608">
        <v>2400</v>
      </c>
      <c r="G11608">
        <v>0.18770623674349199</v>
      </c>
      <c r="H11608">
        <v>0.119082991959247</v>
      </c>
      <c r="I11608">
        <v>0.26301795835745301</v>
      </c>
      <c r="J11608">
        <v>389</v>
      </c>
      <c r="K11608">
        <v>495</v>
      </c>
      <c r="L11608">
        <v>2012</v>
      </c>
      <c r="M11608">
        <v>5137</v>
      </c>
      <c r="N11608">
        <v>0.18188370102958201</v>
      </c>
      <c r="O11608">
        <v>0.12158959791379099</v>
      </c>
      <c r="P11608">
        <v>0.110534295806736</v>
      </c>
      <c r="Q11608">
        <v>0.88135593220338904</v>
      </c>
      <c r="R11608">
        <v>0.50847457627118597</v>
      </c>
      <c r="S11608">
        <f t="shared" si="181"/>
        <v>1.1054161342367259</v>
      </c>
    </row>
    <row r="11609" spans="1:19" x14ac:dyDescent="0.2">
      <c r="A11609" t="s">
        <v>23073</v>
      </c>
      <c r="B11609" t="s">
        <v>23074</v>
      </c>
      <c r="C11609">
        <v>61</v>
      </c>
      <c r="D11609">
        <v>55</v>
      </c>
      <c r="E11609">
        <v>27</v>
      </c>
      <c r="F11609">
        <v>3</v>
      </c>
      <c r="G11609">
        <v>3.52910867790052E-2</v>
      </c>
      <c r="H11609">
        <v>-0.84822408063018295</v>
      </c>
      <c r="I11609">
        <v>-2.1924057532530998</v>
      </c>
      <c r="J11609">
        <v>85</v>
      </c>
      <c r="K11609">
        <v>172</v>
      </c>
      <c r="L11609">
        <v>113</v>
      </c>
      <c r="M11609">
        <v>10</v>
      </c>
      <c r="N11609">
        <v>0.383337624614977</v>
      </c>
      <c r="O11609">
        <v>-0.46842925937526297</v>
      </c>
      <c r="P11609">
        <v>-1.93964459430618</v>
      </c>
      <c r="Q11609">
        <v>0.69491525423728795</v>
      </c>
      <c r="R11609">
        <v>0.25423728813559299</v>
      </c>
      <c r="S11609">
        <f t="shared" si="181"/>
        <v>-0.151076681090065</v>
      </c>
    </row>
    <row r="11610" spans="1:19" x14ac:dyDescent="0.2">
      <c r="A11610" t="s">
        <v>23077</v>
      </c>
      <c r="B11610" t="s">
        <v>23078</v>
      </c>
      <c r="C11610">
        <v>1259</v>
      </c>
      <c r="D11610">
        <v>1955</v>
      </c>
      <c r="E11610">
        <v>1024</v>
      </c>
      <c r="F11610">
        <v>178</v>
      </c>
      <c r="G11610">
        <v>0.27137926391955097</v>
      </c>
      <c r="H11610">
        <v>-0.58398378324645395</v>
      </c>
      <c r="I11610">
        <v>-1.7338029007609601</v>
      </c>
      <c r="J11610">
        <v>2436</v>
      </c>
      <c r="K11610">
        <v>3683</v>
      </c>
      <c r="L11610">
        <v>1911</v>
      </c>
      <c r="M11610">
        <v>337</v>
      </c>
      <c r="N11610">
        <v>0.25675253831579697</v>
      </c>
      <c r="O11610">
        <v>-0.69750537405021495</v>
      </c>
      <c r="P11610">
        <v>-1.86927305168139</v>
      </c>
    </row>
    <row r="11611" spans="1:19" x14ac:dyDescent="0.2">
      <c r="A11611" t="s">
        <v>23075</v>
      </c>
      <c r="B11611" t="s">
        <v>23076</v>
      </c>
      <c r="C11611">
        <v>733</v>
      </c>
      <c r="D11611">
        <v>815</v>
      </c>
      <c r="E11611">
        <v>499</v>
      </c>
      <c r="F11611">
        <v>56</v>
      </c>
      <c r="G11611">
        <v>0.126311866394377</v>
      </c>
      <c r="H11611">
        <v>-0.66126143879614097</v>
      </c>
      <c r="I11611">
        <v>-2.0011131205969201</v>
      </c>
      <c r="J11611">
        <v>1319</v>
      </c>
      <c r="K11611">
        <v>1218</v>
      </c>
      <c r="L11611">
        <v>594</v>
      </c>
      <c r="M11611">
        <v>112</v>
      </c>
      <c r="N11611">
        <v>4.2630596172213001E-2</v>
      </c>
      <c r="O11611">
        <v>-0.93854712770956195</v>
      </c>
      <c r="P11611">
        <v>-2.0812524414680702</v>
      </c>
    </row>
    <row r="11612" spans="1:19" x14ac:dyDescent="0.2">
      <c r="A11612" t="s">
        <v>23079</v>
      </c>
      <c r="B11612" t="s">
        <v>23080</v>
      </c>
      <c r="C11612">
        <v>303</v>
      </c>
      <c r="D11612">
        <v>288</v>
      </c>
      <c r="E11612">
        <v>266</v>
      </c>
      <c r="F11612">
        <v>151</v>
      </c>
      <c r="G11612">
        <v>5.8208091552454301E-2</v>
      </c>
      <c r="H11612">
        <v>-0.55081900164964104</v>
      </c>
      <c r="I11612">
        <v>-1.1866628541711299</v>
      </c>
      <c r="J11612">
        <v>529</v>
      </c>
      <c r="K11612">
        <v>553</v>
      </c>
      <c r="L11612">
        <v>717</v>
      </c>
      <c r="M11612">
        <v>270</v>
      </c>
      <c r="N11612">
        <v>9.6497562691234204E-2</v>
      </c>
      <c r="O11612">
        <v>-0.46002529351177601</v>
      </c>
      <c r="P11612">
        <v>-1.3023175764680901</v>
      </c>
    </row>
    <row r="11613" spans="1:19" x14ac:dyDescent="0.2">
      <c r="A11613" t="s">
        <v>23081</v>
      </c>
      <c r="B11613" t="s">
        <v>23082</v>
      </c>
      <c r="C11613">
        <v>631</v>
      </c>
      <c r="D11613">
        <v>677</v>
      </c>
      <c r="E11613">
        <v>1131</v>
      </c>
      <c r="F11613">
        <v>670</v>
      </c>
      <c r="G11613">
        <v>0.110817541736538</v>
      </c>
      <c r="H11613">
        <v>-0.24082476409708201</v>
      </c>
      <c r="I11613">
        <v>-0.85815172950530605</v>
      </c>
      <c r="J11613">
        <v>1113</v>
      </c>
      <c r="K11613">
        <v>1119</v>
      </c>
      <c r="L11613">
        <v>1957</v>
      </c>
      <c r="M11613">
        <v>960</v>
      </c>
      <c r="N11613">
        <v>7.9563025615363506E-2</v>
      </c>
      <c r="O11613">
        <v>-0.34699311582109699</v>
      </c>
      <c r="P11613">
        <v>-1.07444959988703</v>
      </c>
    </row>
    <row r="11614" spans="1:19" x14ac:dyDescent="0.2">
      <c r="A11614" t="s">
        <v>23083</v>
      </c>
      <c r="B11614" t="s">
        <v>23084</v>
      </c>
      <c r="C11614">
        <v>590</v>
      </c>
      <c r="D11614">
        <v>558</v>
      </c>
      <c r="E11614">
        <v>419</v>
      </c>
      <c r="F11614">
        <v>93</v>
      </c>
      <c r="G11614">
        <v>5.6040419590962898E-2</v>
      </c>
      <c r="H11614">
        <v>-0.64289599845425205</v>
      </c>
      <c r="I11614">
        <v>-1.6865662360502001</v>
      </c>
      <c r="J11614">
        <v>1087</v>
      </c>
      <c r="K11614">
        <v>1154</v>
      </c>
      <c r="L11614">
        <v>650</v>
      </c>
      <c r="M11614">
        <v>128</v>
      </c>
      <c r="N11614">
        <v>0.103204368155139</v>
      </c>
      <c r="O11614">
        <v>-0.81540496458782896</v>
      </c>
      <c r="P11614">
        <v>-1.93924524303031</v>
      </c>
    </row>
    <row r="11615" spans="1:19" x14ac:dyDescent="0.2">
      <c r="A11615" t="s">
        <v>23085</v>
      </c>
      <c r="B11615" t="s">
        <v>23086</v>
      </c>
      <c r="C11615">
        <v>568</v>
      </c>
      <c r="D11615">
        <v>594</v>
      </c>
      <c r="E11615">
        <v>3460</v>
      </c>
      <c r="F11615">
        <v>8452</v>
      </c>
      <c r="G11615">
        <v>9.9696341565703006E-2</v>
      </c>
      <c r="H11615">
        <v>0.29046975330335401</v>
      </c>
      <c r="I11615">
        <v>0.28841397970725702</v>
      </c>
      <c r="J11615">
        <v>1112</v>
      </c>
      <c r="K11615">
        <v>1075</v>
      </c>
      <c r="L11615">
        <v>5550</v>
      </c>
      <c r="M11615">
        <v>14066</v>
      </c>
      <c r="N11615">
        <v>6.2531780427307296E-2</v>
      </c>
      <c r="O11615">
        <v>0.106099418732247</v>
      </c>
      <c r="P11615">
        <v>9.1840157239455697E-2</v>
      </c>
    </row>
    <row r="11616" spans="1:19" x14ac:dyDescent="0.2">
      <c r="A11616" t="s">
        <v>23087</v>
      </c>
      <c r="B11616" t="s">
        <v>23088</v>
      </c>
      <c r="C11616">
        <v>393</v>
      </c>
      <c r="D11616">
        <v>400</v>
      </c>
      <c r="E11616">
        <v>163</v>
      </c>
      <c r="F11616">
        <v>37</v>
      </c>
      <c r="G11616">
        <v>8.7925673248064107E-2</v>
      </c>
      <c r="H11616">
        <v>-0.87646295574987199</v>
      </c>
      <c r="I11616">
        <v>-1.91038799927043</v>
      </c>
      <c r="J11616">
        <v>747</v>
      </c>
      <c r="K11616">
        <v>784</v>
      </c>
      <c r="L11616">
        <v>475</v>
      </c>
      <c r="M11616">
        <v>61</v>
      </c>
      <c r="N11616">
        <v>9.82235642907614E-2</v>
      </c>
      <c r="O11616">
        <v>-0.78871576933492205</v>
      </c>
      <c r="P11616">
        <v>-2.09821643539652</v>
      </c>
    </row>
    <row r="11617" spans="1:16" x14ac:dyDescent="0.2">
      <c r="A11617" t="s">
        <v>23089</v>
      </c>
      <c r="B11617" t="s">
        <v>23090</v>
      </c>
      <c r="C11617">
        <v>754</v>
      </c>
      <c r="D11617">
        <v>725</v>
      </c>
      <c r="E11617">
        <v>3071</v>
      </c>
      <c r="F11617">
        <v>7850</v>
      </c>
      <c r="G11617">
        <v>6.3224892996747994E-2</v>
      </c>
      <c r="H11617">
        <v>0.115650460794891</v>
      </c>
      <c r="I11617">
        <v>0.133301137913479</v>
      </c>
      <c r="J11617">
        <v>1231</v>
      </c>
      <c r="K11617">
        <v>1309</v>
      </c>
      <c r="L11617">
        <v>4913</v>
      </c>
      <c r="M11617">
        <v>11576</v>
      </c>
      <c r="N11617">
        <v>0.103909697041161</v>
      </c>
      <c r="O11617">
        <v>8.9999340591150698E-3</v>
      </c>
      <c r="P11617">
        <v>-3.6925203412228103E-2</v>
      </c>
    </row>
    <row r="11618" spans="1:16" x14ac:dyDescent="0.2">
      <c r="A11618" t="s">
        <v>23091</v>
      </c>
      <c r="B11618" t="s">
        <v>23092</v>
      </c>
      <c r="C11618">
        <v>544</v>
      </c>
      <c r="D11618">
        <v>600</v>
      </c>
      <c r="E11618">
        <v>4101</v>
      </c>
      <c r="F11618">
        <v>11239</v>
      </c>
      <c r="G11618">
        <v>0.122810582980992</v>
      </c>
      <c r="H11618">
        <v>0.38303285981090102</v>
      </c>
      <c r="I11618">
        <v>0.43093159855487401</v>
      </c>
      <c r="J11618">
        <v>1047</v>
      </c>
      <c r="K11618">
        <v>1219</v>
      </c>
      <c r="L11618">
        <v>6670</v>
      </c>
      <c r="M11618">
        <v>15908</v>
      </c>
      <c r="N11618">
        <v>0.14328512736126101</v>
      </c>
      <c r="O11618">
        <v>0.21209037509331599</v>
      </c>
      <c r="P11618">
        <v>0.17144323204320699</v>
      </c>
    </row>
    <row r="11619" spans="1:16" x14ac:dyDescent="0.2">
      <c r="A11619" t="s">
        <v>23093</v>
      </c>
      <c r="B11619" t="s">
        <v>23094</v>
      </c>
      <c r="C11619">
        <v>832</v>
      </c>
      <c r="D11619">
        <v>861</v>
      </c>
      <c r="E11619">
        <v>3115</v>
      </c>
      <c r="F11619">
        <v>7683</v>
      </c>
      <c r="G11619">
        <v>9.5138057458459199E-2</v>
      </c>
      <c r="H11619">
        <v>7.9076714926060901E-2</v>
      </c>
      <c r="I11619">
        <v>8.1210333935369097E-2</v>
      </c>
      <c r="J11619">
        <v>1604</v>
      </c>
      <c r="K11619">
        <v>1919</v>
      </c>
      <c r="L11619">
        <v>5552</v>
      </c>
      <c r="M11619">
        <v>12613</v>
      </c>
      <c r="N11619">
        <v>0.155098714209048</v>
      </c>
      <c r="O11619">
        <v>-5.2843683645736599E-2</v>
      </c>
      <c r="P11619">
        <v>-0.11461163680850101</v>
      </c>
    </row>
    <row r="11620" spans="1:16" x14ac:dyDescent="0.2">
      <c r="A11620" t="s">
        <v>23095</v>
      </c>
      <c r="B11620" t="s">
        <v>23096</v>
      </c>
      <c r="C11620">
        <v>724</v>
      </c>
      <c r="D11620">
        <v>679</v>
      </c>
      <c r="E11620">
        <v>2089</v>
      </c>
      <c r="F11620">
        <v>3876</v>
      </c>
      <c r="G11620">
        <v>5.2389440378883101E-2</v>
      </c>
      <c r="H11620">
        <v>-3.4058135995241899E-2</v>
      </c>
      <c r="I11620">
        <v>-0.15555197078041799</v>
      </c>
      <c r="J11620">
        <v>1078</v>
      </c>
      <c r="K11620">
        <v>1360</v>
      </c>
      <c r="L11620">
        <v>2879</v>
      </c>
      <c r="M11620">
        <v>6355</v>
      </c>
      <c r="N11620">
        <v>0.178148250941219</v>
      </c>
      <c r="O11620">
        <v>-0.16546587311702801</v>
      </c>
      <c r="P11620">
        <v>-0.23972887455258499</v>
      </c>
    </row>
    <row r="11621" spans="1:16" x14ac:dyDescent="0.2">
      <c r="A11621" t="s">
        <v>23097</v>
      </c>
      <c r="B11621" t="s">
        <v>23098</v>
      </c>
      <c r="C11621">
        <v>985</v>
      </c>
      <c r="D11621">
        <v>892</v>
      </c>
      <c r="E11621">
        <v>6910</v>
      </c>
      <c r="F11621">
        <v>16597</v>
      </c>
      <c r="G11621">
        <v>3.7186856174039801E-2</v>
      </c>
      <c r="H11621">
        <v>0.35178380709818302</v>
      </c>
      <c r="I11621">
        <v>0.34239619053283399</v>
      </c>
      <c r="J11621">
        <v>1578</v>
      </c>
      <c r="K11621">
        <v>1659</v>
      </c>
      <c r="L11621">
        <v>10297</v>
      </c>
      <c r="M11621">
        <v>24235</v>
      </c>
      <c r="N11621">
        <v>9.8967490572681005E-2</v>
      </c>
      <c r="O11621">
        <v>0.222514936723995</v>
      </c>
      <c r="P11621">
        <v>0.17611035659348301</v>
      </c>
    </row>
    <row r="11622" spans="1:16" x14ac:dyDescent="0.2">
      <c r="A11622" t="s">
        <v>23099</v>
      </c>
      <c r="B11622" t="s">
        <v>23100</v>
      </c>
      <c r="C11622">
        <v>861</v>
      </c>
      <c r="D11622">
        <v>801</v>
      </c>
      <c r="E11622">
        <v>884</v>
      </c>
      <c r="F11622">
        <v>158</v>
      </c>
      <c r="G11622">
        <v>4.8887596926111297E-2</v>
      </c>
      <c r="H11622">
        <v>-0.48280889621898498</v>
      </c>
      <c r="I11622">
        <v>-1.6205432374612301</v>
      </c>
      <c r="J11622">
        <v>1627</v>
      </c>
      <c r="K11622">
        <v>1787</v>
      </c>
      <c r="L11622">
        <v>1321</v>
      </c>
      <c r="M11622">
        <v>393</v>
      </c>
      <c r="N11622">
        <v>0.117965102990507</v>
      </c>
      <c r="O11622">
        <v>-0.68257351246672104</v>
      </c>
      <c r="P11622">
        <v>-1.6272206711533199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raw_counts_design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Xinran Lian</cp:lastModifiedBy>
  <dcterms:created xsi:type="dcterms:W3CDTF">2022-09-28T02:38:27Z</dcterms:created>
  <dcterms:modified xsi:type="dcterms:W3CDTF">2022-09-28T02:49:19Z</dcterms:modified>
</cp:coreProperties>
</file>